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46.xml" ContentType="application/vnd.openxmlformats-officedocument.spreadsheetml.worksheet+xml"/>
  <Override PartName="/xl/worksheets/sheet45.xml" ContentType="application/vnd.openxmlformats-officedocument.spreadsheetml.worksheet+xml"/>
  <Override PartName="/xl/worksheets/sheet44.xml" ContentType="application/vnd.openxmlformats-officedocument.spreadsheetml.worksheet+xml"/>
  <Override PartName="/xl/worksheets/sheet43.xml" ContentType="application/vnd.openxmlformats-officedocument.spreadsheetml.worksheet+xml"/>
  <Override PartName="/xl/worksheets/sheet42.xml" ContentType="application/vnd.openxmlformats-officedocument.spreadsheetml.worksheet+xml"/>
  <Override PartName="/xl/worksheets/sheet41.xml" ContentType="application/vnd.openxmlformats-officedocument.spreadsheetml.worksheet+xml"/>
  <Override PartName="/xl/worksheets/sheet40.xml" ContentType="application/vnd.openxmlformats-officedocument.spreadsheetml.worksheet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22.xml" ContentType="application/vnd.openxmlformats-officedocument.spreadsheetml.worksheet+xml"/>
  <Override PartName="/xl/worksheets/sheet4.xml" ContentType="application/vnd.openxmlformats-officedocument.spreadsheetml.worksheet+xml"/>
  <Override PartName="/xl/worksheets/sheet59.xml" ContentType="application/vnd.openxmlformats-officedocument.spreadsheetml.worksheet+xml"/>
  <Override PartName="/xl/worksheets/sheet23.xml" ContentType="application/vnd.openxmlformats-officedocument.spreadsheetml.worksheet+xml"/>
  <Override PartName="/xl/worksheets/sheet60.xml" ContentType="application/vnd.openxmlformats-officedocument.spreadsheetml.worksheet+xml"/>
  <Override PartName="/xl/worksheets/sheet18.xml" ContentType="application/vnd.openxmlformats-officedocument.spreadsheetml.worksheet+xml"/>
  <Override PartName="/xl/worksheets/sheet24.xml" ContentType="application/vnd.openxmlformats-officedocument.spreadsheetml.worksheet+xml"/>
  <Override PartName="/xl/worksheets/sheet6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5.xml" ContentType="application/vnd.openxmlformats-officedocument.spreadsheetml.worksheet+xml"/>
  <Override PartName="/xl/worksheets/sheet62.xml" ContentType="application/vnd.openxmlformats-officedocument.spreadsheetml.worksheet+xml"/>
  <Override PartName="/xl/worksheets/sheet26.xml" ContentType="application/vnd.openxmlformats-officedocument.spreadsheetml.worksheet+xml"/>
  <Override PartName="/xl/worksheets/sheet63.xml" ContentType="application/vnd.openxmlformats-officedocument.spreadsheetml.worksheet+xml"/>
  <Override PartName="/xl/worksheets/sheet27.xml" ContentType="application/vnd.openxmlformats-officedocument.spreadsheetml.worksheet+xml"/>
  <Override PartName="/xl/worksheets/sheet64.xml" ContentType="application/vnd.openxmlformats-officedocument.spreadsheetml.worksheet+xml"/>
  <Override PartName="/xl/worksheets/sheet28.xml" ContentType="application/vnd.openxmlformats-officedocument.spreadsheetml.worksheet+xml"/>
  <Override PartName="/xl/worksheets/sheet70.xml" ContentType="application/vnd.openxmlformats-officedocument.spreadsheetml.worksheet+xml"/>
  <Override PartName="/xl/worksheets/sheet65.xml" ContentType="application/vnd.openxmlformats-officedocument.spreadsheetml.worksheet+xml"/>
  <Override PartName="/xl/worksheets/sheet29.xml" ContentType="application/vnd.openxmlformats-officedocument.spreadsheetml.worksheet+xml"/>
  <Override PartName="/xl/worksheets/sheet71.xml" ContentType="application/vnd.openxmlformats-officedocument.spreadsheetml.worksheet+xml"/>
  <Override PartName="/xl/worksheets/_rels/sheet5.xml.rels" ContentType="application/vnd.openxmlformats-package.relationships+xml"/>
  <Override PartName="/xl/worksheets/_rels/sheet15.xml.rels" ContentType="application/vnd.openxmlformats-package.relationships+xml"/>
  <Override PartName="/xl/worksheets/_rels/sheet13.xml.rels" ContentType="application/vnd.openxmlformats-package.relationships+xml"/>
  <Override PartName="/xl/worksheets/_rels/sheet16.xml.rels" ContentType="application/vnd.openxmlformats-package.relationships+xml"/>
  <Override PartName="/xl/worksheets/_rels/sheet4.xml.rels" ContentType="application/vnd.openxmlformats-package.relationships+xml"/>
  <Override PartName="/xl/worksheets/_rels/sheet14.xml.rels" ContentType="application/vnd.openxmlformats-package.relationships+xml"/>
  <Override PartName="/xl/worksheets/_rels/sheet26.xml.rels" ContentType="application/vnd.openxmlformats-package.relationships+xml"/>
  <Override PartName="/xl/worksheets/_rels/sheet11.xml.rels" ContentType="application/vnd.openxmlformats-package.relationships+xml"/>
  <Override PartName="/xl/worksheets/_rels/sheet79.xml.rels" ContentType="application/vnd.openxmlformats-package.relationships+xml"/>
  <Override PartName="/xl/worksheets/_rels/sheet22.xml.rels" ContentType="application/vnd.openxmlformats-package.relationships+xml"/>
  <Override PartName="/xl/worksheets/_rels/sheet3.xml.rels" ContentType="application/vnd.openxmlformats-package.relationships+xml"/>
  <Override PartName="/xl/worksheets/_rels/sheet18.xml.rels" ContentType="application/vnd.openxmlformats-package.relationships+xml"/>
  <Override PartName="/xl/worksheets/_rels/sheet72.xml.rels" ContentType="application/vnd.openxmlformats-package.relationships+xml"/>
  <Override PartName="/xl/worksheets/_rels/sheet17.xml.rels" ContentType="application/vnd.openxmlformats-package.relationships+xml"/>
  <Override PartName="/xl/worksheets/_rels/sheet1.xml.rels" ContentType="application/vnd.openxmlformats-package.relationships+xml"/>
  <Override PartName="/xl/worksheets/sheet66.xml" ContentType="application/vnd.openxmlformats-officedocument.spreadsheetml.worksheet+xml"/>
  <Override PartName="/xl/worksheets/sheet79.xml" ContentType="application/vnd.openxmlformats-officedocument.spreadsheetml.worksheet+xml"/>
  <Override PartName="/xl/worksheets/sheet67.xml" ContentType="application/vnd.openxmlformats-officedocument.spreadsheetml.worksheet+xml"/>
  <Override PartName="/xl/worksheets/sheet30.xml" ContentType="application/vnd.openxmlformats-officedocument.spreadsheetml.worksheet+xml"/>
  <Override PartName="/xl/worksheets/sheet7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6.xml" ContentType="application/vnd.openxmlformats-officedocument.spreadsheetml.worksheet+xml"/>
  <Override PartName="/xl/worksheets/sheet75.xml" ContentType="application/vnd.openxmlformats-officedocument.spreadsheetml.worksheet+xml"/>
  <Override PartName="/xl/worksheets/sheet74.xml" ContentType="application/vnd.openxmlformats-officedocument.spreadsheetml.worksheet+xml"/>
  <Override PartName="/xl/worksheets/sheet73.xml" ContentType="application/vnd.openxmlformats-officedocument.spreadsheetml.worksheet+xml"/>
  <Override PartName="/xl/worksheets/sheet72.xml" ContentType="application/vnd.openxmlformats-officedocument.spreadsheetml.worksheet+xml"/>
  <Override PartName="/xl/worksheets/sheet69.xml" ContentType="application/vnd.openxmlformats-officedocument.spreadsheetml.worksheet+xml"/>
  <Override PartName="/xl/worksheets/sheet32.xml" ContentType="application/vnd.openxmlformats-officedocument.spreadsheetml.worksheet+xml"/>
  <Override PartName="/xl/worksheets/sheet68.xml" ContentType="application/vnd.openxmlformats-officedocument.spreadsheetml.worksheet+xml"/>
  <Override PartName="/xl/worksheets/sheet31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5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57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56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worksheets/sheet47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48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4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drawings/_rels/drawing15.xml.rels" ContentType="application/vnd.openxmlformats-package.relationships+xml"/>
  <Override PartName="/xl/drawings/drawing9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4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12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全球" sheetId="1" state="visible" r:id="rId2"/>
    <sheet name="全球2" sheetId="2" state="visible" r:id="rId3"/>
    <sheet name="美国" sheetId="3" state="visible" r:id="rId4"/>
    <sheet name="西班牙" sheetId="4" state="visible" r:id="rId5"/>
    <sheet name="意大利" sheetId="5" state="visible" r:id="rId6"/>
    <sheet name="法国" sheetId="6" state="visible" r:id="rId7"/>
    <sheet name="法国CDC" sheetId="7" state="visible" r:id="rId8"/>
    <sheet name="德国" sheetId="8" state="visible" r:id="rId9"/>
    <sheet name="英国" sheetId="9" state="visible" r:id="rId10"/>
    <sheet name="中国" sheetId="10" state="visible" r:id="rId11"/>
    <sheet name="伊朗" sheetId="11" state="visible" r:id="rId12"/>
    <sheet name="土耳其" sheetId="12" state="visible" r:id="rId13"/>
    <sheet name="比利时" sheetId="13" state="visible" r:id="rId14"/>
    <sheet name="荷兰" sheetId="14" state="visible" r:id="rId15"/>
    <sheet name="加拿大" sheetId="15" state="visible" r:id="rId16"/>
    <sheet name="瑞士" sheetId="16" state="visible" r:id="rId17"/>
    <sheet name="巴西" sheetId="17" state="visible" r:id="rId18"/>
    <sheet name="俄罗斯" sheetId="18" state="visible" r:id="rId19"/>
    <sheet name="葡萄牙" sheetId="19" state="visible" r:id="rId20"/>
    <sheet name="奥地利" sheetId="20" state="visible" r:id="rId21"/>
    <sheet name="以色列" sheetId="21" state="visible" r:id="rId22"/>
    <sheet name="印度" sheetId="22" state="visible" r:id="rId23"/>
    <sheet name="爱尔兰" sheetId="23" state="visible" r:id="rId24"/>
    <sheet name="瑞典" sheetId="24" state="visible" r:id="rId25"/>
    <sheet name="韩国" sheetId="25" state="visible" r:id="rId26"/>
    <sheet name="秘鲁" sheetId="26" state="visible" r:id="rId27"/>
    <sheet name="智利" sheetId="27" state="visible" r:id="rId28"/>
    <sheet name="日本" sheetId="28" state="visible" r:id="rId29"/>
    <sheet name="厄瓜多尔" sheetId="29" state="visible" r:id="rId30"/>
    <sheet name="波兰" sheetId="30" state="visible" r:id="rId31"/>
    <sheet name="罗马尼亚" sheetId="31" state="visible" r:id="rId32"/>
    <sheet name="挪威" sheetId="32" state="visible" r:id="rId33"/>
    <sheet name="澳大利亚" sheetId="33" state="visible" r:id="rId34"/>
    <sheet name="丹麦" sheetId="34" state="visible" r:id="rId35"/>
    <sheet name="捷克" sheetId="35" state="visible" r:id="rId36"/>
    <sheet name="巴基斯坦" sheetId="36" state="visible" r:id="rId37"/>
    <sheet name="墨西哥" sheetId="37" state="visible" r:id="rId38"/>
    <sheet name="沙特阿拉伯" sheetId="38" state="visible" r:id="rId39"/>
    <sheet name="菲律宾" sheetId="39" state="visible" r:id="rId40"/>
    <sheet name="马来西亚" sheetId="40" state="visible" r:id="rId41"/>
    <sheet name="印度尼西亚" sheetId="41" state="visible" r:id="rId42"/>
    <sheet name="阿联酋" sheetId="42" state="visible" r:id="rId43"/>
    <sheet name="塞尔维亚" sheetId="43" state="visible" r:id="rId44"/>
    <sheet name="巴拿马" sheetId="44" state="visible" r:id="rId45"/>
    <sheet name="卢森堡" sheetId="45" state="visible" r:id="rId46"/>
    <sheet name="卡塔尔" sheetId="46" state="visible" r:id="rId47"/>
    <sheet name="多米尼加" sheetId="47" state="visible" r:id="rId48"/>
    <sheet name="乌克兰" sheetId="48" state="visible" r:id="rId49"/>
    <sheet name="芬兰" sheetId="49" state="visible" r:id="rId50"/>
    <sheet name="白俄罗斯" sheetId="50" state="visible" r:id="rId51"/>
    <sheet name="新加坡" sheetId="51" state="visible" r:id="rId52"/>
    <sheet name="哥伦比亚" sheetId="52" state="visible" r:id="rId53"/>
    <sheet name="泰国" sheetId="53" state="visible" r:id="rId54"/>
    <sheet name="阿根廷" sheetId="54" state="visible" r:id="rId55"/>
    <sheet name="南非" sheetId="55" state="visible" r:id="rId56"/>
    <sheet name="埃及" sheetId="56" state="visible" r:id="rId57"/>
    <sheet name="希腊" sheetId="57" state="visible" r:id="rId58"/>
    <sheet name="孟加拉" sheetId="58" state="visible" r:id="rId59"/>
    <sheet name="摩洛哥" sheetId="59" state="visible" r:id="rId60"/>
    <sheet name="阿尔及利亚" sheetId="60" state="visible" r:id="rId61"/>
    <sheet name="摩尔多瓦" sheetId="61" state="visible" r:id="rId62"/>
    <sheet name="科威特" sheetId="62" state="visible" r:id="rId63"/>
    <sheet name="匈牙利" sheetId="63" state="visible" r:id="rId64"/>
    <sheet name="哈萨克斯坦" sheetId="64" state="visible" r:id="rId65"/>
    <sheet name="巴林" sheetId="65" state="visible" r:id="rId66"/>
    <sheet name="克罗地亚" sheetId="66" state="visible" r:id="rId67"/>
    <sheet name="阿曼" sheetId="67" state="visible" r:id="rId68"/>
    <sheet name="伊拉克" sheetId="68" state="visible" r:id="rId69"/>
    <sheet name="乌兹别克斯坦" sheetId="69" state="visible" r:id="rId70"/>
    <sheet name="阿富汗" sheetId="70" state="visible" r:id="rId71"/>
    <sheet name="亚美尼亚" sheetId="71" state="visible" r:id="rId72"/>
    <sheet name="尼日利亚" sheetId="72" state="visible" r:id="rId73"/>
    <sheet name="喀麦隆" sheetId="73" state="visible" r:id="rId74"/>
    <sheet name="加纳" sheetId="74" state="visible" r:id="rId75"/>
    <sheet name="中国大陆" sheetId="75" state="visible" r:id="rId76"/>
    <sheet name="香港" sheetId="76" state="visible" r:id="rId77"/>
    <sheet name="澳门" sheetId="77" state="visible" r:id="rId78"/>
    <sheet name="台湾" sheetId="78" state="visible" r:id="rId79"/>
    <sheet name="Sheet1" sheetId="79" state="visible" r:id="rId80"/>
  </sheets>
  <externalReferences>
    <externalReference r:id="rId81"/>
    <externalReference r:id="rId82"/>
  </externalReferenc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<sst xmlns="http://schemas.openxmlformats.org/spreadsheetml/2006/main" count="10291" uniqueCount="166">
  <si>
    <t xml:space="preserve">国家地区</t>
  </si>
  <si>
    <t xml:space="preserve">日期</t>
  </si>
  <si>
    <t xml:space="preserve">累计确诊</t>
  </si>
  <si>
    <t xml:space="preserve">新增确诊</t>
  </si>
  <si>
    <t xml:space="preserve">累计死亡</t>
  </si>
  <si>
    <t xml:space="preserve">新增死亡</t>
  </si>
  <si>
    <t xml:space="preserve">累计治愈</t>
  </si>
  <si>
    <t xml:space="preserve">仍在治疗</t>
  </si>
  <si>
    <t xml:space="preserve">重症病例</t>
  </si>
  <si>
    <t xml:space="preserve">百万人口确诊率</t>
  </si>
  <si>
    <t xml:space="preserve">百万人口死亡率</t>
  </si>
  <si>
    <t xml:space="preserve">总检测数</t>
  </si>
  <si>
    <t xml:space="preserve">百万人口检测率</t>
  </si>
  <si>
    <t xml:space="preserve">全球</t>
  </si>
  <si>
    <t xml:space="preserve">全球2</t>
  </si>
  <si>
    <t xml:space="preserve">美国</t>
  </si>
  <si>
    <t xml:space="preserve">西班牙</t>
  </si>
  <si>
    <t xml:space="preserve">意大利</t>
  </si>
  <si>
    <t xml:space="preserve">法国</t>
  </si>
  <si>
    <t xml:space="preserve">法国CDC</t>
  </si>
  <si>
    <t xml:space="preserve">德国</t>
  </si>
  <si>
    <t xml:space="preserve">英国</t>
  </si>
  <si>
    <t xml:space="preserve">N/A</t>
  </si>
  <si>
    <t xml:space="preserve">中国</t>
  </si>
  <si>
    <t xml:space="preserve">伊朗</t>
  </si>
  <si>
    <t xml:space="preserve">土耳其</t>
  </si>
  <si>
    <t xml:space="preserve">比利时</t>
  </si>
  <si>
    <t xml:space="preserve">荷兰</t>
  </si>
  <si>
    <t xml:space="preserve">加拿大</t>
  </si>
  <si>
    <t xml:space="preserve">瑞士</t>
  </si>
  <si>
    <t xml:space="preserve">巴西</t>
  </si>
  <si>
    <t xml:space="preserve">俄罗斯</t>
  </si>
  <si>
    <t xml:space="preserve">葡萄牙</t>
  </si>
  <si>
    <t xml:space="preserve">奥地利</t>
  </si>
  <si>
    <t xml:space="preserve">以色列</t>
  </si>
  <si>
    <t xml:space="preserve">印度</t>
  </si>
  <si>
    <t xml:space="preserve">爱尔兰</t>
  </si>
  <si>
    <t xml:space="preserve">瑞典</t>
  </si>
  <si>
    <t xml:space="preserve">韩国</t>
  </si>
  <si>
    <t xml:space="preserve">秘鲁</t>
  </si>
  <si>
    <t xml:space="preserve">智利</t>
  </si>
  <si>
    <t xml:space="preserve">日本</t>
  </si>
  <si>
    <t xml:space="preserve">厄瓜多尔</t>
  </si>
  <si>
    <t xml:space="preserve">波兰</t>
  </si>
  <si>
    <t xml:space="preserve">罗马尼亚</t>
  </si>
  <si>
    <t xml:space="preserve">挪威</t>
  </si>
  <si>
    <t xml:space="preserve">澳大利亚</t>
  </si>
  <si>
    <t xml:space="preserve">丹麦</t>
  </si>
  <si>
    <t xml:space="preserve">捷克</t>
  </si>
  <si>
    <t xml:space="preserve">巴基斯坦</t>
  </si>
  <si>
    <t xml:space="preserve">墨西哥</t>
  </si>
  <si>
    <t xml:space="preserve">沙特阿拉伯</t>
  </si>
  <si>
    <t xml:space="preserve">菲律宾</t>
  </si>
  <si>
    <t xml:space="preserve">马来西亚</t>
  </si>
  <si>
    <t xml:space="preserve">印度尼西亚</t>
  </si>
  <si>
    <t xml:space="preserve">阿联酋</t>
  </si>
  <si>
    <t xml:space="preserve">塞尔维亚</t>
  </si>
  <si>
    <t xml:space="preserve">巴拿马</t>
  </si>
  <si>
    <t xml:space="preserve">卢森堡</t>
  </si>
  <si>
    <t xml:space="preserve">卡塔尔</t>
  </si>
  <si>
    <t xml:space="preserve">多米尼加</t>
  </si>
  <si>
    <t xml:space="preserve">乌克兰</t>
  </si>
  <si>
    <t xml:space="preserve">芬兰</t>
  </si>
  <si>
    <t xml:space="preserve">白俄罗斯</t>
  </si>
  <si>
    <t xml:space="preserve">新加坡</t>
  </si>
  <si>
    <t xml:space="preserve">哥伦比亚</t>
  </si>
  <si>
    <t xml:space="preserve">泰国</t>
  </si>
  <si>
    <t xml:space="preserve">阿根廷</t>
  </si>
  <si>
    <t xml:space="preserve">南非</t>
  </si>
  <si>
    <t xml:space="preserve">埃及</t>
  </si>
  <si>
    <t xml:space="preserve">希腊</t>
  </si>
  <si>
    <t xml:space="preserve">孟加拉</t>
  </si>
  <si>
    <t xml:space="preserve">摩洛哥</t>
  </si>
  <si>
    <t xml:space="preserve">阿尔及利亚</t>
  </si>
  <si>
    <t xml:space="preserve">摩尔多瓦</t>
  </si>
  <si>
    <t xml:space="preserve">科威特</t>
  </si>
  <si>
    <t xml:space="preserve">匈牙利</t>
  </si>
  <si>
    <t xml:space="preserve">哈萨克斯坦</t>
  </si>
  <si>
    <t xml:space="preserve">巴林</t>
  </si>
  <si>
    <t xml:space="preserve">克罗地亚</t>
  </si>
  <si>
    <t xml:space="preserve">阿曼</t>
  </si>
  <si>
    <t xml:space="preserve">伊拉克</t>
  </si>
  <si>
    <t xml:space="preserve">乌兹别克斯坦</t>
  </si>
  <si>
    <t xml:space="preserve">阿富汗</t>
  </si>
  <si>
    <t xml:space="preserve">亚美尼亚</t>
  </si>
  <si>
    <t xml:space="preserve">尼日利亚</t>
  </si>
  <si>
    <t xml:space="preserve">喀麦隆</t>
  </si>
  <si>
    <t xml:space="preserve">加纳</t>
  </si>
  <si>
    <t xml:space="preserve">中国大陆</t>
  </si>
  <si>
    <t xml:space="preserve">香港</t>
  </si>
  <si>
    <t xml:space="preserve">澳门</t>
  </si>
  <si>
    <t xml:space="preserve">台湾</t>
  </si>
  <si>
    <t xml:space="preserve">全球合计</t>
  </si>
  <si>
    <t xml:space="preserve">境外合计</t>
  </si>
  <si>
    <t xml:space="preserve">蒙古</t>
  </si>
  <si>
    <t xml:space="preserve">缅甸</t>
  </si>
  <si>
    <t xml:space="preserve">老挝</t>
  </si>
  <si>
    <t xml:space="preserve">柬埔寨</t>
  </si>
  <si>
    <t xml:space="preserve">越南</t>
  </si>
  <si>
    <t xml:space="preserve">文莱</t>
  </si>
  <si>
    <t xml:space="preserve">叙利亚</t>
  </si>
  <si>
    <t xml:space="preserve">约旦</t>
  </si>
  <si>
    <t xml:space="preserve">黎巴嫩</t>
  </si>
  <si>
    <t xml:space="preserve">巴勒斯坦</t>
  </si>
  <si>
    <t xml:space="preserve">也门</t>
  </si>
  <si>
    <t xml:space="preserve">塞浦路斯</t>
  </si>
  <si>
    <t xml:space="preserve">埃及西奈半岛</t>
  </si>
  <si>
    <t xml:space="preserve">斯里兰卡</t>
  </si>
  <si>
    <t xml:space="preserve">马尔代夫</t>
  </si>
  <si>
    <t xml:space="preserve">尼泊尔</t>
  </si>
  <si>
    <t xml:space="preserve">不丹</t>
  </si>
  <si>
    <t xml:space="preserve">土库曼斯坦</t>
  </si>
  <si>
    <t xml:space="preserve">塔吉克斯坦</t>
  </si>
  <si>
    <t xml:space="preserve">吉尔吉斯斯坦</t>
  </si>
  <si>
    <t xml:space="preserve">格鲁吉亚</t>
  </si>
  <si>
    <t xml:space="preserve">阿塞拜疆</t>
  </si>
  <si>
    <t xml:space="preserve">立陶宛</t>
  </si>
  <si>
    <t xml:space="preserve">爱沙尼亚</t>
  </si>
  <si>
    <t xml:space="preserve">拉脱维亚</t>
  </si>
  <si>
    <t xml:space="preserve">斯洛伐克</t>
  </si>
  <si>
    <t xml:space="preserve">斯洛文尼亚</t>
  </si>
  <si>
    <t xml:space="preserve">波黑</t>
  </si>
  <si>
    <t xml:space="preserve">黑山</t>
  </si>
  <si>
    <t xml:space="preserve">保加利亚</t>
  </si>
  <si>
    <t xml:space="preserve">马其顿</t>
  </si>
  <si>
    <t xml:space="preserve">阿尔巴尼亚</t>
  </si>
  <si>
    <t xml:space="preserve">累计确诊（右）</t>
  </si>
  <si>
    <t xml:space="preserve">新增确诊（左）</t>
  </si>
  <si>
    <t xml:space="preserve">累计死亡（右）</t>
  </si>
  <si>
    <t xml:space="preserve">新增死亡（左）</t>
  </si>
  <si>
    <t xml:space="preserve">巴林Bahrain</t>
  </si>
  <si>
    <t xml:space="preserve">蒙古Mongolia</t>
  </si>
  <si>
    <t xml:space="preserve">缅甸Myanmar</t>
  </si>
  <si>
    <t xml:space="preserve">老挝Laos</t>
  </si>
  <si>
    <t xml:space="preserve">柬埔寨Cambodia</t>
  </si>
  <si>
    <t xml:space="preserve">越南Vietnam</t>
  </si>
  <si>
    <t xml:space="preserve">文莱Brunei</t>
  </si>
  <si>
    <t xml:space="preserve">叙利亚Syria</t>
  </si>
  <si>
    <t xml:space="preserve">约旦Jordan</t>
  </si>
  <si>
    <t xml:space="preserve">黎巴嫩Lebanon</t>
  </si>
  <si>
    <t xml:space="preserve">巴勒斯坦Palestine</t>
  </si>
  <si>
    <t xml:space="preserve">也门Yemen</t>
  </si>
  <si>
    <t xml:space="preserve">阿曼Oman</t>
  </si>
  <si>
    <t xml:space="preserve">科威特Kuwait</t>
  </si>
  <si>
    <t xml:space="preserve">塞浦路斯Cyprus</t>
  </si>
  <si>
    <t xml:space="preserve">孟加拉Bangladesh</t>
  </si>
  <si>
    <t xml:space="preserve">阿富汗Afghanistan</t>
  </si>
  <si>
    <t xml:space="preserve">斯里兰卡Sri Lanka</t>
  </si>
  <si>
    <t xml:space="preserve">马尔代夫Maldives</t>
  </si>
  <si>
    <t xml:space="preserve">尼泊尔Nepal</t>
  </si>
  <si>
    <t xml:space="preserve">不丹Bhutan</t>
  </si>
  <si>
    <t xml:space="preserve">哈萨克斯坦Kazakhstan</t>
  </si>
  <si>
    <t xml:space="preserve">乌兹别克斯坦Uzbekistan</t>
  </si>
  <si>
    <t xml:space="preserve">土库曼斯坦Turkmenistan</t>
  </si>
  <si>
    <t xml:space="preserve">塔吉克斯坦Tajikistan</t>
  </si>
  <si>
    <t xml:space="preserve">吉尔吉斯斯坦Kyrgyzstan</t>
  </si>
  <si>
    <t xml:space="preserve">格鲁吉亚Georgia</t>
  </si>
  <si>
    <t xml:space="preserve">阿塞拜疆Azerbaijan</t>
  </si>
  <si>
    <t xml:space="preserve">亚美尼亚Armenia</t>
  </si>
  <si>
    <t xml:space="preserve">立陶宛Lithuania</t>
  </si>
  <si>
    <t xml:space="preserve">拉脱维亚Latvia</t>
  </si>
  <si>
    <t xml:space="preserve">斯洛伐克Slovakia</t>
  </si>
  <si>
    <t xml:space="preserve">匈牙利Hungary</t>
  </si>
  <si>
    <t xml:space="preserve">波黑Bosnia and Herzegovina</t>
  </si>
  <si>
    <t xml:space="preserve">黑山Montenegro</t>
  </si>
  <si>
    <t xml:space="preserve">北马其顿</t>
  </si>
</sst>
</file>

<file path=xl/styles.xml><?xml version="1.0" encoding="utf-8"?>
<styleSheet xmlns="http://schemas.openxmlformats.org/spreadsheetml/2006/main">
  <numFmts count="15">
    <numFmt numFmtId="164" formatCode="General"/>
    <numFmt numFmtId="165" formatCode="m/d;@"/>
    <numFmt numFmtId="166" formatCode="#,##0"/>
    <numFmt numFmtId="167" formatCode="0.0_ "/>
    <numFmt numFmtId="168" formatCode="#,##0.0_ "/>
    <numFmt numFmtId="169" formatCode="0_ "/>
    <numFmt numFmtId="170" formatCode="General"/>
    <numFmt numFmtId="171" formatCode="mm/dd/yy"/>
    <numFmt numFmtId="172" formatCode="#,##0.00_ "/>
    <numFmt numFmtId="173" formatCode="#,##0.0"/>
    <numFmt numFmtId="174" formatCode="#,##0.00"/>
    <numFmt numFmtId="175" formatCode="0.00_ "/>
    <numFmt numFmtId="176" formatCode="[$-409]m/d/yyyy"/>
    <numFmt numFmtId="177" formatCode="m\月d\日;@"/>
    <numFmt numFmtId="178" formatCode="[$-409]d\-mmm"/>
  </numFmts>
  <fonts count="43">
    <font>
      <sz val="11"/>
      <color rgb="FF000000"/>
      <name val="宋体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imes New Roman"/>
      <family val="0"/>
      <charset val="204"/>
    </font>
    <font>
      <b val="true"/>
      <sz val="12"/>
      <color rgb="FF666666"/>
      <name val="宋体"/>
      <family val="0"/>
      <charset val="204"/>
    </font>
    <font>
      <b val="true"/>
      <sz val="8"/>
      <color rgb="FF666666"/>
      <name val="宋体"/>
      <family val="0"/>
      <charset val="204"/>
    </font>
    <font>
      <b val="true"/>
      <sz val="11.6"/>
      <color rgb="FF363945"/>
      <name val="Arial"/>
      <family val="0"/>
      <charset val="204"/>
    </font>
    <font>
      <b val="true"/>
      <sz val="11.6"/>
      <color rgb="FF363945"/>
      <name val="宋体"/>
      <family val="0"/>
      <charset val="134"/>
    </font>
    <font>
      <sz val="11"/>
      <color rgb="FF000000"/>
      <name val="宋体"/>
      <family val="0"/>
    </font>
    <font>
      <b val="true"/>
      <sz val="11.6"/>
      <color rgb="FF363945"/>
      <name val="Arial"/>
      <family val="0"/>
      <charset val="134"/>
    </font>
    <font>
      <b val="true"/>
      <sz val="10.5"/>
      <color rgb="FF666666"/>
      <name val="Arial"/>
      <family val="0"/>
      <charset val="204"/>
    </font>
    <font>
      <sz val="12"/>
      <color rgb="FF000000"/>
      <name val="Times New Roman"/>
      <family val="0"/>
      <charset val="204"/>
    </font>
    <font>
      <sz val="12"/>
      <color rgb="FFFF0000"/>
      <name val="Times New Roman"/>
      <family val="0"/>
      <charset val="204"/>
    </font>
    <font>
      <b val="true"/>
      <sz val="10"/>
      <color rgb="FFFF0000"/>
      <name val="Times New Roman"/>
      <family val="0"/>
      <charset val="204"/>
    </font>
    <font>
      <sz val="10"/>
      <color rgb="FF00B050"/>
      <name val="Times New Roman"/>
      <family val="0"/>
      <charset val="204"/>
    </font>
    <font>
      <b val="true"/>
      <sz val="11.6"/>
      <color rgb="FFFFFFFF"/>
      <name val="Arial"/>
      <family val="0"/>
      <charset val="204"/>
    </font>
    <font>
      <b val="true"/>
      <sz val="11.6"/>
      <color rgb="FF222222"/>
      <name val="Arial"/>
      <family val="0"/>
      <charset val="204"/>
    </font>
    <font>
      <sz val="11.6"/>
      <color rgb="FF222222"/>
      <name val="Arial"/>
      <family val="0"/>
      <charset val="204"/>
    </font>
    <font>
      <b val="true"/>
      <sz val="10.5"/>
      <color rgb="FF222222"/>
      <name val="Arial"/>
      <family val="0"/>
      <charset val="204"/>
    </font>
    <font>
      <b val="true"/>
      <sz val="10"/>
      <color rgb="FF000000"/>
      <name val="Times New Roman"/>
      <family val="0"/>
      <charset val="204"/>
    </font>
    <font>
      <sz val="10"/>
      <color rgb="FFFF0000"/>
      <name val="Times New Roman"/>
      <family val="0"/>
      <charset val="204"/>
    </font>
    <font>
      <sz val="10"/>
      <color rgb="FFFFFFFF"/>
      <name val="Times New Roman"/>
      <family val="0"/>
      <charset val="204"/>
    </font>
    <font>
      <sz val="10"/>
      <color rgb="FF7030A0"/>
      <name val="黑体"/>
      <family val="0"/>
      <charset val="204"/>
    </font>
    <font>
      <b val="true"/>
      <sz val="20"/>
      <color rgb="FFFF0000"/>
      <name val="宋体"/>
      <family val="0"/>
      <charset val="204"/>
    </font>
    <font>
      <b val="true"/>
      <sz val="10.5"/>
      <color rgb="FFFF0000"/>
      <name val="宋体"/>
      <family val="0"/>
      <charset val="204"/>
    </font>
    <font>
      <b val="true"/>
      <sz val="20"/>
      <color rgb="FFC00000"/>
      <name val="宋体"/>
      <family val="0"/>
      <charset val="204"/>
    </font>
    <font>
      <b val="true"/>
      <sz val="20"/>
      <color rgb="FF00B0F0"/>
      <name val="宋体"/>
      <family val="0"/>
      <charset val="204"/>
    </font>
    <font>
      <b val="true"/>
      <sz val="11.6"/>
      <color rgb="FF7030A0"/>
      <name val="黑体"/>
      <family val="0"/>
      <charset val="204"/>
    </font>
    <font>
      <sz val="20"/>
      <color rgb="FFFF0000"/>
      <name val="宋体"/>
      <family val="0"/>
      <charset val="204"/>
    </font>
    <font>
      <b val="true"/>
      <sz val="11.6"/>
      <color rgb="FFFF0000"/>
      <name val="Arial"/>
      <family val="0"/>
      <charset val="204"/>
    </font>
    <font>
      <b val="true"/>
      <sz val="12"/>
      <color rgb="FFFF0000"/>
      <name val="宋体"/>
      <family val="0"/>
      <charset val="204"/>
    </font>
    <font>
      <b val="true"/>
      <sz val="11.6"/>
      <color rgb="FFFF0000"/>
      <name val="黑体"/>
      <family val="0"/>
      <charset val="204"/>
    </font>
    <font>
      <b val="true"/>
      <sz val="12"/>
      <color rgb="FFFF0000"/>
      <name val="Times New Roman"/>
      <family val="0"/>
      <charset val="204"/>
    </font>
    <font>
      <b val="true"/>
      <sz val="11"/>
      <color rgb="FF00B050"/>
      <name val="宋体"/>
      <family val="0"/>
      <charset val="134"/>
    </font>
    <font>
      <sz val="10"/>
      <color rgb="FF4915F3"/>
      <name val="Times New Roman"/>
      <family val="0"/>
      <charset val="204"/>
    </font>
    <font>
      <b val="true"/>
      <sz val="11.6"/>
      <color rgb="FF00B050"/>
      <name val="Arial"/>
      <family val="0"/>
      <charset val="204"/>
    </font>
    <font>
      <sz val="11.6"/>
      <color rgb="FF363945"/>
      <name val="Arial"/>
      <family val="0"/>
      <charset val="204"/>
    </font>
    <font>
      <b val="true"/>
      <sz val="11.5"/>
      <color rgb="FF363945"/>
      <name val="宋体"/>
      <family val="0"/>
      <charset val="204"/>
    </font>
    <font>
      <b val="true"/>
      <sz val="10.5"/>
      <color rgb="FFC00000"/>
      <name val="宋体"/>
      <family val="0"/>
      <charset val="204"/>
    </font>
    <font>
      <b val="true"/>
      <sz val="10.5"/>
      <color rgb="FF00B0F0"/>
      <name val="宋体"/>
      <family val="0"/>
      <charset val="204"/>
    </font>
    <font>
      <b val="true"/>
      <sz val="14"/>
      <color rgb="FFFF0000"/>
      <name val="微软雅黑"/>
      <family val="2"/>
    </font>
    <font>
      <sz val="9"/>
      <color rgb="FF595959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5F5F5"/>
      </patternFill>
    </fill>
    <fill>
      <patternFill patternType="solid">
        <fgColor rgb="FFF5F5F5"/>
        <bgColor rgb="FFFFFFFF"/>
      </patternFill>
    </fill>
    <fill>
      <patternFill patternType="solid">
        <fgColor rgb="FFEAF7D5"/>
        <bgColor rgb="FFF5F5F5"/>
      </patternFill>
    </fill>
    <fill>
      <patternFill patternType="solid">
        <fgColor rgb="FFFFEEAA"/>
        <bgColor rgb="FFEAF7D5"/>
      </patternFill>
    </fill>
    <fill>
      <patternFill patternType="solid">
        <fgColor rgb="FFFF0000"/>
        <bgColor rgb="FFC00000"/>
      </patternFill>
    </fill>
    <fill>
      <patternFill patternType="solid">
        <fgColor rgb="FFFFFF00"/>
        <bgColor rgb="FFFFFF00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 diagonalUp="false" diagonalDown="false"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 diagonalUp="false" diagonalDown="false">
      <left style="medium">
        <color rgb="FFDDDDDD"/>
      </left>
      <right/>
      <top style="medium">
        <color rgb="FFDDDDDD"/>
      </top>
      <bottom/>
      <diagonal/>
    </border>
    <border diagonalUp="false" diagonalDown="false">
      <left/>
      <right/>
      <top style="medium">
        <color rgb="FFDDDDDD"/>
      </top>
      <bottom/>
      <diagonal/>
    </border>
    <border diagonalUp="false" diagonalDown="false">
      <left style="medium">
        <color rgb="FFDDDDDD"/>
      </left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8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4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8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9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0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7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4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7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9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6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4" fontId="8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1" fontId="9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9" fontId="7" fillId="4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9" fontId="7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10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8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4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6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9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7" fillId="4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1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5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5" fontId="6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75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5" fontId="7" fillId="4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5" fontId="7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6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9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0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20" fillId="0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1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22" fillId="2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23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24" fillId="2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25" fillId="2" borderId="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6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9" fontId="27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9" fontId="26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7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7" fillId="7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7" fillId="2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2" borderId="3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7" fontId="6" fillId="2" borderId="3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76" fontId="12" fillId="0" borderId="0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8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9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30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6" fontId="13" fillId="0" borderId="0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30" fillId="2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1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4" fontId="32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30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6" fontId="33" fillId="0" borderId="0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33" fillId="0" borderId="0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77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4" fontId="28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9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7" fillId="4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4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9" fillId="4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7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7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36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0" fontId="36" fillId="2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36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6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9" fontId="36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6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6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30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0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8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2" borderId="4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7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7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7" fillId="2" borderId="4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9" fontId="7" fillId="2" borderId="4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6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0" fontId="3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0" fontId="38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8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0" fontId="30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5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7" fillId="2" borderId="5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0" fontId="7" fillId="2" borderId="4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39" fillId="7" borderId="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40" fillId="7" borderId="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40" fillId="7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6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30" fillId="4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8" fillId="4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7" fillId="4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30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16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28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7" fillId="3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0C0C0"/>
      <rgbColor rgb="FF595959"/>
      <rgbColor rgb="FF9999FF"/>
      <rgbColor rgb="FF7030A0"/>
      <rgbColor rgb="FFEAF7D5"/>
      <rgbColor rgb="FFF5F5F5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DDDDDD"/>
      <rgbColor rgb="FFFFEEAA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66"/>
      <rgbColor rgb="FF969696"/>
      <rgbColor rgb="FF003366"/>
      <rgbColor rgb="FF00B050"/>
      <rgbColor rgb="FF003300"/>
      <rgbColor rgb="FF222222"/>
      <rgbColor rgb="FF993300"/>
      <rgbColor rgb="FF993366"/>
      <rgbColor rgb="FF4915F3"/>
      <rgbColor rgb="FF363945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externalLink" Target="externalLinks/externalLink1.xml"/><Relationship Id="rId82" Type="http://schemas.openxmlformats.org/officeDocument/2006/relationships/externalLink" Target="externalLinks/externalLink2.xml"/><Relationship Id="rId83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400" spc="-1" strike="noStrike">
                <a:solidFill>
                  <a:srgbClr val="ff0000"/>
                </a:solidFill>
                <a:latin typeface="微软雅黑"/>
                <a:ea typeface="微软雅黑"/>
              </a:defRPr>
            </a:pPr>
            <a:r>
              <a:rPr b="1" sz="1400" spc="-1" strike="noStrike">
                <a:solidFill>
                  <a:srgbClr val="ff0000"/>
                </a:solidFill>
                <a:latin typeface="微软雅黑"/>
                <a:ea typeface="微软雅黑"/>
              </a:rPr>
              <a:t>全球新增确诊走势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[1]总计!$C$2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rgbClr val="000000"/>
            </a:solidFill>
            <a:ln>
              <a:noFill/>
            </a:ln>
          </c:spPr>
          <c:invertIfNegative val="0"/>
          <c:dPt>
            <c:idx val="63"/>
            <c:invertIfNegative val="0"/>
            <c:spPr>
              <a:solidFill>
                <a:srgbClr val="000000"/>
              </a:solidFill>
              <a:ln w="9360">
                <a:solidFill>
                  <a:srgbClr val="000000"/>
                </a:solidFill>
                <a:round/>
              </a:ln>
            </c:spPr>
          </c:dPt>
          <c:dLbls>
            <c:dLbl>
              <c:idx val="63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[1]总计!$A$3:$A$84</c:f>
              <c:strCach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strCache>
            </c:strRef>
          </c:cat>
          <c:val>
            <c:numRef>
              <c:f>[1]总计!$C$3:$C$84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gapWidth val="219"/>
        <c:overlap val="-27"/>
        <c:axId val="70010920"/>
        <c:axId val="61567164"/>
      </c:barChart>
      <c:catAx>
        <c:axId val="70010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567164"/>
        <c:crosses val="autoZero"/>
        <c:auto val="1"/>
        <c:lblAlgn val="ctr"/>
        <c:lblOffset val="100"/>
        <c:noMultiLvlLbl val="0"/>
      </c:catAx>
      <c:valAx>
        <c:axId val="6156716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0010920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12600">
      <a:solidFill>
        <a:srgbClr val="d9d9d9"/>
      </a:solidFill>
      <a:round/>
    </a:ln>
  </c:spPr>
</c:chartSpace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90</xdr:row>
      <xdr:rowOff>9360</xdr:rowOff>
    </xdr:from>
    <xdr:to>
      <xdr:col>4</xdr:col>
      <xdr:colOff>259200</xdr:colOff>
      <xdr:row>90</xdr:row>
      <xdr:rowOff>182520</xdr:rowOff>
    </xdr:to>
    <xdr:sp>
      <xdr:nvSpPr>
        <xdr:cNvPr id="0" name="CustomShape 1"/>
        <xdr:cNvSpPr/>
      </xdr:nvSpPr>
      <xdr:spPr>
        <a:xfrm>
          <a:off x="3084480" y="176781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53640</xdr:rowOff>
    </xdr:to>
    <xdr:sp>
      <xdr:nvSpPr>
        <xdr:cNvPr id="1" name="CustomShape 1"/>
        <xdr:cNvSpPr/>
      </xdr:nvSpPr>
      <xdr:spPr>
        <a:xfrm>
          <a:off x="3084480" y="17668800"/>
          <a:ext cx="123228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90</xdr:row>
      <xdr:rowOff>193320</xdr:rowOff>
    </xdr:to>
    <xdr:sp>
      <xdr:nvSpPr>
        <xdr:cNvPr id="2" name="CustomShape 1"/>
        <xdr:cNvSpPr/>
      </xdr:nvSpPr>
      <xdr:spPr>
        <a:xfrm>
          <a:off x="2354400" y="17668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3" name="CustomShape 1"/>
        <xdr:cNvSpPr/>
      </xdr:nvSpPr>
      <xdr:spPr>
        <a:xfrm>
          <a:off x="3084480" y="1766880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4" name="CustomShape 1"/>
        <xdr:cNvSpPr/>
      </xdr:nvSpPr>
      <xdr:spPr>
        <a:xfrm>
          <a:off x="3084480" y="1766880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5" name="CustomShape 1"/>
        <xdr:cNvSpPr/>
      </xdr:nvSpPr>
      <xdr:spPr>
        <a:xfrm>
          <a:off x="3084480" y="1766880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53640</xdr:rowOff>
    </xdr:to>
    <xdr:sp>
      <xdr:nvSpPr>
        <xdr:cNvPr id="6" name="CustomShape 1"/>
        <xdr:cNvSpPr/>
      </xdr:nvSpPr>
      <xdr:spPr>
        <a:xfrm>
          <a:off x="3814920" y="17668800"/>
          <a:ext cx="122688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7" name="CustomShape 1"/>
        <xdr:cNvSpPr/>
      </xdr:nvSpPr>
      <xdr:spPr>
        <a:xfrm>
          <a:off x="3084480" y="1766880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8" name="CustomShape 1"/>
        <xdr:cNvSpPr/>
      </xdr:nvSpPr>
      <xdr:spPr>
        <a:xfrm>
          <a:off x="3084480" y="1766880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9" name="CustomShape 1"/>
        <xdr:cNvSpPr/>
      </xdr:nvSpPr>
      <xdr:spPr>
        <a:xfrm>
          <a:off x="3084480" y="1766880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10" name="CustomShape 1"/>
        <xdr:cNvSpPr/>
      </xdr:nvSpPr>
      <xdr:spPr>
        <a:xfrm>
          <a:off x="3084480" y="1766880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11" name="CustomShape 1"/>
        <xdr:cNvSpPr/>
      </xdr:nvSpPr>
      <xdr:spPr>
        <a:xfrm>
          <a:off x="3084480" y="1766880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12" name="CustomShape 1"/>
        <xdr:cNvSpPr/>
      </xdr:nvSpPr>
      <xdr:spPr>
        <a:xfrm>
          <a:off x="3084480" y="1766880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13" name="CustomShape 1"/>
        <xdr:cNvSpPr/>
      </xdr:nvSpPr>
      <xdr:spPr>
        <a:xfrm>
          <a:off x="3084480" y="1766880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14" name="CustomShape 1"/>
        <xdr:cNvSpPr/>
      </xdr:nvSpPr>
      <xdr:spPr>
        <a:xfrm>
          <a:off x="3084480" y="1766880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90</xdr:row>
      <xdr:rowOff>193320</xdr:rowOff>
    </xdr:to>
    <xdr:sp>
      <xdr:nvSpPr>
        <xdr:cNvPr id="15" name="CustomShape 1"/>
        <xdr:cNvSpPr/>
      </xdr:nvSpPr>
      <xdr:spPr>
        <a:xfrm>
          <a:off x="1449000" y="17668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214920</xdr:colOff>
      <xdr:row>91</xdr:row>
      <xdr:rowOff>43920</xdr:rowOff>
    </xdr:to>
    <xdr:sp>
      <xdr:nvSpPr>
        <xdr:cNvPr id="16" name="CustomShape 1"/>
        <xdr:cNvSpPr/>
      </xdr:nvSpPr>
      <xdr:spPr>
        <a:xfrm>
          <a:off x="1449000" y="17668800"/>
          <a:ext cx="112032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9360</xdr:rowOff>
    </xdr:from>
    <xdr:to>
      <xdr:col>4</xdr:col>
      <xdr:colOff>259200</xdr:colOff>
      <xdr:row>90</xdr:row>
      <xdr:rowOff>182520</xdr:rowOff>
    </xdr:to>
    <xdr:sp>
      <xdr:nvSpPr>
        <xdr:cNvPr id="17" name="CustomShape 1"/>
        <xdr:cNvSpPr/>
      </xdr:nvSpPr>
      <xdr:spPr>
        <a:xfrm>
          <a:off x="3084480" y="176781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53640</xdr:rowOff>
    </xdr:to>
    <xdr:sp>
      <xdr:nvSpPr>
        <xdr:cNvPr id="18" name="CustomShape 1"/>
        <xdr:cNvSpPr/>
      </xdr:nvSpPr>
      <xdr:spPr>
        <a:xfrm>
          <a:off x="3084480" y="17668800"/>
          <a:ext cx="123228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90</xdr:row>
      <xdr:rowOff>193320</xdr:rowOff>
    </xdr:to>
    <xdr:sp>
      <xdr:nvSpPr>
        <xdr:cNvPr id="19" name="CustomShape 1"/>
        <xdr:cNvSpPr/>
      </xdr:nvSpPr>
      <xdr:spPr>
        <a:xfrm>
          <a:off x="2354400" y="17668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0" name="CustomShape 1"/>
        <xdr:cNvSpPr/>
      </xdr:nvSpPr>
      <xdr:spPr>
        <a:xfrm>
          <a:off x="3084480" y="1766880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1" name="CustomShape 1"/>
        <xdr:cNvSpPr/>
      </xdr:nvSpPr>
      <xdr:spPr>
        <a:xfrm>
          <a:off x="3084480" y="1766880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2" name="CustomShape 1"/>
        <xdr:cNvSpPr/>
      </xdr:nvSpPr>
      <xdr:spPr>
        <a:xfrm>
          <a:off x="3084480" y="1766880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53640</xdr:rowOff>
    </xdr:to>
    <xdr:sp>
      <xdr:nvSpPr>
        <xdr:cNvPr id="23" name="CustomShape 1"/>
        <xdr:cNvSpPr/>
      </xdr:nvSpPr>
      <xdr:spPr>
        <a:xfrm>
          <a:off x="3814920" y="17668800"/>
          <a:ext cx="122688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24" name="CustomShape 1"/>
        <xdr:cNvSpPr/>
      </xdr:nvSpPr>
      <xdr:spPr>
        <a:xfrm>
          <a:off x="3084480" y="1766880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5" name="CustomShape 1"/>
        <xdr:cNvSpPr/>
      </xdr:nvSpPr>
      <xdr:spPr>
        <a:xfrm>
          <a:off x="3084480" y="1766880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6" name="CustomShape 1"/>
        <xdr:cNvSpPr/>
      </xdr:nvSpPr>
      <xdr:spPr>
        <a:xfrm>
          <a:off x="3084480" y="1766880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27" name="CustomShape 1"/>
        <xdr:cNvSpPr/>
      </xdr:nvSpPr>
      <xdr:spPr>
        <a:xfrm>
          <a:off x="3084480" y="1766880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8" name="CustomShape 1"/>
        <xdr:cNvSpPr/>
      </xdr:nvSpPr>
      <xdr:spPr>
        <a:xfrm>
          <a:off x="3084480" y="1766880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9" name="CustomShape 1"/>
        <xdr:cNvSpPr/>
      </xdr:nvSpPr>
      <xdr:spPr>
        <a:xfrm>
          <a:off x="3084480" y="1766880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30" name="CustomShape 1"/>
        <xdr:cNvSpPr/>
      </xdr:nvSpPr>
      <xdr:spPr>
        <a:xfrm>
          <a:off x="3084480" y="1766880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31" name="CustomShape 1"/>
        <xdr:cNvSpPr/>
      </xdr:nvSpPr>
      <xdr:spPr>
        <a:xfrm>
          <a:off x="3084480" y="1766880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90</xdr:row>
      <xdr:rowOff>193320</xdr:rowOff>
    </xdr:to>
    <xdr:sp>
      <xdr:nvSpPr>
        <xdr:cNvPr id="32" name="CustomShape 1"/>
        <xdr:cNvSpPr/>
      </xdr:nvSpPr>
      <xdr:spPr>
        <a:xfrm>
          <a:off x="1449000" y="17668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214920</xdr:colOff>
      <xdr:row>91</xdr:row>
      <xdr:rowOff>43920</xdr:rowOff>
    </xdr:to>
    <xdr:sp>
      <xdr:nvSpPr>
        <xdr:cNvPr id="33" name="CustomShape 1"/>
        <xdr:cNvSpPr/>
      </xdr:nvSpPr>
      <xdr:spPr>
        <a:xfrm>
          <a:off x="1449000" y="17668800"/>
          <a:ext cx="112032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9360</xdr:rowOff>
    </xdr:from>
    <xdr:to>
      <xdr:col>4</xdr:col>
      <xdr:colOff>259200</xdr:colOff>
      <xdr:row>91</xdr:row>
      <xdr:rowOff>182520</xdr:rowOff>
    </xdr:to>
    <xdr:sp>
      <xdr:nvSpPr>
        <xdr:cNvPr id="34" name="CustomShape 1"/>
        <xdr:cNvSpPr/>
      </xdr:nvSpPr>
      <xdr:spPr>
        <a:xfrm>
          <a:off x="3084480" y="17871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35" name="CustomShape 1"/>
        <xdr:cNvSpPr/>
      </xdr:nvSpPr>
      <xdr:spPr>
        <a:xfrm>
          <a:off x="3084480" y="17862480"/>
          <a:ext cx="123228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36" name="CustomShape 1"/>
        <xdr:cNvSpPr/>
      </xdr:nvSpPr>
      <xdr:spPr>
        <a:xfrm>
          <a:off x="2354400" y="178624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37" name="CustomShape 1"/>
        <xdr:cNvSpPr/>
      </xdr:nvSpPr>
      <xdr:spPr>
        <a:xfrm>
          <a:off x="3084480" y="1786248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38" name="CustomShape 1"/>
        <xdr:cNvSpPr/>
      </xdr:nvSpPr>
      <xdr:spPr>
        <a:xfrm>
          <a:off x="3084480" y="1786248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39" name="CustomShape 1"/>
        <xdr:cNvSpPr/>
      </xdr:nvSpPr>
      <xdr:spPr>
        <a:xfrm>
          <a:off x="3084480" y="1786248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40" name="CustomShape 1"/>
        <xdr:cNvSpPr/>
      </xdr:nvSpPr>
      <xdr:spPr>
        <a:xfrm>
          <a:off x="3814920" y="17862480"/>
          <a:ext cx="122688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41" name="CustomShape 1"/>
        <xdr:cNvSpPr/>
      </xdr:nvSpPr>
      <xdr:spPr>
        <a:xfrm>
          <a:off x="3084480" y="1786248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42" name="CustomShape 1"/>
        <xdr:cNvSpPr/>
      </xdr:nvSpPr>
      <xdr:spPr>
        <a:xfrm>
          <a:off x="3084480" y="1786248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43" name="CustomShape 1"/>
        <xdr:cNvSpPr/>
      </xdr:nvSpPr>
      <xdr:spPr>
        <a:xfrm>
          <a:off x="3084480" y="1786248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44" name="CustomShape 1"/>
        <xdr:cNvSpPr/>
      </xdr:nvSpPr>
      <xdr:spPr>
        <a:xfrm>
          <a:off x="3084480" y="1786248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45" name="CustomShape 1"/>
        <xdr:cNvSpPr/>
      </xdr:nvSpPr>
      <xdr:spPr>
        <a:xfrm>
          <a:off x="3084480" y="1786248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46" name="CustomShape 1"/>
        <xdr:cNvSpPr/>
      </xdr:nvSpPr>
      <xdr:spPr>
        <a:xfrm>
          <a:off x="3084480" y="1786248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47" name="CustomShape 1"/>
        <xdr:cNvSpPr/>
      </xdr:nvSpPr>
      <xdr:spPr>
        <a:xfrm>
          <a:off x="3084480" y="1786248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48" name="CustomShape 1"/>
        <xdr:cNvSpPr/>
      </xdr:nvSpPr>
      <xdr:spPr>
        <a:xfrm>
          <a:off x="3084480" y="1786248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49" name="CustomShape 1"/>
        <xdr:cNvSpPr/>
      </xdr:nvSpPr>
      <xdr:spPr>
        <a:xfrm>
          <a:off x="1449000" y="178624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214920</xdr:colOff>
      <xdr:row>92</xdr:row>
      <xdr:rowOff>43920</xdr:rowOff>
    </xdr:to>
    <xdr:sp>
      <xdr:nvSpPr>
        <xdr:cNvPr id="50" name="CustomShape 1"/>
        <xdr:cNvSpPr/>
      </xdr:nvSpPr>
      <xdr:spPr>
        <a:xfrm>
          <a:off x="1449000" y="17862480"/>
          <a:ext cx="112032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9360</xdr:rowOff>
    </xdr:from>
    <xdr:to>
      <xdr:col>4</xdr:col>
      <xdr:colOff>259200</xdr:colOff>
      <xdr:row>91</xdr:row>
      <xdr:rowOff>182520</xdr:rowOff>
    </xdr:to>
    <xdr:sp>
      <xdr:nvSpPr>
        <xdr:cNvPr id="51" name="CustomShape 1"/>
        <xdr:cNvSpPr/>
      </xdr:nvSpPr>
      <xdr:spPr>
        <a:xfrm>
          <a:off x="3084480" y="17871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52" name="CustomShape 1"/>
        <xdr:cNvSpPr/>
      </xdr:nvSpPr>
      <xdr:spPr>
        <a:xfrm>
          <a:off x="3084480" y="17862480"/>
          <a:ext cx="123228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53" name="CustomShape 1"/>
        <xdr:cNvSpPr/>
      </xdr:nvSpPr>
      <xdr:spPr>
        <a:xfrm>
          <a:off x="2354400" y="178624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54" name="CustomShape 1"/>
        <xdr:cNvSpPr/>
      </xdr:nvSpPr>
      <xdr:spPr>
        <a:xfrm>
          <a:off x="3084480" y="1786248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55" name="CustomShape 1"/>
        <xdr:cNvSpPr/>
      </xdr:nvSpPr>
      <xdr:spPr>
        <a:xfrm>
          <a:off x="3084480" y="1786248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56" name="CustomShape 1"/>
        <xdr:cNvSpPr/>
      </xdr:nvSpPr>
      <xdr:spPr>
        <a:xfrm>
          <a:off x="3084480" y="1786248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57" name="CustomShape 1"/>
        <xdr:cNvSpPr/>
      </xdr:nvSpPr>
      <xdr:spPr>
        <a:xfrm>
          <a:off x="3814920" y="17862480"/>
          <a:ext cx="122688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58" name="CustomShape 1"/>
        <xdr:cNvSpPr/>
      </xdr:nvSpPr>
      <xdr:spPr>
        <a:xfrm>
          <a:off x="3084480" y="1786248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59" name="CustomShape 1"/>
        <xdr:cNvSpPr/>
      </xdr:nvSpPr>
      <xdr:spPr>
        <a:xfrm>
          <a:off x="3084480" y="1786248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60" name="CustomShape 1"/>
        <xdr:cNvSpPr/>
      </xdr:nvSpPr>
      <xdr:spPr>
        <a:xfrm>
          <a:off x="3084480" y="1786248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61" name="CustomShape 1"/>
        <xdr:cNvSpPr/>
      </xdr:nvSpPr>
      <xdr:spPr>
        <a:xfrm>
          <a:off x="3084480" y="1786248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62" name="CustomShape 1"/>
        <xdr:cNvSpPr/>
      </xdr:nvSpPr>
      <xdr:spPr>
        <a:xfrm>
          <a:off x="3084480" y="1786248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63" name="CustomShape 1"/>
        <xdr:cNvSpPr/>
      </xdr:nvSpPr>
      <xdr:spPr>
        <a:xfrm>
          <a:off x="3084480" y="1786248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64" name="CustomShape 1"/>
        <xdr:cNvSpPr/>
      </xdr:nvSpPr>
      <xdr:spPr>
        <a:xfrm>
          <a:off x="3084480" y="1786248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65" name="CustomShape 1"/>
        <xdr:cNvSpPr/>
      </xdr:nvSpPr>
      <xdr:spPr>
        <a:xfrm>
          <a:off x="3084480" y="1786248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66" name="CustomShape 1"/>
        <xdr:cNvSpPr/>
      </xdr:nvSpPr>
      <xdr:spPr>
        <a:xfrm>
          <a:off x="1449000" y="178624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214920</xdr:colOff>
      <xdr:row>92</xdr:row>
      <xdr:rowOff>43920</xdr:rowOff>
    </xdr:to>
    <xdr:sp>
      <xdr:nvSpPr>
        <xdr:cNvPr id="67" name="CustomShape 1"/>
        <xdr:cNvSpPr/>
      </xdr:nvSpPr>
      <xdr:spPr>
        <a:xfrm>
          <a:off x="1449000" y="17862480"/>
          <a:ext cx="112032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9360</xdr:rowOff>
    </xdr:from>
    <xdr:to>
      <xdr:col>4</xdr:col>
      <xdr:colOff>259200</xdr:colOff>
      <xdr:row>93</xdr:row>
      <xdr:rowOff>182520</xdr:rowOff>
    </xdr:to>
    <xdr:sp>
      <xdr:nvSpPr>
        <xdr:cNvPr id="68" name="CustomShape 1"/>
        <xdr:cNvSpPr/>
      </xdr:nvSpPr>
      <xdr:spPr>
        <a:xfrm>
          <a:off x="3084480" y="182592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501840</xdr:colOff>
      <xdr:row>94</xdr:row>
      <xdr:rowOff>53640</xdr:rowOff>
    </xdr:to>
    <xdr:sp>
      <xdr:nvSpPr>
        <xdr:cNvPr id="69" name="CustomShape 1"/>
        <xdr:cNvSpPr/>
      </xdr:nvSpPr>
      <xdr:spPr>
        <a:xfrm>
          <a:off x="3084480" y="18249840"/>
          <a:ext cx="123228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360</xdr:colOff>
      <xdr:row>93</xdr:row>
      <xdr:rowOff>193320</xdr:rowOff>
    </xdr:to>
    <xdr:sp>
      <xdr:nvSpPr>
        <xdr:cNvPr id="70" name="CustomShape 1"/>
        <xdr:cNvSpPr/>
      </xdr:nvSpPr>
      <xdr:spPr>
        <a:xfrm>
          <a:off x="2354400" y="18249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1" name="CustomShape 1"/>
        <xdr:cNvSpPr/>
      </xdr:nvSpPr>
      <xdr:spPr>
        <a:xfrm>
          <a:off x="3084480" y="1824984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2" name="CustomShape 1"/>
        <xdr:cNvSpPr/>
      </xdr:nvSpPr>
      <xdr:spPr>
        <a:xfrm>
          <a:off x="3084480" y="1824984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3" name="CustomShape 1"/>
        <xdr:cNvSpPr/>
      </xdr:nvSpPr>
      <xdr:spPr>
        <a:xfrm>
          <a:off x="3084480" y="1824984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496800</xdr:colOff>
      <xdr:row>94</xdr:row>
      <xdr:rowOff>53640</xdr:rowOff>
    </xdr:to>
    <xdr:sp>
      <xdr:nvSpPr>
        <xdr:cNvPr id="74" name="CustomShape 1"/>
        <xdr:cNvSpPr/>
      </xdr:nvSpPr>
      <xdr:spPr>
        <a:xfrm>
          <a:off x="3814920" y="18249840"/>
          <a:ext cx="122688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360</xdr:colOff>
      <xdr:row>94</xdr:row>
      <xdr:rowOff>2880</xdr:rowOff>
    </xdr:to>
    <xdr:sp>
      <xdr:nvSpPr>
        <xdr:cNvPr id="75" name="CustomShape 1"/>
        <xdr:cNvSpPr/>
      </xdr:nvSpPr>
      <xdr:spPr>
        <a:xfrm>
          <a:off x="3084480" y="182498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6" name="CustomShape 1"/>
        <xdr:cNvSpPr/>
      </xdr:nvSpPr>
      <xdr:spPr>
        <a:xfrm>
          <a:off x="3084480" y="1824984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7" name="CustomShape 1"/>
        <xdr:cNvSpPr/>
      </xdr:nvSpPr>
      <xdr:spPr>
        <a:xfrm>
          <a:off x="3084480" y="1824984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360</xdr:colOff>
      <xdr:row>94</xdr:row>
      <xdr:rowOff>2880</xdr:rowOff>
    </xdr:to>
    <xdr:sp>
      <xdr:nvSpPr>
        <xdr:cNvPr id="78" name="CustomShape 1"/>
        <xdr:cNvSpPr/>
      </xdr:nvSpPr>
      <xdr:spPr>
        <a:xfrm>
          <a:off x="3084480" y="182498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9" name="CustomShape 1"/>
        <xdr:cNvSpPr/>
      </xdr:nvSpPr>
      <xdr:spPr>
        <a:xfrm>
          <a:off x="3084480" y="1824984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80" name="CustomShape 1"/>
        <xdr:cNvSpPr/>
      </xdr:nvSpPr>
      <xdr:spPr>
        <a:xfrm>
          <a:off x="3084480" y="18249840"/>
          <a:ext cx="96948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360</xdr:colOff>
      <xdr:row>94</xdr:row>
      <xdr:rowOff>2880</xdr:rowOff>
    </xdr:to>
    <xdr:sp>
      <xdr:nvSpPr>
        <xdr:cNvPr id="81" name="CustomShape 1"/>
        <xdr:cNvSpPr/>
      </xdr:nvSpPr>
      <xdr:spPr>
        <a:xfrm>
          <a:off x="3084480" y="182498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360</xdr:colOff>
      <xdr:row>94</xdr:row>
      <xdr:rowOff>2880</xdr:rowOff>
    </xdr:to>
    <xdr:sp>
      <xdr:nvSpPr>
        <xdr:cNvPr id="82" name="CustomShape 1"/>
        <xdr:cNvSpPr/>
      </xdr:nvSpPr>
      <xdr:spPr>
        <a:xfrm>
          <a:off x="3084480" y="182498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571320</xdr:colOff>
      <xdr:row>93</xdr:row>
      <xdr:rowOff>193320</xdr:rowOff>
    </xdr:to>
    <xdr:sp>
      <xdr:nvSpPr>
        <xdr:cNvPr id="83" name="CustomShape 1"/>
        <xdr:cNvSpPr/>
      </xdr:nvSpPr>
      <xdr:spPr>
        <a:xfrm>
          <a:off x="1449000" y="18249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214920</xdr:colOff>
      <xdr:row>94</xdr:row>
      <xdr:rowOff>43920</xdr:rowOff>
    </xdr:to>
    <xdr:sp>
      <xdr:nvSpPr>
        <xdr:cNvPr id="84" name="CustomShape 1"/>
        <xdr:cNvSpPr/>
      </xdr:nvSpPr>
      <xdr:spPr>
        <a:xfrm>
          <a:off x="1449000" y="18249840"/>
          <a:ext cx="112032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79</xdr:row>
      <xdr:rowOff>9360</xdr:rowOff>
    </xdr:from>
    <xdr:to>
      <xdr:col>4</xdr:col>
      <xdr:colOff>259200</xdr:colOff>
      <xdr:row>79</xdr:row>
      <xdr:rowOff>182520</xdr:rowOff>
    </xdr:to>
    <xdr:sp>
      <xdr:nvSpPr>
        <xdr:cNvPr id="85" name="CustomShape 1"/>
        <xdr:cNvSpPr/>
      </xdr:nvSpPr>
      <xdr:spPr>
        <a:xfrm>
          <a:off x="2909520" y="1554768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501840</xdr:colOff>
      <xdr:row>80</xdr:row>
      <xdr:rowOff>53640</xdr:rowOff>
    </xdr:to>
    <xdr:sp>
      <xdr:nvSpPr>
        <xdr:cNvPr id="86" name="CustomShape 1"/>
        <xdr:cNvSpPr/>
      </xdr:nvSpPr>
      <xdr:spPr>
        <a:xfrm>
          <a:off x="2909520" y="1553832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360</xdr:colOff>
      <xdr:row>79</xdr:row>
      <xdr:rowOff>193320</xdr:rowOff>
    </xdr:to>
    <xdr:sp>
      <xdr:nvSpPr>
        <xdr:cNvPr id="87" name="CustomShape 1"/>
        <xdr:cNvSpPr/>
      </xdr:nvSpPr>
      <xdr:spPr>
        <a:xfrm>
          <a:off x="2179080" y="1553832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88" name="CustomShape 1"/>
        <xdr:cNvSpPr/>
      </xdr:nvSpPr>
      <xdr:spPr>
        <a:xfrm>
          <a:off x="2909520" y="1553832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89" name="CustomShape 1"/>
        <xdr:cNvSpPr/>
      </xdr:nvSpPr>
      <xdr:spPr>
        <a:xfrm>
          <a:off x="2909520" y="1553832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0" name="CustomShape 1"/>
        <xdr:cNvSpPr/>
      </xdr:nvSpPr>
      <xdr:spPr>
        <a:xfrm>
          <a:off x="2909520" y="1553832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496800</xdr:colOff>
      <xdr:row>80</xdr:row>
      <xdr:rowOff>53640</xdr:rowOff>
    </xdr:to>
    <xdr:sp>
      <xdr:nvSpPr>
        <xdr:cNvPr id="91" name="CustomShape 1"/>
        <xdr:cNvSpPr/>
      </xdr:nvSpPr>
      <xdr:spPr>
        <a:xfrm>
          <a:off x="3639600" y="1553832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92" name="CustomShape 1"/>
        <xdr:cNvSpPr/>
      </xdr:nvSpPr>
      <xdr:spPr>
        <a:xfrm>
          <a:off x="2909520" y="1553832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3" name="CustomShape 1"/>
        <xdr:cNvSpPr/>
      </xdr:nvSpPr>
      <xdr:spPr>
        <a:xfrm>
          <a:off x="2909520" y="1553832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4" name="CustomShape 1"/>
        <xdr:cNvSpPr/>
      </xdr:nvSpPr>
      <xdr:spPr>
        <a:xfrm>
          <a:off x="2909520" y="1553832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95" name="CustomShape 1"/>
        <xdr:cNvSpPr/>
      </xdr:nvSpPr>
      <xdr:spPr>
        <a:xfrm>
          <a:off x="2909520" y="1553832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6" name="CustomShape 1"/>
        <xdr:cNvSpPr/>
      </xdr:nvSpPr>
      <xdr:spPr>
        <a:xfrm>
          <a:off x="2909520" y="1553832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7" name="CustomShape 1"/>
        <xdr:cNvSpPr/>
      </xdr:nvSpPr>
      <xdr:spPr>
        <a:xfrm>
          <a:off x="2909520" y="1553832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98" name="CustomShape 1"/>
        <xdr:cNvSpPr/>
      </xdr:nvSpPr>
      <xdr:spPr>
        <a:xfrm>
          <a:off x="2909520" y="1553832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99" name="CustomShape 1"/>
        <xdr:cNvSpPr/>
      </xdr:nvSpPr>
      <xdr:spPr>
        <a:xfrm>
          <a:off x="2909520" y="1553832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571320</xdr:colOff>
      <xdr:row>79</xdr:row>
      <xdr:rowOff>193320</xdr:rowOff>
    </xdr:to>
    <xdr:sp>
      <xdr:nvSpPr>
        <xdr:cNvPr id="100" name="CustomShape 1"/>
        <xdr:cNvSpPr/>
      </xdr:nvSpPr>
      <xdr:spPr>
        <a:xfrm>
          <a:off x="1449000" y="1553832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43920</xdr:rowOff>
    </xdr:to>
    <xdr:sp>
      <xdr:nvSpPr>
        <xdr:cNvPr id="101" name="CustomShape 1"/>
        <xdr:cNvSpPr/>
      </xdr:nvSpPr>
      <xdr:spPr>
        <a:xfrm>
          <a:off x="795600" y="1553832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43920</xdr:rowOff>
    </xdr:to>
    <xdr:sp>
      <xdr:nvSpPr>
        <xdr:cNvPr id="102" name="CustomShape 1"/>
        <xdr:cNvSpPr/>
      </xdr:nvSpPr>
      <xdr:spPr>
        <a:xfrm>
          <a:off x="795600" y="1553832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392760</xdr:colOff>
      <xdr:row>80</xdr:row>
      <xdr:rowOff>43920</xdr:rowOff>
    </xdr:to>
    <xdr:sp>
      <xdr:nvSpPr>
        <xdr:cNvPr id="103" name="CustomShape 1"/>
        <xdr:cNvSpPr/>
      </xdr:nvSpPr>
      <xdr:spPr>
        <a:xfrm>
          <a:off x="1449000" y="1553832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37800</xdr:rowOff>
    </xdr:to>
    <xdr:sp>
      <xdr:nvSpPr>
        <xdr:cNvPr id="104" name="CustomShape 1"/>
        <xdr:cNvSpPr/>
      </xdr:nvSpPr>
      <xdr:spPr>
        <a:xfrm>
          <a:off x="795600" y="155383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05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06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07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41040</xdr:rowOff>
    </xdr:to>
    <xdr:sp>
      <xdr:nvSpPr>
        <xdr:cNvPr id="108" name="CustomShape 1"/>
        <xdr:cNvSpPr/>
      </xdr:nvSpPr>
      <xdr:spPr>
        <a:xfrm>
          <a:off x="795600" y="15538320"/>
          <a:ext cx="144396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34560</xdr:rowOff>
    </xdr:to>
    <xdr:sp>
      <xdr:nvSpPr>
        <xdr:cNvPr id="109" name="CustomShape 1"/>
        <xdr:cNvSpPr/>
      </xdr:nvSpPr>
      <xdr:spPr>
        <a:xfrm>
          <a:off x="795600" y="15538320"/>
          <a:ext cx="1443960" cy="2282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63000</xdr:rowOff>
    </xdr:to>
    <xdr:sp>
      <xdr:nvSpPr>
        <xdr:cNvPr id="110" name="CustomShape 1"/>
        <xdr:cNvSpPr/>
      </xdr:nvSpPr>
      <xdr:spPr>
        <a:xfrm>
          <a:off x="795600" y="1553832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79</xdr:row>
      <xdr:rowOff>0</xdr:rowOff>
    </xdr:from>
    <xdr:to>
      <xdr:col>3</xdr:col>
      <xdr:colOff>488520</xdr:colOff>
      <xdr:row>80</xdr:row>
      <xdr:rowOff>43920</xdr:rowOff>
    </xdr:to>
    <xdr:sp>
      <xdr:nvSpPr>
        <xdr:cNvPr id="111" name="CustomShape 1"/>
        <xdr:cNvSpPr/>
      </xdr:nvSpPr>
      <xdr:spPr>
        <a:xfrm>
          <a:off x="1223640" y="1553832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12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13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14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15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16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17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18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19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0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1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2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3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4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5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6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7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8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9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0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1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2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3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4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5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6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7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8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9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9360</xdr:rowOff>
    </xdr:from>
    <xdr:to>
      <xdr:col>4</xdr:col>
      <xdr:colOff>259200</xdr:colOff>
      <xdr:row>79</xdr:row>
      <xdr:rowOff>182520</xdr:rowOff>
    </xdr:to>
    <xdr:sp>
      <xdr:nvSpPr>
        <xdr:cNvPr id="140" name="CustomShape 1"/>
        <xdr:cNvSpPr/>
      </xdr:nvSpPr>
      <xdr:spPr>
        <a:xfrm>
          <a:off x="2909520" y="1554768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501840</xdr:colOff>
      <xdr:row>80</xdr:row>
      <xdr:rowOff>53640</xdr:rowOff>
    </xdr:to>
    <xdr:sp>
      <xdr:nvSpPr>
        <xdr:cNvPr id="141" name="CustomShape 1"/>
        <xdr:cNvSpPr/>
      </xdr:nvSpPr>
      <xdr:spPr>
        <a:xfrm>
          <a:off x="2909520" y="1553832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360</xdr:colOff>
      <xdr:row>79</xdr:row>
      <xdr:rowOff>193320</xdr:rowOff>
    </xdr:to>
    <xdr:sp>
      <xdr:nvSpPr>
        <xdr:cNvPr id="142" name="CustomShape 1"/>
        <xdr:cNvSpPr/>
      </xdr:nvSpPr>
      <xdr:spPr>
        <a:xfrm>
          <a:off x="2179080" y="1553832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3" name="CustomShape 1"/>
        <xdr:cNvSpPr/>
      </xdr:nvSpPr>
      <xdr:spPr>
        <a:xfrm>
          <a:off x="2909520" y="1553832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4" name="CustomShape 1"/>
        <xdr:cNvSpPr/>
      </xdr:nvSpPr>
      <xdr:spPr>
        <a:xfrm>
          <a:off x="2909520" y="1553832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5" name="CustomShape 1"/>
        <xdr:cNvSpPr/>
      </xdr:nvSpPr>
      <xdr:spPr>
        <a:xfrm>
          <a:off x="2909520" y="1553832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496800</xdr:colOff>
      <xdr:row>80</xdr:row>
      <xdr:rowOff>53640</xdr:rowOff>
    </xdr:to>
    <xdr:sp>
      <xdr:nvSpPr>
        <xdr:cNvPr id="146" name="CustomShape 1"/>
        <xdr:cNvSpPr/>
      </xdr:nvSpPr>
      <xdr:spPr>
        <a:xfrm>
          <a:off x="3639600" y="1553832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147" name="CustomShape 1"/>
        <xdr:cNvSpPr/>
      </xdr:nvSpPr>
      <xdr:spPr>
        <a:xfrm>
          <a:off x="2909520" y="1553832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8" name="CustomShape 1"/>
        <xdr:cNvSpPr/>
      </xdr:nvSpPr>
      <xdr:spPr>
        <a:xfrm>
          <a:off x="2909520" y="1553832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9" name="CustomShape 1"/>
        <xdr:cNvSpPr/>
      </xdr:nvSpPr>
      <xdr:spPr>
        <a:xfrm>
          <a:off x="2909520" y="1553832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150" name="CustomShape 1"/>
        <xdr:cNvSpPr/>
      </xdr:nvSpPr>
      <xdr:spPr>
        <a:xfrm>
          <a:off x="2909520" y="1553832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51" name="CustomShape 1"/>
        <xdr:cNvSpPr/>
      </xdr:nvSpPr>
      <xdr:spPr>
        <a:xfrm>
          <a:off x="2909520" y="1553832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52" name="CustomShape 1"/>
        <xdr:cNvSpPr/>
      </xdr:nvSpPr>
      <xdr:spPr>
        <a:xfrm>
          <a:off x="2909520" y="1553832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153" name="CustomShape 1"/>
        <xdr:cNvSpPr/>
      </xdr:nvSpPr>
      <xdr:spPr>
        <a:xfrm>
          <a:off x="2909520" y="1553832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154" name="CustomShape 1"/>
        <xdr:cNvSpPr/>
      </xdr:nvSpPr>
      <xdr:spPr>
        <a:xfrm>
          <a:off x="2909520" y="1553832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571320</xdr:colOff>
      <xdr:row>79</xdr:row>
      <xdr:rowOff>193320</xdr:rowOff>
    </xdr:to>
    <xdr:sp>
      <xdr:nvSpPr>
        <xdr:cNvPr id="155" name="CustomShape 1"/>
        <xdr:cNvSpPr/>
      </xdr:nvSpPr>
      <xdr:spPr>
        <a:xfrm>
          <a:off x="1449000" y="1553832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43920</xdr:rowOff>
    </xdr:to>
    <xdr:sp>
      <xdr:nvSpPr>
        <xdr:cNvPr id="156" name="CustomShape 1"/>
        <xdr:cNvSpPr/>
      </xdr:nvSpPr>
      <xdr:spPr>
        <a:xfrm>
          <a:off x="795600" y="1553832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43920</xdr:rowOff>
    </xdr:to>
    <xdr:sp>
      <xdr:nvSpPr>
        <xdr:cNvPr id="157" name="CustomShape 1"/>
        <xdr:cNvSpPr/>
      </xdr:nvSpPr>
      <xdr:spPr>
        <a:xfrm>
          <a:off x="795600" y="1553832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392760</xdr:colOff>
      <xdr:row>80</xdr:row>
      <xdr:rowOff>43920</xdr:rowOff>
    </xdr:to>
    <xdr:sp>
      <xdr:nvSpPr>
        <xdr:cNvPr id="158" name="CustomShape 1"/>
        <xdr:cNvSpPr/>
      </xdr:nvSpPr>
      <xdr:spPr>
        <a:xfrm>
          <a:off x="1449000" y="1553832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37800</xdr:rowOff>
    </xdr:to>
    <xdr:sp>
      <xdr:nvSpPr>
        <xdr:cNvPr id="159" name="CustomShape 1"/>
        <xdr:cNvSpPr/>
      </xdr:nvSpPr>
      <xdr:spPr>
        <a:xfrm>
          <a:off x="795600" y="155383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60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61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62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41040</xdr:rowOff>
    </xdr:to>
    <xdr:sp>
      <xdr:nvSpPr>
        <xdr:cNvPr id="163" name="CustomShape 1"/>
        <xdr:cNvSpPr/>
      </xdr:nvSpPr>
      <xdr:spPr>
        <a:xfrm>
          <a:off x="795600" y="15538320"/>
          <a:ext cx="144396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34560</xdr:rowOff>
    </xdr:to>
    <xdr:sp>
      <xdr:nvSpPr>
        <xdr:cNvPr id="164" name="CustomShape 1"/>
        <xdr:cNvSpPr/>
      </xdr:nvSpPr>
      <xdr:spPr>
        <a:xfrm>
          <a:off x="795600" y="15538320"/>
          <a:ext cx="1443960" cy="2282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63000</xdr:rowOff>
    </xdr:to>
    <xdr:sp>
      <xdr:nvSpPr>
        <xdr:cNvPr id="165" name="CustomShape 1"/>
        <xdr:cNvSpPr/>
      </xdr:nvSpPr>
      <xdr:spPr>
        <a:xfrm>
          <a:off x="795600" y="1553832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79</xdr:row>
      <xdr:rowOff>0</xdr:rowOff>
    </xdr:from>
    <xdr:to>
      <xdr:col>3</xdr:col>
      <xdr:colOff>488520</xdr:colOff>
      <xdr:row>80</xdr:row>
      <xdr:rowOff>43920</xdr:rowOff>
    </xdr:to>
    <xdr:sp>
      <xdr:nvSpPr>
        <xdr:cNvPr id="166" name="CustomShape 1"/>
        <xdr:cNvSpPr/>
      </xdr:nvSpPr>
      <xdr:spPr>
        <a:xfrm>
          <a:off x="1223640" y="1553832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67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68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69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0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1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2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3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4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5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6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7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8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9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0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1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2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3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4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5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6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7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8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9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90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91" name="CustomShape 1"/>
        <xdr:cNvSpPr/>
      </xdr:nvSpPr>
      <xdr:spPr>
        <a:xfrm>
          <a:off x="795600" y="1553832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92" name="CustomShape 1"/>
        <xdr:cNvSpPr/>
      </xdr:nvSpPr>
      <xdr:spPr>
        <a:xfrm>
          <a:off x="795600" y="1553832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21960</xdr:rowOff>
    </xdr:to>
    <xdr:sp>
      <xdr:nvSpPr>
        <xdr:cNvPr id="193" name="CustomShape 1"/>
        <xdr:cNvSpPr/>
      </xdr:nvSpPr>
      <xdr:spPr>
        <a:xfrm>
          <a:off x="2909520" y="17475120"/>
          <a:ext cx="9691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194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195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96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97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9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199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00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01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0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03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04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05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06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07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208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209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90</xdr:row>
      <xdr:rowOff>1440</xdr:rowOff>
    </xdr:to>
    <xdr:sp>
      <xdr:nvSpPr>
        <xdr:cNvPr id="210" name="CustomShape 1"/>
        <xdr:cNvSpPr/>
      </xdr:nvSpPr>
      <xdr:spPr>
        <a:xfrm>
          <a:off x="2909520" y="17475120"/>
          <a:ext cx="259200" cy="17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211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212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13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14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15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216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17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1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1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20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21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2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23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224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25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226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227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90</xdr:row>
      <xdr:rowOff>1440</xdr:rowOff>
    </xdr:to>
    <xdr:sp>
      <xdr:nvSpPr>
        <xdr:cNvPr id="228" name="CustomShape 1"/>
        <xdr:cNvSpPr/>
      </xdr:nvSpPr>
      <xdr:spPr>
        <a:xfrm>
          <a:off x="2909520" y="17475120"/>
          <a:ext cx="259200" cy="17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229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230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31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3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33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234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35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36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37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38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3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40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41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242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43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244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245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90</xdr:row>
      <xdr:rowOff>1440</xdr:rowOff>
    </xdr:to>
    <xdr:sp>
      <xdr:nvSpPr>
        <xdr:cNvPr id="246" name="CustomShape 1"/>
        <xdr:cNvSpPr/>
      </xdr:nvSpPr>
      <xdr:spPr>
        <a:xfrm>
          <a:off x="2909520" y="17475120"/>
          <a:ext cx="259200" cy="17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247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248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4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50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51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252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53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54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55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56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57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5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59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260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61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262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263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21960</xdr:rowOff>
    </xdr:to>
    <xdr:sp>
      <xdr:nvSpPr>
        <xdr:cNvPr id="264" name="CustomShape 1"/>
        <xdr:cNvSpPr/>
      </xdr:nvSpPr>
      <xdr:spPr>
        <a:xfrm>
          <a:off x="2909520" y="17475120"/>
          <a:ext cx="9691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265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266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67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6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6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90</xdr:row>
      <xdr:rowOff>21960</xdr:rowOff>
    </xdr:to>
    <xdr:sp>
      <xdr:nvSpPr>
        <xdr:cNvPr id="270" name="CustomShape 1"/>
        <xdr:cNvSpPr/>
      </xdr:nvSpPr>
      <xdr:spPr>
        <a:xfrm>
          <a:off x="36396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271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72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73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74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90</xdr:row>
      <xdr:rowOff>21960</xdr:rowOff>
    </xdr:to>
    <xdr:sp>
      <xdr:nvSpPr>
        <xdr:cNvPr id="275" name="CustomShape 1"/>
        <xdr:cNvSpPr/>
      </xdr:nvSpPr>
      <xdr:spPr>
        <a:xfrm>
          <a:off x="36396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276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77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7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7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80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90</xdr:row>
      <xdr:rowOff>21960</xdr:rowOff>
    </xdr:to>
    <xdr:sp>
      <xdr:nvSpPr>
        <xdr:cNvPr id="281" name="CustomShape 1"/>
        <xdr:cNvSpPr/>
      </xdr:nvSpPr>
      <xdr:spPr>
        <a:xfrm>
          <a:off x="36396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282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83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89</xdr:row>
      <xdr:rowOff>0</xdr:rowOff>
    </xdr:from>
    <xdr:to>
      <xdr:col>5</xdr:col>
      <xdr:colOff>258120</xdr:colOff>
      <xdr:row>90</xdr:row>
      <xdr:rowOff>25200</xdr:rowOff>
    </xdr:to>
    <xdr:sp>
      <xdr:nvSpPr>
        <xdr:cNvPr id="284" name="CustomShape 1"/>
        <xdr:cNvSpPr/>
      </xdr:nvSpPr>
      <xdr:spPr>
        <a:xfrm>
          <a:off x="2928600" y="17475120"/>
          <a:ext cx="96912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90</xdr:row>
      <xdr:rowOff>21960</xdr:rowOff>
    </xdr:to>
    <xdr:sp>
      <xdr:nvSpPr>
        <xdr:cNvPr id="285" name="CustomShape 1"/>
        <xdr:cNvSpPr/>
      </xdr:nvSpPr>
      <xdr:spPr>
        <a:xfrm>
          <a:off x="36396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286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87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81720</xdr:colOff>
      <xdr:row>90</xdr:row>
      <xdr:rowOff>72720</xdr:rowOff>
    </xdr:to>
    <xdr:sp>
      <xdr:nvSpPr>
        <xdr:cNvPr id="288" name="CustomShape 1"/>
        <xdr:cNvSpPr/>
      </xdr:nvSpPr>
      <xdr:spPr>
        <a:xfrm>
          <a:off x="2179080" y="17475120"/>
          <a:ext cx="8121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289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290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90</xdr:row>
      <xdr:rowOff>1440</xdr:rowOff>
    </xdr:to>
    <xdr:sp>
      <xdr:nvSpPr>
        <xdr:cNvPr id="291" name="CustomShape 1"/>
        <xdr:cNvSpPr/>
      </xdr:nvSpPr>
      <xdr:spPr>
        <a:xfrm>
          <a:off x="2909520" y="17475120"/>
          <a:ext cx="259200" cy="17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292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293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94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95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96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297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298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29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00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301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0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03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304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305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306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307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308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90</xdr:row>
      <xdr:rowOff>1440</xdr:rowOff>
    </xdr:to>
    <xdr:sp>
      <xdr:nvSpPr>
        <xdr:cNvPr id="309" name="CustomShape 1"/>
        <xdr:cNvSpPr/>
      </xdr:nvSpPr>
      <xdr:spPr>
        <a:xfrm>
          <a:off x="2909520" y="17475120"/>
          <a:ext cx="259200" cy="17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310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311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1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13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14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315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316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17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1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319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20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21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322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323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324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325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326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90</xdr:row>
      <xdr:rowOff>1440</xdr:rowOff>
    </xdr:to>
    <xdr:sp>
      <xdr:nvSpPr>
        <xdr:cNvPr id="327" name="CustomShape 1"/>
        <xdr:cNvSpPr/>
      </xdr:nvSpPr>
      <xdr:spPr>
        <a:xfrm>
          <a:off x="2909520" y="17475120"/>
          <a:ext cx="259200" cy="17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328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329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30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31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3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333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334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35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36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337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3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33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340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341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342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343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344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9360</xdr:rowOff>
    </xdr:from>
    <xdr:to>
      <xdr:col>4</xdr:col>
      <xdr:colOff>259200</xdr:colOff>
      <xdr:row>88</xdr:row>
      <xdr:rowOff>182520</xdr:rowOff>
    </xdr:to>
    <xdr:sp>
      <xdr:nvSpPr>
        <xdr:cNvPr id="345" name="CustomShape 1"/>
        <xdr:cNvSpPr/>
      </xdr:nvSpPr>
      <xdr:spPr>
        <a:xfrm>
          <a:off x="2909520" y="172908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346" name="CustomShape 1"/>
        <xdr:cNvSpPr/>
      </xdr:nvSpPr>
      <xdr:spPr>
        <a:xfrm>
          <a:off x="2909520" y="1728144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347" name="CustomShape 1"/>
        <xdr:cNvSpPr/>
      </xdr:nvSpPr>
      <xdr:spPr>
        <a:xfrm>
          <a:off x="2179080" y="172814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48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49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0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351" name="CustomShape 1"/>
        <xdr:cNvSpPr/>
      </xdr:nvSpPr>
      <xdr:spPr>
        <a:xfrm>
          <a:off x="3639600" y="1728144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352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3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4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355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6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7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358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359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360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361" name="CustomShape 1"/>
        <xdr:cNvSpPr/>
      </xdr:nvSpPr>
      <xdr:spPr>
        <a:xfrm>
          <a:off x="1449000" y="172814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362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363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364" name="CustomShape 1"/>
        <xdr:cNvSpPr/>
      </xdr:nvSpPr>
      <xdr:spPr>
        <a:xfrm>
          <a:off x="1449000" y="1728144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365" name="CustomShape 1"/>
        <xdr:cNvSpPr/>
      </xdr:nvSpPr>
      <xdr:spPr>
        <a:xfrm>
          <a:off x="795600" y="1728144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6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6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6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369" name="CustomShape 1"/>
        <xdr:cNvSpPr/>
      </xdr:nvSpPr>
      <xdr:spPr>
        <a:xfrm>
          <a:off x="795600" y="17281440"/>
          <a:ext cx="144396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370" name="CustomShape 1"/>
        <xdr:cNvSpPr/>
      </xdr:nvSpPr>
      <xdr:spPr>
        <a:xfrm>
          <a:off x="795600" y="17281440"/>
          <a:ext cx="1443960" cy="2282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371" name="CustomShape 1"/>
        <xdr:cNvSpPr/>
      </xdr:nvSpPr>
      <xdr:spPr>
        <a:xfrm>
          <a:off x="795600" y="1728144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372" name="CustomShape 1"/>
        <xdr:cNvSpPr/>
      </xdr:nvSpPr>
      <xdr:spPr>
        <a:xfrm>
          <a:off x="122364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7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7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7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7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7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7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7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0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9360</xdr:rowOff>
    </xdr:from>
    <xdr:to>
      <xdr:col>4</xdr:col>
      <xdr:colOff>259200</xdr:colOff>
      <xdr:row>88</xdr:row>
      <xdr:rowOff>182520</xdr:rowOff>
    </xdr:to>
    <xdr:sp>
      <xdr:nvSpPr>
        <xdr:cNvPr id="401" name="CustomShape 1"/>
        <xdr:cNvSpPr/>
      </xdr:nvSpPr>
      <xdr:spPr>
        <a:xfrm>
          <a:off x="2909520" y="172908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402" name="CustomShape 1"/>
        <xdr:cNvSpPr/>
      </xdr:nvSpPr>
      <xdr:spPr>
        <a:xfrm>
          <a:off x="2909520" y="1728144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403" name="CustomShape 1"/>
        <xdr:cNvSpPr/>
      </xdr:nvSpPr>
      <xdr:spPr>
        <a:xfrm>
          <a:off x="2179080" y="172814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04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05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06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407" name="CustomShape 1"/>
        <xdr:cNvSpPr/>
      </xdr:nvSpPr>
      <xdr:spPr>
        <a:xfrm>
          <a:off x="3639600" y="1728144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408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09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10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411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12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13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414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415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416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417" name="CustomShape 1"/>
        <xdr:cNvSpPr/>
      </xdr:nvSpPr>
      <xdr:spPr>
        <a:xfrm>
          <a:off x="1449000" y="172814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418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419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420" name="CustomShape 1"/>
        <xdr:cNvSpPr/>
      </xdr:nvSpPr>
      <xdr:spPr>
        <a:xfrm>
          <a:off x="1449000" y="1728144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421" name="CustomShape 1"/>
        <xdr:cNvSpPr/>
      </xdr:nvSpPr>
      <xdr:spPr>
        <a:xfrm>
          <a:off x="795600" y="1728144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2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2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2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425" name="CustomShape 1"/>
        <xdr:cNvSpPr/>
      </xdr:nvSpPr>
      <xdr:spPr>
        <a:xfrm>
          <a:off x="795600" y="17281440"/>
          <a:ext cx="144396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426" name="CustomShape 1"/>
        <xdr:cNvSpPr/>
      </xdr:nvSpPr>
      <xdr:spPr>
        <a:xfrm>
          <a:off x="795600" y="17281440"/>
          <a:ext cx="1443960" cy="2282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427" name="CustomShape 1"/>
        <xdr:cNvSpPr/>
      </xdr:nvSpPr>
      <xdr:spPr>
        <a:xfrm>
          <a:off x="795600" y="1728144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428" name="CustomShape 1"/>
        <xdr:cNvSpPr/>
      </xdr:nvSpPr>
      <xdr:spPr>
        <a:xfrm>
          <a:off x="122364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2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5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5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5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5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5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21960</xdr:rowOff>
    </xdr:to>
    <xdr:sp>
      <xdr:nvSpPr>
        <xdr:cNvPr id="455" name="CustomShape 1"/>
        <xdr:cNvSpPr/>
      </xdr:nvSpPr>
      <xdr:spPr>
        <a:xfrm>
          <a:off x="2909520" y="1765296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456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457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58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59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60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461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462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63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64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465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66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67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468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68040</xdr:rowOff>
    </xdr:from>
    <xdr:to>
      <xdr:col>11</xdr:col>
      <xdr:colOff>342000</xdr:colOff>
      <xdr:row>91</xdr:row>
      <xdr:rowOff>90000</xdr:rowOff>
    </xdr:to>
    <xdr:sp>
      <xdr:nvSpPr>
        <xdr:cNvPr id="469" name="CustomShape 1"/>
        <xdr:cNvSpPr/>
      </xdr:nvSpPr>
      <xdr:spPr>
        <a:xfrm>
          <a:off x="7408800" y="1772100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470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471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472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91</xdr:row>
      <xdr:rowOff>1440</xdr:rowOff>
    </xdr:to>
    <xdr:sp>
      <xdr:nvSpPr>
        <xdr:cNvPr id="473" name="CustomShape 1"/>
        <xdr:cNvSpPr/>
      </xdr:nvSpPr>
      <xdr:spPr>
        <a:xfrm>
          <a:off x="2909520" y="17652960"/>
          <a:ext cx="259200" cy="188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474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475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76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77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78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479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480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8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8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483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84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85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486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487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488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489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490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91</xdr:row>
      <xdr:rowOff>1440</xdr:rowOff>
    </xdr:to>
    <xdr:sp>
      <xdr:nvSpPr>
        <xdr:cNvPr id="491" name="CustomShape 1"/>
        <xdr:cNvSpPr/>
      </xdr:nvSpPr>
      <xdr:spPr>
        <a:xfrm>
          <a:off x="2909520" y="17652960"/>
          <a:ext cx="259200" cy="188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492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493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94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95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96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497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498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499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00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01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0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03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04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505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06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507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508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91</xdr:row>
      <xdr:rowOff>1440</xdr:rowOff>
    </xdr:to>
    <xdr:sp>
      <xdr:nvSpPr>
        <xdr:cNvPr id="509" name="CustomShape 1"/>
        <xdr:cNvSpPr/>
      </xdr:nvSpPr>
      <xdr:spPr>
        <a:xfrm>
          <a:off x="2909520" y="17652960"/>
          <a:ext cx="259200" cy="188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510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511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1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13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14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515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16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17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18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19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20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2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22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523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24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525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526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21960</xdr:rowOff>
    </xdr:to>
    <xdr:sp>
      <xdr:nvSpPr>
        <xdr:cNvPr id="527" name="CustomShape 1"/>
        <xdr:cNvSpPr/>
      </xdr:nvSpPr>
      <xdr:spPr>
        <a:xfrm>
          <a:off x="2909520" y="1765296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528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529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30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3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3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21960</xdr:rowOff>
    </xdr:to>
    <xdr:sp>
      <xdr:nvSpPr>
        <xdr:cNvPr id="533" name="CustomShape 1"/>
        <xdr:cNvSpPr/>
      </xdr:nvSpPr>
      <xdr:spPr>
        <a:xfrm>
          <a:off x="36396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534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35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36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37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21960</xdr:rowOff>
    </xdr:to>
    <xdr:sp>
      <xdr:nvSpPr>
        <xdr:cNvPr id="538" name="CustomShape 1"/>
        <xdr:cNvSpPr/>
      </xdr:nvSpPr>
      <xdr:spPr>
        <a:xfrm>
          <a:off x="36396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539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40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4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4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43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21960</xdr:rowOff>
    </xdr:to>
    <xdr:sp>
      <xdr:nvSpPr>
        <xdr:cNvPr id="544" name="CustomShape 1"/>
        <xdr:cNvSpPr/>
      </xdr:nvSpPr>
      <xdr:spPr>
        <a:xfrm>
          <a:off x="36396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545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46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90</xdr:row>
      <xdr:rowOff>0</xdr:rowOff>
    </xdr:from>
    <xdr:to>
      <xdr:col>5</xdr:col>
      <xdr:colOff>258120</xdr:colOff>
      <xdr:row>91</xdr:row>
      <xdr:rowOff>25200</xdr:rowOff>
    </xdr:to>
    <xdr:sp>
      <xdr:nvSpPr>
        <xdr:cNvPr id="547" name="CustomShape 1"/>
        <xdr:cNvSpPr/>
      </xdr:nvSpPr>
      <xdr:spPr>
        <a:xfrm>
          <a:off x="2928600" y="17652960"/>
          <a:ext cx="969120" cy="2124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21960</xdr:rowOff>
    </xdr:to>
    <xdr:sp>
      <xdr:nvSpPr>
        <xdr:cNvPr id="548" name="CustomShape 1"/>
        <xdr:cNvSpPr/>
      </xdr:nvSpPr>
      <xdr:spPr>
        <a:xfrm>
          <a:off x="36396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549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50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81720</xdr:colOff>
      <xdr:row>91</xdr:row>
      <xdr:rowOff>72720</xdr:rowOff>
    </xdr:to>
    <xdr:sp>
      <xdr:nvSpPr>
        <xdr:cNvPr id="551" name="CustomShape 1"/>
        <xdr:cNvSpPr/>
      </xdr:nvSpPr>
      <xdr:spPr>
        <a:xfrm>
          <a:off x="2179080" y="17652960"/>
          <a:ext cx="8121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552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553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91</xdr:row>
      <xdr:rowOff>1440</xdr:rowOff>
    </xdr:to>
    <xdr:sp>
      <xdr:nvSpPr>
        <xdr:cNvPr id="554" name="CustomShape 1"/>
        <xdr:cNvSpPr/>
      </xdr:nvSpPr>
      <xdr:spPr>
        <a:xfrm>
          <a:off x="2909520" y="17652960"/>
          <a:ext cx="259200" cy="188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555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556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57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58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59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560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61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6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63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64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65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66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67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568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69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570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571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91</xdr:row>
      <xdr:rowOff>1440</xdr:rowOff>
    </xdr:to>
    <xdr:sp>
      <xdr:nvSpPr>
        <xdr:cNvPr id="572" name="CustomShape 1"/>
        <xdr:cNvSpPr/>
      </xdr:nvSpPr>
      <xdr:spPr>
        <a:xfrm>
          <a:off x="2909520" y="17652960"/>
          <a:ext cx="259200" cy="188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573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574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75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76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77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578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79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80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8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82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83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84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85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586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87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588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589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91</xdr:row>
      <xdr:rowOff>1440</xdr:rowOff>
    </xdr:to>
    <xdr:sp>
      <xdr:nvSpPr>
        <xdr:cNvPr id="590" name="CustomShape 1"/>
        <xdr:cNvSpPr/>
      </xdr:nvSpPr>
      <xdr:spPr>
        <a:xfrm>
          <a:off x="2909520" y="17652960"/>
          <a:ext cx="259200" cy="188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591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592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93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94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95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596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597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98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599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600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60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60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603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604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605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606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607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9360</xdr:rowOff>
    </xdr:from>
    <xdr:to>
      <xdr:col>4</xdr:col>
      <xdr:colOff>259200</xdr:colOff>
      <xdr:row>90</xdr:row>
      <xdr:rowOff>10800</xdr:rowOff>
    </xdr:to>
    <xdr:sp>
      <xdr:nvSpPr>
        <xdr:cNvPr id="608" name="CustomShape 1"/>
        <xdr:cNvSpPr/>
      </xdr:nvSpPr>
      <xdr:spPr>
        <a:xfrm>
          <a:off x="2909520" y="17484480"/>
          <a:ext cx="259200" cy="17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609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610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611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61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613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614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615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616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617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618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61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620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621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622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623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624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625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626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627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66240</xdr:rowOff>
    </xdr:to>
    <xdr:sp>
      <xdr:nvSpPr>
        <xdr:cNvPr id="628" name="CustomShape 1"/>
        <xdr:cNvSpPr/>
      </xdr:nvSpPr>
      <xdr:spPr>
        <a:xfrm>
          <a:off x="795600" y="17475120"/>
          <a:ext cx="14439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2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3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3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69480</xdr:rowOff>
    </xdr:to>
    <xdr:sp>
      <xdr:nvSpPr>
        <xdr:cNvPr id="632" name="CustomShape 1"/>
        <xdr:cNvSpPr/>
      </xdr:nvSpPr>
      <xdr:spPr>
        <a:xfrm>
          <a:off x="795600" y="1747512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633" name="CustomShape 1"/>
        <xdr:cNvSpPr/>
      </xdr:nvSpPr>
      <xdr:spPr>
        <a:xfrm>
          <a:off x="795600" y="1747512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91800</xdr:rowOff>
    </xdr:to>
    <xdr:sp>
      <xdr:nvSpPr>
        <xdr:cNvPr id="634" name="CustomShape 1"/>
        <xdr:cNvSpPr/>
      </xdr:nvSpPr>
      <xdr:spPr>
        <a:xfrm>
          <a:off x="795600" y="17475120"/>
          <a:ext cx="1443960" cy="269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72720</xdr:rowOff>
    </xdr:to>
    <xdr:sp>
      <xdr:nvSpPr>
        <xdr:cNvPr id="635" name="CustomShape 1"/>
        <xdr:cNvSpPr/>
      </xdr:nvSpPr>
      <xdr:spPr>
        <a:xfrm>
          <a:off x="122364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3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3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3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3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4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4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4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4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4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4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4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4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4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4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5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5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5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5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5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5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5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5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5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5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6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6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6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6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9360</xdr:rowOff>
    </xdr:from>
    <xdr:to>
      <xdr:col>4</xdr:col>
      <xdr:colOff>259200</xdr:colOff>
      <xdr:row>90</xdr:row>
      <xdr:rowOff>10800</xdr:rowOff>
    </xdr:to>
    <xdr:sp>
      <xdr:nvSpPr>
        <xdr:cNvPr id="664" name="CustomShape 1"/>
        <xdr:cNvSpPr/>
      </xdr:nvSpPr>
      <xdr:spPr>
        <a:xfrm>
          <a:off x="2909520" y="17484480"/>
          <a:ext cx="259200" cy="17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665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666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667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66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66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670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671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67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673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674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675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676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677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678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679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680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681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682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683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66240</xdr:rowOff>
    </xdr:to>
    <xdr:sp>
      <xdr:nvSpPr>
        <xdr:cNvPr id="684" name="CustomShape 1"/>
        <xdr:cNvSpPr/>
      </xdr:nvSpPr>
      <xdr:spPr>
        <a:xfrm>
          <a:off x="795600" y="17475120"/>
          <a:ext cx="14439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8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8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8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69480</xdr:rowOff>
    </xdr:to>
    <xdr:sp>
      <xdr:nvSpPr>
        <xdr:cNvPr id="688" name="CustomShape 1"/>
        <xdr:cNvSpPr/>
      </xdr:nvSpPr>
      <xdr:spPr>
        <a:xfrm>
          <a:off x="795600" y="1747512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689" name="CustomShape 1"/>
        <xdr:cNvSpPr/>
      </xdr:nvSpPr>
      <xdr:spPr>
        <a:xfrm>
          <a:off x="795600" y="1747512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91800</xdr:rowOff>
    </xdr:to>
    <xdr:sp>
      <xdr:nvSpPr>
        <xdr:cNvPr id="690" name="CustomShape 1"/>
        <xdr:cNvSpPr/>
      </xdr:nvSpPr>
      <xdr:spPr>
        <a:xfrm>
          <a:off x="795600" y="17475120"/>
          <a:ext cx="1443960" cy="269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72720</xdr:rowOff>
    </xdr:to>
    <xdr:sp>
      <xdr:nvSpPr>
        <xdr:cNvPr id="691" name="CustomShape 1"/>
        <xdr:cNvSpPr/>
      </xdr:nvSpPr>
      <xdr:spPr>
        <a:xfrm>
          <a:off x="122364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9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9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9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9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9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9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69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69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70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70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70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70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70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70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70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70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70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70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71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71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71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71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71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71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71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71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91</xdr:row>
      <xdr:rowOff>193320</xdr:rowOff>
    </xdr:to>
    <xdr:sp>
      <xdr:nvSpPr>
        <xdr:cNvPr id="718" name="CustomShape 1"/>
        <xdr:cNvSpPr/>
      </xdr:nvSpPr>
      <xdr:spPr>
        <a:xfrm>
          <a:off x="2909520" y="17840160"/>
          <a:ext cx="9691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19" name="CustomShape 1"/>
        <xdr:cNvSpPr/>
      </xdr:nvSpPr>
      <xdr:spPr>
        <a:xfrm>
          <a:off x="2909520" y="1784016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20" name="CustomShape 1"/>
        <xdr:cNvSpPr/>
      </xdr:nvSpPr>
      <xdr:spPr>
        <a:xfrm>
          <a:off x="2179080" y="1784016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1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2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3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24" name="CustomShape 1"/>
        <xdr:cNvSpPr/>
      </xdr:nvSpPr>
      <xdr:spPr>
        <a:xfrm>
          <a:off x="3639600" y="1784016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25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6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7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28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9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30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31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732" name="CustomShape 1"/>
        <xdr:cNvSpPr/>
      </xdr:nvSpPr>
      <xdr:spPr>
        <a:xfrm>
          <a:off x="7408800" y="1784016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33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734" name="CustomShape 1"/>
        <xdr:cNvSpPr/>
      </xdr:nvSpPr>
      <xdr:spPr>
        <a:xfrm>
          <a:off x="1449000" y="1784016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735" name="CustomShape 1"/>
        <xdr:cNvSpPr/>
      </xdr:nvSpPr>
      <xdr:spPr>
        <a:xfrm>
          <a:off x="1449000" y="1784016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736" name="CustomShape 1"/>
        <xdr:cNvSpPr/>
      </xdr:nvSpPr>
      <xdr:spPr>
        <a:xfrm>
          <a:off x="2909520" y="178401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37" name="CustomShape 1"/>
        <xdr:cNvSpPr/>
      </xdr:nvSpPr>
      <xdr:spPr>
        <a:xfrm>
          <a:off x="2909520" y="1784016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38" name="CustomShape 1"/>
        <xdr:cNvSpPr/>
      </xdr:nvSpPr>
      <xdr:spPr>
        <a:xfrm>
          <a:off x="2179080" y="1784016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39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0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1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42" name="CustomShape 1"/>
        <xdr:cNvSpPr/>
      </xdr:nvSpPr>
      <xdr:spPr>
        <a:xfrm>
          <a:off x="3639600" y="1784016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43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4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5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46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7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8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49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750" name="CustomShape 1"/>
        <xdr:cNvSpPr/>
      </xdr:nvSpPr>
      <xdr:spPr>
        <a:xfrm>
          <a:off x="7408800" y="1784016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51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752" name="CustomShape 1"/>
        <xdr:cNvSpPr/>
      </xdr:nvSpPr>
      <xdr:spPr>
        <a:xfrm>
          <a:off x="1449000" y="1784016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753" name="CustomShape 1"/>
        <xdr:cNvSpPr/>
      </xdr:nvSpPr>
      <xdr:spPr>
        <a:xfrm>
          <a:off x="1449000" y="1784016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754" name="CustomShape 1"/>
        <xdr:cNvSpPr/>
      </xdr:nvSpPr>
      <xdr:spPr>
        <a:xfrm>
          <a:off x="2909520" y="178401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55" name="CustomShape 1"/>
        <xdr:cNvSpPr/>
      </xdr:nvSpPr>
      <xdr:spPr>
        <a:xfrm>
          <a:off x="2909520" y="1784016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56" name="CustomShape 1"/>
        <xdr:cNvSpPr/>
      </xdr:nvSpPr>
      <xdr:spPr>
        <a:xfrm>
          <a:off x="2179080" y="1784016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57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58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59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60" name="CustomShape 1"/>
        <xdr:cNvSpPr/>
      </xdr:nvSpPr>
      <xdr:spPr>
        <a:xfrm>
          <a:off x="3639600" y="1784016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61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62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63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64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65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66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67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768" name="CustomShape 1"/>
        <xdr:cNvSpPr/>
      </xdr:nvSpPr>
      <xdr:spPr>
        <a:xfrm>
          <a:off x="7408800" y="1784016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69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770" name="CustomShape 1"/>
        <xdr:cNvSpPr/>
      </xdr:nvSpPr>
      <xdr:spPr>
        <a:xfrm>
          <a:off x="1449000" y="1784016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771" name="CustomShape 1"/>
        <xdr:cNvSpPr/>
      </xdr:nvSpPr>
      <xdr:spPr>
        <a:xfrm>
          <a:off x="1449000" y="1784016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772" name="CustomShape 1"/>
        <xdr:cNvSpPr/>
      </xdr:nvSpPr>
      <xdr:spPr>
        <a:xfrm>
          <a:off x="2909520" y="178401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73" name="CustomShape 1"/>
        <xdr:cNvSpPr/>
      </xdr:nvSpPr>
      <xdr:spPr>
        <a:xfrm>
          <a:off x="2909520" y="1784016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74" name="CustomShape 1"/>
        <xdr:cNvSpPr/>
      </xdr:nvSpPr>
      <xdr:spPr>
        <a:xfrm>
          <a:off x="2179080" y="1784016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75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76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77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78" name="CustomShape 1"/>
        <xdr:cNvSpPr/>
      </xdr:nvSpPr>
      <xdr:spPr>
        <a:xfrm>
          <a:off x="3639600" y="1784016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79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80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81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82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83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84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85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786" name="CustomShape 1"/>
        <xdr:cNvSpPr/>
      </xdr:nvSpPr>
      <xdr:spPr>
        <a:xfrm>
          <a:off x="7408800" y="1784016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87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788" name="CustomShape 1"/>
        <xdr:cNvSpPr/>
      </xdr:nvSpPr>
      <xdr:spPr>
        <a:xfrm>
          <a:off x="1449000" y="1784016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789" name="CustomShape 1"/>
        <xdr:cNvSpPr/>
      </xdr:nvSpPr>
      <xdr:spPr>
        <a:xfrm>
          <a:off x="1449000" y="1784016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91</xdr:row>
      <xdr:rowOff>193320</xdr:rowOff>
    </xdr:to>
    <xdr:sp>
      <xdr:nvSpPr>
        <xdr:cNvPr id="790" name="CustomShape 1"/>
        <xdr:cNvSpPr/>
      </xdr:nvSpPr>
      <xdr:spPr>
        <a:xfrm>
          <a:off x="2909520" y="17840160"/>
          <a:ext cx="9691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91" name="CustomShape 1"/>
        <xdr:cNvSpPr/>
      </xdr:nvSpPr>
      <xdr:spPr>
        <a:xfrm>
          <a:off x="2909520" y="1784016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92" name="CustomShape 1"/>
        <xdr:cNvSpPr/>
      </xdr:nvSpPr>
      <xdr:spPr>
        <a:xfrm>
          <a:off x="2179080" y="1784016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93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94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95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223920</xdr:colOff>
      <xdr:row>91</xdr:row>
      <xdr:rowOff>193320</xdr:rowOff>
    </xdr:to>
    <xdr:sp>
      <xdr:nvSpPr>
        <xdr:cNvPr id="796" name="CustomShape 1"/>
        <xdr:cNvSpPr/>
      </xdr:nvSpPr>
      <xdr:spPr>
        <a:xfrm>
          <a:off x="3639600" y="1784016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97" name="CustomShape 1"/>
        <xdr:cNvSpPr/>
      </xdr:nvSpPr>
      <xdr:spPr>
        <a:xfrm>
          <a:off x="3639600" y="1784016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98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99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00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223920</xdr:colOff>
      <xdr:row>91</xdr:row>
      <xdr:rowOff>193320</xdr:rowOff>
    </xdr:to>
    <xdr:sp>
      <xdr:nvSpPr>
        <xdr:cNvPr id="801" name="CustomShape 1"/>
        <xdr:cNvSpPr/>
      </xdr:nvSpPr>
      <xdr:spPr>
        <a:xfrm>
          <a:off x="3639600" y="1784016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02" name="CustomShape 1"/>
        <xdr:cNvSpPr/>
      </xdr:nvSpPr>
      <xdr:spPr>
        <a:xfrm>
          <a:off x="3639600" y="1784016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03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04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05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06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223920</xdr:colOff>
      <xdr:row>91</xdr:row>
      <xdr:rowOff>193320</xdr:rowOff>
    </xdr:to>
    <xdr:sp>
      <xdr:nvSpPr>
        <xdr:cNvPr id="807" name="CustomShape 1"/>
        <xdr:cNvSpPr/>
      </xdr:nvSpPr>
      <xdr:spPr>
        <a:xfrm>
          <a:off x="3639600" y="1784016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08" name="CustomShape 1"/>
        <xdr:cNvSpPr/>
      </xdr:nvSpPr>
      <xdr:spPr>
        <a:xfrm>
          <a:off x="3639600" y="1784016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09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91</xdr:row>
      <xdr:rowOff>0</xdr:rowOff>
    </xdr:from>
    <xdr:to>
      <xdr:col>5</xdr:col>
      <xdr:colOff>258120</xdr:colOff>
      <xdr:row>92</xdr:row>
      <xdr:rowOff>2880</xdr:rowOff>
    </xdr:to>
    <xdr:sp>
      <xdr:nvSpPr>
        <xdr:cNvPr id="810" name="CustomShape 1"/>
        <xdr:cNvSpPr/>
      </xdr:nvSpPr>
      <xdr:spPr>
        <a:xfrm>
          <a:off x="292860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223920</xdr:colOff>
      <xdr:row>91</xdr:row>
      <xdr:rowOff>193320</xdr:rowOff>
    </xdr:to>
    <xdr:sp>
      <xdr:nvSpPr>
        <xdr:cNvPr id="811" name="CustomShape 1"/>
        <xdr:cNvSpPr/>
      </xdr:nvSpPr>
      <xdr:spPr>
        <a:xfrm>
          <a:off x="3639600" y="1784016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12" name="CustomShape 1"/>
        <xdr:cNvSpPr/>
      </xdr:nvSpPr>
      <xdr:spPr>
        <a:xfrm>
          <a:off x="3639600" y="1784016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13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81720</xdr:colOff>
      <xdr:row>92</xdr:row>
      <xdr:rowOff>43920</xdr:rowOff>
    </xdr:to>
    <xdr:sp>
      <xdr:nvSpPr>
        <xdr:cNvPr id="814" name="CustomShape 1"/>
        <xdr:cNvSpPr/>
      </xdr:nvSpPr>
      <xdr:spPr>
        <a:xfrm>
          <a:off x="2179080" y="17840160"/>
          <a:ext cx="8121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815" name="CustomShape 1"/>
        <xdr:cNvSpPr/>
      </xdr:nvSpPr>
      <xdr:spPr>
        <a:xfrm>
          <a:off x="1449000" y="1784016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816" name="CustomShape 1"/>
        <xdr:cNvSpPr/>
      </xdr:nvSpPr>
      <xdr:spPr>
        <a:xfrm>
          <a:off x="1449000" y="1784016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817" name="CustomShape 1"/>
        <xdr:cNvSpPr/>
      </xdr:nvSpPr>
      <xdr:spPr>
        <a:xfrm>
          <a:off x="2909520" y="178401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818" name="CustomShape 1"/>
        <xdr:cNvSpPr/>
      </xdr:nvSpPr>
      <xdr:spPr>
        <a:xfrm>
          <a:off x="2909520" y="1784016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819" name="CustomShape 1"/>
        <xdr:cNvSpPr/>
      </xdr:nvSpPr>
      <xdr:spPr>
        <a:xfrm>
          <a:off x="2179080" y="1784016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0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1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2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23" name="CustomShape 1"/>
        <xdr:cNvSpPr/>
      </xdr:nvSpPr>
      <xdr:spPr>
        <a:xfrm>
          <a:off x="3639600" y="1784016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24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5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6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27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8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9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30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831" name="CustomShape 1"/>
        <xdr:cNvSpPr/>
      </xdr:nvSpPr>
      <xdr:spPr>
        <a:xfrm>
          <a:off x="7408800" y="1784016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32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833" name="CustomShape 1"/>
        <xdr:cNvSpPr/>
      </xdr:nvSpPr>
      <xdr:spPr>
        <a:xfrm>
          <a:off x="1449000" y="1784016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834" name="CustomShape 1"/>
        <xdr:cNvSpPr/>
      </xdr:nvSpPr>
      <xdr:spPr>
        <a:xfrm>
          <a:off x="1449000" y="1784016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835" name="CustomShape 1"/>
        <xdr:cNvSpPr/>
      </xdr:nvSpPr>
      <xdr:spPr>
        <a:xfrm>
          <a:off x="2909520" y="178401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836" name="CustomShape 1"/>
        <xdr:cNvSpPr/>
      </xdr:nvSpPr>
      <xdr:spPr>
        <a:xfrm>
          <a:off x="2909520" y="1784016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837" name="CustomShape 1"/>
        <xdr:cNvSpPr/>
      </xdr:nvSpPr>
      <xdr:spPr>
        <a:xfrm>
          <a:off x="2179080" y="1784016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38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39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0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41" name="CustomShape 1"/>
        <xdr:cNvSpPr/>
      </xdr:nvSpPr>
      <xdr:spPr>
        <a:xfrm>
          <a:off x="3639600" y="1784016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42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3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4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45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6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7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48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849" name="CustomShape 1"/>
        <xdr:cNvSpPr/>
      </xdr:nvSpPr>
      <xdr:spPr>
        <a:xfrm>
          <a:off x="7408800" y="1784016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50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851" name="CustomShape 1"/>
        <xdr:cNvSpPr/>
      </xdr:nvSpPr>
      <xdr:spPr>
        <a:xfrm>
          <a:off x="1449000" y="1784016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852" name="CustomShape 1"/>
        <xdr:cNvSpPr/>
      </xdr:nvSpPr>
      <xdr:spPr>
        <a:xfrm>
          <a:off x="1449000" y="1784016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853" name="CustomShape 1"/>
        <xdr:cNvSpPr/>
      </xdr:nvSpPr>
      <xdr:spPr>
        <a:xfrm>
          <a:off x="2909520" y="178401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854" name="CustomShape 1"/>
        <xdr:cNvSpPr/>
      </xdr:nvSpPr>
      <xdr:spPr>
        <a:xfrm>
          <a:off x="2909520" y="1784016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855" name="CustomShape 1"/>
        <xdr:cNvSpPr/>
      </xdr:nvSpPr>
      <xdr:spPr>
        <a:xfrm>
          <a:off x="2179080" y="1784016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56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57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58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59" name="CustomShape 1"/>
        <xdr:cNvSpPr/>
      </xdr:nvSpPr>
      <xdr:spPr>
        <a:xfrm>
          <a:off x="3639600" y="1784016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60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61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62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63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64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65" name="CustomShape 1"/>
        <xdr:cNvSpPr/>
      </xdr:nvSpPr>
      <xdr:spPr>
        <a:xfrm>
          <a:off x="2909520" y="1784016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66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867" name="CustomShape 1"/>
        <xdr:cNvSpPr/>
      </xdr:nvSpPr>
      <xdr:spPr>
        <a:xfrm>
          <a:off x="7408800" y="1784016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68" name="CustomShape 1"/>
        <xdr:cNvSpPr/>
      </xdr:nvSpPr>
      <xdr:spPr>
        <a:xfrm>
          <a:off x="2909520" y="1784016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869" name="CustomShape 1"/>
        <xdr:cNvSpPr/>
      </xdr:nvSpPr>
      <xdr:spPr>
        <a:xfrm>
          <a:off x="1449000" y="1784016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870" name="CustomShape 1"/>
        <xdr:cNvSpPr/>
      </xdr:nvSpPr>
      <xdr:spPr>
        <a:xfrm>
          <a:off x="1449000" y="1784016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9360</xdr:rowOff>
    </xdr:from>
    <xdr:to>
      <xdr:col>4</xdr:col>
      <xdr:colOff>259200</xdr:colOff>
      <xdr:row>91</xdr:row>
      <xdr:rowOff>10800</xdr:rowOff>
    </xdr:to>
    <xdr:sp>
      <xdr:nvSpPr>
        <xdr:cNvPr id="871" name="CustomShape 1"/>
        <xdr:cNvSpPr/>
      </xdr:nvSpPr>
      <xdr:spPr>
        <a:xfrm>
          <a:off x="2909520" y="17662320"/>
          <a:ext cx="259200" cy="188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872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873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874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875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876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877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878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879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880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881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88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883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884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885" name="CustomShape 1"/>
        <xdr:cNvSpPr/>
      </xdr:nvSpPr>
      <xdr:spPr>
        <a:xfrm>
          <a:off x="7408800" y="1784016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886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887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888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889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890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66240</xdr:rowOff>
    </xdr:to>
    <xdr:sp>
      <xdr:nvSpPr>
        <xdr:cNvPr id="891" name="CustomShape 1"/>
        <xdr:cNvSpPr/>
      </xdr:nvSpPr>
      <xdr:spPr>
        <a:xfrm>
          <a:off x="795600" y="17652960"/>
          <a:ext cx="1443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89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89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89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69480</xdr:rowOff>
    </xdr:to>
    <xdr:sp>
      <xdr:nvSpPr>
        <xdr:cNvPr id="895" name="CustomShape 1"/>
        <xdr:cNvSpPr/>
      </xdr:nvSpPr>
      <xdr:spPr>
        <a:xfrm>
          <a:off x="795600" y="1765296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63000</xdr:rowOff>
    </xdr:to>
    <xdr:sp>
      <xdr:nvSpPr>
        <xdr:cNvPr id="896" name="CustomShape 1"/>
        <xdr:cNvSpPr/>
      </xdr:nvSpPr>
      <xdr:spPr>
        <a:xfrm>
          <a:off x="795600" y="17652960"/>
          <a:ext cx="144396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91800</xdr:rowOff>
    </xdr:to>
    <xdr:sp>
      <xdr:nvSpPr>
        <xdr:cNvPr id="897" name="CustomShape 1"/>
        <xdr:cNvSpPr/>
      </xdr:nvSpPr>
      <xdr:spPr>
        <a:xfrm>
          <a:off x="795600" y="17652960"/>
          <a:ext cx="1443960" cy="279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72720</xdr:rowOff>
    </xdr:to>
    <xdr:sp>
      <xdr:nvSpPr>
        <xdr:cNvPr id="898" name="CustomShape 1"/>
        <xdr:cNvSpPr/>
      </xdr:nvSpPr>
      <xdr:spPr>
        <a:xfrm>
          <a:off x="122364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89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0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0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0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0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0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0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0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0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0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0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1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1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1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1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1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1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1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1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1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1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2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2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2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2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2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2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2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9360</xdr:rowOff>
    </xdr:from>
    <xdr:to>
      <xdr:col>4</xdr:col>
      <xdr:colOff>259200</xdr:colOff>
      <xdr:row>91</xdr:row>
      <xdr:rowOff>10800</xdr:rowOff>
    </xdr:to>
    <xdr:sp>
      <xdr:nvSpPr>
        <xdr:cNvPr id="927" name="CustomShape 1"/>
        <xdr:cNvSpPr/>
      </xdr:nvSpPr>
      <xdr:spPr>
        <a:xfrm>
          <a:off x="2909520" y="17662320"/>
          <a:ext cx="259200" cy="188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928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929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930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93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93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933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934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935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936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937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938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939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940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941" name="CustomShape 1"/>
        <xdr:cNvSpPr/>
      </xdr:nvSpPr>
      <xdr:spPr>
        <a:xfrm>
          <a:off x="7408800" y="1784016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942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943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944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945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946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66240</xdr:rowOff>
    </xdr:to>
    <xdr:sp>
      <xdr:nvSpPr>
        <xdr:cNvPr id="947" name="CustomShape 1"/>
        <xdr:cNvSpPr/>
      </xdr:nvSpPr>
      <xdr:spPr>
        <a:xfrm>
          <a:off x="795600" y="17652960"/>
          <a:ext cx="1443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4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4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5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69480</xdr:rowOff>
    </xdr:to>
    <xdr:sp>
      <xdr:nvSpPr>
        <xdr:cNvPr id="951" name="CustomShape 1"/>
        <xdr:cNvSpPr/>
      </xdr:nvSpPr>
      <xdr:spPr>
        <a:xfrm>
          <a:off x="795600" y="1765296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63000</xdr:rowOff>
    </xdr:to>
    <xdr:sp>
      <xdr:nvSpPr>
        <xdr:cNvPr id="952" name="CustomShape 1"/>
        <xdr:cNvSpPr/>
      </xdr:nvSpPr>
      <xdr:spPr>
        <a:xfrm>
          <a:off x="795600" y="17652960"/>
          <a:ext cx="144396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91800</xdr:rowOff>
    </xdr:to>
    <xdr:sp>
      <xdr:nvSpPr>
        <xdr:cNvPr id="953" name="CustomShape 1"/>
        <xdr:cNvSpPr/>
      </xdr:nvSpPr>
      <xdr:spPr>
        <a:xfrm>
          <a:off x="795600" y="17652960"/>
          <a:ext cx="1443960" cy="279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72720</xdr:rowOff>
    </xdr:to>
    <xdr:sp>
      <xdr:nvSpPr>
        <xdr:cNvPr id="954" name="CustomShape 1"/>
        <xdr:cNvSpPr/>
      </xdr:nvSpPr>
      <xdr:spPr>
        <a:xfrm>
          <a:off x="122364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5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5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5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5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5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6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6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6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6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6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6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6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6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6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6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7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7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7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7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7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7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7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7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7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97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8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88</xdr:row>
      <xdr:rowOff>193320</xdr:rowOff>
    </xdr:to>
    <xdr:sp>
      <xdr:nvSpPr>
        <xdr:cNvPr id="981" name="CustomShape 1"/>
        <xdr:cNvSpPr/>
      </xdr:nvSpPr>
      <xdr:spPr>
        <a:xfrm>
          <a:off x="2909520" y="17281440"/>
          <a:ext cx="9691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982" name="CustomShape 1"/>
        <xdr:cNvSpPr/>
      </xdr:nvSpPr>
      <xdr:spPr>
        <a:xfrm>
          <a:off x="2909520" y="1728144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983" name="CustomShape 1"/>
        <xdr:cNvSpPr/>
      </xdr:nvSpPr>
      <xdr:spPr>
        <a:xfrm>
          <a:off x="2179080" y="172814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84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85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86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987" name="CustomShape 1"/>
        <xdr:cNvSpPr/>
      </xdr:nvSpPr>
      <xdr:spPr>
        <a:xfrm>
          <a:off x="3639600" y="1728144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988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89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90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991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92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93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994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68040</xdr:rowOff>
    </xdr:from>
    <xdr:to>
      <xdr:col>11</xdr:col>
      <xdr:colOff>342000</xdr:colOff>
      <xdr:row>90</xdr:row>
      <xdr:rowOff>90000</xdr:rowOff>
    </xdr:to>
    <xdr:sp>
      <xdr:nvSpPr>
        <xdr:cNvPr id="995" name="CustomShape 1"/>
        <xdr:cNvSpPr/>
      </xdr:nvSpPr>
      <xdr:spPr>
        <a:xfrm>
          <a:off x="7408800" y="1754316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996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997" name="CustomShape 1"/>
        <xdr:cNvSpPr/>
      </xdr:nvSpPr>
      <xdr:spPr>
        <a:xfrm>
          <a:off x="1449000" y="172814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998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999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000" name="CustomShape 1"/>
        <xdr:cNvSpPr/>
      </xdr:nvSpPr>
      <xdr:spPr>
        <a:xfrm>
          <a:off x="1449000" y="1728144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001" name="CustomShape 1"/>
        <xdr:cNvSpPr/>
      </xdr:nvSpPr>
      <xdr:spPr>
        <a:xfrm>
          <a:off x="795600" y="1728144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0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0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0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005" name="CustomShape 1"/>
        <xdr:cNvSpPr/>
      </xdr:nvSpPr>
      <xdr:spPr>
        <a:xfrm>
          <a:off x="795600" y="17281440"/>
          <a:ext cx="144396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006" name="CustomShape 1"/>
        <xdr:cNvSpPr/>
      </xdr:nvSpPr>
      <xdr:spPr>
        <a:xfrm>
          <a:off x="795600" y="17281440"/>
          <a:ext cx="1443960" cy="2282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007" name="CustomShape 1"/>
        <xdr:cNvSpPr/>
      </xdr:nvSpPr>
      <xdr:spPr>
        <a:xfrm>
          <a:off x="795600" y="1728144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008" name="CustomShape 1"/>
        <xdr:cNvSpPr/>
      </xdr:nvSpPr>
      <xdr:spPr>
        <a:xfrm>
          <a:off x="122364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0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3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3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3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3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3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035" name="CustomShape 1"/>
        <xdr:cNvSpPr/>
      </xdr:nvSpPr>
      <xdr:spPr>
        <a:xfrm>
          <a:off x="2909520" y="172814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036" name="CustomShape 1"/>
        <xdr:cNvSpPr/>
      </xdr:nvSpPr>
      <xdr:spPr>
        <a:xfrm>
          <a:off x="2909520" y="1728144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037" name="CustomShape 1"/>
        <xdr:cNvSpPr/>
      </xdr:nvSpPr>
      <xdr:spPr>
        <a:xfrm>
          <a:off x="2179080" y="172814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38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39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0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041" name="CustomShape 1"/>
        <xdr:cNvSpPr/>
      </xdr:nvSpPr>
      <xdr:spPr>
        <a:xfrm>
          <a:off x="3639600" y="1728144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42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3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4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45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6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7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48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049" name="CustomShape 1"/>
        <xdr:cNvSpPr/>
      </xdr:nvSpPr>
      <xdr:spPr>
        <a:xfrm>
          <a:off x="7408800" y="1728144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50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051" name="CustomShape 1"/>
        <xdr:cNvSpPr/>
      </xdr:nvSpPr>
      <xdr:spPr>
        <a:xfrm>
          <a:off x="1449000" y="172814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052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053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054" name="CustomShape 1"/>
        <xdr:cNvSpPr/>
      </xdr:nvSpPr>
      <xdr:spPr>
        <a:xfrm>
          <a:off x="1449000" y="1728144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055" name="CustomShape 1"/>
        <xdr:cNvSpPr/>
      </xdr:nvSpPr>
      <xdr:spPr>
        <a:xfrm>
          <a:off x="795600" y="1728144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5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5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5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059" name="CustomShape 1"/>
        <xdr:cNvSpPr/>
      </xdr:nvSpPr>
      <xdr:spPr>
        <a:xfrm>
          <a:off x="795600" y="17281440"/>
          <a:ext cx="144396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060" name="CustomShape 1"/>
        <xdr:cNvSpPr/>
      </xdr:nvSpPr>
      <xdr:spPr>
        <a:xfrm>
          <a:off x="795600" y="17281440"/>
          <a:ext cx="1443960" cy="2282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061" name="CustomShape 1"/>
        <xdr:cNvSpPr/>
      </xdr:nvSpPr>
      <xdr:spPr>
        <a:xfrm>
          <a:off x="795600" y="1728144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062" name="CustomShape 1"/>
        <xdr:cNvSpPr/>
      </xdr:nvSpPr>
      <xdr:spPr>
        <a:xfrm>
          <a:off x="122364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6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6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6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6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6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6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6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9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091" name="CustomShape 1"/>
        <xdr:cNvSpPr/>
      </xdr:nvSpPr>
      <xdr:spPr>
        <a:xfrm>
          <a:off x="2909520" y="172814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092" name="CustomShape 1"/>
        <xdr:cNvSpPr/>
      </xdr:nvSpPr>
      <xdr:spPr>
        <a:xfrm>
          <a:off x="2909520" y="1728144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093" name="CustomShape 1"/>
        <xdr:cNvSpPr/>
      </xdr:nvSpPr>
      <xdr:spPr>
        <a:xfrm>
          <a:off x="2179080" y="172814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94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95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96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097" name="CustomShape 1"/>
        <xdr:cNvSpPr/>
      </xdr:nvSpPr>
      <xdr:spPr>
        <a:xfrm>
          <a:off x="3639600" y="1728144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98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99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00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01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02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03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04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105" name="CustomShape 1"/>
        <xdr:cNvSpPr/>
      </xdr:nvSpPr>
      <xdr:spPr>
        <a:xfrm>
          <a:off x="7408800" y="1728144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06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107" name="CustomShape 1"/>
        <xdr:cNvSpPr/>
      </xdr:nvSpPr>
      <xdr:spPr>
        <a:xfrm>
          <a:off x="1449000" y="172814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108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109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110" name="CustomShape 1"/>
        <xdr:cNvSpPr/>
      </xdr:nvSpPr>
      <xdr:spPr>
        <a:xfrm>
          <a:off x="1449000" y="1728144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111" name="CustomShape 1"/>
        <xdr:cNvSpPr/>
      </xdr:nvSpPr>
      <xdr:spPr>
        <a:xfrm>
          <a:off x="795600" y="1728144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1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1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1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115" name="CustomShape 1"/>
        <xdr:cNvSpPr/>
      </xdr:nvSpPr>
      <xdr:spPr>
        <a:xfrm>
          <a:off x="795600" y="17281440"/>
          <a:ext cx="144396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116" name="CustomShape 1"/>
        <xdr:cNvSpPr/>
      </xdr:nvSpPr>
      <xdr:spPr>
        <a:xfrm>
          <a:off x="795600" y="17281440"/>
          <a:ext cx="1443960" cy="2282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117" name="CustomShape 1"/>
        <xdr:cNvSpPr/>
      </xdr:nvSpPr>
      <xdr:spPr>
        <a:xfrm>
          <a:off x="795600" y="1728144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118" name="CustomShape 1"/>
        <xdr:cNvSpPr/>
      </xdr:nvSpPr>
      <xdr:spPr>
        <a:xfrm>
          <a:off x="122364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1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4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4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4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4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4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145" name="CustomShape 1"/>
        <xdr:cNvSpPr/>
      </xdr:nvSpPr>
      <xdr:spPr>
        <a:xfrm>
          <a:off x="2909520" y="172814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146" name="CustomShape 1"/>
        <xdr:cNvSpPr/>
      </xdr:nvSpPr>
      <xdr:spPr>
        <a:xfrm>
          <a:off x="2909520" y="1728144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147" name="CustomShape 1"/>
        <xdr:cNvSpPr/>
      </xdr:nvSpPr>
      <xdr:spPr>
        <a:xfrm>
          <a:off x="2179080" y="172814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48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49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0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151" name="CustomShape 1"/>
        <xdr:cNvSpPr/>
      </xdr:nvSpPr>
      <xdr:spPr>
        <a:xfrm>
          <a:off x="3639600" y="1728144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52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3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4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55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6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7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58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159" name="CustomShape 1"/>
        <xdr:cNvSpPr/>
      </xdr:nvSpPr>
      <xdr:spPr>
        <a:xfrm>
          <a:off x="7408800" y="1728144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60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161" name="CustomShape 1"/>
        <xdr:cNvSpPr/>
      </xdr:nvSpPr>
      <xdr:spPr>
        <a:xfrm>
          <a:off x="1449000" y="172814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162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163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164" name="CustomShape 1"/>
        <xdr:cNvSpPr/>
      </xdr:nvSpPr>
      <xdr:spPr>
        <a:xfrm>
          <a:off x="1449000" y="1728144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165" name="CustomShape 1"/>
        <xdr:cNvSpPr/>
      </xdr:nvSpPr>
      <xdr:spPr>
        <a:xfrm>
          <a:off x="795600" y="1728144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6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6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6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169" name="CustomShape 1"/>
        <xdr:cNvSpPr/>
      </xdr:nvSpPr>
      <xdr:spPr>
        <a:xfrm>
          <a:off x="795600" y="17281440"/>
          <a:ext cx="144396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170" name="CustomShape 1"/>
        <xdr:cNvSpPr/>
      </xdr:nvSpPr>
      <xdr:spPr>
        <a:xfrm>
          <a:off x="795600" y="17281440"/>
          <a:ext cx="1443960" cy="2282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171" name="CustomShape 1"/>
        <xdr:cNvSpPr/>
      </xdr:nvSpPr>
      <xdr:spPr>
        <a:xfrm>
          <a:off x="795600" y="1728144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172" name="CustomShape 1"/>
        <xdr:cNvSpPr/>
      </xdr:nvSpPr>
      <xdr:spPr>
        <a:xfrm>
          <a:off x="122364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7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7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7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7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7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7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7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9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0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91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2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93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4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95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6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97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8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88</xdr:row>
      <xdr:rowOff>193320</xdr:rowOff>
    </xdr:to>
    <xdr:sp>
      <xdr:nvSpPr>
        <xdr:cNvPr id="1199" name="CustomShape 1"/>
        <xdr:cNvSpPr/>
      </xdr:nvSpPr>
      <xdr:spPr>
        <a:xfrm>
          <a:off x="2909520" y="17281440"/>
          <a:ext cx="9691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200" name="CustomShape 1"/>
        <xdr:cNvSpPr/>
      </xdr:nvSpPr>
      <xdr:spPr>
        <a:xfrm>
          <a:off x="2909520" y="1728144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201" name="CustomShape 1"/>
        <xdr:cNvSpPr/>
      </xdr:nvSpPr>
      <xdr:spPr>
        <a:xfrm>
          <a:off x="2179080" y="172814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2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3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4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223920</xdr:colOff>
      <xdr:row>88</xdr:row>
      <xdr:rowOff>193320</xdr:rowOff>
    </xdr:to>
    <xdr:sp>
      <xdr:nvSpPr>
        <xdr:cNvPr id="1205" name="CustomShape 1"/>
        <xdr:cNvSpPr/>
      </xdr:nvSpPr>
      <xdr:spPr>
        <a:xfrm>
          <a:off x="3639600" y="1728144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06" name="CustomShape 1"/>
        <xdr:cNvSpPr/>
      </xdr:nvSpPr>
      <xdr:spPr>
        <a:xfrm>
          <a:off x="3639600" y="1728144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07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8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9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223920</xdr:colOff>
      <xdr:row>88</xdr:row>
      <xdr:rowOff>193320</xdr:rowOff>
    </xdr:to>
    <xdr:sp>
      <xdr:nvSpPr>
        <xdr:cNvPr id="1210" name="CustomShape 1"/>
        <xdr:cNvSpPr/>
      </xdr:nvSpPr>
      <xdr:spPr>
        <a:xfrm>
          <a:off x="3639600" y="1728144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11" name="CustomShape 1"/>
        <xdr:cNvSpPr/>
      </xdr:nvSpPr>
      <xdr:spPr>
        <a:xfrm>
          <a:off x="3639600" y="1728144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12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13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14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15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223920</xdr:colOff>
      <xdr:row>88</xdr:row>
      <xdr:rowOff>193320</xdr:rowOff>
    </xdr:to>
    <xdr:sp>
      <xdr:nvSpPr>
        <xdr:cNvPr id="1216" name="CustomShape 1"/>
        <xdr:cNvSpPr/>
      </xdr:nvSpPr>
      <xdr:spPr>
        <a:xfrm>
          <a:off x="3639600" y="1728144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17" name="CustomShape 1"/>
        <xdr:cNvSpPr/>
      </xdr:nvSpPr>
      <xdr:spPr>
        <a:xfrm>
          <a:off x="3639600" y="1728144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18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88</xdr:row>
      <xdr:rowOff>0</xdr:rowOff>
    </xdr:from>
    <xdr:to>
      <xdr:col>5</xdr:col>
      <xdr:colOff>258120</xdr:colOff>
      <xdr:row>89</xdr:row>
      <xdr:rowOff>2880</xdr:rowOff>
    </xdr:to>
    <xdr:sp>
      <xdr:nvSpPr>
        <xdr:cNvPr id="1219" name="CustomShape 1"/>
        <xdr:cNvSpPr/>
      </xdr:nvSpPr>
      <xdr:spPr>
        <a:xfrm>
          <a:off x="292860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223920</xdr:colOff>
      <xdr:row>88</xdr:row>
      <xdr:rowOff>193320</xdr:rowOff>
    </xdr:to>
    <xdr:sp>
      <xdr:nvSpPr>
        <xdr:cNvPr id="1220" name="CustomShape 1"/>
        <xdr:cNvSpPr/>
      </xdr:nvSpPr>
      <xdr:spPr>
        <a:xfrm>
          <a:off x="3639600" y="1728144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21" name="CustomShape 1"/>
        <xdr:cNvSpPr/>
      </xdr:nvSpPr>
      <xdr:spPr>
        <a:xfrm>
          <a:off x="3639600" y="1728144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22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81720</xdr:colOff>
      <xdr:row>89</xdr:row>
      <xdr:rowOff>43920</xdr:rowOff>
    </xdr:to>
    <xdr:sp>
      <xdr:nvSpPr>
        <xdr:cNvPr id="1223" name="CustomShape 1"/>
        <xdr:cNvSpPr/>
      </xdr:nvSpPr>
      <xdr:spPr>
        <a:xfrm>
          <a:off x="2179080" y="17281440"/>
          <a:ext cx="8121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224" name="CustomShape 1"/>
        <xdr:cNvSpPr/>
      </xdr:nvSpPr>
      <xdr:spPr>
        <a:xfrm>
          <a:off x="1449000" y="172814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225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226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227" name="CustomShape 1"/>
        <xdr:cNvSpPr/>
      </xdr:nvSpPr>
      <xdr:spPr>
        <a:xfrm>
          <a:off x="1449000" y="1728144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228" name="CustomShape 1"/>
        <xdr:cNvSpPr/>
      </xdr:nvSpPr>
      <xdr:spPr>
        <a:xfrm>
          <a:off x="795600" y="1728144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29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30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31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232" name="CustomShape 1"/>
        <xdr:cNvSpPr/>
      </xdr:nvSpPr>
      <xdr:spPr>
        <a:xfrm>
          <a:off x="2909520" y="172814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233" name="CustomShape 1"/>
        <xdr:cNvSpPr/>
      </xdr:nvSpPr>
      <xdr:spPr>
        <a:xfrm>
          <a:off x="2909520" y="1728144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234" name="CustomShape 1"/>
        <xdr:cNvSpPr/>
      </xdr:nvSpPr>
      <xdr:spPr>
        <a:xfrm>
          <a:off x="2179080" y="172814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35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36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37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38" name="CustomShape 1"/>
        <xdr:cNvSpPr/>
      </xdr:nvSpPr>
      <xdr:spPr>
        <a:xfrm>
          <a:off x="3639600" y="1728144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39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40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41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42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43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44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45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246" name="CustomShape 1"/>
        <xdr:cNvSpPr/>
      </xdr:nvSpPr>
      <xdr:spPr>
        <a:xfrm>
          <a:off x="7408800" y="1728144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47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248" name="CustomShape 1"/>
        <xdr:cNvSpPr/>
      </xdr:nvSpPr>
      <xdr:spPr>
        <a:xfrm>
          <a:off x="1449000" y="172814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249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250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251" name="CustomShape 1"/>
        <xdr:cNvSpPr/>
      </xdr:nvSpPr>
      <xdr:spPr>
        <a:xfrm>
          <a:off x="1449000" y="1728144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252" name="CustomShape 1"/>
        <xdr:cNvSpPr/>
      </xdr:nvSpPr>
      <xdr:spPr>
        <a:xfrm>
          <a:off x="795600" y="1728144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53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54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55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256" name="CustomShape 1"/>
        <xdr:cNvSpPr/>
      </xdr:nvSpPr>
      <xdr:spPr>
        <a:xfrm>
          <a:off x="795600" y="17281440"/>
          <a:ext cx="144396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257" name="CustomShape 1"/>
        <xdr:cNvSpPr/>
      </xdr:nvSpPr>
      <xdr:spPr>
        <a:xfrm>
          <a:off x="795600" y="17281440"/>
          <a:ext cx="1443960" cy="2282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258" name="CustomShape 1"/>
        <xdr:cNvSpPr/>
      </xdr:nvSpPr>
      <xdr:spPr>
        <a:xfrm>
          <a:off x="795600" y="1728144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259" name="CustomShape 1"/>
        <xdr:cNvSpPr/>
      </xdr:nvSpPr>
      <xdr:spPr>
        <a:xfrm>
          <a:off x="122364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0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1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2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3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4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5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6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7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8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9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0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1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2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3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4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5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6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7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8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9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80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81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82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83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84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85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86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87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288" name="CustomShape 1"/>
        <xdr:cNvSpPr/>
      </xdr:nvSpPr>
      <xdr:spPr>
        <a:xfrm>
          <a:off x="2909520" y="172814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289" name="CustomShape 1"/>
        <xdr:cNvSpPr/>
      </xdr:nvSpPr>
      <xdr:spPr>
        <a:xfrm>
          <a:off x="2909520" y="1728144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290" name="CustomShape 1"/>
        <xdr:cNvSpPr/>
      </xdr:nvSpPr>
      <xdr:spPr>
        <a:xfrm>
          <a:off x="2179080" y="172814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1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2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3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94" name="CustomShape 1"/>
        <xdr:cNvSpPr/>
      </xdr:nvSpPr>
      <xdr:spPr>
        <a:xfrm>
          <a:off x="3639600" y="1728144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95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6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7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98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9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00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01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302" name="CustomShape 1"/>
        <xdr:cNvSpPr/>
      </xdr:nvSpPr>
      <xdr:spPr>
        <a:xfrm>
          <a:off x="7408800" y="1728144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03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304" name="CustomShape 1"/>
        <xdr:cNvSpPr/>
      </xdr:nvSpPr>
      <xdr:spPr>
        <a:xfrm>
          <a:off x="1449000" y="172814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305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306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307" name="CustomShape 1"/>
        <xdr:cNvSpPr/>
      </xdr:nvSpPr>
      <xdr:spPr>
        <a:xfrm>
          <a:off x="1449000" y="1728144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308" name="CustomShape 1"/>
        <xdr:cNvSpPr/>
      </xdr:nvSpPr>
      <xdr:spPr>
        <a:xfrm>
          <a:off x="795600" y="1728144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09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10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11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312" name="CustomShape 1"/>
        <xdr:cNvSpPr/>
      </xdr:nvSpPr>
      <xdr:spPr>
        <a:xfrm>
          <a:off x="795600" y="17281440"/>
          <a:ext cx="144396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313" name="CustomShape 1"/>
        <xdr:cNvSpPr/>
      </xdr:nvSpPr>
      <xdr:spPr>
        <a:xfrm>
          <a:off x="795600" y="17281440"/>
          <a:ext cx="1443960" cy="2282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314" name="CustomShape 1"/>
        <xdr:cNvSpPr/>
      </xdr:nvSpPr>
      <xdr:spPr>
        <a:xfrm>
          <a:off x="795600" y="1728144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315" name="CustomShape 1"/>
        <xdr:cNvSpPr/>
      </xdr:nvSpPr>
      <xdr:spPr>
        <a:xfrm>
          <a:off x="122364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16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17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18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19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0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1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2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3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4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5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6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7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8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9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0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1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2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3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4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5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6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7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8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9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40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41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42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43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344" name="CustomShape 1"/>
        <xdr:cNvSpPr/>
      </xdr:nvSpPr>
      <xdr:spPr>
        <a:xfrm>
          <a:off x="2909520" y="172814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345" name="CustomShape 1"/>
        <xdr:cNvSpPr/>
      </xdr:nvSpPr>
      <xdr:spPr>
        <a:xfrm>
          <a:off x="2909520" y="17281440"/>
          <a:ext cx="123192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346" name="CustomShape 1"/>
        <xdr:cNvSpPr/>
      </xdr:nvSpPr>
      <xdr:spPr>
        <a:xfrm>
          <a:off x="2179080" y="172814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47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48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49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350" name="CustomShape 1"/>
        <xdr:cNvSpPr/>
      </xdr:nvSpPr>
      <xdr:spPr>
        <a:xfrm>
          <a:off x="3639600" y="17281440"/>
          <a:ext cx="122724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51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52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53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54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55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56" name="CustomShape 1"/>
        <xdr:cNvSpPr/>
      </xdr:nvSpPr>
      <xdr:spPr>
        <a:xfrm>
          <a:off x="2909520" y="17281440"/>
          <a:ext cx="96912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57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358" name="CustomShape 1"/>
        <xdr:cNvSpPr/>
      </xdr:nvSpPr>
      <xdr:spPr>
        <a:xfrm>
          <a:off x="7408800" y="1728144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59" name="CustomShape 1"/>
        <xdr:cNvSpPr/>
      </xdr:nvSpPr>
      <xdr:spPr>
        <a:xfrm>
          <a:off x="2909520" y="17281440"/>
          <a:ext cx="36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360" name="CustomShape 1"/>
        <xdr:cNvSpPr/>
      </xdr:nvSpPr>
      <xdr:spPr>
        <a:xfrm>
          <a:off x="1449000" y="172814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361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362" name="CustomShape 1"/>
        <xdr:cNvSpPr/>
      </xdr:nvSpPr>
      <xdr:spPr>
        <a:xfrm>
          <a:off x="79560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363" name="CustomShape 1"/>
        <xdr:cNvSpPr/>
      </xdr:nvSpPr>
      <xdr:spPr>
        <a:xfrm>
          <a:off x="1449000" y="17281440"/>
          <a:ext cx="112284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364" name="CustomShape 1"/>
        <xdr:cNvSpPr/>
      </xdr:nvSpPr>
      <xdr:spPr>
        <a:xfrm>
          <a:off x="795600" y="1728144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65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66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67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368" name="CustomShape 1"/>
        <xdr:cNvSpPr/>
      </xdr:nvSpPr>
      <xdr:spPr>
        <a:xfrm>
          <a:off x="795600" y="17281440"/>
          <a:ext cx="144396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369" name="CustomShape 1"/>
        <xdr:cNvSpPr/>
      </xdr:nvSpPr>
      <xdr:spPr>
        <a:xfrm>
          <a:off x="795600" y="17281440"/>
          <a:ext cx="1443960" cy="2282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370" name="CustomShape 1"/>
        <xdr:cNvSpPr/>
      </xdr:nvSpPr>
      <xdr:spPr>
        <a:xfrm>
          <a:off x="795600" y="1728144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371" name="CustomShape 1"/>
        <xdr:cNvSpPr/>
      </xdr:nvSpPr>
      <xdr:spPr>
        <a:xfrm>
          <a:off x="1223640" y="17281440"/>
          <a:ext cx="144396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72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73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74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75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76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77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78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79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0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1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2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3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4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5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6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7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8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9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90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91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92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93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94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95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96" name="CustomShape 1"/>
        <xdr:cNvSpPr/>
      </xdr:nvSpPr>
      <xdr:spPr>
        <a:xfrm>
          <a:off x="795600" y="17281440"/>
          <a:ext cx="144396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97" name="CustomShape 1"/>
        <xdr:cNvSpPr/>
      </xdr:nvSpPr>
      <xdr:spPr>
        <a:xfrm>
          <a:off x="795600" y="17281440"/>
          <a:ext cx="1443960" cy="218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398" name="CustomShape 1"/>
        <xdr:cNvSpPr/>
      </xdr:nvSpPr>
      <xdr:spPr>
        <a:xfrm>
          <a:off x="7408800" y="1728144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399" name="CustomShape 1"/>
        <xdr:cNvSpPr/>
      </xdr:nvSpPr>
      <xdr:spPr>
        <a:xfrm>
          <a:off x="7408800" y="17281440"/>
          <a:ext cx="954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21960</xdr:rowOff>
    </xdr:to>
    <xdr:sp>
      <xdr:nvSpPr>
        <xdr:cNvPr id="1400" name="CustomShape 1"/>
        <xdr:cNvSpPr/>
      </xdr:nvSpPr>
      <xdr:spPr>
        <a:xfrm>
          <a:off x="2909520" y="17475120"/>
          <a:ext cx="9691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1401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1402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403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404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405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1406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407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40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40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410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411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41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413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68040</xdr:rowOff>
    </xdr:from>
    <xdr:to>
      <xdr:col>11</xdr:col>
      <xdr:colOff>342000</xdr:colOff>
      <xdr:row>90</xdr:row>
      <xdr:rowOff>90000</xdr:rowOff>
    </xdr:to>
    <xdr:sp>
      <xdr:nvSpPr>
        <xdr:cNvPr id="1414" name="CustomShape 1"/>
        <xdr:cNvSpPr/>
      </xdr:nvSpPr>
      <xdr:spPr>
        <a:xfrm>
          <a:off x="7408800" y="1754316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415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1416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417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418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1419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66240</xdr:rowOff>
    </xdr:to>
    <xdr:sp>
      <xdr:nvSpPr>
        <xdr:cNvPr id="1420" name="CustomShape 1"/>
        <xdr:cNvSpPr/>
      </xdr:nvSpPr>
      <xdr:spPr>
        <a:xfrm>
          <a:off x="795600" y="17475120"/>
          <a:ext cx="14439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2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2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2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69480</xdr:rowOff>
    </xdr:to>
    <xdr:sp>
      <xdr:nvSpPr>
        <xdr:cNvPr id="1424" name="CustomShape 1"/>
        <xdr:cNvSpPr/>
      </xdr:nvSpPr>
      <xdr:spPr>
        <a:xfrm>
          <a:off x="795600" y="1747512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425" name="CustomShape 1"/>
        <xdr:cNvSpPr/>
      </xdr:nvSpPr>
      <xdr:spPr>
        <a:xfrm>
          <a:off x="795600" y="1747512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91800</xdr:rowOff>
    </xdr:to>
    <xdr:sp>
      <xdr:nvSpPr>
        <xdr:cNvPr id="1426" name="CustomShape 1"/>
        <xdr:cNvSpPr/>
      </xdr:nvSpPr>
      <xdr:spPr>
        <a:xfrm>
          <a:off x="795600" y="17475120"/>
          <a:ext cx="1443960" cy="269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72720</xdr:rowOff>
    </xdr:to>
    <xdr:sp>
      <xdr:nvSpPr>
        <xdr:cNvPr id="1427" name="CustomShape 1"/>
        <xdr:cNvSpPr/>
      </xdr:nvSpPr>
      <xdr:spPr>
        <a:xfrm>
          <a:off x="122364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2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2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3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3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3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3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3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3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3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3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3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3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4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4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4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4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4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4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4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4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4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4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5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5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5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5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90</xdr:row>
      <xdr:rowOff>1440</xdr:rowOff>
    </xdr:to>
    <xdr:sp>
      <xdr:nvSpPr>
        <xdr:cNvPr id="1454" name="CustomShape 1"/>
        <xdr:cNvSpPr/>
      </xdr:nvSpPr>
      <xdr:spPr>
        <a:xfrm>
          <a:off x="2909520" y="17475120"/>
          <a:ext cx="259200" cy="17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1455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1456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457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45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45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1460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461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46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463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464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465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466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467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1468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469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1470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471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472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1473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66240</xdr:rowOff>
    </xdr:to>
    <xdr:sp>
      <xdr:nvSpPr>
        <xdr:cNvPr id="1474" name="CustomShape 1"/>
        <xdr:cNvSpPr/>
      </xdr:nvSpPr>
      <xdr:spPr>
        <a:xfrm>
          <a:off x="795600" y="17475120"/>
          <a:ext cx="14439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7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7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7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69480</xdr:rowOff>
    </xdr:to>
    <xdr:sp>
      <xdr:nvSpPr>
        <xdr:cNvPr id="1478" name="CustomShape 1"/>
        <xdr:cNvSpPr/>
      </xdr:nvSpPr>
      <xdr:spPr>
        <a:xfrm>
          <a:off x="795600" y="1747512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479" name="CustomShape 1"/>
        <xdr:cNvSpPr/>
      </xdr:nvSpPr>
      <xdr:spPr>
        <a:xfrm>
          <a:off x="795600" y="1747512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91800</xdr:rowOff>
    </xdr:to>
    <xdr:sp>
      <xdr:nvSpPr>
        <xdr:cNvPr id="1480" name="CustomShape 1"/>
        <xdr:cNvSpPr/>
      </xdr:nvSpPr>
      <xdr:spPr>
        <a:xfrm>
          <a:off x="795600" y="17475120"/>
          <a:ext cx="1443960" cy="269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72720</xdr:rowOff>
    </xdr:to>
    <xdr:sp>
      <xdr:nvSpPr>
        <xdr:cNvPr id="1481" name="CustomShape 1"/>
        <xdr:cNvSpPr/>
      </xdr:nvSpPr>
      <xdr:spPr>
        <a:xfrm>
          <a:off x="122364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8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8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8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8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8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8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8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8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9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9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9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9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9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9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9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9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49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49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0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0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0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0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0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0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0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0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0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0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90</xdr:row>
      <xdr:rowOff>1440</xdr:rowOff>
    </xdr:to>
    <xdr:sp>
      <xdr:nvSpPr>
        <xdr:cNvPr id="1510" name="CustomShape 1"/>
        <xdr:cNvSpPr/>
      </xdr:nvSpPr>
      <xdr:spPr>
        <a:xfrm>
          <a:off x="2909520" y="17475120"/>
          <a:ext cx="259200" cy="17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1511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1512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513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514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515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1516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517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51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51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520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521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52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523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1524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525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1526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527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528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1529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66240</xdr:rowOff>
    </xdr:to>
    <xdr:sp>
      <xdr:nvSpPr>
        <xdr:cNvPr id="1530" name="CustomShape 1"/>
        <xdr:cNvSpPr/>
      </xdr:nvSpPr>
      <xdr:spPr>
        <a:xfrm>
          <a:off x="795600" y="17475120"/>
          <a:ext cx="14439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3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3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3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69480</xdr:rowOff>
    </xdr:to>
    <xdr:sp>
      <xdr:nvSpPr>
        <xdr:cNvPr id="1534" name="CustomShape 1"/>
        <xdr:cNvSpPr/>
      </xdr:nvSpPr>
      <xdr:spPr>
        <a:xfrm>
          <a:off x="795600" y="1747512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535" name="CustomShape 1"/>
        <xdr:cNvSpPr/>
      </xdr:nvSpPr>
      <xdr:spPr>
        <a:xfrm>
          <a:off x="795600" y="1747512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91800</xdr:rowOff>
    </xdr:to>
    <xdr:sp>
      <xdr:nvSpPr>
        <xdr:cNvPr id="1536" name="CustomShape 1"/>
        <xdr:cNvSpPr/>
      </xdr:nvSpPr>
      <xdr:spPr>
        <a:xfrm>
          <a:off x="795600" y="17475120"/>
          <a:ext cx="1443960" cy="269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72720</xdr:rowOff>
    </xdr:to>
    <xdr:sp>
      <xdr:nvSpPr>
        <xdr:cNvPr id="1537" name="CustomShape 1"/>
        <xdr:cNvSpPr/>
      </xdr:nvSpPr>
      <xdr:spPr>
        <a:xfrm>
          <a:off x="122364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3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3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4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4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4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4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4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4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4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4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4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4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5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5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5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5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5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5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5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5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5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5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6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6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6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6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90</xdr:row>
      <xdr:rowOff>1440</xdr:rowOff>
    </xdr:to>
    <xdr:sp>
      <xdr:nvSpPr>
        <xdr:cNvPr id="1564" name="CustomShape 1"/>
        <xdr:cNvSpPr/>
      </xdr:nvSpPr>
      <xdr:spPr>
        <a:xfrm>
          <a:off x="2909520" y="17475120"/>
          <a:ext cx="259200" cy="17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1565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1566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567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56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56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1570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571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57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573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574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575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576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577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1578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579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1580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581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582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1583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66240</xdr:rowOff>
    </xdr:to>
    <xdr:sp>
      <xdr:nvSpPr>
        <xdr:cNvPr id="1584" name="CustomShape 1"/>
        <xdr:cNvSpPr/>
      </xdr:nvSpPr>
      <xdr:spPr>
        <a:xfrm>
          <a:off x="795600" y="17475120"/>
          <a:ext cx="14439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8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8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8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69480</xdr:rowOff>
    </xdr:to>
    <xdr:sp>
      <xdr:nvSpPr>
        <xdr:cNvPr id="1588" name="CustomShape 1"/>
        <xdr:cNvSpPr/>
      </xdr:nvSpPr>
      <xdr:spPr>
        <a:xfrm>
          <a:off x="795600" y="1747512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589" name="CustomShape 1"/>
        <xdr:cNvSpPr/>
      </xdr:nvSpPr>
      <xdr:spPr>
        <a:xfrm>
          <a:off x="795600" y="1747512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91800</xdr:rowOff>
    </xdr:to>
    <xdr:sp>
      <xdr:nvSpPr>
        <xdr:cNvPr id="1590" name="CustomShape 1"/>
        <xdr:cNvSpPr/>
      </xdr:nvSpPr>
      <xdr:spPr>
        <a:xfrm>
          <a:off x="795600" y="17475120"/>
          <a:ext cx="1443960" cy="269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72720</xdr:rowOff>
    </xdr:to>
    <xdr:sp>
      <xdr:nvSpPr>
        <xdr:cNvPr id="1591" name="CustomShape 1"/>
        <xdr:cNvSpPr/>
      </xdr:nvSpPr>
      <xdr:spPr>
        <a:xfrm>
          <a:off x="122364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9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9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9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9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9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9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59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59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0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0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0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0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0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0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0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0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08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09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10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11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12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13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14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15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16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17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21960</xdr:rowOff>
    </xdr:to>
    <xdr:sp>
      <xdr:nvSpPr>
        <xdr:cNvPr id="1618" name="CustomShape 1"/>
        <xdr:cNvSpPr/>
      </xdr:nvSpPr>
      <xdr:spPr>
        <a:xfrm>
          <a:off x="2909520" y="17475120"/>
          <a:ext cx="9691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1619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1620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21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2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23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90</xdr:row>
      <xdr:rowOff>21960</xdr:rowOff>
    </xdr:to>
    <xdr:sp>
      <xdr:nvSpPr>
        <xdr:cNvPr id="1624" name="CustomShape 1"/>
        <xdr:cNvSpPr/>
      </xdr:nvSpPr>
      <xdr:spPr>
        <a:xfrm>
          <a:off x="36396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1625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626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27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2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90</xdr:row>
      <xdr:rowOff>21960</xdr:rowOff>
    </xdr:to>
    <xdr:sp>
      <xdr:nvSpPr>
        <xdr:cNvPr id="1629" name="CustomShape 1"/>
        <xdr:cNvSpPr/>
      </xdr:nvSpPr>
      <xdr:spPr>
        <a:xfrm>
          <a:off x="36396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1630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631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3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33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34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90</xdr:row>
      <xdr:rowOff>21960</xdr:rowOff>
    </xdr:to>
    <xdr:sp>
      <xdr:nvSpPr>
        <xdr:cNvPr id="1635" name="CustomShape 1"/>
        <xdr:cNvSpPr/>
      </xdr:nvSpPr>
      <xdr:spPr>
        <a:xfrm>
          <a:off x="36396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1636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637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89</xdr:row>
      <xdr:rowOff>0</xdr:rowOff>
    </xdr:from>
    <xdr:to>
      <xdr:col>5</xdr:col>
      <xdr:colOff>258120</xdr:colOff>
      <xdr:row>90</xdr:row>
      <xdr:rowOff>25200</xdr:rowOff>
    </xdr:to>
    <xdr:sp>
      <xdr:nvSpPr>
        <xdr:cNvPr id="1638" name="CustomShape 1"/>
        <xdr:cNvSpPr/>
      </xdr:nvSpPr>
      <xdr:spPr>
        <a:xfrm>
          <a:off x="2928600" y="17475120"/>
          <a:ext cx="96912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90</xdr:row>
      <xdr:rowOff>21960</xdr:rowOff>
    </xdr:to>
    <xdr:sp>
      <xdr:nvSpPr>
        <xdr:cNvPr id="1639" name="CustomShape 1"/>
        <xdr:cNvSpPr/>
      </xdr:nvSpPr>
      <xdr:spPr>
        <a:xfrm>
          <a:off x="36396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1640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641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81720</xdr:colOff>
      <xdr:row>90</xdr:row>
      <xdr:rowOff>72720</xdr:rowOff>
    </xdr:to>
    <xdr:sp>
      <xdr:nvSpPr>
        <xdr:cNvPr id="1642" name="CustomShape 1"/>
        <xdr:cNvSpPr/>
      </xdr:nvSpPr>
      <xdr:spPr>
        <a:xfrm>
          <a:off x="2179080" y="17475120"/>
          <a:ext cx="8121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1643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644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645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1646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66240</xdr:rowOff>
    </xdr:to>
    <xdr:sp>
      <xdr:nvSpPr>
        <xdr:cNvPr id="1647" name="CustomShape 1"/>
        <xdr:cNvSpPr/>
      </xdr:nvSpPr>
      <xdr:spPr>
        <a:xfrm>
          <a:off x="795600" y="17475120"/>
          <a:ext cx="14439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48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49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50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90</xdr:row>
      <xdr:rowOff>1440</xdr:rowOff>
    </xdr:to>
    <xdr:sp>
      <xdr:nvSpPr>
        <xdr:cNvPr id="1651" name="CustomShape 1"/>
        <xdr:cNvSpPr/>
      </xdr:nvSpPr>
      <xdr:spPr>
        <a:xfrm>
          <a:off x="2909520" y="17475120"/>
          <a:ext cx="259200" cy="17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1652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1653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54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55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56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1657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658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5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60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661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6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663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664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1665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666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1667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668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669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1670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66240</xdr:rowOff>
    </xdr:to>
    <xdr:sp>
      <xdr:nvSpPr>
        <xdr:cNvPr id="1671" name="CustomShape 1"/>
        <xdr:cNvSpPr/>
      </xdr:nvSpPr>
      <xdr:spPr>
        <a:xfrm>
          <a:off x="795600" y="17475120"/>
          <a:ext cx="14439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72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73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74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69480</xdr:rowOff>
    </xdr:to>
    <xdr:sp>
      <xdr:nvSpPr>
        <xdr:cNvPr id="1675" name="CustomShape 1"/>
        <xdr:cNvSpPr/>
      </xdr:nvSpPr>
      <xdr:spPr>
        <a:xfrm>
          <a:off x="795600" y="1747512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676" name="CustomShape 1"/>
        <xdr:cNvSpPr/>
      </xdr:nvSpPr>
      <xdr:spPr>
        <a:xfrm>
          <a:off x="795600" y="1747512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91800</xdr:rowOff>
    </xdr:to>
    <xdr:sp>
      <xdr:nvSpPr>
        <xdr:cNvPr id="1677" name="CustomShape 1"/>
        <xdr:cNvSpPr/>
      </xdr:nvSpPr>
      <xdr:spPr>
        <a:xfrm>
          <a:off x="795600" y="17475120"/>
          <a:ext cx="1443960" cy="269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72720</xdr:rowOff>
    </xdr:to>
    <xdr:sp>
      <xdr:nvSpPr>
        <xdr:cNvPr id="1678" name="CustomShape 1"/>
        <xdr:cNvSpPr/>
      </xdr:nvSpPr>
      <xdr:spPr>
        <a:xfrm>
          <a:off x="122364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79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80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81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82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83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84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85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86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87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88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89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90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91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92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93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94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95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96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97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698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699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00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01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02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03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04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05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06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90</xdr:row>
      <xdr:rowOff>1440</xdr:rowOff>
    </xdr:to>
    <xdr:sp>
      <xdr:nvSpPr>
        <xdr:cNvPr id="1707" name="CustomShape 1"/>
        <xdr:cNvSpPr/>
      </xdr:nvSpPr>
      <xdr:spPr>
        <a:xfrm>
          <a:off x="2909520" y="17475120"/>
          <a:ext cx="259200" cy="17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1708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1709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710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711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71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1713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714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715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716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717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71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719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720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1721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722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1723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724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725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1726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66240</xdr:rowOff>
    </xdr:to>
    <xdr:sp>
      <xdr:nvSpPr>
        <xdr:cNvPr id="1727" name="CustomShape 1"/>
        <xdr:cNvSpPr/>
      </xdr:nvSpPr>
      <xdr:spPr>
        <a:xfrm>
          <a:off x="795600" y="17475120"/>
          <a:ext cx="14439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28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29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30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69480</xdr:rowOff>
    </xdr:to>
    <xdr:sp>
      <xdr:nvSpPr>
        <xdr:cNvPr id="1731" name="CustomShape 1"/>
        <xdr:cNvSpPr/>
      </xdr:nvSpPr>
      <xdr:spPr>
        <a:xfrm>
          <a:off x="795600" y="1747512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732" name="CustomShape 1"/>
        <xdr:cNvSpPr/>
      </xdr:nvSpPr>
      <xdr:spPr>
        <a:xfrm>
          <a:off x="795600" y="1747512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91800</xdr:rowOff>
    </xdr:to>
    <xdr:sp>
      <xdr:nvSpPr>
        <xdr:cNvPr id="1733" name="CustomShape 1"/>
        <xdr:cNvSpPr/>
      </xdr:nvSpPr>
      <xdr:spPr>
        <a:xfrm>
          <a:off x="795600" y="17475120"/>
          <a:ext cx="1443960" cy="269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72720</xdr:rowOff>
    </xdr:to>
    <xdr:sp>
      <xdr:nvSpPr>
        <xdr:cNvPr id="1734" name="CustomShape 1"/>
        <xdr:cNvSpPr/>
      </xdr:nvSpPr>
      <xdr:spPr>
        <a:xfrm>
          <a:off x="122364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35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36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37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38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39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40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41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42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43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44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45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46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47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48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49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50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51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52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53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54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55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56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57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58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59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60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61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62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90</xdr:row>
      <xdr:rowOff>1440</xdr:rowOff>
    </xdr:to>
    <xdr:sp>
      <xdr:nvSpPr>
        <xdr:cNvPr id="1763" name="CustomShape 1"/>
        <xdr:cNvSpPr/>
      </xdr:nvSpPr>
      <xdr:spPr>
        <a:xfrm>
          <a:off x="2909520" y="17475120"/>
          <a:ext cx="259200" cy="17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82080</xdr:rowOff>
    </xdr:to>
    <xdr:sp>
      <xdr:nvSpPr>
        <xdr:cNvPr id="1764" name="CustomShape 1"/>
        <xdr:cNvSpPr/>
      </xdr:nvSpPr>
      <xdr:spPr>
        <a:xfrm>
          <a:off x="2909520" y="17475120"/>
          <a:ext cx="123192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90</xdr:row>
      <xdr:rowOff>21960</xdr:rowOff>
    </xdr:to>
    <xdr:sp>
      <xdr:nvSpPr>
        <xdr:cNvPr id="1765" name="CustomShape 1"/>
        <xdr:cNvSpPr/>
      </xdr:nvSpPr>
      <xdr:spPr>
        <a:xfrm>
          <a:off x="2179080" y="17475120"/>
          <a:ext cx="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766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767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768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82080</xdr:rowOff>
    </xdr:to>
    <xdr:sp>
      <xdr:nvSpPr>
        <xdr:cNvPr id="1769" name="CustomShape 1"/>
        <xdr:cNvSpPr/>
      </xdr:nvSpPr>
      <xdr:spPr>
        <a:xfrm>
          <a:off x="3639600" y="17475120"/>
          <a:ext cx="12272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770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771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772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773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774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31320</xdr:rowOff>
    </xdr:to>
    <xdr:sp>
      <xdr:nvSpPr>
        <xdr:cNvPr id="1775" name="CustomShape 1"/>
        <xdr:cNvSpPr/>
      </xdr:nvSpPr>
      <xdr:spPr>
        <a:xfrm>
          <a:off x="2909520" y="1747512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776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1777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31320</xdr:rowOff>
    </xdr:to>
    <xdr:sp>
      <xdr:nvSpPr>
        <xdr:cNvPr id="1778" name="CustomShape 1"/>
        <xdr:cNvSpPr/>
      </xdr:nvSpPr>
      <xdr:spPr>
        <a:xfrm>
          <a:off x="2909520" y="1747512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90</xdr:row>
      <xdr:rowOff>21960</xdr:rowOff>
    </xdr:to>
    <xdr:sp>
      <xdr:nvSpPr>
        <xdr:cNvPr id="1779" name="CustomShape 1"/>
        <xdr:cNvSpPr/>
      </xdr:nvSpPr>
      <xdr:spPr>
        <a:xfrm>
          <a:off x="1449000" y="17475120"/>
          <a:ext cx="57132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780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72720</xdr:rowOff>
    </xdr:to>
    <xdr:sp>
      <xdr:nvSpPr>
        <xdr:cNvPr id="1781" name="CustomShape 1"/>
        <xdr:cNvSpPr/>
      </xdr:nvSpPr>
      <xdr:spPr>
        <a:xfrm>
          <a:off x="79560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72720</xdr:rowOff>
    </xdr:to>
    <xdr:sp>
      <xdr:nvSpPr>
        <xdr:cNvPr id="1782" name="CustomShape 1"/>
        <xdr:cNvSpPr/>
      </xdr:nvSpPr>
      <xdr:spPr>
        <a:xfrm>
          <a:off x="1449000" y="17475120"/>
          <a:ext cx="112284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66240</xdr:rowOff>
    </xdr:to>
    <xdr:sp>
      <xdr:nvSpPr>
        <xdr:cNvPr id="1783" name="CustomShape 1"/>
        <xdr:cNvSpPr/>
      </xdr:nvSpPr>
      <xdr:spPr>
        <a:xfrm>
          <a:off x="795600" y="17475120"/>
          <a:ext cx="14439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84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85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86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69480</xdr:rowOff>
    </xdr:to>
    <xdr:sp>
      <xdr:nvSpPr>
        <xdr:cNvPr id="1787" name="CustomShape 1"/>
        <xdr:cNvSpPr/>
      </xdr:nvSpPr>
      <xdr:spPr>
        <a:xfrm>
          <a:off x="795600" y="1747512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788" name="CustomShape 1"/>
        <xdr:cNvSpPr/>
      </xdr:nvSpPr>
      <xdr:spPr>
        <a:xfrm>
          <a:off x="795600" y="1747512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91800</xdr:rowOff>
    </xdr:to>
    <xdr:sp>
      <xdr:nvSpPr>
        <xdr:cNvPr id="1789" name="CustomShape 1"/>
        <xdr:cNvSpPr/>
      </xdr:nvSpPr>
      <xdr:spPr>
        <a:xfrm>
          <a:off x="795600" y="17475120"/>
          <a:ext cx="1443960" cy="269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72720</xdr:rowOff>
    </xdr:to>
    <xdr:sp>
      <xdr:nvSpPr>
        <xdr:cNvPr id="1790" name="CustomShape 1"/>
        <xdr:cNvSpPr/>
      </xdr:nvSpPr>
      <xdr:spPr>
        <a:xfrm>
          <a:off x="1223640" y="17475120"/>
          <a:ext cx="1443960" cy="250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91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92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93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94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95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96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97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798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799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800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801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802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803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804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805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806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807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808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809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810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811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812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813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814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60120</xdr:rowOff>
    </xdr:to>
    <xdr:sp>
      <xdr:nvSpPr>
        <xdr:cNvPr id="1815" name="CustomShape 1"/>
        <xdr:cNvSpPr/>
      </xdr:nvSpPr>
      <xdr:spPr>
        <a:xfrm>
          <a:off x="795600" y="17475120"/>
          <a:ext cx="144396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53640</xdr:rowOff>
    </xdr:to>
    <xdr:sp>
      <xdr:nvSpPr>
        <xdr:cNvPr id="1816" name="CustomShape 1"/>
        <xdr:cNvSpPr/>
      </xdr:nvSpPr>
      <xdr:spPr>
        <a:xfrm>
          <a:off x="795600" y="17475120"/>
          <a:ext cx="144396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1817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90</xdr:row>
      <xdr:rowOff>21960</xdr:rowOff>
    </xdr:to>
    <xdr:sp>
      <xdr:nvSpPr>
        <xdr:cNvPr id="1818" name="CustomShape 1"/>
        <xdr:cNvSpPr/>
      </xdr:nvSpPr>
      <xdr:spPr>
        <a:xfrm>
          <a:off x="7408800" y="17475120"/>
          <a:ext cx="954360" cy="199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21960</xdr:rowOff>
    </xdr:to>
    <xdr:sp>
      <xdr:nvSpPr>
        <xdr:cNvPr id="1819" name="CustomShape 1"/>
        <xdr:cNvSpPr/>
      </xdr:nvSpPr>
      <xdr:spPr>
        <a:xfrm>
          <a:off x="2909520" y="1765296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1820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1821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82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823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824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1825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826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827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828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829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830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83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832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1833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834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1835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1836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1837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1838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66240</xdr:rowOff>
    </xdr:to>
    <xdr:sp>
      <xdr:nvSpPr>
        <xdr:cNvPr id="1839" name="CustomShape 1"/>
        <xdr:cNvSpPr/>
      </xdr:nvSpPr>
      <xdr:spPr>
        <a:xfrm>
          <a:off x="795600" y="17652960"/>
          <a:ext cx="1443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4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4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4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69480</xdr:rowOff>
    </xdr:to>
    <xdr:sp>
      <xdr:nvSpPr>
        <xdr:cNvPr id="1843" name="CustomShape 1"/>
        <xdr:cNvSpPr/>
      </xdr:nvSpPr>
      <xdr:spPr>
        <a:xfrm>
          <a:off x="795600" y="1765296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63000</xdr:rowOff>
    </xdr:to>
    <xdr:sp>
      <xdr:nvSpPr>
        <xdr:cNvPr id="1844" name="CustomShape 1"/>
        <xdr:cNvSpPr/>
      </xdr:nvSpPr>
      <xdr:spPr>
        <a:xfrm>
          <a:off x="795600" y="17652960"/>
          <a:ext cx="144396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91800</xdr:rowOff>
    </xdr:to>
    <xdr:sp>
      <xdr:nvSpPr>
        <xdr:cNvPr id="1845" name="CustomShape 1"/>
        <xdr:cNvSpPr/>
      </xdr:nvSpPr>
      <xdr:spPr>
        <a:xfrm>
          <a:off x="795600" y="17652960"/>
          <a:ext cx="1443960" cy="279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72720</xdr:rowOff>
    </xdr:to>
    <xdr:sp>
      <xdr:nvSpPr>
        <xdr:cNvPr id="1846" name="CustomShape 1"/>
        <xdr:cNvSpPr/>
      </xdr:nvSpPr>
      <xdr:spPr>
        <a:xfrm>
          <a:off x="122364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4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4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4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5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5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5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5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5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5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5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5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5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5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6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6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6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6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6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6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6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6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6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6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7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7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7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91</xdr:row>
      <xdr:rowOff>1440</xdr:rowOff>
    </xdr:to>
    <xdr:sp>
      <xdr:nvSpPr>
        <xdr:cNvPr id="1873" name="CustomShape 1"/>
        <xdr:cNvSpPr/>
      </xdr:nvSpPr>
      <xdr:spPr>
        <a:xfrm>
          <a:off x="2909520" y="17652960"/>
          <a:ext cx="259200" cy="188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1874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1875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876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877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878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1879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880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88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88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883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884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885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886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1887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888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1889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1890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1891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1892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66240</xdr:rowOff>
    </xdr:to>
    <xdr:sp>
      <xdr:nvSpPr>
        <xdr:cNvPr id="1893" name="CustomShape 1"/>
        <xdr:cNvSpPr/>
      </xdr:nvSpPr>
      <xdr:spPr>
        <a:xfrm>
          <a:off x="795600" y="17652960"/>
          <a:ext cx="1443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9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89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9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69480</xdr:rowOff>
    </xdr:to>
    <xdr:sp>
      <xdr:nvSpPr>
        <xdr:cNvPr id="1897" name="CustomShape 1"/>
        <xdr:cNvSpPr/>
      </xdr:nvSpPr>
      <xdr:spPr>
        <a:xfrm>
          <a:off x="795600" y="1765296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63000</xdr:rowOff>
    </xdr:to>
    <xdr:sp>
      <xdr:nvSpPr>
        <xdr:cNvPr id="1898" name="CustomShape 1"/>
        <xdr:cNvSpPr/>
      </xdr:nvSpPr>
      <xdr:spPr>
        <a:xfrm>
          <a:off x="795600" y="17652960"/>
          <a:ext cx="144396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91800</xdr:rowOff>
    </xdr:to>
    <xdr:sp>
      <xdr:nvSpPr>
        <xdr:cNvPr id="1899" name="CustomShape 1"/>
        <xdr:cNvSpPr/>
      </xdr:nvSpPr>
      <xdr:spPr>
        <a:xfrm>
          <a:off x="795600" y="17652960"/>
          <a:ext cx="1443960" cy="279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72720</xdr:rowOff>
    </xdr:to>
    <xdr:sp>
      <xdr:nvSpPr>
        <xdr:cNvPr id="1900" name="CustomShape 1"/>
        <xdr:cNvSpPr/>
      </xdr:nvSpPr>
      <xdr:spPr>
        <a:xfrm>
          <a:off x="122364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0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0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0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0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0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0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0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0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0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1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1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1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1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1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1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1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1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1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1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2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2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2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2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2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2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2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2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2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91</xdr:row>
      <xdr:rowOff>1440</xdr:rowOff>
    </xdr:to>
    <xdr:sp>
      <xdr:nvSpPr>
        <xdr:cNvPr id="1929" name="CustomShape 1"/>
        <xdr:cNvSpPr/>
      </xdr:nvSpPr>
      <xdr:spPr>
        <a:xfrm>
          <a:off x="2909520" y="17652960"/>
          <a:ext cx="259200" cy="188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1930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1931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93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933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934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1935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936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937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938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939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940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94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942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1943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944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1945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1946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1947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1948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66240</xdr:rowOff>
    </xdr:to>
    <xdr:sp>
      <xdr:nvSpPr>
        <xdr:cNvPr id="1949" name="CustomShape 1"/>
        <xdr:cNvSpPr/>
      </xdr:nvSpPr>
      <xdr:spPr>
        <a:xfrm>
          <a:off x="795600" y="17652960"/>
          <a:ext cx="1443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5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5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5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69480</xdr:rowOff>
    </xdr:to>
    <xdr:sp>
      <xdr:nvSpPr>
        <xdr:cNvPr id="1953" name="CustomShape 1"/>
        <xdr:cNvSpPr/>
      </xdr:nvSpPr>
      <xdr:spPr>
        <a:xfrm>
          <a:off x="795600" y="1765296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63000</xdr:rowOff>
    </xdr:to>
    <xdr:sp>
      <xdr:nvSpPr>
        <xdr:cNvPr id="1954" name="CustomShape 1"/>
        <xdr:cNvSpPr/>
      </xdr:nvSpPr>
      <xdr:spPr>
        <a:xfrm>
          <a:off x="795600" y="17652960"/>
          <a:ext cx="144396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91800</xdr:rowOff>
    </xdr:to>
    <xdr:sp>
      <xdr:nvSpPr>
        <xdr:cNvPr id="1955" name="CustomShape 1"/>
        <xdr:cNvSpPr/>
      </xdr:nvSpPr>
      <xdr:spPr>
        <a:xfrm>
          <a:off x="795600" y="17652960"/>
          <a:ext cx="1443960" cy="279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72720</xdr:rowOff>
    </xdr:to>
    <xdr:sp>
      <xdr:nvSpPr>
        <xdr:cNvPr id="1956" name="CustomShape 1"/>
        <xdr:cNvSpPr/>
      </xdr:nvSpPr>
      <xdr:spPr>
        <a:xfrm>
          <a:off x="122364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5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5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5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6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6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6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6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6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6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6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6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6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6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7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7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7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7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7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7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7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7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7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7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8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198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8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91</xdr:row>
      <xdr:rowOff>1440</xdr:rowOff>
    </xdr:to>
    <xdr:sp>
      <xdr:nvSpPr>
        <xdr:cNvPr id="1983" name="CustomShape 1"/>
        <xdr:cNvSpPr/>
      </xdr:nvSpPr>
      <xdr:spPr>
        <a:xfrm>
          <a:off x="2909520" y="17652960"/>
          <a:ext cx="259200" cy="188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1984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1985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986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987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988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1989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990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99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99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993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994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1995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996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1997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1998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1999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000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001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2002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66240</xdr:rowOff>
    </xdr:to>
    <xdr:sp>
      <xdr:nvSpPr>
        <xdr:cNvPr id="2003" name="CustomShape 1"/>
        <xdr:cNvSpPr/>
      </xdr:nvSpPr>
      <xdr:spPr>
        <a:xfrm>
          <a:off x="795600" y="17652960"/>
          <a:ext cx="1443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0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0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0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69480</xdr:rowOff>
    </xdr:to>
    <xdr:sp>
      <xdr:nvSpPr>
        <xdr:cNvPr id="2007" name="CustomShape 1"/>
        <xdr:cNvSpPr/>
      </xdr:nvSpPr>
      <xdr:spPr>
        <a:xfrm>
          <a:off x="795600" y="1765296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63000</xdr:rowOff>
    </xdr:to>
    <xdr:sp>
      <xdr:nvSpPr>
        <xdr:cNvPr id="2008" name="CustomShape 1"/>
        <xdr:cNvSpPr/>
      </xdr:nvSpPr>
      <xdr:spPr>
        <a:xfrm>
          <a:off x="795600" y="17652960"/>
          <a:ext cx="144396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91800</xdr:rowOff>
    </xdr:to>
    <xdr:sp>
      <xdr:nvSpPr>
        <xdr:cNvPr id="2009" name="CustomShape 1"/>
        <xdr:cNvSpPr/>
      </xdr:nvSpPr>
      <xdr:spPr>
        <a:xfrm>
          <a:off x="795600" y="17652960"/>
          <a:ext cx="1443960" cy="279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72720</xdr:rowOff>
    </xdr:to>
    <xdr:sp>
      <xdr:nvSpPr>
        <xdr:cNvPr id="2010" name="CustomShape 1"/>
        <xdr:cNvSpPr/>
      </xdr:nvSpPr>
      <xdr:spPr>
        <a:xfrm>
          <a:off x="122364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1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1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1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1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1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1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1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1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1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2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2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2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2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2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2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2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27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28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29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30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31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32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33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34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35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36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21960</xdr:rowOff>
    </xdr:to>
    <xdr:sp>
      <xdr:nvSpPr>
        <xdr:cNvPr id="2037" name="CustomShape 1"/>
        <xdr:cNvSpPr/>
      </xdr:nvSpPr>
      <xdr:spPr>
        <a:xfrm>
          <a:off x="2909520" y="17652960"/>
          <a:ext cx="9691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2038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2039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40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4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4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21960</xdr:rowOff>
    </xdr:to>
    <xdr:sp>
      <xdr:nvSpPr>
        <xdr:cNvPr id="2043" name="CustomShape 1"/>
        <xdr:cNvSpPr/>
      </xdr:nvSpPr>
      <xdr:spPr>
        <a:xfrm>
          <a:off x="36396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2044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045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46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47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21960</xdr:rowOff>
    </xdr:to>
    <xdr:sp>
      <xdr:nvSpPr>
        <xdr:cNvPr id="2048" name="CustomShape 1"/>
        <xdr:cNvSpPr/>
      </xdr:nvSpPr>
      <xdr:spPr>
        <a:xfrm>
          <a:off x="36396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2049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050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5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5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53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21960</xdr:rowOff>
    </xdr:to>
    <xdr:sp>
      <xdr:nvSpPr>
        <xdr:cNvPr id="2054" name="CustomShape 1"/>
        <xdr:cNvSpPr/>
      </xdr:nvSpPr>
      <xdr:spPr>
        <a:xfrm>
          <a:off x="36396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2055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056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90</xdr:row>
      <xdr:rowOff>0</xdr:rowOff>
    </xdr:from>
    <xdr:to>
      <xdr:col>5</xdr:col>
      <xdr:colOff>258120</xdr:colOff>
      <xdr:row>91</xdr:row>
      <xdr:rowOff>25200</xdr:rowOff>
    </xdr:to>
    <xdr:sp>
      <xdr:nvSpPr>
        <xdr:cNvPr id="2057" name="CustomShape 1"/>
        <xdr:cNvSpPr/>
      </xdr:nvSpPr>
      <xdr:spPr>
        <a:xfrm>
          <a:off x="2928600" y="17652960"/>
          <a:ext cx="969120" cy="2124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21960</xdr:rowOff>
    </xdr:to>
    <xdr:sp>
      <xdr:nvSpPr>
        <xdr:cNvPr id="2058" name="CustomShape 1"/>
        <xdr:cNvSpPr/>
      </xdr:nvSpPr>
      <xdr:spPr>
        <a:xfrm>
          <a:off x="36396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2059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060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81720</xdr:colOff>
      <xdr:row>91</xdr:row>
      <xdr:rowOff>72720</xdr:rowOff>
    </xdr:to>
    <xdr:sp>
      <xdr:nvSpPr>
        <xdr:cNvPr id="2061" name="CustomShape 1"/>
        <xdr:cNvSpPr/>
      </xdr:nvSpPr>
      <xdr:spPr>
        <a:xfrm>
          <a:off x="2179080" y="17652960"/>
          <a:ext cx="8121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2062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063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064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2065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66240</xdr:rowOff>
    </xdr:to>
    <xdr:sp>
      <xdr:nvSpPr>
        <xdr:cNvPr id="2066" name="CustomShape 1"/>
        <xdr:cNvSpPr/>
      </xdr:nvSpPr>
      <xdr:spPr>
        <a:xfrm>
          <a:off x="795600" y="17652960"/>
          <a:ext cx="1443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67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68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69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91</xdr:row>
      <xdr:rowOff>1440</xdr:rowOff>
    </xdr:to>
    <xdr:sp>
      <xdr:nvSpPr>
        <xdr:cNvPr id="2070" name="CustomShape 1"/>
        <xdr:cNvSpPr/>
      </xdr:nvSpPr>
      <xdr:spPr>
        <a:xfrm>
          <a:off x="2909520" y="17652960"/>
          <a:ext cx="259200" cy="188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2071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2072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73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74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75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2076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077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78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79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080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8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082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083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2084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085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2086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087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088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2089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66240</xdr:rowOff>
    </xdr:to>
    <xdr:sp>
      <xdr:nvSpPr>
        <xdr:cNvPr id="2090" name="CustomShape 1"/>
        <xdr:cNvSpPr/>
      </xdr:nvSpPr>
      <xdr:spPr>
        <a:xfrm>
          <a:off x="795600" y="17652960"/>
          <a:ext cx="1443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91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92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93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69480</xdr:rowOff>
    </xdr:to>
    <xdr:sp>
      <xdr:nvSpPr>
        <xdr:cNvPr id="2094" name="CustomShape 1"/>
        <xdr:cNvSpPr/>
      </xdr:nvSpPr>
      <xdr:spPr>
        <a:xfrm>
          <a:off x="795600" y="1765296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63000</xdr:rowOff>
    </xdr:to>
    <xdr:sp>
      <xdr:nvSpPr>
        <xdr:cNvPr id="2095" name="CustomShape 1"/>
        <xdr:cNvSpPr/>
      </xdr:nvSpPr>
      <xdr:spPr>
        <a:xfrm>
          <a:off x="795600" y="17652960"/>
          <a:ext cx="144396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91800</xdr:rowOff>
    </xdr:to>
    <xdr:sp>
      <xdr:nvSpPr>
        <xdr:cNvPr id="2096" name="CustomShape 1"/>
        <xdr:cNvSpPr/>
      </xdr:nvSpPr>
      <xdr:spPr>
        <a:xfrm>
          <a:off x="795600" y="17652960"/>
          <a:ext cx="1443960" cy="279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72720</xdr:rowOff>
    </xdr:to>
    <xdr:sp>
      <xdr:nvSpPr>
        <xdr:cNvPr id="2097" name="CustomShape 1"/>
        <xdr:cNvSpPr/>
      </xdr:nvSpPr>
      <xdr:spPr>
        <a:xfrm>
          <a:off x="122364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098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99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00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01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02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03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04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05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06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07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08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09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10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11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12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13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14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15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16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17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18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19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20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21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22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23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24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25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91</xdr:row>
      <xdr:rowOff>1440</xdr:rowOff>
    </xdr:to>
    <xdr:sp>
      <xdr:nvSpPr>
        <xdr:cNvPr id="2126" name="CustomShape 1"/>
        <xdr:cNvSpPr/>
      </xdr:nvSpPr>
      <xdr:spPr>
        <a:xfrm>
          <a:off x="2909520" y="17652960"/>
          <a:ext cx="259200" cy="188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2127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2128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129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130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13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2132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133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134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135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136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137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138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139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2140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141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2142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143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144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2145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66240</xdr:rowOff>
    </xdr:to>
    <xdr:sp>
      <xdr:nvSpPr>
        <xdr:cNvPr id="2146" name="CustomShape 1"/>
        <xdr:cNvSpPr/>
      </xdr:nvSpPr>
      <xdr:spPr>
        <a:xfrm>
          <a:off x="795600" y="17652960"/>
          <a:ext cx="1443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47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48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49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69480</xdr:rowOff>
    </xdr:to>
    <xdr:sp>
      <xdr:nvSpPr>
        <xdr:cNvPr id="2150" name="CustomShape 1"/>
        <xdr:cNvSpPr/>
      </xdr:nvSpPr>
      <xdr:spPr>
        <a:xfrm>
          <a:off x="795600" y="1765296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63000</xdr:rowOff>
    </xdr:to>
    <xdr:sp>
      <xdr:nvSpPr>
        <xdr:cNvPr id="2151" name="CustomShape 1"/>
        <xdr:cNvSpPr/>
      </xdr:nvSpPr>
      <xdr:spPr>
        <a:xfrm>
          <a:off x="795600" y="17652960"/>
          <a:ext cx="144396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91800</xdr:rowOff>
    </xdr:to>
    <xdr:sp>
      <xdr:nvSpPr>
        <xdr:cNvPr id="2152" name="CustomShape 1"/>
        <xdr:cNvSpPr/>
      </xdr:nvSpPr>
      <xdr:spPr>
        <a:xfrm>
          <a:off x="795600" y="17652960"/>
          <a:ext cx="1443960" cy="279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72720</xdr:rowOff>
    </xdr:to>
    <xdr:sp>
      <xdr:nvSpPr>
        <xdr:cNvPr id="2153" name="CustomShape 1"/>
        <xdr:cNvSpPr/>
      </xdr:nvSpPr>
      <xdr:spPr>
        <a:xfrm>
          <a:off x="122364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54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55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56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57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58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59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60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61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62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63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64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65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66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67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68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69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70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71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72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73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74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75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76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77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78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79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180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81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91</xdr:row>
      <xdr:rowOff>1440</xdr:rowOff>
    </xdr:to>
    <xdr:sp>
      <xdr:nvSpPr>
        <xdr:cNvPr id="2182" name="CustomShape 1"/>
        <xdr:cNvSpPr/>
      </xdr:nvSpPr>
      <xdr:spPr>
        <a:xfrm>
          <a:off x="2909520" y="17652960"/>
          <a:ext cx="259200" cy="188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82080</xdr:rowOff>
    </xdr:to>
    <xdr:sp>
      <xdr:nvSpPr>
        <xdr:cNvPr id="2183" name="CustomShape 1"/>
        <xdr:cNvSpPr/>
      </xdr:nvSpPr>
      <xdr:spPr>
        <a:xfrm>
          <a:off x="2909520" y="17652960"/>
          <a:ext cx="123192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21960</xdr:rowOff>
    </xdr:to>
    <xdr:sp>
      <xdr:nvSpPr>
        <xdr:cNvPr id="2184" name="CustomShape 1"/>
        <xdr:cNvSpPr/>
      </xdr:nvSpPr>
      <xdr:spPr>
        <a:xfrm>
          <a:off x="2179080" y="17652960"/>
          <a:ext cx="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185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186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187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82080</xdr:rowOff>
    </xdr:to>
    <xdr:sp>
      <xdr:nvSpPr>
        <xdr:cNvPr id="2188" name="CustomShape 1"/>
        <xdr:cNvSpPr/>
      </xdr:nvSpPr>
      <xdr:spPr>
        <a:xfrm>
          <a:off x="3639600" y="17652960"/>
          <a:ext cx="1227240" cy="2692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189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190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191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192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193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31320</xdr:rowOff>
    </xdr:to>
    <xdr:sp>
      <xdr:nvSpPr>
        <xdr:cNvPr id="2194" name="CustomShape 1"/>
        <xdr:cNvSpPr/>
      </xdr:nvSpPr>
      <xdr:spPr>
        <a:xfrm>
          <a:off x="2909520" y="17652960"/>
          <a:ext cx="96912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195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2196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31320</xdr:rowOff>
    </xdr:to>
    <xdr:sp>
      <xdr:nvSpPr>
        <xdr:cNvPr id="2197" name="CustomShape 1"/>
        <xdr:cNvSpPr/>
      </xdr:nvSpPr>
      <xdr:spPr>
        <a:xfrm>
          <a:off x="2909520" y="17652960"/>
          <a:ext cx="360" cy="218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21960</xdr:rowOff>
    </xdr:to>
    <xdr:sp>
      <xdr:nvSpPr>
        <xdr:cNvPr id="2198" name="CustomShape 1"/>
        <xdr:cNvSpPr/>
      </xdr:nvSpPr>
      <xdr:spPr>
        <a:xfrm>
          <a:off x="1449000" y="17652960"/>
          <a:ext cx="57132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199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200" name="CustomShape 1"/>
        <xdr:cNvSpPr/>
      </xdr:nvSpPr>
      <xdr:spPr>
        <a:xfrm>
          <a:off x="79560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72720</xdr:rowOff>
    </xdr:to>
    <xdr:sp>
      <xdr:nvSpPr>
        <xdr:cNvPr id="2201" name="CustomShape 1"/>
        <xdr:cNvSpPr/>
      </xdr:nvSpPr>
      <xdr:spPr>
        <a:xfrm>
          <a:off x="1449000" y="17652960"/>
          <a:ext cx="112284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66240</xdr:rowOff>
    </xdr:to>
    <xdr:sp>
      <xdr:nvSpPr>
        <xdr:cNvPr id="2202" name="CustomShape 1"/>
        <xdr:cNvSpPr/>
      </xdr:nvSpPr>
      <xdr:spPr>
        <a:xfrm>
          <a:off x="795600" y="17652960"/>
          <a:ext cx="1443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03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204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05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69480</xdr:rowOff>
    </xdr:to>
    <xdr:sp>
      <xdr:nvSpPr>
        <xdr:cNvPr id="2206" name="CustomShape 1"/>
        <xdr:cNvSpPr/>
      </xdr:nvSpPr>
      <xdr:spPr>
        <a:xfrm>
          <a:off x="795600" y="17652960"/>
          <a:ext cx="1443960" cy="256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63000</xdr:rowOff>
    </xdr:to>
    <xdr:sp>
      <xdr:nvSpPr>
        <xdr:cNvPr id="2207" name="CustomShape 1"/>
        <xdr:cNvSpPr/>
      </xdr:nvSpPr>
      <xdr:spPr>
        <a:xfrm>
          <a:off x="795600" y="17652960"/>
          <a:ext cx="144396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91800</xdr:rowOff>
    </xdr:to>
    <xdr:sp>
      <xdr:nvSpPr>
        <xdr:cNvPr id="2208" name="CustomShape 1"/>
        <xdr:cNvSpPr/>
      </xdr:nvSpPr>
      <xdr:spPr>
        <a:xfrm>
          <a:off x="795600" y="17652960"/>
          <a:ext cx="1443960" cy="279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72720</xdr:rowOff>
    </xdr:to>
    <xdr:sp>
      <xdr:nvSpPr>
        <xdr:cNvPr id="2209" name="CustomShape 1"/>
        <xdr:cNvSpPr/>
      </xdr:nvSpPr>
      <xdr:spPr>
        <a:xfrm>
          <a:off x="1223640" y="17652960"/>
          <a:ext cx="1443960" cy="259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210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11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212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13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214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15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216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17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218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19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220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21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222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23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224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25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226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27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228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29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230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31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232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33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60120</xdr:rowOff>
    </xdr:to>
    <xdr:sp>
      <xdr:nvSpPr>
        <xdr:cNvPr id="2234" name="CustomShape 1"/>
        <xdr:cNvSpPr/>
      </xdr:nvSpPr>
      <xdr:spPr>
        <a:xfrm>
          <a:off x="795600" y="17652960"/>
          <a:ext cx="1443960" cy="247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35" name="CustomShape 1"/>
        <xdr:cNvSpPr/>
      </xdr:nvSpPr>
      <xdr:spPr>
        <a:xfrm>
          <a:off x="795600" y="17652960"/>
          <a:ext cx="144396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2236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21960</xdr:rowOff>
    </xdr:to>
    <xdr:sp>
      <xdr:nvSpPr>
        <xdr:cNvPr id="2237" name="CustomShape 1"/>
        <xdr:cNvSpPr/>
      </xdr:nvSpPr>
      <xdr:spPr>
        <a:xfrm>
          <a:off x="7408800" y="17652960"/>
          <a:ext cx="954360" cy="209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118080</xdr:colOff>
      <xdr:row>88</xdr:row>
      <xdr:rowOff>68040</xdr:rowOff>
    </xdr:from>
    <xdr:to>
      <xdr:col>11</xdr:col>
      <xdr:colOff>342000</xdr:colOff>
      <xdr:row>89</xdr:row>
      <xdr:rowOff>61200</xdr:rowOff>
    </xdr:to>
    <xdr:sp>
      <xdr:nvSpPr>
        <xdr:cNvPr id="2238" name="CustomShape 1"/>
        <xdr:cNvSpPr/>
      </xdr:nvSpPr>
      <xdr:spPr>
        <a:xfrm>
          <a:off x="7408800" y="17349480"/>
          <a:ext cx="954360" cy="186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66240</xdr:rowOff>
    </xdr:to>
    <xdr:sp>
      <xdr:nvSpPr>
        <xdr:cNvPr id="2239" name="CustomShape 1"/>
        <xdr:cNvSpPr/>
      </xdr:nvSpPr>
      <xdr:spPr>
        <a:xfrm>
          <a:off x="8853480" y="17940240"/>
          <a:ext cx="485280" cy="128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66240</xdr:rowOff>
    </xdr:to>
    <xdr:sp>
      <xdr:nvSpPr>
        <xdr:cNvPr id="2240" name="CustomShape 1"/>
        <xdr:cNvSpPr/>
      </xdr:nvSpPr>
      <xdr:spPr>
        <a:xfrm>
          <a:off x="8853480" y="17940240"/>
          <a:ext cx="485280" cy="128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41" name="CustomShape 1"/>
        <xdr:cNvSpPr/>
      </xdr:nvSpPr>
      <xdr:spPr>
        <a:xfrm>
          <a:off x="8853480" y="17762760"/>
          <a:ext cx="485280" cy="118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42" name="CustomShape 1"/>
        <xdr:cNvSpPr/>
      </xdr:nvSpPr>
      <xdr:spPr>
        <a:xfrm>
          <a:off x="8853480" y="17762760"/>
          <a:ext cx="485280" cy="118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43" name="CustomShape 1"/>
        <xdr:cNvSpPr/>
      </xdr:nvSpPr>
      <xdr:spPr>
        <a:xfrm>
          <a:off x="8853480" y="17213400"/>
          <a:ext cx="485280" cy="105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44" name="CustomShape 1"/>
        <xdr:cNvSpPr/>
      </xdr:nvSpPr>
      <xdr:spPr>
        <a:xfrm>
          <a:off x="8853480" y="17213400"/>
          <a:ext cx="485280" cy="105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45" name="CustomShape 1"/>
        <xdr:cNvSpPr/>
      </xdr:nvSpPr>
      <xdr:spPr>
        <a:xfrm>
          <a:off x="8853480" y="1740708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46" name="CustomShape 1"/>
        <xdr:cNvSpPr/>
      </xdr:nvSpPr>
      <xdr:spPr>
        <a:xfrm>
          <a:off x="8853480" y="1740708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47" name="CustomShape 1"/>
        <xdr:cNvSpPr/>
      </xdr:nvSpPr>
      <xdr:spPr>
        <a:xfrm>
          <a:off x="8853480" y="1740708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48" name="CustomShape 1"/>
        <xdr:cNvSpPr/>
      </xdr:nvSpPr>
      <xdr:spPr>
        <a:xfrm>
          <a:off x="8853480" y="1740708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49" name="CustomShape 1"/>
        <xdr:cNvSpPr/>
      </xdr:nvSpPr>
      <xdr:spPr>
        <a:xfrm>
          <a:off x="8853480" y="1758492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0" name="CustomShape 1"/>
        <xdr:cNvSpPr/>
      </xdr:nvSpPr>
      <xdr:spPr>
        <a:xfrm>
          <a:off x="8853480" y="1758492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51" name="CustomShape 1"/>
        <xdr:cNvSpPr/>
      </xdr:nvSpPr>
      <xdr:spPr>
        <a:xfrm>
          <a:off x="8853480" y="17762760"/>
          <a:ext cx="485280" cy="118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52" name="CustomShape 1"/>
        <xdr:cNvSpPr/>
      </xdr:nvSpPr>
      <xdr:spPr>
        <a:xfrm>
          <a:off x="8853480" y="17762760"/>
          <a:ext cx="485280" cy="118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3" name="CustomShape 1"/>
        <xdr:cNvSpPr/>
      </xdr:nvSpPr>
      <xdr:spPr>
        <a:xfrm>
          <a:off x="8853480" y="1758492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4" name="CustomShape 1"/>
        <xdr:cNvSpPr/>
      </xdr:nvSpPr>
      <xdr:spPr>
        <a:xfrm>
          <a:off x="8853480" y="1758492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66240</xdr:rowOff>
    </xdr:to>
    <xdr:sp>
      <xdr:nvSpPr>
        <xdr:cNvPr id="2255" name="CustomShape 1"/>
        <xdr:cNvSpPr/>
      </xdr:nvSpPr>
      <xdr:spPr>
        <a:xfrm>
          <a:off x="8853480" y="17940240"/>
          <a:ext cx="485280" cy="128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6" name="CustomShape 1"/>
        <xdr:cNvSpPr/>
      </xdr:nvSpPr>
      <xdr:spPr>
        <a:xfrm>
          <a:off x="8853480" y="1760076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7" name="CustomShape 1"/>
        <xdr:cNvSpPr/>
      </xdr:nvSpPr>
      <xdr:spPr>
        <a:xfrm>
          <a:off x="8853480" y="1760076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58" name="CustomShape 1"/>
        <xdr:cNvSpPr/>
      </xdr:nvSpPr>
      <xdr:spPr>
        <a:xfrm>
          <a:off x="8853480" y="17407080"/>
          <a:ext cx="485280" cy="105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59" name="CustomShape 1"/>
        <xdr:cNvSpPr/>
      </xdr:nvSpPr>
      <xdr:spPr>
        <a:xfrm>
          <a:off x="8853480" y="17407080"/>
          <a:ext cx="485280" cy="105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60" name="CustomShape 1"/>
        <xdr:cNvSpPr/>
      </xdr:nvSpPr>
      <xdr:spPr>
        <a:xfrm>
          <a:off x="8853480" y="1760076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61" name="CustomShape 1"/>
        <xdr:cNvSpPr/>
      </xdr:nvSpPr>
      <xdr:spPr>
        <a:xfrm>
          <a:off x="8853480" y="1760076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62" name="CustomShape 1"/>
        <xdr:cNvSpPr/>
      </xdr:nvSpPr>
      <xdr:spPr>
        <a:xfrm>
          <a:off x="8853480" y="1777860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63" name="CustomShape 1"/>
        <xdr:cNvSpPr/>
      </xdr:nvSpPr>
      <xdr:spPr>
        <a:xfrm>
          <a:off x="8853480" y="1740708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64" name="CustomShape 1"/>
        <xdr:cNvSpPr/>
      </xdr:nvSpPr>
      <xdr:spPr>
        <a:xfrm>
          <a:off x="8853480" y="1740708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65" name="CustomShape 1"/>
        <xdr:cNvSpPr/>
      </xdr:nvSpPr>
      <xdr:spPr>
        <a:xfrm>
          <a:off x="8853480" y="17213400"/>
          <a:ext cx="485280" cy="105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66" name="CustomShape 1"/>
        <xdr:cNvSpPr/>
      </xdr:nvSpPr>
      <xdr:spPr>
        <a:xfrm>
          <a:off x="8853480" y="17213400"/>
          <a:ext cx="485280" cy="105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67" name="CustomShape 1"/>
        <xdr:cNvSpPr/>
      </xdr:nvSpPr>
      <xdr:spPr>
        <a:xfrm>
          <a:off x="8853480" y="1758492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68" name="CustomShape 1"/>
        <xdr:cNvSpPr/>
      </xdr:nvSpPr>
      <xdr:spPr>
        <a:xfrm>
          <a:off x="8853480" y="1758492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69" name="CustomShape 1"/>
        <xdr:cNvSpPr/>
      </xdr:nvSpPr>
      <xdr:spPr>
        <a:xfrm>
          <a:off x="8853480" y="1740708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70" name="CustomShape 1"/>
        <xdr:cNvSpPr/>
      </xdr:nvSpPr>
      <xdr:spPr>
        <a:xfrm>
          <a:off x="8853480" y="1740708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71" name="CustomShape 1"/>
        <xdr:cNvSpPr/>
      </xdr:nvSpPr>
      <xdr:spPr>
        <a:xfrm>
          <a:off x="8853480" y="1758492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72" name="CustomShape 1"/>
        <xdr:cNvSpPr/>
      </xdr:nvSpPr>
      <xdr:spPr>
        <a:xfrm>
          <a:off x="8853480" y="1758492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73" name="CustomShape 1"/>
        <xdr:cNvSpPr/>
      </xdr:nvSpPr>
      <xdr:spPr>
        <a:xfrm>
          <a:off x="8853480" y="17762760"/>
          <a:ext cx="485280" cy="118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74" name="CustomShape 1"/>
        <xdr:cNvSpPr/>
      </xdr:nvSpPr>
      <xdr:spPr>
        <a:xfrm>
          <a:off x="8853480" y="17762760"/>
          <a:ext cx="485280" cy="118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75" name="CustomShape 1"/>
        <xdr:cNvSpPr/>
      </xdr:nvSpPr>
      <xdr:spPr>
        <a:xfrm>
          <a:off x="8853480" y="17762760"/>
          <a:ext cx="485280" cy="118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76" name="CustomShape 1"/>
        <xdr:cNvSpPr/>
      </xdr:nvSpPr>
      <xdr:spPr>
        <a:xfrm>
          <a:off x="8853480" y="17762760"/>
          <a:ext cx="485280" cy="118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77" name="CustomShape 1"/>
        <xdr:cNvSpPr/>
      </xdr:nvSpPr>
      <xdr:spPr>
        <a:xfrm>
          <a:off x="8853480" y="1740708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78" name="CustomShape 1"/>
        <xdr:cNvSpPr/>
      </xdr:nvSpPr>
      <xdr:spPr>
        <a:xfrm>
          <a:off x="8853480" y="1740708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79" name="CustomShape 1"/>
        <xdr:cNvSpPr/>
      </xdr:nvSpPr>
      <xdr:spPr>
        <a:xfrm>
          <a:off x="8853480" y="1740708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80" name="CustomShape 1"/>
        <xdr:cNvSpPr/>
      </xdr:nvSpPr>
      <xdr:spPr>
        <a:xfrm>
          <a:off x="8853480" y="1740708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81" name="CustomShape 1"/>
        <xdr:cNvSpPr/>
      </xdr:nvSpPr>
      <xdr:spPr>
        <a:xfrm>
          <a:off x="8853480" y="1758492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82" name="CustomShape 1"/>
        <xdr:cNvSpPr/>
      </xdr:nvSpPr>
      <xdr:spPr>
        <a:xfrm>
          <a:off x="8853480" y="1758492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83" name="CustomShape 1"/>
        <xdr:cNvSpPr/>
      </xdr:nvSpPr>
      <xdr:spPr>
        <a:xfrm>
          <a:off x="8853480" y="17762760"/>
          <a:ext cx="485280" cy="118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84" name="CustomShape 1"/>
        <xdr:cNvSpPr/>
      </xdr:nvSpPr>
      <xdr:spPr>
        <a:xfrm>
          <a:off x="8853480" y="17762760"/>
          <a:ext cx="485280" cy="118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85" name="CustomShape 1"/>
        <xdr:cNvSpPr/>
      </xdr:nvSpPr>
      <xdr:spPr>
        <a:xfrm>
          <a:off x="8853480" y="1758492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86" name="CustomShape 1"/>
        <xdr:cNvSpPr/>
      </xdr:nvSpPr>
      <xdr:spPr>
        <a:xfrm>
          <a:off x="8853480" y="1758492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87" name="CustomShape 1"/>
        <xdr:cNvSpPr/>
      </xdr:nvSpPr>
      <xdr:spPr>
        <a:xfrm>
          <a:off x="8853480" y="17762760"/>
          <a:ext cx="485280" cy="118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88" name="CustomShape 1"/>
        <xdr:cNvSpPr/>
      </xdr:nvSpPr>
      <xdr:spPr>
        <a:xfrm>
          <a:off x="8853480" y="17762760"/>
          <a:ext cx="485280" cy="118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66240</xdr:rowOff>
    </xdr:to>
    <xdr:sp>
      <xdr:nvSpPr>
        <xdr:cNvPr id="2289" name="CustomShape 1"/>
        <xdr:cNvSpPr/>
      </xdr:nvSpPr>
      <xdr:spPr>
        <a:xfrm>
          <a:off x="8853480" y="17940240"/>
          <a:ext cx="485280" cy="128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66240</xdr:rowOff>
    </xdr:to>
    <xdr:sp>
      <xdr:nvSpPr>
        <xdr:cNvPr id="2290" name="CustomShape 1"/>
        <xdr:cNvSpPr/>
      </xdr:nvSpPr>
      <xdr:spPr>
        <a:xfrm>
          <a:off x="8853480" y="17940240"/>
          <a:ext cx="485280" cy="128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66240</xdr:rowOff>
    </xdr:to>
    <xdr:sp>
      <xdr:nvSpPr>
        <xdr:cNvPr id="2291" name="CustomShape 1"/>
        <xdr:cNvSpPr/>
      </xdr:nvSpPr>
      <xdr:spPr>
        <a:xfrm>
          <a:off x="8853480" y="17940240"/>
          <a:ext cx="485280" cy="128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66240</xdr:rowOff>
    </xdr:to>
    <xdr:sp>
      <xdr:nvSpPr>
        <xdr:cNvPr id="2292" name="CustomShape 1"/>
        <xdr:cNvSpPr/>
      </xdr:nvSpPr>
      <xdr:spPr>
        <a:xfrm>
          <a:off x="8853480" y="17940240"/>
          <a:ext cx="485280" cy="128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93" name="CustomShape 1"/>
        <xdr:cNvSpPr/>
      </xdr:nvSpPr>
      <xdr:spPr>
        <a:xfrm>
          <a:off x="8853480" y="17213400"/>
          <a:ext cx="485280" cy="105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94" name="CustomShape 1"/>
        <xdr:cNvSpPr/>
      </xdr:nvSpPr>
      <xdr:spPr>
        <a:xfrm>
          <a:off x="8853480" y="17213400"/>
          <a:ext cx="485280" cy="105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95" name="CustomShape 1"/>
        <xdr:cNvSpPr/>
      </xdr:nvSpPr>
      <xdr:spPr>
        <a:xfrm>
          <a:off x="8853480" y="1740708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96" name="CustomShape 1"/>
        <xdr:cNvSpPr/>
      </xdr:nvSpPr>
      <xdr:spPr>
        <a:xfrm>
          <a:off x="8853480" y="1740708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97" name="CustomShape 1"/>
        <xdr:cNvSpPr/>
      </xdr:nvSpPr>
      <xdr:spPr>
        <a:xfrm>
          <a:off x="8853480" y="1758492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98" name="CustomShape 1"/>
        <xdr:cNvSpPr/>
      </xdr:nvSpPr>
      <xdr:spPr>
        <a:xfrm>
          <a:off x="8853480" y="17213400"/>
          <a:ext cx="485280" cy="105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99" name="CustomShape 1"/>
        <xdr:cNvSpPr/>
      </xdr:nvSpPr>
      <xdr:spPr>
        <a:xfrm>
          <a:off x="8853480" y="1758492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300" name="CustomShape 1"/>
        <xdr:cNvSpPr/>
      </xdr:nvSpPr>
      <xdr:spPr>
        <a:xfrm>
          <a:off x="8853480" y="17762760"/>
          <a:ext cx="485280" cy="118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301" name="CustomShape 1"/>
        <xdr:cNvSpPr/>
      </xdr:nvSpPr>
      <xdr:spPr>
        <a:xfrm>
          <a:off x="8166600" y="1699740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302" name="CustomShape 1"/>
        <xdr:cNvSpPr/>
      </xdr:nvSpPr>
      <xdr:spPr>
        <a:xfrm>
          <a:off x="8166600" y="16997400"/>
          <a:ext cx="485280" cy="118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279360</xdr:colOff>
      <xdr:row>109</xdr:row>
      <xdr:rowOff>19080</xdr:rowOff>
    </xdr:from>
    <xdr:to>
      <xdr:col>10</xdr:col>
      <xdr:colOff>291240</xdr:colOff>
      <xdr:row>140</xdr:row>
      <xdr:rowOff>134280</xdr:rowOff>
    </xdr:to>
    <xdr:graphicFrame>
      <xdr:nvGraphicFramePr>
        <xdr:cNvPr id="2303" name="图表 1"/>
        <xdr:cNvGraphicFramePr/>
      </xdr:nvGraphicFramePr>
      <xdr:xfrm>
        <a:off x="1601280" y="25085520"/>
        <a:ext cx="4396680" cy="611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Users/Lenovo/Desktop/51&#26356;&#26032;/5-1-6H30---&#20840;&#37096;&#22269;&#23478;&#25968;&#25454;&#24635;&#38598;-&#26472;&#23815;&#20426;++++++++++++++++++(1).xlsx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jnzs1836/zhejiang-lab/coronavirus-data_analysis/data/4-30-0H30---&#20840;&#37096;&#22269;&#23478;&#25968;&#25454;&#24635;&#38598;-&#26472;&#23815;&#20426;++++++++++++++++++(1)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37"/>
      <sheetName val="38"/>
      <sheetName val="39"/>
      <sheetName val="310"/>
      <sheetName val="311"/>
      <sheetName val="312"/>
      <sheetName val="313"/>
      <sheetName val="314"/>
      <sheetName val="315"/>
      <sheetName val="316"/>
      <sheetName val="317"/>
      <sheetName val="318"/>
      <sheetName val="319"/>
      <sheetName val="320"/>
      <sheetName val="321"/>
      <sheetName val="322"/>
      <sheetName val="323"/>
      <sheetName val="324"/>
      <sheetName val="325"/>
      <sheetName val="326"/>
      <sheetName val="327"/>
      <sheetName val="328"/>
      <sheetName val="329"/>
      <sheetName val="330"/>
      <sheetName val="331"/>
      <sheetName val="401"/>
      <sheetName val="402"/>
      <sheetName val="403"/>
      <sheetName val="404"/>
      <sheetName val="405"/>
      <sheetName val="406"/>
      <sheetName val="407"/>
      <sheetName val="408"/>
      <sheetName val="409"/>
      <sheetName val="410"/>
      <sheetName val="411"/>
      <sheetName val="412"/>
      <sheetName val="413"/>
      <sheetName val="414"/>
      <sheetName val="414排序"/>
      <sheetName val="415"/>
      <sheetName val="415排序"/>
      <sheetName val="416"/>
      <sheetName val="416排序"/>
      <sheetName val="417"/>
      <sheetName val="417排序"/>
      <sheetName val="418"/>
      <sheetName val="418排序"/>
      <sheetName val="419"/>
      <sheetName val="419排序"/>
      <sheetName val="420"/>
      <sheetName val="420排序"/>
      <sheetName val="421"/>
      <sheetName val="421排序"/>
      <sheetName val="422"/>
      <sheetName val="422排序"/>
      <sheetName val="423"/>
      <sheetName val="423排序"/>
      <sheetName val="424"/>
      <sheetName val="424排序"/>
      <sheetName val="新增峰值"/>
      <sheetName val="70国"/>
      <sheetName val="阳性新增"/>
      <sheetName val="重点合计"/>
      <sheetName val="425"/>
      <sheetName val="425排序"/>
      <sheetName val="426"/>
      <sheetName val="426排序"/>
      <sheetName val="427"/>
      <sheetName val="427排序"/>
      <sheetName val="428"/>
      <sheetName val="428排序"/>
      <sheetName val="429"/>
      <sheetName val="429排序"/>
      <sheetName val="430"/>
      <sheetName val="430排序"/>
      <sheetName val="501"/>
      <sheetName val="501排序"/>
      <sheetName val="502"/>
      <sheetName val="502排序"/>
      <sheetName val="503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总计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>
        <row r="1">
          <cell r="C1">
            <v>1918679</v>
          </cell>
        </row>
        <row r="1">
          <cell r="E1">
            <v>119212</v>
          </cell>
        </row>
        <row r="2">
          <cell r="C2">
            <v>665</v>
          </cell>
          <cell r="D2">
            <v>58</v>
          </cell>
          <cell r="E2">
            <v>21</v>
          </cell>
          <cell r="F2">
            <v>3</v>
          </cell>
          <cell r="G2">
            <v>32</v>
          </cell>
          <cell r="H2">
            <v>612</v>
          </cell>
          <cell r="I2">
            <v>0</v>
          </cell>
          <cell r="J2">
            <v>17</v>
          </cell>
          <cell r="K2">
            <v>0.5</v>
          </cell>
          <cell r="L2">
            <v>0</v>
          </cell>
          <cell r="M2">
            <v>0</v>
          </cell>
        </row>
        <row r="3">
          <cell r="C3">
            <v>467</v>
          </cell>
          <cell r="D3">
            <v>21</v>
          </cell>
          <cell r="E3">
            <v>23</v>
          </cell>
          <cell r="F3">
            <v>0</v>
          </cell>
          <cell r="G3">
            <v>232</v>
          </cell>
          <cell r="H3">
            <v>212</v>
          </cell>
          <cell r="I3">
            <v>7</v>
          </cell>
          <cell r="J3">
            <v>162</v>
          </cell>
          <cell r="K3">
            <v>8</v>
          </cell>
          <cell r="L3">
            <v>4070</v>
          </cell>
          <cell r="M3">
            <v>1414</v>
          </cell>
        </row>
        <row r="10">
          <cell r="C10">
            <v>1039</v>
          </cell>
          <cell r="D10">
            <v>26</v>
          </cell>
          <cell r="E10">
            <v>14</v>
          </cell>
          <cell r="F10">
            <v>1</v>
          </cell>
          <cell r="G10">
            <v>211</v>
          </cell>
          <cell r="H10">
            <v>814</v>
          </cell>
          <cell r="I10">
            <v>30</v>
          </cell>
          <cell r="J10">
            <v>351</v>
          </cell>
          <cell r="K10">
            <v>5</v>
          </cell>
          <cell r="L10">
            <v>7631</v>
          </cell>
          <cell r="M10">
            <v>2575</v>
          </cell>
        </row>
        <row r="12">
          <cell r="C12">
            <v>6359</v>
          </cell>
          <cell r="D12">
            <v>46</v>
          </cell>
          <cell r="E12">
            <v>61</v>
          </cell>
          <cell r="F12">
            <v>2</v>
          </cell>
          <cell r="G12">
            <v>3494</v>
          </cell>
          <cell r="H12">
            <v>2804</v>
          </cell>
          <cell r="I12">
            <v>79</v>
          </cell>
          <cell r="J12">
            <v>249</v>
          </cell>
          <cell r="K12">
            <v>2</v>
          </cell>
          <cell r="L12">
            <v>362136</v>
          </cell>
          <cell r="M12">
            <v>14201</v>
          </cell>
        </row>
        <row r="13">
          <cell r="C13">
            <v>14041</v>
          </cell>
          <cell r="D13">
            <v>96</v>
          </cell>
          <cell r="E13">
            <v>368</v>
          </cell>
          <cell r="F13">
            <v>18</v>
          </cell>
          <cell r="G13">
            <v>7343</v>
          </cell>
          <cell r="H13">
            <v>6330</v>
          </cell>
          <cell r="I13">
            <v>239</v>
          </cell>
          <cell r="J13">
            <v>1559</v>
          </cell>
          <cell r="K13">
            <v>41</v>
          </cell>
          <cell r="L13">
            <v>148412</v>
          </cell>
          <cell r="M13">
            <v>16479</v>
          </cell>
        </row>
        <row r="14">
          <cell r="C14">
            <v>1148</v>
          </cell>
          <cell r="D14">
            <v>50</v>
          </cell>
          <cell r="E14">
            <v>12</v>
          </cell>
          <cell r="F14">
            <v>1</v>
          </cell>
          <cell r="G14">
            <v>289</v>
          </cell>
          <cell r="H14">
            <v>847</v>
          </cell>
          <cell r="I14">
            <v>25</v>
          </cell>
          <cell r="J14">
            <v>113</v>
          </cell>
          <cell r="K14">
            <v>1</v>
          </cell>
          <cell r="L14">
            <v>66677</v>
          </cell>
          <cell r="M14">
            <v>6576</v>
          </cell>
        </row>
        <row r="16">
          <cell r="C16">
            <v>1361</v>
          </cell>
          <cell r="D16">
            <v>225</v>
          </cell>
          <cell r="E16">
            <v>6</v>
          </cell>
          <cell r="F16">
            <v>0</v>
          </cell>
          <cell r="G16">
            <v>591</v>
          </cell>
          <cell r="H16">
            <v>764</v>
          </cell>
          <cell r="I16">
            <v>4</v>
          </cell>
          <cell r="J16">
            <v>800</v>
          </cell>
          <cell r="K16">
            <v>4</v>
          </cell>
          <cell r="L16">
            <v>67327</v>
          </cell>
          <cell r="M16">
            <v>39567</v>
          </cell>
        </row>
        <row r="17">
          <cell r="C17">
            <v>803</v>
          </cell>
          <cell r="D17">
            <v>182</v>
          </cell>
          <cell r="E17">
            <v>39</v>
          </cell>
          <cell r="F17">
            <v>5</v>
          </cell>
          <cell r="G17">
            <v>42</v>
          </cell>
          <cell r="H17">
            <v>722</v>
          </cell>
          <cell r="I17">
            <v>1</v>
          </cell>
          <cell r="J17">
            <v>5</v>
          </cell>
          <cell r="K17">
            <v>0.2</v>
          </cell>
          <cell r="L17">
            <v>11223</v>
          </cell>
          <cell r="M17">
            <v>68</v>
          </cell>
        </row>
        <row r="19">
          <cell r="C19">
            <v>2919</v>
          </cell>
          <cell r="D19">
            <v>341</v>
          </cell>
          <cell r="E19">
            <v>29</v>
          </cell>
          <cell r="F19">
            <v>3</v>
          </cell>
          <cell r="G19">
            <v>203</v>
          </cell>
          <cell r="H19">
            <v>2687</v>
          </cell>
          <cell r="I19">
            <v>55</v>
          </cell>
          <cell r="J19">
            <v>309</v>
          </cell>
          <cell r="K19">
            <v>3</v>
          </cell>
          <cell r="L19">
            <v>68000</v>
          </cell>
          <cell r="M19">
            <v>7196</v>
          </cell>
        </row>
        <row r="20">
          <cell r="C20">
            <v>30589</v>
          </cell>
          <cell r="D20">
            <v>942</v>
          </cell>
          <cell r="E20">
            <v>3903</v>
          </cell>
          <cell r="F20">
            <v>303</v>
          </cell>
          <cell r="G20">
            <v>6707</v>
          </cell>
          <cell r="H20">
            <v>19979</v>
          </cell>
          <cell r="I20">
            <v>1234</v>
          </cell>
          <cell r="J20">
            <v>2639</v>
          </cell>
          <cell r="K20">
            <v>337</v>
          </cell>
          <cell r="L20">
            <v>102151</v>
          </cell>
          <cell r="M20">
            <v>8814</v>
          </cell>
        </row>
        <row r="24"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2</v>
          </cell>
          <cell r="H24">
            <v>3</v>
          </cell>
          <cell r="I24">
            <v>0</v>
          </cell>
          <cell r="J24">
            <v>6</v>
          </cell>
          <cell r="K24">
            <v>0</v>
          </cell>
          <cell r="L24">
            <v>1166</v>
          </cell>
          <cell r="M24">
            <v>1511</v>
          </cell>
        </row>
        <row r="26">
          <cell r="C26">
            <v>1037</v>
          </cell>
          <cell r="D26">
            <v>33</v>
          </cell>
          <cell r="E26">
            <v>39</v>
          </cell>
          <cell r="F26">
            <v>0</v>
          </cell>
          <cell r="G26">
            <v>206</v>
          </cell>
          <cell r="H26">
            <v>792</v>
          </cell>
          <cell r="I26">
            <v>4</v>
          </cell>
          <cell r="J26">
            <v>316</v>
          </cell>
          <cell r="K26">
            <v>12</v>
          </cell>
          <cell r="L26">
            <v>11612</v>
          </cell>
          <cell r="M26">
            <v>3539</v>
          </cell>
        </row>
        <row r="28">
          <cell r="C28">
            <v>23430</v>
          </cell>
          <cell r="D28">
            <v>1261</v>
          </cell>
          <cell r="E28">
            <v>1328</v>
          </cell>
          <cell r="F28">
            <v>105</v>
          </cell>
          <cell r="G28">
            <v>173</v>
          </cell>
          <cell r="H28">
            <v>21929</v>
          </cell>
          <cell r="I28">
            <v>296</v>
          </cell>
          <cell r="J28">
            <v>110</v>
          </cell>
          <cell r="K28">
            <v>6</v>
          </cell>
          <cell r="L28">
            <v>62985</v>
          </cell>
          <cell r="M28">
            <v>296</v>
          </cell>
        </row>
        <row r="30">
          <cell r="C30">
            <v>136</v>
          </cell>
          <cell r="D30">
            <v>0</v>
          </cell>
          <cell r="E30">
            <v>1</v>
          </cell>
          <cell r="F30">
            <v>0</v>
          </cell>
          <cell r="G30">
            <v>107</v>
          </cell>
          <cell r="H30">
            <v>28</v>
          </cell>
          <cell r="I30">
            <v>2</v>
          </cell>
          <cell r="J30">
            <v>311</v>
          </cell>
          <cell r="K30">
            <v>2</v>
          </cell>
          <cell r="L30">
            <v>10167</v>
          </cell>
          <cell r="M30">
            <v>23240</v>
          </cell>
        </row>
        <row r="31">
          <cell r="C31">
            <v>685</v>
          </cell>
          <cell r="D31">
            <v>10</v>
          </cell>
          <cell r="E31">
            <v>32</v>
          </cell>
          <cell r="F31">
            <v>3</v>
          </cell>
          <cell r="G31">
            <v>71</v>
          </cell>
          <cell r="H31">
            <v>582</v>
          </cell>
          <cell r="I31">
            <v>36</v>
          </cell>
          <cell r="J31">
            <v>99</v>
          </cell>
          <cell r="K31">
            <v>5</v>
          </cell>
          <cell r="L31">
            <v>18502</v>
          </cell>
          <cell r="M31">
            <v>2663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77</v>
          </cell>
          <cell r="H35">
            <v>45</v>
          </cell>
          <cell r="I35">
            <v>1</v>
          </cell>
          <cell r="J35">
            <v>7</v>
          </cell>
          <cell r="K35">
            <v>0</v>
          </cell>
          <cell r="L35">
            <v>5768</v>
          </cell>
          <cell r="M35">
            <v>345</v>
          </cell>
        </row>
        <row r="37">
          <cell r="C37">
            <v>25552</v>
          </cell>
          <cell r="D37">
            <v>1260</v>
          </cell>
          <cell r="E37">
            <v>767</v>
          </cell>
          <cell r="F37">
            <v>54</v>
          </cell>
          <cell r="G37">
            <v>7666</v>
          </cell>
          <cell r="H37">
            <v>17119</v>
          </cell>
          <cell r="I37">
            <v>557</v>
          </cell>
          <cell r="J37">
            <v>677</v>
          </cell>
          <cell r="K37">
            <v>20</v>
          </cell>
          <cell r="L37">
            <v>422200</v>
          </cell>
          <cell r="M37">
            <v>11186</v>
          </cell>
        </row>
        <row r="43">
          <cell r="C43">
            <v>7525</v>
          </cell>
          <cell r="D43">
            <v>312</v>
          </cell>
          <cell r="E43">
            <v>82</v>
          </cell>
          <cell r="F43">
            <v>2</v>
          </cell>
          <cell r="G43">
            <v>2367</v>
          </cell>
          <cell r="H43">
            <v>5076</v>
          </cell>
          <cell r="I43">
            <v>387</v>
          </cell>
          <cell r="J43">
            <v>394</v>
          </cell>
          <cell r="K43">
            <v>4</v>
          </cell>
          <cell r="L43">
            <v>85035</v>
          </cell>
          <cell r="M43">
            <v>4448</v>
          </cell>
        </row>
        <row r="44">
          <cell r="C44">
            <v>83603</v>
          </cell>
        </row>
        <row r="44">
          <cell r="E44">
            <v>3351</v>
          </cell>
        </row>
        <row r="48">
          <cell r="C48">
            <v>1650</v>
          </cell>
          <cell r="D48">
            <v>50</v>
          </cell>
          <cell r="E48">
            <v>25</v>
          </cell>
          <cell r="F48">
            <v>2</v>
          </cell>
          <cell r="G48">
            <v>400</v>
          </cell>
          <cell r="H48">
            <v>1225</v>
          </cell>
          <cell r="I48">
            <v>34</v>
          </cell>
          <cell r="J48">
            <v>402</v>
          </cell>
          <cell r="K48">
            <v>6</v>
          </cell>
          <cell r="L48">
            <v>17790</v>
          </cell>
          <cell r="M48">
            <v>4333</v>
          </cell>
        </row>
        <row r="51">
          <cell r="C51">
            <v>662</v>
          </cell>
          <cell r="D51">
            <v>29</v>
          </cell>
          <cell r="E51">
            <v>12</v>
          </cell>
          <cell r="F51">
            <v>1</v>
          </cell>
          <cell r="G51">
            <v>65</v>
          </cell>
          <cell r="H51">
            <v>585</v>
          </cell>
          <cell r="I51">
            <v>8</v>
          </cell>
          <cell r="J51">
            <v>548</v>
          </cell>
          <cell r="K51">
            <v>10</v>
          </cell>
          <cell r="L51">
            <v>17923</v>
          </cell>
          <cell r="M51">
            <v>14845</v>
          </cell>
        </row>
        <row r="52">
          <cell r="C52">
            <v>6022</v>
          </cell>
          <cell r="D52">
            <v>70</v>
          </cell>
          <cell r="E52">
            <v>143</v>
          </cell>
          <cell r="F52">
            <v>5</v>
          </cell>
          <cell r="G52">
            <v>519</v>
          </cell>
          <cell r="H52">
            <v>5360</v>
          </cell>
          <cell r="I52">
            <v>87</v>
          </cell>
          <cell r="J52">
            <v>562</v>
          </cell>
          <cell r="K52">
            <v>13</v>
          </cell>
          <cell r="L52">
            <v>128359</v>
          </cell>
          <cell r="M52">
            <v>11986</v>
          </cell>
        </row>
        <row r="53">
          <cell r="C53">
            <v>6318</v>
          </cell>
          <cell r="D53">
            <v>144</v>
          </cell>
          <cell r="E53">
            <v>285</v>
          </cell>
          <cell r="F53">
            <v>12</v>
          </cell>
          <cell r="G53">
            <v>2235</v>
          </cell>
          <cell r="H53">
            <v>3798</v>
          </cell>
          <cell r="I53">
            <v>100</v>
          </cell>
          <cell r="J53">
            <v>1091</v>
          </cell>
          <cell r="K53">
            <v>49</v>
          </cell>
          <cell r="L53">
            <v>72099</v>
          </cell>
          <cell r="M53">
            <v>12448</v>
          </cell>
        </row>
        <row r="59">
          <cell r="C59">
            <v>7529</v>
          </cell>
          <cell r="D59">
            <v>63</v>
          </cell>
          <cell r="E59">
            <v>355</v>
          </cell>
          <cell r="F59">
            <v>22</v>
          </cell>
          <cell r="G59">
            <v>597</v>
          </cell>
          <cell r="H59">
            <v>6577</v>
          </cell>
          <cell r="I59">
            <v>121</v>
          </cell>
          <cell r="J59">
            <v>427</v>
          </cell>
          <cell r="K59">
            <v>20</v>
          </cell>
          <cell r="L59">
            <v>24553</v>
          </cell>
          <cell r="M59">
            <v>1392</v>
          </cell>
        </row>
        <row r="64">
          <cell r="C64">
            <v>1332</v>
          </cell>
          <cell r="D64">
            <v>23</v>
          </cell>
          <cell r="E64">
            <v>28</v>
          </cell>
          <cell r="F64">
            <v>3</v>
          </cell>
          <cell r="G64">
            <v>102</v>
          </cell>
          <cell r="H64">
            <v>1202</v>
          </cell>
          <cell r="I64">
            <v>9</v>
          </cell>
          <cell r="J64">
            <v>1004</v>
          </cell>
          <cell r="K64">
            <v>21</v>
          </cell>
          <cell r="L64">
            <v>30764</v>
          </cell>
          <cell r="M64">
            <v>23191</v>
          </cell>
        </row>
        <row r="70">
          <cell r="C70">
            <v>3064</v>
          </cell>
          <cell r="D70">
            <v>90</v>
          </cell>
          <cell r="E70">
            <v>59</v>
          </cell>
          <cell r="F70">
            <v>3</v>
          </cell>
          <cell r="G70">
            <v>300</v>
          </cell>
          <cell r="H70">
            <v>2705</v>
          </cell>
          <cell r="I70">
            <v>74</v>
          </cell>
          <cell r="J70">
            <v>553</v>
          </cell>
          <cell r="K70">
            <v>11</v>
          </cell>
          <cell r="L70">
            <v>46000</v>
          </cell>
          <cell r="M70">
            <v>8302</v>
          </cell>
        </row>
        <row r="76">
          <cell r="C76">
            <v>272</v>
          </cell>
          <cell r="D76">
            <v>15</v>
          </cell>
          <cell r="E76">
            <v>3</v>
          </cell>
          <cell r="F76">
            <v>0</v>
          </cell>
          <cell r="G76">
            <v>68</v>
          </cell>
          <cell r="H76">
            <v>201</v>
          </cell>
          <cell r="I76">
            <v>6</v>
          </cell>
          <cell r="J76">
            <v>68</v>
          </cell>
          <cell r="K76">
            <v>0.8</v>
          </cell>
          <cell r="L76">
            <v>3271</v>
          </cell>
          <cell r="M76">
            <v>820</v>
          </cell>
        </row>
        <row r="77">
          <cell r="C77">
            <v>129207</v>
          </cell>
          <cell r="D77">
            <v>1633</v>
          </cell>
          <cell r="E77">
            <v>3118</v>
          </cell>
          <cell r="F77">
            <v>107</v>
          </cell>
          <cell r="G77">
            <v>64300</v>
          </cell>
          <cell r="H77">
            <v>61789</v>
          </cell>
          <cell r="I77">
            <v>4895</v>
          </cell>
          <cell r="J77">
            <v>1542</v>
          </cell>
          <cell r="K77">
            <v>37</v>
          </cell>
          <cell r="L77">
            <v>1317887</v>
          </cell>
          <cell r="M77">
            <v>15730</v>
          </cell>
        </row>
        <row r="80">
          <cell r="C80">
            <v>2145</v>
          </cell>
          <cell r="D80">
            <v>31</v>
          </cell>
          <cell r="E80">
            <v>99</v>
          </cell>
          <cell r="F80">
            <v>1</v>
          </cell>
          <cell r="G80">
            <v>269</v>
          </cell>
          <cell r="H80">
            <v>1777</v>
          </cell>
          <cell r="I80">
            <v>73</v>
          </cell>
          <cell r="J80">
            <v>206</v>
          </cell>
          <cell r="K80">
            <v>9</v>
          </cell>
          <cell r="L80">
            <v>43417</v>
          </cell>
          <cell r="M80">
            <v>4165</v>
          </cell>
        </row>
        <row r="90">
          <cell r="C90">
            <v>1458</v>
          </cell>
          <cell r="D90">
            <v>48</v>
          </cell>
          <cell r="E90">
            <v>109</v>
          </cell>
          <cell r="F90">
            <v>10</v>
          </cell>
          <cell r="G90">
            <v>120</v>
          </cell>
          <cell r="H90">
            <v>1229</v>
          </cell>
          <cell r="I90">
            <v>58</v>
          </cell>
          <cell r="J90">
            <v>151</v>
          </cell>
          <cell r="K90">
            <v>11</v>
          </cell>
          <cell r="L90">
            <v>34819</v>
          </cell>
          <cell r="M90">
            <v>3604</v>
          </cell>
        </row>
        <row r="92">
          <cell r="C92">
            <v>10453</v>
          </cell>
          <cell r="D92">
            <v>1248</v>
          </cell>
          <cell r="E92">
            <v>358</v>
          </cell>
          <cell r="F92">
            <v>27</v>
          </cell>
          <cell r="G92">
            <v>1181</v>
          </cell>
          <cell r="H92">
            <v>8914</v>
          </cell>
          <cell r="I92">
            <v>0</v>
          </cell>
          <cell r="J92">
            <v>8</v>
          </cell>
          <cell r="K92">
            <v>0.3</v>
          </cell>
          <cell r="L92">
            <v>189111</v>
          </cell>
          <cell r="M92">
            <v>137</v>
          </cell>
        </row>
        <row r="93">
          <cell r="C93">
            <v>4557</v>
          </cell>
          <cell r="D93">
            <v>316</v>
          </cell>
          <cell r="E93">
            <v>399</v>
          </cell>
          <cell r="F93">
            <v>26</v>
          </cell>
          <cell r="G93">
            <v>380</v>
          </cell>
          <cell r="H93">
            <v>3778</v>
          </cell>
          <cell r="I93">
            <v>0</v>
          </cell>
          <cell r="J93">
            <v>17</v>
          </cell>
          <cell r="K93">
            <v>1</v>
          </cell>
          <cell r="L93">
            <v>27075</v>
          </cell>
          <cell r="M93">
            <v>99</v>
          </cell>
        </row>
        <row r="94">
          <cell r="C94">
            <v>73303</v>
          </cell>
          <cell r="D94">
            <v>1617</v>
          </cell>
          <cell r="E94">
            <v>4585</v>
          </cell>
          <cell r="F94">
            <v>111</v>
          </cell>
          <cell r="G94">
            <v>45983</v>
          </cell>
          <cell r="H94">
            <v>22735</v>
          </cell>
          <cell r="I94">
            <v>3877</v>
          </cell>
          <cell r="J94">
            <v>873</v>
          </cell>
          <cell r="K94">
            <v>55</v>
          </cell>
          <cell r="L94">
            <v>275427</v>
          </cell>
          <cell r="M94">
            <v>3279</v>
          </cell>
        </row>
        <row r="95">
          <cell r="C95">
            <v>1378</v>
          </cell>
          <cell r="D95">
            <v>26</v>
          </cell>
          <cell r="E95">
            <v>78</v>
          </cell>
          <cell r="F95">
            <v>2</v>
          </cell>
          <cell r="G95">
            <v>717</v>
          </cell>
          <cell r="H95">
            <v>583</v>
          </cell>
          <cell r="I95">
            <v>0</v>
          </cell>
          <cell r="J95">
            <v>34</v>
          </cell>
          <cell r="K95">
            <v>2</v>
          </cell>
          <cell r="L95">
            <v>37791</v>
          </cell>
          <cell r="M95">
            <v>940</v>
          </cell>
        </row>
        <row r="96">
          <cell r="C96">
            <v>10647</v>
          </cell>
          <cell r="D96">
            <v>992</v>
          </cell>
          <cell r="E96">
            <v>365</v>
          </cell>
          <cell r="F96">
            <v>31</v>
          </cell>
          <cell r="G96">
            <v>25</v>
          </cell>
          <cell r="H96">
            <v>10257</v>
          </cell>
          <cell r="I96">
            <v>194</v>
          </cell>
          <cell r="J96">
            <v>2156</v>
          </cell>
          <cell r="K96">
            <v>74</v>
          </cell>
          <cell r="L96">
            <v>72000</v>
          </cell>
          <cell r="M96">
            <v>14581</v>
          </cell>
        </row>
        <row r="98">
          <cell r="C98">
            <v>11586</v>
          </cell>
          <cell r="D98">
            <v>441</v>
          </cell>
          <cell r="E98">
            <v>116</v>
          </cell>
          <cell r="F98">
            <v>13</v>
          </cell>
          <cell r="G98">
            <v>1855</v>
          </cell>
          <cell r="H98">
            <v>9615</v>
          </cell>
          <cell r="I98">
            <v>181</v>
          </cell>
          <cell r="J98">
            <v>1339</v>
          </cell>
          <cell r="K98">
            <v>13</v>
          </cell>
          <cell r="L98">
            <v>117339</v>
          </cell>
          <cell r="M98">
            <v>13557</v>
          </cell>
        </row>
        <row r="99">
          <cell r="C99">
            <v>159516</v>
          </cell>
          <cell r="D99">
            <v>3153</v>
          </cell>
          <cell r="E99">
            <v>20465</v>
          </cell>
          <cell r="F99">
            <v>566</v>
          </cell>
          <cell r="G99">
            <v>35435</v>
          </cell>
          <cell r="H99">
            <v>103616</v>
          </cell>
          <cell r="I99">
            <v>3260</v>
          </cell>
          <cell r="J99">
            <v>2638</v>
          </cell>
          <cell r="K99">
            <v>338</v>
          </cell>
          <cell r="L99">
            <v>1046910</v>
          </cell>
          <cell r="M99">
            <v>17315</v>
          </cell>
        </row>
        <row r="103">
          <cell r="C103">
            <v>391</v>
          </cell>
          <cell r="D103">
            <v>2</v>
          </cell>
          <cell r="E103">
            <v>7</v>
          </cell>
          <cell r="F103">
            <v>0</v>
          </cell>
          <cell r="G103">
            <v>215</v>
          </cell>
          <cell r="H103">
            <v>169</v>
          </cell>
          <cell r="I103">
            <v>5</v>
          </cell>
          <cell r="J103">
            <v>38</v>
          </cell>
          <cell r="K103">
            <v>0.7</v>
          </cell>
          <cell r="L103">
            <v>20500</v>
          </cell>
          <cell r="M103">
            <v>2009</v>
          </cell>
        </row>
        <row r="104">
          <cell r="C104">
            <v>1091</v>
          </cell>
          <cell r="D104">
            <v>140</v>
          </cell>
          <cell r="E104">
            <v>12</v>
          </cell>
          <cell r="F104">
            <v>2</v>
          </cell>
          <cell r="G104">
            <v>138</v>
          </cell>
          <cell r="H104">
            <v>941</v>
          </cell>
          <cell r="I104">
            <v>21</v>
          </cell>
          <cell r="J104">
            <v>58</v>
          </cell>
          <cell r="K104">
            <v>0.6</v>
          </cell>
          <cell r="L104">
            <v>69304</v>
          </cell>
          <cell r="M104">
            <v>3691</v>
          </cell>
        </row>
        <row r="106">
          <cell r="C106">
            <v>1300</v>
          </cell>
          <cell r="D106">
            <v>66</v>
          </cell>
          <cell r="E106">
            <v>2</v>
          </cell>
          <cell r="F106">
            <v>1</v>
          </cell>
          <cell r="G106">
            <v>150</v>
          </cell>
          <cell r="H106">
            <v>1148</v>
          </cell>
          <cell r="I106">
            <v>26</v>
          </cell>
          <cell r="J106">
            <v>304</v>
          </cell>
          <cell r="K106">
            <v>0.5</v>
          </cell>
          <cell r="L106">
            <v>0</v>
          </cell>
          <cell r="M106">
            <v>0</v>
          </cell>
        </row>
        <row r="107">
          <cell r="C107">
            <v>419</v>
          </cell>
          <cell r="D107">
            <v>42</v>
          </cell>
          <cell r="E107">
            <v>5</v>
          </cell>
          <cell r="F107">
            <v>0</v>
          </cell>
          <cell r="G107">
            <v>67</v>
          </cell>
          <cell r="H107">
            <v>347</v>
          </cell>
          <cell r="I107">
            <v>5</v>
          </cell>
          <cell r="J107">
            <v>64</v>
          </cell>
          <cell r="K107">
            <v>0.8</v>
          </cell>
          <cell r="L107">
            <v>9618</v>
          </cell>
          <cell r="M107">
            <v>1474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19</v>
          </cell>
          <cell r="I108">
            <v>0</v>
          </cell>
          <cell r="J108">
            <v>3</v>
          </cell>
          <cell r="K108">
            <v>0</v>
          </cell>
          <cell r="L108">
            <v>1140</v>
          </cell>
          <cell r="M108">
            <v>157</v>
          </cell>
        </row>
        <row r="109">
          <cell r="C109">
            <v>655</v>
          </cell>
          <cell r="D109">
            <v>4</v>
          </cell>
          <cell r="E109">
            <v>5</v>
          </cell>
          <cell r="F109">
            <v>0</v>
          </cell>
          <cell r="G109">
            <v>16</v>
          </cell>
          <cell r="H109">
            <v>634</v>
          </cell>
          <cell r="I109">
            <v>2</v>
          </cell>
          <cell r="J109">
            <v>347</v>
          </cell>
          <cell r="K109">
            <v>3</v>
          </cell>
          <cell r="L109">
            <v>28776</v>
          </cell>
          <cell r="M109">
            <v>15256</v>
          </cell>
        </row>
        <row r="110">
          <cell r="C110">
            <v>632</v>
          </cell>
          <cell r="D110">
            <v>2</v>
          </cell>
          <cell r="E110">
            <v>20</v>
          </cell>
          <cell r="F110">
            <v>0</v>
          </cell>
          <cell r="G110">
            <v>80</v>
          </cell>
          <cell r="H110">
            <v>532</v>
          </cell>
          <cell r="I110">
            <v>34</v>
          </cell>
          <cell r="J110">
            <v>93</v>
          </cell>
          <cell r="K110">
            <v>3</v>
          </cell>
          <cell r="L110">
            <v>15408</v>
          </cell>
          <cell r="M110">
            <v>2257</v>
          </cell>
        </row>
        <row r="114">
          <cell r="C114">
            <v>1062</v>
          </cell>
          <cell r="D114">
            <v>9</v>
          </cell>
          <cell r="E114">
            <v>24</v>
          </cell>
          <cell r="F114">
            <v>1</v>
          </cell>
          <cell r="G114">
            <v>101</v>
          </cell>
          <cell r="H114">
            <v>937</v>
          </cell>
          <cell r="I114">
            <v>14</v>
          </cell>
          <cell r="J114">
            <v>390</v>
          </cell>
          <cell r="K114">
            <v>9</v>
          </cell>
          <cell r="L114">
            <v>41503</v>
          </cell>
          <cell r="M114">
            <v>15246</v>
          </cell>
        </row>
        <row r="115">
          <cell r="C115">
            <v>3292</v>
          </cell>
          <cell r="D115">
            <v>11</v>
          </cell>
          <cell r="E115">
            <v>69</v>
          </cell>
          <cell r="F115">
            <v>3</v>
          </cell>
          <cell r="G115">
            <v>500</v>
          </cell>
          <cell r="H115">
            <v>2723</v>
          </cell>
          <cell r="I115">
            <v>30</v>
          </cell>
          <cell r="J115">
            <v>5259</v>
          </cell>
          <cell r="K115">
            <v>110</v>
          </cell>
          <cell r="L115">
            <v>29315</v>
          </cell>
          <cell r="M115">
            <v>46831</v>
          </cell>
        </row>
        <row r="118">
          <cell r="C118">
            <v>4817</v>
          </cell>
          <cell r="D118">
            <v>134</v>
          </cell>
          <cell r="E118">
            <v>77</v>
          </cell>
          <cell r="F118">
            <v>1</v>
          </cell>
          <cell r="G118">
            <v>2276</v>
          </cell>
          <cell r="H118">
            <v>2464</v>
          </cell>
          <cell r="I118">
            <v>66</v>
          </cell>
          <cell r="J118">
            <v>149</v>
          </cell>
          <cell r="K118">
            <v>2</v>
          </cell>
          <cell r="L118">
            <v>81730</v>
          </cell>
          <cell r="M118">
            <v>2525</v>
          </cell>
        </row>
        <row r="119">
          <cell r="C119">
            <v>20</v>
          </cell>
          <cell r="D119">
            <v>0</v>
          </cell>
          <cell r="E119">
            <v>0</v>
          </cell>
          <cell r="F119">
            <v>0</v>
          </cell>
          <cell r="G119">
            <v>14</v>
          </cell>
          <cell r="H119">
            <v>6</v>
          </cell>
          <cell r="I119">
            <v>0</v>
          </cell>
          <cell r="J119">
            <v>37</v>
          </cell>
          <cell r="K119">
            <v>0</v>
          </cell>
          <cell r="L119">
            <v>0</v>
          </cell>
          <cell r="M119">
            <v>0</v>
          </cell>
        </row>
        <row r="126">
          <cell r="C126">
            <v>4661</v>
          </cell>
          <cell r="D126">
            <v>442</v>
          </cell>
          <cell r="E126">
            <v>296</v>
          </cell>
          <cell r="F126">
            <v>23</v>
          </cell>
          <cell r="G126">
            <v>1843</v>
          </cell>
          <cell r="H126">
            <v>2522</v>
          </cell>
          <cell r="I126">
            <v>185</v>
          </cell>
          <cell r="J126">
            <v>36</v>
          </cell>
          <cell r="K126">
            <v>2</v>
          </cell>
          <cell r="L126">
            <v>36594</v>
          </cell>
          <cell r="M126">
            <v>284</v>
          </cell>
        </row>
        <row r="127">
          <cell r="C127">
            <v>1712</v>
          </cell>
          <cell r="D127">
            <v>50</v>
          </cell>
          <cell r="E127">
            <v>35</v>
          </cell>
          <cell r="F127">
            <v>4</v>
          </cell>
          <cell r="G127">
            <v>107</v>
          </cell>
          <cell r="H127">
            <v>1570</v>
          </cell>
          <cell r="I127">
            <v>80</v>
          </cell>
          <cell r="J127">
            <v>424</v>
          </cell>
          <cell r="K127">
            <v>9</v>
          </cell>
          <cell r="L127">
            <v>6271</v>
          </cell>
          <cell r="M127">
            <v>1555</v>
          </cell>
        </row>
        <row r="129">
          <cell r="C129">
            <v>17</v>
          </cell>
          <cell r="D129">
            <v>1</v>
          </cell>
          <cell r="E129">
            <v>0</v>
          </cell>
          <cell r="F129">
            <v>0</v>
          </cell>
          <cell r="G129">
            <v>4</v>
          </cell>
          <cell r="H129">
            <v>13</v>
          </cell>
          <cell r="I129">
            <v>0</v>
          </cell>
          <cell r="J129">
            <v>5</v>
          </cell>
          <cell r="K129">
            <v>0</v>
          </cell>
          <cell r="L129">
            <v>0</v>
          </cell>
          <cell r="M129">
            <v>0</v>
          </cell>
        </row>
        <row r="130">
          <cell r="C130">
            <v>274</v>
          </cell>
          <cell r="D130">
            <v>2</v>
          </cell>
          <cell r="E130">
            <v>3</v>
          </cell>
          <cell r="F130">
            <v>0</v>
          </cell>
          <cell r="G130">
            <v>5</v>
          </cell>
          <cell r="H130">
            <v>266</v>
          </cell>
          <cell r="I130">
            <v>7</v>
          </cell>
          <cell r="J130">
            <v>436</v>
          </cell>
          <cell r="K130">
            <v>5</v>
          </cell>
          <cell r="L130">
            <v>2869</v>
          </cell>
          <cell r="M130">
            <v>4568</v>
          </cell>
        </row>
        <row r="135">
          <cell r="C135">
            <v>62</v>
          </cell>
          <cell r="D135">
            <v>21</v>
          </cell>
          <cell r="E135">
            <v>4</v>
          </cell>
          <cell r="F135">
            <v>0</v>
          </cell>
          <cell r="G135">
            <v>2</v>
          </cell>
          <cell r="H135">
            <v>56</v>
          </cell>
          <cell r="I135">
            <v>0</v>
          </cell>
          <cell r="J135">
            <v>1</v>
          </cell>
          <cell r="K135">
            <v>0.07</v>
          </cell>
          <cell r="L135">
            <v>1406</v>
          </cell>
          <cell r="M135">
            <v>26</v>
          </cell>
        </row>
        <row r="137">
          <cell r="C137">
            <v>14</v>
          </cell>
          <cell r="D137">
            <v>2</v>
          </cell>
          <cell r="E137">
            <v>0</v>
          </cell>
          <cell r="F137">
            <v>0</v>
          </cell>
          <cell r="G137">
            <v>1</v>
          </cell>
          <cell r="H137">
            <v>13</v>
          </cell>
          <cell r="I137">
            <v>0</v>
          </cell>
          <cell r="J137">
            <v>0.5</v>
          </cell>
          <cell r="K137">
            <v>0</v>
          </cell>
          <cell r="L137">
            <v>5184</v>
          </cell>
          <cell r="M137">
            <v>178</v>
          </cell>
        </row>
        <row r="138">
          <cell r="C138">
            <v>26551</v>
          </cell>
          <cell r="D138">
            <v>964</v>
          </cell>
          <cell r="E138">
            <v>2823</v>
          </cell>
          <cell r="F138">
            <v>86</v>
          </cell>
          <cell r="G138">
            <v>250</v>
          </cell>
          <cell r="H138">
            <v>23478</v>
          </cell>
          <cell r="I138">
            <v>1358</v>
          </cell>
          <cell r="J138">
            <v>1550</v>
          </cell>
          <cell r="K138">
            <v>165</v>
          </cell>
          <cell r="L138">
            <v>115992</v>
          </cell>
          <cell r="M138">
            <v>6769</v>
          </cell>
        </row>
        <row r="144">
          <cell r="C144">
            <v>854</v>
          </cell>
          <cell r="D144">
            <v>26</v>
          </cell>
          <cell r="E144">
            <v>38</v>
          </cell>
          <cell r="F144">
            <v>4</v>
          </cell>
          <cell r="G144">
            <v>44</v>
          </cell>
          <cell r="H144">
            <v>772</v>
          </cell>
          <cell r="I144">
            <v>15</v>
          </cell>
          <cell r="J144">
            <v>410</v>
          </cell>
          <cell r="K144">
            <v>18</v>
          </cell>
          <cell r="L144">
            <v>8552</v>
          </cell>
          <cell r="M144">
            <v>4105</v>
          </cell>
        </row>
        <row r="145">
          <cell r="C145">
            <v>6565</v>
          </cell>
          <cell r="D145">
            <v>80</v>
          </cell>
          <cell r="E145">
            <v>134</v>
          </cell>
          <cell r="F145">
            <v>6</v>
          </cell>
          <cell r="G145">
            <v>32</v>
          </cell>
          <cell r="H145">
            <v>6399</v>
          </cell>
          <cell r="I145">
            <v>59</v>
          </cell>
          <cell r="J145">
            <v>1211</v>
          </cell>
          <cell r="K145">
            <v>25</v>
          </cell>
          <cell r="L145">
            <v>127305</v>
          </cell>
          <cell r="M145">
            <v>23483</v>
          </cell>
        </row>
        <row r="146">
          <cell r="C146">
            <v>727</v>
          </cell>
          <cell r="D146">
            <v>128</v>
          </cell>
          <cell r="E146">
            <v>4</v>
          </cell>
          <cell r="F146">
            <v>0</v>
          </cell>
          <cell r="G146">
            <v>124</v>
          </cell>
          <cell r="H146">
            <v>599</v>
          </cell>
          <cell r="I146">
            <v>3</v>
          </cell>
          <cell r="J146">
            <v>142</v>
          </cell>
          <cell r="K146">
            <v>0.8</v>
          </cell>
          <cell r="L146">
            <v>0</v>
          </cell>
          <cell r="M146">
            <v>0</v>
          </cell>
        </row>
        <row r="147">
          <cell r="C147">
            <v>5496</v>
          </cell>
          <cell r="D147">
            <v>266</v>
          </cell>
          <cell r="E147">
            <v>93</v>
          </cell>
          <cell r="F147">
            <v>2</v>
          </cell>
          <cell r="G147">
            <v>1095</v>
          </cell>
          <cell r="H147">
            <v>4308</v>
          </cell>
          <cell r="I147">
            <v>44</v>
          </cell>
          <cell r="J147">
            <v>25</v>
          </cell>
          <cell r="K147">
            <v>0.4</v>
          </cell>
          <cell r="L147">
            <v>65114</v>
          </cell>
          <cell r="M147">
            <v>295</v>
          </cell>
        </row>
        <row r="148">
          <cell r="C148">
            <v>308</v>
          </cell>
          <cell r="D148">
            <v>18</v>
          </cell>
          <cell r="E148">
            <v>2</v>
          </cell>
          <cell r="F148">
            <v>0</v>
          </cell>
          <cell r="G148">
            <v>58</v>
          </cell>
          <cell r="H148">
            <v>248</v>
          </cell>
          <cell r="I148">
            <v>0</v>
          </cell>
          <cell r="J148">
            <v>60</v>
          </cell>
          <cell r="K148">
            <v>0.4</v>
          </cell>
          <cell r="L148">
            <v>17329</v>
          </cell>
          <cell r="M148">
            <v>3397</v>
          </cell>
        </row>
        <row r="149">
          <cell r="C149">
            <v>3400</v>
          </cell>
          <cell r="D149">
            <v>166</v>
          </cell>
          <cell r="E149">
            <v>87</v>
          </cell>
          <cell r="F149">
            <v>8</v>
          </cell>
          <cell r="G149">
            <v>29</v>
          </cell>
          <cell r="H149">
            <v>3284</v>
          </cell>
          <cell r="I149">
            <v>106</v>
          </cell>
          <cell r="J149">
            <v>788</v>
          </cell>
        </row>
        <row r="152">
          <cell r="C152">
            <v>9784</v>
          </cell>
          <cell r="D152">
            <v>2265</v>
          </cell>
          <cell r="E152">
            <v>216</v>
          </cell>
          <cell r="F152">
            <v>23</v>
          </cell>
          <cell r="G152">
            <v>2642</v>
          </cell>
          <cell r="H152">
            <v>6926</v>
          </cell>
          <cell r="I152">
            <v>134</v>
          </cell>
          <cell r="J152">
            <v>297</v>
          </cell>
          <cell r="K152">
            <v>7</v>
          </cell>
          <cell r="L152">
            <v>87116</v>
          </cell>
          <cell r="M152">
            <v>2642</v>
          </cell>
        </row>
        <row r="153">
          <cell r="C153">
            <v>4932</v>
          </cell>
          <cell r="D153">
            <v>284</v>
          </cell>
          <cell r="E153">
            <v>315</v>
          </cell>
          <cell r="F153">
            <v>18</v>
          </cell>
          <cell r="G153">
            <v>242</v>
          </cell>
          <cell r="H153">
            <v>4375</v>
          </cell>
          <cell r="I153">
            <v>1</v>
          </cell>
          <cell r="J153">
            <v>45</v>
          </cell>
          <cell r="K153">
            <v>3</v>
          </cell>
          <cell r="L153">
            <v>33814</v>
          </cell>
          <cell r="M153">
            <v>309</v>
          </cell>
        </row>
        <row r="154">
          <cell r="C154">
            <v>6934</v>
          </cell>
          <cell r="D154">
            <v>260</v>
          </cell>
          <cell r="E154">
            <v>245</v>
          </cell>
          <cell r="F154">
            <v>13</v>
          </cell>
          <cell r="G154">
            <v>487</v>
          </cell>
          <cell r="H154">
            <v>6202</v>
          </cell>
          <cell r="I154">
            <v>160</v>
          </cell>
          <cell r="J154">
            <v>183</v>
          </cell>
          <cell r="K154">
            <v>6</v>
          </cell>
          <cell r="L154">
            <v>143630</v>
          </cell>
          <cell r="M154">
            <v>3795</v>
          </cell>
        </row>
        <row r="155">
          <cell r="C155">
            <v>16934</v>
          </cell>
          <cell r="D155">
            <v>349</v>
          </cell>
          <cell r="E155">
            <v>535</v>
          </cell>
          <cell r="F155">
            <v>31</v>
          </cell>
          <cell r="G155">
            <v>277</v>
          </cell>
          <cell r="H155">
            <v>16122</v>
          </cell>
          <cell r="I155">
            <v>188</v>
          </cell>
          <cell r="J155">
            <v>1661</v>
          </cell>
          <cell r="K155">
            <v>52</v>
          </cell>
          <cell r="L155">
            <v>182707</v>
          </cell>
          <cell r="M155">
            <v>17918</v>
          </cell>
        </row>
        <row r="156">
          <cell r="C156">
            <v>3231</v>
          </cell>
          <cell r="D156">
            <v>252</v>
          </cell>
          <cell r="E156">
            <v>7</v>
          </cell>
          <cell r="F156">
            <v>0</v>
          </cell>
          <cell r="G156">
            <v>334</v>
          </cell>
          <cell r="H156">
            <v>2890</v>
          </cell>
          <cell r="I156">
            <v>37</v>
          </cell>
          <cell r="J156">
            <v>1121</v>
          </cell>
          <cell r="K156">
            <v>2</v>
          </cell>
          <cell r="L156">
            <v>50828</v>
          </cell>
          <cell r="M156">
            <v>17642</v>
          </cell>
        </row>
        <row r="158">
          <cell r="C158">
            <v>6633</v>
          </cell>
          <cell r="D158">
            <v>333</v>
          </cell>
          <cell r="E158">
            <v>331</v>
          </cell>
          <cell r="F158">
            <v>15</v>
          </cell>
          <cell r="G158">
            <v>914</v>
          </cell>
          <cell r="H158">
            <v>5388</v>
          </cell>
          <cell r="I158">
            <v>231</v>
          </cell>
          <cell r="J158">
            <v>345</v>
          </cell>
          <cell r="K158">
            <v>17</v>
          </cell>
          <cell r="L158">
            <v>67204</v>
          </cell>
          <cell r="M158">
            <v>3493</v>
          </cell>
        </row>
        <row r="159">
          <cell r="C159">
            <v>18328</v>
          </cell>
          <cell r="D159">
            <v>2558</v>
          </cell>
          <cell r="E159">
            <v>148</v>
          </cell>
          <cell r="F159">
            <v>18</v>
          </cell>
          <cell r="G159">
            <v>1470</v>
          </cell>
          <cell r="H159">
            <v>16710</v>
          </cell>
          <cell r="I159">
            <v>8</v>
          </cell>
          <cell r="J159">
            <v>126</v>
          </cell>
          <cell r="K159">
            <v>1</v>
          </cell>
          <cell r="L159">
            <v>1300000</v>
          </cell>
          <cell r="M159">
            <v>8908</v>
          </cell>
        </row>
        <row r="161">
          <cell r="C161">
            <v>10537</v>
          </cell>
          <cell r="D161">
            <v>25</v>
          </cell>
          <cell r="E161">
            <v>217</v>
          </cell>
          <cell r="F161">
            <v>3</v>
          </cell>
          <cell r="G161">
            <v>7447</v>
          </cell>
          <cell r="H161">
            <v>2873</v>
          </cell>
          <cell r="I161">
            <v>55</v>
          </cell>
          <cell r="J161">
            <v>206</v>
          </cell>
          <cell r="K161">
            <v>4</v>
          </cell>
          <cell r="L161">
            <v>514621</v>
          </cell>
          <cell r="M161">
            <v>10038</v>
          </cell>
        </row>
        <row r="168">
          <cell r="C168">
            <v>4934</v>
          </cell>
          <cell r="D168">
            <v>472</v>
          </cell>
          <cell r="E168">
            <v>65</v>
          </cell>
          <cell r="F168">
            <v>6</v>
          </cell>
          <cell r="G168">
            <v>805</v>
          </cell>
          <cell r="H168">
            <v>4064</v>
          </cell>
          <cell r="I168">
            <v>59</v>
          </cell>
          <cell r="J168">
            <v>142</v>
          </cell>
          <cell r="K168">
            <v>2</v>
          </cell>
          <cell r="L168">
            <v>115585</v>
          </cell>
          <cell r="M168">
            <v>3320</v>
          </cell>
        </row>
        <row r="170">
          <cell r="C170">
            <v>4054</v>
          </cell>
          <cell r="D170">
            <v>424</v>
          </cell>
          <cell r="E170">
            <v>85</v>
          </cell>
          <cell r="F170">
            <v>5</v>
          </cell>
          <cell r="G170">
            <v>400</v>
          </cell>
          <cell r="H170">
            <v>3569</v>
          </cell>
          <cell r="I170">
            <v>138</v>
          </cell>
          <cell r="J170">
            <v>464</v>
          </cell>
          <cell r="K170">
            <v>10</v>
          </cell>
          <cell r="L170">
            <v>20958</v>
          </cell>
          <cell r="M170">
            <v>2399</v>
          </cell>
        </row>
        <row r="173">
          <cell r="C173">
            <v>2918</v>
          </cell>
          <cell r="D173">
            <v>386</v>
          </cell>
          <cell r="E173">
            <v>9</v>
          </cell>
          <cell r="F173">
            <v>1</v>
          </cell>
          <cell r="G173">
            <v>586</v>
          </cell>
          <cell r="H173">
            <v>2323</v>
          </cell>
          <cell r="I173">
            <v>29</v>
          </cell>
          <cell r="J173">
            <v>499</v>
          </cell>
          <cell r="K173">
            <v>2</v>
          </cell>
          <cell r="L173">
            <v>72680</v>
          </cell>
          <cell r="M173">
            <v>12423</v>
          </cell>
        </row>
        <row r="175">
          <cell r="C175">
            <v>769</v>
          </cell>
          <cell r="D175">
            <v>27</v>
          </cell>
          <cell r="E175">
            <v>2</v>
          </cell>
          <cell r="F175">
            <v>0</v>
          </cell>
          <cell r="G175">
            <v>107</v>
          </cell>
          <cell r="H175">
            <v>660</v>
          </cell>
          <cell r="I175">
            <v>5</v>
          </cell>
          <cell r="J175">
            <v>141</v>
          </cell>
          <cell r="K175">
            <v>0.4</v>
          </cell>
          <cell r="L175">
            <v>28750</v>
          </cell>
          <cell r="M175">
            <v>5266</v>
          </cell>
        </row>
        <row r="176">
          <cell r="C176">
            <v>1212</v>
          </cell>
          <cell r="D176">
            <v>7</v>
          </cell>
          <cell r="E176">
            <v>55</v>
          </cell>
          <cell r="F176">
            <v>2</v>
          </cell>
          <cell r="G176">
            <v>152</v>
          </cell>
          <cell r="H176">
            <v>1005</v>
          </cell>
          <cell r="I176">
            <v>34</v>
          </cell>
          <cell r="J176">
            <v>583</v>
          </cell>
          <cell r="K176">
            <v>26</v>
          </cell>
          <cell r="L176">
            <v>35405</v>
          </cell>
          <cell r="M176">
            <v>17030</v>
          </cell>
        </row>
        <row r="180">
          <cell r="C180">
            <v>169628</v>
          </cell>
          <cell r="D180">
            <v>3501</v>
          </cell>
          <cell r="E180">
            <v>17628</v>
          </cell>
          <cell r="F180">
            <v>515</v>
          </cell>
          <cell r="G180">
            <v>64727</v>
          </cell>
          <cell r="H180">
            <v>87273</v>
          </cell>
          <cell r="I180">
            <v>7371</v>
          </cell>
          <cell r="J180">
            <v>3628</v>
          </cell>
          <cell r="K180">
            <v>377</v>
          </cell>
          <cell r="L180">
            <v>600000</v>
          </cell>
          <cell r="M180">
            <v>12833</v>
          </cell>
        </row>
        <row r="181">
          <cell r="C181">
            <v>217</v>
          </cell>
          <cell r="D181">
            <v>7</v>
          </cell>
          <cell r="E181">
            <v>7</v>
          </cell>
          <cell r="F181">
            <v>0</v>
          </cell>
          <cell r="G181">
            <v>56</v>
          </cell>
          <cell r="H181">
            <v>154</v>
          </cell>
          <cell r="I181">
            <v>1</v>
          </cell>
          <cell r="J181">
            <v>10</v>
          </cell>
          <cell r="K181">
            <v>0.3</v>
          </cell>
          <cell r="L181">
            <v>4525</v>
          </cell>
          <cell r="M181">
            <v>211</v>
          </cell>
        </row>
        <row r="186">
          <cell r="C186">
            <v>10948</v>
          </cell>
          <cell r="D186">
            <v>465</v>
          </cell>
          <cell r="E186">
            <v>919</v>
          </cell>
          <cell r="F186">
            <v>20</v>
          </cell>
          <cell r="G186">
            <v>381</v>
          </cell>
          <cell r="H186">
            <v>9648</v>
          </cell>
          <cell r="I186">
            <v>859</v>
          </cell>
          <cell r="J186">
            <v>1084</v>
          </cell>
          <cell r="K186">
            <v>91</v>
          </cell>
          <cell r="L186">
            <v>54700</v>
          </cell>
          <cell r="M186">
            <v>5416</v>
          </cell>
        </row>
        <row r="187">
          <cell r="C187">
            <v>25688</v>
          </cell>
          <cell r="D187">
            <v>273</v>
          </cell>
          <cell r="E187">
            <v>1138</v>
          </cell>
          <cell r="F187">
            <v>32</v>
          </cell>
          <cell r="G187">
            <v>13700</v>
          </cell>
          <cell r="H187">
            <v>10850</v>
          </cell>
          <cell r="I187">
            <v>386</v>
          </cell>
          <cell r="J187">
            <v>2968</v>
          </cell>
          <cell r="K187">
            <v>131</v>
          </cell>
          <cell r="L187">
            <v>193800</v>
          </cell>
          <cell r="M187">
            <v>22393</v>
          </cell>
        </row>
        <row r="188">
          <cell r="C188">
            <v>25</v>
          </cell>
          <cell r="D188">
            <v>0</v>
          </cell>
          <cell r="E188">
            <v>2</v>
          </cell>
          <cell r="F188">
            <v>0</v>
          </cell>
          <cell r="G188">
            <v>5</v>
          </cell>
          <cell r="H188">
            <v>18</v>
          </cell>
          <cell r="I188">
            <v>0</v>
          </cell>
          <cell r="J188">
            <v>1</v>
          </cell>
          <cell r="K188">
            <v>0.1</v>
          </cell>
          <cell r="L188">
            <v>0</v>
          </cell>
          <cell r="M188">
            <v>0</v>
          </cell>
        </row>
        <row r="190">
          <cell r="C190">
            <v>2579</v>
          </cell>
          <cell r="D190">
            <v>28</v>
          </cell>
          <cell r="E190">
            <v>40</v>
          </cell>
          <cell r="F190">
            <v>2</v>
          </cell>
          <cell r="G190">
            <v>1288</v>
          </cell>
          <cell r="H190">
            <v>1251</v>
          </cell>
          <cell r="I190">
            <v>61</v>
          </cell>
          <cell r="J190">
            <v>37</v>
          </cell>
          <cell r="K190">
            <v>0.6</v>
          </cell>
          <cell r="L190">
            <v>71860</v>
          </cell>
          <cell r="M190">
            <v>1030</v>
          </cell>
        </row>
        <row r="195">
          <cell r="C195">
            <v>61049</v>
          </cell>
          <cell r="D195">
            <v>4093</v>
          </cell>
          <cell r="E195">
            <v>1296</v>
          </cell>
          <cell r="F195">
            <v>98</v>
          </cell>
          <cell r="G195">
            <v>3957</v>
          </cell>
          <cell r="H195">
            <v>55796</v>
          </cell>
          <cell r="I195">
            <v>1786</v>
          </cell>
          <cell r="J195">
            <v>724</v>
          </cell>
          <cell r="K195">
            <v>15</v>
          </cell>
          <cell r="L195">
            <v>410556</v>
          </cell>
          <cell r="M195">
            <v>4868</v>
          </cell>
        </row>
        <row r="197">
          <cell r="C197">
            <v>4521</v>
          </cell>
          <cell r="D197">
            <v>398</v>
          </cell>
          <cell r="E197">
            <v>25</v>
          </cell>
          <cell r="F197">
            <v>3</v>
          </cell>
          <cell r="G197">
            <v>852</v>
          </cell>
          <cell r="H197">
            <v>3644</v>
          </cell>
          <cell r="I197">
            <v>1</v>
          </cell>
          <cell r="J197">
            <v>457</v>
          </cell>
          <cell r="K197">
            <v>3</v>
          </cell>
          <cell r="L197">
            <v>648195</v>
          </cell>
          <cell r="M197">
            <v>65538</v>
          </cell>
        </row>
        <row r="199">
          <cell r="C199">
            <v>88621</v>
          </cell>
          <cell r="D199">
            <v>4342</v>
          </cell>
          <cell r="E199">
            <v>11329</v>
          </cell>
          <cell r="F199">
            <v>717</v>
          </cell>
          <cell r="G199" t="str">
            <v>N/A</v>
          </cell>
          <cell r="H199">
            <v>76948</v>
          </cell>
          <cell r="I199">
            <v>1559</v>
          </cell>
          <cell r="J199">
            <v>1305</v>
          </cell>
          <cell r="K199">
            <v>167</v>
          </cell>
          <cell r="L199">
            <v>367667</v>
          </cell>
          <cell r="M199">
            <v>5416</v>
          </cell>
        </row>
        <row r="200">
          <cell r="C200">
            <v>3102</v>
          </cell>
          <cell r="D200">
            <v>325</v>
          </cell>
          <cell r="E200">
            <v>93</v>
          </cell>
          <cell r="F200">
            <v>10</v>
          </cell>
          <cell r="G200">
            <v>97</v>
          </cell>
          <cell r="H200">
            <v>2912</v>
          </cell>
          <cell r="I200">
            <v>45</v>
          </cell>
          <cell r="J200">
            <v>71</v>
          </cell>
          <cell r="K200">
            <v>2</v>
          </cell>
          <cell r="L200">
            <v>32496</v>
          </cell>
          <cell r="M200">
            <v>743</v>
          </cell>
        </row>
        <row r="202">
          <cell r="C202">
            <v>583870</v>
          </cell>
          <cell r="D202">
            <v>26635</v>
          </cell>
          <cell r="E202">
            <v>23485</v>
          </cell>
          <cell r="F202">
            <v>1529</v>
          </cell>
          <cell r="G202">
            <v>35755</v>
          </cell>
          <cell r="H202">
            <v>524630</v>
          </cell>
          <cell r="I202">
            <v>12772</v>
          </cell>
          <cell r="J202">
            <v>1764</v>
          </cell>
          <cell r="K202">
            <v>71</v>
          </cell>
        </row>
        <row r="202">
          <cell r="M202">
            <v>8866</v>
          </cell>
        </row>
        <row r="203">
          <cell r="C203">
            <v>998</v>
          </cell>
          <cell r="D203">
            <v>133</v>
          </cell>
          <cell r="E203">
            <v>4</v>
          </cell>
          <cell r="F203">
            <v>0</v>
          </cell>
          <cell r="G203">
            <v>85</v>
          </cell>
          <cell r="H203">
            <v>909</v>
          </cell>
          <cell r="I203">
            <v>8</v>
          </cell>
          <cell r="J203">
            <v>30</v>
          </cell>
          <cell r="K203">
            <v>0.1</v>
          </cell>
          <cell r="L203">
            <v>70000</v>
          </cell>
          <cell r="M203">
            <v>2091</v>
          </cell>
        </row>
        <row r="206">
          <cell r="C206">
            <v>265</v>
          </cell>
          <cell r="D206">
            <v>5</v>
          </cell>
          <cell r="E206">
            <v>0</v>
          </cell>
          <cell r="F206">
            <v>0</v>
          </cell>
          <cell r="G206">
            <v>146</v>
          </cell>
          <cell r="H206">
            <v>119</v>
          </cell>
          <cell r="I206">
            <v>8</v>
          </cell>
          <cell r="J206">
            <v>3</v>
          </cell>
          <cell r="K206">
            <v>0</v>
          </cell>
          <cell r="L206">
            <v>121821</v>
          </cell>
          <cell r="M206">
            <v>1252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1</v>
          </cell>
          <cell r="I208">
            <v>0</v>
          </cell>
          <cell r="J208">
            <v>0.03</v>
          </cell>
          <cell r="K208">
            <v>0</v>
          </cell>
          <cell r="L208">
            <v>0</v>
          </cell>
          <cell r="M208">
            <v>0</v>
          </cell>
        </row>
      </sheetData>
      <sheetData sheetId="42"/>
      <sheetData sheetId="43">
        <row r="1">
          <cell r="C1">
            <v>1999275</v>
          </cell>
        </row>
        <row r="1">
          <cell r="E1">
            <v>125951</v>
          </cell>
        </row>
        <row r="2">
          <cell r="C2">
            <v>714</v>
          </cell>
          <cell r="D2">
            <v>49</v>
          </cell>
          <cell r="E2">
            <v>23</v>
          </cell>
          <cell r="F2">
            <v>2</v>
          </cell>
          <cell r="G2">
            <v>40</v>
          </cell>
          <cell r="H2">
            <v>651</v>
          </cell>
          <cell r="I2">
            <v>0</v>
          </cell>
          <cell r="J2">
            <v>18</v>
          </cell>
          <cell r="K2">
            <v>0.6</v>
          </cell>
          <cell r="L2">
            <v>0</v>
          </cell>
          <cell r="M2">
            <v>0</v>
          </cell>
        </row>
        <row r="3">
          <cell r="C3">
            <v>475</v>
          </cell>
          <cell r="D3">
            <v>8</v>
          </cell>
          <cell r="E3">
            <v>24</v>
          </cell>
          <cell r="F3">
            <v>1</v>
          </cell>
          <cell r="G3">
            <v>248</v>
          </cell>
          <cell r="H3">
            <v>203</v>
          </cell>
          <cell r="I3">
            <v>5</v>
          </cell>
          <cell r="J3">
            <v>165</v>
          </cell>
          <cell r="K3">
            <v>8</v>
          </cell>
          <cell r="L3">
            <v>4306</v>
          </cell>
          <cell r="M3">
            <v>1496</v>
          </cell>
        </row>
        <row r="10">
          <cell r="C10">
            <v>1067</v>
          </cell>
          <cell r="D10">
            <v>28</v>
          </cell>
          <cell r="E10">
            <v>16</v>
          </cell>
          <cell r="F10">
            <v>2</v>
          </cell>
          <cell r="G10">
            <v>265</v>
          </cell>
          <cell r="H10">
            <v>786</v>
          </cell>
          <cell r="I10">
            <v>30</v>
          </cell>
          <cell r="J10">
            <v>360</v>
          </cell>
          <cell r="K10">
            <v>5</v>
          </cell>
          <cell r="L10">
            <v>8316</v>
          </cell>
          <cell r="M10">
            <v>2806</v>
          </cell>
        </row>
        <row r="12">
          <cell r="C12">
            <v>6400</v>
          </cell>
          <cell r="D12">
            <v>41</v>
          </cell>
          <cell r="E12">
            <v>61</v>
          </cell>
          <cell r="F12">
            <v>0</v>
          </cell>
          <cell r="G12">
            <v>3598</v>
          </cell>
          <cell r="H12">
            <v>2741</v>
          </cell>
          <cell r="I12">
            <v>80</v>
          </cell>
          <cell r="J12">
            <v>251</v>
          </cell>
          <cell r="K12">
            <v>2</v>
          </cell>
          <cell r="L12">
            <v>366493</v>
          </cell>
          <cell r="M12">
            <v>14372</v>
          </cell>
        </row>
        <row r="13">
          <cell r="C13">
            <v>14226</v>
          </cell>
          <cell r="D13">
            <v>185</v>
          </cell>
          <cell r="E13">
            <v>384</v>
          </cell>
          <cell r="F13">
            <v>16</v>
          </cell>
          <cell r="G13">
            <v>7633</v>
          </cell>
          <cell r="H13">
            <v>6209</v>
          </cell>
          <cell r="I13">
            <v>243</v>
          </cell>
          <cell r="J13">
            <v>1580</v>
          </cell>
          <cell r="K13">
            <v>43</v>
          </cell>
          <cell r="L13">
            <v>151796</v>
          </cell>
          <cell r="M13">
            <v>16854</v>
          </cell>
        </row>
        <row r="14">
          <cell r="C14">
            <v>1197</v>
          </cell>
          <cell r="D14">
            <v>49</v>
          </cell>
          <cell r="E14">
            <v>13</v>
          </cell>
          <cell r="F14">
            <v>1</v>
          </cell>
          <cell r="G14">
            <v>351</v>
          </cell>
          <cell r="H14">
            <v>833</v>
          </cell>
          <cell r="I14">
            <v>25</v>
          </cell>
          <cell r="J14">
            <v>118</v>
          </cell>
          <cell r="K14">
            <v>1</v>
          </cell>
          <cell r="L14">
            <v>71736</v>
          </cell>
          <cell r="M14">
            <v>7075</v>
          </cell>
        </row>
        <row r="16">
          <cell r="C16">
            <v>1528</v>
          </cell>
          <cell r="D16">
            <v>167</v>
          </cell>
          <cell r="E16">
            <v>7</v>
          </cell>
          <cell r="F16">
            <v>1</v>
          </cell>
          <cell r="G16">
            <v>645</v>
          </cell>
          <cell r="H16">
            <v>876</v>
          </cell>
          <cell r="I16">
            <v>3</v>
          </cell>
          <cell r="J16">
            <v>898</v>
          </cell>
          <cell r="K16">
            <v>4</v>
          </cell>
          <cell r="L16">
            <v>69359</v>
          </cell>
          <cell r="M16">
            <v>40762</v>
          </cell>
        </row>
        <row r="17">
          <cell r="C17">
            <v>1012</v>
          </cell>
          <cell r="D17">
            <v>209</v>
          </cell>
          <cell r="E17">
            <v>46</v>
          </cell>
          <cell r="F17">
            <v>7</v>
          </cell>
          <cell r="G17">
            <v>42</v>
          </cell>
          <cell r="H17">
            <v>924</v>
          </cell>
          <cell r="I17">
            <v>1</v>
          </cell>
          <cell r="J17">
            <v>6</v>
          </cell>
          <cell r="K17">
            <v>0.3</v>
          </cell>
          <cell r="L17">
            <v>13128</v>
          </cell>
          <cell r="M17">
            <v>80</v>
          </cell>
        </row>
        <row r="19">
          <cell r="C19">
            <v>3281</v>
          </cell>
          <cell r="D19">
            <v>362</v>
          </cell>
          <cell r="E19">
            <v>33</v>
          </cell>
          <cell r="F19">
            <v>4</v>
          </cell>
          <cell r="G19">
            <v>203</v>
          </cell>
          <cell r="H19">
            <v>3045</v>
          </cell>
          <cell r="I19">
            <v>57</v>
          </cell>
          <cell r="J19">
            <v>347</v>
          </cell>
          <cell r="K19">
            <v>3</v>
          </cell>
          <cell r="L19">
            <v>71875</v>
          </cell>
          <cell r="M19">
            <v>7606</v>
          </cell>
        </row>
        <row r="20">
          <cell r="C20">
            <v>31119</v>
          </cell>
          <cell r="D20">
            <v>530</v>
          </cell>
          <cell r="E20">
            <v>4157</v>
          </cell>
          <cell r="F20">
            <v>254</v>
          </cell>
          <cell r="G20">
            <v>6868</v>
          </cell>
          <cell r="H20">
            <v>20094</v>
          </cell>
          <cell r="I20">
            <v>1223</v>
          </cell>
          <cell r="J20">
            <v>2685</v>
          </cell>
          <cell r="K20">
            <v>359</v>
          </cell>
          <cell r="L20">
            <v>102151</v>
          </cell>
          <cell r="M20">
            <v>8814</v>
          </cell>
        </row>
        <row r="24"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2</v>
          </cell>
          <cell r="H24">
            <v>3</v>
          </cell>
          <cell r="I24">
            <v>0</v>
          </cell>
          <cell r="J24">
            <v>6</v>
          </cell>
          <cell r="K24">
            <v>0</v>
          </cell>
          <cell r="L24">
            <v>1166</v>
          </cell>
          <cell r="M24">
            <v>1511</v>
          </cell>
        </row>
        <row r="26">
          <cell r="C26">
            <v>1083</v>
          </cell>
          <cell r="D26">
            <v>46</v>
          </cell>
          <cell r="E26">
            <v>40</v>
          </cell>
          <cell r="F26">
            <v>1</v>
          </cell>
          <cell r="G26">
            <v>236</v>
          </cell>
          <cell r="H26">
            <v>807</v>
          </cell>
          <cell r="I26">
            <v>4</v>
          </cell>
          <cell r="J26">
            <v>330</v>
          </cell>
          <cell r="K26">
            <v>12</v>
          </cell>
          <cell r="L26">
            <v>12407</v>
          </cell>
          <cell r="M26">
            <v>3782</v>
          </cell>
        </row>
        <row r="28">
          <cell r="C28">
            <v>24920</v>
          </cell>
          <cell r="D28">
            <v>1490</v>
          </cell>
          <cell r="E28">
            <v>1489</v>
          </cell>
          <cell r="F28">
            <v>161</v>
          </cell>
          <cell r="G28">
            <v>3046</v>
          </cell>
          <cell r="H28">
            <v>20385</v>
          </cell>
          <cell r="I28">
            <v>296</v>
          </cell>
          <cell r="J28">
            <v>117</v>
          </cell>
          <cell r="K28">
            <v>7</v>
          </cell>
          <cell r="L28">
            <v>62985</v>
          </cell>
          <cell r="M28">
            <v>296</v>
          </cell>
        </row>
        <row r="30">
          <cell r="C30">
            <v>136</v>
          </cell>
          <cell r="D30">
            <v>0</v>
          </cell>
          <cell r="E30">
            <v>1</v>
          </cell>
          <cell r="F30">
            <v>0</v>
          </cell>
          <cell r="G30">
            <v>107</v>
          </cell>
          <cell r="H30">
            <v>28</v>
          </cell>
          <cell r="I30">
            <v>2</v>
          </cell>
          <cell r="J30">
            <v>311</v>
          </cell>
          <cell r="K30">
            <v>2</v>
          </cell>
          <cell r="L30">
            <v>10350</v>
          </cell>
          <cell r="M30">
            <v>23658</v>
          </cell>
        </row>
        <row r="31">
          <cell r="C31">
            <v>713</v>
          </cell>
          <cell r="D31">
            <v>28</v>
          </cell>
          <cell r="E31">
            <v>35</v>
          </cell>
          <cell r="F31">
            <v>3</v>
          </cell>
          <cell r="G31">
            <v>81</v>
          </cell>
          <cell r="H31">
            <v>597</v>
          </cell>
          <cell r="I31">
            <v>29</v>
          </cell>
          <cell r="J31">
            <v>103</v>
          </cell>
          <cell r="K31">
            <v>5</v>
          </cell>
          <cell r="L31">
            <v>18502</v>
          </cell>
          <cell r="M31">
            <v>2663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91</v>
          </cell>
          <cell r="H35">
            <v>31</v>
          </cell>
          <cell r="I35">
            <v>1</v>
          </cell>
          <cell r="J35">
            <v>7</v>
          </cell>
          <cell r="K35">
            <v>0</v>
          </cell>
          <cell r="L35">
            <v>5768</v>
          </cell>
          <cell r="M35">
            <v>345</v>
          </cell>
        </row>
        <row r="37">
          <cell r="C37">
            <v>26897</v>
          </cell>
          <cell r="D37">
            <v>1345</v>
          </cell>
          <cell r="E37">
            <v>898</v>
          </cell>
          <cell r="F37">
            <v>131</v>
          </cell>
          <cell r="G37">
            <v>8172</v>
          </cell>
          <cell r="H37">
            <v>17827</v>
          </cell>
          <cell r="I37">
            <v>557</v>
          </cell>
          <cell r="J37">
            <v>713</v>
          </cell>
          <cell r="K37">
            <v>24</v>
          </cell>
          <cell r="L37">
            <v>437475</v>
          </cell>
          <cell r="M37">
            <v>11591</v>
          </cell>
        </row>
        <row r="43">
          <cell r="C43">
            <v>7917</v>
          </cell>
          <cell r="D43">
            <v>392</v>
          </cell>
          <cell r="E43">
            <v>92</v>
          </cell>
          <cell r="F43">
            <v>10</v>
          </cell>
          <cell r="G43">
            <v>2646</v>
          </cell>
          <cell r="H43">
            <v>5179</v>
          </cell>
          <cell r="I43">
            <v>387</v>
          </cell>
          <cell r="J43">
            <v>414</v>
          </cell>
          <cell r="K43">
            <v>5</v>
          </cell>
          <cell r="L43">
            <v>87794</v>
          </cell>
          <cell r="M43">
            <v>4593</v>
          </cell>
        </row>
        <row r="44">
          <cell r="C44">
            <v>83700</v>
          </cell>
        </row>
        <row r="44">
          <cell r="E44">
            <v>3351</v>
          </cell>
        </row>
        <row r="48">
          <cell r="C48">
            <v>1704</v>
          </cell>
          <cell r="D48">
            <v>54</v>
          </cell>
          <cell r="E48">
            <v>31</v>
          </cell>
          <cell r="F48">
            <v>6</v>
          </cell>
          <cell r="G48">
            <v>415</v>
          </cell>
          <cell r="H48">
            <v>1258</v>
          </cell>
          <cell r="I48">
            <v>34</v>
          </cell>
          <cell r="J48">
            <v>415</v>
          </cell>
          <cell r="K48">
            <v>8</v>
          </cell>
          <cell r="L48">
            <v>18359</v>
          </cell>
          <cell r="M48">
            <v>4472</v>
          </cell>
        </row>
        <row r="51">
          <cell r="C51">
            <v>695</v>
          </cell>
          <cell r="D51">
            <v>33</v>
          </cell>
          <cell r="E51">
            <v>12</v>
          </cell>
          <cell r="F51">
            <v>0</v>
          </cell>
          <cell r="G51">
            <v>65</v>
          </cell>
          <cell r="H51">
            <v>618</v>
          </cell>
          <cell r="I51">
            <v>8</v>
          </cell>
          <cell r="J51">
            <v>576</v>
          </cell>
          <cell r="K51">
            <v>10</v>
          </cell>
          <cell r="L51">
            <v>17923</v>
          </cell>
          <cell r="M51">
            <v>14845</v>
          </cell>
        </row>
        <row r="52">
          <cell r="C52">
            <v>6111</v>
          </cell>
          <cell r="D52">
            <v>89</v>
          </cell>
          <cell r="E52">
            <v>161</v>
          </cell>
          <cell r="F52">
            <v>18</v>
          </cell>
          <cell r="G52">
            <v>642</v>
          </cell>
          <cell r="H52">
            <v>5308</v>
          </cell>
          <cell r="I52">
            <v>92</v>
          </cell>
          <cell r="J52">
            <v>571</v>
          </cell>
          <cell r="K52">
            <v>15</v>
          </cell>
          <cell r="L52">
            <v>131542</v>
          </cell>
          <cell r="M52">
            <v>12283</v>
          </cell>
        </row>
        <row r="53">
          <cell r="C53">
            <v>6511</v>
          </cell>
          <cell r="D53">
            <v>193</v>
          </cell>
          <cell r="E53">
            <v>299</v>
          </cell>
          <cell r="F53">
            <v>14</v>
          </cell>
          <cell r="G53">
            <v>2515</v>
          </cell>
          <cell r="H53">
            <v>3697</v>
          </cell>
          <cell r="I53">
            <v>100</v>
          </cell>
          <cell r="J53">
            <v>1124</v>
          </cell>
          <cell r="K53">
            <v>52</v>
          </cell>
          <cell r="L53">
            <v>74210</v>
          </cell>
          <cell r="M53">
            <v>12812</v>
          </cell>
        </row>
        <row r="59">
          <cell r="C59">
            <v>7603</v>
          </cell>
          <cell r="D59">
            <v>74</v>
          </cell>
          <cell r="E59">
            <v>369</v>
          </cell>
          <cell r="F59">
            <v>14</v>
          </cell>
          <cell r="G59">
            <v>696</v>
          </cell>
          <cell r="H59">
            <v>6538</v>
          </cell>
          <cell r="I59">
            <v>129</v>
          </cell>
          <cell r="J59">
            <v>431</v>
          </cell>
          <cell r="K59">
            <v>21</v>
          </cell>
          <cell r="L59">
            <v>25347</v>
          </cell>
          <cell r="M59">
            <v>1437</v>
          </cell>
        </row>
        <row r="64">
          <cell r="C64">
            <v>1373</v>
          </cell>
          <cell r="D64">
            <v>41</v>
          </cell>
          <cell r="E64">
            <v>31</v>
          </cell>
          <cell r="F64">
            <v>3</v>
          </cell>
          <cell r="G64">
            <v>115</v>
          </cell>
          <cell r="H64">
            <v>1227</v>
          </cell>
          <cell r="I64">
            <v>11</v>
          </cell>
          <cell r="J64">
            <v>1035</v>
          </cell>
          <cell r="K64">
            <v>23</v>
          </cell>
          <cell r="L64">
            <v>32263</v>
          </cell>
          <cell r="M64">
            <v>24321</v>
          </cell>
        </row>
        <row r="70">
          <cell r="C70">
            <v>3161</v>
          </cell>
          <cell r="D70">
            <v>97</v>
          </cell>
          <cell r="E70">
            <v>64</v>
          </cell>
          <cell r="F70">
            <v>5</v>
          </cell>
          <cell r="G70">
            <v>300</v>
          </cell>
          <cell r="H70">
            <v>2797</v>
          </cell>
          <cell r="I70">
            <v>74</v>
          </cell>
          <cell r="J70">
            <v>571</v>
          </cell>
          <cell r="K70">
            <v>12</v>
          </cell>
          <cell r="L70">
            <v>47290</v>
          </cell>
          <cell r="M70">
            <v>8535</v>
          </cell>
        </row>
        <row r="76">
          <cell r="C76">
            <v>300</v>
          </cell>
          <cell r="D76">
            <v>28</v>
          </cell>
          <cell r="E76">
            <v>3</v>
          </cell>
          <cell r="F76">
            <v>0</v>
          </cell>
          <cell r="G76">
            <v>69</v>
          </cell>
          <cell r="H76">
            <v>228</v>
          </cell>
          <cell r="I76">
            <v>6</v>
          </cell>
          <cell r="J76">
            <v>75</v>
          </cell>
          <cell r="K76">
            <v>0.8</v>
          </cell>
          <cell r="L76">
            <v>5027</v>
          </cell>
          <cell r="M76">
            <v>1260</v>
          </cell>
        </row>
        <row r="77">
          <cell r="C77">
            <v>131359</v>
          </cell>
          <cell r="D77">
            <v>2152</v>
          </cell>
          <cell r="E77">
            <v>3294</v>
          </cell>
          <cell r="F77">
            <v>176</v>
          </cell>
          <cell r="G77">
            <v>68200</v>
          </cell>
          <cell r="H77">
            <v>59865</v>
          </cell>
          <cell r="I77">
            <v>4288</v>
          </cell>
          <cell r="J77">
            <v>1568</v>
          </cell>
          <cell r="K77">
            <v>39</v>
          </cell>
          <cell r="L77">
            <v>1317887</v>
          </cell>
          <cell r="M77">
            <v>15730</v>
          </cell>
        </row>
        <row r="80">
          <cell r="C80">
            <v>2170</v>
          </cell>
          <cell r="D80">
            <v>25</v>
          </cell>
          <cell r="E80">
            <v>101</v>
          </cell>
          <cell r="F80">
            <v>2</v>
          </cell>
          <cell r="G80">
            <v>269</v>
          </cell>
          <cell r="H80">
            <v>1800</v>
          </cell>
          <cell r="I80">
            <v>76</v>
          </cell>
          <cell r="J80">
            <v>208</v>
          </cell>
          <cell r="K80">
            <v>10</v>
          </cell>
          <cell r="L80">
            <v>48798</v>
          </cell>
          <cell r="M80">
            <v>4682</v>
          </cell>
        </row>
        <row r="90">
          <cell r="C90">
            <v>1512</v>
          </cell>
          <cell r="D90">
            <v>54</v>
          </cell>
          <cell r="E90">
            <v>122</v>
          </cell>
          <cell r="F90">
            <v>13</v>
          </cell>
          <cell r="G90">
            <v>122</v>
          </cell>
          <cell r="H90">
            <v>1268</v>
          </cell>
          <cell r="I90">
            <v>58</v>
          </cell>
          <cell r="J90">
            <v>157</v>
          </cell>
          <cell r="K90">
            <v>13</v>
          </cell>
          <cell r="L90">
            <v>35825</v>
          </cell>
          <cell r="M90">
            <v>3708</v>
          </cell>
        </row>
        <row r="92">
          <cell r="C92">
            <v>11487</v>
          </cell>
          <cell r="D92">
            <v>1034</v>
          </cell>
          <cell r="E92">
            <v>393</v>
          </cell>
          <cell r="F92">
            <v>35</v>
          </cell>
          <cell r="G92">
            <v>1359</v>
          </cell>
          <cell r="H92">
            <v>9735</v>
          </cell>
          <cell r="I92">
            <v>0</v>
          </cell>
          <cell r="J92">
            <v>8</v>
          </cell>
          <cell r="K92">
            <v>0.3</v>
          </cell>
          <cell r="L92">
            <v>244893</v>
          </cell>
          <cell r="M92">
            <v>177</v>
          </cell>
        </row>
        <row r="93">
          <cell r="C93">
            <v>4839</v>
          </cell>
          <cell r="D93">
            <v>282</v>
          </cell>
          <cell r="E93">
            <v>459</v>
          </cell>
          <cell r="F93">
            <v>60</v>
          </cell>
          <cell r="G93">
            <v>426</v>
          </cell>
          <cell r="H93">
            <v>3954</v>
          </cell>
          <cell r="I93">
            <v>0</v>
          </cell>
          <cell r="J93">
            <v>18</v>
          </cell>
          <cell r="K93">
            <v>2</v>
          </cell>
          <cell r="L93">
            <v>31628</v>
          </cell>
          <cell r="M93">
            <v>116</v>
          </cell>
        </row>
        <row r="94">
          <cell r="C94">
            <v>74877</v>
          </cell>
          <cell r="D94">
            <v>1574</v>
          </cell>
          <cell r="E94">
            <v>4683</v>
          </cell>
          <cell r="F94">
            <v>98</v>
          </cell>
          <cell r="G94">
            <v>48129</v>
          </cell>
          <cell r="H94">
            <v>22065</v>
          </cell>
          <cell r="I94">
            <v>3691</v>
          </cell>
          <cell r="J94">
            <v>891</v>
          </cell>
          <cell r="K94">
            <v>56</v>
          </cell>
          <cell r="L94">
            <v>287359</v>
          </cell>
          <cell r="M94">
            <v>3421</v>
          </cell>
        </row>
        <row r="95">
          <cell r="C95">
            <v>1400</v>
          </cell>
          <cell r="D95">
            <v>22</v>
          </cell>
          <cell r="E95">
            <v>78</v>
          </cell>
          <cell r="F95">
            <v>0</v>
          </cell>
          <cell r="G95">
            <v>766</v>
          </cell>
          <cell r="H95">
            <v>556</v>
          </cell>
          <cell r="I95">
            <v>0</v>
          </cell>
          <cell r="J95">
            <v>35</v>
          </cell>
          <cell r="K95">
            <v>2</v>
          </cell>
          <cell r="L95">
            <v>45437</v>
          </cell>
          <cell r="M95">
            <v>1130</v>
          </cell>
        </row>
        <row r="96">
          <cell r="C96">
            <v>11479</v>
          </cell>
          <cell r="D96">
            <v>832</v>
          </cell>
          <cell r="E96">
            <v>406</v>
          </cell>
          <cell r="F96">
            <v>41</v>
          </cell>
          <cell r="G96">
            <v>25</v>
          </cell>
          <cell r="H96">
            <v>11048</v>
          </cell>
          <cell r="I96">
            <v>194</v>
          </cell>
          <cell r="J96">
            <v>2325</v>
          </cell>
          <cell r="K96">
            <v>82</v>
          </cell>
          <cell r="L96">
            <v>90646</v>
          </cell>
          <cell r="M96">
            <v>18358</v>
          </cell>
        </row>
        <row r="98">
          <cell r="C98">
            <v>12046</v>
          </cell>
          <cell r="D98">
            <v>460</v>
          </cell>
          <cell r="E98">
            <v>123</v>
          </cell>
          <cell r="F98">
            <v>7</v>
          </cell>
          <cell r="G98">
            <v>2195</v>
          </cell>
          <cell r="H98">
            <v>9728</v>
          </cell>
          <cell r="I98">
            <v>175</v>
          </cell>
          <cell r="J98">
            <v>1392</v>
          </cell>
          <cell r="K98">
            <v>14</v>
          </cell>
          <cell r="L98">
            <v>117339</v>
          </cell>
          <cell r="M98">
            <v>13557</v>
          </cell>
        </row>
        <row r="99">
          <cell r="C99">
            <v>162488</v>
          </cell>
          <cell r="D99">
            <v>2972</v>
          </cell>
          <cell r="E99">
            <v>21067</v>
          </cell>
          <cell r="F99">
            <v>602</v>
          </cell>
          <cell r="G99">
            <v>37130</v>
          </cell>
          <cell r="H99">
            <v>104291</v>
          </cell>
          <cell r="I99">
            <v>3186</v>
          </cell>
          <cell r="J99">
            <v>2687</v>
          </cell>
          <cell r="K99">
            <v>348</v>
          </cell>
          <cell r="L99">
            <v>1073689</v>
          </cell>
          <cell r="M99">
            <v>17758</v>
          </cell>
        </row>
        <row r="103">
          <cell r="C103">
            <v>397</v>
          </cell>
          <cell r="D103">
            <v>6</v>
          </cell>
          <cell r="E103">
            <v>7</v>
          </cell>
          <cell r="F103">
            <v>0</v>
          </cell>
          <cell r="G103">
            <v>235</v>
          </cell>
          <cell r="H103">
            <v>155</v>
          </cell>
          <cell r="I103">
            <v>5</v>
          </cell>
          <cell r="J103">
            <v>39</v>
          </cell>
          <cell r="K103">
            <v>0.7</v>
          </cell>
          <cell r="L103">
            <v>20500</v>
          </cell>
          <cell r="M103">
            <v>2009</v>
          </cell>
        </row>
        <row r="104">
          <cell r="C104">
            <v>1232</v>
          </cell>
          <cell r="D104">
            <v>141</v>
          </cell>
          <cell r="E104">
            <v>14</v>
          </cell>
          <cell r="F104">
            <v>2</v>
          </cell>
          <cell r="G104">
            <v>203</v>
          </cell>
          <cell r="H104">
            <v>1015</v>
          </cell>
          <cell r="I104">
            <v>21</v>
          </cell>
          <cell r="J104">
            <v>66</v>
          </cell>
          <cell r="K104">
            <v>0.7</v>
          </cell>
          <cell r="L104">
            <v>76904</v>
          </cell>
          <cell r="M104">
            <v>4096</v>
          </cell>
        </row>
        <row r="106">
          <cell r="C106">
            <v>1355</v>
          </cell>
          <cell r="D106">
            <v>55</v>
          </cell>
          <cell r="E106">
            <v>3</v>
          </cell>
          <cell r="F106">
            <v>1</v>
          </cell>
          <cell r="G106">
            <v>176</v>
          </cell>
          <cell r="H106">
            <v>1176</v>
          </cell>
          <cell r="I106">
            <v>26</v>
          </cell>
          <cell r="J106">
            <v>317</v>
          </cell>
          <cell r="K106">
            <v>0.7</v>
          </cell>
          <cell r="L106">
            <v>0</v>
          </cell>
          <cell r="M106">
            <v>0</v>
          </cell>
        </row>
        <row r="107">
          <cell r="C107">
            <v>430</v>
          </cell>
          <cell r="D107">
            <v>11</v>
          </cell>
          <cell r="E107">
            <v>5</v>
          </cell>
          <cell r="F107">
            <v>0</v>
          </cell>
          <cell r="G107">
            <v>71</v>
          </cell>
          <cell r="H107">
            <v>354</v>
          </cell>
          <cell r="I107">
            <v>5</v>
          </cell>
          <cell r="J107">
            <v>66</v>
          </cell>
          <cell r="K107">
            <v>0.8</v>
          </cell>
          <cell r="L107">
            <v>26147</v>
          </cell>
          <cell r="M107">
            <v>4008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1</v>
          </cell>
          <cell r="H108">
            <v>18</v>
          </cell>
          <cell r="I108">
            <v>0</v>
          </cell>
          <cell r="J108">
            <v>3</v>
          </cell>
          <cell r="K108">
            <v>0</v>
          </cell>
          <cell r="L108">
            <v>1235</v>
          </cell>
          <cell r="M108">
            <v>170</v>
          </cell>
        </row>
        <row r="109">
          <cell r="C109">
            <v>657</v>
          </cell>
          <cell r="D109">
            <v>2</v>
          </cell>
          <cell r="E109">
            <v>5</v>
          </cell>
          <cell r="F109">
            <v>0</v>
          </cell>
          <cell r="G109">
            <v>16</v>
          </cell>
          <cell r="H109">
            <v>636</v>
          </cell>
          <cell r="I109">
            <v>3</v>
          </cell>
          <cell r="J109">
            <v>348</v>
          </cell>
          <cell r="K109">
            <v>3</v>
          </cell>
          <cell r="L109">
            <v>29018</v>
          </cell>
          <cell r="M109">
            <v>15384</v>
          </cell>
        </row>
        <row r="110">
          <cell r="C110">
            <v>641</v>
          </cell>
          <cell r="D110">
            <v>9</v>
          </cell>
          <cell r="E110">
            <v>21</v>
          </cell>
          <cell r="F110">
            <v>1</v>
          </cell>
          <cell r="G110">
            <v>80</v>
          </cell>
          <cell r="H110">
            <v>540</v>
          </cell>
          <cell r="I110">
            <v>33</v>
          </cell>
          <cell r="J110">
            <v>94</v>
          </cell>
          <cell r="K110">
            <v>3</v>
          </cell>
          <cell r="L110">
            <v>16319</v>
          </cell>
          <cell r="M110">
            <v>2391</v>
          </cell>
        </row>
        <row r="114">
          <cell r="C114">
            <v>1070</v>
          </cell>
          <cell r="D114">
            <v>8</v>
          </cell>
          <cell r="E114">
            <v>29</v>
          </cell>
          <cell r="F114">
            <v>5</v>
          </cell>
          <cell r="G114">
            <v>101</v>
          </cell>
          <cell r="H114">
            <v>940</v>
          </cell>
          <cell r="I114">
            <v>14</v>
          </cell>
          <cell r="J114">
            <v>393</v>
          </cell>
          <cell r="K114">
            <v>11</v>
          </cell>
          <cell r="L114">
            <v>42690</v>
          </cell>
          <cell r="M114">
            <v>15682</v>
          </cell>
        </row>
        <row r="115">
          <cell r="C115">
            <v>3307</v>
          </cell>
          <cell r="D115">
            <v>15</v>
          </cell>
          <cell r="E115">
            <v>67</v>
          </cell>
          <cell r="F115">
            <v>-2</v>
          </cell>
          <cell r="G115">
            <v>500</v>
          </cell>
          <cell r="H115">
            <v>2740</v>
          </cell>
          <cell r="I115">
            <v>30</v>
          </cell>
          <cell r="J115">
            <v>5283</v>
          </cell>
          <cell r="K115">
            <v>107</v>
          </cell>
          <cell r="L115">
            <v>29523</v>
          </cell>
          <cell r="M115">
            <v>47163</v>
          </cell>
        </row>
        <row r="118">
          <cell r="C118">
            <v>4987</v>
          </cell>
          <cell r="D118">
            <v>170</v>
          </cell>
          <cell r="E118">
            <v>82</v>
          </cell>
          <cell r="F118">
            <v>5</v>
          </cell>
          <cell r="G118">
            <v>2478</v>
          </cell>
          <cell r="H118">
            <v>2427</v>
          </cell>
          <cell r="I118">
            <v>60</v>
          </cell>
          <cell r="J118">
            <v>154</v>
          </cell>
          <cell r="K118">
            <v>3</v>
          </cell>
          <cell r="L118">
            <v>84791</v>
          </cell>
          <cell r="M118">
            <v>2620</v>
          </cell>
        </row>
        <row r="119">
          <cell r="C119">
            <v>20</v>
          </cell>
          <cell r="D119">
            <v>0</v>
          </cell>
          <cell r="E119">
            <v>0</v>
          </cell>
          <cell r="F119">
            <v>0</v>
          </cell>
          <cell r="G119">
            <v>16</v>
          </cell>
          <cell r="H119">
            <v>4</v>
          </cell>
          <cell r="I119">
            <v>0</v>
          </cell>
          <cell r="J119">
            <v>37</v>
          </cell>
          <cell r="K119">
            <v>0</v>
          </cell>
          <cell r="L119">
            <v>2899</v>
          </cell>
          <cell r="M119">
            <v>5363</v>
          </cell>
        </row>
        <row r="126">
          <cell r="C126">
            <v>5014</v>
          </cell>
          <cell r="D126">
            <v>353</v>
          </cell>
          <cell r="E126">
            <v>332</v>
          </cell>
          <cell r="F126">
            <v>36</v>
          </cell>
          <cell r="G126">
            <v>1964</v>
          </cell>
          <cell r="H126">
            <v>2718</v>
          </cell>
          <cell r="I126">
            <v>207</v>
          </cell>
          <cell r="J126">
            <v>39</v>
          </cell>
          <cell r="K126">
            <v>3</v>
          </cell>
          <cell r="L126">
            <v>37395</v>
          </cell>
          <cell r="M126">
            <v>290</v>
          </cell>
        </row>
        <row r="127">
          <cell r="C127">
            <v>1934</v>
          </cell>
          <cell r="D127">
            <v>222</v>
          </cell>
          <cell r="E127">
            <v>40</v>
          </cell>
          <cell r="F127">
            <v>5</v>
          </cell>
          <cell r="G127">
            <v>134</v>
          </cell>
          <cell r="H127">
            <v>1760</v>
          </cell>
          <cell r="I127">
            <v>80</v>
          </cell>
          <cell r="J127">
            <v>479</v>
          </cell>
          <cell r="K127">
            <v>10</v>
          </cell>
          <cell r="L127">
            <v>6271</v>
          </cell>
          <cell r="M127">
            <v>1555</v>
          </cell>
        </row>
        <row r="129">
          <cell r="C129">
            <v>30</v>
          </cell>
          <cell r="D129">
            <v>13</v>
          </cell>
          <cell r="E129">
            <v>0</v>
          </cell>
          <cell r="F129">
            <v>0</v>
          </cell>
          <cell r="G129">
            <v>5</v>
          </cell>
          <cell r="H129">
            <v>25</v>
          </cell>
          <cell r="I129">
            <v>0</v>
          </cell>
          <cell r="J129">
            <v>9</v>
          </cell>
          <cell r="K129">
            <v>0</v>
          </cell>
          <cell r="L129">
            <v>1000</v>
          </cell>
          <cell r="M129">
            <v>305</v>
          </cell>
        </row>
        <row r="130">
          <cell r="C130">
            <v>283</v>
          </cell>
          <cell r="D130">
            <v>9</v>
          </cell>
          <cell r="E130">
            <v>4</v>
          </cell>
          <cell r="F130">
            <v>1</v>
          </cell>
          <cell r="G130">
            <v>46</v>
          </cell>
          <cell r="H130">
            <v>233</v>
          </cell>
          <cell r="I130">
            <v>7</v>
          </cell>
          <cell r="J130">
            <v>451</v>
          </cell>
          <cell r="K130">
            <v>6</v>
          </cell>
          <cell r="L130">
            <v>2869</v>
          </cell>
          <cell r="M130">
            <v>4568</v>
          </cell>
        </row>
        <row r="135">
          <cell r="C135">
            <v>63</v>
          </cell>
          <cell r="D135">
            <v>1</v>
          </cell>
          <cell r="E135">
            <v>4</v>
          </cell>
          <cell r="F135">
            <v>0</v>
          </cell>
          <cell r="G135">
            <v>2</v>
          </cell>
          <cell r="H135">
            <v>57</v>
          </cell>
          <cell r="I135">
            <v>0</v>
          </cell>
          <cell r="J135">
            <v>1</v>
          </cell>
          <cell r="K135">
            <v>0.07</v>
          </cell>
          <cell r="L135">
            <v>2443</v>
          </cell>
          <cell r="M135">
            <v>45</v>
          </cell>
        </row>
        <row r="137">
          <cell r="C137">
            <v>16</v>
          </cell>
          <cell r="D137">
            <v>2</v>
          </cell>
          <cell r="E137">
            <v>0</v>
          </cell>
          <cell r="F137">
            <v>0</v>
          </cell>
          <cell r="G137">
            <v>1</v>
          </cell>
          <cell r="H137">
            <v>15</v>
          </cell>
          <cell r="I137">
            <v>0</v>
          </cell>
          <cell r="J137">
            <v>0.5</v>
          </cell>
          <cell r="K137">
            <v>0</v>
          </cell>
          <cell r="L137">
            <v>6299</v>
          </cell>
          <cell r="M137">
            <v>216</v>
          </cell>
        </row>
        <row r="138">
          <cell r="C138">
            <v>27419</v>
          </cell>
          <cell r="D138">
            <v>868</v>
          </cell>
          <cell r="E138">
            <v>2945</v>
          </cell>
          <cell r="F138">
            <v>122</v>
          </cell>
          <cell r="G138">
            <v>250</v>
          </cell>
          <cell r="H138">
            <v>24224</v>
          </cell>
          <cell r="I138">
            <v>1358</v>
          </cell>
          <cell r="J138">
            <v>1600</v>
          </cell>
          <cell r="K138">
            <v>172</v>
          </cell>
          <cell r="L138">
            <v>134972</v>
          </cell>
          <cell r="M138">
            <v>7877</v>
          </cell>
        </row>
        <row r="144">
          <cell r="C144">
            <v>908</v>
          </cell>
          <cell r="D144">
            <v>54</v>
          </cell>
          <cell r="E144">
            <v>44</v>
          </cell>
          <cell r="F144">
            <v>6</v>
          </cell>
          <cell r="G144">
            <v>86</v>
          </cell>
          <cell r="H144">
            <v>778</v>
          </cell>
          <cell r="I144">
            <v>15</v>
          </cell>
          <cell r="J144">
            <v>436</v>
          </cell>
          <cell r="K144">
            <v>21</v>
          </cell>
          <cell r="L144">
            <v>9262</v>
          </cell>
          <cell r="M144">
            <v>4446</v>
          </cell>
        </row>
        <row r="145">
          <cell r="C145">
            <v>6623</v>
          </cell>
          <cell r="D145">
            <v>58</v>
          </cell>
          <cell r="E145">
            <v>139</v>
          </cell>
          <cell r="F145">
            <v>5</v>
          </cell>
          <cell r="G145">
            <v>32</v>
          </cell>
          <cell r="H145">
            <v>6452</v>
          </cell>
          <cell r="I145">
            <v>59</v>
          </cell>
          <cell r="J145">
            <v>1222</v>
          </cell>
          <cell r="K145">
            <v>26</v>
          </cell>
          <cell r="L145">
            <v>128569</v>
          </cell>
          <cell r="M145">
            <v>23716</v>
          </cell>
        </row>
        <row r="146">
          <cell r="C146">
            <v>813</v>
          </cell>
          <cell r="D146">
            <v>86</v>
          </cell>
          <cell r="E146">
            <v>4</v>
          </cell>
          <cell r="F146">
            <v>0</v>
          </cell>
          <cell r="G146">
            <v>130</v>
          </cell>
          <cell r="H146">
            <v>679</v>
          </cell>
          <cell r="I146">
            <v>3</v>
          </cell>
          <cell r="J146">
            <v>159</v>
          </cell>
          <cell r="K146">
            <v>0.8</v>
          </cell>
          <cell r="L146">
            <v>0</v>
          </cell>
          <cell r="M146">
            <v>0</v>
          </cell>
        </row>
        <row r="147">
          <cell r="C147">
            <v>5837</v>
          </cell>
          <cell r="D147">
            <v>341</v>
          </cell>
          <cell r="E147">
            <v>96</v>
          </cell>
          <cell r="F147">
            <v>3</v>
          </cell>
          <cell r="G147">
            <v>1378</v>
          </cell>
          <cell r="H147">
            <v>4363</v>
          </cell>
          <cell r="I147">
            <v>46</v>
          </cell>
          <cell r="J147">
            <v>26</v>
          </cell>
          <cell r="K147">
            <v>0.4</v>
          </cell>
          <cell r="L147">
            <v>69928</v>
          </cell>
          <cell r="M147">
            <v>317</v>
          </cell>
        </row>
        <row r="148">
          <cell r="C148">
            <v>308</v>
          </cell>
          <cell r="D148">
            <v>0</v>
          </cell>
          <cell r="E148">
            <v>2</v>
          </cell>
          <cell r="F148">
            <v>0</v>
          </cell>
          <cell r="G148">
            <v>62</v>
          </cell>
          <cell r="H148">
            <v>244</v>
          </cell>
          <cell r="I148">
            <v>0</v>
          </cell>
          <cell r="J148">
            <v>60</v>
          </cell>
          <cell r="K148">
            <v>0.4</v>
          </cell>
          <cell r="L148">
            <v>17329</v>
          </cell>
          <cell r="M148">
            <v>3397</v>
          </cell>
        </row>
        <row r="149">
          <cell r="C149">
            <v>3472</v>
          </cell>
          <cell r="D149">
            <v>72</v>
          </cell>
          <cell r="E149">
            <v>94</v>
          </cell>
          <cell r="F149">
            <v>7</v>
          </cell>
          <cell r="G149">
            <v>61</v>
          </cell>
          <cell r="H149">
            <v>3317</v>
          </cell>
          <cell r="I149">
            <v>106</v>
          </cell>
          <cell r="J149">
            <v>805</v>
          </cell>
        </row>
        <row r="152">
          <cell r="C152">
            <v>10303</v>
          </cell>
          <cell r="D152">
            <v>519</v>
          </cell>
          <cell r="E152">
            <v>230</v>
          </cell>
          <cell r="F152">
            <v>14</v>
          </cell>
          <cell r="G152">
            <v>2869</v>
          </cell>
          <cell r="H152">
            <v>7204</v>
          </cell>
          <cell r="I152">
            <v>132</v>
          </cell>
          <cell r="J152">
            <v>312</v>
          </cell>
          <cell r="K152">
            <v>7</v>
          </cell>
          <cell r="L152">
            <v>102216</v>
          </cell>
          <cell r="M152">
            <v>3100</v>
          </cell>
        </row>
        <row r="153">
          <cell r="C153">
            <v>5223</v>
          </cell>
          <cell r="D153">
            <v>291</v>
          </cell>
          <cell r="E153">
            <v>335</v>
          </cell>
          <cell r="F153">
            <v>20</v>
          </cell>
          <cell r="G153">
            <v>295</v>
          </cell>
          <cell r="H153">
            <v>4593</v>
          </cell>
          <cell r="I153">
            <v>1</v>
          </cell>
          <cell r="J153">
            <v>48</v>
          </cell>
          <cell r="K153">
            <v>3</v>
          </cell>
          <cell r="L153">
            <v>43500</v>
          </cell>
          <cell r="M153">
            <v>397</v>
          </cell>
        </row>
        <row r="154">
          <cell r="C154">
            <v>7202</v>
          </cell>
          <cell r="D154">
            <v>268</v>
          </cell>
          <cell r="E154">
            <v>263</v>
          </cell>
          <cell r="F154">
            <v>18</v>
          </cell>
          <cell r="G154">
            <v>618</v>
          </cell>
          <cell r="H154">
            <v>6321</v>
          </cell>
          <cell r="I154">
            <v>160</v>
          </cell>
          <cell r="J154">
            <v>190</v>
          </cell>
          <cell r="K154">
            <v>7</v>
          </cell>
          <cell r="L154">
            <v>148321</v>
          </cell>
          <cell r="M154">
            <v>3919</v>
          </cell>
        </row>
        <row r="155">
          <cell r="C155">
            <v>17448</v>
          </cell>
          <cell r="D155">
            <v>514</v>
          </cell>
          <cell r="E155">
            <v>567</v>
          </cell>
          <cell r="F155">
            <v>32</v>
          </cell>
          <cell r="G155">
            <v>347</v>
          </cell>
          <cell r="H155">
            <v>16534</v>
          </cell>
          <cell r="I155">
            <v>218</v>
          </cell>
          <cell r="J155">
            <v>1711</v>
          </cell>
          <cell r="K155">
            <v>56</v>
          </cell>
          <cell r="L155">
            <v>182707</v>
          </cell>
          <cell r="M155">
            <v>17918</v>
          </cell>
        </row>
        <row r="156">
          <cell r="C156">
            <v>3428</v>
          </cell>
          <cell r="D156">
            <v>197</v>
          </cell>
          <cell r="E156">
            <v>7</v>
          </cell>
          <cell r="F156">
            <v>0</v>
          </cell>
          <cell r="G156">
            <v>373</v>
          </cell>
          <cell r="H156">
            <v>3048</v>
          </cell>
          <cell r="I156">
            <v>37</v>
          </cell>
          <cell r="J156">
            <v>1190</v>
          </cell>
          <cell r="K156">
            <v>2</v>
          </cell>
          <cell r="L156">
            <v>52622</v>
          </cell>
          <cell r="M156">
            <v>18265</v>
          </cell>
        </row>
        <row r="158">
          <cell r="C158">
            <v>6879</v>
          </cell>
          <cell r="D158">
            <v>246</v>
          </cell>
          <cell r="E158">
            <v>351</v>
          </cell>
          <cell r="F158">
            <v>20</v>
          </cell>
          <cell r="G158">
            <v>1051</v>
          </cell>
          <cell r="H158">
            <v>5477</v>
          </cell>
          <cell r="I158">
            <v>241</v>
          </cell>
          <cell r="J158">
            <v>358</v>
          </cell>
          <cell r="K158">
            <v>18</v>
          </cell>
          <cell r="L158">
            <v>70097</v>
          </cell>
          <cell r="M158">
            <v>3644</v>
          </cell>
        </row>
        <row r="159">
          <cell r="C159">
            <v>21102</v>
          </cell>
          <cell r="D159">
            <v>2774</v>
          </cell>
          <cell r="E159">
            <v>170</v>
          </cell>
          <cell r="F159">
            <v>22</v>
          </cell>
          <cell r="G159">
            <v>1694</v>
          </cell>
          <cell r="H159">
            <v>19238</v>
          </cell>
          <cell r="I159">
            <v>8</v>
          </cell>
          <cell r="J159">
            <v>145</v>
          </cell>
          <cell r="K159">
            <v>1</v>
          </cell>
          <cell r="L159">
            <v>1400000</v>
          </cell>
          <cell r="M159">
            <v>9593</v>
          </cell>
        </row>
        <row r="161">
          <cell r="C161">
            <v>10564</v>
          </cell>
          <cell r="D161">
            <v>27</v>
          </cell>
          <cell r="E161">
            <v>222</v>
          </cell>
          <cell r="F161">
            <v>5</v>
          </cell>
          <cell r="G161">
            <v>7534</v>
          </cell>
          <cell r="H161">
            <v>2808</v>
          </cell>
          <cell r="I161">
            <v>55</v>
          </cell>
          <cell r="J161">
            <v>206</v>
          </cell>
          <cell r="K161">
            <v>4</v>
          </cell>
          <cell r="L161">
            <v>527438</v>
          </cell>
          <cell r="M161">
            <v>10288</v>
          </cell>
        </row>
        <row r="168">
          <cell r="C168">
            <v>5369</v>
          </cell>
          <cell r="D168">
            <v>435</v>
          </cell>
          <cell r="E168">
            <v>73</v>
          </cell>
          <cell r="F168">
            <v>8</v>
          </cell>
          <cell r="G168">
            <v>889</v>
          </cell>
          <cell r="H168">
            <v>4407</v>
          </cell>
          <cell r="I168">
            <v>59</v>
          </cell>
          <cell r="J168">
            <v>154</v>
          </cell>
          <cell r="K168">
            <v>2</v>
          </cell>
          <cell r="L168">
            <v>150000</v>
          </cell>
          <cell r="M168">
            <v>4309</v>
          </cell>
        </row>
        <row r="170">
          <cell r="C170">
            <v>4465</v>
          </cell>
          <cell r="D170">
            <v>411</v>
          </cell>
          <cell r="E170">
            <v>94</v>
          </cell>
          <cell r="F170">
            <v>9</v>
          </cell>
          <cell r="G170">
            <v>400</v>
          </cell>
          <cell r="H170">
            <v>3971</v>
          </cell>
          <cell r="I170">
            <v>131</v>
          </cell>
          <cell r="J170">
            <v>511</v>
          </cell>
          <cell r="K170">
            <v>11</v>
          </cell>
          <cell r="L170">
            <v>23398</v>
          </cell>
          <cell r="M170">
            <v>2678</v>
          </cell>
        </row>
        <row r="173">
          <cell r="C173">
            <v>3252</v>
          </cell>
          <cell r="D173">
            <v>334</v>
          </cell>
          <cell r="E173">
            <v>10</v>
          </cell>
          <cell r="F173">
            <v>1</v>
          </cell>
          <cell r="G173">
            <v>611</v>
          </cell>
          <cell r="H173">
            <v>2631</v>
          </cell>
          <cell r="I173">
            <v>29</v>
          </cell>
          <cell r="J173">
            <v>556</v>
          </cell>
          <cell r="K173">
            <v>2</v>
          </cell>
          <cell r="L173">
            <v>72680</v>
          </cell>
          <cell r="M173">
            <v>12423</v>
          </cell>
        </row>
        <row r="175">
          <cell r="C175">
            <v>835</v>
          </cell>
          <cell r="D175">
            <v>66</v>
          </cell>
          <cell r="E175">
            <v>2</v>
          </cell>
          <cell r="F175">
            <v>0</v>
          </cell>
          <cell r="G175">
            <v>113</v>
          </cell>
          <cell r="H175">
            <v>720</v>
          </cell>
          <cell r="I175">
            <v>5</v>
          </cell>
          <cell r="J175">
            <v>153</v>
          </cell>
          <cell r="K175">
            <v>0.4</v>
          </cell>
          <cell r="L175">
            <v>30052</v>
          </cell>
          <cell r="M175">
            <v>5504</v>
          </cell>
        </row>
        <row r="176">
          <cell r="C176">
            <v>1220</v>
          </cell>
          <cell r="D176">
            <v>8</v>
          </cell>
          <cell r="E176">
            <v>56</v>
          </cell>
          <cell r="F176">
            <v>1</v>
          </cell>
          <cell r="G176">
            <v>152</v>
          </cell>
          <cell r="H176">
            <v>1012</v>
          </cell>
          <cell r="I176">
            <v>35</v>
          </cell>
          <cell r="J176">
            <v>587</v>
          </cell>
          <cell r="K176">
            <v>27</v>
          </cell>
          <cell r="L176">
            <v>35946</v>
          </cell>
          <cell r="M176">
            <v>17291</v>
          </cell>
        </row>
        <row r="180">
          <cell r="C180">
            <v>172541</v>
          </cell>
          <cell r="D180">
            <v>2913</v>
          </cell>
          <cell r="E180">
            <v>18056</v>
          </cell>
          <cell r="F180">
            <v>428</v>
          </cell>
          <cell r="G180">
            <v>67504</v>
          </cell>
          <cell r="H180">
            <v>86981</v>
          </cell>
          <cell r="I180">
            <v>7371</v>
          </cell>
          <cell r="J180">
            <v>3690</v>
          </cell>
          <cell r="K180">
            <v>386</v>
          </cell>
          <cell r="L180">
            <v>600000</v>
          </cell>
          <cell r="M180">
            <v>12833</v>
          </cell>
        </row>
        <row r="181">
          <cell r="C181">
            <v>233</v>
          </cell>
          <cell r="D181">
            <v>16</v>
          </cell>
          <cell r="E181">
            <v>7</v>
          </cell>
          <cell r="F181">
            <v>0</v>
          </cell>
          <cell r="G181">
            <v>61</v>
          </cell>
          <cell r="H181">
            <v>165</v>
          </cell>
          <cell r="I181">
            <v>1</v>
          </cell>
          <cell r="J181">
            <v>11</v>
          </cell>
          <cell r="K181">
            <v>0.3</v>
          </cell>
          <cell r="L181">
            <v>4768</v>
          </cell>
          <cell r="M181">
            <v>223</v>
          </cell>
        </row>
        <row r="186">
          <cell r="C186">
            <v>11445</v>
          </cell>
          <cell r="D186">
            <v>497</v>
          </cell>
          <cell r="E186">
            <v>1033</v>
          </cell>
          <cell r="F186">
            <v>114</v>
          </cell>
          <cell r="G186">
            <v>381</v>
          </cell>
          <cell r="H186">
            <v>10031</v>
          </cell>
          <cell r="I186">
            <v>915</v>
          </cell>
          <cell r="J186">
            <v>1133</v>
          </cell>
          <cell r="K186">
            <v>102</v>
          </cell>
          <cell r="L186">
            <v>54700</v>
          </cell>
          <cell r="M186">
            <v>5416</v>
          </cell>
        </row>
        <row r="187">
          <cell r="C187">
            <v>25936</v>
          </cell>
          <cell r="D187">
            <v>248</v>
          </cell>
          <cell r="E187">
            <v>1174</v>
          </cell>
          <cell r="F187">
            <v>36</v>
          </cell>
          <cell r="G187">
            <v>13700</v>
          </cell>
          <cell r="H187">
            <v>11062</v>
          </cell>
          <cell r="I187">
            <v>386</v>
          </cell>
          <cell r="J187">
            <v>2997</v>
          </cell>
          <cell r="K187">
            <v>136</v>
          </cell>
          <cell r="L187">
            <v>199000</v>
          </cell>
          <cell r="M187">
            <v>22993</v>
          </cell>
        </row>
        <row r="188">
          <cell r="C188">
            <v>29</v>
          </cell>
          <cell r="D188">
            <v>4</v>
          </cell>
          <cell r="E188">
            <v>2</v>
          </cell>
          <cell r="F188">
            <v>0</v>
          </cell>
          <cell r="G188">
            <v>5</v>
          </cell>
          <cell r="H188">
            <v>22</v>
          </cell>
          <cell r="I188">
            <v>0</v>
          </cell>
          <cell r="J188">
            <v>2</v>
          </cell>
          <cell r="K188">
            <v>0.1</v>
          </cell>
          <cell r="L188">
            <v>0</v>
          </cell>
          <cell r="M188">
            <v>0</v>
          </cell>
        </row>
        <row r="190">
          <cell r="C190">
            <v>2613</v>
          </cell>
          <cell r="D190">
            <v>34</v>
          </cell>
          <cell r="E190">
            <v>41</v>
          </cell>
          <cell r="F190">
            <v>1</v>
          </cell>
          <cell r="G190">
            <v>1405</v>
          </cell>
          <cell r="H190">
            <v>1167</v>
          </cell>
          <cell r="I190">
            <v>61</v>
          </cell>
          <cell r="J190">
            <v>37</v>
          </cell>
          <cell r="K190">
            <v>0.6</v>
          </cell>
          <cell r="L190">
            <v>100498</v>
          </cell>
          <cell r="M190">
            <v>1440</v>
          </cell>
        </row>
        <row r="195">
          <cell r="C195">
            <v>65111</v>
          </cell>
          <cell r="D195">
            <v>4062</v>
          </cell>
          <cell r="E195">
            <v>1403</v>
          </cell>
          <cell r="F195">
            <v>107</v>
          </cell>
          <cell r="G195">
            <v>4799</v>
          </cell>
          <cell r="H195">
            <v>58909</v>
          </cell>
          <cell r="I195">
            <v>1809</v>
          </cell>
          <cell r="J195">
            <v>772</v>
          </cell>
          <cell r="K195">
            <v>17</v>
          </cell>
          <cell r="L195">
            <v>443626</v>
          </cell>
          <cell r="M195">
            <v>5260</v>
          </cell>
        </row>
        <row r="197">
          <cell r="C197">
            <v>4933</v>
          </cell>
          <cell r="D197">
            <v>412</v>
          </cell>
          <cell r="E197">
            <v>28</v>
          </cell>
          <cell r="F197">
            <v>3</v>
          </cell>
          <cell r="G197">
            <v>933</v>
          </cell>
          <cell r="H197">
            <v>3972</v>
          </cell>
          <cell r="I197">
            <v>1</v>
          </cell>
          <cell r="J197">
            <v>499</v>
          </cell>
          <cell r="K197">
            <v>3</v>
          </cell>
          <cell r="L197">
            <v>648195</v>
          </cell>
          <cell r="M197">
            <v>65538</v>
          </cell>
        </row>
        <row r="199">
          <cell r="C199">
            <v>93873</v>
          </cell>
          <cell r="D199">
            <v>5252</v>
          </cell>
          <cell r="E199">
            <v>12107</v>
          </cell>
          <cell r="F199">
            <v>778</v>
          </cell>
          <cell r="G199" t="str">
            <v>N/A</v>
          </cell>
          <cell r="H199">
            <v>81422</v>
          </cell>
          <cell r="I199">
            <v>1559</v>
          </cell>
          <cell r="J199">
            <v>1383</v>
          </cell>
          <cell r="K199">
            <v>178</v>
          </cell>
          <cell r="L199">
            <v>382650</v>
          </cell>
          <cell r="M199">
            <v>5637</v>
          </cell>
        </row>
        <row r="200">
          <cell r="C200">
            <v>3372</v>
          </cell>
          <cell r="D200">
            <v>270</v>
          </cell>
          <cell r="E200">
            <v>98</v>
          </cell>
          <cell r="F200">
            <v>5</v>
          </cell>
          <cell r="G200">
            <v>119</v>
          </cell>
          <cell r="H200">
            <v>3155</v>
          </cell>
          <cell r="I200">
            <v>45</v>
          </cell>
          <cell r="J200">
            <v>77</v>
          </cell>
          <cell r="K200">
            <v>2</v>
          </cell>
          <cell r="L200">
            <v>35153</v>
          </cell>
          <cell r="M200">
            <v>804</v>
          </cell>
        </row>
        <row r="202">
          <cell r="C202">
            <v>610632</v>
          </cell>
          <cell r="D202">
            <v>26762</v>
          </cell>
        </row>
        <row r="202">
          <cell r="G202">
            <v>38562</v>
          </cell>
          <cell r="H202">
            <v>546214</v>
          </cell>
          <cell r="I202">
            <v>13438</v>
          </cell>
          <cell r="J202">
            <v>1845</v>
          </cell>
          <cell r="K202">
            <v>78</v>
          </cell>
        </row>
        <row r="202">
          <cell r="M202">
            <v>9248</v>
          </cell>
        </row>
        <row r="203">
          <cell r="C203">
            <v>1165</v>
          </cell>
          <cell r="D203">
            <v>167</v>
          </cell>
          <cell r="E203">
            <v>4</v>
          </cell>
          <cell r="F203">
            <v>0</v>
          </cell>
          <cell r="G203">
            <v>99</v>
          </cell>
          <cell r="H203">
            <v>1062</v>
          </cell>
          <cell r="I203">
            <v>8</v>
          </cell>
          <cell r="J203">
            <v>35</v>
          </cell>
          <cell r="K203">
            <v>0.1</v>
          </cell>
          <cell r="L203">
            <v>70000</v>
          </cell>
          <cell r="M203">
            <v>2091</v>
          </cell>
        </row>
        <row r="206">
          <cell r="C206">
            <v>266</v>
          </cell>
          <cell r="D206">
            <v>1</v>
          </cell>
          <cell r="E206">
            <v>0</v>
          </cell>
          <cell r="F206">
            <v>0</v>
          </cell>
          <cell r="G206">
            <v>169</v>
          </cell>
          <cell r="H206">
            <v>97</v>
          </cell>
          <cell r="I206">
            <v>8</v>
          </cell>
          <cell r="J206">
            <v>3</v>
          </cell>
          <cell r="K206">
            <v>0</v>
          </cell>
          <cell r="L206">
            <v>121821</v>
          </cell>
          <cell r="M206">
            <v>1252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1</v>
          </cell>
          <cell r="I208">
            <v>0</v>
          </cell>
          <cell r="J208">
            <v>0.03</v>
          </cell>
          <cell r="K208">
            <v>0</v>
          </cell>
          <cell r="L208">
            <v>0</v>
          </cell>
          <cell r="M208">
            <v>0</v>
          </cell>
        </row>
      </sheetData>
      <sheetData sheetId="44"/>
      <sheetData sheetId="45">
        <row r="1">
          <cell r="C1">
            <v>2073568</v>
          </cell>
        </row>
        <row r="1">
          <cell r="E1">
            <v>134020</v>
          </cell>
        </row>
        <row r="2">
          <cell r="C2">
            <v>784</v>
          </cell>
          <cell r="D2">
            <v>70</v>
          </cell>
          <cell r="E2">
            <v>25</v>
          </cell>
          <cell r="F2">
            <v>2</v>
          </cell>
          <cell r="G2">
            <v>43</v>
          </cell>
          <cell r="H2">
            <v>716</v>
          </cell>
          <cell r="I2">
            <v>0</v>
          </cell>
          <cell r="J2">
            <v>20</v>
          </cell>
          <cell r="K2">
            <v>0.6</v>
          </cell>
          <cell r="L2">
            <v>0</v>
          </cell>
          <cell r="M2">
            <v>0</v>
          </cell>
        </row>
        <row r="3">
          <cell r="C3">
            <v>494</v>
          </cell>
          <cell r="D3">
            <v>19</v>
          </cell>
          <cell r="E3">
            <v>25</v>
          </cell>
          <cell r="F3">
            <v>1</v>
          </cell>
          <cell r="G3">
            <v>251</v>
          </cell>
          <cell r="H3">
            <v>218</v>
          </cell>
          <cell r="I3">
            <v>5</v>
          </cell>
          <cell r="J3">
            <v>172</v>
          </cell>
          <cell r="K3">
            <v>9</v>
          </cell>
          <cell r="L3">
            <v>4558</v>
          </cell>
          <cell r="M3">
            <v>1584</v>
          </cell>
        </row>
        <row r="10">
          <cell r="C10">
            <v>1111</v>
          </cell>
          <cell r="D10">
            <v>44</v>
          </cell>
          <cell r="E10">
            <v>17</v>
          </cell>
          <cell r="F10">
            <v>1</v>
          </cell>
          <cell r="G10">
            <v>297</v>
          </cell>
          <cell r="H10">
            <v>797</v>
          </cell>
          <cell r="I10">
            <v>30</v>
          </cell>
          <cell r="J10">
            <v>375</v>
          </cell>
          <cell r="K10">
            <v>6</v>
          </cell>
          <cell r="L10">
            <v>9095</v>
          </cell>
          <cell r="M10">
            <v>3069</v>
          </cell>
        </row>
        <row r="12">
          <cell r="C12">
            <v>6447</v>
          </cell>
          <cell r="D12">
            <v>47</v>
          </cell>
          <cell r="E12">
            <v>63</v>
          </cell>
          <cell r="F12">
            <v>2</v>
          </cell>
          <cell r="G12">
            <v>3686</v>
          </cell>
          <cell r="H12">
            <v>2698</v>
          </cell>
          <cell r="I12">
            <v>76</v>
          </cell>
          <cell r="J12">
            <v>253</v>
          </cell>
          <cell r="K12">
            <v>2</v>
          </cell>
          <cell r="L12">
            <v>371377</v>
          </cell>
          <cell r="M12">
            <v>14564</v>
          </cell>
        </row>
        <row r="13">
          <cell r="C13">
            <v>14336</v>
          </cell>
          <cell r="D13">
            <v>110</v>
          </cell>
          <cell r="E13">
            <v>393</v>
          </cell>
          <cell r="F13">
            <v>9</v>
          </cell>
          <cell r="G13">
            <v>8098</v>
          </cell>
          <cell r="H13">
            <v>5845</v>
          </cell>
          <cell r="I13">
            <v>232</v>
          </cell>
          <cell r="J13">
            <v>1592</v>
          </cell>
          <cell r="K13">
            <v>44</v>
          </cell>
          <cell r="L13">
            <v>156801</v>
          </cell>
          <cell r="M13">
            <v>17410</v>
          </cell>
        </row>
        <row r="14">
          <cell r="C14">
            <v>1253</v>
          </cell>
          <cell r="D14">
            <v>56</v>
          </cell>
          <cell r="E14">
            <v>13</v>
          </cell>
          <cell r="F14">
            <v>0</v>
          </cell>
          <cell r="G14">
            <v>404</v>
          </cell>
          <cell r="H14">
            <v>836</v>
          </cell>
          <cell r="I14">
            <v>24</v>
          </cell>
          <cell r="J14">
            <v>124</v>
          </cell>
          <cell r="K14">
            <v>1</v>
          </cell>
          <cell r="L14">
            <v>75397</v>
          </cell>
          <cell r="M14">
            <v>7436</v>
          </cell>
        </row>
        <row r="16">
          <cell r="C16">
            <v>1671</v>
          </cell>
          <cell r="D16">
            <v>143</v>
          </cell>
          <cell r="E16">
            <v>7</v>
          </cell>
          <cell r="F16">
            <v>0</v>
          </cell>
          <cell r="G16">
            <v>663</v>
          </cell>
          <cell r="H16">
            <v>1001</v>
          </cell>
          <cell r="I16">
            <v>3</v>
          </cell>
          <cell r="J16">
            <v>982</v>
          </cell>
          <cell r="K16">
            <v>4</v>
          </cell>
          <cell r="L16">
            <v>72647</v>
          </cell>
          <cell r="M16">
            <v>42694</v>
          </cell>
        </row>
        <row r="17">
          <cell r="C17">
            <v>1231</v>
          </cell>
          <cell r="D17">
            <v>219</v>
          </cell>
          <cell r="E17">
            <v>50</v>
          </cell>
          <cell r="F17">
            <v>4</v>
          </cell>
          <cell r="G17">
            <v>49</v>
          </cell>
          <cell r="H17">
            <v>1132</v>
          </cell>
          <cell r="I17">
            <v>1</v>
          </cell>
          <cell r="J17">
            <v>7</v>
          </cell>
          <cell r="K17">
            <v>0.3</v>
          </cell>
          <cell r="L17">
            <v>14868</v>
          </cell>
          <cell r="M17">
            <v>90</v>
          </cell>
        </row>
        <row r="19">
          <cell r="C19">
            <v>3728</v>
          </cell>
          <cell r="D19">
            <v>447</v>
          </cell>
          <cell r="E19">
            <v>36</v>
          </cell>
          <cell r="F19">
            <v>3</v>
          </cell>
          <cell r="G19">
            <v>203</v>
          </cell>
          <cell r="H19">
            <v>3489</v>
          </cell>
          <cell r="I19">
            <v>68</v>
          </cell>
          <cell r="J19">
            <v>395</v>
          </cell>
          <cell r="K19">
            <v>4</v>
          </cell>
          <cell r="L19">
            <v>76198</v>
          </cell>
          <cell r="M19">
            <v>8064</v>
          </cell>
        </row>
        <row r="20">
          <cell r="C20">
            <v>33573</v>
          </cell>
          <cell r="D20">
            <v>2454</v>
          </cell>
          <cell r="E20">
            <v>4440</v>
          </cell>
          <cell r="F20">
            <v>283</v>
          </cell>
          <cell r="G20">
            <v>7107</v>
          </cell>
          <cell r="H20">
            <v>22026</v>
          </cell>
          <cell r="I20">
            <v>1204</v>
          </cell>
          <cell r="J20">
            <v>2897</v>
          </cell>
          <cell r="K20">
            <v>383</v>
          </cell>
          <cell r="L20">
            <v>128132</v>
          </cell>
          <cell r="M20">
            <v>11056</v>
          </cell>
        </row>
        <row r="24"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2</v>
          </cell>
          <cell r="H24">
            <v>3</v>
          </cell>
          <cell r="I24">
            <v>0</v>
          </cell>
          <cell r="J24">
            <v>6</v>
          </cell>
          <cell r="K24">
            <v>0</v>
          </cell>
          <cell r="L24">
            <v>1166</v>
          </cell>
          <cell r="M24">
            <v>1511</v>
          </cell>
        </row>
        <row r="26">
          <cell r="C26">
            <v>1110</v>
          </cell>
          <cell r="D26">
            <v>27</v>
          </cell>
          <cell r="E26">
            <v>41</v>
          </cell>
          <cell r="F26">
            <v>1</v>
          </cell>
          <cell r="G26">
            <v>253</v>
          </cell>
          <cell r="H26">
            <v>816</v>
          </cell>
          <cell r="I26">
            <v>4</v>
          </cell>
          <cell r="J26">
            <v>338</v>
          </cell>
          <cell r="K26">
            <v>12</v>
          </cell>
          <cell r="L26">
            <v>13339</v>
          </cell>
          <cell r="M26">
            <v>4066</v>
          </cell>
        </row>
        <row r="28">
          <cell r="C28">
            <v>28320</v>
          </cell>
          <cell r="D28">
            <v>3400</v>
          </cell>
          <cell r="E28">
            <v>1736</v>
          </cell>
          <cell r="F28">
            <v>247</v>
          </cell>
          <cell r="G28">
            <v>14026</v>
          </cell>
          <cell r="H28">
            <v>12558</v>
          </cell>
          <cell r="I28">
            <v>296</v>
          </cell>
          <cell r="J28">
            <v>133</v>
          </cell>
          <cell r="K28">
            <v>8</v>
          </cell>
          <cell r="L28">
            <v>62985</v>
          </cell>
          <cell r="M28">
            <v>296</v>
          </cell>
        </row>
        <row r="30">
          <cell r="C30">
            <v>136</v>
          </cell>
          <cell r="D30">
            <v>0</v>
          </cell>
          <cell r="E30">
            <v>1</v>
          </cell>
          <cell r="F30">
            <v>0</v>
          </cell>
          <cell r="G30">
            <v>108</v>
          </cell>
          <cell r="H30">
            <v>27</v>
          </cell>
          <cell r="I30">
            <v>2</v>
          </cell>
          <cell r="J30">
            <v>311</v>
          </cell>
          <cell r="K30">
            <v>2</v>
          </cell>
          <cell r="L30">
            <v>10579</v>
          </cell>
          <cell r="M30">
            <v>24182</v>
          </cell>
        </row>
        <row r="31">
          <cell r="C31">
            <v>747</v>
          </cell>
          <cell r="D31">
            <v>34</v>
          </cell>
          <cell r="E31">
            <v>36</v>
          </cell>
          <cell r="F31">
            <v>1</v>
          </cell>
          <cell r="G31">
            <v>105</v>
          </cell>
          <cell r="H31">
            <v>606</v>
          </cell>
          <cell r="I31">
            <v>31</v>
          </cell>
          <cell r="J31">
            <v>108</v>
          </cell>
          <cell r="K31">
            <v>5</v>
          </cell>
          <cell r="L31">
            <v>18502</v>
          </cell>
          <cell r="M31">
            <v>2663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96</v>
          </cell>
          <cell r="H35">
            <v>26</v>
          </cell>
          <cell r="I35">
            <v>1</v>
          </cell>
          <cell r="J35">
            <v>7</v>
          </cell>
          <cell r="K35">
            <v>0</v>
          </cell>
          <cell r="L35">
            <v>5768</v>
          </cell>
          <cell r="M35">
            <v>345</v>
          </cell>
        </row>
        <row r="37">
          <cell r="C37">
            <v>28205</v>
          </cell>
          <cell r="D37">
            <v>1308</v>
          </cell>
          <cell r="E37">
            <v>1006</v>
          </cell>
          <cell r="F37">
            <v>108</v>
          </cell>
          <cell r="G37">
            <v>8937</v>
          </cell>
          <cell r="H37">
            <v>18262</v>
          </cell>
          <cell r="I37">
            <v>557</v>
          </cell>
          <cell r="J37">
            <v>747</v>
          </cell>
          <cell r="K37">
            <v>27</v>
          </cell>
          <cell r="L37">
            <v>462353</v>
          </cell>
          <cell r="M37">
            <v>12250</v>
          </cell>
        </row>
        <row r="43">
          <cell r="C43">
            <v>8273</v>
          </cell>
          <cell r="D43">
            <v>356</v>
          </cell>
          <cell r="E43">
            <v>94</v>
          </cell>
          <cell r="F43">
            <v>2</v>
          </cell>
          <cell r="G43">
            <v>2937</v>
          </cell>
          <cell r="H43">
            <v>5242</v>
          </cell>
          <cell r="I43">
            <v>389</v>
          </cell>
          <cell r="J43">
            <v>433</v>
          </cell>
          <cell r="K43">
            <v>5</v>
          </cell>
          <cell r="L43">
            <v>91873</v>
          </cell>
          <cell r="M43">
            <v>4806</v>
          </cell>
        </row>
        <row r="44">
          <cell r="C44">
            <v>83752</v>
          </cell>
        </row>
        <row r="44">
          <cell r="E44">
            <v>3352</v>
          </cell>
        </row>
        <row r="48">
          <cell r="C48">
            <v>1741</v>
          </cell>
          <cell r="D48">
            <v>37</v>
          </cell>
          <cell r="E48">
            <v>33</v>
          </cell>
          <cell r="F48">
            <v>2</v>
          </cell>
          <cell r="G48">
            <v>473</v>
          </cell>
          <cell r="H48">
            <v>1235</v>
          </cell>
          <cell r="I48">
            <v>31</v>
          </cell>
          <cell r="J48">
            <v>424</v>
          </cell>
          <cell r="K48">
            <v>8</v>
          </cell>
          <cell r="L48">
            <v>19256</v>
          </cell>
          <cell r="M48">
            <v>4691</v>
          </cell>
        </row>
        <row r="51">
          <cell r="C51">
            <v>715</v>
          </cell>
          <cell r="D51">
            <v>20</v>
          </cell>
          <cell r="E51">
            <v>12</v>
          </cell>
          <cell r="F51">
            <v>0</v>
          </cell>
          <cell r="G51">
            <v>65</v>
          </cell>
          <cell r="H51">
            <v>638</v>
          </cell>
          <cell r="I51">
            <v>8</v>
          </cell>
          <cell r="J51">
            <v>592</v>
          </cell>
          <cell r="K51">
            <v>10</v>
          </cell>
          <cell r="L51">
            <v>17923</v>
          </cell>
          <cell r="M51">
            <v>14845</v>
          </cell>
        </row>
        <row r="52">
          <cell r="C52">
            <v>6216</v>
          </cell>
          <cell r="D52">
            <v>105</v>
          </cell>
          <cell r="E52">
            <v>166</v>
          </cell>
          <cell r="F52">
            <v>5</v>
          </cell>
          <cell r="G52">
            <v>819</v>
          </cell>
          <cell r="H52">
            <v>5231</v>
          </cell>
          <cell r="I52">
            <v>84</v>
          </cell>
          <cell r="J52">
            <v>580</v>
          </cell>
          <cell r="K52">
            <v>16</v>
          </cell>
          <cell r="L52">
            <v>137672</v>
          </cell>
          <cell r="M52">
            <v>12856</v>
          </cell>
        </row>
        <row r="53">
          <cell r="C53">
            <v>6681</v>
          </cell>
          <cell r="D53">
            <v>170</v>
          </cell>
          <cell r="E53">
            <v>309</v>
          </cell>
          <cell r="F53">
            <v>10</v>
          </cell>
          <cell r="G53">
            <v>2748</v>
          </cell>
          <cell r="H53">
            <v>3624</v>
          </cell>
          <cell r="I53">
            <v>89</v>
          </cell>
          <cell r="J53">
            <v>1153</v>
          </cell>
          <cell r="K53">
            <v>53</v>
          </cell>
          <cell r="L53">
            <v>77712</v>
          </cell>
          <cell r="M53">
            <v>13417</v>
          </cell>
        </row>
        <row r="59">
          <cell r="C59">
            <v>7858</v>
          </cell>
          <cell r="D59">
            <v>255</v>
          </cell>
          <cell r="E59">
            <v>388</v>
          </cell>
          <cell r="F59">
            <v>19</v>
          </cell>
          <cell r="G59">
            <v>780</v>
          </cell>
          <cell r="H59">
            <v>6690</v>
          </cell>
          <cell r="I59">
            <v>135</v>
          </cell>
          <cell r="J59">
            <v>445</v>
          </cell>
          <cell r="K59">
            <v>22</v>
          </cell>
          <cell r="L59">
            <v>26093</v>
          </cell>
          <cell r="M59">
            <v>1479</v>
          </cell>
        </row>
        <row r="64">
          <cell r="C64">
            <v>1400</v>
          </cell>
          <cell r="D64">
            <v>27</v>
          </cell>
          <cell r="E64">
            <v>35</v>
          </cell>
          <cell r="F64">
            <v>4</v>
          </cell>
          <cell r="G64">
            <v>117</v>
          </cell>
          <cell r="H64">
            <v>1248</v>
          </cell>
          <cell r="I64">
            <v>10</v>
          </cell>
          <cell r="J64">
            <v>1055</v>
          </cell>
          <cell r="K64">
            <v>26</v>
          </cell>
          <cell r="L64">
            <v>33967</v>
          </cell>
          <cell r="M64">
            <v>25606</v>
          </cell>
        </row>
        <row r="70">
          <cell r="C70">
            <v>3237</v>
          </cell>
          <cell r="D70">
            <v>76</v>
          </cell>
          <cell r="E70">
            <v>72</v>
          </cell>
          <cell r="F70">
            <v>8</v>
          </cell>
          <cell r="G70">
            <v>300</v>
          </cell>
          <cell r="H70">
            <v>2865</v>
          </cell>
          <cell r="I70">
            <v>75</v>
          </cell>
          <cell r="J70">
            <v>584</v>
          </cell>
          <cell r="K70">
            <v>13</v>
          </cell>
          <cell r="L70">
            <v>48828</v>
          </cell>
          <cell r="M70">
            <v>8813</v>
          </cell>
        </row>
        <row r="76">
          <cell r="C76">
            <v>306</v>
          </cell>
          <cell r="D76">
            <v>6</v>
          </cell>
          <cell r="E76">
            <v>3</v>
          </cell>
          <cell r="F76">
            <v>0</v>
          </cell>
          <cell r="G76">
            <v>71</v>
          </cell>
          <cell r="H76">
            <v>232</v>
          </cell>
          <cell r="I76">
            <v>6</v>
          </cell>
          <cell r="J76">
            <v>77</v>
          </cell>
          <cell r="K76">
            <v>0.8</v>
          </cell>
          <cell r="L76">
            <v>5027</v>
          </cell>
          <cell r="M76">
            <v>1260</v>
          </cell>
        </row>
        <row r="77">
          <cell r="C77">
            <v>133456</v>
          </cell>
          <cell r="D77">
            <v>2097</v>
          </cell>
          <cell r="E77">
            <v>3592</v>
          </cell>
          <cell r="F77">
            <v>298</v>
          </cell>
          <cell r="G77">
            <v>72600</v>
          </cell>
          <cell r="H77">
            <v>57264</v>
          </cell>
          <cell r="I77">
            <v>4288</v>
          </cell>
          <cell r="J77">
            <v>1593</v>
          </cell>
          <cell r="K77">
            <v>43</v>
          </cell>
          <cell r="L77">
            <v>1728357</v>
          </cell>
          <cell r="M77">
            <v>20629</v>
          </cell>
        </row>
        <row r="80">
          <cell r="C80">
            <v>2192</v>
          </cell>
          <cell r="D80">
            <v>22</v>
          </cell>
          <cell r="E80">
            <v>102</v>
          </cell>
          <cell r="F80">
            <v>1</v>
          </cell>
          <cell r="G80">
            <v>269</v>
          </cell>
          <cell r="H80">
            <v>1821</v>
          </cell>
          <cell r="I80">
            <v>72</v>
          </cell>
          <cell r="J80">
            <v>210</v>
          </cell>
          <cell r="K80">
            <v>10</v>
          </cell>
          <cell r="L80">
            <v>50771</v>
          </cell>
          <cell r="M80">
            <v>4871</v>
          </cell>
        </row>
        <row r="90">
          <cell r="C90">
            <v>1579</v>
          </cell>
          <cell r="D90">
            <v>67</v>
          </cell>
          <cell r="E90">
            <v>134</v>
          </cell>
          <cell r="F90">
            <v>12</v>
          </cell>
          <cell r="G90">
            <v>192</v>
          </cell>
          <cell r="H90">
            <v>1253</v>
          </cell>
          <cell r="I90">
            <v>58</v>
          </cell>
          <cell r="J90">
            <v>163</v>
          </cell>
          <cell r="K90">
            <v>14</v>
          </cell>
          <cell r="L90">
            <v>37326</v>
          </cell>
          <cell r="M90">
            <v>3864</v>
          </cell>
        </row>
        <row r="92">
          <cell r="C92">
            <v>12322</v>
          </cell>
          <cell r="D92">
            <v>835</v>
          </cell>
          <cell r="E92">
            <v>405</v>
          </cell>
          <cell r="F92">
            <v>12</v>
          </cell>
          <cell r="G92">
            <v>1432</v>
          </cell>
          <cell r="H92">
            <v>10485</v>
          </cell>
          <cell r="I92">
            <v>0</v>
          </cell>
          <cell r="J92">
            <v>9</v>
          </cell>
          <cell r="K92">
            <v>0.3</v>
          </cell>
          <cell r="L92">
            <v>244893</v>
          </cell>
          <cell r="M92">
            <v>177</v>
          </cell>
        </row>
        <row r="93">
          <cell r="C93">
            <v>5136</v>
          </cell>
          <cell r="D93">
            <v>297</v>
          </cell>
          <cell r="E93">
            <v>469</v>
          </cell>
          <cell r="F93">
            <v>10</v>
          </cell>
          <cell r="G93">
            <v>446</v>
          </cell>
          <cell r="H93">
            <v>4221</v>
          </cell>
          <cell r="I93">
            <v>0</v>
          </cell>
          <cell r="J93">
            <v>19</v>
          </cell>
          <cell r="K93">
            <v>2</v>
          </cell>
          <cell r="L93">
            <v>36000</v>
          </cell>
          <cell r="M93">
            <v>132</v>
          </cell>
        </row>
        <row r="94">
          <cell r="C94">
            <v>76389</v>
          </cell>
          <cell r="D94">
            <v>1512</v>
          </cell>
          <cell r="E94">
            <v>4777</v>
          </cell>
          <cell r="F94">
            <v>94</v>
          </cell>
          <cell r="G94">
            <v>49933</v>
          </cell>
          <cell r="H94">
            <v>21679</v>
          </cell>
          <cell r="I94">
            <v>3643</v>
          </cell>
          <cell r="J94">
            <v>909</v>
          </cell>
          <cell r="K94">
            <v>57</v>
          </cell>
          <cell r="L94">
            <v>299204</v>
          </cell>
          <cell r="M94">
            <v>3562</v>
          </cell>
        </row>
        <row r="95">
          <cell r="C95">
            <v>1415</v>
          </cell>
          <cell r="D95">
            <v>15</v>
          </cell>
          <cell r="E95">
            <v>79</v>
          </cell>
          <cell r="F95">
            <v>1</v>
          </cell>
          <cell r="G95">
            <v>812</v>
          </cell>
          <cell r="H95">
            <v>524</v>
          </cell>
          <cell r="I95">
            <v>0</v>
          </cell>
          <cell r="J95">
            <v>35</v>
          </cell>
          <cell r="K95">
            <v>2</v>
          </cell>
          <cell r="L95">
            <v>46135</v>
          </cell>
          <cell r="M95">
            <v>1147</v>
          </cell>
        </row>
        <row r="96">
          <cell r="C96">
            <v>12547</v>
          </cell>
          <cell r="D96">
            <v>1068</v>
          </cell>
          <cell r="E96">
            <v>444</v>
          </cell>
          <cell r="F96">
            <v>38</v>
          </cell>
          <cell r="G96">
            <v>77</v>
          </cell>
          <cell r="H96">
            <v>12026</v>
          </cell>
          <cell r="I96">
            <v>158</v>
          </cell>
          <cell r="J96">
            <v>2541</v>
          </cell>
          <cell r="K96">
            <v>90</v>
          </cell>
          <cell r="L96">
            <v>90646</v>
          </cell>
          <cell r="M96">
            <v>18358</v>
          </cell>
        </row>
        <row r="98">
          <cell r="C98">
            <v>12501</v>
          </cell>
          <cell r="D98">
            <v>455</v>
          </cell>
          <cell r="E98">
            <v>130</v>
          </cell>
          <cell r="F98">
            <v>7</v>
          </cell>
          <cell r="G98">
            <v>2563</v>
          </cell>
          <cell r="H98">
            <v>9808</v>
          </cell>
          <cell r="I98">
            <v>180</v>
          </cell>
          <cell r="J98">
            <v>1444</v>
          </cell>
          <cell r="K98">
            <v>15</v>
          </cell>
          <cell r="L98">
            <v>117339</v>
          </cell>
          <cell r="M98">
            <v>13557</v>
          </cell>
        </row>
        <row r="99">
          <cell r="C99">
            <v>165155</v>
          </cell>
          <cell r="D99">
            <v>2667</v>
          </cell>
          <cell r="E99">
            <v>21645</v>
          </cell>
          <cell r="F99">
            <v>578</v>
          </cell>
          <cell r="G99">
            <v>38092</v>
          </cell>
          <cell r="H99">
            <v>105418</v>
          </cell>
          <cell r="I99">
            <v>3079</v>
          </cell>
          <cell r="J99">
            <v>2732</v>
          </cell>
          <cell r="K99">
            <v>358</v>
          </cell>
          <cell r="L99">
            <v>1117404</v>
          </cell>
          <cell r="M99">
            <v>18481</v>
          </cell>
        </row>
        <row r="103">
          <cell r="C103">
            <v>401</v>
          </cell>
          <cell r="D103">
            <v>4</v>
          </cell>
          <cell r="E103">
            <v>7</v>
          </cell>
          <cell r="F103">
            <v>0</v>
          </cell>
          <cell r="G103">
            <v>250</v>
          </cell>
          <cell r="H103">
            <v>144</v>
          </cell>
          <cell r="I103">
            <v>5</v>
          </cell>
          <cell r="J103">
            <v>39</v>
          </cell>
          <cell r="K103">
            <v>0.7</v>
          </cell>
          <cell r="L103">
            <v>20500</v>
          </cell>
          <cell r="M103">
            <v>2009</v>
          </cell>
        </row>
        <row r="104">
          <cell r="C104">
            <v>1295</v>
          </cell>
          <cell r="D104">
            <v>63</v>
          </cell>
          <cell r="E104">
            <v>16</v>
          </cell>
          <cell r="F104">
            <v>2</v>
          </cell>
          <cell r="G104">
            <v>240</v>
          </cell>
          <cell r="H104">
            <v>1039</v>
          </cell>
          <cell r="I104">
            <v>20</v>
          </cell>
          <cell r="J104">
            <v>69</v>
          </cell>
          <cell r="K104">
            <v>0.9</v>
          </cell>
          <cell r="L104">
            <v>81359</v>
          </cell>
          <cell r="M104">
            <v>4333</v>
          </cell>
        </row>
        <row r="106">
          <cell r="C106">
            <v>1405</v>
          </cell>
          <cell r="D106">
            <v>50</v>
          </cell>
          <cell r="E106">
            <v>3</v>
          </cell>
          <cell r="F106">
            <v>0</v>
          </cell>
          <cell r="G106">
            <v>206</v>
          </cell>
          <cell r="H106">
            <v>1196</v>
          </cell>
          <cell r="I106">
            <v>31</v>
          </cell>
          <cell r="J106">
            <v>329</v>
          </cell>
          <cell r="K106">
            <v>0.7</v>
          </cell>
          <cell r="L106">
            <v>0</v>
          </cell>
          <cell r="M106">
            <v>0</v>
          </cell>
        </row>
        <row r="107">
          <cell r="C107">
            <v>449</v>
          </cell>
          <cell r="D107">
            <v>19</v>
          </cell>
          <cell r="E107">
            <v>5</v>
          </cell>
          <cell r="F107">
            <v>0</v>
          </cell>
          <cell r="G107">
            <v>78</v>
          </cell>
          <cell r="H107">
            <v>366</v>
          </cell>
          <cell r="I107">
            <v>5</v>
          </cell>
          <cell r="J107">
            <v>69</v>
          </cell>
          <cell r="K107">
            <v>0.8</v>
          </cell>
          <cell r="L107">
            <v>26147</v>
          </cell>
          <cell r="M107">
            <v>4008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1</v>
          </cell>
          <cell r="H108">
            <v>18</v>
          </cell>
          <cell r="I108">
            <v>0</v>
          </cell>
          <cell r="J108">
            <v>3</v>
          </cell>
          <cell r="K108">
            <v>0</v>
          </cell>
          <cell r="L108">
            <v>1235</v>
          </cell>
          <cell r="M108">
            <v>170</v>
          </cell>
        </row>
        <row r="109">
          <cell r="C109">
            <v>666</v>
          </cell>
          <cell r="D109">
            <v>9</v>
          </cell>
          <cell r="E109">
            <v>5</v>
          </cell>
          <cell r="F109">
            <v>0</v>
          </cell>
          <cell r="G109">
            <v>44</v>
          </cell>
          <cell r="H109">
            <v>617</v>
          </cell>
          <cell r="I109">
            <v>3</v>
          </cell>
          <cell r="J109">
            <v>353</v>
          </cell>
          <cell r="K109">
            <v>3</v>
          </cell>
          <cell r="L109">
            <v>29896</v>
          </cell>
          <cell r="M109">
            <v>15850</v>
          </cell>
        </row>
        <row r="110">
          <cell r="C110">
            <v>658</v>
          </cell>
          <cell r="D110">
            <v>17</v>
          </cell>
          <cell r="E110">
            <v>21</v>
          </cell>
          <cell r="F110">
            <v>0</v>
          </cell>
          <cell r="G110">
            <v>85</v>
          </cell>
          <cell r="H110">
            <v>552</v>
          </cell>
          <cell r="I110">
            <v>30</v>
          </cell>
          <cell r="J110">
            <v>96</v>
          </cell>
          <cell r="K110">
            <v>3</v>
          </cell>
          <cell r="L110">
            <v>17260</v>
          </cell>
          <cell r="M110">
            <v>2529</v>
          </cell>
        </row>
        <row r="114">
          <cell r="C114">
            <v>1091</v>
          </cell>
          <cell r="D114">
            <v>21</v>
          </cell>
          <cell r="E114">
            <v>30</v>
          </cell>
          <cell r="F114">
            <v>1</v>
          </cell>
          <cell r="G114">
            <v>138</v>
          </cell>
          <cell r="H114">
            <v>923</v>
          </cell>
          <cell r="I114">
            <v>14</v>
          </cell>
          <cell r="J114">
            <v>401</v>
          </cell>
          <cell r="K114">
            <v>11</v>
          </cell>
          <cell r="L114">
            <v>44677</v>
          </cell>
          <cell r="M114">
            <v>16412</v>
          </cell>
        </row>
        <row r="115">
          <cell r="C115">
            <v>3373</v>
          </cell>
          <cell r="D115">
            <v>66</v>
          </cell>
          <cell r="E115">
            <v>69</v>
          </cell>
          <cell r="F115">
            <v>2</v>
          </cell>
          <cell r="G115">
            <v>526</v>
          </cell>
          <cell r="H115">
            <v>2778</v>
          </cell>
          <cell r="I115">
            <v>33</v>
          </cell>
          <cell r="J115">
            <v>5388</v>
          </cell>
          <cell r="K115">
            <v>110</v>
          </cell>
          <cell r="L115">
            <v>30723</v>
          </cell>
          <cell r="M115">
            <v>49080</v>
          </cell>
        </row>
        <row r="118">
          <cell r="C118">
            <v>5072</v>
          </cell>
          <cell r="D118">
            <v>85</v>
          </cell>
          <cell r="E118">
            <v>83</v>
          </cell>
          <cell r="F118">
            <v>1</v>
          </cell>
          <cell r="G118">
            <v>2647</v>
          </cell>
          <cell r="H118">
            <v>2342</v>
          </cell>
          <cell r="I118">
            <v>56</v>
          </cell>
          <cell r="J118">
            <v>157</v>
          </cell>
          <cell r="K118">
            <v>3</v>
          </cell>
          <cell r="L118">
            <v>87183</v>
          </cell>
          <cell r="M118">
            <v>2694</v>
          </cell>
        </row>
        <row r="119">
          <cell r="C119">
            <v>22</v>
          </cell>
          <cell r="D119">
            <v>2</v>
          </cell>
          <cell r="E119">
            <v>0</v>
          </cell>
          <cell r="F119">
            <v>0</v>
          </cell>
          <cell r="G119">
            <v>16</v>
          </cell>
          <cell r="H119">
            <v>6</v>
          </cell>
          <cell r="I119">
            <v>0</v>
          </cell>
          <cell r="J119">
            <v>41</v>
          </cell>
          <cell r="K119">
            <v>0</v>
          </cell>
          <cell r="L119">
            <v>2899</v>
          </cell>
          <cell r="M119">
            <v>5363</v>
          </cell>
        </row>
        <row r="126">
          <cell r="C126">
            <v>5399</v>
          </cell>
          <cell r="D126">
            <v>385</v>
          </cell>
          <cell r="E126">
            <v>406</v>
          </cell>
          <cell r="F126">
            <v>74</v>
          </cell>
          <cell r="G126">
            <v>2125</v>
          </cell>
          <cell r="H126">
            <v>2868</v>
          </cell>
          <cell r="I126">
            <v>207</v>
          </cell>
          <cell r="J126">
            <v>42</v>
          </cell>
          <cell r="K126">
            <v>3</v>
          </cell>
          <cell r="L126">
            <v>40091</v>
          </cell>
          <cell r="M126">
            <v>311</v>
          </cell>
        </row>
        <row r="127">
          <cell r="C127">
            <v>2049</v>
          </cell>
          <cell r="D127">
            <v>115</v>
          </cell>
          <cell r="E127">
            <v>46</v>
          </cell>
          <cell r="F127">
            <v>6</v>
          </cell>
          <cell r="G127">
            <v>171</v>
          </cell>
          <cell r="H127">
            <v>1832</v>
          </cell>
          <cell r="I127">
            <v>80</v>
          </cell>
          <cell r="J127">
            <v>508</v>
          </cell>
          <cell r="K127">
            <v>11</v>
          </cell>
          <cell r="L127">
            <v>6271</v>
          </cell>
          <cell r="M127">
            <v>1555</v>
          </cell>
        </row>
        <row r="129">
          <cell r="C129">
            <v>30</v>
          </cell>
          <cell r="D129">
            <v>0</v>
          </cell>
          <cell r="E129">
            <v>0</v>
          </cell>
          <cell r="F129">
            <v>0</v>
          </cell>
          <cell r="G129">
            <v>5</v>
          </cell>
          <cell r="H129">
            <v>25</v>
          </cell>
          <cell r="I129">
            <v>0</v>
          </cell>
          <cell r="J129">
            <v>9</v>
          </cell>
          <cell r="K129">
            <v>0</v>
          </cell>
          <cell r="L129">
            <v>1000</v>
          </cell>
          <cell r="M129">
            <v>305</v>
          </cell>
        </row>
        <row r="130">
          <cell r="C130">
            <v>288</v>
          </cell>
          <cell r="D130">
            <v>5</v>
          </cell>
          <cell r="E130">
            <v>4</v>
          </cell>
          <cell r="F130">
            <v>0</v>
          </cell>
          <cell r="G130">
            <v>55</v>
          </cell>
          <cell r="H130">
            <v>229</v>
          </cell>
          <cell r="I130">
            <v>7</v>
          </cell>
          <cell r="J130">
            <v>459</v>
          </cell>
          <cell r="K130">
            <v>6</v>
          </cell>
          <cell r="L130">
            <v>3874</v>
          </cell>
          <cell r="M130">
            <v>6168</v>
          </cell>
        </row>
        <row r="135">
          <cell r="C135">
            <v>74</v>
          </cell>
          <cell r="D135">
            <v>11</v>
          </cell>
          <cell r="E135">
            <v>4</v>
          </cell>
          <cell r="F135">
            <v>0</v>
          </cell>
          <cell r="G135">
            <v>2</v>
          </cell>
          <cell r="H135">
            <v>68</v>
          </cell>
          <cell r="I135">
            <v>0</v>
          </cell>
          <cell r="J135">
            <v>1</v>
          </cell>
          <cell r="K135">
            <v>0.07</v>
          </cell>
          <cell r="L135">
            <v>2836</v>
          </cell>
          <cell r="M135">
            <v>52</v>
          </cell>
        </row>
        <row r="137">
          <cell r="C137">
            <v>16</v>
          </cell>
          <cell r="D137">
            <v>0</v>
          </cell>
          <cell r="E137">
            <v>0</v>
          </cell>
          <cell r="F137">
            <v>0</v>
          </cell>
          <cell r="G137">
            <v>1</v>
          </cell>
          <cell r="H137">
            <v>15</v>
          </cell>
          <cell r="I137">
            <v>0</v>
          </cell>
          <cell r="J137">
            <v>0.5</v>
          </cell>
          <cell r="K137">
            <v>0</v>
          </cell>
          <cell r="L137">
            <v>6299</v>
          </cell>
          <cell r="M137">
            <v>216</v>
          </cell>
        </row>
        <row r="138">
          <cell r="C138">
            <v>28153</v>
          </cell>
          <cell r="D138">
            <v>734</v>
          </cell>
          <cell r="E138">
            <v>3134</v>
          </cell>
          <cell r="F138">
            <v>189</v>
          </cell>
          <cell r="G138">
            <v>250</v>
          </cell>
          <cell r="H138">
            <v>24769</v>
          </cell>
          <cell r="I138">
            <v>1279</v>
          </cell>
          <cell r="J138">
            <v>1643</v>
          </cell>
          <cell r="K138">
            <v>183</v>
          </cell>
          <cell r="L138">
            <v>140845</v>
          </cell>
          <cell r="M138">
            <v>8220</v>
          </cell>
        </row>
        <row r="144">
          <cell r="C144">
            <v>974</v>
          </cell>
          <cell r="D144">
            <v>66</v>
          </cell>
          <cell r="E144">
            <v>45</v>
          </cell>
          <cell r="F144">
            <v>1</v>
          </cell>
          <cell r="G144">
            <v>98</v>
          </cell>
          <cell r="H144">
            <v>831</v>
          </cell>
          <cell r="I144">
            <v>15</v>
          </cell>
          <cell r="J144">
            <v>468</v>
          </cell>
          <cell r="K144">
            <v>22</v>
          </cell>
          <cell r="L144">
            <v>9262</v>
          </cell>
          <cell r="M144">
            <v>4446</v>
          </cell>
        </row>
        <row r="145">
          <cell r="C145">
            <v>6740</v>
          </cell>
          <cell r="D145">
            <v>117</v>
          </cell>
          <cell r="E145">
            <v>150</v>
          </cell>
          <cell r="F145">
            <v>11</v>
          </cell>
          <cell r="G145">
            <v>32</v>
          </cell>
          <cell r="H145">
            <v>6558</v>
          </cell>
          <cell r="I145">
            <v>64</v>
          </cell>
          <cell r="J145">
            <v>1243</v>
          </cell>
          <cell r="K145">
            <v>28</v>
          </cell>
          <cell r="L145">
            <v>130216</v>
          </cell>
          <cell r="M145">
            <v>24020</v>
          </cell>
        </row>
        <row r="146">
          <cell r="C146">
            <v>910</v>
          </cell>
          <cell r="D146">
            <v>97</v>
          </cell>
          <cell r="E146">
            <v>4</v>
          </cell>
          <cell r="F146">
            <v>0</v>
          </cell>
          <cell r="G146">
            <v>131</v>
          </cell>
          <cell r="H146">
            <v>775</v>
          </cell>
          <cell r="I146">
            <v>3</v>
          </cell>
          <cell r="J146">
            <v>178</v>
          </cell>
          <cell r="K146">
            <v>0.8</v>
          </cell>
          <cell r="L146">
            <v>0</v>
          </cell>
          <cell r="M146">
            <v>0</v>
          </cell>
        </row>
        <row r="147">
          <cell r="C147">
            <v>6383</v>
          </cell>
          <cell r="D147">
            <v>546</v>
          </cell>
          <cell r="E147">
            <v>111</v>
          </cell>
          <cell r="F147">
            <v>15</v>
          </cell>
          <cell r="G147">
            <v>1446</v>
          </cell>
          <cell r="H147">
            <v>4826</v>
          </cell>
          <cell r="I147">
            <v>46</v>
          </cell>
          <cell r="J147">
            <v>29</v>
          </cell>
          <cell r="K147">
            <v>0.5</v>
          </cell>
          <cell r="L147">
            <v>73439</v>
          </cell>
          <cell r="M147">
            <v>332</v>
          </cell>
        </row>
        <row r="148">
          <cell r="C148">
            <v>308</v>
          </cell>
          <cell r="D148">
            <v>0</v>
          </cell>
          <cell r="E148">
            <v>2</v>
          </cell>
          <cell r="F148">
            <v>0</v>
          </cell>
          <cell r="G148">
            <v>62</v>
          </cell>
          <cell r="H148">
            <v>244</v>
          </cell>
          <cell r="I148">
            <v>0</v>
          </cell>
          <cell r="J148">
            <v>60</v>
          </cell>
          <cell r="K148">
            <v>0.4</v>
          </cell>
          <cell r="L148">
            <v>17329</v>
          </cell>
          <cell r="M148">
            <v>3397</v>
          </cell>
        </row>
        <row r="149">
          <cell r="C149">
            <v>3574</v>
          </cell>
          <cell r="D149">
            <v>102</v>
          </cell>
          <cell r="E149">
            <v>95</v>
          </cell>
          <cell r="F149">
            <v>1</v>
          </cell>
          <cell r="G149">
            <v>72</v>
          </cell>
          <cell r="H149">
            <v>3407</v>
          </cell>
          <cell r="I149">
            <v>106</v>
          </cell>
          <cell r="J149">
            <v>828</v>
          </cell>
        </row>
        <row r="152">
          <cell r="C152">
            <v>11475</v>
          </cell>
          <cell r="D152">
            <v>1172</v>
          </cell>
          <cell r="E152">
            <v>254</v>
          </cell>
          <cell r="F152">
            <v>24</v>
          </cell>
          <cell r="G152">
            <v>3108</v>
          </cell>
          <cell r="H152">
            <v>8113</v>
          </cell>
          <cell r="I152">
            <v>146</v>
          </cell>
          <cell r="J152">
            <v>348</v>
          </cell>
          <cell r="K152">
            <v>8</v>
          </cell>
          <cell r="L152">
            <v>109385</v>
          </cell>
          <cell r="M152">
            <v>3318</v>
          </cell>
        </row>
        <row r="153">
          <cell r="C153">
            <v>5453</v>
          </cell>
          <cell r="D153">
            <v>230</v>
          </cell>
          <cell r="E153">
            <v>349</v>
          </cell>
          <cell r="F153">
            <v>14</v>
          </cell>
          <cell r="G153">
            <v>353</v>
          </cell>
          <cell r="H153">
            <v>4751</v>
          </cell>
          <cell r="I153">
            <v>1</v>
          </cell>
          <cell r="J153">
            <v>50</v>
          </cell>
          <cell r="K153">
            <v>3</v>
          </cell>
          <cell r="L153">
            <v>45486</v>
          </cell>
          <cell r="M153">
            <v>415</v>
          </cell>
        </row>
        <row r="154">
          <cell r="C154">
            <v>7582</v>
          </cell>
          <cell r="D154">
            <v>380</v>
          </cell>
          <cell r="E154">
            <v>286</v>
          </cell>
          <cell r="F154">
            <v>23</v>
          </cell>
          <cell r="G154">
            <v>668</v>
          </cell>
          <cell r="H154">
            <v>6628</v>
          </cell>
          <cell r="I154">
            <v>160</v>
          </cell>
          <cell r="J154">
            <v>200</v>
          </cell>
          <cell r="K154">
            <v>8</v>
          </cell>
          <cell r="L154">
            <v>156493</v>
          </cell>
          <cell r="M154">
            <v>4135</v>
          </cell>
        </row>
        <row r="155">
          <cell r="C155">
            <v>18091</v>
          </cell>
          <cell r="D155">
            <v>643</v>
          </cell>
          <cell r="E155">
            <v>599</v>
          </cell>
          <cell r="F155">
            <v>32</v>
          </cell>
          <cell r="G155">
            <v>383</v>
          </cell>
          <cell r="H155">
            <v>17109</v>
          </cell>
          <cell r="I155">
            <v>208</v>
          </cell>
          <cell r="J155">
            <v>1774</v>
          </cell>
          <cell r="K155">
            <v>59</v>
          </cell>
          <cell r="L155">
            <v>191680</v>
          </cell>
          <cell r="M155">
            <v>18798</v>
          </cell>
        </row>
        <row r="156">
          <cell r="C156">
            <v>3711</v>
          </cell>
          <cell r="D156">
            <v>283</v>
          </cell>
          <cell r="E156">
            <v>7</v>
          </cell>
          <cell r="F156">
            <v>0</v>
          </cell>
          <cell r="G156">
            <v>406</v>
          </cell>
          <cell r="H156">
            <v>3298</v>
          </cell>
          <cell r="I156">
            <v>37</v>
          </cell>
          <cell r="J156">
            <v>1288</v>
          </cell>
          <cell r="K156">
            <v>2</v>
          </cell>
          <cell r="L156">
            <v>54484</v>
          </cell>
          <cell r="M156">
            <v>18911</v>
          </cell>
        </row>
        <row r="158">
          <cell r="C158">
            <v>7216</v>
          </cell>
          <cell r="D158">
            <v>337</v>
          </cell>
          <cell r="E158">
            <v>372</v>
          </cell>
          <cell r="F158">
            <v>21</v>
          </cell>
          <cell r="G158">
            <v>1217</v>
          </cell>
          <cell r="H158">
            <v>5627</v>
          </cell>
          <cell r="I158">
            <v>245</v>
          </cell>
          <cell r="J158">
            <v>375</v>
          </cell>
          <cell r="K158">
            <v>19</v>
          </cell>
          <cell r="L158">
            <v>74827</v>
          </cell>
          <cell r="M158">
            <v>3890</v>
          </cell>
        </row>
        <row r="159">
          <cell r="C159">
            <v>24490</v>
          </cell>
          <cell r="D159">
            <v>3388</v>
          </cell>
          <cell r="E159">
            <v>198</v>
          </cell>
          <cell r="F159">
            <v>28</v>
          </cell>
          <cell r="G159">
            <v>1986</v>
          </cell>
          <cell r="H159">
            <v>22306</v>
          </cell>
          <cell r="I159">
            <v>8</v>
          </cell>
          <cell r="J159">
            <v>168</v>
          </cell>
          <cell r="K159">
            <v>1</v>
          </cell>
          <cell r="L159">
            <v>1517992</v>
          </cell>
          <cell r="M159">
            <v>10402</v>
          </cell>
        </row>
        <row r="161">
          <cell r="C161">
            <v>10591</v>
          </cell>
          <cell r="D161">
            <v>27</v>
          </cell>
          <cell r="E161">
            <v>225</v>
          </cell>
          <cell r="F161">
            <v>3</v>
          </cell>
          <cell r="G161">
            <v>7616</v>
          </cell>
          <cell r="H161">
            <v>2750</v>
          </cell>
          <cell r="I161">
            <v>55</v>
          </cell>
          <cell r="J161">
            <v>207</v>
          </cell>
          <cell r="K161">
            <v>4</v>
          </cell>
          <cell r="L161">
            <v>534552</v>
          </cell>
          <cell r="M161">
            <v>10426</v>
          </cell>
        </row>
        <row r="168">
          <cell r="C168">
            <v>5862</v>
          </cell>
          <cell r="D168">
            <v>493</v>
          </cell>
          <cell r="E168">
            <v>79</v>
          </cell>
          <cell r="F168">
            <v>6</v>
          </cell>
          <cell r="G168">
            <v>931</v>
          </cell>
          <cell r="H168">
            <v>4852</v>
          </cell>
          <cell r="I168">
            <v>71</v>
          </cell>
          <cell r="J168">
            <v>168</v>
          </cell>
          <cell r="K168">
            <v>2</v>
          </cell>
          <cell r="L168">
            <v>150000</v>
          </cell>
          <cell r="M168">
            <v>4309</v>
          </cell>
        </row>
        <row r="170">
          <cell r="C170">
            <v>4873</v>
          </cell>
          <cell r="D170">
            <v>408</v>
          </cell>
          <cell r="E170">
            <v>99</v>
          </cell>
          <cell r="F170">
            <v>5</v>
          </cell>
          <cell r="G170">
            <v>400</v>
          </cell>
          <cell r="H170">
            <v>4374</v>
          </cell>
          <cell r="I170">
            <v>128</v>
          </cell>
          <cell r="J170">
            <v>558</v>
          </cell>
          <cell r="K170">
            <v>11</v>
          </cell>
          <cell r="L170">
            <v>26278</v>
          </cell>
          <cell r="M170">
            <v>3008</v>
          </cell>
        </row>
        <row r="173">
          <cell r="C173">
            <v>3699</v>
          </cell>
          <cell r="D173">
            <v>447</v>
          </cell>
          <cell r="E173">
            <v>10</v>
          </cell>
          <cell r="F173">
            <v>0</v>
          </cell>
          <cell r="G173">
            <v>652</v>
          </cell>
          <cell r="H173">
            <v>3037</v>
          </cell>
          <cell r="I173">
            <v>29</v>
          </cell>
          <cell r="J173">
            <v>632</v>
          </cell>
          <cell r="K173">
            <v>2</v>
          </cell>
          <cell r="L173">
            <v>72680</v>
          </cell>
          <cell r="M173">
            <v>12423</v>
          </cell>
        </row>
        <row r="175">
          <cell r="C175">
            <v>863</v>
          </cell>
          <cell r="D175">
            <v>28</v>
          </cell>
          <cell r="E175">
            <v>6</v>
          </cell>
          <cell r="F175">
            <v>4</v>
          </cell>
          <cell r="G175">
            <v>151</v>
          </cell>
          <cell r="H175">
            <v>706</v>
          </cell>
          <cell r="I175">
            <v>5</v>
          </cell>
          <cell r="J175">
            <v>158</v>
          </cell>
          <cell r="K175">
            <v>1</v>
          </cell>
          <cell r="L175">
            <v>31491</v>
          </cell>
          <cell r="M175">
            <v>5768</v>
          </cell>
        </row>
        <row r="176">
          <cell r="C176">
            <v>1248</v>
          </cell>
          <cell r="D176">
            <v>28</v>
          </cell>
          <cell r="E176">
            <v>61</v>
          </cell>
          <cell r="F176">
            <v>5</v>
          </cell>
          <cell r="G176">
            <v>165</v>
          </cell>
          <cell r="H176">
            <v>1022</v>
          </cell>
          <cell r="I176">
            <v>34</v>
          </cell>
          <cell r="J176">
            <v>600</v>
          </cell>
          <cell r="K176">
            <v>29</v>
          </cell>
          <cell r="L176">
            <v>37114</v>
          </cell>
          <cell r="M176">
            <v>17852</v>
          </cell>
        </row>
        <row r="180">
          <cell r="C180">
            <v>177644</v>
          </cell>
          <cell r="D180">
            <v>5103</v>
          </cell>
          <cell r="E180">
            <v>18708</v>
          </cell>
          <cell r="F180">
            <v>652</v>
          </cell>
          <cell r="G180">
            <v>70853</v>
          </cell>
          <cell r="H180">
            <v>88083</v>
          </cell>
          <cell r="I180">
            <v>7371</v>
          </cell>
          <cell r="J180">
            <v>3799</v>
          </cell>
          <cell r="K180">
            <v>400</v>
          </cell>
          <cell r="L180">
            <v>650755</v>
          </cell>
          <cell r="M180">
            <v>13918</v>
          </cell>
        </row>
        <row r="181">
          <cell r="C181">
            <v>238</v>
          </cell>
          <cell r="D181">
            <v>5</v>
          </cell>
          <cell r="E181">
            <v>7</v>
          </cell>
          <cell r="F181">
            <v>0</v>
          </cell>
          <cell r="G181">
            <v>63</v>
          </cell>
          <cell r="H181">
            <v>168</v>
          </cell>
          <cell r="I181">
            <v>1</v>
          </cell>
          <cell r="J181">
            <v>11</v>
          </cell>
          <cell r="K181">
            <v>0.3</v>
          </cell>
          <cell r="L181">
            <v>4768</v>
          </cell>
          <cell r="M181">
            <v>223</v>
          </cell>
        </row>
        <row r="186">
          <cell r="C186">
            <v>11927</v>
          </cell>
          <cell r="D186">
            <v>482</v>
          </cell>
          <cell r="E186">
            <v>1203</v>
          </cell>
          <cell r="F186">
            <v>170</v>
          </cell>
          <cell r="G186">
            <v>381</v>
          </cell>
          <cell r="H186">
            <v>10343</v>
          </cell>
          <cell r="I186">
            <v>954</v>
          </cell>
          <cell r="J186">
            <v>1181</v>
          </cell>
          <cell r="K186">
            <v>119</v>
          </cell>
          <cell r="L186">
            <v>74600</v>
          </cell>
          <cell r="M186">
            <v>7387</v>
          </cell>
        </row>
        <row r="187">
          <cell r="C187">
            <v>26336</v>
          </cell>
          <cell r="D187">
            <v>400</v>
          </cell>
          <cell r="E187">
            <v>1239</v>
          </cell>
          <cell r="F187">
            <v>65</v>
          </cell>
          <cell r="G187">
            <v>15400</v>
          </cell>
          <cell r="H187">
            <v>9697</v>
          </cell>
          <cell r="I187">
            <v>386</v>
          </cell>
          <cell r="J187">
            <v>3043</v>
          </cell>
          <cell r="K187">
            <v>143</v>
          </cell>
          <cell r="L187">
            <v>199000</v>
          </cell>
          <cell r="M187">
            <v>22993</v>
          </cell>
        </row>
        <row r="188">
          <cell r="C188">
            <v>33</v>
          </cell>
          <cell r="D188">
            <v>4</v>
          </cell>
          <cell r="E188">
            <v>2</v>
          </cell>
          <cell r="F188">
            <v>0</v>
          </cell>
          <cell r="G188">
            <v>5</v>
          </cell>
          <cell r="H188">
            <v>26</v>
          </cell>
          <cell r="I188">
            <v>0</v>
          </cell>
          <cell r="J188">
            <v>2</v>
          </cell>
          <cell r="K188">
            <v>0.1</v>
          </cell>
          <cell r="L188">
            <v>0</v>
          </cell>
          <cell r="M188">
            <v>0</v>
          </cell>
        </row>
        <row r="190">
          <cell r="C190">
            <v>2643</v>
          </cell>
          <cell r="D190">
            <v>30</v>
          </cell>
          <cell r="E190">
            <v>43</v>
          </cell>
          <cell r="F190">
            <v>2</v>
          </cell>
          <cell r="G190">
            <v>1497</v>
          </cell>
          <cell r="H190">
            <v>1103</v>
          </cell>
          <cell r="I190">
            <v>61</v>
          </cell>
          <cell r="J190">
            <v>38</v>
          </cell>
          <cell r="K190">
            <v>0.6</v>
          </cell>
          <cell r="L190">
            <v>100498</v>
          </cell>
          <cell r="M190">
            <v>1440</v>
          </cell>
        </row>
        <row r="195">
          <cell r="C195">
            <v>69392</v>
          </cell>
          <cell r="D195">
            <v>4281</v>
          </cell>
          <cell r="E195">
            <v>1518</v>
          </cell>
          <cell r="F195">
            <v>115</v>
          </cell>
          <cell r="G195">
            <v>5674</v>
          </cell>
          <cell r="H195">
            <v>62200</v>
          </cell>
          <cell r="I195">
            <v>1820</v>
          </cell>
          <cell r="J195">
            <v>823</v>
          </cell>
          <cell r="K195">
            <v>18</v>
          </cell>
          <cell r="L195">
            <v>477716</v>
          </cell>
          <cell r="M195">
            <v>5664</v>
          </cell>
        </row>
        <row r="197">
          <cell r="C197">
            <v>5365</v>
          </cell>
          <cell r="D197">
            <v>432</v>
          </cell>
          <cell r="E197">
            <v>33</v>
          </cell>
          <cell r="F197">
            <v>5</v>
          </cell>
          <cell r="G197">
            <v>1034</v>
          </cell>
          <cell r="H197">
            <v>4298</v>
          </cell>
          <cell r="I197">
            <v>1</v>
          </cell>
          <cell r="J197">
            <v>542</v>
          </cell>
          <cell r="K197">
            <v>3</v>
          </cell>
          <cell r="L197">
            <v>767000</v>
          </cell>
          <cell r="M197">
            <v>77550</v>
          </cell>
        </row>
        <row r="199">
          <cell r="C199">
            <v>98476</v>
          </cell>
          <cell r="D199">
            <v>4603</v>
          </cell>
          <cell r="E199">
            <v>12868</v>
          </cell>
          <cell r="F199">
            <v>761</v>
          </cell>
          <cell r="G199" t="str">
            <v>N/A</v>
          </cell>
          <cell r="H199">
            <v>85264</v>
          </cell>
          <cell r="I199">
            <v>1559</v>
          </cell>
          <cell r="J199">
            <v>1451</v>
          </cell>
          <cell r="K199">
            <v>190</v>
          </cell>
          <cell r="L199">
            <v>398916</v>
          </cell>
          <cell r="M199">
            <v>5876</v>
          </cell>
        </row>
        <row r="200">
          <cell r="C200">
            <v>3764</v>
          </cell>
          <cell r="D200">
            <v>392</v>
          </cell>
          <cell r="E200">
            <v>108</v>
          </cell>
          <cell r="F200">
            <v>10</v>
          </cell>
          <cell r="G200">
            <v>143</v>
          </cell>
          <cell r="H200">
            <v>3513</v>
          </cell>
          <cell r="I200">
            <v>45</v>
          </cell>
          <cell r="J200">
            <v>86</v>
          </cell>
          <cell r="K200">
            <v>2</v>
          </cell>
          <cell r="L200">
            <v>39084</v>
          </cell>
          <cell r="M200">
            <v>894</v>
          </cell>
        </row>
        <row r="202">
          <cell r="C202">
            <v>641410</v>
          </cell>
          <cell r="D202">
            <v>30778</v>
          </cell>
        </row>
        <row r="202">
          <cell r="G202">
            <v>48131</v>
          </cell>
          <cell r="H202">
            <v>564885</v>
          </cell>
          <cell r="I202">
            <v>13477</v>
          </cell>
          <cell r="J202">
            <v>1938</v>
          </cell>
          <cell r="K202">
            <v>86</v>
          </cell>
          <cell r="L202">
            <v>3236901</v>
          </cell>
          <cell r="M202">
            <v>9779</v>
          </cell>
        </row>
        <row r="203">
          <cell r="C203">
            <v>1302</v>
          </cell>
          <cell r="D203">
            <v>137</v>
          </cell>
          <cell r="E203">
            <v>4</v>
          </cell>
          <cell r="F203">
            <v>0</v>
          </cell>
          <cell r="G203">
            <v>107</v>
          </cell>
          <cell r="H203">
            <v>1191</v>
          </cell>
          <cell r="I203">
            <v>8</v>
          </cell>
          <cell r="J203">
            <v>39</v>
          </cell>
          <cell r="K203">
            <v>0.1</v>
          </cell>
          <cell r="L203">
            <v>70000</v>
          </cell>
          <cell r="M203">
            <v>2091</v>
          </cell>
        </row>
        <row r="206">
          <cell r="C206">
            <v>267</v>
          </cell>
          <cell r="D206">
            <v>1</v>
          </cell>
          <cell r="E206">
            <v>0</v>
          </cell>
          <cell r="F206">
            <v>0</v>
          </cell>
          <cell r="G206">
            <v>171</v>
          </cell>
          <cell r="H206">
            <v>96</v>
          </cell>
          <cell r="I206">
            <v>8</v>
          </cell>
          <cell r="J206">
            <v>3</v>
          </cell>
          <cell r="K206">
            <v>0</v>
          </cell>
          <cell r="L206">
            <v>135938</v>
          </cell>
          <cell r="M206">
            <v>1397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1</v>
          </cell>
          <cell r="I208">
            <v>0</v>
          </cell>
          <cell r="J208">
            <v>0.03</v>
          </cell>
          <cell r="K208">
            <v>0</v>
          </cell>
          <cell r="L208">
            <v>0</v>
          </cell>
          <cell r="M208">
            <v>0</v>
          </cell>
        </row>
      </sheetData>
      <sheetData sheetId="46"/>
      <sheetData sheetId="47">
        <row r="1">
          <cell r="C1">
            <v>2123823</v>
          </cell>
        </row>
        <row r="1">
          <cell r="E1">
            <v>145417</v>
          </cell>
        </row>
        <row r="2">
          <cell r="C2">
            <v>840</v>
          </cell>
          <cell r="D2">
            <v>56</v>
          </cell>
          <cell r="E2">
            <v>30</v>
          </cell>
          <cell r="F2">
            <v>5</v>
          </cell>
          <cell r="G2">
            <v>54</v>
          </cell>
          <cell r="H2">
            <v>756</v>
          </cell>
          <cell r="I2">
            <v>0</v>
          </cell>
          <cell r="J2">
            <v>22</v>
          </cell>
          <cell r="K2">
            <v>0.8</v>
          </cell>
          <cell r="L2">
            <v>0</v>
          </cell>
          <cell r="M2">
            <v>0</v>
          </cell>
        </row>
        <row r="3">
          <cell r="C3">
            <v>518</v>
          </cell>
          <cell r="D3">
            <v>24</v>
          </cell>
          <cell r="E3">
            <v>26</v>
          </cell>
          <cell r="F3">
            <v>1</v>
          </cell>
          <cell r="G3">
            <v>277</v>
          </cell>
          <cell r="H3">
            <v>215</v>
          </cell>
          <cell r="I3">
            <v>5</v>
          </cell>
          <cell r="J3">
            <v>180</v>
          </cell>
          <cell r="K3">
            <v>9</v>
          </cell>
          <cell r="L3">
            <v>4827</v>
          </cell>
          <cell r="M3">
            <v>1677</v>
          </cell>
        </row>
        <row r="10">
          <cell r="C10">
            <v>1159</v>
          </cell>
          <cell r="D10">
            <v>48</v>
          </cell>
          <cell r="E10">
            <v>18</v>
          </cell>
          <cell r="F10">
            <v>1</v>
          </cell>
          <cell r="G10">
            <v>358</v>
          </cell>
          <cell r="H10">
            <v>783</v>
          </cell>
          <cell r="I10">
            <v>30</v>
          </cell>
          <cell r="J10">
            <v>391</v>
          </cell>
          <cell r="K10">
            <v>6</v>
          </cell>
          <cell r="L10">
            <v>9632</v>
          </cell>
          <cell r="M10">
            <v>3250</v>
          </cell>
        </row>
        <row r="12">
          <cell r="C12">
            <v>6468</v>
          </cell>
          <cell r="D12">
            <v>21</v>
          </cell>
          <cell r="E12">
            <v>63</v>
          </cell>
          <cell r="F12">
            <v>0</v>
          </cell>
          <cell r="G12">
            <v>3747</v>
          </cell>
          <cell r="H12">
            <v>2658</v>
          </cell>
          <cell r="I12">
            <v>66</v>
          </cell>
          <cell r="J12">
            <v>254</v>
          </cell>
          <cell r="K12">
            <v>2</v>
          </cell>
          <cell r="L12">
            <v>380003</v>
          </cell>
          <cell r="M12">
            <v>14902</v>
          </cell>
        </row>
        <row r="13">
          <cell r="C13">
            <v>14476</v>
          </cell>
          <cell r="D13">
            <v>140</v>
          </cell>
          <cell r="E13">
            <v>410</v>
          </cell>
          <cell r="F13">
            <v>17</v>
          </cell>
          <cell r="G13">
            <v>8986</v>
          </cell>
          <cell r="H13">
            <v>5080</v>
          </cell>
          <cell r="I13">
            <v>238</v>
          </cell>
          <cell r="J13">
            <v>1607</v>
          </cell>
          <cell r="K13">
            <v>46</v>
          </cell>
          <cell r="L13">
            <v>162816</v>
          </cell>
          <cell r="M13">
            <v>18078</v>
          </cell>
        </row>
        <row r="14">
          <cell r="C14">
            <v>1283</v>
          </cell>
          <cell r="D14">
            <v>30</v>
          </cell>
          <cell r="E14">
            <v>15</v>
          </cell>
          <cell r="F14">
            <v>2</v>
          </cell>
          <cell r="G14">
            <v>460</v>
          </cell>
          <cell r="H14">
            <v>808</v>
          </cell>
          <cell r="I14">
            <v>28</v>
          </cell>
          <cell r="J14">
            <v>127</v>
          </cell>
          <cell r="K14">
            <v>1</v>
          </cell>
          <cell r="L14">
            <v>75397</v>
          </cell>
          <cell r="M14">
            <v>7436</v>
          </cell>
        </row>
        <row r="16">
          <cell r="C16">
            <v>1700</v>
          </cell>
          <cell r="D16">
            <v>29</v>
          </cell>
          <cell r="E16">
            <v>7</v>
          </cell>
          <cell r="F16">
            <v>0</v>
          </cell>
          <cell r="G16">
            <v>703</v>
          </cell>
          <cell r="H16">
            <v>990</v>
          </cell>
          <cell r="I16">
            <v>3</v>
          </cell>
          <cell r="J16">
            <v>999</v>
          </cell>
          <cell r="K16">
            <v>4</v>
          </cell>
          <cell r="L16">
            <v>76630</v>
          </cell>
          <cell r="M16">
            <v>45035</v>
          </cell>
        </row>
        <row r="17">
          <cell r="C17">
            <v>1572</v>
          </cell>
          <cell r="D17">
            <v>341</v>
          </cell>
          <cell r="E17">
            <v>60</v>
          </cell>
          <cell r="F17">
            <v>10</v>
          </cell>
          <cell r="G17">
            <v>49</v>
          </cell>
          <cell r="H17">
            <v>1463</v>
          </cell>
          <cell r="I17">
            <v>1</v>
          </cell>
          <cell r="J17">
            <v>10</v>
          </cell>
          <cell r="K17">
            <v>0.4</v>
          </cell>
          <cell r="L17">
            <v>17003</v>
          </cell>
          <cell r="M17">
            <v>103</v>
          </cell>
        </row>
        <row r="19">
          <cell r="C19">
            <v>4204</v>
          </cell>
          <cell r="D19">
            <v>476</v>
          </cell>
          <cell r="E19">
            <v>40</v>
          </cell>
          <cell r="F19">
            <v>4</v>
          </cell>
          <cell r="G19">
            <v>203</v>
          </cell>
          <cell r="H19">
            <v>3961</v>
          </cell>
          <cell r="I19">
            <v>65</v>
          </cell>
          <cell r="J19">
            <v>445</v>
          </cell>
          <cell r="K19">
            <v>4</v>
          </cell>
          <cell r="L19">
            <v>81246</v>
          </cell>
          <cell r="M19">
            <v>8598</v>
          </cell>
        </row>
        <row r="20">
          <cell r="C20">
            <v>34809</v>
          </cell>
          <cell r="D20">
            <v>1236</v>
          </cell>
          <cell r="E20">
            <v>4857</v>
          </cell>
          <cell r="F20">
            <v>417</v>
          </cell>
          <cell r="G20">
            <v>7562</v>
          </cell>
          <cell r="H20">
            <v>22390</v>
          </cell>
          <cell r="I20">
            <v>1182</v>
          </cell>
          <cell r="J20">
            <v>3003</v>
          </cell>
          <cell r="K20">
            <v>419</v>
          </cell>
          <cell r="L20">
            <v>134303</v>
          </cell>
          <cell r="M20">
            <v>11588</v>
          </cell>
        </row>
        <row r="24"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2</v>
          </cell>
          <cell r="H24">
            <v>3</v>
          </cell>
          <cell r="I24">
            <v>0</v>
          </cell>
          <cell r="J24">
            <v>6</v>
          </cell>
          <cell r="K24">
            <v>0</v>
          </cell>
          <cell r="L24">
            <v>1166</v>
          </cell>
          <cell r="M24">
            <v>1511</v>
          </cell>
        </row>
        <row r="26">
          <cell r="C26">
            <v>1167</v>
          </cell>
          <cell r="D26">
            <v>57</v>
          </cell>
          <cell r="E26">
            <v>43</v>
          </cell>
          <cell r="F26">
            <v>2</v>
          </cell>
          <cell r="G26">
            <v>277</v>
          </cell>
          <cell r="H26">
            <v>847</v>
          </cell>
          <cell r="I26">
            <v>4</v>
          </cell>
          <cell r="J26">
            <v>356</v>
          </cell>
          <cell r="K26">
            <v>13</v>
          </cell>
          <cell r="L26">
            <v>14743</v>
          </cell>
          <cell r="M26">
            <v>4494</v>
          </cell>
        </row>
        <row r="28">
          <cell r="C28">
            <v>30683</v>
          </cell>
          <cell r="D28">
            <v>2363</v>
          </cell>
          <cell r="E28">
            <v>1947</v>
          </cell>
          <cell r="F28">
            <v>211</v>
          </cell>
          <cell r="G28">
            <v>14026</v>
          </cell>
          <cell r="H28">
            <v>14710</v>
          </cell>
          <cell r="I28">
            <v>6634</v>
          </cell>
          <cell r="J28">
            <v>144</v>
          </cell>
          <cell r="K28">
            <v>9</v>
          </cell>
          <cell r="L28">
            <v>62985</v>
          </cell>
          <cell r="M28">
            <v>296</v>
          </cell>
        </row>
        <row r="30">
          <cell r="C30">
            <v>136</v>
          </cell>
          <cell r="D30">
            <v>0</v>
          </cell>
          <cell r="E30">
            <v>1</v>
          </cell>
          <cell r="F30">
            <v>0</v>
          </cell>
          <cell r="G30">
            <v>108</v>
          </cell>
          <cell r="H30">
            <v>27</v>
          </cell>
          <cell r="I30">
            <v>2</v>
          </cell>
          <cell r="J30">
            <v>311</v>
          </cell>
          <cell r="K30">
            <v>2</v>
          </cell>
          <cell r="L30">
            <v>10826</v>
          </cell>
          <cell r="M30">
            <v>24746</v>
          </cell>
        </row>
        <row r="31">
          <cell r="C31">
            <v>800</v>
          </cell>
          <cell r="D31">
            <v>53</v>
          </cell>
          <cell r="E31">
            <v>38</v>
          </cell>
          <cell r="F31">
            <v>2</v>
          </cell>
          <cell r="G31">
            <v>122</v>
          </cell>
          <cell r="H31">
            <v>640</v>
          </cell>
          <cell r="I31">
            <v>37</v>
          </cell>
          <cell r="J31">
            <v>115</v>
          </cell>
          <cell r="K31">
            <v>5</v>
          </cell>
          <cell r="L31">
            <v>18502</v>
          </cell>
          <cell r="M31">
            <v>2663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98</v>
          </cell>
          <cell r="H35">
            <v>24</v>
          </cell>
          <cell r="I35">
            <v>1</v>
          </cell>
          <cell r="J35">
            <v>7</v>
          </cell>
          <cell r="K35">
            <v>0</v>
          </cell>
          <cell r="L35">
            <v>5768</v>
          </cell>
          <cell r="M35">
            <v>345</v>
          </cell>
        </row>
        <row r="37">
          <cell r="C37">
            <v>29929</v>
          </cell>
          <cell r="D37">
            <v>1724</v>
          </cell>
          <cell r="E37">
            <v>1191</v>
          </cell>
          <cell r="F37">
            <v>185</v>
          </cell>
          <cell r="G37">
            <v>9674</v>
          </cell>
          <cell r="H37">
            <v>19064</v>
          </cell>
          <cell r="I37">
            <v>557</v>
          </cell>
          <cell r="J37">
            <v>793</v>
          </cell>
          <cell r="K37">
            <v>32</v>
          </cell>
          <cell r="L37">
            <v>487625</v>
          </cell>
          <cell r="M37">
            <v>12920</v>
          </cell>
        </row>
        <row r="43">
          <cell r="C43">
            <v>8807</v>
          </cell>
          <cell r="D43">
            <v>534</v>
          </cell>
          <cell r="E43">
            <v>105</v>
          </cell>
          <cell r="F43">
            <v>11</v>
          </cell>
          <cell r="G43">
            <v>3299</v>
          </cell>
          <cell r="H43">
            <v>5403</v>
          </cell>
          <cell r="I43">
            <v>384</v>
          </cell>
          <cell r="J43">
            <v>461</v>
          </cell>
          <cell r="K43">
            <v>5</v>
          </cell>
          <cell r="L43">
            <v>98424</v>
          </cell>
          <cell r="M43">
            <v>5149</v>
          </cell>
        </row>
        <row r="44">
          <cell r="C44">
            <v>83799</v>
          </cell>
        </row>
        <row r="44">
          <cell r="E44">
            <v>3352</v>
          </cell>
        </row>
        <row r="48">
          <cell r="C48">
            <v>1791</v>
          </cell>
          <cell r="D48">
            <v>50</v>
          </cell>
          <cell r="E48">
            <v>35</v>
          </cell>
          <cell r="F48">
            <v>2</v>
          </cell>
          <cell r="G48">
            <v>529</v>
          </cell>
          <cell r="H48">
            <v>1227</v>
          </cell>
          <cell r="I48">
            <v>31</v>
          </cell>
          <cell r="J48">
            <v>436</v>
          </cell>
          <cell r="K48">
            <v>9</v>
          </cell>
          <cell r="L48">
            <v>20158</v>
          </cell>
          <cell r="M48">
            <v>4910</v>
          </cell>
        </row>
        <row r="51">
          <cell r="C51">
            <v>735</v>
          </cell>
          <cell r="D51">
            <v>20</v>
          </cell>
          <cell r="E51">
            <v>12</v>
          </cell>
          <cell r="F51">
            <v>0</v>
          </cell>
          <cell r="G51">
            <v>77</v>
          </cell>
          <cell r="H51">
            <v>646</v>
          </cell>
          <cell r="I51">
            <v>8</v>
          </cell>
          <cell r="J51">
            <v>609</v>
          </cell>
          <cell r="K51">
            <v>10</v>
          </cell>
          <cell r="L51">
            <v>17923</v>
          </cell>
          <cell r="M51">
            <v>14845</v>
          </cell>
        </row>
        <row r="52">
          <cell r="C52">
            <v>6433</v>
          </cell>
          <cell r="D52">
            <v>217</v>
          </cell>
          <cell r="E52">
            <v>169</v>
          </cell>
          <cell r="F52">
            <v>3</v>
          </cell>
          <cell r="G52">
            <v>972</v>
          </cell>
          <cell r="H52">
            <v>5292</v>
          </cell>
          <cell r="I52">
            <v>75</v>
          </cell>
          <cell r="J52">
            <v>601</v>
          </cell>
          <cell r="K52">
            <v>16</v>
          </cell>
          <cell r="L52">
            <v>146004</v>
          </cell>
          <cell r="M52">
            <v>13634</v>
          </cell>
        </row>
        <row r="53">
          <cell r="C53">
            <v>6879</v>
          </cell>
          <cell r="D53">
            <v>198</v>
          </cell>
          <cell r="E53">
            <v>321</v>
          </cell>
          <cell r="F53">
            <v>12</v>
          </cell>
          <cell r="G53">
            <v>3023</v>
          </cell>
          <cell r="H53">
            <v>3535</v>
          </cell>
          <cell r="I53">
            <v>92</v>
          </cell>
          <cell r="J53">
            <v>1188</v>
          </cell>
          <cell r="K53">
            <v>55</v>
          </cell>
          <cell r="L53">
            <v>82380</v>
          </cell>
          <cell r="M53">
            <v>14223</v>
          </cell>
        </row>
        <row r="59">
          <cell r="C59">
            <v>8225</v>
          </cell>
          <cell r="D59">
            <v>367</v>
          </cell>
          <cell r="E59">
            <v>403</v>
          </cell>
          <cell r="F59">
            <v>15</v>
          </cell>
          <cell r="G59">
            <v>838</v>
          </cell>
          <cell r="H59">
            <v>6984</v>
          </cell>
          <cell r="I59">
            <v>168</v>
          </cell>
          <cell r="J59">
            <v>466</v>
          </cell>
          <cell r="K59">
            <v>23</v>
          </cell>
          <cell r="L59">
            <v>27868</v>
          </cell>
          <cell r="M59">
            <v>1580</v>
          </cell>
        </row>
        <row r="64">
          <cell r="C64">
            <v>1434</v>
          </cell>
          <cell r="D64">
            <v>34</v>
          </cell>
          <cell r="E64">
            <v>36</v>
          </cell>
          <cell r="F64">
            <v>1</v>
          </cell>
          <cell r="G64">
            <v>133</v>
          </cell>
          <cell r="H64">
            <v>1265</v>
          </cell>
          <cell r="I64">
            <v>10</v>
          </cell>
          <cell r="J64">
            <v>1081</v>
          </cell>
          <cell r="K64">
            <v>27</v>
          </cell>
          <cell r="L64">
            <v>36024</v>
          </cell>
          <cell r="M64">
            <v>27156</v>
          </cell>
        </row>
        <row r="70">
          <cell r="C70">
            <v>3369</v>
          </cell>
          <cell r="D70">
            <v>132</v>
          </cell>
          <cell r="E70">
            <v>75</v>
          </cell>
          <cell r="F70">
            <v>3</v>
          </cell>
          <cell r="G70">
            <v>1700</v>
          </cell>
          <cell r="H70">
            <v>1594</v>
          </cell>
          <cell r="I70">
            <v>76</v>
          </cell>
          <cell r="J70">
            <v>608</v>
          </cell>
          <cell r="K70">
            <v>14</v>
          </cell>
          <cell r="L70">
            <v>49700</v>
          </cell>
          <cell r="M70">
            <v>8970</v>
          </cell>
        </row>
        <row r="76">
          <cell r="C76">
            <v>348</v>
          </cell>
          <cell r="D76">
            <v>42</v>
          </cell>
          <cell r="E76">
            <v>3</v>
          </cell>
          <cell r="F76">
            <v>0</v>
          </cell>
          <cell r="G76">
            <v>76</v>
          </cell>
          <cell r="H76">
            <v>269</v>
          </cell>
          <cell r="I76">
            <v>6</v>
          </cell>
          <cell r="J76">
            <v>87</v>
          </cell>
          <cell r="K76">
            <v>0.8</v>
          </cell>
          <cell r="L76">
            <v>5027</v>
          </cell>
          <cell r="M76">
            <v>1260</v>
          </cell>
        </row>
        <row r="77">
          <cell r="C77">
            <v>137698</v>
          </cell>
          <cell r="D77">
            <v>4242</v>
          </cell>
          <cell r="E77">
            <v>4052</v>
          </cell>
          <cell r="F77">
            <v>460</v>
          </cell>
          <cell r="G77">
            <v>77000</v>
          </cell>
          <cell r="H77">
            <v>56646</v>
          </cell>
          <cell r="I77">
            <v>4288</v>
          </cell>
          <cell r="J77">
            <v>1643</v>
          </cell>
          <cell r="K77">
            <v>48</v>
          </cell>
          <cell r="L77">
            <v>1728357</v>
          </cell>
          <cell r="M77">
            <v>20629</v>
          </cell>
        </row>
        <row r="80">
          <cell r="C80">
            <v>2207</v>
          </cell>
          <cell r="D80">
            <v>15</v>
          </cell>
          <cell r="E80">
            <v>105</v>
          </cell>
          <cell r="F80">
            <v>3</v>
          </cell>
          <cell r="G80">
            <v>269</v>
          </cell>
          <cell r="H80">
            <v>1833</v>
          </cell>
          <cell r="I80">
            <v>69</v>
          </cell>
          <cell r="J80">
            <v>212</v>
          </cell>
          <cell r="K80">
            <v>10</v>
          </cell>
          <cell r="L80">
            <v>50771</v>
          </cell>
          <cell r="M80">
            <v>4871</v>
          </cell>
        </row>
        <row r="90">
          <cell r="C90">
            <v>1652</v>
          </cell>
          <cell r="D90">
            <v>73</v>
          </cell>
          <cell r="E90">
            <v>142</v>
          </cell>
          <cell r="F90">
            <v>8</v>
          </cell>
          <cell r="G90">
            <v>199</v>
          </cell>
          <cell r="H90">
            <v>1311</v>
          </cell>
          <cell r="I90">
            <v>60</v>
          </cell>
          <cell r="J90">
            <v>171</v>
          </cell>
          <cell r="K90">
            <v>15</v>
          </cell>
          <cell r="L90">
            <v>38489</v>
          </cell>
          <cell r="M90">
            <v>3984</v>
          </cell>
        </row>
        <row r="92">
          <cell r="C92">
            <v>13430</v>
          </cell>
          <cell r="D92">
            <v>1108</v>
          </cell>
          <cell r="E92">
            <v>448</v>
          </cell>
          <cell r="F92">
            <v>43</v>
          </cell>
          <cell r="G92">
            <v>1768</v>
          </cell>
          <cell r="H92">
            <v>11214</v>
          </cell>
          <cell r="I92">
            <v>0</v>
          </cell>
          <cell r="J92">
            <v>10</v>
          </cell>
          <cell r="K92">
            <v>0.3</v>
          </cell>
          <cell r="L92">
            <v>302956</v>
          </cell>
          <cell r="M92">
            <v>220</v>
          </cell>
        </row>
        <row r="93">
          <cell r="C93">
            <v>5516</v>
          </cell>
          <cell r="D93">
            <v>380</v>
          </cell>
          <cell r="E93">
            <v>496</v>
          </cell>
          <cell r="F93">
            <v>27</v>
          </cell>
          <cell r="G93">
            <v>548</v>
          </cell>
          <cell r="H93">
            <v>4472</v>
          </cell>
          <cell r="I93">
            <v>0</v>
          </cell>
          <cell r="J93">
            <v>20</v>
          </cell>
          <cell r="K93">
            <v>2</v>
          </cell>
          <cell r="L93">
            <v>36000</v>
          </cell>
          <cell r="M93">
            <v>132</v>
          </cell>
        </row>
        <row r="94">
          <cell r="C94">
            <v>77995</v>
          </cell>
          <cell r="D94">
            <v>1606</v>
          </cell>
          <cell r="E94">
            <v>4869</v>
          </cell>
          <cell r="F94">
            <v>92</v>
          </cell>
          <cell r="G94">
            <v>52229</v>
          </cell>
          <cell r="H94">
            <v>20897</v>
          </cell>
          <cell r="I94">
            <v>3594</v>
          </cell>
          <cell r="J94">
            <v>929</v>
          </cell>
          <cell r="K94">
            <v>58</v>
          </cell>
          <cell r="L94">
            <v>310340</v>
          </cell>
          <cell r="M94">
            <v>3695</v>
          </cell>
        </row>
        <row r="95">
          <cell r="C95">
            <v>1434</v>
          </cell>
          <cell r="D95">
            <v>19</v>
          </cell>
          <cell r="E95">
            <v>80</v>
          </cell>
          <cell r="F95">
            <v>1</v>
          </cell>
          <cell r="G95">
            <v>856</v>
          </cell>
          <cell r="H95">
            <v>498</v>
          </cell>
          <cell r="I95">
            <v>0</v>
          </cell>
          <cell r="J95">
            <v>36</v>
          </cell>
          <cell r="K95">
            <v>2</v>
          </cell>
          <cell r="L95">
            <v>49260</v>
          </cell>
          <cell r="M95">
            <v>1225</v>
          </cell>
        </row>
        <row r="96">
          <cell r="C96">
            <v>13271</v>
          </cell>
          <cell r="D96">
            <v>724</v>
          </cell>
          <cell r="E96">
            <v>486</v>
          </cell>
          <cell r="F96">
            <v>42</v>
          </cell>
          <cell r="G96">
            <v>77</v>
          </cell>
          <cell r="H96">
            <v>12708</v>
          </cell>
          <cell r="I96">
            <v>156</v>
          </cell>
          <cell r="J96">
            <v>2688</v>
          </cell>
          <cell r="K96">
            <v>98</v>
          </cell>
          <cell r="L96">
            <v>90646</v>
          </cell>
          <cell r="M96">
            <v>18358</v>
          </cell>
        </row>
        <row r="98">
          <cell r="C98">
            <v>12758</v>
          </cell>
          <cell r="D98">
            <v>257</v>
          </cell>
          <cell r="E98">
            <v>142</v>
          </cell>
          <cell r="F98">
            <v>12</v>
          </cell>
          <cell r="G98">
            <v>2818</v>
          </cell>
          <cell r="H98">
            <v>9798</v>
          </cell>
          <cell r="I98">
            <v>181</v>
          </cell>
          <cell r="J98">
            <v>1474</v>
          </cell>
          <cell r="K98">
            <v>16</v>
          </cell>
          <cell r="L98">
            <v>187250</v>
          </cell>
          <cell r="M98">
            <v>21634</v>
          </cell>
        </row>
        <row r="99">
          <cell r="C99">
            <v>168941</v>
          </cell>
          <cell r="D99">
            <v>3786</v>
          </cell>
          <cell r="E99">
            <v>22170</v>
          </cell>
          <cell r="F99">
            <v>525</v>
          </cell>
          <cell r="G99">
            <v>40164</v>
          </cell>
          <cell r="H99">
            <v>106607</v>
          </cell>
          <cell r="I99">
            <v>2936</v>
          </cell>
          <cell r="J99">
            <v>2794</v>
          </cell>
          <cell r="K99">
            <v>367</v>
          </cell>
          <cell r="L99">
            <v>1178403</v>
          </cell>
          <cell r="M99">
            <v>19490</v>
          </cell>
        </row>
        <row r="103">
          <cell r="C103">
            <v>402</v>
          </cell>
          <cell r="D103">
            <v>1</v>
          </cell>
          <cell r="E103">
            <v>7</v>
          </cell>
          <cell r="F103">
            <v>0</v>
          </cell>
          <cell r="G103">
            <v>259</v>
          </cell>
          <cell r="H103">
            <v>136</v>
          </cell>
          <cell r="I103">
            <v>5</v>
          </cell>
          <cell r="J103">
            <v>39</v>
          </cell>
          <cell r="K103">
            <v>0.7</v>
          </cell>
          <cell r="L103">
            <v>20500</v>
          </cell>
          <cell r="M103">
            <v>2009</v>
          </cell>
        </row>
        <row r="104">
          <cell r="C104">
            <v>1402</v>
          </cell>
          <cell r="D104">
            <v>107</v>
          </cell>
          <cell r="E104">
            <v>17</v>
          </cell>
          <cell r="F104">
            <v>1</v>
          </cell>
          <cell r="G104">
            <v>277</v>
          </cell>
          <cell r="H104">
            <v>1108</v>
          </cell>
          <cell r="I104">
            <v>22</v>
          </cell>
          <cell r="J104">
            <v>75</v>
          </cell>
          <cell r="K104">
            <v>0.9</v>
          </cell>
          <cell r="L104">
            <v>85735</v>
          </cell>
          <cell r="M104">
            <v>4566</v>
          </cell>
        </row>
        <row r="106">
          <cell r="C106">
            <v>1524</v>
          </cell>
          <cell r="D106">
            <v>119</v>
          </cell>
          <cell r="E106">
            <v>3</v>
          </cell>
          <cell r="F106">
            <v>0</v>
          </cell>
          <cell r="G106">
            <v>225</v>
          </cell>
          <cell r="H106">
            <v>1296</v>
          </cell>
          <cell r="I106">
            <v>32</v>
          </cell>
          <cell r="J106">
            <v>357</v>
          </cell>
          <cell r="K106">
            <v>0.7</v>
          </cell>
          <cell r="L106">
            <v>0</v>
          </cell>
          <cell r="M106">
            <v>0</v>
          </cell>
        </row>
        <row r="107">
          <cell r="C107">
            <v>466</v>
          </cell>
          <cell r="D107">
            <v>17</v>
          </cell>
          <cell r="E107">
            <v>5</v>
          </cell>
          <cell r="F107">
            <v>0</v>
          </cell>
          <cell r="G107">
            <v>91</v>
          </cell>
          <cell r="H107">
            <v>370</v>
          </cell>
          <cell r="I107">
            <v>5</v>
          </cell>
          <cell r="J107">
            <v>71</v>
          </cell>
          <cell r="K107">
            <v>0.8</v>
          </cell>
          <cell r="L107">
            <v>26147</v>
          </cell>
          <cell r="M107">
            <v>4008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2</v>
          </cell>
          <cell r="H108">
            <v>17</v>
          </cell>
          <cell r="I108">
            <v>0</v>
          </cell>
          <cell r="J108">
            <v>3</v>
          </cell>
          <cell r="K108">
            <v>0</v>
          </cell>
          <cell r="L108">
            <v>1288</v>
          </cell>
          <cell r="M108">
            <v>177</v>
          </cell>
        </row>
        <row r="109">
          <cell r="C109">
            <v>675</v>
          </cell>
          <cell r="D109">
            <v>9</v>
          </cell>
          <cell r="E109">
            <v>5</v>
          </cell>
          <cell r="F109">
            <v>0</v>
          </cell>
          <cell r="G109">
            <v>57</v>
          </cell>
          <cell r="H109">
            <v>613</v>
          </cell>
          <cell r="I109">
            <v>3</v>
          </cell>
          <cell r="J109">
            <v>358</v>
          </cell>
          <cell r="K109">
            <v>3</v>
          </cell>
          <cell r="L109">
            <v>31302</v>
          </cell>
          <cell r="M109">
            <v>16595</v>
          </cell>
        </row>
        <row r="110">
          <cell r="C110">
            <v>663</v>
          </cell>
          <cell r="D110">
            <v>5</v>
          </cell>
          <cell r="E110">
            <v>21</v>
          </cell>
          <cell r="F110">
            <v>0</v>
          </cell>
          <cell r="G110">
            <v>86</v>
          </cell>
          <cell r="H110">
            <v>556</v>
          </cell>
          <cell r="I110">
            <v>30</v>
          </cell>
          <cell r="J110">
            <v>97</v>
          </cell>
          <cell r="K110">
            <v>3</v>
          </cell>
          <cell r="L110">
            <v>18115</v>
          </cell>
          <cell r="M110">
            <v>2654</v>
          </cell>
        </row>
        <row r="114">
          <cell r="C114">
            <v>1128</v>
          </cell>
          <cell r="D114">
            <v>37</v>
          </cell>
          <cell r="E114">
            <v>32</v>
          </cell>
          <cell r="F114">
            <v>2</v>
          </cell>
          <cell r="G114">
            <v>178</v>
          </cell>
          <cell r="H114">
            <v>918</v>
          </cell>
          <cell r="I114">
            <v>14</v>
          </cell>
          <cell r="J114">
            <v>414</v>
          </cell>
          <cell r="K114">
            <v>12</v>
          </cell>
          <cell r="L114">
            <v>48537</v>
          </cell>
          <cell r="M114">
            <v>17829</v>
          </cell>
        </row>
        <row r="115">
          <cell r="C115">
            <v>3444</v>
          </cell>
          <cell r="D115">
            <v>71</v>
          </cell>
          <cell r="E115">
            <v>69</v>
          </cell>
          <cell r="F115">
            <v>0</v>
          </cell>
          <cell r="G115">
            <v>552</v>
          </cell>
          <cell r="H115">
            <v>2823</v>
          </cell>
          <cell r="I115">
            <v>35</v>
          </cell>
          <cell r="J115">
            <v>5502</v>
          </cell>
          <cell r="K115">
            <v>110</v>
          </cell>
          <cell r="L115">
            <v>31660</v>
          </cell>
          <cell r="M115">
            <v>50577</v>
          </cell>
        </row>
        <row r="118">
          <cell r="C118">
            <v>5182</v>
          </cell>
          <cell r="D118">
            <v>110</v>
          </cell>
          <cell r="E118">
            <v>84</v>
          </cell>
          <cell r="F118">
            <v>1</v>
          </cell>
          <cell r="G118">
            <v>2766</v>
          </cell>
          <cell r="H118">
            <v>2332</v>
          </cell>
          <cell r="I118">
            <v>56</v>
          </cell>
          <cell r="J118">
            <v>160</v>
          </cell>
          <cell r="K118">
            <v>3</v>
          </cell>
          <cell r="L118">
            <v>87183</v>
          </cell>
          <cell r="M118">
            <v>2694</v>
          </cell>
        </row>
        <row r="119">
          <cell r="C119">
            <v>25</v>
          </cell>
          <cell r="D119">
            <v>3</v>
          </cell>
          <cell r="E119">
            <v>0</v>
          </cell>
          <cell r="F119">
            <v>0</v>
          </cell>
          <cell r="G119">
            <v>16</v>
          </cell>
          <cell r="H119">
            <v>9</v>
          </cell>
          <cell r="I119">
            <v>0</v>
          </cell>
          <cell r="J119">
            <v>46</v>
          </cell>
          <cell r="K119">
            <v>0</v>
          </cell>
          <cell r="L119">
            <v>3432</v>
          </cell>
          <cell r="M119">
            <v>6349</v>
          </cell>
        </row>
        <row r="126">
          <cell r="C126">
            <v>5847</v>
          </cell>
          <cell r="D126">
            <v>448</v>
          </cell>
          <cell r="E126">
            <v>449</v>
          </cell>
          <cell r="F126">
            <v>43</v>
          </cell>
          <cell r="G126">
            <v>2125</v>
          </cell>
          <cell r="H126">
            <v>3273</v>
          </cell>
          <cell r="I126">
            <v>207</v>
          </cell>
          <cell r="J126">
            <v>45</v>
          </cell>
          <cell r="K126">
            <v>3</v>
          </cell>
          <cell r="L126">
            <v>40091</v>
          </cell>
          <cell r="M126">
            <v>311</v>
          </cell>
        </row>
        <row r="127">
          <cell r="C127">
            <v>2154</v>
          </cell>
          <cell r="D127">
            <v>105</v>
          </cell>
          <cell r="E127">
            <v>54</v>
          </cell>
          <cell r="F127">
            <v>8</v>
          </cell>
          <cell r="G127">
            <v>235</v>
          </cell>
          <cell r="H127">
            <v>1865</v>
          </cell>
          <cell r="I127">
            <v>80</v>
          </cell>
          <cell r="J127">
            <v>534</v>
          </cell>
          <cell r="K127">
            <v>13</v>
          </cell>
          <cell r="L127">
            <v>9208</v>
          </cell>
          <cell r="M127">
            <v>2283</v>
          </cell>
        </row>
        <row r="129">
          <cell r="C129">
            <v>31</v>
          </cell>
          <cell r="D129">
            <v>1</v>
          </cell>
          <cell r="E129">
            <v>0</v>
          </cell>
          <cell r="F129">
            <v>0</v>
          </cell>
          <cell r="G129">
            <v>5</v>
          </cell>
          <cell r="H129">
            <v>26</v>
          </cell>
          <cell r="I129">
            <v>0</v>
          </cell>
          <cell r="J129">
            <v>9</v>
          </cell>
          <cell r="K129">
            <v>0</v>
          </cell>
          <cell r="L129">
            <v>1077</v>
          </cell>
          <cell r="M129">
            <v>329</v>
          </cell>
        </row>
        <row r="130">
          <cell r="C130">
            <v>303</v>
          </cell>
          <cell r="D130">
            <v>15</v>
          </cell>
          <cell r="E130">
            <v>4</v>
          </cell>
          <cell r="F130">
            <v>0</v>
          </cell>
          <cell r="G130">
            <v>55</v>
          </cell>
          <cell r="H130">
            <v>244</v>
          </cell>
          <cell r="I130">
            <v>7</v>
          </cell>
          <cell r="J130">
            <v>482</v>
          </cell>
          <cell r="K130">
            <v>6</v>
          </cell>
          <cell r="L130">
            <v>3874</v>
          </cell>
          <cell r="M130">
            <v>6168</v>
          </cell>
        </row>
        <row r="135">
          <cell r="C135">
            <v>85</v>
          </cell>
          <cell r="D135">
            <v>11</v>
          </cell>
          <cell r="E135">
            <v>4</v>
          </cell>
          <cell r="F135">
            <v>0</v>
          </cell>
          <cell r="G135">
            <v>2</v>
          </cell>
          <cell r="H135">
            <v>79</v>
          </cell>
          <cell r="I135">
            <v>0</v>
          </cell>
          <cell r="J135">
            <v>2</v>
          </cell>
          <cell r="K135">
            <v>0.07</v>
          </cell>
          <cell r="L135">
            <v>3236</v>
          </cell>
          <cell r="M135">
            <v>59</v>
          </cell>
        </row>
        <row r="137">
          <cell r="C137">
            <v>16</v>
          </cell>
          <cell r="D137">
            <v>0</v>
          </cell>
          <cell r="E137">
            <v>0</v>
          </cell>
          <cell r="F137">
            <v>0</v>
          </cell>
          <cell r="G137">
            <v>2</v>
          </cell>
          <cell r="H137">
            <v>14</v>
          </cell>
          <cell r="I137">
            <v>0</v>
          </cell>
          <cell r="J137">
            <v>0.5</v>
          </cell>
          <cell r="K137">
            <v>0</v>
          </cell>
          <cell r="L137">
            <v>15800</v>
          </cell>
          <cell r="M137">
            <v>542</v>
          </cell>
        </row>
        <row r="138">
          <cell r="C138">
            <v>29214</v>
          </cell>
          <cell r="D138">
            <v>1061</v>
          </cell>
          <cell r="E138">
            <v>3315</v>
          </cell>
          <cell r="F138">
            <v>181</v>
          </cell>
          <cell r="G138">
            <v>250</v>
          </cell>
          <cell r="H138">
            <v>25649</v>
          </cell>
          <cell r="I138">
            <v>1279</v>
          </cell>
          <cell r="J138">
            <v>1705</v>
          </cell>
          <cell r="K138">
            <v>193</v>
          </cell>
          <cell r="L138">
            <v>147948</v>
          </cell>
          <cell r="M138">
            <v>8634</v>
          </cell>
        </row>
        <row r="144">
          <cell r="C144">
            <v>1081</v>
          </cell>
          <cell r="D144">
            <v>107</v>
          </cell>
          <cell r="E144">
            <v>46</v>
          </cell>
          <cell r="F144">
            <v>1</v>
          </cell>
          <cell r="G144">
            <v>121</v>
          </cell>
          <cell r="H144">
            <v>914</v>
          </cell>
          <cell r="I144">
            <v>15</v>
          </cell>
          <cell r="J144">
            <v>519</v>
          </cell>
          <cell r="K144">
            <v>22</v>
          </cell>
          <cell r="L144">
            <v>10422</v>
          </cell>
          <cell r="M144">
            <v>5002</v>
          </cell>
        </row>
        <row r="145">
          <cell r="C145">
            <v>6896</v>
          </cell>
          <cell r="D145">
            <v>156</v>
          </cell>
          <cell r="E145">
            <v>152</v>
          </cell>
          <cell r="F145">
            <v>2</v>
          </cell>
          <cell r="G145">
            <v>32</v>
          </cell>
          <cell r="H145">
            <v>6712</v>
          </cell>
          <cell r="I145">
            <v>64</v>
          </cell>
          <cell r="J145">
            <v>1272</v>
          </cell>
          <cell r="K145">
            <v>28</v>
          </cell>
          <cell r="L145">
            <v>133707</v>
          </cell>
          <cell r="M145">
            <v>24664</v>
          </cell>
        </row>
        <row r="146">
          <cell r="C146">
            <v>1019</v>
          </cell>
          <cell r="D146">
            <v>109</v>
          </cell>
          <cell r="E146">
            <v>4</v>
          </cell>
          <cell r="F146">
            <v>0</v>
          </cell>
          <cell r="G146">
            <v>176</v>
          </cell>
          <cell r="H146">
            <v>839</v>
          </cell>
          <cell r="I146">
            <v>3</v>
          </cell>
          <cell r="J146">
            <v>200</v>
          </cell>
          <cell r="K146">
            <v>0.8</v>
          </cell>
          <cell r="L146">
            <v>0</v>
          </cell>
          <cell r="M146">
            <v>0</v>
          </cell>
        </row>
        <row r="147">
          <cell r="C147">
            <v>6919</v>
          </cell>
          <cell r="D147">
            <v>536</v>
          </cell>
          <cell r="E147">
            <v>128</v>
          </cell>
          <cell r="F147">
            <v>17</v>
          </cell>
          <cell r="G147">
            <v>1645</v>
          </cell>
          <cell r="H147">
            <v>5146</v>
          </cell>
          <cell r="I147">
            <v>46</v>
          </cell>
          <cell r="J147">
            <v>31</v>
          </cell>
          <cell r="K147">
            <v>0.6</v>
          </cell>
          <cell r="L147">
            <v>78979</v>
          </cell>
          <cell r="M147">
            <v>358</v>
          </cell>
        </row>
        <row r="148">
          <cell r="C148">
            <v>374</v>
          </cell>
          <cell r="D148">
            <v>66</v>
          </cell>
          <cell r="E148">
            <v>2</v>
          </cell>
          <cell r="F148">
            <v>0</v>
          </cell>
          <cell r="G148">
            <v>63</v>
          </cell>
          <cell r="H148">
            <v>309</v>
          </cell>
          <cell r="I148">
            <v>0</v>
          </cell>
          <cell r="J148">
            <v>73</v>
          </cell>
          <cell r="K148">
            <v>0.4</v>
          </cell>
          <cell r="L148">
            <v>17329</v>
          </cell>
          <cell r="M148">
            <v>3397</v>
          </cell>
        </row>
        <row r="149">
          <cell r="C149">
            <v>3751</v>
          </cell>
          <cell r="D149">
            <v>177</v>
          </cell>
          <cell r="E149">
            <v>103</v>
          </cell>
          <cell r="F149">
            <v>8</v>
          </cell>
          <cell r="G149">
            <v>75</v>
          </cell>
          <cell r="H149">
            <v>3573</v>
          </cell>
          <cell r="I149">
            <v>106</v>
          </cell>
          <cell r="J149">
            <v>869</v>
          </cell>
        </row>
        <row r="152">
          <cell r="C152">
            <v>12491</v>
          </cell>
          <cell r="D152">
            <v>1016</v>
          </cell>
          <cell r="E152">
            <v>274</v>
          </cell>
          <cell r="F152">
            <v>20</v>
          </cell>
          <cell r="G152">
            <v>6120</v>
          </cell>
          <cell r="H152">
            <v>6097</v>
          </cell>
          <cell r="I152">
            <v>169</v>
          </cell>
          <cell r="J152">
            <v>379</v>
          </cell>
          <cell r="K152">
            <v>8</v>
          </cell>
          <cell r="L152">
            <v>121468</v>
          </cell>
          <cell r="M152">
            <v>3684</v>
          </cell>
        </row>
        <row r="153">
          <cell r="C153">
            <v>5660</v>
          </cell>
          <cell r="D153">
            <v>207</v>
          </cell>
          <cell r="E153">
            <v>362</v>
          </cell>
          <cell r="F153">
            <v>13</v>
          </cell>
          <cell r="G153">
            <v>435</v>
          </cell>
          <cell r="H153">
            <v>4863</v>
          </cell>
          <cell r="I153">
            <v>1</v>
          </cell>
          <cell r="J153">
            <v>52</v>
          </cell>
          <cell r="K153">
            <v>3</v>
          </cell>
          <cell r="L153">
            <v>48171</v>
          </cell>
          <cell r="M153">
            <v>440</v>
          </cell>
        </row>
        <row r="154">
          <cell r="C154">
            <v>7918</v>
          </cell>
          <cell r="D154">
            <v>336</v>
          </cell>
          <cell r="E154">
            <v>314</v>
          </cell>
          <cell r="F154">
            <v>28</v>
          </cell>
          <cell r="G154">
            <v>774</v>
          </cell>
          <cell r="H154">
            <v>6830</v>
          </cell>
          <cell r="I154">
            <v>160</v>
          </cell>
          <cell r="J154">
            <v>209</v>
          </cell>
          <cell r="K154">
            <v>8</v>
          </cell>
          <cell r="L154">
            <v>169071</v>
          </cell>
          <cell r="M154">
            <v>4467</v>
          </cell>
        </row>
        <row r="155">
          <cell r="C155">
            <v>18841</v>
          </cell>
          <cell r="D155">
            <v>750</v>
          </cell>
          <cell r="E155">
            <v>629</v>
          </cell>
          <cell r="F155">
            <v>30</v>
          </cell>
          <cell r="G155">
            <v>493</v>
          </cell>
          <cell r="H155">
            <v>17719</v>
          </cell>
          <cell r="I155">
            <v>229</v>
          </cell>
          <cell r="J155">
            <v>1848</v>
          </cell>
          <cell r="K155">
            <v>62</v>
          </cell>
          <cell r="L155">
            <v>208314</v>
          </cell>
          <cell r="M155">
            <v>20430</v>
          </cell>
        </row>
        <row r="156">
          <cell r="C156">
            <v>4103</v>
          </cell>
          <cell r="D156">
            <v>392</v>
          </cell>
          <cell r="E156">
            <v>7</v>
          </cell>
          <cell r="F156">
            <v>0</v>
          </cell>
          <cell r="G156">
            <v>415</v>
          </cell>
          <cell r="H156">
            <v>3681</v>
          </cell>
          <cell r="I156">
            <v>37</v>
          </cell>
          <cell r="J156">
            <v>1424</v>
          </cell>
          <cell r="K156">
            <v>2</v>
          </cell>
          <cell r="L156">
            <v>56381</v>
          </cell>
          <cell r="M156">
            <v>19570</v>
          </cell>
        </row>
        <row r="158">
          <cell r="C158">
            <v>7707</v>
          </cell>
          <cell r="D158">
            <v>491</v>
          </cell>
          <cell r="E158">
            <v>392</v>
          </cell>
          <cell r="F158">
            <v>20</v>
          </cell>
          <cell r="G158">
            <v>1357</v>
          </cell>
          <cell r="H158">
            <v>5958</v>
          </cell>
          <cell r="I158">
            <v>243</v>
          </cell>
          <cell r="J158">
            <v>401</v>
          </cell>
          <cell r="K158">
            <v>20</v>
          </cell>
          <cell r="L158">
            <v>79629</v>
          </cell>
          <cell r="M158">
            <v>4139</v>
          </cell>
        </row>
        <row r="159">
          <cell r="C159">
            <v>27938</v>
          </cell>
          <cell r="D159">
            <v>3448</v>
          </cell>
          <cell r="E159">
            <v>232</v>
          </cell>
          <cell r="F159">
            <v>34</v>
          </cell>
          <cell r="G159">
            <v>2304</v>
          </cell>
          <cell r="H159">
            <v>25402</v>
          </cell>
          <cell r="I159">
            <v>8</v>
          </cell>
          <cell r="J159">
            <v>191</v>
          </cell>
          <cell r="K159">
            <v>2</v>
          </cell>
          <cell r="L159">
            <v>1613413</v>
          </cell>
          <cell r="M159">
            <v>11056</v>
          </cell>
        </row>
        <row r="161">
          <cell r="C161">
            <v>10613</v>
          </cell>
          <cell r="D161">
            <v>22</v>
          </cell>
          <cell r="E161">
            <v>229</v>
          </cell>
          <cell r="F161">
            <v>4</v>
          </cell>
          <cell r="G161">
            <v>7757</v>
          </cell>
          <cell r="H161">
            <v>2627</v>
          </cell>
          <cell r="I161">
            <v>55</v>
          </cell>
          <cell r="J161">
            <v>207</v>
          </cell>
          <cell r="K161">
            <v>4</v>
          </cell>
          <cell r="L161">
            <v>538775</v>
          </cell>
          <cell r="M161">
            <v>10509</v>
          </cell>
        </row>
        <row r="168">
          <cell r="C168">
            <v>6380</v>
          </cell>
          <cell r="D168">
            <v>518</v>
          </cell>
          <cell r="E168">
            <v>83</v>
          </cell>
          <cell r="F168">
            <v>4</v>
          </cell>
          <cell r="G168">
            <v>990</v>
          </cell>
          <cell r="H168">
            <v>5307</v>
          </cell>
          <cell r="I168">
            <v>71</v>
          </cell>
          <cell r="J168">
            <v>183</v>
          </cell>
          <cell r="K168">
            <v>2</v>
          </cell>
          <cell r="L168">
            <v>150000</v>
          </cell>
          <cell r="M168">
            <v>4309</v>
          </cell>
        </row>
        <row r="170">
          <cell r="C170">
            <v>5318</v>
          </cell>
          <cell r="D170">
            <v>445</v>
          </cell>
          <cell r="E170">
            <v>103</v>
          </cell>
          <cell r="F170">
            <v>4</v>
          </cell>
          <cell r="G170">
            <v>443</v>
          </cell>
          <cell r="H170">
            <v>4772</v>
          </cell>
          <cell r="I170">
            <v>120</v>
          </cell>
          <cell r="J170">
            <v>609</v>
          </cell>
          <cell r="K170">
            <v>12</v>
          </cell>
          <cell r="L170">
            <v>29472</v>
          </cell>
          <cell r="M170">
            <v>3373</v>
          </cell>
        </row>
        <row r="173">
          <cell r="C173">
            <v>4427</v>
          </cell>
          <cell r="D173">
            <v>728</v>
          </cell>
          <cell r="E173">
            <v>10</v>
          </cell>
          <cell r="F173">
            <v>0</v>
          </cell>
          <cell r="G173">
            <v>683</v>
          </cell>
          <cell r="H173">
            <v>3734</v>
          </cell>
          <cell r="I173">
            <v>29</v>
          </cell>
          <cell r="J173">
            <v>757</v>
          </cell>
          <cell r="K173">
            <v>2</v>
          </cell>
          <cell r="L173">
            <v>72680</v>
          </cell>
          <cell r="M173">
            <v>12423</v>
          </cell>
        </row>
        <row r="175">
          <cell r="C175">
            <v>977</v>
          </cell>
          <cell r="D175">
            <v>114</v>
          </cell>
          <cell r="E175">
            <v>8</v>
          </cell>
          <cell r="F175">
            <v>2</v>
          </cell>
          <cell r="G175">
            <v>167</v>
          </cell>
          <cell r="H175">
            <v>802</v>
          </cell>
          <cell r="I175">
            <v>5</v>
          </cell>
          <cell r="J175">
            <v>179</v>
          </cell>
          <cell r="K175">
            <v>1</v>
          </cell>
          <cell r="L175">
            <v>34458</v>
          </cell>
          <cell r="M175">
            <v>6311</v>
          </cell>
        </row>
        <row r="176">
          <cell r="C176">
            <v>1268</v>
          </cell>
          <cell r="D176">
            <v>20</v>
          </cell>
          <cell r="E176">
            <v>61</v>
          </cell>
          <cell r="F176">
            <v>0</v>
          </cell>
          <cell r="G176">
            <v>174</v>
          </cell>
          <cell r="H176">
            <v>1033</v>
          </cell>
          <cell r="I176">
            <v>31</v>
          </cell>
          <cell r="J176">
            <v>610</v>
          </cell>
          <cell r="K176">
            <v>29</v>
          </cell>
          <cell r="L176">
            <v>38137</v>
          </cell>
          <cell r="M176">
            <v>18344</v>
          </cell>
        </row>
        <row r="180">
          <cell r="C180">
            <v>184948</v>
          </cell>
          <cell r="D180">
            <v>7304</v>
          </cell>
          <cell r="E180">
            <v>19315</v>
          </cell>
          <cell r="F180">
            <v>607</v>
          </cell>
          <cell r="G180">
            <v>74797</v>
          </cell>
          <cell r="H180">
            <v>90836</v>
          </cell>
          <cell r="I180">
            <v>7371</v>
          </cell>
          <cell r="J180">
            <v>3956</v>
          </cell>
          <cell r="K180">
            <v>413</v>
          </cell>
          <cell r="L180">
            <v>930230</v>
          </cell>
          <cell r="M180">
            <v>19896</v>
          </cell>
        </row>
        <row r="181">
          <cell r="C181">
            <v>238</v>
          </cell>
          <cell r="D181">
            <v>0</v>
          </cell>
          <cell r="E181">
            <v>7</v>
          </cell>
          <cell r="F181">
            <v>0</v>
          </cell>
          <cell r="G181">
            <v>68</v>
          </cell>
          <cell r="H181">
            <v>163</v>
          </cell>
          <cell r="I181">
            <v>1</v>
          </cell>
          <cell r="J181">
            <v>11</v>
          </cell>
          <cell r="K181">
            <v>0.3</v>
          </cell>
          <cell r="L181">
            <v>4768</v>
          </cell>
          <cell r="M181">
            <v>223</v>
          </cell>
        </row>
        <row r="186">
          <cell r="C186">
            <v>12540</v>
          </cell>
          <cell r="D186">
            <v>613</v>
          </cell>
          <cell r="E186">
            <v>1333</v>
          </cell>
          <cell r="F186">
            <v>130</v>
          </cell>
          <cell r="G186">
            <v>550</v>
          </cell>
          <cell r="H186">
            <v>10657</v>
          </cell>
          <cell r="I186">
            <v>522</v>
          </cell>
          <cell r="J186">
            <v>1242</v>
          </cell>
          <cell r="K186">
            <v>132</v>
          </cell>
          <cell r="L186">
            <v>74600</v>
          </cell>
          <cell r="M186">
            <v>7387</v>
          </cell>
        </row>
        <row r="187">
          <cell r="C187">
            <v>26732</v>
          </cell>
          <cell r="D187">
            <v>396</v>
          </cell>
          <cell r="E187">
            <v>1281</v>
          </cell>
          <cell r="F187">
            <v>42</v>
          </cell>
          <cell r="G187">
            <v>15900</v>
          </cell>
          <cell r="H187">
            <v>9551</v>
          </cell>
          <cell r="I187">
            <v>386</v>
          </cell>
          <cell r="J187">
            <v>3089</v>
          </cell>
          <cell r="K187">
            <v>148</v>
          </cell>
          <cell r="L187">
            <v>206400</v>
          </cell>
          <cell r="M187">
            <v>23849</v>
          </cell>
        </row>
        <row r="188">
          <cell r="C188">
            <v>33</v>
          </cell>
          <cell r="D188">
            <v>0</v>
          </cell>
          <cell r="E188">
            <v>2</v>
          </cell>
          <cell r="F188">
            <v>0</v>
          </cell>
          <cell r="G188">
            <v>5</v>
          </cell>
          <cell r="H188">
            <v>26</v>
          </cell>
          <cell r="I188">
            <v>0</v>
          </cell>
          <cell r="J188">
            <v>2</v>
          </cell>
          <cell r="K188">
            <v>0.1</v>
          </cell>
          <cell r="L188">
            <v>0</v>
          </cell>
          <cell r="M188">
            <v>0</v>
          </cell>
        </row>
        <row r="190">
          <cell r="C190">
            <v>2672</v>
          </cell>
          <cell r="D190">
            <v>29</v>
          </cell>
          <cell r="E190">
            <v>46</v>
          </cell>
          <cell r="F190">
            <v>3</v>
          </cell>
          <cell r="G190">
            <v>1593</v>
          </cell>
          <cell r="H190">
            <v>1033</v>
          </cell>
          <cell r="I190">
            <v>61</v>
          </cell>
          <cell r="J190">
            <v>38</v>
          </cell>
          <cell r="K190">
            <v>0.7</v>
          </cell>
          <cell r="L190">
            <v>100498</v>
          </cell>
          <cell r="M190">
            <v>1440</v>
          </cell>
        </row>
        <row r="195">
          <cell r="C195">
            <v>74193</v>
          </cell>
          <cell r="D195">
            <v>4801</v>
          </cell>
          <cell r="E195">
            <v>1643</v>
          </cell>
          <cell r="F195">
            <v>125</v>
          </cell>
          <cell r="G195">
            <v>7089</v>
          </cell>
          <cell r="H195">
            <v>65461</v>
          </cell>
          <cell r="I195">
            <v>1854</v>
          </cell>
          <cell r="J195">
            <v>880</v>
          </cell>
          <cell r="K195">
            <v>19</v>
          </cell>
          <cell r="L195">
            <v>518143</v>
          </cell>
          <cell r="M195">
            <v>6144</v>
          </cell>
        </row>
        <row r="197">
          <cell r="C197">
            <v>5825</v>
          </cell>
          <cell r="D197">
            <v>460</v>
          </cell>
          <cell r="E197">
            <v>35</v>
          </cell>
          <cell r="F197">
            <v>2</v>
          </cell>
          <cell r="G197">
            <v>1095</v>
          </cell>
          <cell r="H197">
            <v>4695</v>
          </cell>
          <cell r="I197">
            <v>1</v>
          </cell>
          <cell r="J197">
            <v>589</v>
          </cell>
          <cell r="K197">
            <v>4</v>
          </cell>
          <cell r="L197">
            <v>767000</v>
          </cell>
          <cell r="M197">
            <v>77550</v>
          </cell>
        </row>
        <row r="199">
          <cell r="C199">
            <v>103093</v>
          </cell>
          <cell r="D199">
            <v>4617</v>
          </cell>
          <cell r="E199">
            <v>13729</v>
          </cell>
          <cell r="F199">
            <v>861</v>
          </cell>
          <cell r="G199" t="str">
            <v>N/A</v>
          </cell>
          <cell r="H199">
            <v>89020</v>
          </cell>
          <cell r="I199">
            <v>1559</v>
          </cell>
          <cell r="J199">
            <v>1519</v>
          </cell>
          <cell r="K199">
            <v>202</v>
          </cell>
          <cell r="L199">
            <v>417649</v>
          </cell>
          <cell r="M199">
            <v>6152</v>
          </cell>
        </row>
        <row r="200">
          <cell r="C200">
            <v>4161</v>
          </cell>
          <cell r="D200">
            <v>397</v>
          </cell>
          <cell r="E200">
            <v>116</v>
          </cell>
          <cell r="F200">
            <v>8</v>
          </cell>
          <cell r="G200">
            <v>186</v>
          </cell>
          <cell r="H200">
            <v>3859</v>
          </cell>
          <cell r="I200">
            <v>45</v>
          </cell>
          <cell r="J200">
            <v>95</v>
          </cell>
          <cell r="K200">
            <v>3</v>
          </cell>
          <cell r="L200">
            <v>42823</v>
          </cell>
          <cell r="M200">
            <v>979</v>
          </cell>
        </row>
        <row r="202">
          <cell r="C202">
            <v>677056</v>
          </cell>
          <cell r="D202">
            <v>35646</v>
          </cell>
        </row>
        <row r="202">
          <cell r="G202">
            <v>57271</v>
          </cell>
          <cell r="H202">
            <v>585205</v>
          </cell>
          <cell r="I202">
            <v>13369</v>
          </cell>
          <cell r="J202">
            <v>2045</v>
          </cell>
          <cell r="K202">
            <v>104</v>
          </cell>
          <cell r="L202">
            <v>3397021</v>
          </cell>
          <cell r="M202">
            <v>10263</v>
          </cell>
        </row>
        <row r="203">
          <cell r="C203">
            <v>1349</v>
          </cell>
          <cell r="D203">
            <v>47</v>
          </cell>
          <cell r="E203">
            <v>4</v>
          </cell>
          <cell r="F203">
            <v>0</v>
          </cell>
          <cell r="G203">
            <v>129</v>
          </cell>
          <cell r="H203">
            <v>1216</v>
          </cell>
          <cell r="I203">
            <v>8</v>
          </cell>
          <cell r="J203">
            <v>40</v>
          </cell>
          <cell r="K203">
            <v>0.1</v>
          </cell>
          <cell r="L203">
            <v>100000</v>
          </cell>
          <cell r="M203">
            <v>2988</v>
          </cell>
        </row>
        <row r="206">
          <cell r="C206">
            <v>268</v>
          </cell>
          <cell r="D206">
            <v>1</v>
          </cell>
          <cell r="E206">
            <v>0</v>
          </cell>
          <cell r="F206">
            <v>0</v>
          </cell>
          <cell r="G206">
            <v>177</v>
          </cell>
          <cell r="H206">
            <v>91</v>
          </cell>
          <cell r="I206">
            <v>8</v>
          </cell>
          <cell r="J206">
            <v>3</v>
          </cell>
          <cell r="K206">
            <v>0</v>
          </cell>
          <cell r="L206">
            <v>206253</v>
          </cell>
          <cell r="M206">
            <v>2119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1</v>
          </cell>
          <cell r="I208">
            <v>0</v>
          </cell>
          <cell r="J208">
            <v>0.03</v>
          </cell>
          <cell r="K208">
            <v>0</v>
          </cell>
          <cell r="L208">
            <v>0</v>
          </cell>
          <cell r="M208">
            <v>0</v>
          </cell>
        </row>
      </sheetData>
      <sheetData sheetId="48"/>
      <sheetData sheetId="49">
        <row r="1">
          <cell r="C1">
            <v>2235370</v>
          </cell>
        </row>
        <row r="1">
          <cell r="E1">
            <v>153818</v>
          </cell>
        </row>
        <row r="2">
          <cell r="C2">
            <v>906</v>
          </cell>
          <cell r="D2">
            <v>66</v>
          </cell>
          <cell r="E2">
            <v>30</v>
          </cell>
          <cell r="F2">
            <v>0</v>
          </cell>
          <cell r="G2">
            <v>99</v>
          </cell>
          <cell r="H2">
            <v>777</v>
          </cell>
          <cell r="I2">
            <v>0</v>
          </cell>
          <cell r="J2">
            <v>23</v>
          </cell>
          <cell r="K2">
            <v>0.8</v>
          </cell>
          <cell r="L2">
            <v>0</v>
          </cell>
          <cell r="M2">
            <v>0</v>
          </cell>
        </row>
        <row r="3">
          <cell r="C3">
            <v>539</v>
          </cell>
          <cell r="D3">
            <v>21</v>
          </cell>
          <cell r="E3">
            <v>26</v>
          </cell>
          <cell r="F3">
            <v>0</v>
          </cell>
          <cell r="G3">
            <v>283</v>
          </cell>
          <cell r="H3">
            <v>230</v>
          </cell>
          <cell r="I3">
            <v>5</v>
          </cell>
          <cell r="J3">
            <v>187</v>
          </cell>
          <cell r="K3">
            <v>9</v>
          </cell>
          <cell r="L3">
            <v>5080</v>
          </cell>
          <cell r="M3">
            <v>1765</v>
          </cell>
        </row>
        <row r="10">
          <cell r="C10">
            <v>1201</v>
          </cell>
          <cell r="D10">
            <v>42</v>
          </cell>
          <cell r="E10">
            <v>19</v>
          </cell>
          <cell r="F10">
            <v>1</v>
          </cell>
          <cell r="G10">
            <v>402</v>
          </cell>
          <cell r="H10">
            <v>780</v>
          </cell>
          <cell r="I10">
            <v>30</v>
          </cell>
          <cell r="J10">
            <v>405</v>
          </cell>
          <cell r="K10">
            <v>6</v>
          </cell>
          <cell r="L10">
            <v>10793</v>
          </cell>
          <cell r="M10">
            <v>3642</v>
          </cell>
        </row>
        <row r="12">
          <cell r="C12">
            <v>6526</v>
          </cell>
          <cell r="D12">
            <v>58</v>
          </cell>
          <cell r="E12">
            <v>65</v>
          </cell>
          <cell r="F12">
            <v>2</v>
          </cell>
          <cell r="G12">
            <v>3821</v>
          </cell>
          <cell r="H12">
            <v>2640</v>
          </cell>
          <cell r="I12">
            <v>60</v>
          </cell>
          <cell r="J12">
            <v>256</v>
          </cell>
          <cell r="K12">
            <v>3</v>
          </cell>
          <cell r="L12">
            <v>391530</v>
          </cell>
          <cell r="M12">
            <v>15354</v>
          </cell>
        </row>
        <row r="13">
          <cell r="C13">
            <v>14586</v>
          </cell>
          <cell r="D13">
            <v>110</v>
          </cell>
          <cell r="E13">
            <v>431</v>
          </cell>
          <cell r="F13">
            <v>21</v>
          </cell>
          <cell r="G13">
            <v>9704</v>
          </cell>
          <cell r="H13">
            <v>4451</v>
          </cell>
          <cell r="I13">
            <v>227</v>
          </cell>
          <cell r="J13">
            <v>1620</v>
          </cell>
          <cell r="K13">
            <v>48</v>
          </cell>
          <cell r="L13">
            <v>169272</v>
          </cell>
          <cell r="M13">
            <v>18795</v>
          </cell>
        </row>
        <row r="14">
          <cell r="C14">
            <v>1340</v>
          </cell>
          <cell r="D14">
            <v>57</v>
          </cell>
          <cell r="E14">
            <v>15</v>
          </cell>
          <cell r="F14">
            <v>0</v>
          </cell>
          <cell r="G14">
            <v>528</v>
          </cell>
          <cell r="H14">
            <v>797</v>
          </cell>
          <cell r="I14">
            <v>26</v>
          </cell>
          <cell r="J14">
            <v>132</v>
          </cell>
          <cell r="K14">
            <v>1</v>
          </cell>
          <cell r="L14">
            <v>86607</v>
          </cell>
          <cell r="M14">
            <v>8542</v>
          </cell>
        </row>
        <row r="16">
          <cell r="C16">
            <v>1740</v>
          </cell>
          <cell r="D16">
            <v>40</v>
          </cell>
          <cell r="E16">
            <v>7</v>
          </cell>
          <cell r="F16">
            <v>0</v>
          </cell>
          <cell r="G16">
            <v>725</v>
          </cell>
          <cell r="H16">
            <v>1008</v>
          </cell>
          <cell r="I16">
            <v>3</v>
          </cell>
          <cell r="J16">
            <v>1023</v>
          </cell>
          <cell r="K16">
            <v>4</v>
          </cell>
          <cell r="L16">
            <v>79564</v>
          </cell>
          <cell r="M16">
            <v>46759</v>
          </cell>
        </row>
        <row r="17">
          <cell r="C17">
            <v>1838</v>
          </cell>
          <cell r="D17">
            <v>266</v>
          </cell>
          <cell r="E17">
            <v>75</v>
          </cell>
          <cell r="F17">
            <v>15</v>
          </cell>
          <cell r="G17">
            <v>58</v>
          </cell>
          <cell r="H17">
            <v>1705</v>
          </cell>
          <cell r="I17">
            <v>1</v>
          </cell>
          <cell r="J17">
            <v>11</v>
          </cell>
          <cell r="K17">
            <v>0.5</v>
          </cell>
          <cell r="L17">
            <v>19193</v>
          </cell>
          <cell r="M17">
            <v>117</v>
          </cell>
        </row>
        <row r="19">
          <cell r="C19">
            <v>4779</v>
          </cell>
          <cell r="D19">
            <v>575</v>
          </cell>
          <cell r="E19">
            <v>42</v>
          </cell>
          <cell r="F19">
            <v>2</v>
          </cell>
          <cell r="G19">
            <v>342</v>
          </cell>
          <cell r="H19">
            <v>4395</v>
          </cell>
          <cell r="I19">
            <v>65</v>
          </cell>
          <cell r="J19">
            <v>506</v>
          </cell>
          <cell r="K19">
            <v>4</v>
          </cell>
          <cell r="L19">
            <v>86813</v>
          </cell>
          <cell r="M19">
            <v>9187</v>
          </cell>
        </row>
        <row r="20">
          <cell r="C20">
            <v>36138</v>
          </cell>
          <cell r="D20">
            <v>1329</v>
          </cell>
          <cell r="E20">
            <v>5163</v>
          </cell>
          <cell r="F20">
            <v>306</v>
          </cell>
          <cell r="G20">
            <v>7961</v>
          </cell>
          <cell r="H20">
            <v>23014</v>
          </cell>
          <cell r="I20">
            <v>1140</v>
          </cell>
          <cell r="J20">
            <v>3118</v>
          </cell>
          <cell r="K20">
            <v>445</v>
          </cell>
          <cell r="L20">
            <v>139387</v>
          </cell>
          <cell r="M20">
            <v>12027</v>
          </cell>
        </row>
        <row r="24"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2</v>
          </cell>
          <cell r="H24">
            <v>3</v>
          </cell>
          <cell r="I24">
            <v>0</v>
          </cell>
          <cell r="J24">
            <v>6</v>
          </cell>
          <cell r="K24">
            <v>0</v>
          </cell>
          <cell r="L24">
            <v>7913</v>
          </cell>
          <cell r="M24">
            <v>10255</v>
          </cell>
        </row>
        <row r="26">
          <cell r="C26">
            <v>1214</v>
          </cell>
          <cell r="D26">
            <v>47</v>
          </cell>
          <cell r="E26">
            <v>46</v>
          </cell>
          <cell r="F26">
            <v>3</v>
          </cell>
          <cell r="G26">
            <v>320</v>
          </cell>
          <cell r="H26">
            <v>848</v>
          </cell>
          <cell r="I26">
            <v>4</v>
          </cell>
          <cell r="J26">
            <v>370</v>
          </cell>
          <cell r="K26">
            <v>14</v>
          </cell>
          <cell r="L26">
            <v>15751</v>
          </cell>
          <cell r="M26">
            <v>4801</v>
          </cell>
        </row>
        <row r="28">
          <cell r="C28">
            <v>33682</v>
          </cell>
          <cell r="D28">
            <v>2999</v>
          </cell>
          <cell r="E28">
            <v>2141</v>
          </cell>
          <cell r="F28">
            <v>194</v>
          </cell>
          <cell r="G28">
            <v>14026</v>
          </cell>
          <cell r="H28">
            <v>17515</v>
          </cell>
          <cell r="I28">
            <v>6634</v>
          </cell>
          <cell r="J28">
            <v>158</v>
          </cell>
          <cell r="K28">
            <v>10</v>
          </cell>
          <cell r="L28">
            <v>62985</v>
          </cell>
          <cell r="M28">
            <v>296</v>
          </cell>
        </row>
        <row r="30">
          <cell r="C30">
            <v>136</v>
          </cell>
          <cell r="D30">
            <v>0</v>
          </cell>
          <cell r="E30">
            <v>1</v>
          </cell>
          <cell r="F30">
            <v>0</v>
          </cell>
          <cell r="G30">
            <v>112</v>
          </cell>
          <cell r="H30">
            <v>23</v>
          </cell>
          <cell r="I30">
            <v>2</v>
          </cell>
          <cell r="J30">
            <v>311</v>
          </cell>
          <cell r="K30">
            <v>2</v>
          </cell>
          <cell r="L30">
            <v>11089</v>
          </cell>
          <cell r="M30">
            <v>25348</v>
          </cell>
        </row>
        <row r="31">
          <cell r="C31">
            <v>846</v>
          </cell>
          <cell r="D31">
            <v>46</v>
          </cell>
          <cell r="E31">
            <v>41</v>
          </cell>
          <cell r="F31">
            <v>3</v>
          </cell>
          <cell r="G31">
            <v>141</v>
          </cell>
          <cell r="H31">
            <v>664</v>
          </cell>
          <cell r="I31">
            <v>37</v>
          </cell>
          <cell r="J31">
            <v>122</v>
          </cell>
          <cell r="K31">
            <v>6</v>
          </cell>
          <cell r="L31">
            <v>18502</v>
          </cell>
          <cell r="M31">
            <v>2663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98</v>
          </cell>
          <cell r="H35">
            <v>24</v>
          </cell>
          <cell r="I35">
            <v>1</v>
          </cell>
          <cell r="J35">
            <v>7</v>
          </cell>
          <cell r="K35">
            <v>0</v>
          </cell>
          <cell r="L35">
            <v>5768</v>
          </cell>
          <cell r="M35">
            <v>345</v>
          </cell>
        </row>
        <row r="37">
          <cell r="C37">
            <v>31642</v>
          </cell>
          <cell r="D37">
            <v>1713</v>
          </cell>
          <cell r="E37">
            <v>1310</v>
          </cell>
          <cell r="F37">
            <v>119</v>
          </cell>
          <cell r="G37">
            <v>10328</v>
          </cell>
          <cell r="H37">
            <v>20004</v>
          </cell>
          <cell r="I37">
            <v>557</v>
          </cell>
          <cell r="J37">
            <v>838</v>
          </cell>
          <cell r="K37">
            <v>35</v>
          </cell>
          <cell r="L37">
            <v>503003</v>
          </cell>
          <cell r="M37">
            <v>13327</v>
          </cell>
        </row>
        <row r="43">
          <cell r="C43">
            <v>9252</v>
          </cell>
          <cell r="D43">
            <v>445</v>
          </cell>
          <cell r="E43">
            <v>116</v>
          </cell>
          <cell r="F43">
            <v>11</v>
          </cell>
          <cell r="G43">
            <v>3621</v>
          </cell>
          <cell r="H43">
            <v>5515</v>
          </cell>
          <cell r="I43">
            <v>384</v>
          </cell>
          <cell r="J43">
            <v>484</v>
          </cell>
          <cell r="K43">
            <v>6</v>
          </cell>
          <cell r="L43">
            <v>103873</v>
          </cell>
          <cell r="M43">
            <v>5434</v>
          </cell>
        </row>
        <row r="44">
          <cell r="C44">
            <v>84154</v>
          </cell>
        </row>
        <row r="44">
          <cell r="E44">
            <v>4642</v>
          </cell>
        </row>
        <row r="48">
          <cell r="C48">
            <v>1814</v>
          </cell>
          <cell r="D48">
            <v>23</v>
          </cell>
          <cell r="E48">
            <v>36</v>
          </cell>
          <cell r="F48">
            <v>1</v>
          </cell>
          <cell r="G48">
            <v>600</v>
          </cell>
          <cell r="H48">
            <v>1178</v>
          </cell>
          <cell r="I48">
            <v>30</v>
          </cell>
          <cell r="J48">
            <v>442</v>
          </cell>
          <cell r="K48">
            <v>9</v>
          </cell>
          <cell r="L48">
            <v>20953</v>
          </cell>
          <cell r="M48">
            <v>5104</v>
          </cell>
        </row>
        <row r="51">
          <cell r="C51">
            <v>750</v>
          </cell>
          <cell r="D51">
            <v>15</v>
          </cell>
          <cell r="E51">
            <v>12</v>
          </cell>
          <cell r="F51">
            <v>0</v>
          </cell>
          <cell r="G51">
            <v>77</v>
          </cell>
          <cell r="H51">
            <v>661</v>
          </cell>
          <cell r="I51">
            <v>8</v>
          </cell>
          <cell r="J51">
            <v>621</v>
          </cell>
          <cell r="K51">
            <v>10</v>
          </cell>
          <cell r="L51">
            <v>29075</v>
          </cell>
          <cell r="M51">
            <v>24081</v>
          </cell>
        </row>
        <row r="52">
          <cell r="C52">
            <v>6499</v>
          </cell>
          <cell r="D52">
            <v>66</v>
          </cell>
          <cell r="E52">
            <v>173</v>
          </cell>
          <cell r="F52">
            <v>4</v>
          </cell>
          <cell r="G52">
            <v>1174</v>
          </cell>
          <cell r="H52">
            <v>5152</v>
          </cell>
          <cell r="I52">
            <v>82</v>
          </cell>
          <cell r="J52">
            <v>607</v>
          </cell>
          <cell r="K52">
            <v>16</v>
          </cell>
          <cell r="L52">
            <v>154307</v>
          </cell>
          <cell r="M52">
            <v>14409</v>
          </cell>
        </row>
        <row r="53">
          <cell r="C53">
            <v>7073</v>
          </cell>
          <cell r="D53">
            <v>194</v>
          </cell>
          <cell r="E53">
            <v>336</v>
          </cell>
          <cell r="F53">
            <v>15</v>
          </cell>
          <cell r="G53">
            <v>3389</v>
          </cell>
          <cell r="H53">
            <v>3348</v>
          </cell>
          <cell r="I53">
            <v>93</v>
          </cell>
          <cell r="J53">
            <v>1221</v>
          </cell>
          <cell r="K53">
            <v>58</v>
          </cell>
          <cell r="L53">
            <v>87024</v>
          </cell>
          <cell r="M53">
            <v>15024</v>
          </cell>
        </row>
        <row r="59">
          <cell r="C59">
            <v>8450</v>
          </cell>
          <cell r="D59">
            <v>225</v>
          </cell>
          <cell r="E59">
            <v>421</v>
          </cell>
          <cell r="F59">
            <v>18</v>
          </cell>
          <cell r="G59">
            <v>838</v>
          </cell>
          <cell r="H59">
            <v>7191</v>
          </cell>
          <cell r="I59">
            <v>168</v>
          </cell>
          <cell r="J59">
            <v>479</v>
          </cell>
          <cell r="K59">
            <v>24</v>
          </cell>
          <cell r="L59">
            <v>27868</v>
          </cell>
          <cell r="M59">
            <v>1580</v>
          </cell>
        </row>
        <row r="64">
          <cell r="C64">
            <v>1459</v>
          </cell>
          <cell r="D64">
            <v>25</v>
          </cell>
          <cell r="E64">
            <v>38</v>
          </cell>
          <cell r="F64">
            <v>2</v>
          </cell>
          <cell r="G64">
            <v>145</v>
          </cell>
          <cell r="H64">
            <v>1276</v>
          </cell>
          <cell r="I64">
            <v>11</v>
          </cell>
          <cell r="J64">
            <v>1100</v>
          </cell>
          <cell r="K64">
            <v>29</v>
          </cell>
          <cell r="L64">
            <v>37594</v>
          </cell>
          <cell r="M64">
            <v>28340</v>
          </cell>
        </row>
        <row r="70">
          <cell r="C70">
            <v>3489</v>
          </cell>
          <cell r="D70">
            <v>120</v>
          </cell>
          <cell r="E70">
            <v>82</v>
          </cell>
          <cell r="F70">
            <v>7</v>
          </cell>
          <cell r="G70">
            <v>1700</v>
          </cell>
          <cell r="H70">
            <v>1707</v>
          </cell>
          <cell r="I70">
            <v>73</v>
          </cell>
          <cell r="J70">
            <v>630</v>
          </cell>
          <cell r="K70">
            <v>15</v>
          </cell>
          <cell r="L70">
            <v>52500</v>
          </cell>
          <cell r="M70">
            <v>9475</v>
          </cell>
        </row>
        <row r="76">
          <cell r="C76">
            <v>370</v>
          </cell>
          <cell r="D76">
            <v>22</v>
          </cell>
          <cell r="E76">
            <v>3</v>
          </cell>
          <cell r="F76">
            <v>0</v>
          </cell>
          <cell r="G76">
            <v>79</v>
          </cell>
          <cell r="H76">
            <v>288</v>
          </cell>
          <cell r="I76">
            <v>6</v>
          </cell>
          <cell r="J76">
            <v>93</v>
          </cell>
          <cell r="K76">
            <v>0.8</v>
          </cell>
          <cell r="L76">
            <v>5027</v>
          </cell>
          <cell r="M76">
            <v>1260</v>
          </cell>
        </row>
        <row r="77">
          <cell r="C77">
            <v>140886</v>
          </cell>
          <cell r="D77">
            <v>3188</v>
          </cell>
          <cell r="E77">
            <v>4326</v>
          </cell>
          <cell r="F77">
            <v>274</v>
          </cell>
          <cell r="G77">
            <v>83114</v>
          </cell>
          <cell r="H77">
            <v>53446</v>
          </cell>
          <cell r="I77">
            <v>5013</v>
          </cell>
          <cell r="J77">
            <v>1682</v>
          </cell>
          <cell r="K77">
            <v>52</v>
          </cell>
          <cell r="L77">
            <v>1728357</v>
          </cell>
          <cell r="M77">
            <v>20629</v>
          </cell>
        </row>
        <row r="80">
          <cell r="C80">
            <v>2224</v>
          </cell>
          <cell r="D80">
            <v>17</v>
          </cell>
          <cell r="E80">
            <v>108</v>
          </cell>
          <cell r="F80">
            <v>3</v>
          </cell>
          <cell r="G80">
            <v>269</v>
          </cell>
          <cell r="H80">
            <v>1847</v>
          </cell>
          <cell r="I80">
            <v>71</v>
          </cell>
          <cell r="J80">
            <v>213</v>
          </cell>
          <cell r="K80">
            <v>10</v>
          </cell>
          <cell r="L80">
            <v>50771</v>
          </cell>
          <cell r="M80">
            <v>4871</v>
          </cell>
        </row>
        <row r="90">
          <cell r="C90">
            <v>1763</v>
          </cell>
          <cell r="D90">
            <v>111</v>
          </cell>
          <cell r="E90">
            <v>156</v>
          </cell>
          <cell r="F90">
            <v>14</v>
          </cell>
          <cell r="G90">
            <v>207</v>
          </cell>
          <cell r="H90">
            <v>1400</v>
          </cell>
          <cell r="I90">
            <v>63</v>
          </cell>
          <cell r="J90">
            <v>182</v>
          </cell>
          <cell r="K90">
            <v>16</v>
          </cell>
          <cell r="L90">
            <v>41590</v>
          </cell>
          <cell r="M90">
            <v>4305</v>
          </cell>
        </row>
        <row r="92">
          <cell r="C92">
            <v>14352</v>
          </cell>
          <cell r="D92">
            <v>922</v>
          </cell>
          <cell r="E92">
            <v>486</v>
          </cell>
          <cell r="F92">
            <v>38</v>
          </cell>
          <cell r="G92">
            <v>2041</v>
          </cell>
          <cell r="H92">
            <v>11825</v>
          </cell>
          <cell r="I92">
            <v>0</v>
          </cell>
          <cell r="J92">
            <v>10</v>
          </cell>
          <cell r="K92">
            <v>0.4</v>
          </cell>
          <cell r="L92">
            <v>335123</v>
          </cell>
          <cell r="M92">
            <v>243</v>
          </cell>
        </row>
        <row r="93">
          <cell r="C93">
            <v>5923</v>
          </cell>
          <cell r="D93">
            <v>407</v>
          </cell>
          <cell r="E93">
            <v>520</v>
          </cell>
          <cell r="F93">
            <v>24</v>
          </cell>
          <cell r="G93">
            <v>607</v>
          </cell>
          <cell r="H93">
            <v>4796</v>
          </cell>
          <cell r="I93">
            <v>0</v>
          </cell>
          <cell r="J93">
            <v>22</v>
          </cell>
          <cell r="K93">
            <v>2</v>
          </cell>
          <cell r="L93">
            <v>37134</v>
          </cell>
          <cell r="M93">
            <v>136</v>
          </cell>
        </row>
        <row r="94">
          <cell r="C94">
            <v>79494</v>
          </cell>
          <cell r="D94">
            <v>1499</v>
          </cell>
          <cell r="E94">
            <v>4958</v>
          </cell>
          <cell r="F94">
            <v>89</v>
          </cell>
          <cell r="G94">
            <v>54064</v>
          </cell>
          <cell r="H94">
            <v>20472</v>
          </cell>
          <cell r="I94">
            <v>3563</v>
          </cell>
          <cell r="J94">
            <v>946</v>
          </cell>
          <cell r="K94">
            <v>59</v>
          </cell>
          <cell r="L94">
            <v>319879</v>
          </cell>
          <cell r="M94">
            <v>3808</v>
          </cell>
        </row>
        <row r="95">
          <cell r="C95">
            <v>1482</v>
          </cell>
          <cell r="D95">
            <v>48</v>
          </cell>
          <cell r="E95">
            <v>81</v>
          </cell>
          <cell r="F95">
            <v>1</v>
          </cell>
          <cell r="G95">
            <v>906</v>
          </cell>
          <cell r="H95">
            <v>495</v>
          </cell>
          <cell r="I95">
            <v>0</v>
          </cell>
          <cell r="J95">
            <v>37</v>
          </cell>
          <cell r="K95">
            <v>2</v>
          </cell>
          <cell r="L95">
            <v>51737</v>
          </cell>
          <cell r="M95">
            <v>1286</v>
          </cell>
        </row>
        <row r="96">
          <cell r="C96">
            <v>13980</v>
          </cell>
          <cell r="D96">
            <v>709</v>
          </cell>
          <cell r="E96">
            <v>530</v>
          </cell>
          <cell r="F96">
            <v>44</v>
          </cell>
          <cell r="G96">
            <v>77</v>
          </cell>
          <cell r="H96">
            <v>13373</v>
          </cell>
          <cell r="I96">
            <v>156</v>
          </cell>
          <cell r="J96">
            <v>2831</v>
          </cell>
          <cell r="K96">
            <v>107</v>
          </cell>
          <cell r="L96">
            <v>90646</v>
          </cell>
          <cell r="M96">
            <v>18358</v>
          </cell>
        </row>
        <row r="98">
          <cell r="C98">
            <v>12982</v>
          </cell>
          <cell r="D98">
            <v>224</v>
          </cell>
          <cell r="E98">
            <v>151</v>
          </cell>
          <cell r="F98">
            <v>9</v>
          </cell>
          <cell r="G98">
            <v>3126</v>
          </cell>
          <cell r="H98">
            <v>9705</v>
          </cell>
          <cell r="I98">
            <v>168</v>
          </cell>
          <cell r="J98">
            <v>1500</v>
          </cell>
          <cell r="K98">
            <v>17</v>
          </cell>
          <cell r="L98">
            <v>187250</v>
          </cell>
          <cell r="M98">
            <v>21634</v>
          </cell>
        </row>
        <row r="99">
          <cell r="C99">
            <v>172434</v>
          </cell>
          <cell r="D99">
            <v>3493</v>
          </cell>
          <cell r="E99">
            <v>22745</v>
          </cell>
          <cell r="F99">
            <v>575</v>
          </cell>
          <cell r="G99">
            <v>42727</v>
          </cell>
          <cell r="H99">
            <v>106962</v>
          </cell>
          <cell r="I99">
            <v>2812</v>
          </cell>
          <cell r="J99">
            <v>2852</v>
          </cell>
          <cell r="K99">
            <v>376</v>
          </cell>
          <cell r="L99">
            <v>1244108</v>
          </cell>
          <cell r="M99">
            <v>20577</v>
          </cell>
        </row>
        <row r="103">
          <cell r="C103">
            <v>407</v>
          </cell>
          <cell r="D103">
            <v>5</v>
          </cell>
          <cell r="E103">
            <v>7</v>
          </cell>
          <cell r="F103">
            <v>0</v>
          </cell>
          <cell r="G103">
            <v>265</v>
          </cell>
          <cell r="H103">
            <v>135</v>
          </cell>
          <cell r="I103">
            <v>5</v>
          </cell>
          <cell r="J103">
            <v>40</v>
          </cell>
          <cell r="K103">
            <v>0.7</v>
          </cell>
          <cell r="L103">
            <v>20500</v>
          </cell>
          <cell r="M103">
            <v>2009</v>
          </cell>
        </row>
        <row r="104">
          <cell r="C104">
            <v>1546</v>
          </cell>
          <cell r="D104">
            <v>144</v>
          </cell>
          <cell r="E104">
            <v>17</v>
          </cell>
          <cell r="F104">
            <v>0</v>
          </cell>
          <cell r="G104">
            <v>347</v>
          </cell>
          <cell r="H104">
            <v>1182</v>
          </cell>
          <cell r="I104">
            <v>22</v>
          </cell>
          <cell r="J104">
            <v>82</v>
          </cell>
          <cell r="K104">
            <v>0.9</v>
          </cell>
          <cell r="L104">
            <v>85735</v>
          </cell>
          <cell r="M104">
            <v>4566</v>
          </cell>
        </row>
        <row r="106">
          <cell r="C106">
            <v>1658</v>
          </cell>
          <cell r="D106">
            <v>134</v>
          </cell>
          <cell r="E106">
            <v>5</v>
          </cell>
          <cell r="F106">
            <v>2</v>
          </cell>
          <cell r="G106">
            <v>258</v>
          </cell>
          <cell r="H106">
            <v>1395</v>
          </cell>
          <cell r="I106">
            <v>32</v>
          </cell>
          <cell r="J106">
            <v>388</v>
          </cell>
          <cell r="K106">
            <v>1</v>
          </cell>
          <cell r="L106">
            <v>0</v>
          </cell>
          <cell r="M106">
            <v>0</v>
          </cell>
        </row>
        <row r="107">
          <cell r="C107">
            <v>489</v>
          </cell>
          <cell r="D107">
            <v>23</v>
          </cell>
          <cell r="E107">
            <v>5</v>
          </cell>
          <cell r="F107">
            <v>0</v>
          </cell>
          <cell r="G107">
            <v>114</v>
          </cell>
          <cell r="H107">
            <v>370</v>
          </cell>
          <cell r="I107">
            <v>5</v>
          </cell>
          <cell r="J107">
            <v>75</v>
          </cell>
          <cell r="K107">
            <v>0.8</v>
          </cell>
          <cell r="L107">
            <v>26147</v>
          </cell>
          <cell r="M107">
            <v>4008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2</v>
          </cell>
          <cell r="H108">
            <v>17</v>
          </cell>
          <cell r="I108">
            <v>0</v>
          </cell>
          <cell r="J108">
            <v>3</v>
          </cell>
          <cell r="K108">
            <v>0</v>
          </cell>
          <cell r="L108">
            <v>1288</v>
          </cell>
          <cell r="M108">
            <v>177</v>
          </cell>
        </row>
        <row r="109">
          <cell r="C109">
            <v>682</v>
          </cell>
          <cell r="D109">
            <v>7</v>
          </cell>
          <cell r="E109">
            <v>5</v>
          </cell>
          <cell r="F109">
            <v>0</v>
          </cell>
          <cell r="G109">
            <v>88</v>
          </cell>
          <cell r="H109">
            <v>589</v>
          </cell>
          <cell r="I109">
            <v>5</v>
          </cell>
          <cell r="J109">
            <v>362</v>
          </cell>
          <cell r="K109">
            <v>3</v>
          </cell>
          <cell r="L109">
            <v>32837</v>
          </cell>
          <cell r="M109">
            <v>17409</v>
          </cell>
        </row>
        <row r="110">
          <cell r="C110">
            <v>668</v>
          </cell>
          <cell r="D110">
            <v>5</v>
          </cell>
          <cell r="E110">
            <v>21</v>
          </cell>
          <cell r="F110">
            <v>0</v>
          </cell>
          <cell r="G110">
            <v>86</v>
          </cell>
          <cell r="H110">
            <v>561</v>
          </cell>
          <cell r="I110">
            <v>30</v>
          </cell>
          <cell r="J110">
            <v>98</v>
          </cell>
          <cell r="K110">
            <v>3</v>
          </cell>
          <cell r="L110">
            <v>19185</v>
          </cell>
          <cell r="M110">
            <v>2811</v>
          </cell>
        </row>
        <row r="114">
          <cell r="C114">
            <v>1149</v>
          </cell>
          <cell r="D114">
            <v>21</v>
          </cell>
          <cell r="E114">
            <v>33</v>
          </cell>
          <cell r="F114">
            <v>1</v>
          </cell>
          <cell r="G114">
            <v>210</v>
          </cell>
          <cell r="H114">
            <v>906</v>
          </cell>
          <cell r="I114">
            <v>14</v>
          </cell>
          <cell r="J114">
            <v>422</v>
          </cell>
          <cell r="K114">
            <v>12</v>
          </cell>
          <cell r="L114">
            <v>53101</v>
          </cell>
          <cell r="M114">
            <v>19506</v>
          </cell>
        </row>
        <row r="115">
          <cell r="C115">
            <v>3480</v>
          </cell>
          <cell r="D115">
            <v>36</v>
          </cell>
          <cell r="E115">
            <v>72</v>
          </cell>
          <cell r="F115">
            <v>3</v>
          </cell>
          <cell r="G115">
            <v>579</v>
          </cell>
          <cell r="H115">
            <v>2829</v>
          </cell>
          <cell r="I115">
            <v>29</v>
          </cell>
          <cell r="J115">
            <v>5559</v>
          </cell>
          <cell r="K115">
            <v>115</v>
          </cell>
          <cell r="L115">
            <v>32394</v>
          </cell>
          <cell r="M115">
            <v>51749</v>
          </cell>
        </row>
        <row r="118">
          <cell r="C118">
            <v>5251</v>
          </cell>
          <cell r="D118">
            <v>69</v>
          </cell>
          <cell r="E118">
            <v>86</v>
          </cell>
          <cell r="F118">
            <v>2</v>
          </cell>
          <cell r="G118">
            <v>2967</v>
          </cell>
          <cell r="H118">
            <v>2198</v>
          </cell>
          <cell r="I118">
            <v>51</v>
          </cell>
          <cell r="J118">
            <v>162</v>
          </cell>
          <cell r="K118">
            <v>3</v>
          </cell>
          <cell r="L118">
            <v>96695</v>
          </cell>
          <cell r="M118">
            <v>2988</v>
          </cell>
        </row>
        <row r="119">
          <cell r="C119">
            <v>28</v>
          </cell>
          <cell r="D119">
            <v>3</v>
          </cell>
          <cell r="E119">
            <v>0</v>
          </cell>
          <cell r="F119">
            <v>0</v>
          </cell>
          <cell r="G119">
            <v>16</v>
          </cell>
          <cell r="H119">
            <v>12</v>
          </cell>
          <cell r="I119">
            <v>0</v>
          </cell>
          <cell r="J119">
            <v>52</v>
          </cell>
          <cell r="K119">
            <v>0</v>
          </cell>
          <cell r="L119">
            <v>3497</v>
          </cell>
          <cell r="M119">
            <v>6469</v>
          </cell>
        </row>
        <row r="126">
          <cell r="C126">
            <v>6297</v>
          </cell>
          <cell r="D126">
            <v>450</v>
          </cell>
          <cell r="E126">
            <v>486</v>
          </cell>
          <cell r="F126">
            <v>37</v>
          </cell>
          <cell r="G126">
            <v>2125</v>
          </cell>
          <cell r="H126">
            <v>3686</v>
          </cell>
          <cell r="I126">
            <v>207</v>
          </cell>
          <cell r="J126">
            <v>49</v>
          </cell>
          <cell r="K126">
            <v>4</v>
          </cell>
          <cell r="L126">
            <v>40091</v>
          </cell>
          <cell r="M126">
            <v>311</v>
          </cell>
        </row>
        <row r="127">
          <cell r="C127">
            <v>2264</v>
          </cell>
          <cell r="D127">
            <v>110</v>
          </cell>
          <cell r="E127">
            <v>56</v>
          </cell>
          <cell r="F127">
            <v>2</v>
          </cell>
          <cell r="G127">
            <v>276</v>
          </cell>
          <cell r="H127">
            <v>1932</v>
          </cell>
          <cell r="I127">
            <v>80</v>
          </cell>
          <cell r="J127">
            <v>561</v>
          </cell>
          <cell r="K127">
            <v>14</v>
          </cell>
          <cell r="L127">
            <v>9848</v>
          </cell>
          <cell r="M127">
            <v>2441</v>
          </cell>
        </row>
        <row r="129">
          <cell r="C129">
            <v>31</v>
          </cell>
          <cell r="D129">
            <v>0</v>
          </cell>
          <cell r="E129">
            <v>0</v>
          </cell>
          <cell r="F129">
            <v>0</v>
          </cell>
          <cell r="G129">
            <v>5</v>
          </cell>
          <cell r="H129">
            <v>26</v>
          </cell>
          <cell r="I129">
            <v>0</v>
          </cell>
          <cell r="J129">
            <v>9</v>
          </cell>
          <cell r="K129">
            <v>0</v>
          </cell>
          <cell r="L129">
            <v>1450</v>
          </cell>
          <cell r="M129">
            <v>442</v>
          </cell>
        </row>
        <row r="130">
          <cell r="C130">
            <v>303</v>
          </cell>
          <cell r="D130">
            <v>0</v>
          </cell>
          <cell r="E130">
            <v>5</v>
          </cell>
          <cell r="F130">
            <v>1</v>
          </cell>
          <cell r="G130">
            <v>55</v>
          </cell>
          <cell r="H130">
            <v>243</v>
          </cell>
          <cell r="I130">
            <v>7</v>
          </cell>
          <cell r="J130">
            <v>482</v>
          </cell>
          <cell r="K130">
            <v>8</v>
          </cell>
          <cell r="L130">
            <v>3874</v>
          </cell>
          <cell r="M130">
            <v>6168</v>
          </cell>
        </row>
        <row r="135">
          <cell r="C135">
            <v>88</v>
          </cell>
          <cell r="D135">
            <v>3</v>
          </cell>
          <cell r="E135">
            <v>4</v>
          </cell>
          <cell r="F135">
            <v>0</v>
          </cell>
          <cell r="G135">
            <v>5</v>
          </cell>
          <cell r="H135">
            <v>79</v>
          </cell>
          <cell r="I135">
            <v>0</v>
          </cell>
          <cell r="J135">
            <v>2</v>
          </cell>
          <cell r="K135">
            <v>0.07</v>
          </cell>
          <cell r="L135">
            <v>3236</v>
          </cell>
          <cell r="M135">
            <v>59</v>
          </cell>
        </row>
        <row r="137">
          <cell r="C137">
            <v>30</v>
          </cell>
          <cell r="D137">
            <v>14</v>
          </cell>
          <cell r="E137">
            <v>0</v>
          </cell>
          <cell r="F137">
            <v>0</v>
          </cell>
          <cell r="G137">
            <v>2</v>
          </cell>
          <cell r="H137">
            <v>28</v>
          </cell>
          <cell r="I137">
            <v>0</v>
          </cell>
          <cell r="J137">
            <v>1</v>
          </cell>
          <cell r="K137">
            <v>0</v>
          </cell>
          <cell r="L137">
            <v>15800</v>
          </cell>
          <cell r="M137">
            <v>542</v>
          </cell>
        </row>
        <row r="138">
          <cell r="C138">
            <v>30449</v>
          </cell>
          <cell r="D138">
            <v>1235</v>
          </cell>
          <cell r="E138">
            <v>3459</v>
          </cell>
          <cell r="F138">
            <v>144</v>
          </cell>
          <cell r="G138">
            <v>250</v>
          </cell>
          <cell r="H138">
            <v>26740</v>
          </cell>
          <cell r="I138">
            <v>1279</v>
          </cell>
          <cell r="J138">
            <v>1777</v>
          </cell>
          <cell r="K138">
            <v>202</v>
          </cell>
          <cell r="L138">
            <v>154911</v>
          </cell>
          <cell r="M138">
            <v>9041</v>
          </cell>
        </row>
        <row r="144">
          <cell r="C144">
            <v>1117</v>
          </cell>
          <cell r="D144">
            <v>36</v>
          </cell>
          <cell r="E144">
            <v>49</v>
          </cell>
          <cell r="F144">
            <v>3</v>
          </cell>
          <cell r="G144">
            <v>139</v>
          </cell>
          <cell r="H144">
            <v>929</v>
          </cell>
          <cell r="I144">
            <v>15</v>
          </cell>
          <cell r="J144">
            <v>536</v>
          </cell>
          <cell r="K144">
            <v>24</v>
          </cell>
          <cell r="L144">
            <v>10859</v>
          </cell>
          <cell r="M144">
            <v>5212</v>
          </cell>
        </row>
        <row r="145">
          <cell r="C145">
            <v>6937</v>
          </cell>
          <cell r="D145">
            <v>41</v>
          </cell>
          <cell r="E145">
            <v>161</v>
          </cell>
          <cell r="F145">
            <v>9</v>
          </cell>
          <cell r="G145">
            <v>32</v>
          </cell>
          <cell r="H145">
            <v>6744</v>
          </cell>
          <cell r="I145">
            <v>63</v>
          </cell>
          <cell r="J145">
            <v>1280</v>
          </cell>
          <cell r="K145">
            <v>30</v>
          </cell>
          <cell r="L145">
            <v>136236</v>
          </cell>
          <cell r="M145">
            <v>25130</v>
          </cell>
        </row>
        <row r="146">
          <cell r="C146">
            <v>1069</v>
          </cell>
          <cell r="D146">
            <v>50</v>
          </cell>
          <cell r="E146">
            <v>6</v>
          </cell>
          <cell r="F146">
            <v>2</v>
          </cell>
          <cell r="G146">
            <v>176</v>
          </cell>
          <cell r="H146">
            <v>887</v>
          </cell>
          <cell r="I146">
            <v>3</v>
          </cell>
          <cell r="J146">
            <v>209</v>
          </cell>
          <cell r="K146">
            <v>1</v>
          </cell>
          <cell r="L146">
            <v>0</v>
          </cell>
          <cell r="M146">
            <v>0</v>
          </cell>
        </row>
        <row r="147">
          <cell r="C147">
            <v>7025</v>
          </cell>
          <cell r="D147">
            <v>106</v>
          </cell>
          <cell r="E147">
            <v>135</v>
          </cell>
          <cell r="F147">
            <v>7</v>
          </cell>
          <cell r="G147">
            <v>1765</v>
          </cell>
          <cell r="H147">
            <v>5125</v>
          </cell>
          <cell r="I147">
            <v>46</v>
          </cell>
          <cell r="J147">
            <v>32</v>
          </cell>
          <cell r="K147">
            <v>0.6</v>
          </cell>
          <cell r="L147">
            <v>84704</v>
          </cell>
          <cell r="M147">
            <v>383</v>
          </cell>
        </row>
        <row r="148">
          <cell r="C148">
            <v>402</v>
          </cell>
          <cell r="D148">
            <v>28</v>
          </cell>
          <cell r="E148">
            <v>2</v>
          </cell>
          <cell r="F148">
            <v>0</v>
          </cell>
          <cell r="G148">
            <v>69</v>
          </cell>
          <cell r="H148">
            <v>331</v>
          </cell>
          <cell r="I148">
            <v>0</v>
          </cell>
          <cell r="J148">
            <v>79</v>
          </cell>
          <cell r="K148">
            <v>0.4</v>
          </cell>
          <cell r="L148">
            <v>17329</v>
          </cell>
          <cell r="M148">
            <v>3397</v>
          </cell>
        </row>
        <row r="149">
          <cell r="C149">
            <v>4016</v>
          </cell>
          <cell r="D149">
            <v>265</v>
          </cell>
          <cell r="E149">
            <v>109</v>
          </cell>
          <cell r="F149">
            <v>6</v>
          </cell>
          <cell r="G149">
            <v>98</v>
          </cell>
          <cell r="H149">
            <v>3809</v>
          </cell>
          <cell r="I149">
            <v>99</v>
          </cell>
          <cell r="J149">
            <v>931</v>
          </cell>
        </row>
        <row r="152">
          <cell r="C152">
            <v>13489</v>
          </cell>
          <cell r="D152">
            <v>998</v>
          </cell>
          <cell r="E152">
            <v>300</v>
          </cell>
          <cell r="F152">
            <v>26</v>
          </cell>
          <cell r="G152">
            <v>6541</v>
          </cell>
          <cell r="H152">
            <v>6648</v>
          </cell>
          <cell r="I152">
            <v>137</v>
          </cell>
          <cell r="J152">
            <v>409</v>
          </cell>
          <cell r="K152">
            <v>9</v>
          </cell>
          <cell r="L152">
            <v>127513</v>
          </cell>
          <cell r="M152">
            <v>3867</v>
          </cell>
        </row>
        <row r="153">
          <cell r="C153">
            <v>5878</v>
          </cell>
          <cell r="D153">
            <v>218</v>
          </cell>
          <cell r="E153">
            <v>387</v>
          </cell>
          <cell r="F153">
            <v>25</v>
          </cell>
          <cell r="G153">
            <v>487</v>
          </cell>
          <cell r="H153">
            <v>5004</v>
          </cell>
          <cell r="I153">
            <v>1</v>
          </cell>
          <cell r="J153">
            <v>54</v>
          </cell>
          <cell r="K153">
            <v>4</v>
          </cell>
          <cell r="L153">
            <v>48171</v>
          </cell>
          <cell r="M153">
            <v>440</v>
          </cell>
        </row>
        <row r="154">
          <cell r="C154">
            <v>8379</v>
          </cell>
          <cell r="D154">
            <v>461</v>
          </cell>
          <cell r="E154">
            <v>332</v>
          </cell>
          <cell r="F154">
            <v>18</v>
          </cell>
          <cell r="G154">
            <v>866</v>
          </cell>
          <cell r="H154">
            <v>7181</v>
          </cell>
          <cell r="I154">
            <v>160</v>
          </cell>
          <cell r="J154">
            <v>221</v>
          </cell>
          <cell r="K154">
            <v>9</v>
          </cell>
          <cell r="L154">
            <v>179654</v>
          </cell>
          <cell r="M154">
            <v>4747</v>
          </cell>
        </row>
        <row r="155">
          <cell r="C155">
            <v>19022</v>
          </cell>
          <cell r="D155">
            <v>181</v>
          </cell>
          <cell r="E155">
            <v>657</v>
          </cell>
          <cell r="F155">
            <v>28</v>
          </cell>
          <cell r="G155">
            <v>519</v>
          </cell>
          <cell r="H155">
            <v>17846</v>
          </cell>
          <cell r="I155">
            <v>222</v>
          </cell>
          <cell r="J155">
            <v>1866</v>
          </cell>
          <cell r="K155">
            <v>64</v>
          </cell>
          <cell r="L155">
            <v>221049</v>
          </cell>
          <cell r="M155">
            <v>21678</v>
          </cell>
        </row>
        <row r="156">
          <cell r="C156">
            <v>4663</v>
          </cell>
          <cell r="D156">
            <v>560</v>
          </cell>
          <cell r="E156">
            <v>7</v>
          </cell>
          <cell r="F156">
            <v>0</v>
          </cell>
          <cell r="G156">
            <v>464</v>
          </cell>
          <cell r="H156">
            <v>4192</v>
          </cell>
          <cell r="I156">
            <v>37</v>
          </cell>
          <cell r="J156">
            <v>1619</v>
          </cell>
          <cell r="K156">
            <v>2</v>
          </cell>
          <cell r="L156">
            <v>58328</v>
          </cell>
          <cell r="M156">
            <v>20245</v>
          </cell>
        </row>
        <row r="158">
          <cell r="C158">
            <v>8067</v>
          </cell>
          <cell r="D158">
            <v>360</v>
          </cell>
          <cell r="E158">
            <v>411</v>
          </cell>
          <cell r="F158">
            <v>19</v>
          </cell>
          <cell r="G158">
            <v>1508</v>
          </cell>
          <cell r="H158">
            <v>6148</v>
          </cell>
          <cell r="I158">
            <v>258</v>
          </cell>
          <cell r="J158">
            <v>419</v>
          </cell>
          <cell r="K158">
            <v>21</v>
          </cell>
          <cell r="L158">
            <v>85805</v>
          </cell>
          <cell r="M158">
            <v>4460</v>
          </cell>
        </row>
        <row r="159">
          <cell r="C159">
            <v>32008</v>
          </cell>
          <cell r="D159">
            <v>4070</v>
          </cell>
          <cell r="E159">
            <v>273</v>
          </cell>
          <cell r="F159">
            <v>41</v>
          </cell>
          <cell r="G159">
            <v>2590</v>
          </cell>
          <cell r="H159">
            <v>29145</v>
          </cell>
          <cell r="I159">
            <v>8</v>
          </cell>
          <cell r="J159">
            <v>219</v>
          </cell>
          <cell r="K159">
            <v>2</v>
          </cell>
          <cell r="L159">
            <v>1718019</v>
          </cell>
          <cell r="M159">
            <v>11773</v>
          </cell>
        </row>
        <row r="161">
          <cell r="C161">
            <v>10635</v>
          </cell>
          <cell r="D161">
            <v>22</v>
          </cell>
          <cell r="E161">
            <v>230</v>
          </cell>
          <cell r="F161">
            <v>1</v>
          </cell>
          <cell r="G161">
            <v>7829</v>
          </cell>
          <cell r="H161">
            <v>2576</v>
          </cell>
          <cell r="I161">
            <v>55</v>
          </cell>
          <cell r="J161">
            <v>207</v>
          </cell>
          <cell r="K161">
            <v>4</v>
          </cell>
          <cell r="L161">
            <v>546463</v>
          </cell>
          <cell r="M161">
            <v>10659</v>
          </cell>
        </row>
        <row r="168">
          <cell r="C168">
            <v>7142</v>
          </cell>
          <cell r="D168">
            <v>762</v>
          </cell>
          <cell r="E168">
            <v>87</v>
          </cell>
          <cell r="F168">
            <v>4</v>
          </cell>
          <cell r="G168">
            <v>1049</v>
          </cell>
          <cell r="H168">
            <v>6006</v>
          </cell>
          <cell r="I168">
            <v>74</v>
          </cell>
          <cell r="J168">
            <v>205</v>
          </cell>
          <cell r="K168">
            <v>2</v>
          </cell>
          <cell r="L168">
            <v>150000</v>
          </cell>
          <cell r="M168">
            <v>4309</v>
          </cell>
        </row>
        <row r="170">
          <cell r="C170">
            <v>5690</v>
          </cell>
          <cell r="D170">
            <v>372</v>
          </cell>
          <cell r="E170">
            <v>110</v>
          </cell>
          <cell r="F170">
            <v>7</v>
          </cell>
          <cell r="G170">
            <v>534</v>
          </cell>
          <cell r="H170">
            <v>5046</v>
          </cell>
          <cell r="I170">
            <v>120</v>
          </cell>
          <cell r="J170">
            <v>651</v>
          </cell>
          <cell r="K170">
            <v>13</v>
          </cell>
          <cell r="L170">
            <v>32566</v>
          </cell>
          <cell r="M170">
            <v>3727</v>
          </cell>
        </row>
        <row r="173">
          <cell r="C173">
            <v>5050</v>
          </cell>
          <cell r="D173">
            <v>623</v>
          </cell>
          <cell r="E173">
            <v>11</v>
          </cell>
          <cell r="F173">
            <v>1</v>
          </cell>
          <cell r="G173">
            <v>708</v>
          </cell>
          <cell r="H173">
            <v>4331</v>
          </cell>
          <cell r="I173">
            <v>22</v>
          </cell>
          <cell r="J173">
            <v>863</v>
          </cell>
          <cell r="K173">
            <v>2</v>
          </cell>
          <cell r="L173">
            <v>94796</v>
          </cell>
          <cell r="M173">
            <v>16203</v>
          </cell>
        </row>
        <row r="175">
          <cell r="C175">
            <v>1049</v>
          </cell>
          <cell r="D175">
            <v>72</v>
          </cell>
          <cell r="E175">
            <v>9</v>
          </cell>
          <cell r="F175">
            <v>1</v>
          </cell>
          <cell r="G175">
            <v>175</v>
          </cell>
          <cell r="H175">
            <v>865</v>
          </cell>
          <cell r="I175">
            <v>5</v>
          </cell>
          <cell r="J175">
            <v>192</v>
          </cell>
          <cell r="K175">
            <v>2</v>
          </cell>
          <cell r="L175">
            <v>37732</v>
          </cell>
          <cell r="M175">
            <v>6911</v>
          </cell>
        </row>
        <row r="176">
          <cell r="C176">
            <v>1304</v>
          </cell>
          <cell r="D176">
            <v>36</v>
          </cell>
          <cell r="E176">
            <v>66</v>
          </cell>
          <cell r="F176">
            <v>5</v>
          </cell>
          <cell r="G176">
            <v>174</v>
          </cell>
          <cell r="H176">
            <v>1064</v>
          </cell>
          <cell r="I176">
            <v>28</v>
          </cell>
          <cell r="J176">
            <v>627</v>
          </cell>
          <cell r="K176">
            <v>32</v>
          </cell>
          <cell r="L176">
            <v>39330</v>
          </cell>
          <cell r="M176">
            <v>18918</v>
          </cell>
        </row>
        <row r="180">
          <cell r="C180">
            <v>188093</v>
          </cell>
          <cell r="D180">
            <v>3145</v>
          </cell>
          <cell r="E180">
            <v>19613</v>
          </cell>
          <cell r="F180">
            <v>298</v>
          </cell>
          <cell r="G180">
            <v>74797</v>
          </cell>
          <cell r="H180">
            <v>93683</v>
          </cell>
          <cell r="I180">
            <v>7371</v>
          </cell>
          <cell r="J180">
            <v>4023</v>
          </cell>
          <cell r="K180">
            <v>419</v>
          </cell>
          <cell r="L180">
            <v>930230</v>
          </cell>
          <cell r="M180">
            <v>19896</v>
          </cell>
        </row>
        <row r="181">
          <cell r="C181">
            <v>244</v>
          </cell>
          <cell r="D181">
            <v>6</v>
          </cell>
          <cell r="E181">
            <v>7</v>
          </cell>
          <cell r="F181">
            <v>0</v>
          </cell>
          <cell r="G181">
            <v>77</v>
          </cell>
          <cell r="H181">
            <v>160</v>
          </cell>
          <cell r="I181">
            <v>1</v>
          </cell>
          <cell r="J181">
            <v>11</v>
          </cell>
          <cell r="K181">
            <v>0.3</v>
          </cell>
          <cell r="L181">
            <v>4768</v>
          </cell>
          <cell r="M181">
            <v>223</v>
          </cell>
        </row>
        <row r="186">
          <cell r="C186">
            <v>13216</v>
          </cell>
          <cell r="D186">
            <v>676</v>
          </cell>
          <cell r="E186">
            <v>1400</v>
          </cell>
          <cell r="F186">
            <v>67</v>
          </cell>
          <cell r="G186">
            <v>550</v>
          </cell>
          <cell r="H186">
            <v>11266</v>
          </cell>
          <cell r="I186">
            <v>482</v>
          </cell>
          <cell r="J186">
            <v>1309</v>
          </cell>
          <cell r="K186">
            <v>139</v>
          </cell>
          <cell r="L186">
            <v>74600</v>
          </cell>
          <cell r="M186">
            <v>7387</v>
          </cell>
        </row>
        <row r="187">
          <cell r="C187">
            <v>27078</v>
          </cell>
          <cell r="D187">
            <v>346</v>
          </cell>
          <cell r="E187">
            <v>1327</v>
          </cell>
          <cell r="F187">
            <v>46</v>
          </cell>
          <cell r="G187">
            <v>16400</v>
          </cell>
          <cell r="H187">
            <v>9351</v>
          </cell>
          <cell r="I187">
            <v>386</v>
          </cell>
          <cell r="J187">
            <v>3129</v>
          </cell>
          <cell r="K187">
            <v>153</v>
          </cell>
          <cell r="L187">
            <v>206400</v>
          </cell>
          <cell r="M187">
            <v>23849</v>
          </cell>
        </row>
        <row r="188">
          <cell r="C188">
            <v>38</v>
          </cell>
          <cell r="D188">
            <v>5</v>
          </cell>
          <cell r="E188">
            <v>2</v>
          </cell>
          <cell r="F188">
            <v>0</v>
          </cell>
          <cell r="G188">
            <v>5</v>
          </cell>
          <cell r="H188">
            <v>31</v>
          </cell>
          <cell r="I188">
            <v>0</v>
          </cell>
          <cell r="J188">
            <v>2</v>
          </cell>
          <cell r="K188">
            <v>0.1</v>
          </cell>
          <cell r="L188">
            <v>0</v>
          </cell>
          <cell r="M188">
            <v>0</v>
          </cell>
        </row>
        <row r="190">
          <cell r="C190">
            <v>2700</v>
          </cell>
          <cell r="D190">
            <v>28</v>
          </cell>
          <cell r="E190">
            <v>47</v>
          </cell>
          <cell r="F190">
            <v>1</v>
          </cell>
          <cell r="G190">
            <v>1689</v>
          </cell>
          <cell r="H190">
            <v>964</v>
          </cell>
          <cell r="I190">
            <v>61</v>
          </cell>
          <cell r="J190">
            <v>39</v>
          </cell>
          <cell r="K190">
            <v>0.7</v>
          </cell>
          <cell r="L190">
            <v>100498</v>
          </cell>
          <cell r="M190">
            <v>1440</v>
          </cell>
        </row>
        <row r="195">
          <cell r="C195">
            <v>78546</v>
          </cell>
          <cell r="D195">
            <v>4353</v>
          </cell>
          <cell r="E195">
            <v>1769</v>
          </cell>
          <cell r="F195">
            <v>126</v>
          </cell>
          <cell r="G195">
            <v>8631</v>
          </cell>
          <cell r="H195">
            <v>68146</v>
          </cell>
          <cell r="I195">
            <v>1845</v>
          </cell>
          <cell r="J195">
            <v>931</v>
          </cell>
          <cell r="K195">
            <v>21</v>
          </cell>
          <cell r="L195">
            <v>558413</v>
          </cell>
          <cell r="M195">
            <v>6621</v>
          </cell>
        </row>
        <row r="197">
          <cell r="C197">
            <v>6302</v>
          </cell>
          <cell r="D197">
            <v>477</v>
          </cell>
          <cell r="E197">
            <v>37</v>
          </cell>
          <cell r="F197">
            <v>2</v>
          </cell>
          <cell r="G197">
            <v>1188</v>
          </cell>
          <cell r="H197">
            <v>5077</v>
          </cell>
          <cell r="I197">
            <v>1</v>
          </cell>
          <cell r="J197">
            <v>637</v>
          </cell>
          <cell r="K197">
            <v>4</v>
          </cell>
          <cell r="L197">
            <v>767000</v>
          </cell>
          <cell r="M197">
            <v>77550</v>
          </cell>
        </row>
        <row r="199">
          <cell r="C199">
            <v>108692</v>
          </cell>
          <cell r="D199">
            <v>5599</v>
          </cell>
          <cell r="E199">
            <v>14576</v>
          </cell>
          <cell r="F199">
            <v>847</v>
          </cell>
          <cell r="G199" t="str">
            <v>N/A</v>
          </cell>
          <cell r="H199">
            <v>93772</v>
          </cell>
          <cell r="I199">
            <v>1559</v>
          </cell>
          <cell r="J199">
            <v>1601</v>
          </cell>
          <cell r="K199">
            <v>215</v>
          </cell>
          <cell r="L199">
            <v>438991</v>
          </cell>
          <cell r="M199">
            <v>6467</v>
          </cell>
        </row>
        <row r="200">
          <cell r="C200">
            <v>4662</v>
          </cell>
          <cell r="D200">
            <v>501</v>
          </cell>
          <cell r="E200">
            <v>125</v>
          </cell>
          <cell r="F200">
            <v>9</v>
          </cell>
          <cell r="G200">
            <v>246</v>
          </cell>
          <cell r="H200">
            <v>4291</v>
          </cell>
          <cell r="I200">
            <v>45</v>
          </cell>
          <cell r="J200">
            <v>107</v>
          </cell>
          <cell r="K200">
            <v>3</v>
          </cell>
          <cell r="L200">
            <v>47096</v>
          </cell>
          <cell r="M200">
            <v>1077</v>
          </cell>
        </row>
        <row r="202">
          <cell r="C202">
            <v>699850</v>
          </cell>
          <cell r="D202">
            <v>30721</v>
          </cell>
        </row>
        <row r="202">
          <cell r="G202">
            <v>59142</v>
          </cell>
          <cell r="H202">
            <v>603466</v>
          </cell>
          <cell r="I202">
            <v>13466</v>
          </cell>
          <cell r="J202">
            <v>2114</v>
          </cell>
          <cell r="K202">
            <v>113</v>
          </cell>
          <cell r="L202">
            <v>3539889</v>
          </cell>
          <cell r="M202">
            <v>10694</v>
          </cell>
        </row>
        <row r="203">
          <cell r="C203">
            <v>1405</v>
          </cell>
          <cell r="D203">
            <v>56</v>
          </cell>
          <cell r="E203">
            <v>4</v>
          </cell>
          <cell r="F203">
            <v>0</v>
          </cell>
          <cell r="G203">
            <v>156</v>
          </cell>
          <cell r="H203">
            <v>1245</v>
          </cell>
          <cell r="I203">
            <v>8</v>
          </cell>
          <cell r="J203">
            <v>42</v>
          </cell>
          <cell r="K203">
            <v>0.1</v>
          </cell>
          <cell r="L203">
            <v>136000</v>
          </cell>
          <cell r="M203">
            <v>4063</v>
          </cell>
        </row>
        <row r="206">
          <cell r="C206">
            <v>268</v>
          </cell>
          <cell r="D206">
            <v>0</v>
          </cell>
          <cell r="E206">
            <v>0</v>
          </cell>
          <cell r="F206">
            <v>0</v>
          </cell>
          <cell r="G206">
            <v>198</v>
          </cell>
          <cell r="H206">
            <v>70</v>
          </cell>
          <cell r="I206">
            <v>8</v>
          </cell>
          <cell r="J206">
            <v>3</v>
          </cell>
          <cell r="K206">
            <v>0</v>
          </cell>
          <cell r="L206">
            <v>206253</v>
          </cell>
          <cell r="M206">
            <v>2119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1</v>
          </cell>
          <cell r="I208">
            <v>0</v>
          </cell>
          <cell r="J208">
            <v>0.03</v>
          </cell>
          <cell r="K208">
            <v>0</v>
          </cell>
          <cell r="L208">
            <v>0</v>
          </cell>
          <cell r="M208">
            <v>0</v>
          </cell>
        </row>
      </sheetData>
      <sheetData sheetId="50"/>
      <sheetData sheetId="51">
        <row r="1">
          <cell r="C1">
            <v>2323759</v>
          </cell>
        </row>
        <row r="1">
          <cell r="E1">
            <v>159747</v>
          </cell>
        </row>
        <row r="2">
          <cell r="C2">
            <v>933</v>
          </cell>
          <cell r="D2">
            <v>27</v>
          </cell>
          <cell r="E2">
            <v>30</v>
          </cell>
          <cell r="F2">
            <v>0</v>
          </cell>
          <cell r="G2">
            <v>112</v>
          </cell>
          <cell r="H2">
            <v>791</v>
          </cell>
          <cell r="I2">
            <v>0</v>
          </cell>
          <cell r="J2">
            <v>24</v>
          </cell>
          <cell r="K2">
            <v>0.8</v>
          </cell>
          <cell r="L2">
            <v>0</v>
          </cell>
          <cell r="M2">
            <v>0</v>
          </cell>
        </row>
        <row r="3">
          <cell r="C3">
            <v>548</v>
          </cell>
          <cell r="D3">
            <v>9</v>
          </cell>
          <cell r="E3">
            <v>26</v>
          </cell>
          <cell r="F3">
            <v>0</v>
          </cell>
          <cell r="G3">
            <v>302</v>
          </cell>
          <cell r="H3">
            <v>220</v>
          </cell>
          <cell r="I3">
            <v>5</v>
          </cell>
          <cell r="J3">
            <v>190</v>
          </cell>
          <cell r="K3">
            <v>9</v>
          </cell>
          <cell r="L3">
            <v>5311</v>
          </cell>
          <cell r="M3">
            <v>1846</v>
          </cell>
        </row>
        <row r="10">
          <cell r="C10">
            <v>1248</v>
          </cell>
          <cell r="D10">
            <v>47</v>
          </cell>
          <cell r="E10">
            <v>20</v>
          </cell>
          <cell r="F10">
            <v>1</v>
          </cell>
          <cell r="G10">
            <v>523</v>
          </cell>
          <cell r="H10">
            <v>705</v>
          </cell>
          <cell r="I10">
            <v>30</v>
          </cell>
          <cell r="J10">
            <v>421</v>
          </cell>
          <cell r="K10">
            <v>7</v>
          </cell>
          <cell r="L10">
            <v>11796</v>
          </cell>
          <cell r="M10">
            <v>3981</v>
          </cell>
        </row>
        <row r="12">
          <cell r="C12">
            <v>6565</v>
          </cell>
          <cell r="D12">
            <v>39</v>
          </cell>
          <cell r="E12">
            <v>69</v>
          </cell>
          <cell r="F12">
            <v>4</v>
          </cell>
          <cell r="G12">
            <v>4163</v>
          </cell>
          <cell r="H12">
            <v>2333</v>
          </cell>
          <cell r="I12">
            <v>55</v>
          </cell>
          <cell r="J12">
            <v>257</v>
          </cell>
          <cell r="K12">
            <v>3</v>
          </cell>
          <cell r="L12">
            <v>406510</v>
          </cell>
          <cell r="M12">
            <v>15942</v>
          </cell>
        </row>
        <row r="13">
          <cell r="C13">
            <v>14671</v>
          </cell>
          <cell r="D13">
            <v>85</v>
          </cell>
          <cell r="E13">
            <v>443</v>
          </cell>
          <cell r="F13">
            <v>12</v>
          </cell>
          <cell r="G13">
            <v>10214</v>
          </cell>
          <cell r="H13">
            <v>4014</v>
          </cell>
          <cell r="I13">
            <v>208</v>
          </cell>
          <cell r="J13">
            <v>1629</v>
          </cell>
          <cell r="K13">
            <v>49</v>
          </cell>
          <cell r="L13">
            <v>175932</v>
          </cell>
          <cell r="M13">
            <v>19534</v>
          </cell>
        </row>
        <row r="14">
          <cell r="C14">
            <v>1373</v>
          </cell>
          <cell r="D14">
            <v>33</v>
          </cell>
          <cell r="E14">
            <v>18</v>
          </cell>
          <cell r="F14">
            <v>3</v>
          </cell>
          <cell r="G14">
            <v>590</v>
          </cell>
          <cell r="H14">
            <v>765</v>
          </cell>
          <cell r="I14">
            <v>21</v>
          </cell>
          <cell r="J14">
            <v>135</v>
          </cell>
          <cell r="K14">
            <v>2</v>
          </cell>
          <cell r="L14">
            <v>86607</v>
          </cell>
          <cell r="M14">
            <v>8542</v>
          </cell>
        </row>
        <row r="16">
          <cell r="C16">
            <v>1773</v>
          </cell>
          <cell r="D16">
            <v>33</v>
          </cell>
          <cell r="E16">
            <v>7</v>
          </cell>
          <cell r="F16">
            <v>0</v>
          </cell>
          <cell r="G16">
            <v>755</v>
          </cell>
          <cell r="H16">
            <v>1011</v>
          </cell>
          <cell r="I16">
            <v>3</v>
          </cell>
          <cell r="J16">
            <v>1042</v>
          </cell>
          <cell r="K16">
            <v>4</v>
          </cell>
          <cell r="L16">
            <v>82568</v>
          </cell>
          <cell r="M16">
            <v>48524</v>
          </cell>
        </row>
        <row r="17">
          <cell r="C17">
            <v>2144</v>
          </cell>
          <cell r="D17">
            <v>306</v>
          </cell>
          <cell r="E17">
            <v>84</v>
          </cell>
          <cell r="F17">
            <v>9</v>
          </cell>
          <cell r="G17">
            <v>66</v>
          </cell>
          <cell r="H17">
            <v>1994</v>
          </cell>
          <cell r="I17">
            <v>1</v>
          </cell>
          <cell r="J17">
            <v>13</v>
          </cell>
          <cell r="K17">
            <v>0.5</v>
          </cell>
          <cell r="L17">
            <v>21307</v>
          </cell>
          <cell r="M17">
            <v>129</v>
          </cell>
        </row>
        <row r="19">
          <cell r="C19">
            <v>4779</v>
          </cell>
          <cell r="D19">
            <v>0</v>
          </cell>
          <cell r="E19">
            <v>45</v>
          </cell>
          <cell r="F19">
            <v>3</v>
          </cell>
          <cell r="G19">
            <v>342</v>
          </cell>
          <cell r="H19">
            <v>4392</v>
          </cell>
          <cell r="I19">
            <v>65</v>
          </cell>
          <cell r="J19">
            <v>506</v>
          </cell>
          <cell r="K19">
            <v>5</v>
          </cell>
          <cell r="L19">
            <v>86813</v>
          </cell>
          <cell r="M19">
            <v>9187</v>
          </cell>
        </row>
        <row r="20">
          <cell r="C20">
            <v>37183</v>
          </cell>
          <cell r="D20">
            <v>1045</v>
          </cell>
          <cell r="E20">
            <v>5453</v>
          </cell>
          <cell r="F20">
            <v>290</v>
          </cell>
          <cell r="G20">
            <v>8348</v>
          </cell>
          <cell r="H20">
            <v>23382</v>
          </cell>
          <cell r="I20">
            <v>1119</v>
          </cell>
          <cell r="J20">
            <v>3208</v>
          </cell>
          <cell r="K20">
            <v>471</v>
          </cell>
          <cell r="L20">
            <v>145997</v>
          </cell>
          <cell r="M20">
            <v>12597</v>
          </cell>
        </row>
        <row r="24"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2</v>
          </cell>
          <cell r="H24">
            <v>3</v>
          </cell>
          <cell r="I24">
            <v>0</v>
          </cell>
          <cell r="J24">
            <v>6</v>
          </cell>
          <cell r="K24">
            <v>0</v>
          </cell>
          <cell r="L24">
            <v>8107</v>
          </cell>
          <cell r="M24">
            <v>10507</v>
          </cell>
        </row>
        <row r="26">
          <cell r="C26">
            <v>1268</v>
          </cell>
          <cell r="D26">
            <v>54</v>
          </cell>
          <cell r="E26">
            <v>47</v>
          </cell>
          <cell r="F26">
            <v>1</v>
          </cell>
          <cell r="G26">
            <v>338</v>
          </cell>
          <cell r="H26">
            <v>883</v>
          </cell>
          <cell r="I26">
            <v>4</v>
          </cell>
          <cell r="J26">
            <v>386</v>
          </cell>
          <cell r="K26">
            <v>14</v>
          </cell>
          <cell r="L26">
            <v>16868</v>
          </cell>
          <cell r="M26">
            <v>5141</v>
          </cell>
        </row>
        <row r="28">
          <cell r="C28">
            <v>36658</v>
          </cell>
          <cell r="D28">
            <v>2976</v>
          </cell>
          <cell r="E28">
            <v>2354</v>
          </cell>
          <cell r="F28">
            <v>213</v>
          </cell>
          <cell r="G28">
            <v>14026</v>
          </cell>
          <cell r="H28">
            <v>20278</v>
          </cell>
          <cell r="I28">
            <v>6634</v>
          </cell>
          <cell r="J28">
            <v>172</v>
          </cell>
          <cell r="K28">
            <v>11</v>
          </cell>
          <cell r="L28">
            <v>62985</v>
          </cell>
          <cell r="M28">
            <v>296</v>
          </cell>
        </row>
        <row r="30">
          <cell r="C30">
            <v>137</v>
          </cell>
          <cell r="D30">
            <v>1</v>
          </cell>
          <cell r="E30">
            <v>1</v>
          </cell>
          <cell r="F30">
            <v>0</v>
          </cell>
          <cell r="G30">
            <v>113</v>
          </cell>
          <cell r="H30">
            <v>23</v>
          </cell>
          <cell r="I30">
            <v>2</v>
          </cell>
          <cell r="J30">
            <v>313</v>
          </cell>
          <cell r="K30">
            <v>2</v>
          </cell>
          <cell r="L30">
            <v>11254</v>
          </cell>
          <cell r="M30">
            <v>25725</v>
          </cell>
        </row>
        <row r="31">
          <cell r="C31">
            <v>878</v>
          </cell>
          <cell r="D31">
            <v>32</v>
          </cell>
          <cell r="E31">
            <v>41</v>
          </cell>
          <cell r="F31">
            <v>0</v>
          </cell>
          <cell r="G31">
            <v>153</v>
          </cell>
          <cell r="H31">
            <v>684</v>
          </cell>
          <cell r="I31">
            <v>35</v>
          </cell>
          <cell r="J31">
            <v>126</v>
          </cell>
          <cell r="K31">
            <v>6</v>
          </cell>
          <cell r="L31">
            <v>26417</v>
          </cell>
          <cell r="M31">
            <v>3802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103</v>
          </cell>
          <cell r="H35">
            <v>19</v>
          </cell>
          <cell r="I35">
            <v>1</v>
          </cell>
          <cell r="J35">
            <v>7</v>
          </cell>
          <cell r="K35">
            <v>0</v>
          </cell>
          <cell r="L35">
            <v>5768</v>
          </cell>
          <cell r="M35">
            <v>345</v>
          </cell>
        </row>
        <row r="37">
          <cell r="C37">
            <v>33218</v>
          </cell>
          <cell r="D37">
            <v>1576</v>
          </cell>
          <cell r="E37">
            <v>1469</v>
          </cell>
          <cell r="F37">
            <v>159</v>
          </cell>
          <cell r="G37">
            <v>11168</v>
          </cell>
          <cell r="H37">
            <v>20581</v>
          </cell>
          <cell r="I37">
            <v>557</v>
          </cell>
          <cell r="J37">
            <v>880</v>
          </cell>
          <cell r="K37">
            <v>39</v>
          </cell>
          <cell r="L37">
            <v>507701</v>
          </cell>
          <cell r="M37">
            <v>13452</v>
          </cell>
        </row>
        <row r="43">
          <cell r="C43">
            <v>9730</v>
          </cell>
          <cell r="D43">
            <v>478</v>
          </cell>
          <cell r="E43">
            <v>126</v>
          </cell>
          <cell r="F43">
            <v>10</v>
          </cell>
          <cell r="G43">
            <v>4035</v>
          </cell>
          <cell r="H43">
            <v>5569</v>
          </cell>
          <cell r="I43">
            <v>360</v>
          </cell>
          <cell r="J43">
            <v>509</v>
          </cell>
          <cell r="K43">
            <v>7</v>
          </cell>
          <cell r="L43">
            <v>108891</v>
          </cell>
          <cell r="M43">
            <v>5696</v>
          </cell>
        </row>
        <row r="44">
          <cell r="C44">
            <v>84186</v>
          </cell>
        </row>
        <row r="44">
          <cell r="E44">
            <v>4642</v>
          </cell>
        </row>
        <row r="48">
          <cell r="C48">
            <v>1832</v>
          </cell>
          <cell r="D48">
            <v>18</v>
          </cell>
          <cell r="E48">
            <v>39</v>
          </cell>
          <cell r="F48">
            <v>3</v>
          </cell>
          <cell r="G48">
            <v>615</v>
          </cell>
          <cell r="H48">
            <v>1178</v>
          </cell>
          <cell r="I48">
            <v>27</v>
          </cell>
          <cell r="J48">
            <v>446</v>
          </cell>
          <cell r="K48">
            <v>9</v>
          </cell>
          <cell r="L48">
            <v>21647</v>
          </cell>
          <cell r="M48">
            <v>5273</v>
          </cell>
        </row>
        <row r="51">
          <cell r="C51">
            <v>761</v>
          </cell>
          <cell r="D51">
            <v>11</v>
          </cell>
          <cell r="E51">
            <v>12</v>
          </cell>
          <cell r="F51">
            <v>0</v>
          </cell>
          <cell r="G51">
            <v>79</v>
          </cell>
          <cell r="H51">
            <v>670</v>
          </cell>
          <cell r="I51">
            <v>8</v>
          </cell>
          <cell r="J51">
            <v>630</v>
          </cell>
          <cell r="K51">
            <v>10</v>
          </cell>
          <cell r="L51">
            <v>32284</v>
          </cell>
          <cell r="M51">
            <v>26739</v>
          </cell>
        </row>
        <row r="52">
          <cell r="C52">
            <v>6606</v>
          </cell>
          <cell r="D52">
            <v>107</v>
          </cell>
          <cell r="E52">
            <v>181</v>
          </cell>
          <cell r="F52">
            <v>8</v>
          </cell>
          <cell r="G52">
            <v>1227</v>
          </cell>
          <cell r="H52">
            <v>5198</v>
          </cell>
          <cell r="I52">
            <v>86</v>
          </cell>
          <cell r="J52">
            <v>617</v>
          </cell>
          <cell r="K52">
            <v>17</v>
          </cell>
          <cell r="L52">
            <v>162533</v>
          </cell>
          <cell r="M52">
            <v>15177</v>
          </cell>
        </row>
        <row r="53">
          <cell r="C53">
            <v>7242</v>
          </cell>
          <cell r="D53">
            <v>169</v>
          </cell>
          <cell r="E53">
            <v>346</v>
          </cell>
          <cell r="F53">
            <v>10</v>
          </cell>
          <cell r="G53">
            <v>3847</v>
          </cell>
          <cell r="H53">
            <v>3049</v>
          </cell>
          <cell r="I53">
            <v>76</v>
          </cell>
          <cell r="J53">
            <v>1250</v>
          </cell>
          <cell r="K53">
            <v>60</v>
          </cell>
          <cell r="L53">
            <v>91437</v>
          </cell>
          <cell r="M53">
            <v>15786</v>
          </cell>
        </row>
        <row r="59">
          <cell r="C59">
            <v>9022</v>
          </cell>
          <cell r="D59">
            <v>572</v>
          </cell>
          <cell r="E59">
            <v>456</v>
          </cell>
          <cell r="F59">
            <v>35</v>
          </cell>
          <cell r="G59">
            <v>1008</v>
          </cell>
          <cell r="H59">
            <v>7558</v>
          </cell>
          <cell r="I59">
            <v>168</v>
          </cell>
          <cell r="J59">
            <v>511</v>
          </cell>
          <cell r="K59">
            <v>26</v>
          </cell>
          <cell r="L59">
            <v>30922</v>
          </cell>
          <cell r="M59">
            <v>1753</v>
          </cell>
        </row>
        <row r="64">
          <cell r="C64">
            <v>1512</v>
          </cell>
          <cell r="D64">
            <v>53</v>
          </cell>
          <cell r="E64">
            <v>38</v>
          </cell>
          <cell r="F64">
            <v>0</v>
          </cell>
          <cell r="G64">
            <v>162</v>
          </cell>
          <cell r="H64">
            <v>1312</v>
          </cell>
          <cell r="I64">
            <v>11</v>
          </cell>
          <cell r="J64">
            <v>1140</v>
          </cell>
          <cell r="K64">
            <v>29</v>
          </cell>
          <cell r="L64">
            <v>39605</v>
          </cell>
          <cell r="M64">
            <v>29856</v>
          </cell>
        </row>
        <row r="70">
          <cell r="C70">
            <v>3681</v>
          </cell>
          <cell r="D70">
            <v>192</v>
          </cell>
          <cell r="E70">
            <v>90</v>
          </cell>
          <cell r="F70">
            <v>8</v>
          </cell>
          <cell r="G70">
            <v>1700</v>
          </cell>
          <cell r="H70">
            <v>1891</v>
          </cell>
          <cell r="I70">
            <v>70</v>
          </cell>
          <cell r="J70">
            <v>664</v>
          </cell>
          <cell r="K70">
            <v>16</v>
          </cell>
          <cell r="L70">
            <v>55600</v>
          </cell>
          <cell r="M70">
            <v>10035</v>
          </cell>
        </row>
        <row r="76">
          <cell r="C76">
            <v>388</v>
          </cell>
          <cell r="D76">
            <v>18</v>
          </cell>
          <cell r="E76">
            <v>4</v>
          </cell>
          <cell r="F76">
            <v>1</v>
          </cell>
          <cell r="G76">
            <v>86</v>
          </cell>
          <cell r="H76">
            <v>298</v>
          </cell>
          <cell r="I76">
            <v>6</v>
          </cell>
          <cell r="J76">
            <v>97</v>
          </cell>
          <cell r="K76">
            <v>1</v>
          </cell>
          <cell r="L76">
            <v>5027</v>
          </cell>
          <cell r="M76">
            <v>1260</v>
          </cell>
        </row>
        <row r="77">
          <cell r="C77">
            <v>143342</v>
          </cell>
          <cell r="D77">
            <v>2456</v>
          </cell>
          <cell r="E77">
            <v>4459</v>
          </cell>
          <cell r="F77">
            <v>133</v>
          </cell>
          <cell r="G77">
            <v>85400</v>
          </cell>
          <cell r="H77">
            <v>53483</v>
          </cell>
          <cell r="I77">
            <v>2922</v>
          </cell>
          <cell r="J77">
            <v>1711</v>
          </cell>
          <cell r="K77">
            <v>53</v>
          </cell>
          <cell r="L77">
            <v>1728357</v>
          </cell>
          <cell r="M77">
            <v>20629</v>
          </cell>
        </row>
        <row r="80">
          <cell r="C80">
            <v>2235</v>
          </cell>
          <cell r="D80">
            <v>11</v>
          </cell>
          <cell r="E80">
            <v>110</v>
          </cell>
          <cell r="F80">
            <v>2</v>
          </cell>
          <cell r="G80">
            <v>269</v>
          </cell>
          <cell r="H80">
            <v>1856</v>
          </cell>
          <cell r="I80">
            <v>67</v>
          </cell>
          <cell r="J80">
            <v>214</v>
          </cell>
          <cell r="K80">
            <v>11</v>
          </cell>
          <cell r="L80">
            <v>53290</v>
          </cell>
          <cell r="M80">
            <v>5113</v>
          </cell>
        </row>
        <row r="90">
          <cell r="C90">
            <v>1834</v>
          </cell>
          <cell r="D90">
            <v>71</v>
          </cell>
          <cell r="E90">
            <v>172</v>
          </cell>
          <cell r="F90">
            <v>16</v>
          </cell>
          <cell r="G90">
            <v>231</v>
          </cell>
          <cell r="H90">
            <v>1431</v>
          </cell>
          <cell r="I90">
            <v>60</v>
          </cell>
          <cell r="J90">
            <v>190</v>
          </cell>
          <cell r="K90">
            <v>18</v>
          </cell>
          <cell r="L90">
            <v>43901</v>
          </cell>
          <cell r="M90">
            <v>4544</v>
          </cell>
        </row>
        <row r="92">
          <cell r="C92">
            <v>15722</v>
          </cell>
          <cell r="D92">
            <v>1370</v>
          </cell>
          <cell r="E92">
            <v>521</v>
          </cell>
          <cell r="F92">
            <v>35</v>
          </cell>
          <cell r="G92">
            <v>2463</v>
          </cell>
          <cell r="H92">
            <v>12738</v>
          </cell>
          <cell r="I92">
            <v>0</v>
          </cell>
          <cell r="J92">
            <v>11</v>
          </cell>
          <cell r="K92">
            <v>0.4</v>
          </cell>
          <cell r="L92">
            <v>335123</v>
          </cell>
          <cell r="M92">
            <v>243</v>
          </cell>
        </row>
        <row r="93">
          <cell r="C93">
            <v>6248</v>
          </cell>
          <cell r="D93">
            <v>325</v>
          </cell>
          <cell r="E93">
            <v>535</v>
          </cell>
          <cell r="F93">
            <v>15</v>
          </cell>
          <cell r="G93">
            <v>631</v>
          </cell>
          <cell r="H93">
            <v>5082</v>
          </cell>
          <cell r="I93">
            <v>0</v>
          </cell>
          <cell r="J93">
            <v>23</v>
          </cell>
          <cell r="K93">
            <v>2</v>
          </cell>
          <cell r="L93">
            <v>39422</v>
          </cell>
          <cell r="M93">
            <v>144</v>
          </cell>
        </row>
        <row r="94">
          <cell r="C94">
            <v>80868</v>
          </cell>
          <cell r="D94">
            <v>1374</v>
          </cell>
          <cell r="E94">
            <v>5031</v>
          </cell>
          <cell r="F94">
            <v>73</v>
          </cell>
          <cell r="G94">
            <v>55987</v>
          </cell>
          <cell r="H94">
            <v>19850</v>
          </cell>
          <cell r="I94">
            <v>3513</v>
          </cell>
          <cell r="J94">
            <v>963</v>
          </cell>
          <cell r="K94">
            <v>60</v>
          </cell>
          <cell r="L94">
            <v>330137</v>
          </cell>
          <cell r="M94">
            <v>3931</v>
          </cell>
        </row>
        <row r="95">
          <cell r="C95">
            <v>1513</v>
          </cell>
          <cell r="D95">
            <v>31</v>
          </cell>
          <cell r="E95">
            <v>82</v>
          </cell>
          <cell r="F95">
            <v>1</v>
          </cell>
          <cell r="G95">
            <v>953</v>
          </cell>
          <cell r="H95">
            <v>478</v>
          </cell>
          <cell r="I95">
            <v>0</v>
          </cell>
          <cell r="J95">
            <v>38</v>
          </cell>
          <cell r="K95">
            <v>2</v>
          </cell>
          <cell r="L95">
            <v>53955</v>
          </cell>
          <cell r="M95">
            <v>1341</v>
          </cell>
        </row>
        <row r="96">
          <cell r="C96">
            <v>14758</v>
          </cell>
          <cell r="D96">
            <v>778</v>
          </cell>
          <cell r="E96">
            <v>571</v>
          </cell>
          <cell r="F96">
            <v>41</v>
          </cell>
          <cell r="G96">
            <v>77</v>
          </cell>
          <cell r="H96">
            <v>14110</v>
          </cell>
          <cell r="I96">
            <v>294</v>
          </cell>
          <cell r="J96">
            <v>2989</v>
          </cell>
          <cell r="K96">
            <v>116</v>
          </cell>
          <cell r="L96">
            <v>90646</v>
          </cell>
          <cell r="M96">
            <v>18358</v>
          </cell>
        </row>
        <row r="98">
          <cell r="C98">
            <v>13265</v>
          </cell>
          <cell r="D98">
            <v>283</v>
          </cell>
          <cell r="E98">
            <v>164</v>
          </cell>
          <cell r="F98">
            <v>13</v>
          </cell>
          <cell r="G98">
            <v>3456</v>
          </cell>
          <cell r="H98">
            <v>9645</v>
          </cell>
          <cell r="I98">
            <v>164</v>
          </cell>
          <cell r="J98">
            <v>1533</v>
          </cell>
          <cell r="K98">
            <v>19</v>
          </cell>
          <cell r="L98">
            <v>187250</v>
          </cell>
          <cell r="M98">
            <v>21634</v>
          </cell>
        </row>
        <row r="99">
          <cell r="C99">
            <v>175925</v>
          </cell>
          <cell r="D99">
            <v>3491</v>
          </cell>
          <cell r="E99">
            <v>23227</v>
          </cell>
          <cell r="F99">
            <v>482</v>
          </cell>
          <cell r="G99">
            <v>44927</v>
          </cell>
          <cell r="H99">
            <v>107771</v>
          </cell>
          <cell r="I99">
            <v>2733</v>
          </cell>
          <cell r="J99">
            <v>2910</v>
          </cell>
          <cell r="K99">
            <v>384</v>
          </cell>
          <cell r="L99">
            <v>1305833</v>
          </cell>
          <cell r="M99">
            <v>21598</v>
          </cell>
        </row>
        <row r="103">
          <cell r="C103">
            <v>413</v>
          </cell>
          <cell r="D103">
            <v>6</v>
          </cell>
          <cell r="E103">
            <v>7</v>
          </cell>
          <cell r="F103">
            <v>0</v>
          </cell>
          <cell r="G103">
            <v>269</v>
          </cell>
          <cell r="H103">
            <v>137</v>
          </cell>
          <cell r="I103">
            <v>5</v>
          </cell>
          <cell r="J103">
            <v>40</v>
          </cell>
          <cell r="K103">
            <v>0.7</v>
          </cell>
          <cell r="L103">
            <v>20500</v>
          </cell>
          <cell r="M103">
            <v>2009</v>
          </cell>
        </row>
        <row r="104">
          <cell r="C104">
            <v>1615</v>
          </cell>
          <cell r="D104">
            <v>69</v>
          </cell>
          <cell r="E104">
            <v>17</v>
          </cell>
          <cell r="F104">
            <v>0</v>
          </cell>
          <cell r="G104">
            <v>377</v>
          </cell>
          <cell r="H104">
            <v>1221</v>
          </cell>
          <cell r="I104">
            <v>22</v>
          </cell>
          <cell r="J104">
            <v>86</v>
          </cell>
          <cell r="K104">
            <v>0.9</v>
          </cell>
          <cell r="L104">
            <v>100878</v>
          </cell>
          <cell r="M104">
            <v>5373</v>
          </cell>
        </row>
        <row r="106">
          <cell r="C106">
            <v>1751</v>
          </cell>
          <cell r="D106">
            <v>93</v>
          </cell>
          <cell r="E106">
            <v>6</v>
          </cell>
          <cell r="F106">
            <v>1</v>
          </cell>
          <cell r="G106">
            <v>280</v>
          </cell>
          <cell r="H106">
            <v>1465</v>
          </cell>
          <cell r="I106">
            <v>34</v>
          </cell>
          <cell r="J106">
            <v>410</v>
          </cell>
          <cell r="K106">
            <v>1</v>
          </cell>
          <cell r="L106">
            <v>0</v>
          </cell>
          <cell r="M106">
            <v>0</v>
          </cell>
        </row>
        <row r="107">
          <cell r="C107">
            <v>506</v>
          </cell>
          <cell r="D107">
            <v>17</v>
          </cell>
          <cell r="E107">
            <v>5</v>
          </cell>
          <cell r="F107">
            <v>0</v>
          </cell>
          <cell r="G107">
            <v>130</v>
          </cell>
          <cell r="H107">
            <v>371</v>
          </cell>
          <cell r="I107">
            <v>5</v>
          </cell>
          <cell r="J107">
            <v>78</v>
          </cell>
          <cell r="K107">
            <v>0.8</v>
          </cell>
          <cell r="L107">
            <v>26147</v>
          </cell>
          <cell r="M107">
            <v>4008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2</v>
          </cell>
          <cell r="H108">
            <v>17</v>
          </cell>
          <cell r="I108">
            <v>0</v>
          </cell>
          <cell r="J108">
            <v>3</v>
          </cell>
          <cell r="K108">
            <v>0</v>
          </cell>
          <cell r="L108">
            <v>1318</v>
          </cell>
          <cell r="M108">
            <v>181</v>
          </cell>
        </row>
        <row r="109">
          <cell r="C109">
            <v>712</v>
          </cell>
          <cell r="D109">
            <v>30</v>
          </cell>
          <cell r="E109">
            <v>5</v>
          </cell>
          <cell r="F109">
            <v>0</v>
          </cell>
          <cell r="G109">
            <v>88</v>
          </cell>
          <cell r="H109">
            <v>619</v>
          </cell>
          <cell r="I109">
            <v>5</v>
          </cell>
          <cell r="J109">
            <v>377</v>
          </cell>
          <cell r="K109">
            <v>3</v>
          </cell>
          <cell r="L109">
            <v>34697</v>
          </cell>
          <cell r="M109">
            <v>18395</v>
          </cell>
        </row>
        <row r="110">
          <cell r="C110">
            <v>672</v>
          </cell>
          <cell r="D110">
            <v>4</v>
          </cell>
          <cell r="E110">
            <v>21</v>
          </cell>
          <cell r="F110">
            <v>0</v>
          </cell>
          <cell r="G110">
            <v>99</v>
          </cell>
          <cell r="H110">
            <v>552</v>
          </cell>
          <cell r="I110">
            <v>30</v>
          </cell>
          <cell r="J110">
            <v>98</v>
          </cell>
          <cell r="K110">
            <v>3</v>
          </cell>
          <cell r="L110">
            <v>20225</v>
          </cell>
          <cell r="M110">
            <v>2963</v>
          </cell>
        </row>
        <row r="114">
          <cell r="C114">
            <v>1239</v>
          </cell>
          <cell r="D114">
            <v>90</v>
          </cell>
          <cell r="E114">
            <v>33</v>
          </cell>
          <cell r="F114">
            <v>0</v>
          </cell>
          <cell r="G114">
            <v>228</v>
          </cell>
          <cell r="H114">
            <v>978</v>
          </cell>
          <cell r="I114">
            <v>14</v>
          </cell>
          <cell r="J114">
            <v>455</v>
          </cell>
          <cell r="K114">
            <v>12</v>
          </cell>
          <cell r="L114">
            <v>58816</v>
          </cell>
          <cell r="M114">
            <v>21605</v>
          </cell>
        </row>
        <row r="115">
          <cell r="C115">
            <v>3537</v>
          </cell>
          <cell r="D115">
            <v>57</v>
          </cell>
          <cell r="E115">
            <v>72</v>
          </cell>
          <cell r="F115">
            <v>0</v>
          </cell>
          <cell r="G115">
            <v>601</v>
          </cell>
          <cell r="H115">
            <v>2864</v>
          </cell>
          <cell r="I115">
            <v>32</v>
          </cell>
          <cell r="J115">
            <v>5650</v>
          </cell>
          <cell r="K115">
            <v>115</v>
          </cell>
          <cell r="L115">
            <v>33252</v>
          </cell>
          <cell r="M115">
            <v>53120</v>
          </cell>
        </row>
        <row r="118">
          <cell r="C118">
            <v>5305</v>
          </cell>
          <cell r="D118">
            <v>54</v>
          </cell>
          <cell r="E118">
            <v>88</v>
          </cell>
          <cell r="F118">
            <v>2</v>
          </cell>
          <cell r="G118">
            <v>3102</v>
          </cell>
          <cell r="H118">
            <v>2115</v>
          </cell>
          <cell r="I118">
            <v>49</v>
          </cell>
          <cell r="J118">
            <v>164</v>
          </cell>
          <cell r="K118">
            <v>3</v>
          </cell>
          <cell r="L118">
            <v>100794</v>
          </cell>
          <cell r="M118">
            <v>3114</v>
          </cell>
        </row>
        <row r="119">
          <cell r="C119">
            <v>35</v>
          </cell>
          <cell r="D119">
            <v>7</v>
          </cell>
          <cell r="E119">
            <v>0</v>
          </cell>
          <cell r="F119">
            <v>0</v>
          </cell>
          <cell r="G119">
            <v>16</v>
          </cell>
          <cell r="H119">
            <v>19</v>
          </cell>
          <cell r="I119">
            <v>0</v>
          </cell>
          <cell r="J119">
            <v>65</v>
          </cell>
          <cell r="K119">
            <v>0</v>
          </cell>
          <cell r="L119">
            <v>3714</v>
          </cell>
          <cell r="M119">
            <v>6871</v>
          </cell>
        </row>
        <row r="126">
          <cell r="C126">
            <v>6875</v>
          </cell>
          <cell r="D126">
            <v>578</v>
          </cell>
          <cell r="E126">
            <v>546</v>
          </cell>
          <cell r="F126">
            <v>60</v>
          </cell>
          <cell r="G126">
            <v>2125</v>
          </cell>
          <cell r="H126">
            <v>4204</v>
          </cell>
          <cell r="I126">
            <v>207</v>
          </cell>
          <cell r="J126">
            <v>53</v>
          </cell>
          <cell r="K126">
            <v>4</v>
          </cell>
          <cell r="L126">
            <v>48365</v>
          </cell>
          <cell r="M126">
            <v>375</v>
          </cell>
        </row>
        <row r="127">
          <cell r="C127">
            <v>2378</v>
          </cell>
          <cell r="D127">
            <v>114</v>
          </cell>
          <cell r="E127">
            <v>57</v>
          </cell>
          <cell r="F127">
            <v>1</v>
          </cell>
          <cell r="G127">
            <v>391</v>
          </cell>
          <cell r="H127">
            <v>1930</v>
          </cell>
          <cell r="I127">
            <v>80</v>
          </cell>
          <cell r="J127">
            <v>589</v>
          </cell>
          <cell r="K127">
            <v>14</v>
          </cell>
          <cell r="L127">
            <v>9848</v>
          </cell>
          <cell r="M127">
            <v>2441</v>
          </cell>
        </row>
        <row r="129">
          <cell r="C129">
            <v>31</v>
          </cell>
          <cell r="D129">
            <v>0</v>
          </cell>
          <cell r="E129">
            <v>0</v>
          </cell>
          <cell r="F129">
            <v>0</v>
          </cell>
          <cell r="G129">
            <v>5</v>
          </cell>
          <cell r="H129">
            <v>26</v>
          </cell>
          <cell r="I129">
            <v>0</v>
          </cell>
          <cell r="J129">
            <v>9</v>
          </cell>
          <cell r="K129">
            <v>0</v>
          </cell>
          <cell r="L129">
            <v>1450</v>
          </cell>
          <cell r="M129">
            <v>442</v>
          </cell>
        </row>
        <row r="130">
          <cell r="C130">
            <v>307</v>
          </cell>
          <cell r="D130">
            <v>4</v>
          </cell>
          <cell r="E130">
            <v>5</v>
          </cell>
          <cell r="F130">
            <v>0</v>
          </cell>
          <cell r="G130">
            <v>55</v>
          </cell>
          <cell r="H130">
            <v>247</v>
          </cell>
          <cell r="I130">
            <v>7</v>
          </cell>
          <cell r="J130">
            <v>489</v>
          </cell>
          <cell r="K130">
            <v>8</v>
          </cell>
          <cell r="L130">
            <v>3874</v>
          </cell>
          <cell r="M130">
            <v>6168</v>
          </cell>
        </row>
        <row r="135">
          <cell r="C135">
            <v>98</v>
          </cell>
          <cell r="D135">
            <v>10</v>
          </cell>
          <cell r="E135">
            <v>5</v>
          </cell>
          <cell r="F135">
            <v>1</v>
          </cell>
          <cell r="G135">
            <v>5</v>
          </cell>
          <cell r="H135">
            <v>88</v>
          </cell>
          <cell r="I135">
            <v>0</v>
          </cell>
          <cell r="J135">
            <v>2</v>
          </cell>
          <cell r="K135">
            <v>0.09</v>
          </cell>
          <cell r="L135">
            <v>4065</v>
          </cell>
          <cell r="M135">
            <v>75</v>
          </cell>
        </row>
        <row r="137">
          <cell r="C137">
            <v>31</v>
          </cell>
          <cell r="D137">
            <v>1</v>
          </cell>
          <cell r="E137">
            <v>0</v>
          </cell>
          <cell r="F137">
            <v>0</v>
          </cell>
          <cell r="G137">
            <v>2</v>
          </cell>
          <cell r="H137">
            <v>29</v>
          </cell>
          <cell r="I137">
            <v>0</v>
          </cell>
          <cell r="J137">
            <v>1</v>
          </cell>
          <cell r="K137">
            <v>0</v>
          </cell>
          <cell r="L137">
            <v>15800</v>
          </cell>
          <cell r="M137">
            <v>542</v>
          </cell>
        </row>
        <row r="138">
          <cell r="C138">
            <v>31589</v>
          </cell>
          <cell r="D138">
            <v>1140</v>
          </cell>
          <cell r="E138">
            <v>3601</v>
          </cell>
          <cell r="F138">
            <v>142</v>
          </cell>
          <cell r="G138">
            <v>250</v>
          </cell>
          <cell r="H138">
            <v>27738</v>
          </cell>
          <cell r="I138">
            <v>1279</v>
          </cell>
          <cell r="J138">
            <v>1844</v>
          </cell>
          <cell r="K138">
            <v>210</v>
          </cell>
          <cell r="L138">
            <v>154911</v>
          </cell>
          <cell r="M138">
            <v>9041</v>
          </cell>
        </row>
        <row r="144">
          <cell r="C144">
            <v>1170</v>
          </cell>
          <cell r="D144">
            <v>53</v>
          </cell>
          <cell r="E144">
            <v>49</v>
          </cell>
          <cell r="F144">
            <v>0</v>
          </cell>
          <cell r="G144">
            <v>164</v>
          </cell>
          <cell r="H144">
            <v>957</v>
          </cell>
          <cell r="I144">
            <v>15</v>
          </cell>
          <cell r="J144">
            <v>562</v>
          </cell>
          <cell r="K144">
            <v>24</v>
          </cell>
          <cell r="L144">
            <v>11556</v>
          </cell>
          <cell r="M144">
            <v>5547</v>
          </cell>
        </row>
        <row r="145">
          <cell r="C145">
            <v>7036</v>
          </cell>
          <cell r="D145">
            <v>99</v>
          </cell>
          <cell r="E145">
            <v>164</v>
          </cell>
          <cell r="F145">
            <v>3</v>
          </cell>
          <cell r="G145">
            <v>32</v>
          </cell>
          <cell r="H145">
            <v>6840</v>
          </cell>
          <cell r="I145">
            <v>63</v>
          </cell>
          <cell r="J145">
            <v>1298</v>
          </cell>
          <cell r="K145">
            <v>30</v>
          </cell>
          <cell r="L145">
            <v>139668</v>
          </cell>
          <cell r="M145">
            <v>25763</v>
          </cell>
        </row>
        <row r="146">
          <cell r="C146">
            <v>1180</v>
          </cell>
          <cell r="D146">
            <v>111</v>
          </cell>
          <cell r="E146">
            <v>6</v>
          </cell>
          <cell r="F146">
            <v>0</v>
          </cell>
          <cell r="G146">
            <v>176</v>
          </cell>
          <cell r="H146">
            <v>998</v>
          </cell>
          <cell r="I146">
            <v>3</v>
          </cell>
          <cell r="J146">
            <v>231</v>
          </cell>
          <cell r="K146">
            <v>1</v>
          </cell>
          <cell r="L146">
            <v>0</v>
          </cell>
          <cell r="M146">
            <v>0</v>
          </cell>
        </row>
        <row r="147">
          <cell r="C147">
            <v>7638</v>
          </cell>
          <cell r="D147">
            <v>613</v>
          </cell>
          <cell r="E147">
            <v>143</v>
          </cell>
          <cell r="F147">
            <v>8</v>
          </cell>
          <cell r="G147">
            <v>1832</v>
          </cell>
          <cell r="H147">
            <v>5663</v>
          </cell>
          <cell r="I147">
            <v>46</v>
          </cell>
          <cell r="J147">
            <v>35</v>
          </cell>
          <cell r="K147">
            <v>0.6</v>
          </cell>
          <cell r="L147">
            <v>92548</v>
          </cell>
          <cell r="M147">
            <v>419</v>
          </cell>
        </row>
        <row r="148">
          <cell r="C148">
            <v>418</v>
          </cell>
          <cell r="D148">
            <v>16</v>
          </cell>
          <cell r="E148">
            <v>2</v>
          </cell>
          <cell r="F148">
            <v>0</v>
          </cell>
          <cell r="G148">
            <v>69</v>
          </cell>
          <cell r="H148">
            <v>347</v>
          </cell>
          <cell r="I148">
            <v>0</v>
          </cell>
          <cell r="J148">
            <v>82</v>
          </cell>
          <cell r="K148">
            <v>0.4</v>
          </cell>
          <cell r="L148">
            <v>17329</v>
          </cell>
          <cell r="M148">
            <v>3397</v>
          </cell>
        </row>
        <row r="149">
          <cell r="C149">
            <v>4210</v>
          </cell>
          <cell r="D149">
            <v>194</v>
          </cell>
          <cell r="E149">
            <v>116</v>
          </cell>
          <cell r="F149">
            <v>7</v>
          </cell>
          <cell r="G149">
            <v>122</v>
          </cell>
          <cell r="H149">
            <v>3972</v>
          </cell>
          <cell r="I149">
            <v>96</v>
          </cell>
          <cell r="J149">
            <v>976</v>
          </cell>
        </row>
        <row r="152">
          <cell r="C152">
            <v>14420</v>
          </cell>
          <cell r="D152">
            <v>931</v>
          </cell>
          <cell r="E152">
            <v>348</v>
          </cell>
          <cell r="F152">
            <v>48</v>
          </cell>
          <cell r="G152">
            <v>6684</v>
          </cell>
          <cell r="H152">
            <v>7388</v>
          </cell>
          <cell r="I152">
            <v>117</v>
          </cell>
          <cell r="J152">
            <v>437</v>
          </cell>
          <cell r="K152">
            <v>11</v>
          </cell>
          <cell r="L152">
            <v>135895</v>
          </cell>
          <cell r="M152">
            <v>4122</v>
          </cell>
        </row>
        <row r="153">
          <cell r="C153">
            <v>6087</v>
          </cell>
          <cell r="D153">
            <v>209</v>
          </cell>
          <cell r="E153">
            <v>397</v>
          </cell>
          <cell r="F153">
            <v>10</v>
          </cell>
          <cell r="G153">
            <v>516</v>
          </cell>
          <cell r="H153">
            <v>5174</v>
          </cell>
          <cell r="I153">
            <v>1</v>
          </cell>
          <cell r="J153">
            <v>56</v>
          </cell>
          <cell r="K153">
            <v>4</v>
          </cell>
          <cell r="L153">
            <v>56048</v>
          </cell>
          <cell r="M153">
            <v>511</v>
          </cell>
        </row>
        <row r="154">
          <cell r="C154">
            <v>8742</v>
          </cell>
          <cell r="D154">
            <v>363</v>
          </cell>
          <cell r="E154">
            <v>347</v>
          </cell>
          <cell r="F154">
            <v>15</v>
          </cell>
          <cell r="G154">
            <v>981</v>
          </cell>
          <cell r="H154">
            <v>7414</v>
          </cell>
          <cell r="I154">
            <v>160</v>
          </cell>
          <cell r="J154">
            <v>231</v>
          </cell>
          <cell r="K154">
            <v>9</v>
          </cell>
          <cell r="L154">
            <v>192960</v>
          </cell>
          <cell r="M154">
            <v>5098</v>
          </cell>
        </row>
        <row r="155">
          <cell r="C155">
            <v>19685</v>
          </cell>
          <cell r="D155">
            <v>663</v>
          </cell>
          <cell r="E155">
            <v>687</v>
          </cell>
          <cell r="F155">
            <v>30</v>
          </cell>
          <cell r="G155">
            <v>610</v>
          </cell>
          <cell r="H155">
            <v>18388</v>
          </cell>
          <cell r="I155">
            <v>228</v>
          </cell>
          <cell r="J155">
            <v>1931</v>
          </cell>
          <cell r="K155">
            <v>67</v>
          </cell>
          <cell r="L155">
            <v>235878</v>
          </cell>
          <cell r="M155">
            <v>23133</v>
          </cell>
        </row>
        <row r="156">
          <cell r="C156">
            <v>5008</v>
          </cell>
          <cell r="D156">
            <v>345</v>
          </cell>
          <cell r="E156">
            <v>8</v>
          </cell>
          <cell r="F156">
            <v>1</v>
          </cell>
          <cell r="G156">
            <v>510</v>
          </cell>
          <cell r="H156">
            <v>4490</v>
          </cell>
          <cell r="I156">
            <v>37</v>
          </cell>
          <cell r="J156">
            <v>1738</v>
          </cell>
          <cell r="K156">
            <v>3</v>
          </cell>
          <cell r="L156">
            <v>60139</v>
          </cell>
          <cell r="M156">
            <v>20874</v>
          </cell>
        </row>
        <row r="158">
          <cell r="C158">
            <v>8418</v>
          </cell>
          <cell r="D158">
            <v>351</v>
          </cell>
          <cell r="E158">
            <v>421</v>
          </cell>
          <cell r="F158">
            <v>10</v>
          </cell>
          <cell r="G158">
            <v>1730</v>
          </cell>
          <cell r="H158">
            <v>6267</v>
          </cell>
          <cell r="I158">
            <v>248</v>
          </cell>
          <cell r="J158">
            <v>438</v>
          </cell>
          <cell r="K158">
            <v>22</v>
          </cell>
          <cell r="L158">
            <v>90991</v>
          </cell>
          <cell r="M158">
            <v>4730</v>
          </cell>
        </row>
        <row r="159">
          <cell r="C159">
            <v>36793</v>
          </cell>
          <cell r="D159">
            <v>4785</v>
          </cell>
          <cell r="E159">
            <v>313</v>
          </cell>
          <cell r="F159">
            <v>40</v>
          </cell>
          <cell r="G159">
            <v>3057</v>
          </cell>
          <cell r="H159">
            <v>33423</v>
          </cell>
          <cell r="I159">
            <v>8</v>
          </cell>
          <cell r="J159">
            <v>252</v>
          </cell>
          <cell r="K159">
            <v>2</v>
          </cell>
          <cell r="L159">
            <v>1831892</v>
          </cell>
          <cell r="M159">
            <v>12553</v>
          </cell>
        </row>
        <row r="161">
          <cell r="C161">
            <v>10653</v>
          </cell>
          <cell r="D161">
            <v>18</v>
          </cell>
          <cell r="E161">
            <v>232</v>
          </cell>
          <cell r="F161">
            <v>2</v>
          </cell>
          <cell r="G161">
            <v>7937</v>
          </cell>
          <cell r="H161">
            <v>2484</v>
          </cell>
          <cell r="I161">
            <v>55</v>
          </cell>
          <cell r="J161">
            <v>208</v>
          </cell>
          <cell r="K161">
            <v>5</v>
          </cell>
          <cell r="L161">
            <v>546463</v>
          </cell>
          <cell r="M161">
            <v>10659</v>
          </cell>
        </row>
        <row r="168">
          <cell r="C168">
            <v>8274</v>
          </cell>
          <cell r="D168">
            <v>1132</v>
          </cell>
          <cell r="E168">
            <v>92</v>
          </cell>
          <cell r="F168">
            <v>5</v>
          </cell>
          <cell r="G168">
            <v>1329</v>
          </cell>
          <cell r="H168">
            <v>6853</v>
          </cell>
          <cell r="I168">
            <v>78</v>
          </cell>
          <cell r="J168">
            <v>238</v>
          </cell>
          <cell r="K168">
            <v>3</v>
          </cell>
          <cell r="L168">
            <v>150000</v>
          </cell>
          <cell r="M168">
            <v>4309</v>
          </cell>
        </row>
        <row r="170">
          <cell r="C170">
            <v>5994</v>
          </cell>
          <cell r="D170">
            <v>304</v>
          </cell>
          <cell r="E170">
            <v>117</v>
          </cell>
          <cell r="F170">
            <v>7</v>
          </cell>
          <cell r="G170">
            <v>637</v>
          </cell>
          <cell r="H170">
            <v>5240</v>
          </cell>
          <cell r="I170">
            <v>126</v>
          </cell>
          <cell r="J170">
            <v>686</v>
          </cell>
          <cell r="K170">
            <v>13</v>
          </cell>
          <cell r="L170">
            <v>36028</v>
          </cell>
          <cell r="M170">
            <v>4123</v>
          </cell>
        </row>
        <row r="173">
          <cell r="C173">
            <v>5992</v>
          </cell>
          <cell r="D173">
            <v>942</v>
          </cell>
          <cell r="E173">
            <v>11</v>
          </cell>
          <cell r="F173">
            <v>0</v>
          </cell>
          <cell r="G173">
            <v>740</v>
          </cell>
          <cell r="H173">
            <v>5241</v>
          </cell>
          <cell r="I173">
            <v>23</v>
          </cell>
          <cell r="J173">
            <v>1024</v>
          </cell>
          <cell r="K173">
            <v>2</v>
          </cell>
          <cell r="L173">
            <v>94796</v>
          </cell>
          <cell r="M173">
            <v>16203</v>
          </cell>
        </row>
        <row r="175">
          <cell r="C175">
            <v>1089</v>
          </cell>
          <cell r="D175">
            <v>40</v>
          </cell>
          <cell r="E175">
            <v>11</v>
          </cell>
          <cell r="F175">
            <v>2</v>
          </cell>
          <cell r="G175">
            <v>213</v>
          </cell>
          <cell r="H175">
            <v>865</v>
          </cell>
          <cell r="I175">
            <v>10</v>
          </cell>
          <cell r="J175">
            <v>199</v>
          </cell>
          <cell r="K175">
            <v>2</v>
          </cell>
          <cell r="L175">
            <v>40953</v>
          </cell>
          <cell r="M175">
            <v>7501</v>
          </cell>
        </row>
        <row r="176">
          <cell r="C176">
            <v>1317</v>
          </cell>
          <cell r="D176">
            <v>13</v>
          </cell>
          <cell r="E176">
            <v>70</v>
          </cell>
          <cell r="F176">
            <v>4</v>
          </cell>
          <cell r="G176">
            <v>190</v>
          </cell>
          <cell r="H176">
            <v>1057</v>
          </cell>
          <cell r="I176">
            <v>27</v>
          </cell>
          <cell r="J176">
            <v>633</v>
          </cell>
          <cell r="K176">
            <v>34</v>
          </cell>
          <cell r="L176">
            <v>40580</v>
          </cell>
          <cell r="M176">
            <v>19520</v>
          </cell>
        </row>
        <row r="180">
          <cell r="C180">
            <v>191726</v>
          </cell>
          <cell r="D180">
            <v>3633</v>
          </cell>
          <cell r="E180">
            <v>20043</v>
          </cell>
          <cell r="F180">
            <v>430</v>
          </cell>
          <cell r="G180">
            <v>74797</v>
          </cell>
          <cell r="H180">
            <v>96886</v>
          </cell>
          <cell r="I180">
            <v>7371</v>
          </cell>
          <cell r="J180">
            <v>4101</v>
          </cell>
          <cell r="K180">
            <v>429</v>
          </cell>
          <cell r="L180">
            <v>930230</v>
          </cell>
          <cell r="M180">
            <v>19896</v>
          </cell>
        </row>
        <row r="181">
          <cell r="C181">
            <v>254</v>
          </cell>
          <cell r="D181">
            <v>10</v>
          </cell>
          <cell r="E181">
            <v>7</v>
          </cell>
          <cell r="F181">
            <v>0</v>
          </cell>
          <cell r="G181">
            <v>86</v>
          </cell>
          <cell r="H181">
            <v>161</v>
          </cell>
          <cell r="I181">
            <v>1</v>
          </cell>
          <cell r="J181">
            <v>12</v>
          </cell>
          <cell r="K181">
            <v>0.3</v>
          </cell>
          <cell r="L181">
            <v>4768</v>
          </cell>
          <cell r="M181">
            <v>223</v>
          </cell>
        </row>
        <row r="186">
          <cell r="C186">
            <v>13822</v>
          </cell>
          <cell r="D186">
            <v>606</v>
          </cell>
          <cell r="E186">
            <v>1511</v>
          </cell>
          <cell r="F186">
            <v>111</v>
          </cell>
          <cell r="G186">
            <v>550</v>
          </cell>
          <cell r="H186">
            <v>11761</v>
          </cell>
          <cell r="I186">
            <v>1054</v>
          </cell>
          <cell r="J186">
            <v>1369</v>
          </cell>
          <cell r="K186">
            <v>150</v>
          </cell>
          <cell r="L186">
            <v>74600</v>
          </cell>
          <cell r="M186">
            <v>7387</v>
          </cell>
        </row>
        <row r="187">
          <cell r="C187">
            <v>27404</v>
          </cell>
          <cell r="D187">
            <v>326</v>
          </cell>
          <cell r="E187">
            <v>1368</v>
          </cell>
          <cell r="F187">
            <v>41</v>
          </cell>
          <cell r="G187">
            <v>17100</v>
          </cell>
          <cell r="H187">
            <v>8936</v>
          </cell>
          <cell r="I187">
            <v>386</v>
          </cell>
          <cell r="J187">
            <v>3166</v>
          </cell>
          <cell r="K187">
            <v>158</v>
          </cell>
          <cell r="L187">
            <v>216400</v>
          </cell>
          <cell r="M187">
            <v>25004</v>
          </cell>
        </row>
        <row r="188">
          <cell r="C188">
            <v>38</v>
          </cell>
          <cell r="D188">
            <v>0</v>
          </cell>
          <cell r="E188">
            <v>2</v>
          </cell>
          <cell r="F188">
            <v>0</v>
          </cell>
          <cell r="G188">
            <v>5</v>
          </cell>
          <cell r="H188">
            <v>31</v>
          </cell>
          <cell r="I188">
            <v>0</v>
          </cell>
          <cell r="J188">
            <v>2</v>
          </cell>
          <cell r="K188">
            <v>0.1</v>
          </cell>
          <cell r="L188">
            <v>0</v>
          </cell>
          <cell r="M188">
            <v>0</v>
          </cell>
        </row>
        <row r="190">
          <cell r="C190">
            <v>2733</v>
          </cell>
          <cell r="D190">
            <v>33</v>
          </cell>
          <cell r="E190">
            <v>47</v>
          </cell>
          <cell r="F190">
            <v>0</v>
          </cell>
          <cell r="G190">
            <v>1787</v>
          </cell>
          <cell r="H190">
            <v>899</v>
          </cell>
          <cell r="I190">
            <v>61</v>
          </cell>
          <cell r="J190">
            <v>39</v>
          </cell>
          <cell r="K190">
            <v>0.7</v>
          </cell>
          <cell r="L190">
            <v>100498</v>
          </cell>
          <cell r="M190">
            <v>1440</v>
          </cell>
        </row>
        <row r="195">
          <cell r="C195">
            <v>82329</v>
          </cell>
          <cell r="D195">
            <v>3783</v>
          </cell>
          <cell r="E195">
            <v>1890</v>
          </cell>
          <cell r="F195">
            <v>121</v>
          </cell>
          <cell r="G195">
            <v>10453</v>
          </cell>
          <cell r="H195">
            <v>69986</v>
          </cell>
          <cell r="I195">
            <v>1894</v>
          </cell>
          <cell r="J195">
            <v>976</v>
          </cell>
          <cell r="K195">
            <v>22</v>
          </cell>
          <cell r="L195">
            <v>598933</v>
          </cell>
          <cell r="M195">
            <v>7101</v>
          </cell>
        </row>
        <row r="197">
          <cell r="C197">
            <v>6302</v>
          </cell>
          <cell r="D197">
            <v>0</v>
          </cell>
          <cell r="E197">
            <v>37</v>
          </cell>
          <cell r="F197">
            <v>0</v>
          </cell>
          <cell r="G197">
            <v>1188</v>
          </cell>
          <cell r="H197">
            <v>5077</v>
          </cell>
          <cell r="I197">
            <v>1</v>
          </cell>
          <cell r="J197">
            <v>637</v>
          </cell>
          <cell r="K197">
            <v>4</v>
          </cell>
          <cell r="L197">
            <v>767000</v>
          </cell>
          <cell r="M197">
            <v>77550</v>
          </cell>
        </row>
        <row r="199">
          <cell r="C199">
            <v>114217</v>
          </cell>
          <cell r="D199">
            <v>5525</v>
          </cell>
          <cell r="E199">
            <v>15464</v>
          </cell>
          <cell r="F199">
            <v>888</v>
          </cell>
          <cell r="G199" t="str">
            <v>N/A</v>
          </cell>
          <cell r="H199">
            <v>98409</v>
          </cell>
          <cell r="I199">
            <v>1559</v>
          </cell>
          <cell r="J199">
            <v>1682</v>
          </cell>
          <cell r="K199">
            <v>228</v>
          </cell>
          <cell r="L199">
            <v>460437</v>
          </cell>
          <cell r="M199">
            <v>6783</v>
          </cell>
        </row>
        <row r="200">
          <cell r="C200">
            <v>5106</v>
          </cell>
          <cell r="D200">
            <v>444</v>
          </cell>
          <cell r="E200">
            <v>133</v>
          </cell>
          <cell r="F200">
            <v>8</v>
          </cell>
          <cell r="G200">
            <v>275</v>
          </cell>
          <cell r="H200">
            <v>4698</v>
          </cell>
          <cell r="I200">
            <v>45</v>
          </cell>
          <cell r="J200">
            <v>117</v>
          </cell>
          <cell r="K200">
            <v>3</v>
          </cell>
          <cell r="L200">
            <v>52534</v>
          </cell>
          <cell r="M200">
            <v>1201</v>
          </cell>
        </row>
        <row r="202">
          <cell r="C202">
            <v>736052</v>
          </cell>
          <cell r="D202">
            <v>36202</v>
          </cell>
          <cell r="E202">
            <v>38844</v>
          </cell>
          <cell r="F202">
            <v>1602</v>
          </cell>
          <cell r="G202">
            <v>67418</v>
          </cell>
          <cell r="H202">
            <v>629790</v>
          </cell>
          <cell r="I202">
            <v>13536</v>
          </cell>
          <cell r="J202">
            <v>2224</v>
          </cell>
          <cell r="K202">
            <v>117</v>
          </cell>
          <cell r="L202">
            <v>3708490</v>
          </cell>
          <cell r="M202">
            <v>11204</v>
          </cell>
        </row>
        <row r="203">
          <cell r="C203">
            <v>1490</v>
          </cell>
          <cell r="D203">
            <v>85</v>
          </cell>
          <cell r="E203">
            <v>5</v>
          </cell>
          <cell r="F203">
            <v>1</v>
          </cell>
          <cell r="G203">
            <v>194</v>
          </cell>
          <cell r="H203">
            <v>1291</v>
          </cell>
          <cell r="I203">
            <v>8</v>
          </cell>
          <cell r="J203">
            <v>45</v>
          </cell>
          <cell r="K203">
            <v>0.1</v>
          </cell>
          <cell r="L203">
            <v>136000</v>
          </cell>
          <cell r="M203">
            <v>4063</v>
          </cell>
        </row>
        <row r="206">
          <cell r="C206">
            <v>268</v>
          </cell>
          <cell r="D206">
            <v>0</v>
          </cell>
          <cell r="E206">
            <v>0</v>
          </cell>
          <cell r="F206">
            <v>0</v>
          </cell>
          <cell r="G206">
            <v>201</v>
          </cell>
          <cell r="H206">
            <v>67</v>
          </cell>
          <cell r="I206">
            <v>8</v>
          </cell>
          <cell r="J206">
            <v>3</v>
          </cell>
          <cell r="K206">
            <v>0</v>
          </cell>
          <cell r="L206">
            <v>206253</v>
          </cell>
          <cell r="M206">
            <v>2119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1</v>
          </cell>
          <cell r="I208">
            <v>0</v>
          </cell>
          <cell r="J208">
            <v>0.03</v>
          </cell>
          <cell r="K208">
            <v>0</v>
          </cell>
          <cell r="L208">
            <v>0</v>
          </cell>
          <cell r="M208">
            <v>0</v>
          </cell>
        </row>
      </sheetData>
      <sheetData sheetId="52"/>
      <sheetData sheetId="53">
        <row r="1">
          <cell r="C1">
            <v>2402980</v>
          </cell>
        </row>
        <row r="1">
          <cell r="E1">
            <v>165641</v>
          </cell>
        </row>
        <row r="2">
          <cell r="C2">
            <v>996</v>
          </cell>
          <cell r="D2">
            <v>63</v>
          </cell>
          <cell r="E2">
            <v>33</v>
          </cell>
          <cell r="F2">
            <v>3</v>
          </cell>
          <cell r="G2">
            <v>131</v>
          </cell>
          <cell r="H2">
            <v>832</v>
          </cell>
          <cell r="I2">
            <v>7</v>
          </cell>
          <cell r="J2">
            <v>26</v>
          </cell>
          <cell r="K2">
            <v>0.8</v>
          </cell>
          <cell r="L2">
            <v>6422</v>
          </cell>
          <cell r="M2">
            <v>165</v>
          </cell>
        </row>
        <row r="3">
          <cell r="C3">
            <v>562</v>
          </cell>
          <cell r="D3">
            <v>14</v>
          </cell>
          <cell r="E3">
            <v>26</v>
          </cell>
          <cell r="F3">
            <v>0</v>
          </cell>
          <cell r="G3">
            <v>314</v>
          </cell>
          <cell r="H3">
            <v>222</v>
          </cell>
          <cell r="I3">
            <v>5</v>
          </cell>
          <cell r="J3">
            <v>195</v>
          </cell>
          <cell r="K3">
            <v>9</v>
          </cell>
          <cell r="L3">
            <v>5542</v>
          </cell>
          <cell r="M3">
            <v>1926</v>
          </cell>
        </row>
        <row r="10">
          <cell r="C10">
            <v>1291</v>
          </cell>
          <cell r="D10">
            <v>43</v>
          </cell>
          <cell r="E10">
            <v>20</v>
          </cell>
          <cell r="F10">
            <v>0</v>
          </cell>
          <cell r="G10">
            <v>545</v>
          </cell>
          <cell r="H10">
            <v>726</v>
          </cell>
          <cell r="I10">
            <v>30</v>
          </cell>
          <cell r="J10">
            <v>436</v>
          </cell>
          <cell r="K10">
            <v>7</v>
          </cell>
          <cell r="L10">
            <v>12680</v>
          </cell>
          <cell r="M10">
            <v>4279</v>
          </cell>
        </row>
        <row r="12">
          <cell r="C12">
            <v>6612</v>
          </cell>
          <cell r="D12">
            <v>47</v>
          </cell>
          <cell r="E12">
            <v>71</v>
          </cell>
          <cell r="F12">
            <v>2</v>
          </cell>
          <cell r="G12">
            <v>4230</v>
          </cell>
          <cell r="H12">
            <v>2311</v>
          </cell>
          <cell r="I12">
            <v>48</v>
          </cell>
          <cell r="J12">
            <v>259</v>
          </cell>
          <cell r="K12">
            <v>3</v>
          </cell>
          <cell r="L12">
            <v>420996</v>
          </cell>
          <cell r="M12">
            <v>16510</v>
          </cell>
        </row>
        <row r="13">
          <cell r="C13">
            <v>14749</v>
          </cell>
          <cell r="D13">
            <v>78</v>
          </cell>
          <cell r="E13">
            <v>452</v>
          </cell>
          <cell r="F13">
            <v>9</v>
          </cell>
          <cell r="G13">
            <v>10501</v>
          </cell>
          <cell r="H13">
            <v>3796</v>
          </cell>
          <cell r="I13">
            <v>204</v>
          </cell>
          <cell r="J13">
            <v>1638</v>
          </cell>
          <cell r="K13">
            <v>50</v>
          </cell>
          <cell r="L13">
            <v>179243</v>
          </cell>
          <cell r="M13">
            <v>19902</v>
          </cell>
        </row>
        <row r="14">
          <cell r="C14">
            <v>1398</v>
          </cell>
          <cell r="D14">
            <v>25</v>
          </cell>
          <cell r="E14">
            <v>19</v>
          </cell>
          <cell r="F14">
            <v>1</v>
          </cell>
          <cell r="G14">
            <v>712</v>
          </cell>
          <cell r="H14">
            <v>667</v>
          </cell>
          <cell r="I14">
            <v>21</v>
          </cell>
          <cell r="J14">
            <v>138</v>
          </cell>
          <cell r="K14">
            <v>2</v>
          </cell>
          <cell r="L14">
            <v>95747</v>
          </cell>
          <cell r="M14">
            <v>9443</v>
          </cell>
        </row>
        <row r="16">
          <cell r="C16">
            <v>1881</v>
          </cell>
          <cell r="D16">
            <v>108</v>
          </cell>
          <cell r="E16">
            <v>7</v>
          </cell>
          <cell r="F16">
            <v>0</v>
          </cell>
          <cell r="G16">
            <v>759</v>
          </cell>
          <cell r="H16">
            <v>1115</v>
          </cell>
          <cell r="I16">
            <v>2</v>
          </cell>
          <cell r="J16">
            <v>1105</v>
          </cell>
          <cell r="K16">
            <v>4</v>
          </cell>
          <cell r="L16">
            <v>85126</v>
          </cell>
          <cell r="M16">
            <v>50028</v>
          </cell>
        </row>
        <row r="17">
          <cell r="C17">
            <v>2456</v>
          </cell>
          <cell r="D17">
            <v>312</v>
          </cell>
          <cell r="E17">
            <v>91</v>
          </cell>
          <cell r="F17">
            <v>7</v>
          </cell>
          <cell r="G17">
            <v>75</v>
          </cell>
          <cell r="H17">
            <v>2290</v>
          </cell>
          <cell r="I17">
            <v>1</v>
          </cell>
          <cell r="J17">
            <v>15</v>
          </cell>
          <cell r="K17">
            <v>0.6</v>
          </cell>
          <cell r="L17">
            <v>23941</v>
          </cell>
          <cell r="M17">
            <v>145</v>
          </cell>
        </row>
        <row r="19">
          <cell r="C19">
            <v>4779</v>
          </cell>
          <cell r="D19">
            <v>0</v>
          </cell>
          <cell r="E19">
            <v>47</v>
          </cell>
          <cell r="F19">
            <v>2</v>
          </cell>
          <cell r="G19">
            <v>494</v>
          </cell>
          <cell r="H19">
            <v>4238</v>
          </cell>
          <cell r="I19">
            <v>65</v>
          </cell>
          <cell r="J19">
            <v>506</v>
          </cell>
          <cell r="K19">
            <v>5</v>
          </cell>
          <cell r="L19">
            <v>98231</v>
          </cell>
          <cell r="M19">
            <v>10396</v>
          </cell>
        </row>
        <row r="20">
          <cell r="C20">
            <v>38496</v>
          </cell>
          <cell r="D20">
            <v>1313</v>
          </cell>
          <cell r="E20">
            <v>5683</v>
          </cell>
          <cell r="F20">
            <v>230</v>
          </cell>
          <cell r="G20">
            <v>8757</v>
          </cell>
          <cell r="H20">
            <v>24056</v>
          </cell>
          <cell r="I20">
            <v>1081</v>
          </cell>
          <cell r="J20">
            <v>3322</v>
          </cell>
          <cell r="K20">
            <v>490</v>
          </cell>
          <cell r="L20">
            <v>153778</v>
          </cell>
          <cell r="M20">
            <v>13269</v>
          </cell>
        </row>
        <row r="24"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2</v>
          </cell>
          <cell r="H24">
            <v>3</v>
          </cell>
          <cell r="I24">
            <v>0</v>
          </cell>
          <cell r="J24">
            <v>6</v>
          </cell>
          <cell r="K24">
            <v>0</v>
          </cell>
          <cell r="L24">
            <v>8107</v>
          </cell>
          <cell r="M24">
            <v>10507</v>
          </cell>
        </row>
        <row r="26">
          <cell r="C26">
            <v>1285</v>
          </cell>
          <cell r="D26">
            <v>17</v>
          </cell>
          <cell r="E26">
            <v>48</v>
          </cell>
          <cell r="F26">
            <v>1</v>
          </cell>
          <cell r="G26">
            <v>347</v>
          </cell>
          <cell r="H26">
            <v>890</v>
          </cell>
          <cell r="I26">
            <v>4</v>
          </cell>
          <cell r="J26">
            <v>392</v>
          </cell>
          <cell r="K26">
            <v>15</v>
          </cell>
          <cell r="L26">
            <v>17818</v>
          </cell>
          <cell r="M26">
            <v>5431</v>
          </cell>
        </row>
        <row r="28">
          <cell r="C28">
            <v>38654</v>
          </cell>
          <cell r="D28">
            <v>1996</v>
          </cell>
          <cell r="E28">
            <v>2462</v>
          </cell>
          <cell r="F28">
            <v>108</v>
          </cell>
          <cell r="G28">
            <v>14026</v>
          </cell>
          <cell r="H28">
            <v>22166</v>
          </cell>
          <cell r="I28">
            <v>6634</v>
          </cell>
          <cell r="J28">
            <v>182</v>
          </cell>
          <cell r="K28">
            <v>12</v>
          </cell>
          <cell r="L28">
            <v>62985</v>
          </cell>
          <cell r="M28">
            <v>296</v>
          </cell>
        </row>
        <row r="30">
          <cell r="C30">
            <v>138</v>
          </cell>
          <cell r="D30">
            <v>1</v>
          </cell>
          <cell r="E30">
            <v>1</v>
          </cell>
          <cell r="F30">
            <v>0</v>
          </cell>
          <cell r="G30">
            <v>115</v>
          </cell>
          <cell r="H30">
            <v>22</v>
          </cell>
          <cell r="I30">
            <v>2</v>
          </cell>
          <cell r="J30">
            <v>315</v>
          </cell>
          <cell r="K30">
            <v>2</v>
          </cell>
          <cell r="L30">
            <v>11472</v>
          </cell>
          <cell r="M30">
            <v>26223</v>
          </cell>
        </row>
        <row r="31">
          <cell r="C31">
            <v>894</v>
          </cell>
          <cell r="D31">
            <v>16</v>
          </cell>
          <cell r="E31">
            <v>42</v>
          </cell>
          <cell r="F31">
            <v>1</v>
          </cell>
          <cell r="G31">
            <v>161</v>
          </cell>
          <cell r="H31">
            <v>691</v>
          </cell>
          <cell r="I31">
            <v>36</v>
          </cell>
          <cell r="J31">
            <v>129</v>
          </cell>
          <cell r="K31">
            <v>6</v>
          </cell>
          <cell r="L31">
            <v>26417</v>
          </cell>
          <cell r="M31">
            <v>3802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105</v>
          </cell>
          <cell r="H35">
            <v>17</v>
          </cell>
          <cell r="I35">
            <v>1</v>
          </cell>
          <cell r="J35">
            <v>7</v>
          </cell>
          <cell r="K35">
            <v>0</v>
          </cell>
          <cell r="L35">
            <v>5768</v>
          </cell>
          <cell r="M35">
            <v>345</v>
          </cell>
        </row>
        <row r="37">
          <cell r="C37">
            <v>34813</v>
          </cell>
          <cell r="D37">
            <v>1595</v>
          </cell>
          <cell r="E37">
            <v>1583</v>
          </cell>
          <cell r="F37">
            <v>114</v>
          </cell>
          <cell r="G37">
            <v>11807</v>
          </cell>
          <cell r="H37">
            <v>21423</v>
          </cell>
          <cell r="I37">
            <v>557</v>
          </cell>
          <cell r="J37">
            <v>922</v>
          </cell>
          <cell r="K37">
            <v>42</v>
          </cell>
          <cell r="L37">
            <v>536062</v>
          </cell>
          <cell r="M37">
            <v>14203</v>
          </cell>
        </row>
        <row r="43">
          <cell r="C43">
            <v>10088</v>
          </cell>
          <cell r="D43">
            <v>358</v>
          </cell>
          <cell r="E43">
            <v>133</v>
          </cell>
          <cell r="F43">
            <v>7</v>
          </cell>
          <cell r="G43">
            <v>4338</v>
          </cell>
          <cell r="H43">
            <v>5617</v>
          </cell>
          <cell r="I43">
            <v>360</v>
          </cell>
          <cell r="J43">
            <v>528</v>
          </cell>
          <cell r="K43">
            <v>7</v>
          </cell>
          <cell r="L43">
            <v>113649</v>
          </cell>
          <cell r="M43">
            <v>5945</v>
          </cell>
        </row>
        <row r="44">
          <cell r="C44">
            <v>84226</v>
          </cell>
        </row>
        <row r="44">
          <cell r="E44">
            <v>4642</v>
          </cell>
        </row>
        <row r="48">
          <cell r="C48">
            <v>1871</v>
          </cell>
          <cell r="D48">
            <v>39</v>
          </cell>
          <cell r="E48">
            <v>47</v>
          </cell>
          <cell r="F48">
            <v>8</v>
          </cell>
          <cell r="G48">
            <v>709</v>
          </cell>
          <cell r="H48">
            <v>1115</v>
          </cell>
          <cell r="I48">
            <v>23</v>
          </cell>
          <cell r="J48">
            <v>456</v>
          </cell>
          <cell r="K48">
            <v>11</v>
          </cell>
          <cell r="L48">
            <v>24186</v>
          </cell>
          <cell r="M48">
            <v>5891</v>
          </cell>
        </row>
        <row r="51">
          <cell r="C51">
            <v>767</v>
          </cell>
          <cell r="D51">
            <v>6</v>
          </cell>
          <cell r="E51">
            <v>12</v>
          </cell>
          <cell r="F51">
            <v>0</v>
          </cell>
          <cell r="G51">
            <v>81</v>
          </cell>
          <cell r="H51">
            <v>674</v>
          </cell>
          <cell r="I51">
            <v>15</v>
          </cell>
          <cell r="J51">
            <v>635</v>
          </cell>
          <cell r="K51">
            <v>10</v>
          </cell>
          <cell r="L51">
            <v>34087</v>
          </cell>
          <cell r="M51">
            <v>28233</v>
          </cell>
        </row>
        <row r="52">
          <cell r="C52">
            <v>6701</v>
          </cell>
          <cell r="D52">
            <v>95</v>
          </cell>
          <cell r="E52">
            <v>186</v>
          </cell>
          <cell r="F52">
            <v>5</v>
          </cell>
          <cell r="G52">
            <v>1298</v>
          </cell>
          <cell r="H52">
            <v>5217</v>
          </cell>
          <cell r="I52">
            <v>84</v>
          </cell>
          <cell r="J52">
            <v>626</v>
          </cell>
          <cell r="K52">
            <v>17</v>
          </cell>
          <cell r="L52">
            <v>168096</v>
          </cell>
          <cell r="M52">
            <v>15697</v>
          </cell>
        </row>
        <row r="53">
          <cell r="C53">
            <v>7384</v>
          </cell>
          <cell r="D53">
            <v>142</v>
          </cell>
          <cell r="E53">
            <v>355</v>
          </cell>
          <cell r="F53">
            <v>9</v>
          </cell>
          <cell r="G53">
            <v>4141</v>
          </cell>
          <cell r="H53">
            <v>2888</v>
          </cell>
          <cell r="I53">
            <v>84</v>
          </cell>
          <cell r="J53">
            <v>1275</v>
          </cell>
          <cell r="K53">
            <v>61</v>
          </cell>
          <cell r="L53">
            <v>94277</v>
          </cell>
          <cell r="M53">
            <v>16277</v>
          </cell>
        </row>
        <row r="59">
          <cell r="C59">
            <v>9468</v>
          </cell>
          <cell r="D59">
            <v>446</v>
          </cell>
          <cell r="E59">
            <v>474</v>
          </cell>
          <cell r="F59">
            <v>18</v>
          </cell>
          <cell r="G59">
            <v>1061</v>
          </cell>
          <cell r="H59">
            <v>7933</v>
          </cell>
          <cell r="I59">
            <v>124</v>
          </cell>
          <cell r="J59">
            <v>537</v>
          </cell>
          <cell r="K59">
            <v>27</v>
          </cell>
          <cell r="L59">
            <v>31809</v>
          </cell>
          <cell r="M59">
            <v>1803</v>
          </cell>
        </row>
        <row r="64">
          <cell r="C64">
            <v>1528</v>
          </cell>
          <cell r="D64">
            <v>16</v>
          </cell>
          <cell r="E64">
            <v>40</v>
          </cell>
          <cell r="F64">
            <v>2</v>
          </cell>
          <cell r="G64">
            <v>164</v>
          </cell>
          <cell r="H64">
            <v>1324</v>
          </cell>
          <cell r="I64">
            <v>10</v>
          </cell>
          <cell r="J64">
            <v>1152</v>
          </cell>
          <cell r="K64">
            <v>30</v>
          </cell>
          <cell r="L64">
            <v>40333</v>
          </cell>
          <cell r="M64">
            <v>30405</v>
          </cell>
        </row>
        <row r="70">
          <cell r="C70">
            <v>3783</v>
          </cell>
          <cell r="D70">
            <v>102</v>
          </cell>
          <cell r="E70">
            <v>94</v>
          </cell>
          <cell r="F70">
            <v>4</v>
          </cell>
          <cell r="G70">
            <v>1700</v>
          </cell>
          <cell r="H70">
            <v>1989</v>
          </cell>
          <cell r="I70">
            <v>68</v>
          </cell>
          <cell r="J70">
            <v>683</v>
          </cell>
          <cell r="K70">
            <v>17</v>
          </cell>
          <cell r="L70">
            <v>57300</v>
          </cell>
          <cell r="M70">
            <v>10342</v>
          </cell>
        </row>
        <row r="76">
          <cell r="C76">
            <v>394</v>
          </cell>
          <cell r="D76">
            <v>6</v>
          </cell>
          <cell r="E76">
            <v>4</v>
          </cell>
          <cell r="F76">
            <v>0</v>
          </cell>
          <cell r="G76">
            <v>93</v>
          </cell>
          <cell r="H76">
            <v>297</v>
          </cell>
          <cell r="I76">
            <v>6</v>
          </cell>
          <cell r="J76">
            <v>99</v>
          </cell>
          <cell r="K76">
            <v>1</v>
          </cell>
          <cell r="L76">
            <v>5027</v>
          </cell>
          <cell r="M76">
            <v>1260</v>
          </cell>
        </row>
        <row r="77">
          <cell r="C77">
            <v>145184</v>
          </cell>
          <cell r="D77">
            <v>1842</v>
          </cell>
          <cell r="E77">
            <v>4586</v>
          </cell>
          <cell r="F77">
            <v>127</v>
          </cell>
          <cell r="G77">
            <v>88000</v>
          </cell>
          <cell r="H77">
            <v>52598</v>
          </cell>
          <cell r="I77">
            <v>2889</v>
          </cell>
          <cell r="J77">
            <v>1733</v>
          </cell>
          <cell r="K77">
            <v>55</v>
          </cell>
          <cell r="L77">
            <v>1728357</v>
          </cell>
          <cell r="M77">
            <v>20629</v>
          </cell>
        </row>
        <row r="80">
          <cell r="C80">
            <v>2235</v>
          </cell>
          <cell r="D80">
            <v>0</v>
          </cell>
          <cell r="E80">
            <v>113</v>
          </cell>
          <cell r="F80">
            <v>3</v>
          </cell>
          <cell r="G80">
            <v>269</v>
          </cell>
          <cell r="H80">
            <v>1853</v>
          </cell>
          <cell r="I80">
            <v>67</v>
          </cell>
          <cell r="J80">
            <v>214</v>
          </cell>
          <cell r="K80">
            <v>11</v>
          </cell>
          <cell r="L80">
            <v>53290</v>
          </cell>
          <cell r="M80">
            <v>5113</v>
          </cell>
        </row>
        <row r="90">
          <cell r="C90">
            <v>1916</v>
          </cell>
          <cell r="D90">
            <v>82</v>
          </cell>
          <cell r="E90">
            <v>189</v>
          </cell>
          <cell r="F90">
            <v>17</v>
          </cell>
          <cell r="G90">
            <v>250</v>
          </cell>
          <cell r="H90">
            <v>1477</v>
          </cell>
          <cell r="I90">
            <v>61</v>
          </cell>
          <cell r="J90">
            <v>198</v>
          </cell>
          <cell r="K90">
            <v>20</v>
          </cell>
          <cell r="L90">
            <v>46353</v>
          </cell>
          <cell r="M90">
            <v>4798</v>
          </cell>
        </row>
        <row r="92">
          <cell r="C92">
            <v>17615</v>
          </cell>
          <cell r="D92">
            <v>1893</v>
          </cell>
          <cell r="E92">
            <v>559</v>
          </cell>
          <cell r="F92">
            <v>38</v>
          </cell>
          <cell r="G92">
            <v>2854</v>
          </cell>
          <cell r="H92">
            <v>14202</v>
          </cell>
          <cell r="I92">
            <v>0</v>
          </cell>
          <cell r="J92">
            <v>13</v>
          </cell>
          <cell r="K92">
            <v>0.4</v>
          </cell>
          <cell r="L92">
            <v>401586</v>
          </cell>
          <cell r="M92">
            <v>291</v>
          </cell>
        </row>
        <row r="93">
          <cell r="C93">
            <v>6575</v>
          </cell>
          <cell r="D93">
            <v>327</v>
          </cell>
          <cell r="E93">
            <v>582</v>
          </cell>
          <cell r="F93">
            <v>47</v>
          </cell>
          <cell r="G93">
            <v>686</v>
          </cell>
          <cell r="H93">
            <v>5307</v>
          </cell>
          <cell r="I93">
            <v>0</v>
          </cell>
          <cell r="J93">
            <v>24</v>
          </cell>
          <cell r="K93">
            <v>2</v>
          </cell>
          <cell r="L93">
            <v>42219</v>
          </cell>
          <cell r="M93">
            <v>154</v>
          </cell>
        </row>
        <row r="94">
          <cell r="C94">
            <v>82211</v>
          </cell>
          <cell r="D94">
            <v>1343</v>
          </cell>
          <cell r="E94">
            <v>5118</v>
          </cell>
          <cell r="F94">
            <v>87</v>
          </cell>
          <cell r="G94">
            <v>57023</v>
          </cell>
          <cell r="H94">
            <v>20070</v>
          </cell>
          <cell r="I94">
            <v>3456</v>
          </cell>
          <cell r="J94">
            <v>979</v>
          </cell>
          <cell r="K94">
            <v>61</v>
          </cell>
          <cell r="L94">
            <v>341662</v>
          </cell>
          <cell r="M94">
            <v>4068</v>
          </cell>
        </row>
        <row r="95">
          <cell r="C95">
            <v>1539</v>
          </cell>
          <cell r="D95">
            <v>26</v>
          </cell>
          <cell r="E95">
            <v>82</v>
          </cell>
          <cell r="F95">
            <v>0</v>
          </cell>
          <cell r="G95">
            <v>1009</v>
          </cell>
          <cell r="H95">
            <v>448</v>
          </cell>
          <cell r="I95">
            <v>0</v>
          </cell>
          <cell r="J95">
            <v>38</v>
          </cell>
          <cell r="K95">
            <v>2</v>
          </cell>
          <cell r="L95">
            <v>56147</v>
          </cell>
          <cell r="M95">
            <v>1396</v>
          </cell>
        </row>
        <row r="96">
          <cell r="C96">
            <v>15251</v>
          </cell>
          <cell r="D96">
            <v>493</v>
          </cell>
          <cell r="E96">
            <v>610</v>
          </cell>
          <cell r="F96">
            <v>39</v>
          </cell>
          <cell r="G96">
            <v>77</v>
          </cell>
          <cell r="H96">
            <v>14564</v>
          </cell>
          <cell r="I96">
            <v>294</v>
          </cell>
          <cell r="J96">
            <v>3089</v>
          </cell>
          <cell r="K96">
            <v>124</v>
          </cell>
          <cell r="L96">
            <v>90646</v>
          </cell>
          <cell r="M96">
            <v>18358</v>
          </cell>
        </row>
        <row r="98">
          <cell r="C98">
            <v>13491</v>
          </cell>
          <cell r="D98">
            <v>226</v>
          </cell>
          <cell r="E98">
            <v>172</v>
          </cell>
          <cell r="F98">
            <v>8</v>
          </cell>
          <cell r="G98">
            <v>3754</v>
          </cell>
          <cell r="H98">
            <v>9565</v>
          </cell>
          <cell r="I98">
            <v>146</v>
          </cell>
          <cell r="J98">
            <v>1559</v>
          </cell>
          <cell r="K98">
            <v>20</v>
          </cell>
          <cell r="L98">
            <v>187250</v>
          </cell>
          <cell r="M98">
            <v>21634</v>
          </cell>
        </row>
        <row r="99">
          <cell r="C99">
            <v>178972</v>
          </cell>
          <cell r="D99">
            <v>3047</v>
          </cell>
          <cell r="E99">
            <v>23660</v>
          </cell>
          <cell r="F99">
            <v>433</v>
          </cell>
          <cell r="G99">
            <v>47055</v>
          </cell>
          <cell r="H99">
            <v>108257</v>
          </cell>
          <cell r="I99">
            <v>2635</v>
          </cell>
          <cell r="J99">
            <v>2960</v>
          </cell>
          <cell r="K99">
            <v>391</v>
          </cell>
          <cell r="L99">
            <v>1356541</v>
          </cell>
          <cell r="M99">
            <v>22436</v>
          </cell>
        </row>
        <row r="103">
          <cell r="C103">
            <v>417</v>
          </cell>
          <cell r="D103">
            <v>4</v>
          </cell>
          <cell r="E103">
            <v>7</v>
          </cell>
          <cell r="F103">
            <v>0</v>
          </cell>
          <cell r="G103">
            <v>276</v>
          </cell>
          <cell r="H103">
            <v>134</v>
          </cell>
          <cell r="I103">
            <v>5</v>
          </cell>
          <cell r="J103">
            <v>41</v>
          </cell>
          <cell r="K103">
            <v>0.7</v>
          </cell>
          <cell r="L103">
            <v>29000</v>
          </cell>
          <cell r="M103">
            <v>2842</v>
          </cell>
        </row>
        <row r="104">
          <cell r="C104">
            <v>1676</v>
          </cell>
          <cell r="D104">
            <v>61</v>
          </cell>
          <cell r="E104">
            <v>17</v>
          </cell>
          <cell r="F104">
            <v>0</v>
          </cell>
          <cell r="G104">
            <v>400</v>
          </cell>
          <cell r="H104">
            <v>1259</v>
          </cell>
          <cell r="I104">
            <v>22</v>
          </cell>
          <cell r="J104">
            <v>89</v>
          </cell>
          <cell r="K104">
            <v>0.9</v>
          </cell>
          <cell r="L104">
            <v>100878</v>
          </cell>
          <cell r="M104">
            <v>5373</v>
          </cell>
        </row>
        <row r="106">
          <cell r="C106">
            <v>1915</v>
          </cell>
          <cell r="D106">
            <v>164</v>
          </cell>
          <cell r="E106">
            <v>7</v>
          </cell>
          <cell r="F106">
            <v>1</v>
          </cell>
          <cell r="G106">
            <v>305</v>
          </cell>
          <cell r="H106">
            <v>1603</v>
          </cell>
          <cell r="I106">
            <v>38</v>
          </cell>
          <cell r="J106">
            <v>448</v>
          </cell>
          <cell r="K106">
            <v>2</v>
          </cell>
          <cell r="L106">
            <v>0</v>
          </cell>
          <cell r="M106">
            <v>0</v>
          </cell>
        </row>
        <row r="107">
          <cell r="C107">
            <v>554</v>
          </cell>
          <cell r="D107">
            <v>48</v>
          </cell>
          <cell r="E107">
            <v>5</v>
          </cell>
          <cell r="F107">
            <v>0</v>
          </cell>
          <cell r="G107">
            <v>133</v>
          </cell>
          <cell r="H107">
            <v>416</v>
          </cell>
          <cell r="I107">
            <v>5</v>
          </cell>
          <cell r="J107">
            <v>85</v>
          </cell>
          <cell r="K107">
            <v>0.8</v>
          </cell>
          <cell r="L107">
            <v>26147</v>
          </cell>
          <cell r="M107">
            <v>4008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2</v>
          </cell>
          <cell r="H108">
            <v>17</v>
          </cell>
          <cell r="I108">
            <v>0</v>
          </cell>
          <cell r="J108">
            <v>3</v>
          </cell>
          <cell r="K108">
            <v>0</v>
          </cell>
          <cell r="L108">
            <v>1333</v>
          </cell>
          <cell r="M108">
            <v>183</v>
          </cell>
        </row>
        <row r="109">
          <cell r="C109">
            <v>727</v>
          </cell>
          <cell r="D109">
            <v>15</v>
          </cell>
          <cell r="E109">
            <v>5</v>
          </cell>
          <cell r="F109">
            <v>0</v>
          </cell>
          <cell r="G109">
            <v>88</v>
          </cell>
          <cell r="H109">
            <v>634</v>
          </cell>
          <cell r="I109">
            <v>5</v>
          </cell>
          <cell r="J109">
            <v>385</v>
          </cell>
          <cell r="K109">
            <v>3</v>
          </cell>
          <cell r="L109">
            <v>35881</v>
          </cell>
          <cell r="M109">
            <v>19023</v>
          </cell>
        </row>
        <row r="110">
          <cell r="C110">
            <v>673</v>
          </cell>
          <cell r="D110">
            <v>1</v>
          </cell>
          <cell r="E110">
            <v>21</v>
          </cell>
          <cell r="F110">
            <v>0</v>
          </cell>
          <cell r="G110">
            <v>102</v>
          </cell>
          <cell r="H110">
            <v>550</v>
          </cell>
          <cell r="I110">
            <v>27</v>
          </cell>
          <cell r="J110">
            <v>99</v>
          </cell>
          <cell r="K110">
            <v>3</v>
          </cell>
          <cell r="L110">
            <v>20929</v>
          </cell>
          <cell r="M110">
            <v>3066</v>
          </cell>
        </row>
        <row r="114">
          <cell r="C114">
            <v>1298</v>
          </cell>
          <cell r="D114">
            <v>59</v>
          </cell>
          <cell r="E114">
            <v>35</v>
          </cell>
          <cell r="F114">
            <v>2</v>
          </cell>
          <cell r="G114">
            <v>242</v>
          </cell>
          <cell r="H114">
            <v>1021</v>
          </cell>
          <cell r="I114">
            <v>14</v>
          </cell>
          <cell r="J114">
            <v>477</v>
          </cell>
          <cell r="K114">
            <v>13</v>
          </cell>
          <cell r="L114">
            <v>64035</v>
          </cell>
          <cell r="M114">
            <v>23522</v>
          </cell>
        </row>
        <row r="115">
          <cell r="C115">
            <v>3550</v>
          </cell>
          <cell r="D115">
            <v>13</v>
          </cell>
          <cell r="E115">
            <v>73</v>
          </cell>
          <cell r="F115">
            <v>1</v>
          </cell>
          <cell r="G115">
            <v>627</v>
          </cell>
          <cell r="H115">
            <v>2850</v>
          </cell>
          <cell r="I115">
            <v>31</v>
          </cell>
          <cell r="J115">
            <v>5671</v>
          </cell>
          <cell r="K115">
            <v>117</v>
          </cell>
          <cell r="L115">
            <v>33666</v>
          </cell>
          <cell r="M115">
            <v>53781</v>
          </cell>
        </row>
        <row r="118">
          <cell r="C118">
            <v>5389</v>
          </cell>
          <cell r="D118">
            <v>84</v>
          </cell>
          <cell r="E118">
            <v>89</v>
          </cell>
          <cell r="F118">
            <v>1</v>
          </cell>
          <cell r="G118">
            <v>3197</v>
          </cell>
          <cell r="H118">
            <v>2103</v>
          </cell>
          <cell r="I118">
            <v>46</v>
          </cell>
          <cell r="J118">
            <v>167</v>
          </cell>
          <cell r="K118">
            <v>3</v>
          </cell>
          <cell r="L118">
            <v>103892</v>
          </cell>
          <cell r="M118">
            <v>3210</v>
          </cell>
        </row>
        <row r="119">
          <cell r="C119">
            <v>52</v>
          </cell>
          <cell r="D119">
            <v>17</v>
          </cell>
          <cell r="E119">
            <v>0</v>
          </cell>
          <cell r="F119">
            <v>0</v>
          </cell>
          <cell r="G119">
            <v>16</v>
          </cell>
          <cell r="H119">
            <v>36</v>
          </cell>
          <cell r="I119">
            <v>0</v>
          </cell>
          <cell r="J119">
            <v>96</v>
          </cell>
          <cell r="K119">
            <v>0</v>
          </cell>
          <cell r="L119">
            <v>3714</v>
          </cell>
          <cell r="M119">
            <v>6871</v>
          </cell>
        </row>
        <row r="126">
          <cell r="C126">
            <v>7497</v>
          </cell>
          <cell r="D126">
            <v>622</v>
          </cell>
          <cell r="E126">
            <v>650</v>
          </cell>
          <cell r="F126">
            <v>104</v>
          </cell>
          <cell r="G126">
            <v>2627</v>
          </cell>
          <cell r="H126">
            <v>4220</v>
          </cell>
          <cell r="I126">
            <v>207</v>
          </cell>
          <cell r="J126">
            <v>58</v>
          </cell>
          <cell r="K126">
            <v>5</v>
          </cell>
          <cell r="L126">
            <v>49167</v>
          </cell>
          <cell r="M126">
            <v>381</v>
          </cell>
        </row>
        <row r="127">
          <cell r="C127">
            <v>2472</v>
          </cell>
          <cell r="D127">
            <v>94</v>
          </cell>
          <cell r="E127">
            <v>67</v>
          </cell>
          <cell r="F127">
            <v>10</v>
          </cell>
          <cell r="G127">
            <v>457</v>
          </cell>
          <cell r="H127">
            <v>1948</v>
          </cell>
          <cell r="I127">
            <v>80</v>
          </cell>
          <cell r="J127">
            <v>613</v>
          </cell>
          <cell r="K127">
            <v>17</v>
          </cell>
          <cell r="L127">
            <v>10488</v>
          </cell>
          <cell r="M127">
            <v>2600</v>
          </cell>
        </row>
        <row r="129">
          <cell r="C129">
            <v>32</v>
          </cell>
          <cell r="D129">
            <v>1</v>
          </cell>
          <cell r="E129">
            <v>0</v>
          </cell>
          <cell r="F129">
            <v>0</v>
          </cell>
          <cell r="G129">
            <v>7</v>
          </cell>
          <cell r="H129">
            <v>25</v>
          </cell>
          <cell r="I129">
            <v>0</v>
          </cell>
          <cell r="J129">
            <v>10</v>
          </cell>
          <cell r="K129">
            <v>0</v>
          </cell>
          <cell r="L129">
            <v>1554</v>
          </cell>
          <cell r="M129">
            <v>474</v>
          </cell>
        </row>
        <row r="130">
          <cell r="C130">
            <v>308</v>
          </cell>
          <cell r="D130">
            <v>1</v>
          </cell>
          <cell r="E130">
            <v>5</v>
          </cell>
          <cell r="F130">
            <v>0</v>
          </cell>
          <cell r="G130">
            <v>55</v>
          </cell>
          <cell r="H130">
            <v>248</v>
          </cell>
          <cell r="I130">
            <v>7</v>
          </cell>
          <cell r="J130">
            <v>490</v>
          </cell>
          <cell r="K130">
            <v>8</v>
          </cell>
          <cell r="L130">
            <v>3874</v>
          </cell>
          <cell r="M130">
            <v>6168</v>
          </cell>
        </row>
        <row r="135">
          <cell r="C135">
            <v>111</v>
          </cell>
          <cell r="D135">
            <v>13</v>
          </cell>
          <cell r="E135">
            <v>5</v>
          </cell>
          <cell r="F135">
            <v>0</v>
          </cell>
          <cell r="G135">
            <v>7</v>
          </cell>
          <cell r="H135">
            <v>99</v>
          </cell>
          <cell r="I135">
            <v>0</v>
          </cell>
          <cell r="J135">
            <v>2</v>
          </cell>
          <cell r="K135">
            <v>0.09</v>
          </cell>
          <cell r="L135">
            <v>4152</v>
          </cell>
          <cell r="M135">
            <v>76</v>
          </cell>
        </row>
        <row r="137">
          <cell r="C137">
            <v>31</v>
          </cell>
          <cell r="D137">
            <v>0</v>
          </cell>
          <cell r="E137">
            <v>0</v>
          </cell>
          <cell r="F137">
            <v>0</v>
          </cell>
          <cell r="G137">
            <v>4</v>
          </cell>
          <cell r="H137">
            <v>27</v>
          </cell>
          <cell r="I137">
            <v>0</v>
          </cell>
          <cell r="J137">
            <v>1</v>
          </cell>
          <cell r="K137">
            <v>0</v>
          </cell>
          <cell r="L137">
            <v>29567</v>
          </cell>
          <cell r="M137">
            <v>1015</v>
          </cell>
        </row>
        <row r="138">
          <cell r="C138">
            <v>32655</v>
          </cell>
          <cell r="D138">
            <v>1066</v>
          </cell>
          <cell r="E138">
            <v>3684</v>
          </cell>
          <cell r="F138">
            <v>83</v>
          </cell>
          <cell r="G138">
            <v>250</v>
          </cell>
          <cell r="H138">
            <v>28721</v>
          </cell>
          <cell r="I138">
            <v>1176</v>
          </cell>
          <cell r="J138">
            <v>1906</v>
          </cell>
          <cell r="K138">
            <v>215</v>
          </cell>
          <cell r="L138">
            <v>154911</v>
          </cell>
          <cell r="M138">
            <v>9041</v>
          </cell>
        </row>
        <row r="144">
          <cell r="C144">
            <v>1207</v>
          </cell>
          <cell r="D144">
            <v>37</v>
          </cell>
          <cell r="E144">
            <v>51</v>
          </cell>
          <cell r="F144">
            <v>2</v>
          </cell>
          <cell r="G144">
            <v>179</v>
          </cell>
          <cell r="H144">
            <v>977</v>
          </cell>
          <cell r="I144">
            <v>15</v>
          </cell>
          <cell r="J144">
            <v>579</v>
          </cell>
          <cell r="K144">
            <v>24</v>
          </cell>
          <cell r="L144">
            <v>11870</v>
          </cell>
          <cell r="M144">
            <v>5697</v>
          </cell>
        </row>
        <row r="145">
          <cell r="C145">
            <v>7078</v>
          </cell>
          <cell r="D145">
            <v>42</v>
          </cell>
          <cell r="E145">
            <v>165</v>
          </cell>
          <cell r="F145">
            <v>1</v>
          </cell>
          <cell r="G145">
            <v>32</v>
          </cell>
          <cell r="H145">
            <v>6881</v>
          </cell>
          <cell r="I145">
            <v>58</v>
          </cell>
          <cell r="J145">
            <v>1306</v>
          </cell>
          <cell r="K145">
            <v>30</v>
          </cell>
          <cell r="L145">
            <v>142166</v>
          </cell>
          <cell r="M145">
            <v>26224</v>
          </cell>
        </row>
        <row r="146">
          <cell r="C146">
            <v>1266</v>
          </cell>
          <cell r="D146">
            <v>86</v>
          </cell>
          <cell r="E146">
            <v>7</v>
          </cell>
          <cell r="F146">
            <v>1</v>
          </cell>
          <cell r="G146">
            <v>233</v>
          </cell>
          <cell r="H146">
            <v>1026</v>
          </cell>
          <cell r="I146">
            <v>3</v>
          </cell>
          <cell r="J146">
            <v>248</v>
          </cell>
          <cell r="K146">
            <v>1</v>
          </cell>
          <cell r="L146">
            <v>0</v>
          </cell>
          <cell r="M146">
            <v>0</v>
          </cell>
        </row>
        <row r="147">
          <cell r="C147">
            <v>8348</v>
          </cell>
          <cell r="D147">
            <v>710</v>
          </cell>
          <cell r="E147">
            <v>168</v>
          </cell>
          <cell r="F147">
            <v>25</v>
          </cell>
          <cell r="G147">
            <v>1868</v>
          </cell>
          <cell r="H147">
            <v>6312</v>
          </cell>
          <cell r="I147">
            <v>46</v>
          </cell>
          <cell r="J147">
            <v>38</v>
          </cell>
          <cell r="K147">
            <v>0.8</v>
          </cell>
          <cell r="L147">
            <v>98522</v>
          </cell>
          <cell r="M147">
            <v>446</v>
          </cell>
        </row>
        <row r="148">
          <cell r="C148">
            <v>437</v>
          </cell>
          <cell r="D148">
            <v>19</v>
          </cell>
          <cell r="E148">
            <v>3</v>
          </cell>
          <cell r="F148">
            <v>1</v>
          </cell>
          <cell r="G148">
            <v>71</v>
          </cell>
          <cell r="H148">
            <v>363</v>
          </cell>
          <cell r="I148">
            <v>0</v>
          </cell>
          <cell r="J148">
            <v>86</v>
          </cell>
          <cell r="K148">
            <v>0.6</v>
          </cell>
          <cell r="L148">
            <v>17329</v>
          </cell>
          <cell r="M148">
            <v>3397</v>
          </cell>
        </row>
        <row r="149">
          <cell r="C149">
            <v>4273</v>
          </cell>
          <cell r="D149">
            <v>63</v>
          </cell>
          <cell r="E149">
            <v>120</v>
          </cell>
          <cell r="F149">
            <v>4</v>
          </cell>
          <cell r="G149">
            <v>140</v>
          </cell>
          <cell r="H149">
            <v>4013</v>
          </cell>
          <cell r="I149">
            <v>96</v>
          </cell>
          <cell r="J149">
            <v>990</v>
          </cell>
        </row>
        <row r="152">
          <cell r="C152">
            <v>15628</v>
          </cell>
          <cell r="D152">
            <v>1208</v>
          </cell>
          <cell r="E152">
            <v>400</v>
          </cell>
          <cell r="F152">
            <v>52</v>
          </cell>
          <cell r="G152">
            <v>6811</v>
          </cell>
          <cell r="H152">
            <v>8417</v>
          </cell>
          <cell r="I152">
            <v>167</v>
          </cell>
          <cell r="J152">
            <v>474</v>
          </cell>
          <cell r="K152">
            <v>12</v>
          </cell>
          <cell r="L152">
            <v>143745</v>
          </cell>
          <cell r="M152">
            <v>4360</v>
          </cell>
        </row>
        <row r="153">
          <cell r="C153">
            <v>6259</v>
          </cell>
          <cell r="D153">
            <v>172</v>
          </cell>
          <cell r="E153">
            <v>409</v>
          </cell>
          <cell r="F153">
            <v>12</v>
          </cell>
          <cell r="G153">
            <v>572</v>
          </cell>
          <cell r="H153">
            <v>5278</v>
          </cell>
          <cell r="I153">
            <v>1</v>
          </cell>
          <cell r="J153">
            <v>57</v>
          </cell>
          <cell r="K153">
            <v>4</v>
          </cell>
          <cell r="L153">
            <v>59928</v>
          </cell>
          <cell r="M153">
            <v>547</v>
          </cell>
        </row>
        <row r="154">
          <cell r="C154">
            <v>9287</v>
          </cell>
          <cell r="D154">
            <v>545</v>
          </cell>
          <cell r="E154">
            <v>360</v>
          </cell>
          <cell r="F154">
            <v>13</v>
          </cell>
          <cell r="G154">
            <v>1040</v>
          </cell>
          <cell r="H154">
            <v>7887</v>
          </cell>
          <cell r="I154">
            <v>160</v>
          </cell>
          <cell r="J154">
            <v>245</v>
          </cell>
          <cell r="K154">
            <v>10</v>
          </cell>
          <cell r="L154">
            <v>204246</v>
          </cell>
          <cell r="M154">
            <v>5397</v>
          </cell>
        </row>
        <row r="155">
          <cell r="C155">
            <v>20206</v>
          </cell>
          <cell r="D155">
            <v>521</v>
          </cell>
          <cell r="E155">
            <v>714</v>
          </cell>
          <cell r="F155">
            <v>27</v>
          </cell>
          <cell r="G155">
            <v>610</v>
          </cell>
          <cell r="H155">
            <v>18882</v>
          </cell>
          <cell r="I155">
            <v>224</v>
          </cell>
          <cell r="J155">
            <v>1982</v>
          </cell>
          <cell r="K155">
            <v>70</v>
          </cell>
          <cell r="L155">
            <v>235878</v>
          </cell>
          <cell r="M155">
            <v>23133</v>
          </cell>
        </row>
        <row r="156">
          <cell r="C156">
            <v>5448</v>
          </cell>
          <cell r="D156">
            <v>440</v>
          </cell>
          <cell r="E156">
            <v>8</v>
          </cell>
          <cell r="F156">
            <v>0</v>
          </cell>
          <cell r="G156">
            <v>518</v>
          </cell>
          <cell r="H156">
            <v>4922</v>
          </cell>
          <cell r="I156">
            <v>37</v>
          </cell>
          <cell r="J156">
            <v>1891</v>
          </cell>
          <cell r="K156">
            <v>3</v>
          </cell>
          <cell r="L156">
            <v>62538</v>
          </cell>
          <cell r="M156">
            <v>21707</v>
          </cell>
        </row>
        <row r="158">
          <cell r="C158">
            <v>8746</v>
          </cell>
          <cell r="D158">
            <v>328</v>
          </cell>
          <cell r="E158">
            <v>451</v>
          </cell>
          <cell r="F158">
            <v>30</v>
          </cell>
          <cell r="G158">
            <v>1892</v>
          </cell>
          <cell r="H158">
            <v>6403</v>
          </cell>
          <cell r="I158">
            <v>256</v>
          </cell>
          <cell r="J158">
            <v>455</v>
          </cell>
          <cell r="K158">
            <v>23</v>
          </cell>
          <cell r="L158">
            <v>93611</v>
          </cell>
          <cell r="M158">
            <v>4866</v>
          </cell>
        </row>
        <row r="159">
          <cell r="C159">
            <v>42853</v>
          </cell>
          <cell r="D159">
            <v>6060</v>
          </cell>
          <cell r="E159">
            <v>361</v>
          </cell>
          <cell r="F159">
            <v>48</v>
          </cell>
          <cell r="G159">
            <v>3291</v>
          </cell>
          <cell r="H159">
            <v>39201</v>
          </cell>
          <cell r="I159">
            <v>8</v>
          </cell>
          <cell r="J159">
            <v>294</v>
          </cell>
          <cell r="K159">
            <v>2</v>
          </cell>
          <cell r="L159">
            <v>1940000</v>
          </cell>
          <cell r="M159">
            <v>13294</v>
          </cell>
        </row>
        <row r="161">
          <cell r="C161">
            <v>10661</v>
          </cell>
          <cell r="D161">
            <v>8</v>
          </cell>
          <cell r="E161">
            <v>234</v>
          </cell>
          <cell r="F161">
            <v>2</v>
          </cell>
          <cell r="G161">
            <v>8042</v>
          </cell>
          <cell r="H161">
            <v>2385</v>
          </cell>
          <cell r="I161">
            <v>55</v>
          </cell>
          <cell r="J161">
            <v>208</v>
          </cell>
          <cell r="K161">
            <v>5</v>
          </cell>
          <cell r="L161">
            <v>559109</v>
          </cell>
          <cell r="M161">
            <v>10905</v>
          </cell>
        </row>
        <row r="168">
          <cell r="C168">
            <v>9362</v>
          </cell>
          <cell r="D168">
            <v>1088</v>
          </cell>
          <cell r="E168">
            <v>97</v>
          </cell>
          <cell r="F168">
            <v>5</v>
          </cell>
          <cell r="G168">
            <v>1398</v>
          </cell>
          <cell r="H168">
            <v>7867</v>
          </cell>
          <cell r="I168">
            <v>97</v>
          </cell>
          <cell r="J168">
            <v>269</v>
          </cell>
          <cell r="K168">
            <v>3</v>
          </cell>
          <cell r="L168">
            <v>180000</v>
          </cell>
          <cell r="M168">
            <v>5170</v>
          </cell>
        </row>
        <row r="170">
          <cell r="C170">
            <v>6318</v>
          </cell>
          <cell r="D170">
            <v>324</v>
          </cell>
          <cell r="E170">
            <v>122</v>
          </cell>
          <cell r="F170">
            <v>5</v>
          </cell>
          <cell r="G170">
            <v>753</v>
          </cell>
          <cell r="H170">
            <v>5443</v>
          </cell>
          <cell r="I170">
            <v>120</v>
          </cell>
          <cell r="J170">
            <v>723</v>
          </cell>
          <cell r="K170">
            <v>14</v>
          </cell>
          <cell r="L170">
            <v>38701</v>
          </cell>
          <cell r="M170">
            <v>4429</v>
          </cell>
        </row>
        <row r="173">
          <cell r="C173">
            <v>6588</v>
          </cell>
          <cell r="D173">
            <v>596</v>
          </cell>
          <cell r="E173">
            <v>11</v>
          </cell>
          <cell r="F173">
            <v>0</v>
          </cell>
          <cell r="G173">
            <v>768</v>
          </cell>
          <cell r="H173">
            <v>5809</v>
          </cell>
          <cell r="I173">
            <v>22</v>
          </cell>
          <cell r="J173">
            <v>1126</v>
          </cell>
          <cell r="K173">
            <v>2</v>
          </cell>
          <cell r="L173">
            <v>94796</v>
          </cell>
          <cell r="M173">
            <v>16203</v>
          </cell>
        </row>
        <row r="175">
          <cell r="C175">
            <v>1161</v>
          </cell>
          <cell r="D175">
            <v>72</v>
          </cell>
          <cell r="E175">
            <v>12</v>
          </cell>
          <cell r="F175">
            <v>1</v>
          </cell>
          <cell r="G175">
            <v>229</v>
          </cell>
          <cell r="H175">
            <v>920</v>
          </cell>
          <cell r="I175">
            <v>10</v>
          </cell>
          <cell r="J175">
            <v>213</v>
          </cell>
          <cell r="K175">
            <v>2</v>
          </cell>
          <cell r="L175">
            <v>44278</v>
          </cell>
          <cell r="M175">
            <v>8110</v>
          </cell>
        </row>
        <row r="176">
          <cell r="C176">
            <v>1330</v>
          </cell>
          <cell r="D176">
            <v>13</v>
          </cell>
          <cell r="E176">
            <v>74</v>
          </cell>
          <cell r="F176">
            <v>4</v>
          </cell>
          <cell r="G176">
            <v>192</v>
          </cell>
          <cell r="H176">
            <v>1064</v>
          </cell>
          <cell r="I176">
            <v>26</v>
          </cell>
          <cell r="J176">
            <v>640</v>
          </cell>
          <cell r="K176">
            <v>36</v>
          </cell>
          <cell r="L176">
            <v>41265</v>
          </cell>
          <cell r="M176">
            <v>19849</v>
          </cell>
        </row>
        <row r="180">
          <cell r="C180">
            <v>198674</v>
          </cell>
          <cell r="D180">
            <v>6948</v>
          </cell>
          <cell r="E180">
            <v>20453</v>
          </cell>
          <cell r="F180">
            <v>410</v>
          </cell>
          <cell r="G180">
            <v>77357</v>
          </cell>
          <cell r="H180">
            <v>100079</v>
          </cell>
          <cell r="I180">
            <v>7371</v>
          </cell>
          <cell r="J180">
            <v>4249</v>
          </cell>
          <cell r="K180">
            <v>454</v>
          </cell>
          <cell r="L180">
            <v>930230</v>
          </cell>
          <cell r="M180">
            <v>19896</v>
          </cell>
        </row>
        <row r="181">
          <cell r="C181">
            <v>271</v>
          </cell>
          <cell r="D181">
            <v>17</v>
          </cell>
          <cell r="E181">
            <v>7</v>
          </cell>
          <cell r="F181">
            <v>0</v>
          </cell>
          <cell r="G181">
            <v>96</v>
          </cell>
          <cell r="H181">
            <v>168</v>
          </cell>
          <cell r="I181">
            <v>1</v>
          </cell>
          <cell r="J181">
            <v>13</v>
          </cell>
          <cell r="K181">
            <v>0.3</v>
          </cell>
          <cell r="L181">
            <v>6463</v>
          </cell>
          <cell r="M181">
            <v>302</v>
          </cell>
        </row>
        <row r="186">
          <cell r="C186">
            <v>14385</v>
          </cell>
          <cell r="D186">
            <v>563</v>
          </cell>
          <cell r="E186">
            <v>1540</v>
          </cell>
          <cell r="F186">
            <v>29</v>
          </cell>
          <cell r="G186">
            <v>550</v>
          </cell>
          <cell r="H186">
            <v>12295</v>
          </cell>
          <cell r="I186">
            <v>450</v>
          </cell>
          <cell r="J186">
            <v>1424</v>
          </cell>
          <cell r="K186">
            <v>152</v>
          </cell>
          <cell r="L186">
            <v>74600</v>
          </cell>
          <cell r="M186">
            <v>7387</v>
          </cell>
        </row>
        <row r="187">
          <cell r="C187">
            <v>27740</v>
          </cell>
          <cell r="D187">
            <v>336</v>
          </cell>
          <cell r="E187">
            <v>1393</v>
          </cell>
          <cell r="F187">
            <v>25</v>
          </cell>
          <cell r="G187">
            <v>17800</v>
          </cell>
          <cell r="H187">
            <v>8547</v>
          </cell>
          <cell r="I187">
            <v>386</v>
          </cell>
          <cell r="J187">
            <v>3205</v>
          </cell>
          <cell r="K187">
            <v>161</v>
          </cell>
          <cell r="L187">
            <v>221263</v>
          </cell>
          <cell r="M187">
            <v>25566</v>
          </cell>
        </row>
        <row r="188">
          <cell r="C188">
            <v>39</v>
          </cell>
          <cell r="D188">
            <v>1</v>
          </cell>
          <cell r="E188">
            <v>3</v>
          </cell>
          <cell r="F188">
            <v>1</v>
          </cell>
          <cell r="G188">
            <v>5</v>
          </cell>
          <cell r="H188">
            <v>31</v>
          </cell>
          <cell r="I188">
            <v>0</v>
          </cell>
          <cell r="J188">
            <v>2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2765</v>
          </cell>
          <cell r="D190">
            <v>32</v>
          </cell>
          <cell r="E190">
            <v>47</v>
          </cell>
          <cell r="F190">
            <v>0</v>
          </cell>
          <cell r="G190">
            <v>1928</v>
          </cell>
          <cell r="H190">
            <v>790</v>
          </cell>
          <cell r="I190">
            <v>61</v>
          </cell>
          <cell r="J190">
            <v>40</v>
          </cell>
          <cell r="K190">
            <v>0.7</v>
          </cell>
          <cell r="L190">
            <v>100498</v>
          </cell>
          <cell r="M190">
            <v>1440</v>
          </cell>
        </row>
        <row r="195">
          <cell r="C195">
            <v>86306</v>
          </cell>
          <cell r="D195">
            <v>3977</v>
          </cell>
          <cell r="E195">
            <v>2017</v>
          </cell>
          <cell r="F195">
            <v>127</v>
          </cell>
          <cell r="G195">
            <v>11976</v>
          </cell>
          <cell r="H195">
            <v>72313</v>
          </cell>
          <cell r="I195">
            <v>1922</v>
          </cell>
          <cell r="J195">
            <v>1023</v>
          </cell>
          <cell r="K195">
            <v>24</v>
          </cell>
          <cell r="L195">
            <v>634277</v>
          </cell>
          <cell r="M195">
            <v>7521</v>
          </cell>
        </row>
        <row r="197">
          <cell r="C197">
            <v>6781</v>
          </cell>
          <cell r="D197">
            <v>479</v>
          </cell>
          <cell r="E197">
            <v>41</v>
          </cell>
          <cell r="F197">
            <v>4</v>
          </cell>
          <cell r="G197">
            <v>1286</v>
          </cell>
          <cell r="H197">
            <v>5454</v>
          </cell>
          <cell r="I197">
            <v>1</v>
          </cell>
          <cell r="J197">
            <v>686</v>
          </cell>
          <cell r="K197">
            <v>4</v>
          </cell>
          <cell r="L197">
            <v>767000</v>
          </cell>
          <cell r="M197">
            <v>77550</v>
          </cell>
        </row>
        <row r="199">
          <cell r="C199">
            <v>120067</v>
          </cell>
          <cell r="D199">
            <v>5850</v>
          </cell>
          <cell r="E199">
            <v>16060</v>
          </cell>
          <cell r="F199">
            <v>596</v>
          </cell>
          <cell r="G199" t="str">
            <v>N/A</v>
          </cell>
          <cell r="H199">
            <v>103663</v>
          </cell>
          <cell r="I199">
            <v>1559</v>
          </cell>
          <cell r="J199">
            <v>1769</v>
          </cell>
          <cell r="K199">
            <v>237</v>
          </cell>
          <cell r="L199">
            <v>482063</v>
          </cell>
          <cell r="M199">
            <v>7101</v>
          </cell>
        </row>
        <row r="200">
          <cell r="C200">
            <v>5449</v>
          </cell>
          <cell r="D200">
            <v>343</v>
          </cell>
          <cell r="E200">
            <v>141</v>
          </cell>
          <cell r="F200">
            <v>8</v>
          </cell>
          <cell r="G200">
            <v>347</v>
          </cell>
          <cell r="H200">
            <v>4961</v>
          </cell>
          <cell r="I200">
            <v>45</v>
          </cell>
          <cell r="J200">
            <v>125</v>
          </cell>
          <cell r="K200">
            <v>3</v>
          </cell>
          <cell r="L200">
            <v>57111</v>
          </cell>
          <cell r="M200">
            <v>1306</v>
          </cell>
        </row>
        <row r="202">
          <cell r="C202">
            <v>762496</v>
          </cell>
          <cell r="D202">
            <v>26444</v>
          </cell>
          <cell r="E202">
            <v>40478</v>
          </cell>
          <cell r="F202">
            <v>1634</v>
          </cell>
          <cell r="G202">
            <v>69956</v>
          </cell>
          <cell r="H202">
            <v>652062</v>
          </cell>
          <cell r="I202">
            <v>13556</v>
          </cell>
          <cell r="J202">
            <v>2304</v>
          </cell>
          <cell r="K202">
            <v>122</v>
          </cell>
          <cell r="L202">
            <v>3852758</v>
          </cell>
          <cell r="M202">
            <v>11640</v>
          </cell>
        </row>
        <row r="203">
          <cell r="C203">
            <v>1565</v>
          </cell>
          <cell r="D203">
            <v>75</v>
          </cell>
          <cell r="E203">
            <v>5</v>
          </cell>
          <cell r="F203">
            <v>0</v>
          </cell>
          <cell r="G203">
            <v>225</v>
          </cell>
          <cell r="H203">
            <v>1335</v>
          </cell>
          <cell r="I203">
            <v>8</v>
          </cell>
          <cell r="J203">
            <v>47</v>
          </cell>
          <cell r="K203">
            <v>0.1</v>
          </cell>
          <cell r="L203">
            <v>136000</v>
          </cell>
          <cell r="M203">
            <v>4063</v>
          </cell>
        </row>
        <row r="206">
          <cell r="C206">
            <v>268</v>
          </cell>
          <cell r="D206">
            <v>0</v>
          </cell>
          <cell r="E206">
            <v>0</v>
          </cell>
          <cell r="F206">
            <v>0</v>
          </cell>
          <cell r="G206">
            <v>203</v>
          </cell>
          <cell r="H206">
            <v>65</v>
          </cell>
          <cell r="I206">
            <v>8</v>
          </cell>
          <cell r="J206">
            <v>3</v>
          </cell>
          <cell r="K206">
            <v>0</v>
          </cell>
          <cell r="L206">
            <v>206253</v>
          </cell>
          <cell r="M206">
            <v>2119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1</v>
          </cell>
          <cell r="I208">
            <v>0</v>
          </cell>
          <cell r="J208">
            <v>0.03</v>
          </cell>
          <cell r="K208">
            <v>0</v>
          </cell>
          <cell r="L208">
            <v>0</v>
          </cell>
          <cell r="M208">
            <v>0</v>
          </cell>
        </row>
      </sheetData>
      <sheetData sheetId="54"/>
      <sheetData sheetId="55">
        <row r="1">
          <cell r="C1">
            <v>2474054</v>
          </cell>
        </row>
        <row r="1">
          <cell r="E1">
            <v>169921</v>
          </cell>
        </row>
        <row r="2">
          <cell r="C2">
            <v>1026</v>
          </cell>
          <cell r="D2">
            <v>30</v>
          </cell>
          <cell r="E2">
            <v>36</v>
          </cell>
          <cell r="F2">
            <v>3</v>
          </cell>
          <cell r="G2">
            <v>135</v>
          </cell>
          <cell r="H2">
            <v>855</v>
          </cell>
          <cell r="I2">
            <v>7</v>
          </cell>
          <cell r="J2">
            <v>26</v>
          </cell>
          <cell r="K2">
            <v>0.9</v>
          </cell>
          <cell r="L2">
            <v>6422</v>
          </cell>
          <cell r="M2">
            <v>165</v>
          </cell>
        </row>
        <row r="3">
          <cell r="C3">
            <v>584</v>
          </cell>
          <cell r="D3">
            <v>22</v>
          </cell>
          <cell r="E3">
            <v>26</v>
          </cell>
          <cell r="F3">
            <v>0</v>
          </cell>
          <cell r="G3">
            <v>327</v>
          </cell>
          <cell r="H3">
            <v>231</v>
          </cell>
          <cell r="I3">
            <v>5</v>
          </cell>
          <cell r="J3">
            <v>203</v>
          </cell>
          <cell r="K3">
            <v>9</v>
          </cell>
          <cell r="L3">
            <v>5775</v>
          </cell>
          <cell r="M3">
            <v>2007</v>
          </cell>
        </row>
        <row r="10">
          <cell r="C10">
            <v>1339</v>
          </cell>
          <cell r="D10">
            <v>48</v>
          </cell>
          <cell r="E10">
            <v>22</v>
          </cell>
          <cell r="F10">
            <v>2</v>
          </cell>
          <cell r="G10">
            <v>580</v>
          </cell>
          <cell r="H10">
            <v>737</v>
          </cell>
          <cell r="I10">
            <v>30</v>
          </cell>
          <cell r="J10">
            <v>452</v>
          </cell>
          <cell r="K10">
            <v>7</v>
          </cell>
          <cell r="L10">
            <v>13373</v>
          </cell>
          <cell r="M10">
            <v>4513</v>
          </cell>
        </row>
        <row r="12">
          <cell r="C12">
            <v>6619</v>
          </cell>
          <cell r="D12">
            <v>7</v>
          </cell>
          <cell r="E12">
            <v>71</v>
          </cell>
          <cell r="F12">
            <v>0</v>
          </cell>
          <cell r="G12">
            <v>4258</v>
          </cell>
          <cell r="H12">
            <v>2290</v>
          </cell>
          <cell r="I12">
            <v>49</v>
          </cell>
          <cell r="J12">
            <v>260</v>
          </cell>
          <cell r="K12">
            <v>3</v>
          </cell>
          <cell r="L12">
            <v>431734</v>
          </cell>
          <cell r="M12">
            <v>16931</v>
          </cell>
        </row>
        <row r="13">
          <cell r="C13">
            <v>14795</v>
          </cell>
          <cell r="D13">
            <v>46</v>
          </cell>
          <cell r="E13">
            <v>470</v>
          </cell>
          <cell r="F13">
            <v>18</v>
          </cell>
          <cell r="G13">
            <v>10631</v>
          </cell>
          <cell r="H13">
            <v>3694</v>
          </cell>
          <cell r="I13">
            <v>194</v>
          </cell>
          <cell r="J13">
            <v>1643</v>
          </cell>
          <cell r="K13">
            <v>52</v>
          </cell>
          <cell r="L13">
            <v>182949</v>
          </cell>
          <cell r="M13">
            <v>20313</v>
          </cell>
        </row>
        <row r="14">
          <cell r="C14">
            <v>1436</v>
          </cell>
          <cell r="D14">
            <v>38</v>
          </cell>
          <cell r="E14">
            <v>19</v>
          </cell>
          <cell r="F14">
            <v>0</v>
          </cell>
          <cell r="G14">
            <v>791</v>
          </cell>
          <cell r="H14">
            <v>626</v>
          </cell>
          <cell r="I14">
            <v>16</v>
          </cell>
          <cell r="J14">
            <v>142</v>
          </cell>
          <cell r="K14">
            <v>2</v>
          </cell>
          <cell r="L14">
            <v>95747</v>
          </cell>
          <cell r="M14">
            <v>9443</v>
          </cell>
        </row>
        <row r="16">
          <cell r="C16">
            <v>1907</v>
          </cell>
          <cell r="D16">
            <v>26</v>
          </cell>
          <cell r="E16">
            <v>7</v>
          </cell>
          <cell r="F16">
            <v>0</v>
          </cell>
          <cell r="G16">
            <v>769</v>
          </cell>
          <cell r="H16">
            <v>1131</v>
          </cell>
          <cell r="I16">
            <v>2</v>
          </cell>
          <cell r="J16">
            <v>1121</v>
          </cell>
          <cell r="K16">
            <v>4</v>
          </cell>
          <cell r="L16">
            <v>89225</v>
          </cell>
          <cell r="M16">
            <v>52437</v>
          </cell>
        </row>
        <row r="17">
          <cell r="C17">
            <v>2948</v>
          </cell>
          <cell r="D17">
            <v>492</v>
          </cell>
          <cell r="E17">
            <v>101</v>
          </cell>
          <cell r="F17">
            <v>10</v>
          </cell>
          <cell r="G17">
            <v>85</v>
          </cell>
          <cell r="H17">
            <v>2762</v>
          </cell>
          <cell r="I17">
            <v>1</v>
          </cell>
          <cell r="J17">
            <v>18</v>
          </cell>
          <cell r="K17">
            <v>0.6</v>
          </cell>
          <cell r="L17">
            <v>26604</v>
          </cell>
          <cell r="M17">
            <v>162</v>
          </cell>
        </row>
        <row r="19">
          <cell r="C19">
            <v>6264</v>
          </cell>
          <cell r="D19">
            <v>1485</v>
          </cell>
          <cell r="E19">
            <v>51</v>
          </cell>
          <cell r="F19">
            <v>4</v>
          </cell>
          <cell r="G19">
            <v>514</v>
          </cell>
          <cell r="H19">
            <v>5699</v>
          </cell>
          <cell r="I19">
            <v>92</v>
          </cell>
          <cell r="J19">
            <v>663</v>
          </cell>
          <cell r="K19">
            <v>5</v>
          </cell>
          <cell r="L19">
            <v>102556</v>
          </cell>
          <cell r="M19">
            <v>10853</v>
          </cell>
        </row>
        <row r="20">
          <cell r="C20">
            <v>39983</v>
          </cell>
          <cell r="D20">
            <v>1487</v>
          </cell>
          <cell r="E20">
            <v>5828</v>
          </cell>
          <cell r="F20">
            <v>145</v>
          </cell>
          <cell r="G20">
            <v>8895</v>
          </cell>
          <cell r="H20">
            <v>25260</v>
          </cell>
          <cell r="I20">
            <v>1071</v>
          </cell>
          <cell r="J20">
            <v>3450</v>
          </cell>
          <cell r="K20">
            <v>503</v>
          </cell>
          <cell r="L20">
            <v>161896</v>
          </cell>
          <cell r="M20">
            <v>13969</v>
          </cell>
        </row>
        <row r="24"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2</v>
          </cell>
          <cell r="H24">
            <v>3</v>
          </cell>
          <cell r="I24">
            <v>0</v>
          </cell>
          <cell r="J24">
            <v>6</v>
          </cell>
          <cell r="K24">
            <v>0</v>
          </cell>
          <cell r="L24">
            <v>8570</v>
          </cell>
          <cell r="M24">
            <v>11107</v>
          </cell>
        </row>
        <row r="26">
          <cell r="C26">
            <v>1309</v>
          </cell>
          <cell r="D26">
            <v>24</v>
          </cell>
          <cell r="E26">
            <v>49</v>
          </cell>
          <cell r="F26">
            <v>1</v>
          </cell>
          <cell r="G26">
            <v>381</v>
          </cell>
          <cell r="H26">
            <v>879</v>
          </cell>
          <cell r="I26">
            <v>4</v>
          </cell>
          <cell r="J26">
            <v>399</v>
          </cell>
          <cell r="K26">
            <v>15</v>
          </cell>
          <cell r="L26">
            <v>18538</v>
          </cell>
          <cell r="M26">
            <v>5650</v>
          </cell>
        </row>
        <row r="28">
          <cell r="C28">
            <v>40581</v>
          </cell>
          <cell r="D28">
            <v>1927</v>
          </cell>
          <cell r="E28">
            <v>2575</v>
          </cell>
          <cell r="F28">
            <v>113</v>
          </cell>
          <cell r="G28">
            <v>22130</v>
          </cell>
          <cell r="H28">
            <v>15876</v>
          </cell>
          <cell r="I28">
            <v>7919</v>
          </cell>
          <cell r="J28">
            <v>191</v>
          </cell>
          <cell r="K28">
            <v>12</v>
          </cell>
          <cell r="L28">
            <v>62985</v>
          </cell>
          <cell r="M28">
            <v>296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116</v>
          </cell>
          <cell r="H30">
            <v>21</v>
          </cell>
          <cell r="I30">
            <v>2</v>
          </cell>
          <cell r="J30">
            <v>315</v>
          </cell>
          <cell r="K30">
            <v>2</v>
          </cell>
          <cell r="L30">
            <v>11633</v>
          </cell>
          <cell r="M30">
            <v>26591</v>
          </cell>
        </row>
        <row r="31">
          <cell r="C31">
            <v>929</v>
          </cell>
          <cell r="D31">
            <v>35</v>
          </cell>
          <cell r="E31">
            <v>43</v>
          </cell>
          <cell r="F31">
            <v>1</v>
          </cell>
          <cell r="G31">
            <v>167</v>
          </cell>
          <cell r="H31">
            <v>719</v>
          </cell>
          <cell r="I31">
            <v>34</v>
          </cell>
          <cell r="J31">
            <v>134</v>
          </cell>
          <cell r="K31">
            <v>6</v>
          </cell>
          <cell r="L31">
            <v>26417</v>
          </cell>
          <cell r="M31">
            <v>3802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107</v>
          </cell>
          <cell r="H35">
            <v>15</v>
          </cell>
          <cell r="I35">
            <v>1</v>
          </cell>
          <cell r="J35">
            <v>7</v>
          </cell>
          <cell r="K35">
            <v>0</v>
          </cell>
          <cell r="L35">
            <v>5768</v>
          </cell>
          <cell r="M35">
            <v>345</v>
          </cell>
        </row>
        <row r="37">
          <cell r="C37">
            <v>36670</v>
          </cell>
          <cell r="D37">
            <v>1857</v>
          </cell>
          <cell r="E37">
            <v>1680</v>
          </cell>
          <cell r="F37">
            <v>97</v>
          </cell>
          <cell r="G37">
            <v>12197</v>
          </cell>
          <cell r="H37">
            <v>22793</v>
          </cell>
          <cell r="I37">
            <v>557</v>
          </cell>
          <cell r="J37">
            <v>972</v>
          </cell>
          <cell r="K37">
            <v>45</v>
          </cell>
          <cell r="L37">
            <v>549349</v>
          </cell>
          <cell r="M37">
            <v>14555</v>
          </cell>
        </row>
        <row r="43">
          <cell r="C43">
            <v>10507</v>
          </cell>
          <cell r="D43">
            <v>419</v>
          </cell>
          <cell r="E43">
            <v>139</v>
          </cell>
          <cell r="F43">
            <v>6</v>
          </cell>
          <cell r="G43">
            <v>4676</v>
          </cell>
          <cell r="H43">
            <v>5692</v>
          </cell>
          <cell r="I43">
            <v>377</v>
          </cell>
          <cell r="J43">
            <v>550</v>
          </cell>
          <cell r="K43">
            <v>7</v>
          </cell>
          <cell r="L43">
            <v>118827</v>
          </cell>
          <cell r="M43">
            <v>6216</v>
          </cell>
        </row>
        <row r="44">
          <cell r="C44">
            <v>84240</v>
          </cell>
        </row>
        <row r="44">
          <cell r="E44">
            <v>4642</v>
          </cell>
        </row>
        <row r="48">
          <cell r="C48">
            <v>1881</v>
          </cell>
          <cell r="D48">
            <v>10</v>
          </cell>
          <cell r="E48">
            <v>47</v>
          </cell>
          <cell r="F48">
            <v>0</v>
          </cell>
          <cell r="G48">
            <v>771</v>
          </cell>
          <cell r="H48">
            <v>1063</v>
          </cell>
          <cell r="I48">
            <v>18</v>
          </cell>
          <cell r="J48">
            <v>458</v>
          </cell>
          <cell r="K48">
            <v>11</v>
          </cell>
          <cell r="L48">
            <v>26610</v>
          </cell>
          <cell r="M48">
            <v>6482</v>
          </cell>
        </row>
        <row r="51">
          <cell r="C51">
            <v>772</v>
          </cell>
          <cell r="D51">
            <v>5</v>
          </cell>
          <cell r="E51">
            <v>12</v>
          </cell>
          <cell r="F51">
            <v>0</v>
          </cell>
          <cell r="G51">
            <v>81</v>
          </cell>
          <cell r="H51">
            <v>679</v>
          </cell>
          <cell r="I51">
            <v>15</v>
          </cell>
          <cell r="J51">
            <v>639</v>
          </cell>
          <cell r="K51">
            <v>10</v>
          </cell>
          <cell r="L51">
            <v>34087</v>
          </cell>
          <cell r="M51">
            <v>28233</v>
          </cell>
        </row>
        <row r="52">
          <cell r="C52">
            <v>6838</v>
          </cell>
          <cell r="D52">
            <v>137</v>
          </cell>
          <cell r="E52">
            <v>194</v>
          </cell>
          <cell r="F52">
            <v>8</v>
          </cell>
          <cell r="G52">
            <v>1559</v>
          </cell>
          <cell r="H52">
            <v>5085</v>
          </cell>
          <cell r="I52">
            <v>84</v>
          </cell>
          <cell r="J52">
            <v>639</v>
          </cell>
          <cell r="K52">
            <v>18</v>
          </cell>
          <cell r="L52">
            <v>172123</v>
          </cell>
          <cell r="M52">
            <v>16073</v>
          </cell>
        </row>
        <row r="53">
          <cell r="C53">
            <v>7515</v>
          </cell>
          <cell r="D53">
            <v>131</v>
          </cell>
          <cell r="E53">
            <v>364</v>
          </cell>
          <cell r="F53">
            <v>9</v>
          </cell>
          <cell r="G53">
            <v>4312</v>
          </cell>
          <cell r="H53">
            <v>2839</v>
          </cell>
          <cell r="I53">
            <v>84</v>
          </cell>
          <cell r="J53">
            <v>1297</v>
          </cell>
          <cell r="K53">
            <v>63</v>
          </cell>
          <cell r="L53">
            <v>96244</v>
          </cell>
          <cell r="M53">
            <v>16616</v>
          </cell>
        </row>
        <row r="59">
          <cell r="C59">
            <v>10128</v>
          </cell>
          <cell r="D59">
            <v>660</v>
          </cell>
          <cell r="E59">
            <v>507</v>
          </cell>
          <cell r="F59">
            <v>33</v>
          </cell>
          <cell r="G59">
            <v>1150</v>
          </cell>
          <cell r="H59">
            <v>8471</v>
          </cell>
          <cell r="I59">
            <v>124</v>
          </cell>
          <cell r="J59">
            <v>574</v>
          </cell>
          <cell r="K59">
            <v>29</v>
          </cell>
          <cell r="L59">
            <v>32453</v>
          </cell>
          <cell r="M59">
            <v>1839</v>
          </cell>
        </row>
        <row r="64">
          <cell r="C64">
            <v>1535</v>
          </cell>
          <cell r="D64">
            <v>7</v>
          </cell>
          <cell r="E64">
            <v>40</v>
          </cell>
          <cell r="F64">
            <v>0</v>
          </cell>
          <cell r="G64">
            <v>165</v>
          </cell>
          <cell r="H64">
            <v>1330</v>
          </cell>
          <cell r="I64">
            <v>9</v>
          </cell>
          <cell r="J64">
            <v>1157</v>
          </cell>
          <cell r="K64">
            <v>30</v>
          </cell>
          <cell r="L64">
            <v>40930</v>
          </cell>
          <cell r="M64">
            <v>30855</v>
          </cell>
        </row>
        <row r="70">
          <cell r="C70">
            <v>3868</v>
          </cell>
          <cell r="D70">
            <v>85</v>
          </cell>
          <cell r="E70">
            <v>98</v>
          </cell>
          <cell r="F70">
            <v>4</v>
          </cell>
          <cell r="G70">
            <v>2000</v>
          </cell>
          <cell r="H70">
            <v>1770</v>
          </cell>
          <cell r="I70">
            <v>67</v>
          </cell>
          <cell r="J70">
            <v>698</v>
          </cell>
          <cell r="K70">
            <v>18</v>
          </cell>
          <cell r="L70">
            <v>59200</v>
          </cell>
          <cell r="M70">
            <v>10685</v>
          </cell>
        </row>
        <row r="76">
          <cell r="C76">
            <v>402</v>
          </cell>
          <cell r="D76">
            <v>8</v>
          </cell>
          <cell r="E76">
            <v>4</v>
          </cell>
          <cell r="F76">
            <v>0</v>
          </cell>
          <cell r="G76">
            <v>95</v>
          </cell>
          <cell r="H76">
            <v>303</v>
          </cell>
          <cell r="I76">
            <v>6</v>
          </cell>
          <cell r="J76">
            <v>101</v>
          </cell>
          <cell r="K76">
            <v>1</v>
          </cell>
          <cell r="L76">
            <v>7611</v>
          </cell>
          <cell r="M76">
            <v>1908</v>
          </cell>
        </row>
        <row r="77">
          <cell r="C77">
            <v>146653</v>
          </cell>
          <cell r="D77">
            <v>1469</v>
          </cell>
          <cell r="E77">
            <v>4706</v>
          </cell>
          <cell r="F77">
            <v>120</v>
          </cell>
          <cell r="G77">
            <v>91500</v>
          </cell>
          <cell r="H77">
            <v>50447</v>
          </cell>
          <cell r="I77">
            <v>2889</v>
          </cell>
          <cell r="J77">
            <v>1750</v>
          </cell>
          <cell r="K77">
            <v>56</v>
          </cell>
          <cell r="L77">
            <v>1728357</v>
          </cell>
          <cell r="M77">
            <v>20629</v>
          </cell>
        </row>
        <row r="80">
          <cell r="C80">
            <v>2245</v>
          </cell>
          <cell r="D80">
            <v>10</v>
          </cell>
          <cell r="E80">
            <v>116</v>
          </cell>
          <cell r="F80">
            <v>3</v>
          </cell>
          <cell r="G80">
            <v>269</v>
          </cell>
          <cell r="H80">
            <v>1860</v>
          </cell>
          <cell r="I80">
            <v>61</v>
          </cell>
          <cell r="J80">
            <v>215</v>
          </cell>
          <cell r="K80">
            <v>11</v>
          </cell>
          <cell r="L80">
            <v>54344</v>
          </cell>
          <cell r="M80">
            <v>5214</v>
          </cell>
        </row>
        <row r="90">
          <cell r="C90">
            <v>1984</v>
          </cell>
          <cell r="D90">
            <v>68</v>
          </cell>
          <cell r="E90">
            <v>199</v>
          </cell>
          <cell r="F90">
            <v>10</v>
          </cell>
          <cell r="G90">
            <v>267</v>
          </cell>
          <cell r="H90">
            <v>1518</v>
          </cell>
          <cell r="I90">
            <v>60</v>
          </cell>
          <cell r="J90">
            <v>205</v>
          </cell>
          <cell r="K90">
            <v>21</v>
          </cell>
          <cell r="L90">
            <v>48057</v>
          </cell>
          <cell r="M90">
            <v>4975</v>
          </cell>
        </row>
        <row r="92">
          <cell r="C92">
            <v>18539</v>
          </cell>
          <cell r="D92">
            <v>924</v>
          </cell>
          <cell r="E92">
            <v>592</v>
          </cell>
          <cell r="F92">
            <v>33</v>
          </cell>
          <cell r="G92">
            <v>3273</v>
          </cell>
          <cell r="H92">
            <v>14674</v>
          </cell>
          <cell r="I92">
            <v>0</v>
          </cell>
          <cell r="J92">
            <v>13</v>
          </cell>
          <cell r="K92">
            <v>0.4</v>
          </cell>
          <cell r="L92">
            <v>401586</v>
          </cell>
          <cell r="M92">
            <v>291</v>
          </cell>
        </row>
        <row r="93">
          <cell r="C93">
            <v>6760</v>
          </cell>
          <cell r="D93">
            <v>185</v>
          </cell>
          <cell r="E93">
            <v>590</v>
          </cell>
          <cell r="F93">
            <v>8</v>
          </cell>
          <cell r="G93">
            <v>747</v>
          </cell>
          <cell r="H93">
            <v>5423</v>
          </cell>
          <cell r="I93">
            <v>0</v>
          </cell>
          <cell r="J93">
            <v>25</v>
          </cell>
          <cell r="K93">
            <v>2</v>
          </cell>
          <cell r="L93">
            <v>43749</v>
          </cell>
          <cell r="M93">
            <v>160</v>
          </cell>
        </row>
        <row r="94">
          <cell r="C94">
            <v>83505</v>
          </cell>
          <cell r="D94">
            <v>1294</v>
          </cell>
          <cell r="E94">
            <v>5209</v>
          </cell>
          <cell r="F94">
            <v>91</v>
          </cell>
          <cell r="G94">
            <v>59273</v>
          </cell>
          <cell r="H94">
            <v>19023</v>
          </cell>
          <cell r="I94">
            <v>3389</v>
          </cell>
          <cell r="J94">
            <v>994</v>
          </cell>
          <cell r="K94">
            <v>62</v>
          </cell>
          <cell r="L94">
            <v>353012</v>
          </cell>
          <cell r="M94">
            <v>4203</v>
          </cell>
        </row>
        <row r="95">
          <cell r="C95">
            <v>1574</v>
          </cell>
          <cell r="D95">
            <v>35</v>
          </cell>
          <cell r="E95">
            <v>82</v>
          </cell>
          <cell r="F95">
            <v>0</v>
          </cell>
          <cell r="G95">
            <v>1043</v>
          </cell>
          <cell r="H95">
            <v>449</v>
          </cell>
          <cell r="I95">
            <v>0</v>
          </cell>
          <cell r="J95">
            <v>39</v>
          </cell>
          <cell r="K95">
            <v>2</v>
          </cell>
          <cell r="L95">
            <v>59055</v>
          </cell>
          <cell r="M95">
            <v>1468</v>
          </cell>
        </row>
        <row r="96">
          <cell r="C96">
            <v>15652</v>
          </cell>
          <cell r="D96">
            <v>401</v>
          </cell>
          <cell r="E96">
            <v>687</v>
          </cell>
          <cell r="F96">
            <v>77</v>
          </cell>
          <cell r="G96">
            <v>77</v>
          </cell>
          <cell r="H96">
            <v>14888</v>
          </cell>
          <cell r="I96">
            <v>294</v>
          </cell>
          <cell r="J96">
            <v>3170</v>
          </cell>
          <cell r="K96">
            <v>139</v>
          </cell>
          <cell r="L96">
            <v>90646</v>
          </cell>
          <cell r="M96">
            <v>18358</v>
          </cell>
        </row>
        <row r="98">
          <cell r="C98">
            <v>13713</v>
          </cell>
          <cell r="D98">
            <v>222</v>
          </cell>
          <cell r="E98">
            <v>177</v>
          </cell>
          <cell r="F98">
            <v>5</v>
          </cell>
          <cell r="G98">
            <v>4049</v>
          </cell>
          <cell r="H98">
            <v>9487</v>
          </cell>
          <cell r="I98">
            <v>149</v>
          </cell>
          <cell r="J98">
            <v>1584</v>
          </cell>
          <cell r="K98">
            <v>20</v>
          </cell>
          <cell r="L98">
            <v>240303</v>
          </cell>
          <cell r="M98">
            <v>27763</v>
          </cell>
        </row>
        <row r="99">
          <cell r="C99">
            <v>181228</v>
          </cell>
        </row>
        <row r="99">
          <cell r="E99">
            <v>24114</v>
          </cell>
        </row>
        <row r="99">
          <cell r="G99">
            <v>48877</v>
          </cell>
          <cell r="H99">
            <v>108237</v>
          </cell>
          <cell r="I99">
            <v>2573</v>
          </cell>
          <cell r="J99">
            <v>2997</v>
          </cell>
          <cell r="K99">
            <v>399</v>
          </cell>
          <cell r="L99">
            <v>1398024</v>
          </cell>
          <cell r="M99">
            <v>23122</v>
          </cell>
        </row>
        <row r="103">
          <cell r="C103">
            <v>425</v>
          </cell>
          <cell r="D103">
            <v>8</v>
          </cell>
          <cell r="E103">
            <v>7</v>
          </cell>
          <cell r="F103">
            <v>0</v>
          </cell>
          <cell r="G103">
            <v>282</v>
          </cell>
          <cell r="H103">
            <v>136</v>
          </cell>
          <cell r="I103">
            <v>5</v>
          </cell>
          <cell r="J103">
            <v>42</v>
          </cell>
          <cell r="K103">
            <v>0.7</v>
          </cell>
          <cell r="L103">
            <v>29000</v>
          </cell>
          <cell r="M103">
            <v>2842</v>
          </cell>
        </row>
        <row r="104">
          <cell r="C104">
            <v>1852</v>
          </cell>
          <cell r="D104">
            <v>176</v>
          </cell>
          <cell r="E104">
            <v>19</v>
          </cell>
          <cell r="F104">
            <v>2</v>
          </cell>
          <cell r="G104">
            <v>447</v>
          </cell>
          <cell r="H104">
            <v>1386</v>
          </cell>
          <cell r="I104">
            <v>22</v>
          </cell>
          <cell r="J104">
            <v>99</v>
          </cell>
          <cell r="K104">
            <v>1</v>
          </cell>
          <cell r="L104">
            <v>117949</v>
          </cell>
          <cell r="M104">
            <v>6282</v>
          </cell>
        </row>
        <row r="106">
          <cell r="C106">
            <v>1995</v>
          </cell>
          <cell r="D106">
            <v>80</v>
          </cell>
          <cell r="E106">
            <v>9</v>
          </cell>
          <cell r="F106">
            <v>2</v>
          </cell>
          <cell r="G106">
            <v>367</v>
          </cell>
          <cell r="H106">
            <v>1619</v>
          </cell>
          <cell r="I106">
            <v>39</v>
          </cell>
          <cell r="J106">
            <v>467</v>
          </cell>
          <cell r="K106">
            <v>2</v>
          </cell>
          <cell r="L106">
            <v>0</v>
          </cell>
          <cell r="M106">
            <v>0</v>
          </cell>
        </row>
        <row r="107">
          <cell r="C107">
            <v>568</v>
          </cell>
          <cell r="D107">
            <v>14</v>
          </cell>
          <cell r="E107">
            <v>7</v>
          </cell>
          <cell r="F107">
            <v>2</v>
          </cell>
          <cell r="G107">
            <v>201</v>
          </cell>
          <cell r="H107">
            <v>360</v>
          </cell>
          <cell r="I107">
            <v>5</v>
          </cell>
          <cell r="J107">
            <v>87</v>
          </cell>
          <cell r="K107">
            <v>1</v>
          </cell>
          <cell r="L107">
            <v>26147</v>
          </cell>
          <cell r="M107">
            <v>4008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2</v>
          </cell>
          <cell r="H108">
            <v>17</v>
          </cell>
          <cell r="I108">
            <v>0</v>
          </cell>
          <cell r="J108">
            <v>3</v>
          </cell>
          <cell r="K108">
            <v>0</v>
          </cell>
          <cell r="L108">
            <v>1349</v>
          </cell>
          <cell r="M108">
            <v>185</v>
          </cell>
        </row>
        <row r="109">
          <cell r="C109">
            <v>739</v>
          </cell>
          <cell r="D109">
            <v>12</v>
          </cell>
          <cell r="E109">
            <v>5</v>
          </cell>
          <cell r="F109">
            <v>0</v>
          </cell>
          <cell r="G109">
            <v>88</v>
          </cell>
          <cell r="H109">
            <v>646</v>
          </cell>
          <cell r="I109">
            <v>5</v>
          </cell>
          <cell r="J109">
            <v>392</v>
          </cell>
          <cell r="K109">
            <v>3</v>
          </cell>
          <cell r="L109">
            <v>36668</v>
          </cell>
          <cell r="M109">
            <v>19440</v>
          </cell>
        </row>
        <row r="110">
          <cell r="C110">
            <v>677</v>
          </cell>
          <cell r="D110">
            <v>4</v>
          </cell>
          <cell r="E110">
            <v>21</v>
          </cell>
          <cell r="F110">
            <v>0</v>
          </cell>
          <cell r="G110">
            <v>103</v>
          </cell>
          <cell r="H110">
            <v>553</v>
          </cell>
          <cell r="I110">
            <v>27</v>
          </cell>
          <cell r="J110">
            <v>99</v>
          </cell>
          <cell r="K110">
            <v>3</v>
          </cell>
          <cell r="L110">
            <v>20929</v>
          </cell>
          <cell r="M110">
            <v>3066</v>
          </cell>
        </row>
        <row r="114">
          <cell r="C114">
            <v>1326</v>
          </cell>
          <cell r="D114">
            <v>28</v>
          </cell>
          <cell r="E114">
            <v>37</v>
          </cell>
          <cell r="F114">
            <v>2</v>
          </cell>
          <cell r="G114">
            <v>242</v>
          </cell>
          <cell r="H114">
            <v>1047</v>
          </cell>
          <cell r="I114">
            <v>17</v>
          </cell>
          <cell r="J114">
            <v>487</v>
          </cell>
          <cell r="K114">
            <v>14</v>
          </cell>
          <cell r="L114">
            <v>66352</v>
          </cell>
          <cell r="M114">
            <v>24374</v>
          </cell>
        </row>
        <row r="115">
          <cell r="C115">
            <v>3558</v>
          </cell>
          <cell r="D115">
            <v>8</v>
          </cell>
          <cell r="E115">
            <v>75</v>
          </cell>
          <cell r="F115">
            <v>2</v>
          </cell>
          <cell r="G115">
            <v>637</v>
          </cell>
          <cell r="H115">
            <v>2846</v>
          </cell>
          <cell r="I115">
            <v>32</v>
          </cell>
          <cell r="J115">
            <v>5684</v>
          </cell>
          <cell r="K115">
            <v>120</v>
          </cell>
          <cell r="L115">
            <v>33798</v>
          </cell>
          <cell r="M115">
            <v>53992</v>
          </cell>
        </row>
        <row r="118">
          <cell r="C118">
            <v>5425</v>
          </cell>
          <cell r="D118">
            <v>36</v>
          </cell>
          <cell r="E118">
            <v>89</v>
          </cell>
          <cell r="F118">
            <v>0</v>
          </cell>
          <cell r="G118">
            <v>3295</v>
          </cell>
          <cell r="H118">
            <v>2041</v>
          </cell>
          <cell r="I118">
            <v>45</v>
          </cell>
          <cell r="J118">
            <v>168</v>
          </cell>
          <cell r="K118">
            <v>3</v>
          </cell>
          <cell r="L118">
            <v>108216</v>
          </cell>
          <cell r="M118">
            <v>3344</v>
          </cell>
        </row>
        <row r="119">
          <cell r="C119">
            <v>69</v>
          </cell>
          <cell r="D119">
            <v>17</v>
          </cell>
          <cell r="E119">
            <v>0</v>
          </cell>
          <cell r="F119">
            <v>0</v>
          </cell>
          <cell r="G119">
            <v>16</v>
          </cell>
          <cell r="H119">
            <v>53</v>
          </cell>
          <cell r="I119">
            <v>1</v>
          </cell>
          <cell r="J119">
            <v>128</v>
          </cell>
          <cell r="K119">
            <v>0</v>
          </cell>
          <cell r="L119">
            <v>4139</v>
          </cell>
          <cell r="M119">
            <v>7657</v>
          </cell>
        </row>
        <row r="126">
          <cell r="C126">
            <v>8261</v>
          </cell>
          <cell r="D126">
            <v>764</v>
          </cell>
          <cell r="E126">
            <v>686</v>
          </cell>
          <cell r="F126">
            <v>36</v>
          </cell>
          <cell r="G126">
            <v>2627</v>
          </cell>
          <cell r="H126">
            <v>4948</v>
          </cell>
          <cell r="I126">
            <v>207</v>
          </cell>
          <cell r="J126">
            <v>64</v>
          </cell>
          <cell r="K126">
            <v>5</v>
          </cell>
          <cell r="L126">
            <v>49570</v>
          </cell>
          <cell r="M126">
            <v>384</v>
          </cell>
        </row>
        <row r="127">
          <cell r="C127">
            <v>2548</v>
          </cell>
          <cell r="D127">
            <v>76</v>
          </cell>
          <cell r="E127">
            <v>70</v>
          </cell>
          <cell r="F127">
            <v>3</v>
          </cell>
          <cell r="G127">
            <v>457</v>
          </cell>
          <cell r="H127">
            <v>2021</v>
          </cell>
          <cell r="I127">
            <v>212</v>
          </cell>
          <cell r="J127">
            <v>632</v>
          </cell>
          <cell r="K127">
            <v>17</v>
          </cell>
          <cell r="L127">
            <v>11763</v>
          </cell>
          <cell r="M127">
            <v>2916</v>
          </cell>
        </row>
        <row r="129">
          <cell r="C129">
            <v>33</v>
          </cell>
          <cell r="D129">
            <v>1</v>
          </cell>
          <cell r="E129">
            <v>0</v>
          </cell>
          <cell r="F129">
            <v>0</v>
          </cell>
          <cell r="G129">
            <v>7</v>
          </cell>
          <cell r="H129">
            <v>26</v>
          </cell>
          <cell r="I129">
            <v>0</v>
          </cell>
          <cell r="J129">
            <v>10</v>
          </cell>
          <cell r="K129">
            <v>0</v>
          </cell>
          <cell r="L129">
            <v>1554</v>
          </cell>
          <cell r="M129">
            <v>474</v>
          </cell>
        </row>
        <row r="130">
          <cell r="C130">
            <v>312</v>
          </cell>
          <cell r="D130">
            <v>4</v>
          </cell>
          <cell r="E130">
            <v>5</v>
          </cell>
          <cell r="F130">
            <v>0</v>
          </cell>
          <cell r="G130">
            <v>88</v>
          </cell>
          <cell r="H130">
            <v>219</v>
          </cell>
          <cell r="I130">
            <v>7</v>
          </cell>
          <cell r="J130">
            <v>497</v>
          </cell>
          <cell r="K130">
            <v>8</v>
          </cell>
          <cell r="L130">
            <v>3874</v>
          </cell>
          <cell r="M130">
            <v>6168</v>
          </cell>
        </row>
        <row r="135">
          <cell r="C135">
            <v>117</v>
          </cell>
          <cell r="D135">
            <v>6</v>
          </cell>
          <cell r="E135">
            <v>5</v>
          </cell>
          <cell r="F135">
            <v>0</v>
          </cell>
          <cell r="G135">
            <v>7</v>
          </cell>
          <cell r="H135">
            <v>105</v>
          </cell>
          <cell r="I135">
            <v>0</v>
          </cell>
          <cell r="J135">
            <v>2</v>
          </cell>
          <cell r="K135">
            <v>0.09</v>
          </cell>
          <cell r="L135">
            <v>4786</v>
          </cell>
          <cell r="M135">
            <v>88</v>
          </cell>
        </row>
        <row r="137">
          <cell r="C137">
            <v>31</v>
          </cell>
          <cell r="D137">
            <v>0</v>
          </cell>
          <cell r="E137">
            <v>0</v>
          </cell>
          <cell r="F137">
            <v>0</v>
          </cell>
          <cell r="G137">
            <v>4</v>
          </cell>
          <cell r="H137">
            <v>27</v>
          </cell>
          <cell r="I137">
            <v>0</v>
          </cell>
          <cell r="J137">
            <v>1</v>
          </cell>
          <cell r="K137">
            <v>0</v>
          </cell>
          <cell r="L137">
            <v>29567</v>
          </cell>
          <cell r="M137">
            <v>1015</v>
          </cell>
        </row>
        <row r="138">
          <cell r="C138">
            <v>33405</v>
          </cell>
          <cell r="D138">
            <v>750</v>
          </cell>
          <cell r="E138">
            <v>3751</v>
          </cell>
          <cell r="F138">
            <v>67</v>
          </cell>
          <cell r="G138">
            <v>250</v>
          </cell>
          <cell r="H138">
            <v>29404</v>
          </cell>
          <cell r="I138">
            <v>1158</v>
          </cell>
          <cell r="J138">
            <v>1950</v>
          </cell>
          <cell r="K138">
            <v>219</v>
          </cell>
          <cell r="L138">
            <v>171415</v>
          </cell>
          <cell r="M138">
            <v>10004</v>
          </cell>
        </row>
        <row r="144">
          <cell r="C144">
            <v>1225</v>
          </cell>
          <cell r="D144">
            <v>18</v>
          </cell>
          <cell r="E144">
            <v>54</v>
          </cell>
          <cell r="F144">
            <v>3</v>
          </cell>
          <cell r="G144">
            <v>200</v>
          </cell>
          <cell r="H144">
            <v>971</v>
          </cell>
          <cell r="I144">
            <v>9</v>
          </cell>
          <cell r="J144">
            <v>588</v>
          </cell>
          <cell r="K144">
            <v>26</v>
          </cell>
          <cell r="L144">
            <v>11870</v>
          </cell>
          <cell r="M144">
            <v>5697</v>
          </cell>
        </row>
        <row r="145">
          <cell r="C145">
            <v>7127</v>
          </cell>
          <cell r="D145">
            <v>49</v>
          </cell>
          <cell r="E145">
            <v>181</v>
          </cell>
          <cell r="F145">
            <v>16</v>
          </cell>
          <cell r="G145">
            <v>32</v>
          </cell>
          <cell r="H145">
            <v>6914</v>
          </cell>
          <cell r="I145">
            <v>58</v>
          </cell>
          <cell r="J145">
            <v>1315</v>
          </cell>
          <cell r="K145">
            <v>33</v>
          </cell>
          <cell r="L145">
            <v>143255</v>
          </cell>
          <cell r="M145">
            <v>26425</v>
          </cell>
        </row>
        <row r="146">
          <cell r="C146">
            <v>1410</v>
          </cell>
          <cell r="D146">
            <v>144</v>
          </cell>
          <cell r="E146">
            <v>7</v>
          </cell>
          <cell r="F146">
            <v>0</v>
          </cell>
          <cell r="G146">
            <v>238</v>
          </cell>
          <cell r="H146">
            <v>1165</v>
          </cell>
          <cell r="I146">
            <v>3</v>
          </cell>
          <cell r="J146">
            <v>276</v>
          </cell>
          <cell r="K146">
            <v>1</v>
          </cell>
          <cell r="L146">
            <v>0</v>
          </cell>
          <cell r="M146">
            <v>0</v>
          </cell>
        </row>
        <row r="147">
          <cell r="C147">
            <v>8418</v>
          </cell>
          <cell r="D147">
            <v>70</v>
          </cell>
          <cell r="E147">
            <v>176</v>
          </cell>
          <cell r="F147">
            <v>8</v>
          </cell>
          <cell r="G147">
            <v>1970</v>
          </cell>
          <cell r="H147">
            <v>6272</v>
          </cell>
          <cell r="I147">
            <v>46</v>
          </cell>
          <cell r="J147">
            <v>38</v>
          </cell>
          <cell r="K147">
            <v>0.8</v>
          </cell>
          <cell r="L147">
            <v>104302</v>
          </cell>
          <cell r="M147">
            <v>472</v>
          </cell>
        </row>
        <row r="148">
          <cell r="C148">
            <v>449</v>
          </cell>
          <cell r="D148">
            <v>12</v>
          </cell>
          <cell r="E148">
            <v>3</v>
          </cell>
          <cell r="F148">
            <v>0</v>
          </cell>
          <cell r="G148">
            <v>71</v>
          </cell>
          <cell r="H148">
            <v>375</v>
          </cell>
          <cell r="I148">
            <v>0</v>
          </cell>
          <cell r="J148">
            <v>88</v>
          </cell>
          <cell r="K148">
            <v>0.6</v>
          </cell>
          <cell r="L148">
            <v>17329</v>
          </cell>
          <cell r="M148">
            <v>3397</v>
          </cell>
        </row>
        <row r="149">
          <cell r="C149">
            <v>4467</v>
          </cell>
          <cell r="D149">
            <v>194</v>
          </cell>
          <cell r="E149">
            <v>126</v>
          </cell>
          <cell r="F149">
            <v>6</v>
          </cell>
          <cell r="G149">
            <v>165</v>
          </cell>
          <cell r="H149">
            <v>4176</v>
          </cell>
          <cell r="I149">
            <v>98</v>
          </cell>
          <cell r="J149">
            <v>1035</v>
          </cell>
        </row>
        <row r="152">
          <cell r="C152">
            <v>16325</v>
          </cell>
          <cell r="D152">
            <v>697</v>
          </cell>
          <cell r="E152">
            <v>445</v>
          </cell>
          <cell r="F152">
            <v>45</v>
          </cell>
          <cell r="G152">
            <v>6968</v>
          </cell>
          <cell r="H152">
            <v>8912</v>
          </cell>
          <cell r="I152">
            <v>385</v>
          </cell>
          <cell r="J152">
            <v>495</v>
          </cell>
          <cell r="K152">
            <v>13</v>
          </cell>
          <cell r="L152">
            <v>148011</v>
          </cell>
          <cell r="M152">
            <v>4489</v>
          </cell>
        </row>
        <row r="153">
          <cell r="C153">
            <v>6459</v>
          </cell>
          <cell r="D153">
            <v>200</v>
          </cell>
          <cell r="E153">
            <v>428</v>
          </cell>
          <cell r="F153">
            <v>19</v>
          </cell>
          <cell r="G153">
            <v>613</v>
          </cell>
          <cell r="H153">
            <v>5418</v>
          </cell>
          <cell r="I153">
            <v>1</v>
          </cell>
          <cell r="J153">
            <v>59</v>
          </cell>
          <cell r="K153">
            <v>4</v>
          </cell>
          <cell r="L153">
            <v>59928</v>
          </cell>
          <cell r="M153">
            <v>547</v>
          </cell>
        </row>
        <row r="154">
          <cell r="C154">
            <v>9593</v>
          </cell>
          <cell r="D154">
            <v>306</v>
          </cell>
          <cell r="E154">
            <v>380</v>
          </cell>
          <cell r="F154">
            <v>20</v>
          </cell>
          <cell r="G154">
            <v>1133</v>
          </cell>
          <cell r="H154">
            <v>8080</v>
          </cell>
          <cell r="I154">
            <v>160</v>
          </cell>
          <cell r="J154">
            <v>253</v>
          </cell>
          <cell r="K154">
            <v>10</v>
          </cell>
          <cell r="L154">
            <v>214236</v>
          </cell>
          <cell r="M154">
            <v>5661</v>
          </cell>
        </row>
        <row r="155">
          <cell r="C155">
            <v>20863</v>
          </cell>
          <cell r="D155">
            <v>657</v>
          </cell>
          <cell r="E155">
            <v>735</v>
          </cell>
          <cell r="F155">
            <v>21</v>
          </cell>
          <cell r="G155">
            <v>610</v>
          </cell>
          <cell r="H155">
            <v>19518</v>
          </cell>
          <cell r="I155">
            <v>215</v>
          </cell>
          <cell r="J155">
            <v>2046</v>
          </cell>
          <cell r="K155">
            <v>72</v>
          </cell>
          <cell r="L155">
            <v>235878</v>
          </cell>
          <cell r="M155">
            <v>23133</v>
          </cell>
        </row>
        <row r="156">
          <cell r="C156">
            <v>6015</v>
          </cell>
          <cell r="D156">
            <v>567</v>
          </cell>
          <cell r="E156">
            <v>9</v>
          </cell>
          <cell r="F156">
            <v>1</v>
          </cell>
          <cell r="G156">
            <v>555</v>
          </cell>
          <cell r="H156">
            <v>5451</v>
          </cell>
          <cell r="I156">
            <v>37</v>
          </cell>
          <cell r="J156">
            <v>2088</v>
          </cell>
          <cell r="K156">
            <v>3</v>
          </cell>
          <cell r="L156">
            <v>64620</v>
          </cell>
          <cell r="M156">
            <v>22429</v>
          </cell>
        </row>
        <row r="158">
          <cell r="C158">
            <v>8936</v>
          </cell>
          <cell r="D158">
            <v>190</v>
          </cell>
          <cell r="E158">
            <v>478</v>
          </cell>
          <cell r="F158">
            <v>27</v>
          </cell>
          <cell r="G158">
            <v>2017</v>
          </cell>
          <cell r="H158">
            <v>6441</v>
          </cell>
          <cell r="I158">
            <v>261</v>
          </cell>
          <cell r="J158">
            <v>465</v>
          </cell>
          <cell r="K158">
            <v>25</v>
          </cell>
          <cell r="L158">
            <v>98491</v>
          </cell>
          <cell r="M158">
            <v>5120</v>
          </cell>
        </row>
        <row r="159">
          <cell r="C159">
            <v>47121</v>
          </cell>
          <cell r="D159">
            <v>4268</v>
          </cell>
          <cell r="E159">
            <v>405</v>
          </cell>
          <cell r="F159">
            <v>44</v>
          </cell>
          <cell r="G159">
            <v>3446</v>
          </cell>
          <cell r="H159">
            <v>43270</v>
          </cell>
          <cell r="I159">
            <v>700</v>
          </cell>
          <cell r="J159">
            <v>323</v>
          </cell>
          <cell r="K159">
            <v>3</v>
          </cell>
          <cell r="L159">
            <v>2053319</v>
          </cell>
          <cell r="M159">
            <v>14070</v>
          </cell>
        </row>
        <row r="161">
          <cell r="C161">
            <v>10674</v>
          </cell>
          <cell r="D161">
            <v>13</v>
          </cell>
          <cell r="E161">
            <v>236</v>
          </cell>
          <cell r="F161">
            <v>2</v>
          </cell>
          <cell r="G161">
            <v>8114</v>
          </cell>
          <cell r="H161">
            <v>2324</v>
          </cell>
          <cell r="I161">
            <v>55</v>
          </cell>
          <cell r="J161">
            <v>208</v>
          </cell>
          <cell r="K161">
            <v>5</v>
          </cell>
          <cell r="L161">
            <v>563035</v>
          </cell>
          <cell r="M161">
            <v>10982</v>
          </cell>
        </row>
        <row r="168">
          <cell r="C168">
            <v>10484</v>
          </cell>
          <cell r="D168">
            <v>1122</v>
          </cell>
          <cell r="E168">
            <v>103</v>
          </cell>
          <cell r="F168">
            <v>6</v>
          </cell>
          <cell r="G168">
            <v>1490</v>
          </cell>
          <cell r="H168">
            <v>8891</v>
          </cell>
          <cell r="I168">
            <v>88</v>
          </cell>
          <cell r="J168">
            <v>301</v>
          </cell>
          <cell r="K168">
            <v>3</v>
          </cell>
          <cell r="L168">
            <v>180000</v>
          </cell>
          <cell r="M168">
            <v>5170</v>
          </cell>
        </row>
        <row r="170">
          <cell r="C170">
            <v>6630</v>
          </cell>
          <cell r="D170">
            <v>312</v>
          </cell>
          <cell r="E170">
            <v>125</v>
          </cell>
          <cell r="F170">
            <v>3</v>
          </cell>
          <cell r="G170">
            <v>870</v>
          </cell>
          <cell r="H170">
            <v>5635</v>
          </cell>
          <cell r="I170">
            <v>108</v>
          </cell>
          <cell r="J170">
            <v>759</v>
          </cell>
          <cell r="K170">
            <v>14</v>
          </cell>
          <cell r="L170">
            <v>41812</v>
          </cell>
          <cell r="M170">
            <v>4785</v>
          </cell>
        </row>
        <row r="173">
          <cell r="C173">
            <v>8014</v>
          </cell>
          <cell r="D173">
            <v>1426</v>
          </cell>
          <cell r="E173">
            <v>11</v>
          </cell>
          <cell r="F173">
            <v>0</v>
          </cell>
          <cell r="G173">
            <v>801</v>
          </cell>
          <cell r="H173">
            <v>7202</v>
          </cell>
          <cell r="I173">
            <v>23</v>
          </cell>
          <cell r="J173">
            <v>1370</v>
          </cell>
          <cell r="K173">
            <v>2</v>
          </cell>
          <cell r="L173">
            <v>94796</v>
          </cell>
          <cell r="M173">
            <v>16203</v>
          </cell>
        </row>
        <row r="175">
          <cell r="C175">
            <v>1173</v>
          </cell>
          <cell r="D175">
            <v>12</v>
          </cell>
          <cell r="E175">
            <v>13</v>
          </cell>
          <cell r="F175">
            <v>1</v>
          </cell>
          <cell r="G175">
            <v>251</v>
          </cell>
          <cell r="H175">
            <v>909</v>
          </cell>
          <cell r="I175">
            <v>8</v>
          </cell>
          <cell r="J175">
            <v>215</v>
          </cell>
          <cell r="K175">
            <v>2</v>
          </cell>
          <cell r="L175">
            <v>46734</v>
          </cell>
          <cell r="M175">
            <v>8560</v>
          </cell>
        </row>
        <row r="176">
          <cell r="C176">
            <v>1335</v>
          </cell>
          <cell r="D176">
            <v>5</v>
          </cell>
          <cell r="E176">
            <v>77</v>
          </cell>
          <cell r="F176">
            <v>3</v>
          </cell>
          <cell r="G176">
            <v>193</v>
          </cell>
          <cell r="H176">
            <v>1065</v>
          </cell>
          <cell r="I176">
            <v>26</v>
          </cell>
          <cell r="J176">
            <v>642</v>
          </cell>
          <cell r="K176">
            <v>37</v>
          </cell>
          <cell r="L176">
            <v>41802</v>
          </cell>
          <cell r="M176">
            <v>20107</v>
          </cell>
        </row>
        <row r="180">
          <cell r="C180">
            <v>200210</v>
          </cell>
          <cell r="D180">
            <v>1536</v>
          </cell>
          <cell r="E180">
            <v>20852</v>
          </cell>
          <cell r="F180">
            <v>-386</v>
          </cell>
          <cell r="G180">
            <v>80587</v>
          </cell>
          <cell r="H180">
            <v>98771</v>
          </cell>
          <cell r="I180">
            <v>7371</v>
          </cell>
          <cell r="J180">
            <v>4282</v>
          </cell>
          <cell r="K180">
            <v>446</v>
          </cell>
          <cell r="L180">
            <v>930230</v>
          </cell>
          <cell r="M180">
            <v>19896</v>
          </cell>
        </row>
        <row r="181">
          <cell r="C181">
            <v>304</v>
          </cell>
          <cell r="D181">
            <v>33</v>
          </cell>
          <cell r="E181">
            <v>7</v>
          </cell>
          <cell r="F181">
            <v>0</v>
          </cell>
          <cell r="G181">
            <v>98</v>
          </cell>
          <cell r="H181">
            <v>199</v>
          </cell>
          <cell r="I181">
            <v>1</v>
          </cell>
          <cell r="J181">
            <v>14</v>
          </cell>
          <cell r="K181">
            <v>0.3</v>
          </cell>
          <cell r="L181">
            <v>6463</v>
          </cell>
          <cell r="M181">
            <v>302</v>
          </cell>
        </row>
        <row r="186">
          <cell r="C186">
            <v>14777</v>
          </cell>
          <cell r="D186">
            <v>392</v>
          </cell>
          <cell r="E186">
            <v>1580</v>
          </cell>
          <cell r="F186">
            <v>40</v>
          </cell>
          <cell r="G186">
            <v>550</v>
          </cell>
          <cell r="H186">
            <v>12647</v>
          </cell>
          <cell r="I186">
            <v>521</v>
          </cell>
          <cell r="J186">
            <v>1463</v>
          </cell>
          <cell r="K186">
            <v>156</v>
          </cell>
          <cell r="L186">
            <v>74600</v>
          </cell>
          <cell r="M186">
            <v>7387</v>
          </cell>
        </row>
        <row r="187">
          <cell r="C187">
            <v>27944</v>
          </cell>
          <cell r="D187">
            <v>204</v>
          </cell>
          <cell r="E187">
            <v>1429</v>
          </cell>
          <cell r="F187">
            <v>36</v>
          </cell>
          <cell r="G187">
            <v>18600</v>
          </cell>
          <cell r="H187">
            <v>7915</v>
          </cell>
          <cell r="I187">
            <v>386</v>
          </cell>
          <cell r="J187">
            <v>3229</v>
          </cell>
          <cell r="K187">
            <v>165</v>
          </cell>
          <cell r="L187">
            <v>224442</v>
          </cell>
          <cell r="M187">
            <v>25933</v>
          </cell>
        </row>
        <row r="188">
          <cell r="C188">
            <v>39</v>
          </cell>
          <cell r="D188">
            <v>0</v>
          </cell>
          <cell r="E188">
            <v>3</v>
          </cell>
          <cell r="F188">
            <v>0</v>
          </cell>
          <cell r="G188">
            <v>5</v>
          </cell>
          <cell r="H188">
            <v>31</v>
          </cell>
          <cell r="I188">
            <v>0</v>
          </cell>
          <cell r="J188">
            <v>2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2792</v>
          </cell>
          <cell r="D190">
            <v>27</v>
          </cell>
          <cell r="E190">
            <v>47</v>
          </cell>
          <cell r="F190">
            <v>0</v>
          </cell>
          <cell r="G190">
            <v>1999</v>
          </cell>
          <cell r="H190">
            <v>746</v>
          </cell>
          <cell r="I190">
            <v>61</v>
          </cell>
          <cell r="J190">
            <v>40</v>
          </cell>
          <cell r="K190">
            <v>0.7</v>
          </cell>
          <cell r="L190">
            <v>142589</v>
          </cell>
          <cell r="M190">
            <v>2043</v>
          </cell>
        </row>
        <row r="195">
          <cell r="C195">
            <v>90980</v>
          </cell>
          <cell r="D195">
            <v>4674</v>
          </cell>
          <cell r="E195">
            <v>2140</v>
          </cell>
          <cell r="F195">
            <v>123</v>
          </cell>
          <cell r="G195">
            <v>13430</v>
          </cell>
          <cell r="H195">
            <v>75410</v>
          </cell>
          <cell r="I195">
            <v>1909</v>
          </cell>
          <cell r="J195">
            <v>1079</v>
          </cell>
          <cell r="K195">
            <v>25</v>
          </cell>
          <cell r="L195">
            <v>673980</v>
          </cell>
          <cell r="M195">
            <v>7991</v>
          </cell>
        </row>
        <row r="197">
          <cell r="C197">
            <v>7265</v>
          </cell>
          <cell r="D197">
            <v>484</v>
          </cell>
          <cell r="E197">
            <v>43</v>
          </cell>
          <cell r="F197">
            <v>2</v>
          </cell>
          <cell r="G197">
            <v>1360</v>
          </cell>
          <cell r="H197">
            <v>5862</v>
          </cell>
          <cell r="I197">
            <v>1</v>
          </cell>
          <cell r="J197">
            <v>735</v>
          </cell>
          <cell r="K197">
            <v>4</v>
          </cell>
          <cell r="L197">
            <v>767000</v>
          </cell>
          <cell r="M197">
            <v>77550</v>
          </cell>
        </row>
        <row r="199">
          <cell r="C199">
            <v>124743</v>
          </cell>
          <cell r="D199">
            <v>4676</v>
          </cell>
          <cell r="E199">
            <v>16509</v>
          </cell>
          <cell r="F199">
            <v>449</v>
          </cell>
          <cell r="G199" t="str">
            <v>N/A</v>
          </cell>
          <cell r="H199">
            <v>107890</v>
          </cell>
          <cell r="I199">
            <v>1559</v>
          </cell>
          <cell r="J199">
            <v>1838</v>
          </cell>
          <cell r="K199">
            <v>243</v>
          </cell>
          <cell r="L199">
            <v>501379</v>
          </cell>
          <cell r="M199">
            <v>7386</v>
          </cell>
        </row>
        <row r="200">
          <cell r="C200">
            <v>5710</v>
          </cell>
          <cell r="D200">
            <v>261</v>
          </cell>
          <cell r="E200">
            <v>151</v>
          </cell>
          <cell r="F200">
            <v>10</v>
          </cell>
          <cell r="G200">
            <v>359</v>
          </cell>
          <cell r="H200">
            <v>5200</v>
          </cell>
          <cell r="I200">
            <v>45</v>
          </cell>
          <cell r="J200">
            <v>131</v>
          </cell>
          <cell r="K200">
            <v>3</v>
          </cell>
          <cell r="L200">
            <v>58093</v>
          </cell>
          <cell r="M200">
            <v>1328</v>
          </cell>
        </row>
        <row r="202">
          <cell r="C202">
            <v>788690</v>
          </cell>
          <cell r="D202">
            <v>26194</v>
          </cell>
          <cell r="E202">
            <v>42263</v>
          </cell>
          <cell r="F202">
            <v>1785</v>
          </cell>
          <cell r="G202">
            <v>71781</v>
          </cell>
          <cell r="H202">
            <v>674646</v>
          </cell>
          <cell r="I202">
            <v>13634</v>
          </cell>
          <cell r="J202">
            <v>2383</v>
          </cell>
          <cell r="K202">
            <v>128</v>
          </cell>
          <cell r="L202">
            <v>3993124</v>
          </cell>
          <cell r="M202">
            <v>12064</v>
          </cell>
        </row>
        <row r="203">
          <cell r="C203">
            <v>1627</v>
          </cell>
          <cell r="D203">
            <v>62</v>
          </cell>
          <cell r="E203">
            <v>5</v>
          </cell>
          <cell r="F203">
            <v>0</v>
          </cell>
          <cell r="G203">
            <v>261</v>
          </cell>
          <cell r="H203">
            <v>1361</v>
          </cell>
          <cell r="I203">
            <v>8</v>
          </cell>
          <cell r="J203">
            <v>49</v>
          </cell>
          <cell r="K203">
            <v>0.1</v>
          </cell>
          <cell r="L203">
            <v>136000</v>
          </cell>
          <cell r="M203">
            <v>4063</v>
          </cell>
        </row>
        <row r="206">
          <cell r="C206">
            <v>268</v>
          </cell>
          <cell r="D206">
            <v>0</v>
          </cell>
          <cell r="E206">
            <v>0</v>
          </cell>
          <cell r="F206">
            <v>0</v>
          </cell>
          <cell r="G206">
            <v>214</v>
          </cell>
          <cell r="H206">
            <v>54</v>
          </cell>
          <cell r="I206">
            <v>8</v>
          </cell>
          <cell r="J206">
            <v>3</v>
          </cell>
          <cell r="K206">
            <v>0</v>
          </cell>
          <cell r="L206">
            <v>206253</v>
          </cell>
          <cell r="M206">
            <v>2119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1</v>
          </cell>
          <cell r="I208">
            <v>0</v>
          </cell>
          <cell r="J208">
            <v>0.03</v>
          </cell>
          <cell r="K208">
            <v>0</v>
          </cell>
          <cell r="L208">
            <v>0</v>
          </cell>
          <cell r="M208">
            <v>0</v>
          </cell>
        </row>
      </sheetData>
      <sheetData sheetId="56"/>
      <sheetData sheetId="57">
        <row r="1">
          <cell r="C1">
            <v>2551538</v>
          </cell>
        </row>
        <row r="1">
          <cell r="E1">
            <v>177177</v>
          </cell>
        </row>
        <row r="2">
          <cell r="C2">
            <v>1092</v>
          </cell>
          <cell r="D2">
            <v>66</v>
          </cell>
          <cell r="E2">
            <v>36</v>
          </cell>
          <cell r="F2">
            <v>0</v>
          </cell>
          <cell r="G2">
            <v>150</v>
          </cell>
          <cell r="H2">
            <v>906</v>
          </cell>
          <cell r="I2">
            <v>7</v>
          </cell>
          <cell r="J2">
            <v>28</v>
          </cell>
          <cell r="K2">
            <v>0.9</v>
          </cell>
          <cell r="L2">
            <v>6422</v>
          </cell>
          <cell r="M2">
            <v>165</v>
          </cell>
        </row>
        <row r="3">
          <cell r="C3">
            <v>609</v>
          </cell>
          <cell r="D3">
            <v>25</v>
          </cell>
          <cell r="E3">
            <v>26</v>
          </cell>
          <cell r="F3">
            <v>0</v>
          </cell>
          <cell r="G3">
            <v>345</v>
          </cell>
          <cell r="H3">
            <v>238</v>
          </cell>
          <cell r="I3">
            <v>10</v>
          </cell>
          <cell r="J3">
            <v>212</v>
          </cell>
          <cell r="K3">
            <v>9</v>
          </cell>
          <cell r="L3">
            <v>6017</v>
          </cell>
          <cell r="M3">
            <v>2091</v>
          </cell>
        </row>
        <row r="10">
          <cell r="C10">
            <v>1401</v>
          </cell>
          <cell r="D10">
            <v>62</v>
          </cell>
          <cell r="E10">
            <v>24</v>
          </cell>
          <cell r="F10">
            <v>2</v>
          </cell>
          <cell r="G10">
            <v>609</v>
          </cell>
          <cell r="H10">
            <v>768</v>
          </cell>
          <cell r="I10">
            <v>30</v>
          </cell>
          <cell r="J10">
            <v>473</v>
          </cell>
          <cell r="K10">
            <v>8</v>
          </cell>
          <cell r="L10">
            <v>13929</v>
          </cell>
          <cell r="M10">
            <v>4701</v>
          </cell>
        </row>
        <row r="12">
          <cell r="C12">
            <v>6645</v>
          </cell>
          <cell r="D12">
            <v>26</v>
          </cell>
          <cell r="E12">
            <v>71</v>
          </cell>
          <cell r="F12">
            <v>0</v>
          </cell>
          <cell r="G12">
            <v>4685</v>
          </cell>
          <cell r="H12">
            <v>1889</v>
          </cell>
          <cell r="I12">
            <v>49</v>
          </cell>
          <cell r="J12">
            <v>261</v>
          </cell>
          <cell r="K12">
            <v>3</v>
          </cell>
          <cell r="L12">
            <v>439000</v>
          </cell>
          <cell r="M12">
            <v>17216</v>
          </cell>
        </row>
        <row r="13">
          <cell r="C13">
            <v>14873</v>
          </cell>
          <cell r="D13">
            <v>78</v>
          </cell>
          <cell r="E13">
            <v>491</v>
          </cell>
          <cell r="F13">
            <v>21</v>
          </cell>
          <cell r="G13">
            <v>10971</v>
          </cell>
          <cell r="H13">
            <v>3411</v>
          </cell>
          <cell r="I13">
            <v>196</v>
          </cell>
          <cell r="J13">
            <v>1651</v>
          </cell>
          <cell r="K13">
            <v>55</v>
          </cell>
          <cell r="L13">
            <v>189018</v>
          </cell>
          <cell r="M13">
            <v>20987</v>
          </cell>
        </row>
        <row r="14">
          <cell r="C14">
            <v>1480</v>
          </cell>
          <cell r="D14">
            <v>44</v>
          </cell>
          <cell r="E14">
            <v>20</v>
          </cell>
          <cell r="F14">
            <v>1</v>
          </cell>
          <cell r="G14">
            <v>865</v>
          </cell>
          <cell r="H14">
            <v>595</v>
          </cell>
          <cell r="I14">
            <v>16</v>
          </cell>
          <cell r="J14">
            <v>146</v>
          </cell>
          <cell r="K14">
            <v>2</v>
          </cell>
          <cell r="L14">
            <v>102764</v>
          </cell>
          <cell r="M14">
            <v>10135</v>
          </cell>
        </row>
        <row r="16">
          <cell r="C16">
            <v>1973</v>
          </cell>
          <cell r="D16">
            <v>66</v>
          </cell>
          <cell r="E16">
            <v>7</v>
          </cell>
          <cell r="F16">
            <v>0</v>
          </cell>
          <cell r="G16">
            <v>784</v>
          </cell>
          <cell r="H16">
            <v>1182</v>
          </cell>
          <cell r="I16">
            <v>2</v>
          </cell>
          <cell r="J16">
            <v>1160</v>
          </cell>
          <cell r="K16">
            <v>4</v>
          </cell>
          <cell r="L16">
            <v>94380</v>
          </cell>
          <cell r="M16">
            <v>55466</v>
          </cell>
        </row>
        <row r="17">
          <cell r="C17">
            <v>3382</v>
          </cell>
          <cell r="D17">
            <v>434</v>
          </cell>
          <cell r="E17">
            <v>110</v>
          </cell>
          <cell r="F17">
            <v>9</v>
          </cell>
          <cell r="G17">
            <v>87</v>
          </cell>
          <cell r="H17">
            <v>3185</v>
          </cell>
          <cell r="I17">
            <v>1</v>
          </cell>
          <cell r="J17">
            <v>21</v>
          </cell>
          <cell r="K17">
            <v>0.7</v>
          </cell>
          <cell r="L17">
            <v>29578</v>
          </cell>
          <cell r="M17">
            <v>180</v>
          </cell>
        </row>
        <row r="19">
          <cell r="C19">
            <v>6723</v>
          </cell>
          <cell r="D19">
            <v>459</v>
          </cell>
          <cell r="E19">
            <v>55</v>
          </cell>
          <cell r="F19">
            <v>4</v>
          </cell>
          <cell r="G19">
            <v>577</v>
          </cell>
          <cell r="H19">
            <v>6091</v>
          </cell>
          <cell r="I19">
            <v>92</v>
          </cell>
          <cell r="J19">
            <v>711</v>
          </cell>
          <cell r="K19">
            <v>6</v>
          </cell>
          <cell r="L19">
            <v>108545</v>
          </cell>
          <cell r="M19">
            <v>11487</v>
          </cell>
        </row>
        <row r="20">
          <cell r="C20">
            <v>40956</v>
          </cell>
          <cell r="D20">
            <v>973</v>
          </cell>
          <cell r="E20">
            <v>5998</v>
          </cell>
          <cell r="F20">
            <v>170</v>
          </cell>
          <cell r="G20">
            <v>9002</v>
          </cell>
          <cell r="H20">
            <v>25956</v>
          </cell>
          <cell r="I20">
            <v>1079</v>
          </cell>
          <cell r="J20">
            <v>3534</v>
          </cell>
          <cell r="K20">
            <v>518</v>
          </cell>
          <cell r="L20">
            <v>167110</v>
          </cell>
          <cell r="M20">
            <v>14419</v>
          </cell>
        </row>
        <row r="24">
          <cell r="C24">
            <v>6</v>
          </cell>
          <cell r="D24">
            <v>1</v>
          </cell>
          <cell r="E24">
            <v>0</v>
          </cell>
          <cell r="F24">
            <v>0</v>
          </cell>
          <cell r="G24">
            <v>2</v>
          </cell>
          <cell r="H24">
            <v>4</v>
          </cell>
          <cell r="I24">
            <v>0</v>
          </cell>
          <cell r="J24">
            <v>8</v>
          </cell>
          <cell r="K24">
            <v>0</v>
          </cell>
          <cell r="L24">
            <v>8765</v>
          </cell>
          <cell r="M24">
            <v>11359</v>
          </cell>
        </row>
        <row r="26">
          <cell r="C26">
            <v>1342</v>
          </cell>
          <cell r="D26">
            <v>33</v>
          </cell>
          <cell r="E26">
            <v>51</v>
          </cell>
          <cell r="F26">
            <v>2</v>
          </cell>
          <cell r="G26">
            <v>437</v>
          </cell>
          <cell r="H26">
            <v>854</v>
          </cell>
          <cell r="I26">
            <v>4</v>
          </cell>
          <cell r="J26">
            <v>409</v>
          </cell>
          <cell r="K26">
            <v>16</v>
          </cell>
          <cell r="L26">
            <v>19195</v>
          </cell>
          <cell r="M26">
            <v>5851</v>
          </cell>
        </row>
        <row r="28">
          <cell r="C28">
            <v>43079</v>
          </cell>
          <cell r="D28">
            <v>2498</v>
          </cell>
          <cell r="E28">
            <v>2741</v>
          </cell>
          <cell r="F28">
            <v>166</v>
          </cell>
          <cell r="G28">
            <v>22991</v>
          </cell>
          <cell r="H28">
            <v>17347</v>
          </cell>
          <cell r="I28">
            <v>8318</v>
          </cell>
          <cell r="J28">
            <v>203</v>
          </cell>
          <cell r="K28">
            <v>13</v>
          </cell>
          <cell r="L28">
            <v>291922</v>
          </cell>
          <cell r="M28">
            <v>1373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116</v>
          </cell>
          <cell r="H30">
            <v>21</v>
          </cell>
          <cell r="I30">
            <v>2</v>
          </cell>
          <cell r="J30">
            <v>315</v>
          </cell>
          <cell r="K30">
            <v>2</v>
          </cell>
          <cell r="L30">
            <v>11633</v>
          </cell>
          <cell r="M30">
            <v>26591</v>
          </cell>
        </row>
        <row r="31">
          <cell r="C31">
            <v>975</v>
          </cell>
          <cell r="D31">
            <v>46</v>
          </cell>
          <cell r="E31">
            <v>45</v>
          </cell>
          <cell r="F31">
            <v>2</v>
          </cell>
          <cell r="G31">
            <v>170</v>
          </cell>
          <cell r="H31">
            <v>760</v>
          </cell>
          <cell r="I31">
            <v>34</v>
          </cell>
          <cell r="J31">
            <v>140</v>
          </cell>
          <cell r="K31">
            <v>6</v>
          </cell>
          <cell r="L31">
            <v>26417</v>
          </cell>
          <cell r="M31">
            <v>3802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110</v>
          </cell>
          <cell r="H35">
            <v>12</v>
          </cell>
          <cell r="I35">
            <v>1</v>
          </cell>
          <cell r="J35">
            <v>7</v>
          </cell>
          <cell r="K35">
            <v>0</v>
          </cell>
          <cell r="L35">
            <v>5768</v>
          </cell>
          <cell r="M35">
            <v>345</v>
          </cell>
        </row>
        <row r="37">
          <cell r="C37">
            <v>38210</v>
          </cell>
          <cell r="D37">
            <v>1540</v>
          </cell>
          <cell r="E37">
            <v>1831</v>
          </cell>
          <cell r="F37">
            <v>151</v>
          </cell>
          <cell r="G37">
            <v>13143</v>
          </cell>
          <cell r="H37">
            <v>23236</v>
          </cell>
          <cell r="I37">
            <v>557</v>
          </cell>
          <cell r="J37">
            <v>1012</v>
          </cell>
          <cell r="K37">
            <v>49</v>
          </cell>
          <cell r="L37">
            <v>565931</v>
          </cell>
          <cell r="M37">
            <v>14995</v>
          </cell>
        </row>
        <row r="43">
          <cell r="C43">
            <v>10832</v>
          </cell>
          <cell r="D43">
            <v>325</v>
          </cell>
          <cell r="E43">
            <v>147</v>
          </cell>
          <cell r="F43">
            <v>8</v>
          </cell>
          <cell r="G43">
            <v>4969</v>
          </cell>
          <cell r="H43">
            <v>5716</v>
          </cell>
          <cell r="I43">
            <v>392</v>
          </cell>
          <cell r="J43">
            <v>567</v>
          </cell>
          <cell r="K43">
            <v>8</v>
          </cell>
          <cell r="L43">
            <v>122357</v>
          </cell>
          <cell r="M43">
            <v>6401</v>
          </cell>
        </row>
        <row r="44">
          <cell r="C44">
            <v>84258</v>
          </cell>
        </row>
        <row r="44">
          <cell r="E44">
            <v>4642</v>
          </cell>
        </row>
        <row r="48">
          <cell r="C48">
            <v>1908</v>
          </cell>
          <cell r="D48">
            <v>27</v>
          </cell>
          <cell r="E48">
            <v>48</v>
          </cell>
          <cell r="F48">
            <v>1</v>
          </cell>
          <cell r="G48">
            <v>801</v>
          </cell>
          <cell r="H48">
            <v>1059</v>
          </cell>
          <cell r="I48">
            <v>18</v>
          </cell>
          <cell r="J48">
            <v>465</v>
          </cell>
          <cell r="K48">
            <v>12</v>
          </cell>
          <cell r="L48">
            <v>26610</v>
          </cell>
          <cell r="M48">
            <v>6482</v>
          </cell>
        </row>
        <row r="51">
          <cell r="C51">
            <v>784</v>
          </cell>
          <cell r="D51">
            <v>12</v>
          </cell>
          <cell r="E51">
            <v>12</v>
          </cell>
          <cell r="F51">
            <v>0</v>
          </cell>
          <cell r="G51">
            <v>98</v>
          </cell>
          <cell r="H51">
            <v>674</v>
          </cell>
          <cell r="I51">
            <v>15</v>
          </cell>
          <cell r="J51">
            <v>649</v>
          </cell>
          <cell r="K51">
            <v>10</v>
          </cell>
          <cell r="L51">
            <v>37081</v>
          </cell>
          <cell r="M51">
            <v>30712</v>
          </cell>
        </row>
        <row r="52">
          <cell r="C52">
            <v>6961</v>
          </cell>
          <cell r="D52">
            <v>123</v>
          </cell>
          <cell r="E52">
            <v>201</v>
          </cell>
          <cell r="F52">
            <v>7</v>
          </cell>
          <cell r="G52">
            <v>1753</v>
          </cell>
          <cell r="H52">
            <v>5007</v>
          </cell>
          <cell r="I52">
            <v>75</v>
          </cell>
          <cell r="J52">
            <v>650</v>
          </cell>
          <cell r="K52">
            <v>19</v>
          </cell>
          <cell r="L52">
            <v>178617</v>
          </cell>
          <cell r="M52">
            <v>16679</v>
          </cell>
        </row>
        <row r="53">
          <cell r="C53">
            <v>7695</v>
          </cell>
          <cell r="D53">
            <v>180</v>
          </cell>
          <cell r="E53">
            <v>370</v>
          </cell>
          <cell r="F53">
            <v>6</v>
          </cell>
          <cell r="G53">
            <v>4700</v>
          </cell>
          <cell r="H53">
            <v>2625</v>
          </cell>
          <cell r="I53">
            <v>81</v>
          </cell>
          <cell r="J53">
            <v>1329</v>
          </cell>
          <cell r="K53">
            <v>64</v>
          </cell>
          <cell r="L53">
            <v>100543</v>
          </cell>
          <cell r="M53">
            <v>17358</v>
          </cell>
        </row>
        <row r="59">
          <cell r="C59">
            <v>10398</v>
          </cell>
          <cell r="D59">
            <v>270</v>
          </cell>
          <cell r="E59">
            <v>520</v>
          </cell>
          <cell r="F59">
            <v>13</v>
          </cell>
          <cell r="G59">
            <v>1207</v>
          </cell>
          <cell r="H59">
            <v>8671</v>
          </cell>
          <cell r="I59">
            <v>137</v>
          </cell>
          <cell r="J59">
            <v>589</v>
          </cell>
          <cell r="K59">
            <v>29</v>
          </cell>
          <cell r="L59">
            <v>33389</v>
          </cell>
          <cell r="M59">
            <v>1892</v>
          </cell>
        </row>
        <row r="64">
          <cell r="C64">
            <v>1552</v>
          </cell>
          <cell r="D64">
            <v>17</v>
          </cell>
          <cell r="E64">
            <v>43</v>
          </cell>
          <cell r="F64">
            <v>3</v>
          </cell>
          <cell r="G64">
            <v>169</v>
          </cell>
          <cell r="H64">
            <v>1340</v>
          </cell>
          <cell r="I64">
            <v>9</v>
          </cell>
          <cell r="J64">
            <v>1170</v>
          </cell>
          <cell r="K64">
            <v>32</v>
          </cell>
          <cell r="L64">
            <v>42213</v>
          </cell>
          <cell r="M64">
            <v>31822</v>
          </cell>
        </row>
        <row r="70">
          <cell r="C70">
            <v>4014</v>
          </cell>
          <cell r="D70">
            <v>146</v>
          </cell>
          <cell r="E70">
            <v>141</v>
          </cell>
          <cell r="F70">
            <v>43</v>
          </cell>
          <cell r="G70">
            <v>2000</v>
          </cell>
          <cell r="H70">
            <v>1873</v>
          </cell>
          <cell r="I70">
            <v>63</v>
          </cell>
          <cell r="J70">
            <v>724</v>
          </cell>
          <cell r="K70">
            <v>25</v>
          </cell>
          <cell r="L70">
            <v>61800</v>
          </cell>
          <cell r="M70">
            <v>11154</v>
          </cell>
        </row>
        <row r="76">
          <cell r="C76">
            <v>408</v>
          </cell>
          <cell r="D76">
            <v>6</v>
          </cell>
          <cell r="E76">
            <v>4</v>
          </cell>
          <cell r="F76">
            <v>0</v>
          </cell>
          <cell r="G76">
            <v>97</v>
          </cell>
          <cell r="H76">
            <v>307</v>
          </cell>
          <cell r="I76">
            <v>6</v>
          </cell>
          <cell r="J76">
            <v>102</v>
          </cell>
          <cell r="K76">
            <v>1</v>
          </cell>
          <cell r="L76">
            <v>7611</v>
          </cell>
          <cell r="M76">
            <v>1908</v>
          </cell>
        </row>
        <row r="77">
          <cell r="C77">
            <v>148291</v>
          </cell>
          <cell r="D77">
            <v>1638</v>
          </cell>
          <cell r="E77">
            <v>5033</v>
          </cell>
          <cell r="F77">
            <v>327</v>
          </cell>
          <cell r="G77">
            <v>95200</v>
          </cell>
          <cell r="H77">
            <v>48058</v>
          </cell>
          <cell r="I77">
            <v>2889</v>
          </cell>
          <cell r="J77">
            <v>1770</v>
          </cell>
          <cell r="K77">
            <v>60</v>
          </cell>
          <cell r="L77">
            <v>1728357</v>
          </cell>
          <cell r="M77">
            <v>20629</v>
          </cell>
        </row>
        <row r="80">
          <cell r="C80">
            <v>2401</v>
          </cell>
          <cell r="D80">
            <v>156</v>
          </cell>
          <cell r="E80">
            <v>121</v>
          </cell>
          <cell r="F80">
            <v>5</v>
          </cell>
          <cell r="G80">
            <v>577</v>
          </cell>
          <cell r="H80">
            <v>1703</v>
          </cell>
          <cell r="I80">
            <v>59</v>
          </cell>
          <cell r="J80">
            <v>230</v>
          </cell>
          <cell r="K80">
            <v>12</v>
          </cell>
          <cell r="L80">
            <v>55666</v>
          </cell>
          <cell r="M80">
            <v>5341</v>
          </cell>
        </row>
        <row r="90">
          <cell r="C90">
            <v>2098</v>
          </cell>
          <cell r="D90">
            <v>114</v>
          </cell>
          <cell r="E90">
            <v>213</v>
          </cell>
          <cell r="F90">
            <v>14</v>
          </cell>
          <cell r="G90">
            <v>287</v>
          </cell>
          <cell r="H90">
            <v>1598</v>
          </cell>
          <cell r="I90">
            <v>82</v>
          </cell>
          <cell r="J90">
            <v>217</v>
          </cell>
          <cell r="K90">
            <v>22</v>
          </cell>
          <cell r="L90">
            <v>50052</v>
          </cell>
          <cell r="M90">
            <v>5181</v>
          </cell>
        </row>
        <row r="92">
          <cell r="C92">
            <v>20080</v>
          </cell>
          <cell r="D92">
            <v>1541</v>
          </cell>
          <cell r="E92">
            <v>645</v>
          </cell>
          <cell r="F92">
            <v>53</v>
          </cell>
          <cell r="G92">
            <v>3975</v>
          </cell>
          <cell r="H92">
            <v>15460</v>
          </cell>
          <cell r="I92">
            <v>0</v>
          </cell>
          <cell r="J92">
            <v>15</v>
          </cell>
          <cell r="K92">
            <v>0.5</v>
          </cell>
          <cell r="L92">
            <v>447812</v>
          </cell>
          <cell r="M92">
            <v>325</v>
          </cell>
        </row>
        <row r="93">
          <cell r="C93">
            <v>7135</v>
          </cell>
          <cell r="D93">
            <v>375</v>
          </cell>
          <cell r="E93">
            <v>616</v>
          </cell>
          <cell r="F93">
            <v>26</v>
          </cell>
          <cell r="G93">
            <v>842</v>
          </cell>
          <cell r="H93">
            <v>5677</v>
          </cell>
          <cell r="I93">
            <v>0</v>
          </cell>
          <cell r="J93">
            <v>26</v>
          </cell>
          <cell r="K93">
            <v>2</v>
          </cell>
          <cell r="L93">
            <v>50370</v>
          </cell>
          <cell r="M93">
            <v>184</v>
          </cell>
        </row>
        <row r="94">
          <cell r="C94">
            <v>84802</v>
          </cell>
          <cell r="D94">
            <v>1297</v>
          </cell>
          <cell r="E94">
            <v>5297</v>
          </cell>
          <cell r="F94">
            <v>88</v>
          </cell>
          <cell r="G94">
            <v>60965</v>
          </cell>
          <cell r="H94">
            <v>18540</v>
          </cell>
          <cell r="I94">
            <v>3357</v>
          </cell>
          <cell r="J94">
            <v>1010</v>
          </cell>
          <cell r="K94">
            <v>63</v>
          </cell>
          <cell r="L94">
            <v>365723</v>
          </cell>
          <cell r="M94">
            <v>4354</v>
          </cell>
        </row>
        <row r="95">
          <cell r="C95">
            <v>1602</v>
          </cell>
          <cell r="D95">
            <v>28</v>
          </cell>
          <cell r="E95">
            <v>83</v>
          </cell>
          <cell r="F95">
            <v>1</v>
          </cell>
          <cell r="G95">
            <v>1096</v>
          </cell>
          <cell r="H95">
            <v>423</v>
          </cell>
          <cell r="I95">
            <v>0</v>
          </cell>
          <cell r="J95">
            <v>40</v>
          </cell>
          <cell r="K95">
            <v>2</v>
          </cell>
          <cell r="L95">
            <v>60837</v>
          </cell>
          <cell r="M95">
            <v>1513</v>
          </cell>
        </row>
        <row r="96">
          <cell r="C96">
            <v>16040</v>
          </cell>
          <cell r="D96">
            <v>388</v>
          </cell>
          <cell r="E96">
            <v>730</v>
          </cell>
          <cell r="F96">
            <v>43</v>
          </cell>
          <cell r="G96">
            <v>9233</v>
          </cell>
          <cell r="H96">
            <v>6077</v>
          </cell>
          <cell r="I96">
            <v>315</v>
          </cell>
          <cell r="J96">
            <v>3248</v>
          </cell>
          <cell r="K96">
            <v>148</v>
          </cell>
          <cell r="L96">
            <v>111584</v>
          </cell>
          <cell r="M96">
            <v>22598</v>
          </cell>
        </row>
        <row r="98">
          <cell r="C98">
            <v>13942</v>
          </cell>
          <cell r="D98">
            <v>229</v>
          </cell>
          <cell r="E98">
            <v>184</v>
          </cell>
          <cell r="F98">
            <v>7</v>
          </cell>
          <cell r="G98">
            <v>4507</v>
          </cell>
          <cell r="H98">
            <v>9251</v>
          </cell>
          <cell r="I98">
            <v>139</v>
          </cell>
          <cell r="J98">
            <v>1611</v>
          </cell>
          <cell r="K98">
            <v>21</v>
          </cell>
          <cell r="L98">
            <v>240303</v>
          </cell>
          <cell r="M98">
            <v>27763</v>
          </cell>
        </row>
        <row r="99">
          <cell r="C99">
            <v>183957</v>
          </cell>
          <cell r="D99">
            <v>2729</v>
          </cell>
          <cell r="E99">
            <v>24648</v>
          </cell>
          <cell r="F99">
            <v>534</v>
          </cell>
          <cell r="G99">
            <v>51600</v>
          </cell>
          <cell r="H99">
            <v>107709</v>
          </cell>
          <cell r="I99">
            <v>2471</v>
          </cell>
          <cell r="J99">
            <v>3043</v>
          </cell>
          <cell r="K99">
            <v>408</v>
          </cell>
          <cell r="L99">
            <v>1450150</v>
          </cell>
          <cell r="M99">
            <v>23985</v>
          </cell>
        </row>
        <row r="103">
          <cell r="C103">
            <v>428</v>
          </cell>
          <cell r="D103">
            <v>3</v>
          </cell>
          <cell r="E103">
            <v>7</v>
          </cell>
          <cell r="F103">
            <v>0</v>
          </cell>
          <cell r="G103">
            <v>297</v>
          </cell>
          <cell r="H103">
            <v>124</v>
          </cell>
          <cell r="I103">
            <v>5</v>
          </cell>
          <cell r="J103">
            <v>42</v>
          </cell>
          <cell r="K103">
            <v>0.7</v>
          </cell>
          <cell r="L103">
            <v>33000</v>
          </cell>
          <cell r="M103">
            <v>3234</v>
          </cell>
        </row>
        <row r="104">
          <cell r="C104">
            <v>1995</v>
          </cell>
          <cell r="D104">
            <v>143</v>
          </cell>
          <cell r="E104">
            <v>19</v>
          </cell>
          <cell r="F104">
            <v>0</v>
          </cell>
          <cell r="G104">
            <v>489</v>
          </cell>
          <cell r="H104">
            <v>1487</v>
          </cell>
          <cell r="I104">
            <v>22</v>
          </cell>
          <cell r="J104">
            <v>106</v>
          </cell>
          <cell r="K104">
            <v>1</v>
          </cell>
          <cell r="L104">
            <v>126727</v>
          </cell>
          <cell r="M104">
            <v>6749</v>
          </cell>
        </row>
        <row r="106">
          <cell r="C106">
            <v>2080</v>
          </cell>
          <cell r="D106">
            <v>85</v>
          </cell>
          <cell r="E106">
            <v>11</v>
          </cell>
          <cell r="F106">
            <v>2</v>
          </cell>
          <cell r="G106">
            <v>412</v>
          </cell>
          <cell r="H106">
            <v>1657</v>
          </cell>
          <cell r="I106">
            <v>46</v>
          </cell>
          <cell r="J106">
            <v>487</v>
          </cell>
          <cell r="K106">
            <v>3</v>
          </cell>
          <cell r="L106">
            <v>0</v>
          </cell>
          <cell r="M106">
            <v>0</v>
          </cell>
        </row>
        <row r="107">
          <cell r="C107">
            <v>590</v>
          </cell>
          <cell r="D107">
            <v>22</v>
          </cell>
          <cell r="E107">
            <v>7</v>
          </cell>
          <cell r="F107">
            <v>0</v>
          </cell>
          <cell r="G107">
            <v>216</v>
          </cell>
          <cell r="H107">
            <v>367</v>
          </cell>
          <cell r="I107">
            <v>5</v>
          </cell>
          <cell r="J107">
            <v>90</v>
          </cell>
          <cell r="K107">
            <v>1</v>
          </cell>
          <cell r="L107">
            <v>26147</v>
          </cell>
          <cell r="M107">
            <v>4008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2</v>
          </cell>
          <cell r="H108">
            <v>17</v>
          </cell>
          <cell r="I108">
            <v>0</v>
          </cell>
          <cell r="J108">
            <v>3</v>
          </cell>
          <cell r="K108">
            <v>0</v>
          </cell>
          <cell r="L108">
            <v>1349</v>
          </cell>
          <cell r="M108">
            <v>185</v>
          </cell>
        </row>
        <row r="109">
          <cell r="C109">
            <v>748</v>
          </cell>
          <cell r="D109">
            <v>9</v>
          </cell>
          <cell r="E109">
            <v>9</v>
          </cell>
          <cell r="F109">
            <v>4</v>
          </cell>
          <cell r="G109">
            <v>133</v>
          </cell>
          <cell r="H109">
            <v>606</v>
          </cell>
          <cell r="I109">
            <v>3</v>
          </cell>
          <cell r="J109">
            <v>397</v>
          </cell>
          <cell r="K109">
            <v>5</v>
          </cell>
          <cell r="L109">
            <v>37972</v>
          </cell>
          <cell r="M109">
            <v>20132</v>
          </cell>
        </row>
        <row r="110">
          <cell r="C110">
            <v>677</v>
          </cell>
          <cell r="D110">
            <v>0</v>
          </cell>
          <cell r="E110">
            <v>21</v>
          </cell>
          <cell r="F110">
            <v>0</v>
          </cell>
          <cell r="G110">
            <v>108</v>
          </cell>
          <cell r="H110">
            <v>548</v>
          </cell>
          <cell r="I110">
            <v>27</v>
          </cell>
          <cell r="J110">
            <v>99</v>
          </cell>
          <cell r="K110">
            <v>3</v>
          </cell>
          <cell r="L110">
            <v>21424</v>
          </cell>
          <cell r="M110">
            <v>3139</v>
          </cell>
        </row>
        <row r="114">
          <cell r="C114">
            <v>1350</v>
          </cell>
          <cell r="D114">
            <v>24</v>
          </cell>
          <cell r="E114">
            <v>38</v>
          </cell>
          <cell r="F114">
            <v>1</v>
          </cell>
          <cell r="G114">
            <v>298</v>
          </cell>
          <cell r="H114">
            <v>1014</v>
          </cell>
          <cell r="I114">
            <v>17</v>
          </cell>
          <cell r="J114">
            <v>496</v>
          </cell>
          <cell r="K114">
            <v>14</v>
          </cell>
          <cell r="L114">
            <v>70753</v>
          </cell>
          <cell r="M114">
            <v>25990</v>
          </cell>
        </row>
        <row r="115">
          <cell r="C115">
            <v>3618</v>
          </cell>
          <cell r="D115">
            <v>60</v>
          </cell>
          <cell r="E115">
            <v>78</v>
          </cell>
          <cell r="F115">
            <v>3</v>
          </cell>
          <cell r="G115">
            <v>670</v>
          </cell>
          <cell r="H115">
            <v>2870</v>
          </cell>
          <cell r="I115">
            <v>32</v>
          </cell>
          <cell r="J115">
            <v>5780</v>
          </cell>
          <cell r="K115">
            <v>125</v>
          </cell>
          <cell r="L115">
            <v>34962</v>
          </cell>
          <cell r="M115">
            <v>55852</v>
          </cell>
        </row>
        <row r="118">
          <cell r="C118">
            <v>5482</v>
          </cell>
          <cell r="D118">
            <v>57</v>
          </cell>
          <cell r="E118">
            <v>92</v>
          </cell>
          <cell r="F118">
            <v>3</v>
          </cell>
          <cell r="G118">
            <v>3349</v>
          </cell>
          <cell r="H118">
            <v>2041</v>
          </cell>
          <cell r="I118">
            <v>43</v>
          </cell>
          <cell r="J118">
            <v>169</v>
          </cell>
          <cell r="K118">
            <v>3</v>
          </cell>
          <cell r="L118">
            <v>108216</v>
          </cell>
          <cell r="M118">
            <v>3344</v>
          </cell>
        </row>
        <row r="119">
          <cell r="C119">
            <v>83</v>
          </cell>
          <cell r="D119">
            <v>14</v>
          </cell>
          <cell r="E119">
            <v>0</v>
          </cell>
          <cell r="F119">
            <v>0</v>
          </cell>
          <cell r="G119">
            <v>16</v>
          </cell>
          <cell r="H119">
            <v>67</v>
          </cell>
          <cell r="I119">
            <v>2</v>
          </cell>
          <cell r="J119">
            <v>154</v>
          </cell>
          <cell r="K119">
            <v>0</v>
          </cell>
          <cell r="L119">
            <v>4139</v>
          </cell>
          <cell r="M119">
            <v>7657</v>
          </cell>
        </row>
        <row r="126">
          <cell r="C126">
            <v>8772</v>
          </cell>
          <cell r="D126">
            <v>511</v>
          </cell>
          <cell r="E126">
            <v>712</v>
          </cell>
          <cell r="F126">
            <v>26</v>
          </cell>
          <cell r="G126">
            <v>2627</v>
          </cell>
          <cell r="H126">
            <v>5433</v>
          </cell>
          <cell r="I126">
            <v>378</v>
          </cell>
          <cell r="J126">
            <v>68</v>
          </cell>
          <cell r="K126">
            <v>6</v>
          </cell>
          <cell r="L126">
            <v>49570</v>
          </cell>
          <cell r="M126">
            <v>384</v>
          </cell>
        </row>
        <row r="127">
          <cell r="C127">
            <v>2614</v>
          </cell>
          <cell r="D127">
            <v>66</v>
          </cell>
          <cell r="E127">
            <v>72</v>
          </cell>
          <cell r="F127">
            <v>2</v>
          </cell>
          <cell r="G127">
            <v>505</v>
          </cell>
          <cell r="H127">
            <v>2037</v>
          </cell>
          <cell r="I127">
            <v>212</v>
          </cell>
          <cell r="J127">
            <v>648</v>
          </cell>
          <cell r="K127">
            <v>18</v>
          </cell>
          <cell r="L127">
            <v>11763</v>
          </cell>
          <cell r="M127">
            <v>2916</v>
          </cell>
        </row>
        <row r="129">
          <cell r="C129">
            <v>34</v>
          </cell>
          <cell r="D129">
            <v>1</v>
          </cell>
          <cell r="E129">
            <v>0</v>
          </cell>
          <cell r="F129">
            <v>0</v>
          </cell>
          <cell r="G129">
            <v>8</v>
          </cell>
          <cell r="H129">
            <v>26</v>
          </cell>
          <cell r="I129">
            <v>0</v>
          </cell>
          <cell r="J129">
            <v>10</v>
          </cell>
          <cell r="K129">
            <v>0</v>
          </cell>
          <cell r="L129">
            <v>6800</v>
          </cell>
          <cell r="M129">
            <v>2074</v>
          </cell>
        </row>
        <row r="130">
          <cell r="C130">
            <v>313</v>
          </cell>
          <cell r="D130">
            <v>1</v>
          </cell>
          <cell r="E130">
            <v>5</v>
          </cell>
          <cell r="F130">
            <v>0</v>
          </cell>
          <cell r="G130">
            <v>101</v>
          </cell>
          <cell r="H130">
            <v>207</v>
          </cell>
          <cell r="I130">
            <v>7</v>
          </cell>
          <cell r="J130">
            <v>498</v>
          </cell>
          <cell r="K130">
            <v>8</v>
          </cell>
          <cell r="L130">
            <v>5085</v>
          </cell>
          <cell r="M130">
            <v>8096</v>
          </cell>
        </row>
        <row r="135">
          <cell r="C135">
            <v>121</v>
          </cell>
          <cell r="D135">
            <v>4</v>
          </cell>
          <cell r="E135">
            <v>5</v>
          </cell>
          <cell r="F135">
            <v>0</v>
          </cell>
          <cell r="G135">
            <v>7</v>
          </cell>
          <cell r="H135">
            <v>109</v>
          </cell>
          <cell r="I135">
            <v>0</v>
          </cell>
          <cell r="J135">
            <v>2</v>
          </cell>
          <cell r="K135">
            <v>0.09</v>
          </cell>
          <cell r="L135">
            <v>5198</v>
          </cell>
          <cell r="M135">
            <v>96</v>
          </cell>
        </row>
        <row r="137">
          <cell r="C137">
            <v>43</v>
          </cell>
          <cell r="D137">
            <v>12</v>
          </cell>
          <cell r="E137">
            <v>0</v>
          </cell>
          <cell r="F137">
            <v>0</v>
          </cell>
          <cell r="G137">
            <v>4</v>
          </cell>
          <cell r="H137">
            <v>39</v>
          </cell>
          <cell r="I137">
            <v>0</v>
          </cell>
          <cell r="J137">
            <v>1</v>
          </cell>
          <cell r="K137">
            <v>0</v>
          </cell>
          <cell r="L137">
            <v>29567</v>
          </cell>
          <cell r="M137">
            <v>1015</v>
          </cell>
        </row>
        <row r="138">
          <cell r="C138">
            <v>34134</v>
          </cell>
          <cell r="D138">
            <v>729</v>
          </cell>
          <cell r="E138">
            <v>3916</v>
          </cell>
          <cell r="F138">
            <v>165</v>
          </cell>
          <cell r="G138" t="str">
            <v>N/A</v>
          </cell>
          <cell r="H138">
            <v>29968</v>
          </cell>
          <cell r="I138">
            <v>1087</v>
          </cell>
          <cell r="J138">
            <v>1992</v>
          </cell>
          <cell r="K138">
            <v>229</v>
          </cell>
          <cell r="L138">
            <v>171415</v>
          </cell>
          <cell r="M138">
            <v>10004</v>
          </cell>
        </row>
        <row r="144">
          <cell r="C144">
            <v>1231</v>
          </cell>
          <cell r="D144">
            <v>6</v>
          </cell>
          <cell r="E144">
            <v>55</v>
          </cell>
          <cell r="F144">
            <v>1</v>
          </cell>
          <cell r="G144">
            <v>224</v>
          </cell>
          <cell r="H144">
            <v>952</v>
          </cell>
          <cell r="I144">
            <v>9</v>
          </cell>
          <cell r="J144">
            <v>591</v>
          </cell>
          <cell r="K144">
            <v>26</v>
          </cell>
          <cell r="L144">
            <v>12340</v>
          </cell>
          <cell r="M144">
            <v>5923</v>
          </cell>
        </row>
        <row r="145">
          <cell r="C145">
            <v>7191</v>
          </cell>
          <cell r="D145">
            <v>64</v>
          </cell>
          <cell r="E145">
            <v>182</v>
          </cell>
          <cell r="F145">
            <v>1</v>
          </cell>
          <cell r="G145">
            <v>32</v>
          </cell>
          <cell r="H145">
            <v>6977</v>
          </cell>
          <cell r="I145">
            <v>58</v>
          </cell>
          <cell r="J145">
            <v>1326</v>
          </cell>
          <cell r="K145">
            <v>34</v>
          </cell>
          <cell r="L145">
            <v>145279</v>
          </cell>
          <cell r="M145">
            <v>26798</v>
          </cell>
        </row>
        <row r="146">
          <cell r="C146">
            <v>1508</v>
          </cell>
          <cell r="D146">
            <v>98</v>
          </cell>
          <cell r="E146">
            <v>8</v>
          </cell>
          <cell r="F146">
            <v>1</v>
          </cell>
          <cell r="G146">
            <v>238</v>
          </cell>
          <cell r="H146">
            <v>1262</v>
          </cell>
          <cell r="I146">
            <v>3</v>
          </cell>
          <cell r="J146">
            <v>295</v>
          </cell>
          <cell r="K146">
            <v>2</v>
          </cell>
          <cell r="L146">
            <v>0</v>
          </cell>
          <cell r="M146">
            <v>0</v>
          </cell>
        </row>
        <row r="147">
          <cell r="C147">
            <v>9565</v>
          </cell>
          <cell r="D147">
            <v>1147</v>
          </cell>
          <cell r="E147">
            <v>201</v>
          </cell>
          <cell r="F147">
            <v>25</v>
          </cell>
          <cell r="G147">
            <v>2073</v>
          </cell>
          <cell r="H147">
            <v>7291</v>
          </cell>
          <cell r="I147">
            <v>46</v>
          </cell>
          <cell r="J147">
            <v>43</v>
          </cell>
          <cell r="K147">
            <v>0.9</v>
          </cell>
          <cell r="L147">
            <v>111806</v>
          </cell>
          <cell r="M147">
            <v>506</v>
          </cell>
        </row>
        <row r="148">
          <cell r="C148">
            <v>466</v>
          </cell>
          <cell r="D148">
            <v>17</v>
          </cell>
          <cell r="E148">
            <v>4</v>
          </cell>
          <cell r="F148">
            <v>1</v>
          </cell>
          <cell r="G148">
            <v>71</v>
          </cell>
          <cell r="H148">
            <v>391</v>
          </cell>
          <cell r="I148">
            <v>0</v>
          </cell>
          <cell r="J148">
            <v>91</v>
          </cell>
          <cell r="K148">
            <v>0.8</v>
          </cell>
          <cell r="L148">
            <v>17329</v>
          </cell>
          <cell r="M148">
            <v>3397</v>
          </cell>
        </row>
        <row r="149">
          <cell r="C149">
            <v>4658</v>
          </cell>
          <cell r="D149">
            <v>191</v>
          </cell>
          <cell r="E149">
            <v>136</v>
          </cell>
          <cell r="F149">
            <v>10</v>
          </cell>
          <cell r="G149">
            <v>204</v>
          </cell>
          <cell r="H149">
            <v>4318</v>
          </cell>
          <cell r="I149">
            <v>98</v>
          </cell>
          <cell r="J149">
            <v>1080</v>
          </cell>
        </row>
        <row r="152">
          <cell r="C152">
            <v>17837</v>
          </cell>
          <cell r="D152">
            <v>1512</v>
          </cell>
          <cell r="E152">
            <v>484</v>
          </cell>
          <cell r="F152">
            <v>39</v>
          </cell>
          <cell r="G152">
            <v>6982</v>
          </cell>
          <cell r="H152">
            <v>10371</v>
          </cell>
          <cell r="I152">
            <v>380</v>
          </cell>
          <cell r="J152">
            <v>541</v>
          </cell>
          <cell r="K152">
            <v>15</v>
          </cell>
          <cell r="L152">
            <v>155724</v>
          </cell>
          <cell r="M152">
            <v>4723</v>
          </cell>
        </row>
        <row r="153">
          <cell r="C153">
            <v>6599</v>
          </cell>
          <cell r="D153">
            <v>140</v>
          </cell>
          <cell r="E153">
            <v>437</v>
          </cell>
          <cell r="F153">
            <v>9</v>
          </cell>
          <cell r="G153">
            <v>654</v>
          </cell>
          <cell r="H153">
            <v>5508</v>
          </cell>
          <cell r="I153">
            <v>1</v>
          </cell>
          <cell r="J153">
            <v>60</v>
          </cell>
          <cell r="K153">
            <v>4</v>
          </cell>
          <cell r="L153">
            <v>64845</v>
          </cell>
          <cell r="M153">
            <v>592</v>
          </cell>
        </row>
        <row r="154">
          <cell r="C154">
            <v>9856</v>
          </cell>
          <cell r="D154">
            <v>263</v>
          </cell>
          <cell r="E154">
            <v>401</v>
          </cell>
          <cell r="F154">
            <v>21</v>
          </cell>
          <cell r="G154">
            <v>1297</v>
          </cell>
          <cell r="H154">
            <v>8158</v>
          </cell>
          <cell r="I154">
            <v>160</v>
          </cell>
          <cell r="J154">
            <v>260</v>
          </cell>
          <cell r="K154">
            <v>11</v>
          </cell>
          <cell r="L154">
            <v>224355</v>
          </cell>
          <cell r="M154">
            <v>5928</v>
          </cell>
        </row>
        <row r="155">
          <cell r="C155">
            <v>21379</v>
          </cell>
          <cell r="D155">
            <v>516</v>
          </cell>
          <cell r="E155">
            <v>762</v>
          </cell>
          <cell r="F155">
            <v>27</v>
          </cell>
          <cell r="G155">
            <v>917</v>
          </cell>
          <cell r="H155">
            <v>19700</v>
          </cell>
          <cell r="I155">
            <v>213</v>
          </cell>
          <cell r="J155">
            <v>2097</v>
          </cell>
          <cell r="K155">
            <v>75</v>
          </cell>
          <cell r="L155">
            <v>271962</v>
          </cell>
          <cell r="M155">
            <v>26672</v>
          </cell>
        </row>
        <row r="156">
          <cell r="C156">
            <v>6533</v>
          </cell>
          <cell r="D156">
            <v>518</v>
          </cell>
          <cell r="E156">
            <v>9</v>
          </cell>
          <cell r="F156">
            <v>0</v>
          </cell>
          <cell r="G156">
            <v>614</v>
          </cell>
          <cell r="H156">
            <v>5910</v>
          </cell>
          <cell r="I156">
            <v>37</v>
          </cell>
          <cell r="J156">
            <v>2268</v>
          </cell>
          <cell r="K156">
            <v>3</v>
          </cell>
          <cell r="L156">
            <v>66725</v>
          </cell>
          <cell r="M156">
            <v>23160</v>
          </cell>
        </row>
        <row r="158">
          <cell r="C158">
            <v>9242</v>
          </cell>
          <cell r="D158">
            <v>306</v>
          </cell>
          <cell r="E158">
            <v>498</v>
          </cell>
          <cell r="F158">
            <v>20</v>
          </cell>
          <cell r="G158">
            <v>2153</v>
          </cell>
          <cell r="H158">
            <v>6591</v>
          </cell>
          <cell r="I158">
            <v>245</v>
          </cell>
          <cell r="J158">
            <v>480</v>
          </cell>
          <cell r="K158">
            <v>26</v>
          </cell>
          <cell r="L158">
            <v>101552</v>
          </cell>
          <cell r="M158">
            <v>5279</v>
          </cell>
        </row>
        <row r="159">
          <cell r="C159">
            <v>52763</v>
          </cell>
          <cell r="D159">
            <v>5642</v>
          </cell>
          <cell r="E159">
            <v>456</v>
          </cell>
          <cell r="F159">
            <v>51</v>
          </cell>
          <cell r="G159">
            <v>3873</v>
          </cell>
          <cell r="H159">
            <v>48434</v>
          </cell>
          <cell r="I159">
            <v>700</v>
          </cell>
          <cell r="J159">
            <v>362</v>
          </cell>
          <cell r="K159">
            <v>3</v>
          </cell>
          <cell r="L159">
            <v>2142604</v>
          </cell>
          <cell r="M159">
            <v>14682</v>
          </cell>
        </row>
        <row r="161">
          <cell r="C161">
            <v>10683</v>
          </cell>
          <cell r="D161">
            <v>9</v>
          </cell>
          <cell r="E161">
            <v>237</v>
          </cell>
          <cell r="F161">
            <v>1</v>
          </cell>
          <cell r="G161">
            <v>8213</v>
          </cell>
          <cell r="H161">
            <v>2233</v>
          </cell>
          <cell r="I161">
            <v>55</v>
          </cell>
          <cell r="J161">
            <v>208</v>
          </cell>
          <cell r="K161">
            <v>5</v>
          </cell>
          <cell r="L161">
            <v>571014</v>
          </cell>
          <cell r="M161">
            <v>11138</v>
          </cell>
        </row>
        <row r="168">
          <cell r="C168">
            <v>11631</v>
          </cell>
          <cell r="D168">
            <v>1147</v>
          </cell>
          <cell r="E168">
            <v>109</v>
          </cell>
          <cell r="F168">
            <v>6</v>
          </cell>
          <cell r="G168">
            <v>1640</v>
          </cell>
          <cell r="H168">
            <v>9882</v>
          </cell>
          <cell r="I168">
            <v>81</v>
          </cell>
          <cell r="J168">
            <v>334</v>
          </cell>
          <cell r="K168">
            <v>3</v>
          </cell>
          <cell r="L168">
            <v>500000</v>
          </cell>
          <cell r="M168">
            <v>14362</v>
          </cell>
        </row>
        <row r="170">
          <cell r="C170">
            <v>6890</v>
          </cell>
          <cell r="D170">
            <v>260</v>
          </cell>
          <cell r="E170">
            <v>130</v>
          </cell>
          <cell r="F170">
            <v>5</v>
          </cell>
          <cell r="G170">
            <v>977</v>
          </cell>
          <cell r="H170">
            <v>5783</v>
          </cell>
          <cell r="I170">
            <v>101</v>
          </cell>
          <cell r="J170">
            <v>789</v>
          </cell>
          <cell r="K170">
            <v>15</v>
          </cell>
          <cell r="L170">
            <v>45355</v>
          </cell>
          <cell r="M170">
            <v>5191</v>
          </cell>
        </row>
        <row r="173">
          <cell r="C173">
            <v>9125</v>
          </cell>
          <cell r="D173">
            <v>1111</v>
          </cell>
          <cell r="E173">
            <v>11</v>
          </cell>
          <cell r="F173">
            <v>0</v>
          </cell>
          <cell r="G173">
            <v>839</v>
          </cell>
          <cell r="H173">
            <v>8275</v>
          </cell>
          <cell r="I173">
            <v>23</v>
          </cell>
          <cell r="J173">
            <v>1560</v>
          </cell>
          <cell r="K173">
            <v>2</v>
          </cell>
          <cell r="L173">
            <v>94796</v>
          </cell>
          <cell r="M173">
            <v>16203</v>
          </cell>
        </row>
        <row r="175">
          <cell r="C175">
            <v>1199</v>
          </cell>
          <cell r="D175">
            <v>26</v>
          </cell>
          <cell r="E175">
            <v>14</v>
          </cell>
          <cell r="F175">
            <v>1</v>
          </cell>
          <cell r="G175">
            <v>258</v>
          </cell>
          <cell r="H175">
            <v>927</v>
          </cell>
          <cell r="I175">
            <v>7</v>
          </cell>
          <cell r="J175">
            <v>220</v>
          </cell>
          <cell r="K175">
            <v>3</v>
          </cell>
          <cell r="L175">
            <v>49428</v>
          </cell>
          <cell r="M175">
            <v>9053</v>
          </cell>
        </row>
        <row r="176">
          <cell r="C176">
            <v>1344</v>
          </cell>
          <cell r="D176">
            <v>9</v>
          </cell>
          <cell r="E176">
            <v>77</v>
          </cell>
          <cell r="F176">
            <v>0</v>
          </cell>
          <cell r="G176">
            <v>197</v>
          </cell>
          <cell r="H176">
            <v>1070</v>
          </cell>
          <cell r="I176">
            <v>25</v>
          </cell>
          <cell r="J176">
            <v>646</v>
          </cell>
          <cell r="K176">
            <v>37</v>
          </cell>
          <cell r="L176">
            <v>42976</v>
          </cell>
          <cell r="M176">
            <v>20672</v>
          </cell>
        </row>
        <row r="180">
          <cell r="C180">
            <v>204178</v>
          </cell>
          <cell r="D180">
            <v>3968</v>
          </cell>
          <cell r="E180">
            <v>21282</v>
          </cell>
          <cell r="F180">
            <v>430</v>
          </cell>
          <cell r="G180">
            <v>82514</v>
          </cell>
          <cell r="H180">
            <v>100382</v>
          </cell>
          <cell r="I180">
            <v>7705</v>
          </cell>
          <cell r="J180">
            <v>4367</v>
          </cell>
          <cell r="K180">
            <v>455</v>
          </cell>
          <cell r="L180">
            <v>930230</v>
          </cell>
          <cell r="M180">
            <v>19896</v>
          </cell>
        </row>
        <row r="181">
          <cell r="C181">
            <v>310</v>
          </cell>
          <cell r="D181">
            <v>6</v>
          </cell>
          <cell r="E181">
            <v>7</v>
          </cell>
          <cell r="F181">
            <v>0</v>
          </cell>
          <cell r="G181">
            <v>102</v>
          </cell>
          <cell r="H181">
            <v>201</v>
          </cell>
          <cell r="I181">
            <v>1</v>
          </cell>
          <cell r="J181">
            <v>14</v>
          </cell>
          <cell r="K181">
            <v>0.3</v>
          </cell>
          <cell r="L181">
            <v>6793</v>
          </cell>
          <cell r="M181">
            <v>317</v>
          </cell>
        </row>
        <row r="186">
          <cell r="C186">
            <v>15322</v>
          </cell>
          <cell r="D186">
            <v>545</v>
          </cell>
          <cell r="E186">
            <v>1765</v>
          </cell>
          <cell r="F186">
            <v>185</v>
          </cell>
          <cell r="G186">
            <v>550</v>
          </cell>
          <cell r="H186">
            <v>13007</v>
          </cell>
          <cell r="I186">
            <v>515</v>
          </cell>
          <cell r="J186">
            <v>1517</v>
          </cell>
          <cell r="K186">
            <v>175</v>
          </cell>
          <cell r="L186">
            <v>94500</v>
          </cell>
          <cell r="M186">
            <v>9357</v>
          </cell>
        </row>
        <row r="187">
          <cell r="C187">
            <v>28063</v>
          </cell>
          <cell r="D187">
            <v>119</v>
          </cell>
          <cell r="E187">
            <v>1478</v>
          </cell>
          <cell r="F187">
            <v>49</v>
          </cell>
          <cell r="G187">
            <v>19400</v>
          </cell>
          <cell r="H187">
            <v>7185</v>
          </cell>
          <cell r="I187">
            <v>386</v>
          </cell>
          <cell r="J187">
            <v>3243</v>
          </cell>
          <cell r="K187">
            <v>171</v>
          </cell>
          <cell r="L187">
            <v>227554</v>
          </cell>
          <cell r="M187">
            <v>26293</v>
          </cell>
        </row>
        <row r="188">
          <cell r="C188">
            <v>42</v>
          </cell>
          <cell r="D188">
            <v>3</v>
          </cell>
          <cell r="E188">
            <v>3</v>
          </cell>
          <cell r="F188">
            <v>0</v>
          </cell>
          <cell r="G188">
            <v>6</v>
          </cell>
          <cell r="H188">
            <v>33</v>
          </cell>
          <cell r="I188">
            <v>0</v>
          </cell>
          <cell r="J188">
            <v>2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2811</v>
          </cell>
          <cell r="D190">
            <v>19</v>
          </cell>
          <cell r="E190">
            <v>48</v>
          </cell>
          <cell r="F190">
            <v>1</v>
          </cell>
          <cell r="G190">
            <v>2108</v>
          </cell>
          <cell r="H190">
            <v>655</v>
          </cell>
          <cell r="I190">
            <v>61</v>
          </cell>
          <cell r="J190">
            <v>40</v>
          </cell>
          <cell r="K190">
            <v>0.7</v>
          </cell>
          <cell r="L190">
            <v>142589</v>
          </cell>
          <cell r="M190">
            <v>2043</v>
          </cell>
        </row>
        <row r="195">
          <cell r="C195">
            <v>95591</v>
          </cell>
          <cell r="D195">
            <v>4611</v>
          </cell>
          <cell r="E195">
            <v>2259</v>
          </cell>
          <cell r="F195">
            <v>119</v>
          </cell>
          <cell r="G195">
            <v>14918</v>
          </cell>
          <cell r="H195">
            <v>78414</v>
          </cell>
          <cell r="I195">
            <v>1865</v>
          </cell>
          <cell r="J195">
            <v>1133</v>
          </cell>
          <cell r="K195">
            <v>27</v>
          </cell>
          <cell r="L195">
            <v>713409</v>
          </cell>
          <cell r="M195">
            <v>8459</v>
          </cell>
        </row>
        <row r="197">
          <cell r="C197">
            <v>7755</v>
          </cell>
          <cell r="D197">
            <v>490</v>
          </cell>
          <cell r="E197">
            <v>46</v>
          </cell>
          <cell r="F197">
            <v>3</v>
          </cell>
          <cell r="G197">
            <v>1443</v>
          </cell>
          <cell r="H197">
            <v>6266</v>
          </cell>
          <cell r="I197">
            <v>1</v>
          </cell>
          <cell r="J197">
            <v>784</v>
          </cell>
          <cell r="K197">
            <v>5</v>
          </cell>
          <cell r="L197">
            <v>790000</v>
          </cell>
          <cell r="M197">
            <v>79875</v>
          </cell>
        </row>
        <row r="199">
          <cell r="C199">
            <v>129044</v>
          </cell>
          <cell r="D199">
            <v>4301</v>
          </cell>
          <cell r="E199">
            <v>17337</v>
          </cell>
          <cell r="F199">
            <v>828</v>
          </cell>
          <cell r="G199" t="str">
            <v>N/A</v>
          </cell>
          <cell r="H199">
            <v>111363</v>
          </cell>
          <cell r="I199">
            <v>1559</v>
          </cell>
          <cell r="J199">
            <v>1901</v>
          </cell>
          <cell r="K199">
            <v>255</v>
          </cell>
          <cell r="L199">
            <v>535342</v>
          </cell>
          <cell r="M199">
            <v>7886</v>
          </cell>
        </row>
        <row r="200">
          <cell r="C200">
            <v>6125</v>
          </cell>
          <cell r="D200">
            <v>415</v>
          </cell>
          <cell r="E200">
            <v>161</v>
          </cell>
          <cell r="F200">
            <v>10</v>
          </cell>
          <cell r="G200">
            <v>367</v>
          </cell>
          <cell r="H200">
            <v>5597</v>
          </cell>
          <cell r="I200">
            <v>45</v>
          </cell>
          <cell r="J200">
            <v>140</v>
          </cell>
          <cell r="K200">
            <v>4</v>
          </cell>
          <cell r="L200">
            <v>61997</v>
          </cell>
          <cell r="M200">
            <v>1418</v>
          </cell>
        </row>
        <row r="202">
          <cell r="C202">
            <v>815892</v>
          </cell>
          <cell r="D202">
            <v>27202</v>
          </cell>
          <cell r="E202">
            <v>45126</v>
          </cell>
          <cell r="F202">
            <v>2863</v>
          </cell>
          <cell r="G202">
            <v>82620</v>
          </cell>
          <cell r="H202">
            <v>688146</v>
          </cell>
          <cell r="I202">
            <v>14016</v>
          </cell>
          <cell r="J202">
            <v>2465</v>
          </cell>
          <cell r="K202">
            <v>136</v>
          </cell>
          <cell r="L202">
            <v>4174472</v>
          </cell>
          <cell r="M202">
            <v>12612</v>
          </cell>
        </row>
        <row r="203">
          <cell r="C203">
            <v>1678</v>
          </cell>
          <cell r="D203">
            <v>51</v>
          </cell>
          <cell r="E203">
            <v>6</v>
          </cell>
          <cell r="F203">
            <v>1</v>
          </cell>
          <cell r="G203">
            <v>357</v>
          </cell>
          <cell r="H203">
            <v>1315</v>
          </cell>
          <cell r="I203">
            <v>8</v>
          </cell>
          <cell r="J203">
            <v>50</v>
          </cell>
          <cell r="K203">
            <v>0.2</v>
          </cell>
          <cell r="L203">
            <v>150000</v>
          </cell>
          <cell r="M203">
            <v>4482</v>
          </cell>
        </row>
        <row r="206">
          <cell r="C206">
            <v>268</v>
          </cell>
          <cell r="D206">
            <v>0</v>
          </cell>
          <cell r="E206">
            <v>0</v>
          </cell>
          <cell r="F206">
            <v>0</v>
          </cell>
          <cell r="G206">
            <v>216</v>
          </cell>
          <cell r="H206">
            <v>52</v>
          </cell>
          <cell r="I206">
            <v>8</v>
          </cell>
          <cell r="J206">
            <v>3</v>
          </cell>
          <cell r="K206">
            <v>0</v>
          </cell>
          <cell r="L206">
            <v>206253</v>
          </cell>
          <cell r="M206">
            <v>2119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1</v>
          </cell>
          <cell r="I208">
            <v>0</v>
          </cell>
          <cell r="J208">
            <v>0.03</v>
          </cell>
          <cell r="K208">
            <v>0</v>
          </cell>
          <cell r="L208">
            <v>0</v>
          </cell>
          <cell r="M208">
            <v>0</v>
          </cell>
        </row>
      </sheetData>
      <sheetData sheetId="58"/>
      <sheetData sheetId="59">
        <row r="1">
          <cell r="C1">
            <v>2629951</v>
          </cell>
        </row>
        <row r="1">
          <cell r="E1">
            <v>183723</v>
          </cell>
        </row>
        <row r="2">
          <cell r="C2">
            <v>1176</v>
          </cell>
          <cell r="D2">
            <v>84</v>
          </cell>
          <cell r="E2">
            <v>40</v>
          </cell>
          <cell r="F2">
            <v>4</v>
          </cell>
          <cell r="G2">
            <v>166</v>
          </cell>
          <cell r="H2">
            <v>970</v>
          </cell>
          <cell r="I2">
            <v>7</v>
          </cell>
          <cell r="J2">
            <v>30</v>
          </cell>
          <cell r="K2">
            <v>1</v>
          </cell>
          <cell r="L2">
            <v>6422</v>
          </cell>
          <cell r="M2">
            <v>165</v>
          </cell>
        </row>
        <row r="3">
          <cell r="C3">
            <v>634</v>
          </cell>
          <cell r="D3">
            <v>25</v>
          </cell>
          <cell r="E3">
            <v>27</v>
          </cell>
          <cell r="F3">
            <v>1</v>
          </cell>
          <cell r="G3">
            <v>356</v>
          </cell>
          <cell r="H3">
            <v>251</v>
          </cell>
          <cell r="I3">
            <v>4</v>
          </cell>
          <cell r="J3">
            <v>220</v>
          </cell>
          <cell r="K3">
            <v>9</v>
          </cell>
          <cell r="L3">
            <v>6269</v>
          </cell>
          <cell r="M3">
            <v>2178</v>
          </cell>
        </row>
        <row r="10">
          <cell r="C10">
            <v>1473</v>
          </cell>
          <cell r="D10">
            <v>72</v>
          </cell>
          <cell r="E10">
            <v>24</v>
          </cell>
          <cell r="F10">
            <v>0</v>
          </cell>
          <cell r="G10">
            <v>633</v>
          </cell>
          <cell r="H10">
            <v>816</v>
          </cell>
          <cell r="I10">
            <v>30</v>
          </cell>
          <cell r="J10">
            <v>497</v>
          </cell>
          <cell r="K10">
            <v>8</v>
          </cell>
          <cell r="L10">
            <v>14966</v>
          </cell>
          <cell r="M10">
            <v>5051</v>
          </cell>
        </row>
        <row r="12">
          <cell r="C12">
            <v>6649</v>
          </cell>
          <cell r="D12">
            <v>4</v>
          </cell>
          <cell r="E12">
            <v>74</v>
          </cell>
          <cell r="F12">
            <v>3</v>
          </cell>
          <cell r="G12">
            <v>4920</v>
          </cell>
          <cell r="H12">
            <v>1655</v>
          </cell>
          <cell r="I12">
            <v>47</v>
          </cell>
          <cell r="J12">
            <v>261</v>
          </cell>
          <cell r="K12">
            <v>3</v>
          </cell>
          <cell r="L12">
            <v>452441</v>
          </cell>
          <cell r="M12">
            <v>17743</v>
          </cell>
        </row>
        <row r="13">
          <cell r="C13">
            <v>14925</v>
          </cell>
          <cell r="D13">
            <v>52</v>
          </cell>
          <cell r="E13">
            <v>510</v>
          </cell>
          <cell r="F13">
            <v>19</v>
          </cell>
          <cell r="G13">
            <v>11328</v>
          </cell>
          <cell r="H13">
            <v>3087</v>
          </cell>
          <cell r="I13">
            <v>176</v>
          </cell>
          <cell r="J13">
            <v>1657</v>
          </cell>
          <cell r="K13">
            <v>57</v>
          </cell>
          <cell r="L13">
            <v>201794</v>
          </cell>
          <cell r="M13">
            <v>22406</v>
          </cell>
        </row>
        <row r="14">
          <cell r="C14">
            <v>1518</v>
          </cell>
          <cell r="D14">
            <v>38</v>
          </cell>
          <cell r="E14">
            <v>20</v>
          </cell>
          <cell r="F14">
            <v>0</v>
          </cell>
          <cell r="G14">
            <v>907</v>
          </cell>
          <cell r="H14">
            <v>591</v>
          </cell>
          <cell r="I14">
            <v>14</v>
          </cell>
          <cell r="J14">
            <v>150</v>
          </cell>
          <cell r="K14">
            <v>2</v>
          </cell>
          <cell r="L14">
            <v>108221</v>
          </cell>
          <cell r="M14">
            <v>10674</v>
          </cell>
        </row>
        <row r="16">
          <cell r="C16">
            <v>2027</v>
          </cell>
          <cell r="D16">
            <v>54</v>
          </cell>
          <cell r="E16">
            <v>7</v>
          </cell>
          <cell r="F16">
            <v>0</v>
          </cell>
          <cell r="G16">
            <v>1026</v>
          </cell>
          <cell r="H16">
            <v>994</v>
          </cell>
          <cell r="I16">
            <v>2</v>
          </cell>
          <cell r="J16">
            <v>1191</v>
          </cell>
          <cell r="K16">
            <v>4</v>
          </cell>
          <cell r="L16">
            <v>97796</v>
          </cell>
          <cell r="M16">
            <v>57474</v>
          </cell>
        </row>
        <row r="17">
          <cell r="C17">
            <v>3772</v>
          </cell>
          <cell r="D17">
            <v>390</v>
          </cell>
          <cell r="E17">
            <v>120</v>
          </cell>
          <cell r="F17">
            <v>10</v>
          </cell>
          <cell r="G17">
            <v>92</v>
          </cell>
          <cell r="H17">
            <v>3560</v>
          </cell>
          <cell r="I17">
            <v>1</v>
          </cell>
          <cell r="J17">
            <v>23</v>
          </cell>
          <cell r="K17">
            <v>0.7</v>
          </cell>
          <cell r="L17">
            <v>32630</v>
          </cell>
          <cell r="M17">
            <v>198</v>
          </cell>
        </row>
        <row r="19">
          <cell r="C19">
            <v>7281</v>
          </cell>
          <cell r="D19">
            <v>558</v>
          </cell>
          <cell r="E19">
            <v>58</v>
          </cell>
          <cell r="F19">
            <v>3</v>
          </cell>
          <cell r="G19">
            <v>769</v>
          </cell>
          <cell r="H19">
            <v>6454</v>
          </cell>
          <cell r="I19">
            <v>92</v>
          </cell>
          <cell r="J19">
            <v>771</v>
          </cell>
          <cell r="K19">
            <v>6</v>
          </cell>
          <cell r="L19">
            <v>114955</v>
          </cell>
          <cell r="M19">
            <v>12165</v>
          </cell>
        </row>
        <row r="20">
          <cell r="C20">
            <v>41889</v>
          </cell>
          <cell r="D20">
            <v>933</v>
          </cell>
          <cell r="E20">
            <v>6262</v>
          </cell>
          <cell r="F20">
            <v>264</v>
          </cell>
          <cell r="G20">
            <v>9433</v>
          </cell>
          <cell r="H20">
            <v>26194</v>
          </cell>
          <cell r="I20">
            <v>1020</v>
          </cell>
          <cell r="J20">
            <v>3614</v>
          </cell>
          <cell r="K20">
            <v>540</v>
          </cell>
          <cell r="L20">
            <v>171400</v>
          </cell>
          <cell r="M20">
            <v>14789</v>
          </cell>
        </row>
        <row r="24">
          <cell r="C24">
            <v>6</v>
          </cell>
          <cell r="D24">
            <v>0</v>
          </cell>
          <cell r="E24">
            <v>0</v>
          </cell>
          <cell r="F24">
            <v>0</v>
          </cell>
          <cell r="G24">
            <v>2</v>
          </cell>
          <cell r="H24">
            <v>4</v>
          </cell>
          <cell r="I24">
            <v>0</v>
          </cell>
          <cell r="J24">
            <v>8</v>
          </cell>
          <cell r="K24">
            <v>0</v>
          </cell>
          <cell r="L24">
            <v>8953</v>
          </cell>
          <cell r="M24">
            <v>11603</v>
          </cell>
        </row>
        <row r="26">
          <cell r="C26">
            <v>1368</v>
          </cell>
          <cell r="D26">
            <v>26</v>
          </cell>
          <cell r="E26">
            <v>53</v>
          </cell>
          <cell r="F26">
            <v>2</v>
          </cell>
          <cell r="G26">
            <v>460</v>
          </cell>
          <cell r="H26">
            <v>855</v>
          </cell>
          <cell r="I26">
            <v>4</v>
          </cell>
          <cell r="J26">
            <v>417</v>
          </cell>
          <cell r="K26">
            <v>16</v>
          </cell>
          <cell r="L26">
            <v>20125</v>
          </cell>
          <cell r="M26">
            <v>6134</v>
          </cell>
        </row>
        <row r="28">
          <cell r="C28">
            <v>45757</v>
          </cell>
          <cell r="D28">
            <v>2678</v>
          </cell>
          <cell r="E28">
            <v>2906</v>
          </cell>
          <cell r="F28">
            <v>165</v>
          </cell>
          <cell r="G28">
            <v>25318</v>
          </cell>
          <cell r="H28">
            <v>17533</v>
          </cell>
          <cell r="I28">
            <v>8318</v>
          </cell>
          <cell r="J28">
            <v>215</v>
          </cell>
          <cell r="K28">
            <v>14</v>
          </cell>
          <cell r="L28">
            <v>291922</v>
          </cell>
          <cell r="M28">
            <v>1373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117</v>
          </cell>
          <cell r="H30">
            <v>20</v>
          </cell>
          <cell r="I30">
            <v>2</v>
          </cell>
          <cell r="J30">
            <v>315</v>
          </cell>
          <cell r="K30">
            <v>2</v>
          </cell>
          <cell r="L30">
            <v>12149</v>
          </cell>
          <cell r="M30">
            <v>27770</v>
          </cell>
        </row>
        <row r="31">
          <cell r="C31">
            <v>1024</v>
          </cell>
          <cell r="D31">
            <v>49</v>
          </cell>
          <cell r="E31">
            <v>49</v>
          </cell>
          <cell r="F31">
            <v>4</v>
          </cell>
          <cell r="G31">
            <v>174</v>
          </cell>
          <cell r="H31">
            <v>801</v>
          </cell>
          <cell r="I31">
            <v>37</v>
          </cell>
          <cell r="J31">
            <v>147</v>
          </cell>
          <cell r="K31">
            <v>7</v>
          </cell>
          <cell r="L31">
            <v>27000</v>
          </cell>
          <cell r="M31">
            <v>3886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110</v>
          </cell>
          <cell r="H35">
            <v>12</v>
          </cell>
          <cell r="I35">
            <v>1</v>
          </cell>
          <cell r="J35">
            <v>7</v>
          </cell>
          <cell r="K35">
            <v>0</v>
          </cell>
          <cell r="L35">
            <v>5768</v>
          </cell>
          <cell r="M35">
            <v>345</v>
          </cell>
        </row>
        <row r="37">
          <cell r="C37">
            <v>39813</v>
          </cell>
          <cell r="D37">
            <v>1603</v>
          </cell>
          <cell r="E37">
            <v>1966</v>
          </cell>
          <cell r="F37">
            <v>135</v>
          </cell>
          <cell r="G37">
            <v>13647</v>
          </cell>
          <cell r="H37">
            <v>24200</v>
          </cell>
          <cell r="I37">
            <v>557</v>
          </cell>
          <cell r="J37">
            <v>1055</v>
          </cell>
          <cell r="K37">
            <v>52</v>
          </cell>
          <cell r="L37">
            <v>569878</v>
          </cell>
          <cell r="M37">
            <v>15099</v>
          </cell>
        </row>
        <row r="43">
          <cell r="C43">
            <v>11296</v>
          </cell>
          <cell r="D43">
            <v>464</v>
          </cell>
          <cell r="E43">
            <v>160</v>
          </cell>
          <cell r="F43">
            <v>13</v>
          </cell>
          <cell r="G43">
            <v>5386</v>
          </cell>
          <cell r="H43">
            <v>5750</v>
          </cell>
          <cell r="I43">
            <v>399</v>
          </cell>
          <cell r="J43">
            <v>591</v>
          </cell>
          <cell r="K43">
            <v>8</v>
          </cell>
          <cell r="L43">
            <v>128722</v>
          </cell>
          <cell r="M43">
            <v>6734</v>
          </cell>
        </row>
        <row r="44">
          <cell r="C44">
            <v>84293</v>
          </cell>
        </row>
        <row r="44">
          <cell r="E44">
            <v>4642</v>
          </cell>
        </row>
        <row r="48">
          <cell r="C48">
            <v>1950</v>
          </cell>
          <cell r="D48">
            <v>42</v>
          </cell>
          <cell r="E48">
            <v>48</v>
          </cell>
          <cell r="F48">
            <v>0</v>
          </cell>
          <cell r="G48">
            <v>869</v>
          </cell>
          <cell r="H48">
            <v>1033</v>
          </cell>
          <cell r="I48">
            <v>19</v>
          </cell>
          <cell r="J48">
            <v>475</v>
          </cell>
          <cell r="K48">
            <v>12</v>
          </cell>
          <cell r="L48">
            <v>27614</v>
          </cell>
          <cell r="M48">
            <v>6726</v>
          </cell>
        </row>
        <row r="51">
          <cell r="C51">
            <v>790</v>
          </cell>
          <cell r="D51">
            <v>6</v>
          </cell>
          <cell r="E51">
            <v>13</v>
          </cell>
          <cell r="F51">
            <v>1</v>
          </cell>
          <cell r="G51">
            <v>98</v>
          </cell>
          <cell r="H51">
            <v>679</v>
          </cell>
          <cell r="I51">
            <v>15</v>
          </cell>
          <cell r="J51">
            <v>654</v>
          </cell>
          <cell r="K51">
            <v>11</v>
          </cell>
          <cell r="L51">
            <v>37081</v>
          </cell>
          <cell r="M51">
            <v>30712</v>
          </cell>
        </row>
        <row r="52">
          <cell r="C52">
            <v>7087</v>
          </cell>
          <cell r="D52">
            <v>126</v>
          </cell>
          <cell r="E52">
            <v>208</v>
          </cell>
          <cell r="F52">
            <v>7</v>
          </cell>
          <cell r="G52">
            <v>1989</v>
          </cell>
          <cell r="H52">
            <v>4890</v>
          </cell>
          <cell r="I52">
            <v>80</v>
          </cell>
          <cell r="J52">
            <v>662</v>
          </cell>
          <cell r="K52">
            <v>19</v>
          </cell>
          <cell r="L52">
            <v>186918</v>
          </cell>
          <cell r="M52">
            <v>17454</v>
          </cell>
        </row>
        <row r="53">
          <cell r="C53">
            <v>7912</v>
          </cell>
          <cell r="D53">
            <v>217</v>
          </cell>
          <cell r="E53">
            <v>384</v>
          </cell>
          <cell r="F53">
            <v>14</v>
          </cell>
          <cell r="G53">
            <v>5087</v>
          </cell>
          <cell r="H53">
            <v>2441</v>
          </cell>
          <cell r="I53">
            <v>80</v>
          </cell>
          <cell r="J53">
            <v>1366</v>
          </cell>
          <cell r="K53">
            <v>66</v>
          </cell>
          <cell r="L53">
            <v>108465</v>
          </cell>
          <cell r="M53">
            <v>18726</v>
          </cell>
        </row>
        <row r="59">
          <cell r="C59">
            <v>10850</v>
          </cell>
          <cell r="D59">
            <v>452</v>
          </cell>
          <cell r="E59">
            <v>537</v>
          </cell>
          <cell r="F59">
            <v>17</v>
          </cell>
          <cell r="G59">
            <v>1262</v>
          </cell>
          <cell r="H59">
            <v>9051</v>
          </cell>
          <cell r="I59">
            <v>141</v>
          </cell>
          <cell r="J59">
            <v>615</v>
          </cell>
          <cell r="K59">
            <v>30</v>
          </cell>
          <cell r="L59">
            <v>33389</v>
          </cell>
          <cell r="M59">
            <v>1892</v>
          </cell>
        </row>
        <row r="64">
          <cell r="C64">
            <v>1559</v>
          </cell>
          <cell r="D64">
            <v>7</v>
          </cell>
          <cell r="E64">
            <v>44</v>
          </cell>
          <cell r="F64">
            <v>1</v>
          </cell>
          <cell r="G64">
            <v>184</v>
          </cell>
          <cell r="H64">
            <v>1331</v>
          </cell>
          <cell r="I64">
            <v>7</v>
          </cell>
          <cell r="J64">
            <v>1175</v>
          </cell>
          <cell r="K64">
            <v>33</v>
          </cell>
          <cell r="L64">
            <v>43637</v>
          </cell>
          <cell r="M64">
            <v>32895</v>
          </cell>
        </row>
        <row r="70">
          <cell r="C70">
            <v>4129</v>
          </cell>
          <cell r="D70">
            <v>115</v>
          </cell>
          <cell r="E70">
            <v>149</v>
          </cell>
          <cell r="F70">
            <v>8</v>
          </cell>
          <cell r="G70">
            <v>2000</v>
          </cell>
          <cell r="H70">
            <v>1980</v>
          </cell>
          <cell r="I70">
            <v>63</v>
          </cell>
          <cell r="J70">
            <v>745</v>
          </cell>
          <cell r="K70">
            <v>27</v>
          </cell>
          <cell r="L70">
            <v>68552</v>
          </cell>
          <cell r="M70">
            <v>12372</v>
          </cell>
        </row>
        <row r="76">
          <cell r="C76">
            <v>416</v>
          </cell>
          <cell r="D76">
            <v>8</v>
          </cell>
          <cell r="E76">
            <v>5</v>
          </cell>
          <cell r="F76">
            <v>1</v>
          </cell>
          <cell r="G76">
            <v>107</v>
          </cell>
          <cell r="H76">
            <v>304</v>
          </cell>
          <cell r="I76">
            <v>6</v>
          </cell>
          <cell r="J76">
            <v>104</v>
          </cell>
          <cell r="K76">
            <v>1</v>
          </cell>
          <cell r="L76">
            <v>8375</v>
          </cell>
          <cell r="M76">
            <v>2099</v>
          </cell>
        </row>
        <row r="77">
          <cell r="C77">
            <v>150062</v>
          </cell>
          <cell r="D77">
            <v>1771</v>
          </cell>
          <cell r="E77">
            <v>5250</v>
          </cell>
          <cell r="F77">
            <v>217</v>
          </cell>
          <cell r="G77">
            <v>99400</v>
          </cell>
          <cell r="H77">
            <v>45412</v>
          </cell>
          <cell r="I77">
            <v>2908</v>
          </cell>
          <cell r="J77">
            <v>1791</v>
          </cell>
          <cell r="K77">
            <v>63</v>
          </cell>
          <cell r="L77">
            <v>2072669</v>
          </cell>
          <cell r="M77">
            <v>24738</v>
          </cell>
        </row>
        <row r="80">
          <cell r="C80">
            <v>2408</v>
          </cell>
          <cell r="D80">
            <v>7</v>
          </cell>
          <cell r="E80">
            <v>121</v>
          </cell>
          <cell r="F80">
            <v>0</v>
          </cell>
          <cell r="G80">
            <v>577</v>
          </cell>
          <cell r="H80">
            <v>1710</v>
          </cell>
          <cell r="I80">
            <v>55</v>
          </cell>
          <cell r="J80">
            <v>231</v>
          </cell>
          <cell r="K80">
            <v>12</v>
          </cell>
          <cell r="L80">
            <v>56944</v>
          </cell>
          <cell r="M80">
            <v>5463</v>
          </cell>
        </row>
        <row r="90">
          <cell r="C90">
            <v>2168</v>
          </cell>
          <cell r="D90">
            <v>70</v>
          </cell>
          <cell r="E90">
            <v>225</v>
          </cell>
          <cell r="F90">
            <v>12</v>
          </cell>
          <cell r="G90">
            <v>295</v>
          </cell>
          <cell r="H90">
            <v>1648</v>
          </cell>
          <cell r="I90">
            <v>82</v>
          </cell>
          <cell r="J90">
            <v>224</v>
          </cell>
          <cell r="K90">
            <v>23</v>
          </cell>
          <cell r="L90">
            <v>52702</v>
          </cell>
          <cell r="M90">
            <v>5455</v>
          </cell>
        </row>
        <row r="92">
          <cell r="C92">
            <v>21370</v>
          </cell>
          <cell r="D92">
            <v>1290</v>
          </cell>
          <cell r="E92">
            <v>681</v>
          </cell>
          <cell r="F92">
            <v>36</v>
          </cell>
          <cell r="G92">
            <v>4370</v>
          </cell>
          <cell r="H92">
            <v>16319</v>
          </cell>
          <cell r="I92">
            <v>0</v>
          </cell>
          <cell r="J92">
            <v>15</v>
          </cell>
          <cell r="K92">
            <v>0.5</v>
          </cell>
          <cell r="L92">
            <v>462621</v>
          </cell>
          <cell r="M92">
            <v>335</v>
          </cell>
        </row>
        <row r="93">
          <cell r="C93">
            <v>7418</v>
          </cell>
          <cell r="D93">
            <v>283</v>
          </cell>
          <cell r="E93">
            <v>635</v>
          </cell>
          <cell r="F93">
            <v>19</v>
          </cell>
          <cell r="G93">
            <v>913</v>
          </cell>
          <cell r="H93">
            <v>5870</v>
          </cell>
          <cell r="I93">
            <v>0</v>
          </cell>
          <cell r="J93">
            <v>27</v>
          </cell>
          <cell r="K93">
            <v>2</v>
          </cell>
          <cell r="L93">
            <v>55732</v>
          </cell>
          <cell r="M93">
            <v>204</v>
          </cell>
        </row>
        <row r="94">
          <cell r="C94">
            <v>85996</v>
          </cell>
          <cell r="D94">
            <v>1194</v>
          </cell>
          <cell r="E94">
            <v>5391</v>
          </cell>
          <cell r="F94">
            <v>94</v>
          </cell>
          <cell r="G94">
            <v>63113</v>
          </cell>
          <cell r="H94">
            <v>17492</v>
          </cell>
          <cell r="I94">
            <v>3311</v>
          </cell>
          <cell r="J94">
            <v>1024</v>
          </cell>
          <cell r="K94">
            <v>64</v>
          </cell>
          <cell r="L94">
            <v>377396</v>
          </cell>
          <cell r="M94">
            <v>4493</v>
          </cell>
        </row>
        <row r="95">
          <cell r="C95">
            <v>1631</v>
          </cell>
          <cell r="D95">
            <v>29</v>
          </cell>
          <cell r="E95">
            <v>83</v>
          </cell>
          <cell r="F95">
            <v>0</v>
          </cell>
          <cell r="G95">
            <v>1146</v>
          </cell>
          <cell r="H95">
            <v>402</v>
          </cell>
          <cell r="I95">
            <v>0</v>
          </cell>
          <cell r="J95">
            <v>41</v>
          </cell>
          <cell r="K95">
            <v>2</v>
          </cell>
          <cell r="L95">
            <v>62880</v>
          </cell>
          <cell r="M95">
            <v>1563</v>
          </cell>
        </row>
        <row r="96">
          <cell r="C96">
            <v>16671</v>
          </cell>
          <cell r="D96">
            <v>631</v>
          </cell>
          <cell r="E96">
            <v>769</v>
          </cell>
          <cell r="F96">
            <v>39</v>
          </cell>
          <cell r="G96">
            <v>9233</v>
          </cell>
          <cell r="H96">
            <v>6669</v>
          </cell>
          <cell r="I96">
            <v>147</v>
          </cell>
          <cell r="J96">
            <v>3376</v>
          </cell>
          <cell r="K96">
            <v>156</v>
          </cell>
          <cell r="L96">
            <v>111584</v>
          </cell>
          <cell r="M96">
            <v>22598</v>
          </cell>
        </row>
        <row r="98">
          <cell r="C98">
            <v>14498</v>
          </cell>
          <cell r="D98">
            <v>556</v>
          </cell>
          <cell r="E98">
            <v>189</v>
          </cell>
          <cell r="F98">
            <v>5</v>
          </cell>
          <cell r="G98">
            <v>5215</v>
          </cell>
          <cell r="H98">
            <v>9094</v>
          </cell>
          <cell r="I98">
            <v>141</v>
          </cell>
          <cell r="J98">
            <v>1675</v>
          </cell>
          <cell r="K98">
            <v>22</v>
          </cell>
          <cell r="L98">
            <v>240303</v>
          </cell>
          <cell r="M98">
            <v>27763</v>
          </cell>
        </row>
        <row r="99">
          <cell r="C99">
            <v>187327</v>
          </cell>
          <cell r="D99">
            <v>3370</v>
          </cell>
          <cell r="E99">
            <v>25085</v>
          </cell>
          <cell r="F99">
            <v>437</v>
          </cell>
          <cell r="G99">
            <v>54543</v>
          </cell>
          <cell r="H99">
            <v>107699</v>
          </cell>
          <cell r="I99">
            <v>2384</v>
          </cell>
          <cell r="J99">
            <v>3098</v>
          </cell>
          <cell r="K99">
            <v>415</v>
          </cell>
          <cell r="L99">
            <v>1513251</v>
          </cell>
          <cell r="M99">
            <v>25028</v>
          </cell>
        </row>
        <row r="103">
          <cell r="C103">
            <v>435</v>
          </cell>
          <cell r="D103">
            <v>7</v>
          </cell>
          <cell r="E103">
            <v>7</v>
          </cell>
          <cell r="F103">
            <v>0</v>
          </cell>
          <cell r="G103">
            <v>315</v>
          </cell>
          <cell r="H103">
            <v>113</v>
          </cell>
          <cell r="I103">
            <v>5</v>
          </cell>
          <cell r="J103">
            <v>43</v>
          </cell>
          <cell r="K103">
            <v>0.7</v>
          </cell>
          <cell r="L103">
            <v>35000</v>
          </cell>
          <cell r="M103">
            <v>3430</v>
          </cell>
        </row>
        <row r="104">
          <cell r="C104">
            <v>2135</v>
          </cell>
          <cell r="D104">
            <v>140</v>
          </cell>
          <cell r="E104">
            <v>19</v>
          </cell>
          <cell r="F104">
            <v>0</v>
          </cell>
          <cell r="G104">
            <v>515</v>
          </cell>
          <cell r="H104">
            <v>1601</v>
          </cell>
          <cell r="I104">
            <v>32</v>
          </cell>
          <cell r="J104">
            <v>114</v>
          </cell>
          <cell r="K104">
            <v>1</v>
          </cell>
          <cell r="L104">
            <v>139207</v>
          </cell>
          <cell r="M104">
            <v>7414</v>
          </cell>
        </row>
        <row r="106">
          <cell r="C106">
            <v>2248</v>
          </cell>
          <cell r="D106">
            <v>168</v>
          </cell>
          <cell r="E106">
            <v>13</v>
          </cell>
          <cell r="F106">
            <v>2</v>
          </cell>
          <cell r="G106">
            <v>443</v>
          </cell>
          <cell r="H106">
            <v>1792</v>
          </cell>
          <cell r="I106">
            <v>50</v>
          </cell>
          <cell r="J106">
            <v>526</v>
          </cell>
          <cell r="K106">
            <v>3</v>
          </cell>
          <cell r="L106">
            <v>0</v>
          </cell>
          <cell r="M106">
            <v>0</v>
          </cell>
        </row>
        <row r="107">
          <cell r="C107">
            <v>612</v>
          </cell>
          <cell r="D107">
            <v>22</v>
          </cell>
          <cell r="E107">
            <v>7</v>
          </cell>
          <cell r="F107">
            <v>0</v>
          </cell>
          <cell r="G107">
            <v>254</v>
          </cell>
          <cell r="H107">
            <v>351</v>
          </cell>
          <cell r="I107">
            <v>5</v>
          </cell>
          <cell r="J107">
            <v>94</v>
          </cell>
          <cell r="K107">
            <v>1</v>
          </cell>
          <cell r="L107">
            <v>26147</v>
          </cell>
          <cell r="M107">
            <v>4008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4</v>
          </cell>
          <cell r="H108">
            <v>15</v>
          </cell>
          <cell r="I108">
            <v>0</v>
          </cell>
          <cell r="J108">
            <v>3</v>
          </cell>
          <cell r="K108">
            <v>0</v>
          </cell>
          <cell r="L108">
            <v>1461</v>
          </cell>
          <cell r="M108">
            <v>201</v>
          </cell>
        </row>
        <row r="109">
          <cell r="C109">
            <v>761</v>
          </cell>
          <cell r="D109">
            <v>13</v>
          </cell>
          <cell r="E109">
            <v>11</v>
          </cell>
          <cell r="F109">
            <v>2</v>
          </cell>
          <cell r="G109">
            <v>133</v>
          </cell>
          <cell r="H109">
            <v>617</v>
          </cell>
          <cell r="I109">
            <v>5</v>
          </cell>
          <cell r="J109">
            <v>403</v>
          </cell>
          <cell r="K109">
            <v>6</v>
          </cell>
          <cell r="L109">
            <v>39336</v>
          </cell>
          <cell r="M109">
            <v>20855</v>
          </cell>
        </row>
        <row r="110">
          <cell r="C110">
            <v>682</v>
          </cell>
          <cell r="D110">
            <v>5</v>
          </cell>
          <cell r="E110">
            <v>22</v>
          </cell>
          <cell r="F110">
            <v>1</v>
          </cell>
          <cell r="G110">
            <v>113</v>
          </cell>
          <cell r="H110">
            <v>547</v>
          </cell>
          <cell r="I110">
            <v>26</v>
          </cell>
          <cell r="J110">
            <v>100</v>
          </cell>
          <cell r="K110">
            <v>3</v>
          </cell>
          <cell r="L110">
            <v>22853</v>
          </cell>
          <cell r="M110">
            <v>3348</v>
          </cell>
        </row>
        <row r="114">
          <cell r="C114">
            <v>1370</v>
          </cell>
          <cell r="D114">
            <v>20</v>
          </cell>
          <cell r="E114">
            <v>38</v>
          </cell>
          <cell r="F114">
            <v>0</v>
          </cell>
          <cell r="G114">
            <v>357</v>
          </cell>
          <cell r="H114">
            <v>975</v>
          </cell>
          <cell r="I114">
            <v>17</v>
          </cell>
          <cell r="J114">
            <v>503</v>
          </cell>
          <cell r="K114">
            <v>14</v>
          </cell>
          <cell r="L114">
            <v>76973</v>
          </cell>
          <cell r="M114">
            <v>28275</v>
          </cell>
        </row>
        <row r="115">
          <cell r="C115">
            <v>3654</v>
          </cell>
          <cell r="D115">
            <v>36</v>
          </cell>
          <cell r="E115">
            <v>80</v>
          </cell>
          <cell r="F115">
            <v>2</v>
          </cell>
          <cell r="G115">
            <v>711</v>
          </cell>
          <cell r="H115">
            <v>2863</v>
          </cell>
          <cell r="I115">
            <v>32</v>
          </cell>
          <cell r="J115">
            <v>5837</v>
          </cell>
          <cell r="K115">
            <v>128</v>
          </cell>
          <cell r="L115">
            <v>36087</v>
          </cell>
          <cell r="M115">
            <v>57649</v>
          </cell>
        </row>
        <row r="118">
          <cell r="C118">
            <v>5532</v>
          </cell>
          <cell r="D118">
            <v>50</v>
          </cell>
          <cell r="E118">
            <v>93</v>
          </cell>
          <cell r="F118">
            <v>1</v>
          </cell>
          <cell r="G118">
            <v>3452</v>
          </cell>
          <cell r="H118">
            <v>1987</v>
          </cell>
          <cell r="I118">
            <v>43</v>
          </cell>
          <cell r="J118">
            <v>171</v>
          </cell>
          <cell r="K118">
            <v>3</v>
          </cell>
          <cell r="L118">
            <v>113755</v>
          </cell>
          <cell r="M118">
            <v>3515</v>
          </cell>
        </row>
        <row r="119">
          <cell r="C119">
            <v>86</v>
          </cell>
          <cell r="D119">
            <v>3</v>
          </cell>
          <cell r="E119">
            <v>0</v>
          </cell>
          <cell r="F119">
            <v>0</v>
          </cell>
          <cell r="G119">
            <v>16</v>
          </cell>
          <cell r="H119">
            <v>70</v>
          </cell>
          <cell r="I119">
            <v>2</v>
          </cell>
          <cell r="J119">
            <v>159</v>
          </cell>
          <cell r="K119">
            <v>0</v>
          </cell>
          <cell r="L119">
            <v>4139</v>
          </cell>
          <cell r="M119">
            <v>7657</v>
          </cell>
        </row>
        <row r="126">
          <cell r="C126">
            <v>9501</v>
          </cell>
          <cell r="D126">
            <v>729</v>
          </cell>
          <cell r="E126">
            <v>857</v>
          </cell>
          <cell r="F126">
            <v>145</v>
          </cell>
          <cell r="G126">
            <v>2627</v>
          </cell>
          <cell r="H126">
            <v>6017</v>
          </cell>
          <cell r="I126">
            <v>378</v>
          </cell>
          <cell r="J126">
            <v>74</v>
          </cell>
          <cell r="K126">
            <v>7</v>
          </cell>
          <cell r="L126">
            <v>49570</v>
          </cell>
          <cell r="M126">
            <v>384</v>
          </cell>
        </row>
        <row r="127">
          <cell r="C127">
            <v>2778</v>
          </cell>
          <cell r="D127">
            <v>164</v>
          </cell>
          <cell r="E127">
            <v>75</v>
          </cell>
          <cell r="F127">
            <v>3</v>
          </cell>
          <cell r="G127">
            <v>560</v>
          </cell>
          <cell r="H127">
            <v>2143</v>
          </cell>
          <cell r="I127">
            <v>212</v>
          </cell>
          <cell r="J127">
            <v>689</v>
          </cell>
          <cell r="K127">
            <v>19</v>
          </cell>
          <cell r="L127">
            <v>11763</v>
          </cell>
          <cell r="M127">
            <v>2916</v>
          </cell>
        </row>
        <row r="129">
          <cell r="C129">
            <v>35</v>
          </cell>
          <cell r="D129">
            <v>1</v>
          </cell>
          <cell r="E129">
            <v>0</v>
          </cell>
          <cell r="F129">
            <v>0</v>
          </cell>
          <cell r="G129">
            <v>8</v>
          </cell>
          <cell r="H129">
            <v>27</v>
          </cell>
          <cell r="I129">
            <v>0</v>
          </cell>
          <cell r="J129">
            <v>11</v>
          </cell>
          <cell r="K129">
            <v>0</v>
          </cell>
          <cell r="L129">
            <v>7130</v>
          </cell>
          <cell r="M129">
            <v>2175</v>
          </cell>
        </row>
        <row r="130">
          <cell r="C130">
            <v>315</v>
          </cell>
          <cell r="D130">
            <v>2</v>
          </cell>
          <cell r="E130">
            <v>5</v>
          </cell>
          <cell r="F130">
            <v>0</v>
          </cell>
          <cell r="G130">
            <v>116</v>
          </cell>
          <cell r="H130">
            <v>194</v>
          </cell>
          <cell r="I130">
            <v>7</v>
          </cell>
          <cell r="J130">
            <v>502</v>
          </cell>
          <cell r="K130">
            <v>8</v>
          </cell>
          <cell r="L130">
            <v>5085</v>
          </cell>
          <cell r="M130">
            <v>8096</v>
          </cell>
        </row>
        <row r="135">
          <cell r="C135">
            <v>123</v>
          </cell>
          <cell r="D135">
            <v>2</v>
          </cell>
          <cell r="E135">
            <v>5</v>
          </cell>
          <cell r="F135">
            <v>0</v>
          </cell>
          <cell r="G135">
            <v>7</v>
          </cell>
          <cell r="H135">
            <v>111</v>
          </cell>
          <cell r="I135">
            <v>0</v>
          </cell>
          <cell r="J135">
            <v>2</v>
          </cell>
          <cell r="K135">
            <v>0.09</v>
          </cell>
          <cell r="L135">
            <v>5198</v>
          </cell>
          <cell r="M135">
            <v>96</v>
          </cell>
        </row>
        <row r="137">
          <cell r="C137">
            <v>45</v>
          </cell>
          <cell r="D137">
            <v>2</v>
          </cell>
          <cell r="E137">
            <v>0</v>
          </cell>
          <cell r="F137">
            <v>0</v>
          </cell>
          <cell r="G137">
            <v>7</v>
          </cell>
          <cell r="H137">
            <v>38</v>
          </cell>
          <cell r="I137">
            <v>0</v>
          </cell>
          <cell r="J137">
            <v>2</v>
          </cell>
          <cell r="K137">
            <v>0</v>
          </cell>
          <cell r="L137">
            <v>8773</v>
          </cell>
          <cell r="M137">
            <v>301</v>
          </cell>
        </row>
        <row r="138">
          <cell r="C138">
            <v>34842</v>
          </cell>
          <cell r="D138">
            <v>708</v>
          </cell>
          <cell r="E138">
            <v>4054</v>
          </cell>
          <cell r="F138">
            <v>138</v>
          </cell>
          <cell r="G138" t="str">
            <v>N/A</v>
          </cell>
          <cell r="H138">
            <v>30538</v>
          </cell>
          <cell r="I138">
            <v>1050</v>
          </cell>
          <cell r="J138">
            <v>2033</v>
          </cell>
          <cell r="K138">
            <v>237</v>
          </cell>
          <cell r="L138">
            <v>171415</v>
          </cell>
          <cell r="M138">
            <v>10004</v>
          </cell>
        </row>
        <row r="144">
          <cell r="C144">
            <v>1259</v>
          </cell>
          <cell r="D144">
            <v>28</v>
          </cell>
          <cell r="E144">
            <v>56</v>
          </cell>
          <cell r="F144">
            <v>1</v>
          </cell>
          <cell r="G144">
            <v>272</v>
          </cell>
          <cell r="H144">
            <v>931</v>
          </cell>
          <cell r="I144">
            <v>8</v>
          </cell>
          <cell r="J144">
            <v>604</v>
          </cell>
          <cell r="K144">
            <v>27</v>
          </cell>
          <cell r="L144">
            <v>13000</v>
          </cell>
          <cell r="M144">
            <v>6240</v>
          </cell>
        </row>
        <row r="145">
          <cell r="C145">
            <v>7275</v>
          </cell>
          <cell r="D145">
            <v>84</v>
          </cell>
          <cell r="E145">
            <v>187</v>
          </cell>
          <cell r="F145">
            <v>5</v>
          </cell>
          <cell r="G145">
            <v>32</v>
          </cell>
          <cell r="H145">
            <v>7056</v>
          </cell>
          <cell r="I145">
            <v>54</v>
          </cell>
          <cell r="J145">
            <v>1342</v>
          </cell>
          <cell r="K145">
            <v>34</v>
          </cell>
          <cell r="L145">
            <v>148656</v>
          </cell>
          <cell r="M145">
            <v>27421</v>
          </cell>
        </row>
        <row r="146">
          <cell r="C146">
            <v>1614</v>
          </cell>
          <cell r="D146">
            <v>106</v>
          </cell>
          <cell r="E146">
            <v>8</v>
          </cell>
          <cell r="F146">
            <v>0</v>
          </cell>
          <cell r="G146">
            <v>238</v>
          </cell>
          <cell r="H146">
            <v>1368</v>
          </cell>
          <cell r="I146">
            <v>3</v>
          </cell>
          <cell r="J146">
            <v>316</v>
          </cell>
          <cell r="K146">
            <v>2</v>
          </cell>
          <cell r="L146">
            <v>0</v>
          </cell>
          <cell r="M146">
            <v>0</v>
          </cell>
        </row>
        <row r="147">
          <cell r="C147">
            <v>10076</v>
          </cell>
          <cell r="D147">
            <v>511</v>
          </cell>
          <cell r="E147">
            <v>212</v>
          </cell>
          <cell r="F147">
            <v>11</v>
          </cell>
          <cell r="G147">
            <v>2156</v>
          </cell>
          <cell r="H147">
            <v>7708</v>
          </cell>
          <cell r="I147">
            <v>58</v>
          </cell>
          <cell r="J147">
            <v>46</v>
          </cell>
          <cell r="K147">
            <v>1</v>
          </cell>
          <cell r="L147">
            <v>118020</v>
          </cell>
          <cell r="M147">
            <v>534</v>
          </cell>
        </row>
        <row r="148">
          <cell r="C148">
            <v>474</v>
          </cell>
          <cell r="D148">
            <v>8</v>
          </cell>
          <cell r="E148">
            <v>4</v>
          </cell>
          <cell r="F148">
            <v>0</v>
          </cell>
          <cell r="G148">
            <v>71</v>
          </cell>
          <cell r="H148">
            <v>399</v>
          </cell>
          <cell r="I148">
            <v>0</v>
          </cell>
          <cell r="J148">
            <v>93</v>
          </cell>
          <cell r="K148">
            <v>0.8</v>
          </cell>
          <cell r="L148">
            <v>17329</v>
          </cell>
          <cell r="M148">
            <v>3397</v>
          </cell>
        </row>
        <row r="149">
          <cell r="C149">
            <v>4821</v>
          </cell>
          <cell r="D149">
            <v>163</v>
          </cell>
          <cell r="E149">
            <v>141</v>
          </cell>
          <cell r="F149">
            <v>5</v>
          </cell>
          <cell r="G149">
            <v>231</v>
          </cell>
          <cell r="H149">
            <v>4449</v>
          </cell>
          <cell r="I149">
            <v>94</v>
          </cell>
          <cell r="J149">
            <v>1117</v>
          </cell>
        </row>
        <row r="152">
          <cell r="C152">
            <v>19250</v>
          </cell>
          <cell r="D152">
            <v>1413</v>
          </cell>
          <cell r="E152">
            <v>530</v>
          </cell>
          <cell r="F152">
            <v>46</v>
          </cell>
          <cell r="G152">
            <v>7027</v>
          </cell>
          <cell r="H152">
            <v>11693</v>
          </cell>
          <cell r="I152">
            <v>396</v>
          </cell>
          <cell r="J152">
            <v>584</v>
          </cell>
          <cell r="K152">
            <v>16</v>
          </cell>
          <cell r="L152">
            <v>170400</v>
          </cell>
          <cell r="M152">
            <v>5168</v>
          </cell>
        </row>
        <row r="153">
          <cell r="C153">
            <v>6710</v>
          </cell>
          <cell r="D153">
            <v>111</v>
          </cell>
          <cell r="E153">
            <v>446</v>
          </cell>
          <cell r="F153">
            <v>9</v>
          </cell>
          <cell r="G153">
            <v>693</v>
          </cell>
          <cell r="H153">
            <v>5571</v>
          </cell>
          <cell r="I153">
            <v>1</v>
          </cell>
          <cell r="J153">
            <v>61</v>
          </cell>
          <cell r="K153">
            <v>4</v>
          </cell>
          <cell r="L153">
            <v>68532</v>
          </cell>
          <cell r="M153">
            <v>625</v>
          </cell>
        </row>
        <row r="154">
          <cell r="C154">
            <v>10169</v>
          </cell>
          <cell r="D154">
            <v>313</v>
          </cell>
          <cell r="E154">
            <v>426</v>
          </cell>
          <cell r="F154">
            <v>25</v>
          </cell>
          <cell r="G154">
            <v>1513</v>
          </cell>
          <cell r="H154">
            <v>8230</v>
          </cell>
          <cell r="I154">
            <v>160</v>
          </cell>
          <cell r="J154">
            <v>269</v>
          </cell>
          <cell r="K154">
            <v>11</v>
          </cell>
          <cell r="L154">
            <v>238799</v>
          </cell>
          <cell r="M154">
            <v>6310</v>
          </cell>
        </row>
        <row r="155">
          <cell r="C155">
            <v>21982</v>
          </cell>
          <cell r="D155">
            <v>603</v>
          </cell>
          <cell r="E155">
            <v>785</v>
          </cell>
          <cell r="F155">
            <v>23</v>
          </cell>
          <cell r="G155">
            <v>1143</v>
          </cell>
          <cell r="H155">
            <v>20054</v>
          </cell>
          <cell r="I155">
            <v>207</v>
          </cell>
          <cell r="J155">
            <v>2156</v>
          </cell>
          <cell r="K155">
            <v>77</v>
          </cell>
          <cell r="L155">
            <v>284741</v>
          </cell>
          <cell r="M155">
            <v>27925</v>
          </cell>
        </row>
        <row r="156">
          <cell r="C156">
            <v>7141</v>
          </cell>
          <cell r="D156">
            <v>608</v>
          </cell>
          <cell r="E156">
            <v>10</v>
          </cell>
          <cell r="F156">
            <v>1</v>
          </cell>
          <cell r="G156">
            <v>689</v>
          </cell>
          <cell r="H156">
            <v>6442</v>
          </cell>
          <cell r="I156">
            <v>37</v>
          </cell>
          <cell r="J156">
            <v>2479</v>
          </cell>
          <cell r="K156">
            <v>3</v>
          </cell>
          <cell r="L156">
            <v>70012</v>
          </cell>
          <cell r="M156">
            <v>24301</v>
          </cell>
        </row>
        <row r="158">
          <cell r="C158">
            <v>9710</v>
          </cell>
          <cell r="D158">
            <v>468</v>
          </cell>
          <cell r="E158">
            <v>524</v>
          </cell>
          <cell r="F158">
            <v>26</v>
          </cell>
          <cell r="G158">
            <v>2406</v>
          </cell>
          <cell r="H158">
            <v>6780</v>
          </cell>
          <cell r="I158">
            <v>288</v>
          </cell>
          <cell r="J158">
            <v>505</v>
          </cell>
          <cell r="K158">
            <v>27</v>
          </cell>
          <cell r="L158">
            <v>106357</v>
          </cell>
          <cell r="M158">
            <v>5529</v>
          </cell>
        </row>
        <row r="159">
          <cell r="C159">
            <v>57999</v>
          </cell>
          <cell r="D159">
            <v>5236</v>
          </cell>
          <cell r="E159">
            <v>513</v>
          </cell>
          <cell r="F159">
            <v>57</v>
          </cell>
          <cell r="G159">
            <v>4420</v>
          </cell>
          <cell r="H159">
            <v>53066</v>
          </cell>
          <cell r="I159">
            <v>700</v>
          </cell>
          <cell r="J159">
            <v>397</v>
          </cell>
          <cell r="K159">
            <v>4</v>
          </cell>
          <cell r="L159">
            <v>2250000</v>
          </cell>
          <cell r="M159">
            <v>15418</v>
          </cell>
        </row>
        <row r="161">
          <cell r="C161">
            <v>10694</v>
          </cell>
          <cell r="D161">
            <v>11</v>
          </cell>
          <cell r="E161">
            <v>238</v>
          </cell>
          <cell r="F161">
            <v>1</v>
          </cell>
          <cell r="G161">
            <v>8277</v>
          </cell>
          <cell r="H161">
            <v>2179</v>
          </cell>
          <cell r="I161">
            <v>55</v>
          </cell>
          <cell r="J161">
            <v>209</v>
          </cell>
          <cell r="K161">
            <v>5</v>
          </cell>
          <cell r="L161">
            <v>577959</v>
          </cell>
          <cell r="M161">
            <v>11273</v>
          </cell>
        </row>
        <row r="168">
          <cell r="C168">
            <v>12772</v>
          </cell>
          <cell r="D168">
            <v>1141</v>
          </cell>
          <cell r="E168">
            <v>114</v>
          </cell>
          <cell r="F168">
            <v>5</v>
          </cell>
          <cell r="G168">
            <v>1812</v>
          </cell>
          <cell r="H168">
            <v>10846</v>
          </cell>
          <cell r="I168">
            <v>82</v>
          </cell>
          <cell r="J168">
            <v>367</v>
          </cell>
          <cell r="K168">
            <v>3</v>
          </cell>
          <cell r="L168">
            <v>200000</v>
          </cell>
          <cell r="M168">
            <v>5745</v>
          </cell>
        </row>
        <row r="170">
          <cell r="C170">
            <v>7114</v>
          </cell>
          <cell r="D170">
            <v>224</v>
          </cell>
          <cell r="E170">
            <v>134</v>
          </cell>
          <cell r="F170">
            <v>4</v>
          </cell>
          <cell r="G170">
            <v>1025</v>
          </cell>
          <cell r="H170">
            <v>5955</v>
          </cell>
          <cell r="I170">
            <v>101</v>
          </cell>
          <cell r="J170">
            <v>814</v>
          </cell>
          <cell r="K170">
            <v>15</v>
          </cell>
          <cell r="L170">
            <v>48636</v>
          </cell>
          <cell r="M170">
            <v>5566</v>
          </cell>
        </row>
        <row r="173">
          <cell r="C173">
            <v>10141</v>
          </cell>
          <cell r="D173">
            <v>1016</v>
          </cell>
          <cell r="E173">
            <v>12</v>
          </cell>
          <cell r="F173">
            <v>1</v>
          </cell>
          <cell r="G173">
            <v>896</v>
          </cell>
          <cell r="H173">
            <v>9233</v>
          </cell>
          <cell r="I173">
            <v>27</v>
          </cell>
          <cell r="J173">
            <v>1733</v>
          </cell>
          <cell r="K173">
            <v>2</v>
          </cell>
          <cell r="L173">
            <v>94796</v>
          </cell>
          <cell r="M173">
            <v>16203</v>
          </cell>
        </row>
        <row r="175">
          <cell r="C175">
            <v>1244</v>
          </cell>
          <cell r="D175">
            <v>45</v>
          </cell>
          <cell r="E175">
            <v>14</v>
          </cell>
          <cell r="F175">
            <v>0</v>
          </cell>
          <cell r="G175">
            <v>284</v>
          </cell>
          <cell r="H175">
            <v>946</v>
          </cell>
          <cell r="I175">
            <v>7</v>
          </cell>
          <cell r="J175">
            <v>228</v>
          </cell>
          <cell r="K175">
            <v>3</v>
          </cell>
          <cell r="L175">
            <v>52649</v>
          </cell>
          <cell r="M175">
            <v>9643</v>
          </cell>
        </row>
        <row r="176">
          <cell r="C176">
            <v>1353</v>
          </cell>
          <cell r="D176">
            <v>9</v>
          </cell>
          <cell r="E176">
            <v>79</v>
          </cell>
          <cell r="F176">
            <v>2</v>
          </cell>
          <cell r="G176">
            <v>205</v>
          </cell>
          <cell r="H176">
            <v>1069</v>
          </cell>
          <cell r="I176">
            <v>24</v>
          </cell>
          <cell r="J176">
            <v>651</v>
          </cell>
          <cell r="K176">
            <v>38</v>
          </cell>
          <cell r="L176">
            <v>44435</v>
          </cell>
          <cell r="M176">
            <v>21374</v>
          </cell>
        </row>
        <row r="180">
          <cell r="C180">
            <v>208389</v>
          </cell>
          <cell r="D180">
            <v>4211</v>
          </cell>
          <cell r="E180">
            <v>21717</v>
          </cell>
          <cell r="F180">
            <v>435</v>
          </cell>
          <cell r="G180">
            <v>85915</v>
          </cell>
          <cell r="H180">
            <v>100757</v>
          </cell>
          <cell r="I180">
            <v>7705</v>
          </cell>
          <cell r="J180">
            <v>4457</v>
          </cell>
          <cell r="K180">
            <v>464</v>
          </cell>
          <cell r="L180">
            <v>930230</v>
          </cell>
          <cell r="M180">
            <v>19896</v>
          </cell>
        </row>
        <row r="181">
          <cell r="C181">
            <v>330</v>
          </cell>
          <cell r="D181">
            <v>20</v>
          </cell>
          <cell r="E181">
            <v>7</v>
          </cell>
          <cell r="F181">
            <v>0</v>
          </cell>
          <cell r="G181">
            <v>105</v>
          </cell>
          <cell r="H181">
            <v>218</v>
          </cell>
          <cell r="I181">
            <v>2</v>
          </cell>
          <cell r="J181">
            <v>15</v>
          </cell>
          <cell r="K181">
            <v>0.3</v>
          </cell>
          <cell r="L181">
            <v>7393</v>
          </cell>
          <cell r="M181">
            <v>345</v>
          </cell>
        </row>
        <row r="186">
          <cell r="C186">
            <v>16004</v>
          </cell>
          <cell r="D186">
            <v>682</v>
          </cell>
          <cell r="E186">
            <v>1937</v>
          </cell>
          <cell r="F186">
            <v>172</v>
          </cell>
          <cell r="G186">
            <v>550</v>
          </cell>
          <cell r="H186">
            <v>13517</v>
          </cell>
          <cell r="I186">
            <v>515</v>
          </cell>
          <cell r="J186">
            <v>1585</v>
          </cell>
          <cell r="K186">
            <v>192</v>
          </cell>
          <cell r="L186">
            <v>94500</v>
          </cell>
          <cell r="M186">
            <v>9357</v>
          </cell>
        </row>
        <row r="187">
          <cell r="C187">
            <v>28268</v>
          </cell>
          <cell r="D187">
            <v>205</v>
          </cell>
          <cell r="E187">
            <v>1509</v>
          </cell>
          <cell r="F187">
            <v>31</v>
          </cell>
          <cell r="G187">
            <v>19900</v>
          </cell>
          <cell r="H187">
            <v>6859</v>
          </cell>
          <cell r="I187">
            <v>386</v>
          </cell>
          <cell r="J187">
            <v>3266</v>
          </cell>
          <cell r="K187">
            <v>174</v>
          </cell>
          <cell r="L187">
            <v>227554</v>
          </cell>
          <cell r="M187">
            <v>26293</v>
          </cell>
        </row>
        <row r="188">
          <cell r="C188">
            <v>42</v>
          </cell>
          <cell r="D188">
            <v>0</v>
          </cell>
          <cell r="E188">
            <v>3</v>
          </cell>
          <cell r="F188">
            <v>0</v>
          </cell>
          <cell r="G188">
            <v>6</v>
          </cell>
          <cell r="H188">
            <v>33</v>
          </cell>
          <cell r="I188">
            <v>0</v>
          </cell>
          <cell r="J188">
            <v>2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2826</v>
          </cell>
          <cell r="D190">
            <v>15</v>
          </cell>
          <cell r="E190">
            <v>49</v>
          </cell>
          <cell r="F190">
            <v>1</v>
          </cell>
          <cell r="G190">
            <v>2352</v>
          </cell>
          <cell r="H190">
            <v>425</v>
          </cell>
          <cell r="I190">
            <v>61</v>
          </cell>
          <cell r="J190">
            <v>40</v>
          </cell>
          <cell r="K190">
            <v>0.7</v>
          </cell>
          <cell r="L190">
            <v>142589</v>
          </cell>
          <cell r="M190">
            <v>2043</v>
          </cell>
        </row>
        <row r="195">
          <cell r="C195">
            <v>98674</v>
          </cell>
          <cell r="D195">
            <v>3083</v>
          </cell>
          <cell r="E195">
            <v>2376</v>
          </cell>
          <cell r="F195">
            <v>117</v>
          </cell>
          <cell r="G195">
            <v>16477</v>
          </cell>
          <cell r="H195">
            <v>79821</v>
          </cell>
          <cell r="I195">
            <v>1814</v>
          </cell>
          <cell r="J195">
            <v>1170</v>
          </cell>
          <cell r="K195">
            <v>28</v>
          </cell>
          <cell r="L195">
            <v>750944</v>
          </cell>
          <cell r="M195">
            <v>8904</v>
          </cell>
        </row>
        <row r="197">
          <cell r="C197">
            <v>8238</v>
          </cell>
          <cell r="D197">
            <v>483</v>
          </cell>
          <cell r="E197">
            <v>52</v>
          </cell>
          <cell r="F197">
            <v>6</v>
          </cell>
          <cell r="G197">
            <v>1546</v>
          </cell>
          <cell r="H197">
            <v>6640</v>
          </cell>
          <cell r="I197">
            <v>1</v>
          </cell>
          <cell r="J197">
            <v>833</v>
          </cell>
          <cell r="K197">
            <v>5</v>
          </cell>
          <cell r="L197">
            <v>790000</v>
          </cell>
          <cell r="M197">
            <v>79875</v>
          </cell>
        </row>
        <row r="199">
          <cell r="C199">
            <v>133495</v>
          </cell>
          <cell r="D199">
            <v>4451</v>
          </cell>
          <cell r="E199">
            <v>18100</v>
          </cell>
          <cell r="F199">
            <v>763</v>
          </cell>
          <cell r="G199" t="str">
            <v>N/A</v>
          </cell>
          <cell r="H199">
            <v>115051</v>
          </cell>
          <cell r="I199">
            <v>1559</v>
          </cell>
          <cell r="J199">
            <v>1966</v>
          </cell>
          <cell r="K199">
            <v>267</v>
          </cell>
          <cell r="L199">
            <v>559935</v>
          </cell>
          <cell r="M199">
            <v>8248</v>
          </cell>
        </row>
        <row r="200">
          <cell r="C200">
            <v>6592</v>
          </cell>
          <cell r="D200">
            <v>467</v>
          </cell>
          <cell r="E200">
            <v>174</v>
          </cell>
          <cell r="F200">
            <v>13</v>
          </cell>
          <cell r="G200">
            <v>424</v>
          </cell>
          <cell r="H200">
            <v>5994</v>
          </cell>
          <cell r="I200">
            <v>45</v>
          </cell>
          <cell r="J200">
            <v>151</v>
          </cell>
          <cell r="K200">
            <v>4</v>
          </cell>
          <cell r="L200">
            <v>67520</v>
          </cell>
          <cell r="M200">
            <v>1544</v>
          </cell>
        </row>
        <row r="202">
          <cell r="C202">
            <v>844992</v>
          </cell>
          <cell r="D202">
            <v>29100</v>
          </cell>
          <cell r="E202">
            <v>47430</v>
          </cell>
          <cell r="F202">
            <v>2304</v>
          </cell>
          <cell r="G202">
            <v>83910</v>
          </cell>
          <cell r="H202">
            <v>713652</v>
          </cell>
          <cell r="I202">
            <v>14014</v>
          </cell>
          <cell r="J202">
            <v>2553</v>
          </cell>
          <cell r="K202">
            <v>143</v>
          </cell>
          <cell r="L202">
            <v>4307429</v>
          </cell>
          <cell r="M202">
            <v>13013</v>
          </cell>
        </row>
        <row r="203">
          <cell r="C203">
            <v>1716</v>
          </cell>
          <cell r="D203">
            <v>38</v>
          </cell>
          <cell r="E203">
            <v>7</v>
          </cell>
          <cell r="F203">
            <v>1</v>
          </cell>
          <cell r="G203">
            <v>450</v>
          </cell>
          <cell r="H203">
            <v>1259</v>
          </cell>
          <cell r="I203">
            <v>8</v>
          </cell>
          <cell r="J203">
            <v>51</v>
          </cell>
          <cell r="K203">
            <v>0.2</v>
          </cell>
          <cell r="L203">
            <v>150000</v>
          </cell>
          <cell r="M203">
            <v>4482</v>
          </cell>
        </row>
        <row r="206">
          <cell r="C206">
            <v>268</v>
          </cell>
          <cell r="D206">
            <v>0</v>
          </cell>
          <cell r="E206">
            <v>0</v>
          </cell>
          <cell r="F206">
            <v>0</v>
          </cell>
          <cell r="G206">
            <v>223</v>
          </cell>
          <cell r="H206">
            <v>45</v>
          </cell>
          <cell r="I206">
            <v>8</v>
          </cell>
          <cell r="J206">
            <v>3</v>
          </cell>
          <cell r="K206">
            <v>0</v>
          </cell>
          <cell r="L206">
            <v>206253</v>
          </cell>
          <cell r="M206">
            <v>2119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1</v>
          </cell>
          <cell r="I208">
            <v>0</v>
          </cell>
          <cell r="J208">
            <v>0.03</v>
          </cell>
          <cell r="K208">
            <v>0</v>
          </cell>
          <cell r="L208">
            <v>0</v>
          </cell>
          <cell r="M208">
            <v>0</v>
          </cell>
        </row>
      </sheetData>
      <sheetData sheetId="60"/>
      <sheetData sheetId="61">
        <row r="1">
          <cell r="C1">
            <v>2710294</v>
          </cell>
        </row>
        <row r="1">
          <cell r="E1">
            <v>190110</v>
          </cell>
        </row>
        <row r="2">
          <cell r="C2">
            <v>1279</v>
          </cell>
          <cell r="D2">
            <v>103</v>
          </cell>
          <cell r="E2">
            <v>42</v>
          </cell>
          <cell r="F2">
            <v>2</v>
          </cell>
          <cell r="G2">
            <v>179</v>
          </cell>
          <cell r="H2">
            <v>1058</v>
          </cell>
          <cell r="I2">
            <v>7</v>
          </cell>
          <cell r="J2">
            <v>33</v>
          </cell>
          <cell r="K2">
            <v>1</v>
          </cell>
          <cell r="L2">
            <v>6422</v>
          </cell>
          <cell r="M2">
            <v>165</v>
          </cell>
        </row>
        <row r="3">
          <cell r="C3">
            <v>663</v>
          </cell>
          <cell r="D3">
            <v>29</v>
          </cell>
          <cell r="E3">
            <v>27</v>
          </cell>
          <cell r="F3">
            <v>0</v>
          </cell>
          <cell r="G3">
            <v>385</v>
          </cell>
          <cell r="H3">
            <v>251</v>
          </cell>
          <cell r="I3">
            <v>4</v>
          </cell>
          <cell r="J3">
            <v>230</v>
          </cell>
          <cell r="K3">
            <v>9</v>
          </cell>
          <cell r="L3">
            <v>6509</v>
          </cell>
          <cell r="M3">
            <v>2262</v>
          </cell>
        </row>
        <row r="10">
          <cell r="C10">
            <v>1523</v>
          </cell>
          <cell r="D10">
            <v>50</v>
          </cell>
          <cell r="E10">
            <v>24</v>
          </cell>
          <cell r="F10">
            <v>0</v>
          </cell>
          <cell r="G10">
            <v>659</v>
          </cell>
          <cell r="H10">
            <v>840</v>
          </cell>
          <cell r="I10">
            <v>10</v>
          </cell>
          <cell r="J10">
            <v>514</v>
          </cell>
          <cell r="K10">
            <v>8</v>
          </cell>
          <cell r="L10">
            <v>15960</v>
          </cell>
          <cell r="M10">
            <v>5386</v>
          </cell>
        </row>
        <row r="12">
          <cell r="C12">
            <v>6661</v>
          </cell>
          <cell r="D12">
            <v>12</v>
          </cell>
          <cell r="E12">
            <v>75</v>
          </cell>
          <cell r="F12">
            <v>1</v>
          </cell>
          <cell r="G12">
            <v>5045</v>
          </cell>
          <cell r="H12">
            <v>1541</v>
          </cell>
          <cell r="I12">
            <v>45</v>
          </cell>
          <cell r="J12">
            <v>261</v>
          </cell>
          <cell r="K12">
            <v>3</v>
          </cell>
          <cell r="L12">
            <v>466659</v>
          </cell>
          <cell r="M12">
            <v>18300</v>
          </cell>
        </row>
        <row r="13">
          <cell r="C13">
            <v>15002</v>
          </cell>
          <cell r="D13">
            <v>77</v>
          </cell>
          <cell r="E13">
            <v>522</v>
          </cell>
          <cell r="F13">
            <v>12</v>
          </cell>
          <cell r="G13">
            <v>11694</v>
          </cell>
          <cell r="H13">
            <v>2786</v>
          </cell>
          <cell r="I13">
            <v>169</v>
          </cell>
          <cell r="J13">
            <v>1666</v>
          </cell>
          <cell r="K13">
            <v>58</v>
          </cell>
          <cell r="L13">
            <v>205835</v>
          </cell>
          <cell r="M13">
            <v>22854</v>
          </cell>
        </row>
        <row r="14">
          <cell r="C14">
            <v>1548</v>
          </cell>
          <cell r="D14">
            <v>30</v>
          </cell>
          <cell r="E14">
            <v>20</v>
          </cell>
          <cell r="F14">
            <v>0</v>
          </cell>
          <cell r="G14">
            <v>948</v>
          </cell>
          <cell r="H14">
            <v>580</v>
          </cell>
          <cell r="I14">
            <v>14</v>
          </cell>
          <cell r="J14">
            <v>153</v>
          </cell>
          <cell r="K14">
            <v>2</v>
          </cell>
          <cell r="L14">
            <v>108221</v>
          </cell>
          <cell r="M14">
            <v>10674</v>
          </cell>
        </row>
        <row r="16">
          <cell r="C16">
            <v>2217</v>
          </cell>
          <cell r="D16">
            <v>190</v>
          </cell>
          <cell r="E16">
            <v>8</v>
          </cell>
          <cell r="F16">
            <v>1</v>
          </cell>
          <cell r="G16">
            <v>1082</v>
          </cell>
          <cell r="H16">
            <v>1127</v>
          </cell>
          <cell r="I16">
            <v>2</v>
          </cell>
          <cell r="J16">
            <v>1303</v>
          </cell>
          <cell r="K16">
            <v>5</v>
          </cell>
          <cell r="L16">
            <v>100031</v>
          </cell>
          <cell r="M16">
            <v>58787</v>
          </cell>
        </row>
        <row r="17">
          <cell r="C17">
            <v>4186</v>
          </cell>
          <cell r="D17">
            <v>414</v>
          </cell>
          <cell r="E17">
            <v>127</v>
          </cell>
          <cell r="F17">
            <v>7</v>
          </cell>
          <cell r="G17">
            <v>108</v>
          </cell>
          <cell r="H17">
            <v>3951</v>
          </cell>
          <cell r="I17">
            <v>1</v>
          </cell>
          <cell r="J17">
            <v>25</v>
          </cell>
          <cell r="K17">
            <v>0.8</v>
          </cell>
          <cell r="L17">
            <v>36090</v>
          </cell>
          <cell r="M17">
            <v>219</v>
          </cell>
        </row>
        <row r="19">
          <cell r="C19">
            <v>8022</v>
          </cell>
          <cell r="D19">
            <v>741</v>
          </cell>
          <cell r="E19">
            <v>60</v>
          </cell>
          <cell r="F19">
            <v>2</v>
          </cell>
          <cell r="G19">
            <v>938</v>
          </cell>
          <cell r="H19">
            <v>7024</v>
          </cell>
          <cell r="I19">
            <v>92</v>
          </cell>
          <cell r="J19">
            <v>849</v>
          </cell>
          <cell r="K19">
            <v>6</v>
          </cell>
          <cell r="L19">
            <v>122543</v>
          </cell>
          <cell r="M19">
            <v>12968</v>
          </cell>
        </row>
        <row r="20">
          <cell r="C20">
            <v>42797</v>
          </cell>
          <cell r="D20">
            <v>908</v>
          </cell>
          <cell r="E20">
            <v>6490</v>
          </cell>
          <cell r="F20">
            <v>228</v>
          </cell>
          <cell r="G20">
            <v>9800</v>
          </cell>
          <cell r="H20">
            <v>26507</v>
          </cell>
          <cell r="I20">
            <v>993</v>
          </cell>
          <cell r="J20">
            <v>3693</v>
          </cell>
          <cell r="K20">
            <v>560</v>
          </cell>
          <cell r="L20">
            <v>179666</v>
          </cell>
          <cell r="M20">
            <v>15502</v>
          </cell>
        </row>
        <row r="24">
          <cell r="C24">
            <v>7</v>
          </cell>
          <cell r="D24">
            <v>1</v>
          </cell>
          <cell r="E24">
            <v>0</v>
          </cell>
          <cell r="F24">
            <v>0</v>
          </cell>
          <cell r="G24">
            <v>3</v>
          </cell>
          <cell r="H24">
            <v>4</v>
          </cell>
          <cell r="I24">
            <v>0</v>
          </cell>
          <cell r="J24">
            <v>9</v>
          </cell>
          <cell r="K24">
            <v>0</v>
          </cell>
          <cell r="L24">
            <v>8953</v>
          </cell>
          <cell r="M24">
            <v>11603</v>
          </cell>
        </row>
        <row r="26">
          <cell r="C26">
            <v>1413</v>
          </cell>
          <cell r="D26">
            <v>45</v>
          </cell>
          <cell r="E26">
            <v>54</v>
          </cell>
          <cell r="F26">
            <v>1</v>
          </cell>
          <cell r="G26">
            <v>485</v>
          </cell>
          <cell r="H26">
            <v>874</v>
          </cell>
          <cell r="I26">
            <v>4</v>
          </cell>
          <cell r="J26">
            <v>431</v>
          </cell>
          <cell r="K26">
            <v>16</v>
          </cell>
          <cell r="L26">
            <v>21432</v>
          </cell>
          <cell r="M26">
            <v>6533</v>
          </cell>
        </row>
        <row r="28">
          <cell r="C28">
            <v>49492</v>
          </cell>
          <cell r="D28">
            <v>3735</v>
          </cell>
          <cell r="E28">
            <v>3313</v>
          </cell>
          <cell r="F28">
            <v>407</v>
          </cell>
          <cell r="G28">
            <v>26573</v>
          </cell>
          <cell r="H28">
            <v>19606</v>
          </cell>
          <cell r="I28">
            <v>8318</v>
          </cell>
          <cell r="J28">
            <v>233</v>
          </cell>
          <cell r="K28">
            <v>16</v>
          </cell>
          <cell r="L28">
            <v>291922</v>
          </cell>
          <cell r="M28">
            <v>1373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119</v>
          </cell>
          <cell r="H30">
            <v>18</v>
          </cell>
          <cell r="I30">
            <v>2</v>
          </cell>
          <cell r="J30">
            <v>315</v>
          </cell>
          <cell r="K30">
            <v>2</v>
          </cell>
          <cell r="L30">
            <v>12430</v>
          </cell>
          <cell r="M30">
            <v>28413</v>
          </cell>
        </row>
        <row r="31">
          <cell r="C31">
            <v>1097</v>
          </cell>
          <cell r="D31">
            <v>73</v>
          </cell>
          <cell r="E31">
            <v>52</v>
          </cell>
          <cell r="F31">
            <v>3</v>
          </cell>
          <cell r="G31">
            <v>190</v>
          </cell>
          <cell r="H31">
            <v>855</v>
          </cell>
          <cell r="I31">
            <v>37</v>
          </cell>
          <cell r="J31">
            <v>158</v>
          </cell>
          <cell r="K31">
            <v>7</v>
          </cell>
          <cell r="L31">
            <v>27000</v>
          </cell>
          <cell r="M31">
            <v>3886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110</v>
          </cell>
          <cell r="H35">
            <v>12</v>
          </cell>
          <cell r="I35">
            <v>1</v>
          </cell>
          <cell r="J35">
            <v>7</v>
          </cell>
          <cell r="K35">
            <v>0</v>
          </cell>
          <cell r="L35">
            <v>5768</v>
          </cell>
          <cell r="M35">
            <v>345</v>
          </cell>
        </row>
        <row r="37">
          <cell r="C37">
            <v>41791</v>
          </cell>
          <cell r="D37">
            <v>1978</v>
          </cell>
          <cell r="E37">
            <v>2141</v>
          </cell>
          <cell r="F37">
            <v>175</v>
          </cell>
          <cell r="G37">
            <v>13986</v>
          </cell>
          <cell r="H37">
            <v>25664</v>
          </cell>
          <cell r="I37">
            <v>557</v>
          </cell>
          <cell r="J37">
            <v>1107</v>
          </cell>
          <cell r="K37">
            <v>57</v>
          </cell>
          <cell r="L37">
            <v>620101</v>
          </cell>
          <cell r="M37">
            <v>16430</v>
          </cell>
        </row>
        <row r="43">
          <cell r="C43">
            <v>11812</v>
          </cell>
          <cell r="D43">
            <v>516</v>
          </cell>
          <cell r="E43">
            <v>168</v>
          </cell>
          <cell r="F43">
            <v>8</v>
          </cell>
          <cell r="G43">
            <v>5804</v>
          </cell>
          <cell r="H43">
            <v>5840</v>
          </cell>
          <cell r="I43">
            <v>411</v>
          </cell>
          <cell r="J43">
            <v>618</v>
          </cell>
          <cell r="K43">
            <v>9</v>
          </cell>
          <cell r="L43">
            <v>135147</v>
          </cell>
          <cell r="M43">
            <v>7070</v>
          </cell>
        </row>
        <row r="44">
          <cell r="C44">
            <v>84306</v>
          </cell>
        </row>
        <row r="44">
          <cell r="E44">
            <v>4642</v>
          </cell>
        </row>
        <row r="48">
          <cell r="C48">
            <v>1981</v>
          </cell>
          <cell r="D48">
            <v>31</v>
          </cell>
          <cell r="E48">
            <v>50</v>
          </cell>
          <cell r="F48">
            <v>2</v>
          </cell>
          <cell r="G48">
            <v>883</v>
          </cell>
          <cell r="H48">
            <v>1048</v>
          </cell>
          <cell r="I48">
            <v>19</v>
          </cell>
          <cell r="J48">
            <v>483</v>
          </cell>
          <cell r="K48">
            <v>12</v>
          </cell>
          <cell r="L48">
            <v>28853</v>
          </cell>
          <cell r="M48">
            <v>7028</v>
          </cell>
        </row>
        <row r="51">
          <cell r="C51">
            <v>795</v>
          </cell>
          <cell r="D51">
            <v>5</v>
          </cell>
          <cell r="E51">
            <v>13</v>
          </cell>
          <cell r="F51">
            <v>0</v>
          </cell>
          <cell r="G51">
            <v>98</v>
          </cell>
          <cell r="H51">
            <v>684</v>
          </cell>
          <cell r="I51">
            <v>15</v>
          </cell>
          <cell r="J51">
            <v>658</v>
          </cell>
          <cell r="K51">
            <v>11</v>
          </cell>
          <cell r="L51">
            <v>40745</v>
          </cell>
          <cell r="M51">
            <v>33747</v>
          </cell>
        </row>
        <row r="52">
          <cell r="C52">
            <v>7138</v>
          </cell>
          <cell r="D52">
            <v>51</v>
          </cell>
          <cell r="E52">
            <v>210</v>
          </cell>
          <cell r="F52">
            <v>2</v>
          </cell>
          <cell r="G52">
            <v>2152</v>
          </cell>
          <cell r="H52">
            <v>4776</v>
          </cell>
          <cell r="I52">
            <v>76</v>
          </cell>
          <cell r="J52">
            <v>667</v>
          </cell>
          <cell r="K52">
            <v>20</v>
          </cell>
          <cell r="L52">
            <v>195725</v>
          </cell>
          <cell r="M52">
            <v>18277</v>
          </cell>
        </row>
        <row r="53">
          <cell r="C53">
            <v>8073</v>
          </cell>
          <cell r="D53">
            <v>161</v>
          </cell>
          <cell r="E53">
            <v>394</v>
          </cell>
          <cell r="F53">
            <v>10</v>
          </cell>
          <cell r="G53">
            <v>5384</v>
          </cell>
          <cell r="H53">
            <v>2295</v>
          </cell>
          <cell r="I53">
            <v>74</v>
          </cell>
          <cell r="J53">
            <v>1394</v>
          </cell>
          <cell r="K53">
            <v>68</v>
          </cell>
          <cell r="L53">
            <v>116621</v>
          </cell>
          <cell r="M53">
            <v>20134</v>
          </cell>
        </row>
        <row r="59">
          <cell r="C59">
            <v>11183</v>
          </cell>
          <cell r="D59">
            <v>333</v>
          </cell>
          <cell r="E59">
            <v>560</v>
          </cell>
          <cell r="F59">
            <v>23</v>
          </cell>
          <cell r="G59">
            <v>1328</v>
          </cell>
          <cell r="H59">
            <v>9295</v>
          </cell>
          <cell r="I59">
            <v>141</v>
          </cell>
          <cell r="J59">
            <v>634</v>
          </cell>
          <cell r="K59">
            <v>32</v>
          </cell>
          <cell r="L59">
            <v>34840</v>
          </cell>
          <cell r="M59">
            <v>1975</v>
          </cell>
        </row>
        <row r="64">
          <cell r="C64">
            <v>1592</v>
          </cell>
          <cell r="D64">
            <v>33</v>
          </cell>
          <cell r="E64">
            <v>45</v>
          </cell>
          <cell r="F64">
            <v>1</v>
          </cell>
          <cell r="G64">
            <v>192</v>
          </cell>
          <cell r="H64">
            <v>1355</v>
          </cell>
          <cell r="I64">
            <v>7</v>
          </cell>
          <cell r="J64">
            <v>1200</v>
          </cell>
          <cell r="K64">
            <v>34</v>
          </cell>
          <cell r="L64">
            <v>45181</v>
          </cell>
          <cell r="M64">
            <v>34059</v>
          </cell>
        </row>
        <row r="70">
          <cell r="C70">
            <v>4284</v>
          </cell>
          <cell r="D70">
            <v>155</v>
          </cell>
          <cell r="E70">
            <v>172</v>
          </cell>
          <cell r="F70">
            <v>23</v>
          </cell>
          <cell r="G70">
            <v>2000</v>
          </cell>
          <cell r="H70">
            <v>2112</v>
          </cell>
          <cell r="I70">
            <v>60</v>
          </cell>
          <cell r="J70">
            <v>773</v>
          </cell>
          <cell r="K70">
            <v>31</v>
          </cell>
          <cell r="L70">
            <v>71000</v>
          </cell>
          <cell r="M70">
            <v>12814</v>
          </cell>
        </row>
        <row r="76">
          <cell r="C76">
            <v>425</v>
          </cell>
          <cell r="D76">
            <v>9</v>
          </cell>
          <cell r="E76">
            <v>5</v>
          </cell>
          <cell r="F76">
            <v>0</v>
          </cell>
          <cell r="G76">
            <v>111</v>
          </cell>
          <cell r="H76">
            <v>309</v>
          </cell>
          <cell r="I76">
            <v>6</v>
          </cell>
          <cell r="J76">
            <v>107</v>
          </cell>
          <cell r="K76">
            <v>1</v>
          </cell>
          <cell r="L76">
            <v>8375</v>
          </cell>
          <cell r="M76">
            <v>2099</v>
          </cell>
        </row>
        <row r="77">
          <cell r="C77">
            <v>151784</v>
          </cell>
          <cell r="D77">
            <v>1722</v>
          </cell>
          <cell r="E77">
            <v>5404</v>
          </cell>
          <cell r="F77">
            <v>154</v>
          </cell>
          <cell r="G77">
            <v>103300</v>
          </cell>
          <cell r="H77">
            <v>43080</v>
          </cell>
          <cell r="I77">
            <v>2908</v>
          </cell>
          <cell r="J77">
            <v>1812</v>
          </cell>
          <cell r="K77">
            <v>64</v>
          </cell>
          <cell r="L77">
            <v>2072669</v>
          </cell>
          <cell r="M77">
            <v>24738</v>
          </cell>
        </row>
        <row r="80">
          <cell r="C80">
            <v>2463</v>
          </cell>
          <cell r="D80">
            <v>55</v>
          </cell>
          <cell r="E80">
            <v>125</v>
          </cell>
          <cell r="F80">
            <v>4</v>
          </cell>
          <cell r="G80">
            <v>577</v>
          </cell>
          <cell r="H80">
            <v>1761</v>
          </cell>
          <cell r="I80">
            <v>52</v>
          </cell>
          <cell r="J80">
            <v>236</v>
          </cell>
          <cell r="K80">
            <v>12</v>
          </cell>
          <cell r="L80">
            <v>59241</v>
          </cell>
          <cell r="M80">
            <v>5684</v>
          </cell>
        </row>
        <row r="90">
          <cell r="C90">
            <v>2284</v>
          </cell>
          <cell r="D90">
            <v>116</v>
          </cell>
          <cell r="E90">
            <v>239</v>
          </cell>
          <cell r="F90">
            <v>14</v>
          </cell>
          <cell r="G90">
            <v>390</v>
          </cell>
          <cell r="H90">
            <v>1655</v>
          </cell>
          <cell r="I90">
            <v>61</v>
          </cell>
          <cell r="J90">
            <v>236</v>
          </cell>
          <cell r="K90">
            <v>25</v>
          </cell>
          <cell r="L90">
            <v>55390</v>
          </cell>
          <cell r="M90">
            <v>5734</v>
          </cell>
        </row>
        <row r="92">
          <cell r="C92">
            <v>23039</v>
          </cell>
          <cell r="D92">
            <v>1669</v>
          </cell>
          <cell r="E92">
            <v>721</v>
          </cell>
          <cell r="F92">
            <v>40</v>
          </cell>
          <cell r="G92">
            <v>5012</v>
          </cell>
          <cell r="H92">
            <v>17306</v>
          </cell>
          <cell r="I92">
            <v>0</v>
          </cell>
          <cell r="J92">
            <v>17</v>
          </cell>
          <cell r="K92">
            <v>0.5</v>
          </cell>
          <cell r="L92">
            <v>500542</v>
          </cell>
          <cell r="M92">
            <v>363</v>
          </cell>
        </row>
        <row r="93">
          <cell r="C93">
            <v>7775</v>
          </cell>
          <cell r="D93">
            <v>357</v>
          </cell>
          <cell r="E93">
            <v>647</v>
          </cell>
          <cell r="F93">
            <v>12</v>
          </cell>
          <cell r="G93">
            <v>960</v>
          </cell>
          <cell r="H93">
            <v>6168</v>
          </cell>
          <cell r="I93">
            <v>0</v>
          </cell>
          <cell r="J93">
            <v>28</v>
          </cell>
          <cell r="K93">
            <v>2</v>
          </cell>
          <cell r="L93">
            <v>59935</v>
          </cell>
          <cell r="M93">
            <v>219</v>
          </cell>
        </row>
        <row r="94">
          <cell r="C94">
            <v>87026</v>
          </cell>
          <cell r="D94">
            <v>1030</v>
          </cell>
          <cell r="E94">
            <v>5481</v>
          </cell>
          <cell r="F94">
            <v>90</v>
          </cell>
          <cell r="G94">
            <v>64843</v>
          </cell>
          <cell r="H94">
            <v>16702</v>
          </cell>
          <cell r="I94">
            <v>3105</v>
          </cell>
          <cell r="J94">
            <v>1036</v>
          </cell>
          <cell r="K94">
            <v>65</v>
          </cell>
          <cell r="L94">
            <v>389507</v>
          </cell>
          <cell r="M94">
            <v>4637</v>
          </cell>
        </row>
        <row r="95">
          <cell r="C95">
            <v>1677</v>
          </cell>
          <cell r="D95">
            <v>46</v>
          </cell>
          <cell r="E95">
            <v>83</v>
          </cell>
          <cell r="F95">
            <v>0</v>
          </cell>
          <cell r="G95">
            <v>1171</v>
          </cell>
          <cell r="H95">
            <v>423</v>
          </cell>
          <cell r="I95">
            <v>0</v>
          </cell>
          <cell r="J95">
            <v>42</v>
          </cell>
          <cell r="K95">
            <v>2</v>
          </cell>
          <cell r="L95">
            <v>64882</v>
          </cell>
          <cell r="M95">
            <v>1613</v>
          </cell>
        </row>
        <row r="96">
          <cell r="C96">
            <v>17607</v>
          </cell>
          <cell r="D96">
            <v>936</v>
          </cell>
          <cell r="E96">
            <v>794</v>
          </cell>
          <cell r="F96">
            <v>25</v>
          </cell>
          <cell r="G96">
            <v>9233</v>
          </cell>
          <cell r="H96">
            <v>7580</v>
          </cell>
          <cell r="I96">
            <v>147</v>
          </cell>
          <cell r="J96">
            <v>3566</v>
          </cell>
          <cell r="K96">
            <v>161</v>
          </cell>
          <cell r="L96">
            <v>111584</v>
          </cell>
          <cell r="M96">
            <v>22598</v>
          </cell>
        </row>
        <row r="98">
          <cell r="C98">
            <v>14803</v>
          </cell>
          <cell r="D98">
            <v>305</v>
          </cell>
          <cell r="E98">
            <v>192</v>
          </cell>
          <cell r="F98">
            <v>3</v>
          </cell>
          <cell r="G98">
            <v>5611</v>
          </cell>
          <cell r="H98">
            <v>9000</v>
          </cell>
          <cell r="I98">
            <v>139</v>
          </cell>
          <cell r="J98">
            <v>1710</v>
          </cell>
          <cell r="K98">
            <v>22</v>
          </cell>
          <cell r="L98">
            <v>240303</v>
          </cell>
          <cell r="M98">
            <v>27763</v>
          </cell>
        </row>
        <row r="99">
          <cell r="C99">
            <v>189973</v>
          </cell>
          <cell r="D99">
            <v>2646</v>
          </cell>
          <cell r="E99">
            <v>25549</v>
          </cell>
          <cell r="F99">
            <v>464</v>
          </cell>
          <cell r="G99">
            <v>57576</v>
          </cell>
          <cell r="H99">
            <v>106848</v>
          </cell>
          <cell r="I99">
            <v>2267</v>
          </cell>
          <cell r="J99">
            <v>3142</v>
          </cell>
          <cell r="K99">
            <v>423</v>
          </cell>
          <cell r="L99">
            <v>1579909</v>
          </cell>
          <cell r="M99">
            <v>26131</v>
          </cell>
        </row>
        <row r="103">
          <cell r="C103">
            <v>437</v>
          </cell>
          <cell r="D103">
            <v>2</v>
          </cell>
          <cell r="E103">
            <v>7</v>
          </cell>
          <cell r="F103">
            <v>0</v>
          </cell>
          <cell r="G103">
            <v>318</v>
          </cell>
          <cell r="H103">
            <v>112</v>
          </cell>
          <cell r="I103">
            <v>5</v>
          </cell>
          <cell r="J103">
            <v>43</v>
          </cell>
          <cell r="K103">
            <v>0.7</v>
          </cell>
          <cell r="L103">
            <v>36000</v>
          </cell>
          <cell r="M103">
            <v>3528</v>
          </cell>
        </row>
        <row r="104">
          <cell r="C104">
            <v>2289</v>
          </cell>
          <cell r="D104">
            <v>154</v>
          </cell>
          <cell r="E104">
            <v>20</v>
          </cell>
          <cell r="F104">
            <v>1</v>
          </cell>
          <cell r="G104">
            <v>560</v>
          </cell>
          <cell r="H104">
            <v>1709</v>
          </cell>
          <cell r="I104">
            <v>29</v>
          </cell>
          <cell r="J104">
            <v>122</v>
          </cell>
          <cell r="K104">
            <v>1</v>
          </cell>
          <cell r="L104">
            <v>153492</v>
          </cell>
          <cell r="M104">
            <v>8175</v>
          </cell>
        </row>
        <row r="106">
          <cell r="C106">
            <v>2399</v>
          </cell>
          <cell r="D106">
            <v>151</v>
          </cell>
          <cell r="E106">
            <v>14</v>
          </cell>
          <cell r="F106">
            <v>1</v>
          </cell>
          <cell r="G106">
            <v>498</v>
          </cell>
          <cell r="H106">
            <v>1887</v>
          </cell>
          <cell r="I106">
            <v>55</v>
          </cell>
          <cell r="J106">
            <v>562</v>
          </cell>
          <cell r="K106">
            <v>3</v>
          </cell>
          <cell r="L106">
            <v>0</v>
          </cell>
          <cell r="M106">
            <v>0</v>
          </cell>
        </row>
        <row r="107">
          <cell r="C107">
            <v>631</v>
          </cell>
          <cell r="D107">
            <v>19</v>
          </cell>
          <cell r="E107">
            <v>8</v>
          </cell>
          <cell r="F107">
            <v>1</v>
          </cell>
          <cell r="G107">
            <v>302</v>
          </cell>
          <cell r="H107">
            <v>321</v>
          </cell>
          <cell r="I107">
            <v>11</v>
          </cell>
          <cell r="J107">
            <v>97</v>
          </cell>
          <cell r="K107">
            <v>1</v>
          </cell>
          <cell r="L107">
            <v>39615</v>
          </cell>
          <cell r="M107">
            <v>6072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4</v>
          </cell>
          <cell r="H108">
            <v>15</v>
          </cell>
          <cell r="I108">
            <v>0</v>
          </cell>
          <cell r="J108">
            <v>3</v>
          </cell>
          <cell r="K108">
            <v>0</v>
          </cell>
          <cell r="L108">
            <v>1461</v>
          </cell>
          <cell r="M108">
            <v>201</v>
          </cell>
        </row>
        <row r="109">
          <cell r="C109">
            <v>778</v>
          </cell>
          <cell r="D109">
            <v>17</v>
          </cell>
          <cell r="E109">
            <v>11</v>
          </cell>
          <cell r="F109">
            <v>0</v>
          </cell>
          <cell r="G109">
            <v>133</v>
          </cell>
          <cell r="H109">
            <v>634</v>
          </cell>
          <cell r="I109">
            <v>6</v>
          </cell>
          <cell r="J109">
            <v>412</v>
          </cell>
          <cell r="K109">
            <v>6</v>
          </cell>
          <cell r="L109">
            <v>41041</v>
          </cell>
          <cell r="M109">
            <v>21759</v>
          </cell>
        </row>
        <row r="110">
          <cell r="C110">
            <v>688</v>
          </cell>
          <cell r="D110">
            <v>6</v>
          </cell>
          <cell r="E110">
            <v>22</v>
          </cell>
          <cell r="F110">
            <v>0</v>
          </cell>
          <cell r="G110">
            <v>140</v>
          </cell>
          <cell r="H110">
            <v>526</v>
          </cell>
          <cell r="I110">
            <v>46</v>
          </cell>
          <cell r="J110">
            <v>101</v>
          </cell>
          <cell r="K110">
            <v>3</v>
          </cell>
          <cell r="L110">
            <v>24210</v>
          </cell>
          <cell r="M110">
            <v>3547</v>
          </cell>
        </row>
        <row r="114">
          <cell r="C114">
            <v>1398</v>
          </cell>
          <cell r="D114">
            <v>28</v>
          </cell>
          <cell r="E114">
            <v>40</v>
          </cell>
          <cell r="F114">
            <v>2</v>
          </cell>
          <cell r="G114">
            <v>399</v>
          </cell>
          <cell r="H114">
            <v>959</v>
          </cell>
          <cell r="I114">
            <v>17</v>
          </cell>
          <cell r="J114">
            <v>514</v>
          </cell>
          <cell r="K114">
            <v>15</v>
          </cell>
          <cell r="L114">
            <v>83591</v>
          </cell>
          <cell r="M114">
            <v>30706</v>
          </cell>
        </row>
        <row r="115">
          <cell r="C115">
            <v>3665</v>
          </cell>
          <cell r="D115">
            <v>11</v>
          </cell>
          <cell r="E115">
            <v>83</v>
          </cell>
          <cell r="F115">
            <v>3</v>
          </cell>
          <cell r="G115">
            <v>728</v>
          </cell>
          <cell r="H115">
            <v>2854</v>
          </cell>
          <cell r="I115">
            <v>27</v>
          </cell>
          <cell r="J115">
            <v>5855</v>
          </cell>
          <cell r="K115">
            <v>133</v>
          </cell>
          <cell r="L115">
            <v>36891</v>
          </cell>
          <cell r="M115">
            <v>58933</v>
          </cell>
        </row>
        <row r="118">
          <cell r="C118">
            <v>5603</v>
          </cell>
          <cell r="D118">
            <v>71</v>
          </cell>
          <cell r="E118">
            <v>95</v>
          </cell>
          <cell r="F118">
            <v>2</v>
          </cell>
          <cell r="G118">
            <v>3542</v>
          </cell>
          <cell r="H118">
            <v>1966</v>
          </cell>
          <cell r="I118">
            <v>42</v>
          </cell>
          <cell r="J118">
            <v>173</v>
          </cell>
          <cell r="K118">
            <v>3</v>
          </cell>
          <cell r="L118">
            <v>117406</v>
          </cell>
          <cell r="M118">
            <v>3627</v>
          </cell>
        </row>
        <row r="119">
          <cell r="C119">
            <v>108</v>
          </cell>
          <cell r="D119">
            <v>22</v>
          </cell>
          <cell r="E119">
            <v>0</v>
          </cell>
          <cell r="F119">
            <v>0</v>
          </cell>
          <cell r="G119">
            <v>16</v>
          </cell>
          <cell r="H119">
            <v>92</v>
          </cell>
          <cell r="I119">
            <v>2</v>
          </cell>
          <cell r="J119">
            <v>200</v>
          </cell>
          <cell r="K119">
            <v>0</v>
          </cell>
          <cell r="L119">
            <v>4696</v>
          </cell>
          <cell r="M119">
            <v>8688</v>
          </cell>
        </row>
        <row r="126">
          <cell r="C126">
            <v>10544</v>
          </cell>
          <cell r="D126">
            <v>1043</v>
          </cell>
          <cell r="E126">
            <v>970</v>
          </cell>
          <cell r="F126">
            <v>113</v>
          </cell>
          <cell r="G126">
            <v>2627</v>
          </cell>
          <cell r="H126">
            <v>6947</v>
          </cell>
          <cell r="I126">
            <v>378</v>
          </cell>
          <cell r="J126">
            <v>82</v>
          </cell>
          <cell r="K126">
            <v>8</v>
          </cell>
          <cell r="L126">
            <v>49570</v>
          </cell>
          <cell r="M126">
            <v>384</v>
          </cell>
        </row>
        <row r="127">
          <cell r="C127">
            <v>2926</v>
          </cell>
          <cell r="D127">
            <v>148</v>
          </cell>
          <cell r="E127">
            <v>80</v>
          </cell>
          <cell r="F127">
            <v>5</v>
          </cell>
          <cell r="G127">
            <v>661</v>
          </cell>
          <cell r="H127">
            <v>2185</v>
          </cell>
          <cell r="I127">
            <v>212</v>
          </cell>
          <cell r="J127">
            <v>725</v>
          </cell>
          <cell r="K127">
            <v>20</v>
          </cell>
          <cell r="L127">
            <v>11763</v>
          </cell>
          <cell r="M127">
            <v>2916</v>
          </cell>
        </row>
        <row r="129">
          <cell r="C129">
            <v>35</v>
          </cell>
          <cell r="D129">
            <v>0</v>
          </cell>
          <cell r="E129">
            <v>0</v>
          </cell>
          <cell r="F129">
            <v>0</v>
          </cell>
          <cell r="G129">
            <v>8</v>
          </cell>
          <cell r="H129">
            <v>27</v>
          </cell>
          <cell r="I129">
            <v>0</v>
          </cell>
          <cell r="J129">
            <v>11</v>
          </cell>
          <cell r="K129">
            <v>0</v>
          </cell>
          <cell r="L129">
            <v>7156</v>
          </cell>
          <cell r="M129">
            <v>2183</v>
          </cell>
        </row>
        <row r="130">
          <cell r="C130">
            <v>316</v>
          </cell>
          <cell r="D130">
            <v>1</v>
          </cell>
          <cell r="E130">
            <v>5</v>
          </cell>
          <cell r="F130">
            <v>0</v>
          </cell>
          <cell r="G130">
            <v>123</v>
          </cell>
          <cell r="H130">
            <v>188</v>
          </cell>
          <cell r="I130">
            <v>7</v>
          </cell>
          <cell r="J130">
            <v>503</v>
          </cell>
          <cell r="K130">
            <v>8</v>
          </cell>
          <cell r="L130">
            <v>5085</v>
          </cell>
          <cell r="M130">
            <v>8096</v>
          </cell>
        </row>
        <row r="135">
          <cell r="C135">
            <v>132</v>
          </cell>
          <cell r="D135">
            <v>9</v>
          </cell>
          <cell r="E135">
            <v>5</v>
          </cell>
          <cell r="F135">
            <v>0</v>
          </cell>
          <cell r="G135">
            <v>9</v>
          </cell>
          <cell r="H135">
            <v>118</v>
          </cell>
          <cell r="I135">
            <v>0</v>
          </cell>
          <cell r="J135">
            <v>2</v>
          </cell>
          <cell r="K135">
            <v>0.09</v>
          </cell>
          <cell r="L135">
            <v>5528</v>
          </cell>
          <cell r="M135">
            <v>102</v>
          </cell>
        </row>
        <row r="137">
          <cell r="C137">
            <v>48</v>
          </cell>
          <cell r="D137">
            <v>3</v>
          </cell>
          <cell r="E137">
            <v>0</v>
          </cell>
          <cell r="F137">
            <v>0</v>
          </cell>
          <cell r="G137">
            <v>9</v>
          </cell>
          <cell r="H137">
            <v>39</v>
          </cell>
          <cell r="I137">
            <v>0</v>
          </cell>
          <cell r="J137">
            <v>2</v>
          </cell>
          <cell r="K137">
            <v>0</v>
          </cell>
          <cell r="L137">
            <v>8773</v>
          </cell>
          <cell r="M137">
            <v>301</v>
          </cell>
        </row>
        <row r="138">
          <cell r="C138">
            <v>35729</v>
          </cell>
          <cell r="D138">
            <v>887</v>
          </cell>
          <cell r="E138">
            <v>4177</v>
          </cell>
          <cell r="F138">
            <v>123</v>
          </cell>
          <cell r="G138" t="str">
            <v>N/A</v>
          </cell>
          <cell r="H138">
            <v>31302</v>
          </cell>
          <cell r="I138">
            <v>1008</v>
          </cell>
          <cell r="J138">
            <v>2085</v>
          </cell>
          <cell r="K138">
            <v>244</v>
          </cell>
          <cell r="L138">
            <v>187000</v>
          </cell>
          <cell r="M138">
            <v>10913</v>
          </cell>
        </row>
        <row r="144">
          <cell r="C144">
            <v>1300</v>
          </cell>
          <cell r="D144">
            <v>41</v>
          </cell>
          <cell r="E144">
            <v>56</v>
          </cell>
          <cell r="F144">
            <v>0</v>
          </cell>
          <cell r="G144">
            <v>301</v>
          </cell>
          <cell r="H144">
            <v>943</v>
          </cell>
          <cell r="I144">
            <v>14</v>
          </cell>
          <cell r="J144">
            <v>624</v>
          </cell>
          <cell r="K144">
            <v>27</v>
          </cell>
          <cell r="L144">
            <v>13649</v>
          </cell>
          <cell r="M144">
            <v>6551</v>
          </cell>
        </row>
        <row r="145">
          <cell r="C145">
            <v>7361</v>
          </cell>
          <cell r="D145">
            <v>86</v>
          </cell>
          <cell r="E145">
            <v>193</v>
          </cell>
          <cell r="F145">
            <v>6</v>
          </cell>
          <cell r="G145">
            <v>32</v>
          </cell>
          <cell r="H145">
            <v>7136</v>
          </cell>
          <cell r="I145">
            <v>50</v>
          </cell>
          <cell r="J145">
            <v>1358</v>
          </cell>
          <cell r="K145">
            <v>36</v>
          </cell>
          <cell r="L145">
            <v>152095</v>
          </cell>
          <cell r="M145">
            <v>28055</v>
          </cell>
        </row>
        <row r="146">
          <cell r="C146">
            <v>1716</v>
          </cell>
          <cell r="D146">
            <v>102</v>
          </cell>
          <cell r="E146">
            <v>9</v>
          </cell>
          <cell r="F146">
            <v>1</v>
          </cell>
          <cell r="G146">
            <v>307</v>
          </cell>
          <cell r="H146">
            <v>1400</v>
          </cell>
          <cell r="I146">
            <v>3</v>
          </cell>
          <cell r="J146">
            <v>336</v>
          </cell>
          <cell r="K146">
            <v>2</v>
          </cell>
          <cell r="L146">
            <v>0</v>
          </cell>
          <cell r="M146">
            <v>0</v>
          </cell>
        </row>
        <row r="147">
          <cell r="C147">
            <v>11057</v>
          </cell>
          <cell r="D147">
            <v>981</v>
          </cell>
          <cell r="E147">
            <v>235</v>
          </cell>
          <cell r="F147">
            <v>23</v>
          </cell>
          <cell r="G147">
            <v>2337</v>
          </cell>
          <cell r="H147">
            <v>8485</v>
          </cell>
          <cell r="I147">
            <v>60</v>
          </cell>
          <cell r="J147">
            <v>50</v>
          </cell>
          <cell r="K147">
            <v>1</v>
          </cell>
          <cell r="L147">
            <v>124549</v>
          </cell>
          <cell r="M147">
            <v>564</v>
          </cell>
        </row>
        <row r="148">
          <cell r="C148">
            <v>480</v>
          </cell>
          <cell r="D148">
            <v>6</v>
          </cell>
          <cell r="E148">
            <v>4</v>
          </cell>
          <cell r="F148">
            <v>0</v>
          </cell>
          <cell r="G148">
            <v>92</v>
          </cell>
          <cell r="H148">
            <v>384</v>
          </cell>
          <cell r="I148">
            <v>0</v>
          </cell>
          <cell r="J148">
            <v>94</v>
          </cell>
          <cell r="K148">
            <v>0.8</v>
          </cell>
          <cell r="L148">
            <v>27000</v>
          </cell>
          <cell r="M148">
            <v>5293</v>
          </cell>
        </row>
        <row r="149">
          <cell r="C149">
            <v>4992</v>
          </cell>
          <cell r="D149">
            <v>171</v>
          </cell>
          <cell r="E149">
            <v>144</v>
          </cell>
          <cell r="F149">
            <v>3</v>
          </cell>
          <cell r="G149">
            <v>255</v>
          </cell>
          <cell r="H149">
            <v>4593</v>
          </cell>
          <cell r="I149">
            <v>97</v>
          </cell>
          <cell r="J149">
            <v>1157</v>
          </cell>
        </row>
        <row r="152">
          <cell r="C152">
            <v>20914</v>
          </cell>
          <cell r="D152">
            <v>1664</v>
          </cell>
          <cell r="E152">
            <v>572</v>
          </cell>
          <cell r="F152">
            <v>42</v>
          </cell>
          <cell r="G152">
            <v>7422</v>
          </cell>
          <cell r="H152">
            <v>12920</v>
          </cell>
          <cell r="I152">
            <v>396</v>
          </cell>
          <cell r="J152">
            <v>634</v>
          </cell>
          <cell r="K152">
            <v>17</v>
          </cell>
          <cell r="L152">
            <v>185238</v>
          </cell>
          <cell r="M152">
            <v>5618</v>
          </cell>
        </row>
        <row r="153">
          <cell r="C153">
            <v>6981</v>
          </cell>
          <cell r="D153">
            <v>271</v>
          </cell>
          <cell r="E153">
            <v>462</v>
          </cell>
          <cell r="F153">
            <v>16</v>
          </cell>
          <cell r="G153">
            <v>722</v>
          </cell>
          <cell r="H153">
            <v>5797</v>
          </cell>
          <cell r="I153">
            <v>1</v>
          </cell>
          <cell r="J153">
            <v>64</v>
          </cell>
          <cell r="K153">
            <v>4</v>
          </cell>
          <cell r="L153">
            <v>72346</v>
          </cell>
          <cell r="M153">
            <v>660</v>
          </cell>
        </row>
        <row r="154">
          <cell r="C154">
            <v>10511</v>
          </cell>
          <cell r="D154">
            <v>342</v>
          </cell>
          <cell r="E154">
            <v>454</v>
          </cell>
          <cell r="F154">
            <v>28</v>
          </cell>
          <cell r="G154">
            <v>1740</v>
          </cell>
          <cell r="H154">
            <v>8317</v>
          </cell>
          <cell r="I154">
            <v>160</v>
          </cell>
          <cell r="J154">
            <v>278</v>
          </cell>
          <cell r="K154">
            <v>12</v>
          </cell>
          <cell r="L154">
            <v>250719</v>
          </cell>
          <cell r="M154">
            <v>6625</v>
          </cell>
        </row>
        <row r="155">
          <cell r="C155">
            <v>22353</v>
          </cell>
          <cell r="D155">
            <v>371</v>
          </cell>
          <cell r="E155">
            <v>820</v>
          </cell>
          <cell r="F155">
            <v>35</v>
          </cell>
          <cell r="G155">
            <v>1201</v>
          </cell>
          <cell r="H155">
            <v>20332</v>
          </cell>
          <cell r="I155">
            <v>204</v>
          </cell>
          <cell r="J155">
            <v>2192</v>
          </cell>
          <cell r="K155">
            <v>80</v>
          </cell>
          <cell r="L155">
            <v>300525</v>
          </cell>
          <cell r="M155">
            <v>29473</v>
          </cell>
        </row>
        <row r="156">
          <cell r="C156">
            <v>7764</v>
          </cell>
          <cell r="D156">
            <v>623</v>
          </cell>
          <cell r="E156">
            <v>10</v>
          </cell>
          <cell r="F156">
            <v>0</v>
          </cell>
          <cell r="G156">
            <v>750</v>
          </cell>
          <cell r="H156">
            <v>7004</v>
          </cell>
          <cell r="I156">
            <v>72</v>
          </cell>
          <cell r="J156">
            <v>2695</v>
          </cell>
          <cell r="K156">
            <v>3</v>
          </cell>
          <cell r="L156">
            <v>73457</v>
          </cell>
          <cell r="M156">
            <v>25497</v>
          </cell>
        </row>
        <row r="158">
          <cell r="C158">
            <v>10096</v>
          </cell>
          <cell r="D158">
            <v>386</v>
          </cell>
          <cell r="E158">
            <v>545</v>
          </cell>
          <cell r="F158">
            <v>21</v>
          </cell>
          <cell r="G158">
            <v>2478</v>
          </cell>
          <cell r="H158">
            <v>7073</v>
          </cell>
          <cell r="I158">
            <v>236</v>
          </cell>
          <cell r="J158">
            <v>525</v>
          </cell>
          <cell r="K158">
            <v>28</v>
          </cell>
          <cell r="L158">
            <v>113336</v>
          </cell>
          <cell r="M158">
            <v>5891</v>
          </cell>
        </row>
        <row r="159">
          <cell r="C159">
            <v>62773</v>
          </cell>
          <cell r="D159">
            <v>4774</v>
          </cell>
          <cell r="E159">
            <v>555</v>
          </cell>
          <cell r="F159">
            <v>42</v>
          </cell>
          <cell r="G159">
            <v>4891</v>
          </cell>
          <cell r="H159">
            <v>57327</v>
          </cell>
          <cell r="I159">
            <v>2300</v>
          </cell>
          <cell r="J159">
            <v>430</v>
          </cell>
          <cell r="K159">
            <v>4</v>
          </cell>
          <cell r="L159">
            <v>2401616</v>
          </cell>
          <cell r="M159">
            <v>16457</v>
          </cell>
        </row>
        <row r="161">
          <cell r="C161">
            <v>10702</v>
          </cell>
          <cell r="D161">
            <v>8</v>
          </cell>
          <cell r="E161">
            <v>240</v>
          </cell>
          <cell r="F161">
            <v>2</v>
          </cell>
          <cell r="G161">
            <v>8411</v>
          </cell>
          <cell r="H161">
            <v>2051</v>
          </cell>
          <cell r="I161">
            <v>55</v>
          </cell>
          <cell r="J161">
            <v>209</v>
          </cell>
          <cell r="K161">
            <v>5</v>
          </cell>
          <cell r="L161">
            <v>583971</v>
          </cell>
          <cell r="M161">
            <v>11390</v>
          </cell>
        </row>
        <row r="168">
          <cell r="C168">
            <v>13930</v>
          </cell>
          <cell r="D168">
            <v>1158</v>
          </cell>
          <cell r="E168">
            <v>121</v>
          </cell>
          <cell r="F168">
            <v>7</v>
          </cell>
          <cell r="G168">
            <v>1925</v>
          </cell>
          <cell r="H168">
            <v>11884</v>
          </cell>
          <cell r="I168">
            <v>93</v>
          </cell>
          <cell r="J168">
            <v>400</v>
          </cell>
          <cell r="K168">
            <v>3</v>
          </cell>
          <cell r="L168">
            <v>200000</v>
          </cell>
          <cell r="M168">
            <v>5745</v>
          </cell>
        </row>
        <row r="170">
          <cell r="C170">
            <v>7276</v>
          </cell>
          <cell r="D170">
            <v>162</v>
          </cell>
          <cell r="E170">
            <v>139</v>
          </cell>
          <cell r="F170">
            <v>5</v>
          </cell>
          <cell r="G170">
            <v>1063</v>
          </cell>
          <cell r="H170">
            <v>6074</v>
          </cell>
          <cell r="I170">
            <v>96</v>
          </cell>
          <cell r="J170">
            <v>833</v>
          </cell>
          <cell r="K170">
            <v>16</v>
          </cell>
          <cell r="L170">
            <v>51324</v>
          </cell>
          <cell r="M170">
            <v>5874</v>
          </cell>
        </row>
        <row r="173">
          <cell r="C173">
            <v>11178</v>
          </cell>
          <cell r="D173">
            <v>1037</v>
          </cell>
          <cell r="E173">
            <v>12</v>
          </cell>
          <cell r="F173">
            <v>0</v>
          </cell>
          <cell r="G173">
            <v>924</v>
          </cell>
          <cell r="H173">
            <v>10242</v>
          </cell>
          <cell r="I173">
            <v>26</v>
          </cell>
          <cell r="J173">
            <v>1911</v>
          </cell>
          <cell r="K173">
            <v>2</v>
          </cell>
          <cell r="L173">
            <v>94796</v>
          </cell>
          <cell r="M173">
            <v>16203</v>
          </cell>
        </row>
        <row r="175">
          <cell r="C175">
            <v>1325</v>
          </cell>
          <cell r="D175">
            <v>81</v>
          </cell>
          <cell r="E175">
            <v>15</v>
          </cell>
          <cell r="F175">
            <v>1</v>
          </cell>
          <cell r="G175">
            <v>288</v>
          </cell>
          <cell r="H175">
            <v>1022</v>
          </cell>
          <cell r="I175">
            <v>9</v>
          </cell>
          <cell r="J175">
            <v>243</v>
          </cell>
          <cell r="K175">
            <v>3</v>
          </cell>
          <cell r="L175">
            <v>57421</v>
          </cell>
          <cell r="M175">
            <v>10517</v>
          </cell>
        </row>
        <row r="176">
          <cell r="C176">
            <v>1366</v>
          </cell>
          <cell r="D176">
            <v>13</v>
          </cell>
          <cell r="E176">
            <v>79</v>
          </cell>
          <cell r="F176">
            <v>0</v>
          </cell>
          <cell r="G176">
            <v>211</v>
          </cell>
          <cell r="H176">
            <v>1076</v>
          </cell>
          <cell r="I176">
            <v>23</v>
          </cell>
          <cell r="J176">
            <v>657</v>
          </cell>
          <cell r="K176">
            <v>38</v>
          </cell>
          <cell r="L176">
            <v>45703</v>
          </cell>
          <cell r="M176">
            <v>21984</v>
          </cell>
        </row>
        <row r="180">
          <cell r="C180">
            <v>213024</v>
          </cell>
          <cell r="D180">
            <v>4635</v>
          </cell>
          <cell r="E180">
            <v>22157</v>
          </cell>
          <cell r="F180">
            <v>440</v>
          </cell>
          <cell r="G180">
            <v>89250</v>
          </cell>
          <cell r="H180">
            <v>101617</v>
          </cell>
          <cell r="I180">
            <v>7705</v>
          </cell>
          <cell r="J180">
            <v>4556</v>
          </cell>
          <cell r="K180">
            <v>474</v>
          </cell>
          <cell r="L180">
            <v>930230</v>
          </cell>
          <cell r="M180">
            <v>19896</v>
          </cell>
        </row>
        <row r="181">
          <cell r="C181">
            <v>368</v>
          </cell>
          <cell r="D181">
            <v>38</v>
          </cell>
          <cell r="E181">
            <v>7</v>
          </cell>
          <cell r="F181">
            <v>0</v>
          </cell>
          <cell r="G181">
            <v>107</v>
          </cell>
          <cell r="H181">
            <v>254</v>
          </cell>
          <cell r="I181">
            <v>2</v>
          </cell>
          <cell r="J181">
            <v>17</v>
          </cell>
          <cell r="K181">
            <v>0.3</v>
          </cell>
          <cell r="L181">
            <v>7393</v>
          </cell>
          <cell r="M181">
            <v>345</v>
          </cell>
        </row>
        <row r="186">
          <cell r="C186">
            <v>16755</v>
          </cell>
          <cell r="D186">
            <v>751</v>
          </cell>
          <cell r="E186">
            <v>2021</v>
          </cell>
          <cell r="F186">
            <v>84</v>
          </cell>
          <cell r="G186">
            <v>550</v>
          </cell>
          <cell r="H186">
            <v>14184</v>
          </cell>
          <cell r="I186">
            <v>533</v>
          </cell>
          <cell r="J186">
            <v>1659</v>
          </cell>
          <cell r="K186">
            <v>200</v>
          </cell>
          <cell r="L186">
            <v>94500</v>
          </cell>
          <cell r="M186">
            <v>9357</v>
          </cell>
        </row>
        <row r="187">
          <cell r="C187">
            <v>28496</v>
          </cell>
          <cell r="D187">
            <v>228</v>
          </cell>
          <cell r="E187">
            <v>1549</v>
          </cell>
          <cell r="F187">
            <v>40</v>
          </cell>
          <cell r="G187">
            <v>20600</v>
          </cell>
          <cell r="H187">
            <v>6347</v>
          </cell>
          <cell r="I187">
            <v>386</v>
          </cell>
          <cell r="J187">
            <v>3293</v>
          </cell>
          <cell r="K187">
            <v>179</v>
          </cell>
          <cell r="L187">
            <v>227554</v>
          </cell>
          <cell r="M187">
            <v>26293</v>
          </cell>
        </row>
        <row r="188">
          <cell r="C188">
            <v>42</v>
          </cell>
          <cell r="D188">
            <v>0</v>
          </cell>
          <cell r="E188">
            <v>3</v>
          </cell>
          <cell r="F188">
            <v>0</v>
          </cell>
          <cell r="G188">
            <v>6</v>
          </cell>
          <cell r="H188">
            <v>33</v>
          </cell>
          <cell r="I188">
            <v>0</v>
          </cell>
          <cell r="J188">
            <v>2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2839</v>
          </cell>
          <cell r="D190">
            <v>13</v>
          </cell>
          <cell r="E190">
            <v>50</v>
          </cell>
          <cell r="F190">
            <v>1</v>
          </cell>
          <cell r="G190">
            <v>2430</v>
          </cell>
          <cell r="H190">
            <v>359</v>
          </cell>
          <cell r="I190">
            <v>61</v>
          </cell>
          <cell r="J190">
            <v>41</v>
          </cell>
          <cell r="K190">
            <v>0.7</v>
          </cell>
          <cell r="L190">
            <v>142589</v>
          </cell>
          <cell r="M190">
            <v>2043</v>
          </cell>
        </row>
        <row r="195">
          <cell r="C195">
            <v>101790</v>
          </cell>
          <cell r="D195">
            <v>3116</v>
          </cell>
          <cell r="E195">
            <v>2491</v>
          </cell>
          <cell r="F195">
            <v>115</v>
          </cell>
          <cell r="G195">
            <v>18491</v>
          </cell>
          <cell r="H195">
            <v>80808</v>
          </cell>
          <cell r="I195">
            <v>1816</v>
          </cell>
          <cell r="J195">
            <v>1207</v>
          </cell>
          <cell r="K195">
            <v>30</v>
          </cell>
          <cell r="L195">
            <v>791906</v>
          </cell>
          <cell r="M195">
            <v>9390</v>
          </cell>
        </row>
        <row r="197">
          <cell r="C197">
            <v>8756</v>
          </cell>
          <cell r="D197">
            <v>518</v>
          </cell>
          <cell r="E197">
            <v>56</v>
          </cell>
          <cell r="F197">
            <v>4</v>
          </cell>
          <cell r="G197">
            <v>1637</v>
          </cell>
          <cell r="H197">
            <v>7063</v>
          </cell>
          <cell r="I197">
            <v>1</v>
          </cell>
          <cell r="J197">
            <v>885</v>
          </cell>
          <cell r="K197">
            <v>6</v>
          </cell>
          <cell r="L197">
            <v>790000</v>
          </cell>
          <cell r="M197">
            <v>79875</v>
          </cell>
        </row>
        <row r="199">
          <cell r="C199">
            <v>138078</v>
          </cell>
          <cell r="D199">
            <v>4583</v>
          </cell>
          <cell r="E199">
            <v>18738</v>
          </cell>
          <cell r="F199">
            <v>638</v>
          </cell>
          <cell r="G199" t="str">
            <v>N/A</v>
          </cell>
          <cell r="H199">
            <v>118996</v>
          </cell>
          <cell r="I199">
            <v>1559</v>
          </cell>
          <cell r="J199">
            <v>2034</v>
          </cell>
          <cell r="K199">
            <v>276</v>
          </cell>
          <cell r="L199">
            <v>583496</v>
          </cell>
          <cell r="M199">
            <v>8595</v>
          </cell>
        </row>
        <row r="200">
          <cell r="C200">
            <v>7170</v>
          </cell>
          <cell r="D200">
            <v>578</v>
          </cell>
          <cell r="E200">
            <v>187</v>
          </cell>
          <cell r="F200">
            <v>13</v>
          </cell>
          <cell r="G200">
            <v>504</v>
          </cell>
          <cell r="H200">
            <v>6479</v>
          </cell>
          <cell r="I200">
            <v>45</v>
          </cell>
          <cell r="J200">
            <v>164</v>
          </cell>
          <cell r="K200">
            <v>4</v>
          </cell>
          <cell r="L200">
            <v>72296</v>
          </cell>
          <cell r="M200">
            <v>1653</v>
          </cell>
        </row>
        <row r="202">
          <cell r="C202">
            <v>876174</v>
          </cell>
          <cell r="D202">
            <v>31182</v>
          </cell>
          <cell r="E202">
            <v>49651</v>
          </cell>
          <cell r="F202">
            <v>2221</v>
          </cell>
          <cell r="G202">
            <v>85010</v>
          </cell>
          <cell r="H202">
            <v>741513</v>
          </cell>
          <cell r="I202">
            <v>14994</v>
          </cell>
          <cell r="J202">
            <v>2647</v>
          </cell>
          <cell r="K202">
            <v>150</v>
          </cell>
          <cell r="L202">
            <v>4489618</v>
          </cell>
          <cell r="M202">
            <v>13564</v>
          </cell>
        </row>
        <row r="203">
          <cell r="C203">
            <v>1758</v>
          </cell>
          <cell r="D203">
            <v>42</v>
          </cell>
          <cell r="E203">
            <v>7</v>
          </cell>
          <cell r="F203">
            <v>0</v>
          </cell>
          <cell r="G203">
            <v>561</v>
          </cell>
          <cell r="H203">
            <v>1190</v>
          </cell>
          <cell r="I203">
            <v>8</v>
          </cell>
          <cell r="J203">
            <v>53</v>
          </cell>
          <cell r="K203">
            <v>0.2</v>
          </cell>
          <cell r="L203">
            <v>210000</v>
          </cell>
          <cell r="M203">
            <v>6274</v>
          </cell>
        </row>
        <row r="206">
          <cell r="C206">
            <v>268</v>
          </cell>
          <cell r="D206">
            <v>0</v>
          </cell>
          <cell r="E206">
            <v>0</v>
          </cell>
          <cell r="F206">
            <v>0</v>
          </cell>
          <cell r="G206">
            <v>224</v>
          </cell>
          <cell r="H206">
            <v>44</v>
          </cell>
          <cell r="I206">
            <v>8</v>
          </cell>
          <cell r="J206">
            <v>3</v>
          </cell>
          <cell r="K206">
            <v>0</v>
          </cell>
          <cell r="L206">
            <v>206253</v>
          </cell>
          <cell r="M206">
            <v>2119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1</v>
          </cell>
          <cell r="I208">
            <v>0</v>
          </cell>
          <cell r="J208">
            <v>0.03</v>
          </cell>
          <cell r="K208">
            <v>0</v>
          </cell>
          <cell r="L208">
            <v>0</v>
          </cell>
          <cell r="M208">
            <v>0</v>
          </cell>
        </row>
      </sheetData>
      <sheetData sheetId="62"/>
      <sheetData sheetId="63"/>
      <sheetData sheetId="64"/>
      <sheetData sheetId="65"/>
      <sheetData sheetId="66"/>
      <sheetData sheetId="67">
        <row r="1">
          <cell r="C1">
            <v>2818176</v>
          </cell>
        </row>
        <row r="1">
          <cell r="E1">
            <v>196575</v>
          </cell>
        </row>
        <row r="2">
          <cell r="C2">
            <v>1351</v>
          </cell>
          <cell r="D2">
            <v>72</v>
          </cell>
          <cell r="E2">
            <v>43</v>
          </cell>
          <cell r="F2">
            <v>1</v>
          </cell>
          <cell r="G2">
            <v>188</v>
          </cell>
          <cell r="H2">
            <v>1120</v>
          </cell>
          <cell r="I2">
            <v>7</v>
          </cell>
          <cell r="J2">
            <v>35</v>
          </cell>
          <cell r="K2">
            <v>1</v>
          </cell>
          <cell r="L2">
            <v>6422</v>
          </cell>
          <cell r="M2">
            <v>165</v>
          </cell>
        </row>
        <row r="3">
          <cell r="C3">
            <v>678</v>
          </cell>
          <cell r="D3">
            <v>15</v>
          </cell>
          <cell r="E3">
            <v>27</v>
          </cell>
          <cell r="F3">
            <v>0</v>
          </cell>
          <cell r="G3">
            <v>394</v>
          </cell>
          <cell r="H3">
            <v>257</v>
          </cell>
          <cell r="I3">
            <v>4</v>
          </cell>
          <cell r="J3">
            <v>236</v>
          </cell>
          <cell r="K3">
            <v>9</v>
          </cell>
          <cell r="L3">
            <v>6509</v>
          </cell>
          <cell r="M3">
            <v>2262</v>
          </cell>
        </row>
        <row r="10">
          <cell r="C10">
            <v>1596</v>
          </cell>
          <cell r="D10">
            <v>73</v>
          </cell>
          <cell r="E10">
            <v>27</v>
          </cell>
          <cell r="F10">
            <v>3</v>
          </cell>
          <cell r="G10">
            <v>728</v>
          </cell>
          <cell r="H10">
            <v>841</v>
          </cell>
          <cell r="I10">
            <v>10</v>
          </cell>
          <cell r="J10">
            <v>539</v>
          </cell>
          <cell r="K10">
            <v>9</v>
          </cell>
          <cell r="L10">
            <v>16552</v>
          </cell>
          <cell r="M10">
            <v>5586</v>
          </cell>
        </row>
        <row r="12">
          <cell r="C12">
            <v>6675</v>
          </cell>
          <cell r="D12">
            <v>14</v>
          </cell>
          <cell r="E12">
            <v>79</v>
          </cell>
          <cell r="F12">
            <v>4</v>
          </cell>
          <cell r="G12">
            <v>5136</v>
          </cell>
          <cell r="H12">
            <v>1460</v>
          </cell>
          <cell r="I12">
            <v>43</v>
          </cell>
          <cell r="J12">
            <v>262</v>
          </cell>
          <cell r="K12">
            <v>3</v>
          </cell>
          <cell r="L12">
            <v>482371</v>
          </cell>
          <cell r="M12">
            <v>18917</v>
          </cell>
        </row>
        <row r="13">
          <cell r="C13">
            <v>15071</v>
          </cell>
          <cell r="D13">
            <v>69</v>
          </cell>
          <cell r="E13">
            <v>530</v>
          </cell>
          <cell r="F13">
            <v>8</v>
          </cell>
          <cell r="G13">
            <v>11872</v>
          </cell>
          <cell r="H13">
            <v>2669</v>
          </cell>
          <cell r="I13">
            <v>156</v>
          </cell>
          <cell r="J13">
            <v>1673</v>
          </cell>
          <cell r="K13">
            <v>59</v>
          </cell>
          <cell r="L13">
            <v>212686</v>
          </cell>
          <cell r="M13">
            <v>23615</v>
          </cell>
        </row>
        <row r="14">
          <cell r="C14">
            <v>1592</v>
          </cell>
          <cell r="D14">
            <v>44</v>
          </cell>
          <cell r="E14">
            <v>21</v>
          </cell>
          <cell r="F14">
            <v>1</v>
          </cell>
          <cell r="G14">
            <v>1013</v>
          </cell>
          <cell r="H14">
            <v>558</v>
          </cell>
          <cell r="I14">
            <v>14</v>
          </cell>
          <cell r="J14">
            <v>157</v>
          </cell>
          <cell r="K14">
            <v>2</v>
          </cell>
          <cell r="L14">
            <v>114410</v>
          </cell>
          <cell r="M14">
            <v>11284</v>
          </cell>
        </row>
        <row r="16">
          <cell r="C16">
            <v>2518</v>
          </cell>
          <cell r="D16">
            <v>301</v>
          </cell>
          <cell r="E16">
            <v>8</v>
          </cell>
          <cell r="F16">
            <v>0</v>
          </cell>
          <cell r="G16">
            <v>1113</v>
          </cell>
          <cell r="H16">
            <v>1397</v>
          </cell>
          <cell r="I16">
            <v>1</v>
          </cell>
          <cell r="J16">
            <v>1480</v>
          </cell>
          <cell r="K16">
            <v>5</v>
          </cell>
          <cell r="L16">
            <v>107273</v>
          </cell>
          <cell r="M16">
            <v>63043</v>
          </cell>
        </row>
        <row r="17">
          <cell r="C17">
            <v>4689</v>
          </cell>
          <cell r="D17">
            <v>503</v>
          </cell>
          <cell r="E17">
            <v>131</v>
          </cell>
          <cell r="F17">
            <v>4</v>
          </cell>
          <cell r="G17">
            <v>112</v>
          </cell>
          <cell r="H17">
            <v>4446</v>
          </cell>
          <cell r="I17">
            <v>1</v>
          </cell>
          <cell r="J17">
            <v>28</v>
          </cell>
          <cell r="K17">
            <v>0.8</v>
          </cell>
          <cell r="L17">
            <v>39476</v>
          </cell>
          <cell r="M17">
            <v>240</v>
          </cell>
        </row>
        <row r="19">
          <cell r="C19">
            <v>8773</v>
          </cell>
          <cell r="D19">
            <v>751</v>
          </cell>
          <cell r="E19">
            <v>63</v>
          </cell>
          <cell r="F19">
            <v>3</v>
          </cell>
          <cell r="G19">
            <v>1120</v>
          </cell>
          <cell r="H19">
            <v>7590</v>
          </cell>
          <cell r="I19">
            <v>92</v>
          </cell>
          <cell r="J19">
            <v>928</v>
          </cell>
          <cell r="K19">
            <v>7</v>
          </cell>
          <cell r="L19">
            <v>130824</v>
          </cell>
          <cell r="M19">
            <v>13845</v>
          </cell>
        </row>
        <row r="20">
          <cell r="C20">
            <v>44293</v>
          </cell>
          <cell r="D20">
            <v>1496</v>
          </cell>
          <cell r="E20">
            <v>6679</v>
          </cell>
          <cell r="F20">
            <v>189</v>
          </cell>
          <cell r="G20">
            <v>10122</v>
          </cell>
          <cell r="H20">
            <v>27492</v>
          </cell>
          <cell r="I20">
            <v>970</v>
          </cell>
          <cell r="J20">
            <v>3822</v>
          </cell>
          <cell r="K20">
            <v>576</v>
          </cell>
          <cell r="L20">
            <v>189067</v>
          </cell>
          <cell r="M20">
            <v>16313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3</v>
          </cell>
          <cell r="H24">
            <v>4</v>
          </cell>
          <cell r="I24">
            <v>0</v>
          </cell>
          <cell r="J24">
            <v>9</v>
          </cell>
          <cell r="K24">
            <v>0</v>
          </cell>
          <cell r="L24">
            <v>8953</v>
          </cell>
          <cell r="M24">
            <v>11603</v>
          </cell>
        </row>
        <row r="26">
          <cell r="C26">
            <v>1421</v>
          </cell>
          <cell r="D26">
            <v>8</v>
          </cell>
          <cell r="E26">
            <v>55</v>
          </cell>
          <cell r="F26">
            <v>1</v>
          </cell>
          <cell r="G26">
            <v>538</v>
          </cell>
          <cell r="H26">
            <v>828</v>
          </cell>
          <cell r="I26">
            <v>4</v>
          </cell>
          <cell r="J26">
            <v>433</v>
          </cell>
          <cell r="K26">
            <v>17</v>
          </cell>
          <cell r="L26">
            <v>21432</v>
          </cell>
          <cell r="M26">
            <v>6533</v>
          </cell>
        </row>
        <row r="28">
          <cell r="C28">
            <v>52995</v>
          </cell>
          <cell r="D28">
            <v>3503</v>
          </cell>
          <cell r="E28">
            <v>3670</v>
          </cell>
          <cell r="F28">
            <v>357</v>
          </cell>
          <cell r="G28">
            <v>26573</v>
          </cell>
          <cell r="H28">
            <v>22752</v>
          </cell>
          <cell r="I28">
            <v>8318</v>
          </cell>
          <cell r="J28">
            <v>249</v>
          </cell>
          <cell r="K28">
            <v>17</v>
          </cell>
          <cell r="L28">
            <v>291922</v>
          </cell>
          <cell r="M28">
            <v>1373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120</v>
          </cell>
          <cell r="H30">
            <v>17</v>
          </cell>
          <cell r="I30">
            <v>2</v>
          </cell>
          <cell r="J30">
            <v>315</v>
          </cell>
          <cell r="K30">
            <v>2</v>
          </cell>
          <cell r="L30">
            <v>12770</v>
          </cell>
          <cell r="M30">
            <v>29190</v>
          </cell>
        </row>
        <row r="31">
          <cell r="C31">
            <v>1188</v>
          </cell>
          <cell r="D31">
            <v>91</v>
          </cell>
          <cell r="E31">
            <v>54</v>
          </cell>
          <cell r="F31">
            <v>2</v>
          </cell>
          <cell r="G31">
            <v>193</v>
          </cell>
          <cell r="H31">
            <v>941</v>
          </cell>
          <cell r="I31">
            <v>37</v>
          </cell>
          <cell r="J31">
            <v>171</v>
          </cell>
          <cell r="K31">
            <v>8</v>
          </cell>
          <cell r="L31">
            <v>27000</v>
          </cell>
          <cell r="M31">
            <v>3886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110</v>
          </cell>
          <cell r="H35">
            <v>12</v>
          </cell>
          <cell r="I35">
            <v>1</v>
          </cell>
          <cell r="J35">
            <v>7</v>
          </cell>
          <cell r="K35">
            <v>0</v>
          </cell>
          <cell r="L35">
            <v>5768</v>
          </cell>
          <cell r="M35">
            <v>345</v>
          </cell>
        </row>
        <row r="37">
          <cell r="C37">
            <v>43552</v>
          </cell>
          <cell r="D37">
            <v>1761</v>
          </cell>
          <cell r="E37">
            <v>2294</v>
          </cell>
          <cell r="F37">
            <v>153</v>
          </cell>
          <cell r="G37">
            <v>15469</v>
          </cell>
          <cell r="H37">
            <v>25789</v>
          </cell>
          <cell r="I37">
            <v>557</v>
          </cell>
          <cell r="J37">
            <v>1154</v>
          </cell>
          <cell r="K37">
            <v>61</v>
          </cell>
          <cell r="L37">
            <v>643398</v>
          </cell>
          <cell r="M37">
            <v>17047</v>
          </cell>
        </row>
        <row r="43">
          <cell r="C43">
            <v>12306</v>
          </cell>
          <cell r="D43">
            <v>494</v>
          </cell>
          <cell r="E43">
            <v>174</v>
          </cell>
          <cell r="F43">
            <v>6</v>
          </cell>
          <cell r="G43">
            <v>6327</v>
          </cell>
          <cell r="H43">
            <v>5805</v>
          </cell>
          <cell r="I43">
            <v>408</v>
          </cell>
          <cell r="J43">
            <v>644</v>
          </cell>
          <cell r="K43">
            <v>9</v>
          </cell>
          <cell r="L43">
            <v>142267</v>
          </cell>
          <cell r="M43">
            <v>7442</v>
          </cell>
        </row>
        <row r="44">
          <cell r="C44">
            <v>84313</v>
          </cell>
        </row>
        <row r="44">
          <cell r="E44">
            <v>4642</v>
          </cell>
        </row>
        <row r="48">
          <cell r="C48">
            <v>2009</v>
          </cell>
          <cell r="D48">
            <v>28</v>
          </cell>
          <cell r="E48">
            <v>51</v>
          </cell>
          <cell r="F48">
            <v>1</v>
          </cell>
          <cell r="G48">
            <v>982</v>
          </cell>
          <cell r="H48">
            <v>976</v>
          </cell>
          <cell r="I48">
            <v>19</v>
          </cell>
          <cell r="J48">
            <v>489</v>
          </cell>
          <cell r="K48">
            <v>12</v>
          </cell>
          <cell r="L48">
            <v>30213</v>
          </cell>
          <cell r="M48">
            <v>7360</v>
          </cell>
        </row>
        <row r="51">
          <cell r="C51">
            <v>804</v>
          </cell>
          <cell r="D51">
            <v>9</v>
          </cell>
          <cell r="E51">
            <v>14</v>
          </cell>
          <cell r="F51">
            <v>1</v>
          </cell>
          <cell r="G51">
            <v>98</v>
          </cell>
          <cell r="H51">
            <v>692</v>
          </cell>
          <cell r="I51">
            <v>15</v>
          </cell>
          <cell r="J51">
            <v>666</v>
          </cell>
          <cell r="K51">
            <v>12</v>
          </cell>
          <cell r="L51">
            <v>43542</v>
          </cell>
          <cell r="M51">
            <v>36064</v>
          </cell>
        </row>
        <row r="52">
          <cell r="C52">
            <v>7236</v>
          </cell>
          <cell r="D52">
            <v>98</v>
          </cell>
          <cell r="E52">
            <v>214</v>
          </cell>
          <cell r="F52">
            <v>4</v>
          </cell>
          <cell r="G52">
            <v>2371</v>
          </cell>
          <cell r="H52">
            <v>4651</v>
          </cell>
          <cell r="I52">
            <v>76</v>
          </cell>
          <cell r="J52">
            <v>676</v>
          </cell>
          <cell r="K52">
            <v>20</v>
          </cell>
          <cell r="L52">
            <v>203622</v>
          </cell>
          <cell r="M52">
            <v>19014</v>
          </cell>
        </row>
        <row r="53">
          <cell r="C53">
            <v>8210</v>
          </cell>
          <cell r="D53">
            <v>137</v>
          </cell>
          <cell r="E53">
            <v>403</v>
          </cell>
          <cell r="F53">
            <v>9</v>
          </cell>
          <cell r="G53">
            <v>5526</v>
          </cell>
          <cell r="H53">
            <v>2281</v>
          </cell>
          <cell r="I53">
            <v>69</v>
          </cell>
          <cell r="J53">
            <v>1417</v>
          </cell>
          <cell r="K53">
            <v>70</v>
          </cell>
          <cell r="L53">
            <v>125329</v>
          </cell>
          <cell r="M53">
            <v>21638</v>
          </cell>
        </row>
        <row r="59">
          <cell r="C59">
            <v>22719</v>
          </cell>
          <cell r="D59">
            <v>11536</v>
          </cell>
          <cell r="E59">
            <v>576</v>
          </cell>
          <cell r="F59">
            <v>16</v>
          </cell>
          <cell r="G59">
            <v>1366</v>
          </cell>
          <cell r="H59">
            <v>20777</v>
          </cell>
          <cell r="I59">
            <v>127</v>
          </cell>
          <cell r="J59">
            <v>1288</v>
          </cell>
          <cell r="K59">
            <v>33</v>
          </cell>
          <cell r="L59">
            <v>56513</v>
          </cell>
          <cell r="M59">
            <v>3203</v>
          </cell>
        </row>
        <row r="64">
          <cell r="C64">
            <v>1605</v>
          </cell>
          <cell r="D64">
            <v>13</v>
          </cell>
          <cell r="E64">
            <v>46</v>
          </cell>
          <cell r="F64">
            <v>1</v>
          </cell>
          <cell r="G64">
            <v>206</v>
          </cell>
          <cell r="H64">
            <v>1353</v>
          </cell>
          <cell r="I64">
            <v>6</v>
          </cell>
          <cell r="J64">
            <v>1210</v>
          </cell>
          <cell r="K64">
            <v>35</v>
          </cell>
          <cell r="L64">
            <v>46281</v>
          </cell>
          <cell r="M64">
            <v>34889</v>
          </cell>
        </row>
        <row r="70">
          <cell r="C70">
            <v>4395</v>
          </cell>
          <cell r="D70">
            <v>111</v>
          </cell>
          <cell r="E70">
            <v>177</v>
          </cell>
          <cell r="F70">
            <v>5</v>
          </cell>
          <cell r="G70">
            <v>2500</v>
          </cell>
          <cell r="H70">
            <v>1718</v>
          </cell>
          <cell r="I70">
            <v>61</v>
          </cell>
          <cell r="J70">
            <v>793</v>
          </cell>
          <cell r="K70">
            <v>32</v>
          </cell>
          <cell r="L70">
            <v>74500</v>
          </cell>
          <cell r="M70">
            <v>13446</v>
          </cell>
        </row>
        <row r="76">
          <cell r="C76">
            <v>444</v>
          </cell>
          <cell r="D76">
            <v>19</v>
          </cell>
          <cell r="E76">
            <v>5</v>
          </cell>
          <cell r="F76">
            <v>0</v>
          </cell>
          <cell r="G76">
            <v>132</v>
          </cell>
          <cell r="H76">
            <v>307</v>
          </cell>
          <cell r="I76">
            <v>6</v>
          </cell>
          <cell r="J76">
            <v>111</v>
          </cell>
          <cell r="K76">
            <v>1</v>
          </cell>
          <cell r="L76">
            <v>8375</v>
          </cell>
          <cell r="M76">
            <v>2099</v>
          </cell>
        </row>
        <row r="77">
          <cell r="C77">
            <v>154545</v>
          </cell>
          <cell r="D77">
            <v>2761</v>
          </cell>
          <cell r="E77">
            <v>5723</v>
          </cell>
          <cell r="F77">
            <v>319</v>
          </cell>
          <cell r="G77">
            <v>106800</v>
          </cell>
          <cell r="H77">
            <v>42022</v>
          </cell>
          <cell r="I77">
            <v>2908</v>
          </cell>
          <cell r="J77">
            <v>1845</v>
          </cell>
          <cell r="K77">
            <v>68</v>
          </cell>
          <cell r="L77">
            <v>2072669</v>
          </cell>
          <cell r="M77">
            <v>24738</v>
          </cell>
        </row>
        <row r="80">
          <cell r="C80">
            <v>2490</v>
          </cell>
          <cell r="D80">
            <v>27</v>
          </cell>
          <cell r="E80">
            <v>130</v>
          </cell>
          <cell r="F80">
            <v>5</v>
          </cell>
          <cell r="G80">
            <v>577</v>
          </cell>
          <cell r="H80">
            <v>1783</v>
          </cell>
          <cell r="I80">
            <v>48</v>
          </cell>
          <cell r="J80">
            <v>239</v>
          </cell>
          <cell r="K80">
            <v>12</v>
          </cell>
          <cell r="L80">
            <v>61407</v>
          </cell>
          <cell r="M80">
            <v>5891</v>
          </cell>
        </row>
        <row r="90">
          <cell r="C90">
            <v>2383</v>
          </cell>
          <cell r="D90">
            <v>99</v>
          </cell>
          <cell r="E90">
            <v>250</v>
          </cell>
          <cell r="F90">
            <v>11</v>
          </cell>
          <cell r="G90">
            <v>401</v>
          </cell>
          <cell r="H90">
            <v>1732</v>
          </cell>
          <cell r="I90">
            <v>61</v>
          </cell>
          <cell r="J90">
            <v>247</v>
          </cell>
          <cell r="K90">
            <v>26</v>
          </cell>
          <cell r="L90">
            <v>58251</v>
          </cell>
          <cell r="M90">
            <v>6030</v>
          </cell>
        </row>
        <row r="92">
          <cell r="C92">
            <v>24447</v>
          </cell>
          <cell r="D92">
            <v>1408</v>
          </cell>
          <cell r="E92">
            <v>780</v>
          </cell>
          <cell r="F92">
            <v>59</v>
          </cell>
          <cell r="G92">
            <v>5496</v>
          </cell>
          <cell r="H92">
            <v>18171</v>
          </cell>
          <cell r="I92">
            <v>0</v>
          </cell>
          <cell r="J92">
            <v>18</v>
          </cell>
          <cell r="K92">
            <v>0.6</v>
          </cell>
          <cell r="L92">
            <v>541789</v>
          </cell>
          <cell r="M92">
            <v>393</v>
          </cell>
        </row>
        <row r="93">
          <cell r="C93">
            <v>8211</v>
          </cell>
          <cell r="D93">
            <v>436</v>
          </cell>
          <cell r="E93">
            <v>689</v>
          </cell>
          <cell r="F93">
            <v>42</v>
          </cell>
          <cell r="G93">
            <v>1002</v>
          </cell>
          <cell r="H93">
            <v>6520</v>
          </cell>
          <cell r="I93">
            <v>0</v>
          </cell>
          <cell r="J93">
            <v>30</v>
          </cell>
          <cell r="K93">
            <v>3</v>
          </cell>
          <cell r="L93">
            <v>64054</v>
          </cell>
          <cell r="M93">
            <v>234</v>
          </cell>
        </row>
        <row r="94">
          <cell r="C94">
            <v>88194</v>
          </cell>
          <cell r="D94">
            <v>1168</v>
          </cell>
          <cell r="E94">
            <v>5574</v>
          </cell>
          <cell r="F94">
            <v>93</v>
          </cell>
          <cell r="G94">
            <v>66599</v>
          </cell>
          <cell r="H94">
            <v>16021</v>
          </cell>
          <cell r="I94">
            <v>3121</v>
          </cell>
          <cell r="J94">
            <v>1050</v>
          </cell>
          <cell r="K94">
            <v>66</v>
          </cell>
          <cell r="L94">
            <v>399927</v>
          </cell>
          <cell r="M94">
            <v>4761</v>
          </cell>
        </row>
        <row r="95">
          <cell r="C95">
            <v>1708</v>
          </cell>
          <cell r="D95">
            <v>31</v>
          </cell>
          <cell r="E95">
            <v>86</v>
          </cell>
          <cell r="F95">
            <v>3</v>
          </cell>
          <cell r="G95">
            <v>1204</v>
          </cell>
          <cell r="H95">
            <v>418</v>
          </cell>
          <cell r="I95">
            <v>0</v>
          </cell>
          <cell r="J95">
            <v>42</v>
          </cell>
          <cell r="K95">
            <v>2</v>
          </cell>
          <cell r="L95">
            <v>67293</v>
          </cell>
          <cell r="M95">
            <v>1673</v>
          </cell>
        </row>
        <row r="96">
          <cell r="C96">
            <v>18184</v>
          </cell>
          <cell r="D96">
            <v>577</v>
          </cell>
          <cell r="E96">
            <v>1014</v>
          </cell>
          <cell r="F96">
            <v>220</v>
          </cell>
          <cell r="G96">
            <v>9233</v>
          </cell>
          <cell r="H96">
            <v>7937</v>
          </cell>
          <cell r="I96">
            <v>142</v>
          </cell>
          <cell r="J96">
            <v>3683</v>
          </cell>
          <cell r="K96">
            <v>205</v>
          </cell>
          <cell r="L96">
            <v>111584</v>
          </cell>
          <cell r="M96">
            <v>22598</v>
          </cell>
        </row>
        <row r="98">
          <cell r="C98">
            <v>15058</v>
          </cell>
          <cell r="D98">
            <v>255</v>
          </cell>
          <cell r="E98">
            <v>194</v>
          </cell>
          <cell r="F98">
            <v>2</v>
          </cell>
          <cell r="G98">
            <v>6003</v>
          </cell>
          <cell r="H98">
            <v>8861</v>
          </cell>
          <cell r="I98">
            <v>137</v>
          </cell>
          <cell r="J98">
            <v>1740</v>
          </cell>
          <cell r="K98">
            <v>22</v>
          </cell>
          <cell r="L98">
            <v>287034</v>
          </cell>
          <cell r="M98">
            <v>33162</v>
          </cell>
        </row>
        <row r="99">
          <cell r="C99">
            <v>192994</v>
          </cell>
          <cell r="D99">
            <v>3021</v>
          </cell>
          <cell r="E99">
            <v>25969</v>
          </cell>
          <cell r="F99">
            <v>420</v>
          </cell>
          <cell r="G99">
            <v>60498</v>
          </cell>
          <cell r="H99">
            <v>106527</v>
          </cell>
          <cell r="I99">
            <v>2173</v>
          </cell>
          <cell r="J99">
            <v>3192</v>
          </cell>
          <cell r="K99">
            <v>430</v>
          </cell>
          <cell r="L99">
            <v>1642356</v>
          </cell>
          <cell r="M99">
            <v>27164</v>
          </cell>
        </row>
        <row r="103">
          <cell r="C103">
            <v>441</v>
          </cell>
          <cell r="D103">
            <v>4</v>
          </cell>
          <cell r="E103">
            <v>7</v>
          </cell>
          <cell r="F103">
            <v>0</v>
          </cell>
          <cell r="G103">
            <v>326</v>
          </cell>
          <cell r="H103">
            <v>108</v>
          </cell>
          <cell r="I103">
            <v>5</v>
          </cell>
          <cell r="J103">
            <v>43</v>
          </cell>
          <cell r="K103">
            <v>0.7</v>
          </cell>
          <cell r="L103">
            <v>61608</v>
          </cell>
          <cell r="M103">
            <v>6038</v>
          </cell>
        </row>
        <row r="104">
          <cell r="C104">
            <v>2416</v>
          </cell>
          <cell r="D104">
            <v>127</v>
          </cell>
          <cell r="E104">
            <v>25</v>
          </cell>
          <cell r="F104">
            <v>5</v>
          </cell>
          <cell r="G104">
            <v>604</v>
          </cell>
          <cell r="H104">
            <v>1787</v>
          </cell>
          <cell r="I104">
            <v>29</v>
          </cell>
          <cell r="J104">
            <v>129</v>
          </cell>
          <cell r="K104">
            <v>1</v>
          </cell>
          <cell r="L104">
            <v>153492</v>
          </cell>
          <cell r="M104">
            <v>8175</v>
          </cell>
        </row>
        <row r="106">
          <cell r="C106">
            <v>2614</v>
          </cell>
          <cell r="D106">
            <v>215</v>
          </cell>
          <cell r="E106">
            <v>15</v>
          </cell>
          <cell r="F106">
            <v>1</v>
          </cell>
          <cell r="G106">
            <v>613</v>
          </cell>
          <cell r="H106">
            <v>1986</v>
          </cell>
          <cell r="I106">
            <v>60</v>
          </cell>
          <cell r="J106">
            <v>612</v>
          </cell>
          <cell r="K106">
            <v>4</v>
          </cell>
          <cell r="L106">
            <v>0</v>
          </cell>
          <cell r="M106">
            <v>0</v>
          </cell>
        </row>
        <row r="107">
          <cell r="C107">
            <v>656</v>
          </cell>
          <cell r="D107">
            <v>25</v>
          </cell>
          <cell r="E107">
            <v>8</v>
          </cell>
          <cell r="F107">
            <v>0</v>
          </cell>
          <cell r="G107">
            <v>322</v>
          </cell>
          <cell r="H107">
            <v>326</v>
          </cell>
          <cell r="I107">
            <v>11</v>
          </cell>
          <cell r="J107">
            <v>101</v>
          </cell>
          <cell r="K107">
            <v>1</v>
          </cell>
          <cell r="L107">
            <v>39615</v>
          </cell>
          <cell r="M107">
            <v>6072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4</v>
          </cell>
          <cell r="H108">
            <v>15</v>
          </cell>
          <cell r="I108">
            <v>0</v>
          </cell>
          <cell r="J108">
            <v>3</v>
          </cell>
          <cell r="K108">
            <v>0</v>
          </cell>
          <cell r="L108">
            <v>1461</v>
          </cell>
          <cell r="M108">
            <v>201</v>
          </cell>
        </row>
        <row r="109">
          <cell r="C109">
            <v>784</v>
          </cell>
          <cell r="D109">
            <v>6</v>
          </cell>
          <cell r="E109">
            <v>12</v>
          </cell>
          <cell r="F109">
            <v>1</v>
          </cell>
          <cell r="G109">
            <v>267</v>
          </cell>
          <cell r="H109">
            <v>505</v>
          </cell>
          <cell r="I109">
            <v>6</v>
          </cell>
          <cell r="J109">
            <v>416</v>
          </cell>
          <cell r="K109">
            <v>6</v>
          </cell>
          <cell r="L109">
            <v>43080</v>
          </cell>
          <cell r="M109">
            <v>22840</v>
          </cell>
        </row>
        <row r="110">
          <cell r="C110">
            <v>696</v>
          </cell>
          <cell r="D110">
            <v>8</v>
          </cell>
          <cell r="E110">
            <v>22</v>
          </cell>
          <cell r="F110">
            <v>0</v>
          </cell>
          <cell r="G110">
            <v>140</v>
          </cell>
          <cell r="H110">
            <v>534</v>
          </cell>
          <cell r="I110">
            <v>46</v>
          </cell>
          <cell r="J110">
            <v>102</v>
          </cell>
          <cell r="K110">
            <v>3</v>
          </cell>
          <cell r="L110">
            <v>25337</v>
          </cell>
          <cell r="M110">
            <v>3712</v>
          </cell>
        </row>
        <row r="114">
          <cell r="C114">
            <v>1410</v>
          </cell>
          <cell r="D114">
            <v>12</v>
          </cell>
          <cell r="E114">
            <v>40</v>
          </cell>
          <cell r="F114">
            <v>0</v>
          </cell>
          <cell r="G114">
            <v>430</v>
          </cell>
          <cell r="H114">
            <v>940</v>
          </cell>
          <cell r="I114">
            <v>17</v>
          </cell>
          <cell r="J114">
            <v>518</v>
          </cell>
          <cell r="K114">
            <v>15</v>
          </cell>
          <cell r="L114">
            <v>90992</v>
          </cell>
          <cell r="M114">
            <v>33425</v>
          </cell>
        </row>
        <row r="115">
          <cell r="C115">
            <v>3695</v>
          </cell>
          <cell r="D115">
            <v>30</v>
          </cell>
          <cell r="E115">
            <v>85</v>
          </cell>
          <cell r="F115">
            <v>2</v>
          </cell>
          <cell r="G115">
            <v>3007</v>
          </cell>
          <cell r="H115">
            <v>603</v>
          </cell>
          <cell r="I115">
            <v>25</v>
          </cell>
          <cell r="J115">
            <v>5903</v>
          </cell>
          <cell r="K115">
            <v>136</v>
          </cell>
          <cell r="L115">
            <v>37782</v>
          </cell>
          <cell r="M115">
            <v>60357</v>
          </cell>
        </row>
        <row r="118">
          <cell r="C118">
            <v>5691</v>
          </cell>
          <cell r="D118">
            <v>88</v>
          </cell>
          <cell r="E118">
            <v>96</v>
          </cell>
          <cell r="F118">
            <v>1</v>
          </cell>
          <cell r="G118">
            <v>3663</v>
          </cell>
          <cell r="H118">
            <v>1932</v>
          </cell>
          <cell r="I118">
            <v>41</v>
          </cell>
          <cell r="J118">
            <v>176</v>
          </cell>
          <cell r="K118">
            <v>3</v>
          </cell>
          <cell r="L118">
            <v>121722</v>
          </cell>
          <cell r="M118">
            <v>3761</v>
          </cell>
        </row>
        <row r="119">
          <cell r="C119">
            <v>116</v>
          </cell>
          <cell r="D119">
            <v>8</v>
          </cell>
          <cell r="E119">
            <v>0</v>
          </cell>
          <cell r="F119">
            <v>0</v>
          </cell>
          <cell r="G119">
            <v>16</v>
          </cell>
          <cell r="H119">
            <v>100</v>
          </cell>
          <cell r="I119">
            <v>2</v>
          </cell>
          <cell r="J119">
            <v>215</v>
          </cell>
          <cell r="K119">
            <v>0</v>
          </cell>
          <cell r="L119">
            <v>5296</v>
          </cell>
          <cell r="M119">
            <v>9798</v>
          </cell>
        </row>
        <row r="126">
          <cell r="C126">
            <v>11633</v>
          </cell>
          <cell r="D126">
            <v>1089</v>
          </cell>
          <cell r="E126">
            <v>1069</v>
          </cell>
          <cell r="F126">
            <v>99</v>
          </cell>
          <cell r="G126">
            <v>2627</v>
          </cell>
          <cell r="H126">
            <v>7937</v>
          </cell>
          <cell r="I126">
            <v>378</v>
          </cell>
          <cell r="J126">
            <v>90</v>
          </cell>
          <cell r="K126">
            <v>8</v>
          </cell>
          <cell r="L126">
            <v>51297</v>
          </cell>
          <cell r="M126">
            <v>398</v>
          </cell>
        </row>
        <row r="127">
          <cell r="C127">
            <v>3110</v>
          </cell>
          <cell r="D127">
            <v>184</v>
          </cell>
          <cell r="E127">
            <v>84</v>
          </cell>
          <cell r="F127">
            <v>4</v>
          </cell>
          <cell r="G127">
            <v>755</v>
          </cell>
          <cell r="H127">
            <v>2271</v>
          </cell>
          <cell r="I127">
            <v>212</v>
          </cell>
          <cell r="J127">
            <v>771</v>
          </cell>
          <cell r="K127">
            <v>21</v>
          </cell>
          <cell r="L127">
            <v>11763</v>
          </cell>
          <cell r="M127">
            <v>2916</v>
          </cell>
        </row>
        <row r="129">
          <cell r="C129">
            <v>36</v>
          </cell>
          <cell r="D129">
            <v>1</v>
          </cell>
          <cell r="E129">
            <v>0</v>
          </cell>
          <cell r="F129">
            <v>0</v>
          </cell>
          <cell r="G129">
            <v>9</v>
          </cell>
          <cell r="H129">
            <v>27</v>
          </cell>
          <cell r="I129">
            <v>0</v>
          </cell>
          <cell r="J129">
            <v>11</v>
          </cell>
          <cell r="K129">
            <v>0</v>
          </cell>
          <cell r="L129">
            <v>7234</v>
          </cell>
          <cell r="M129">
            <v>2207</v>
          </cell>
        </row>
        <row r="130">
          <cell r="C130">
            <v>319</v>
          </cell>
          <cell r="D130">
            <v>3</v>
          </cell>
          <cell r="E130">
            <v>6</v>
          </cell>
          <cell r="F130">
            <v>1</v>
          </cell>
          <cell r="G130">
            <v>123</v>
          </cell>
          <cell r="H130">
            <v>190</v>
          </cell>
          <cell r="I130">
            <v>7</v>
          </cell>
          <cell r="J130">
            <v>508</v>
          </cell>
          <cell r="K130">
            <v>10</v>
          </cell>
          <cell r="L130">
            <v>5085</v>
          </cell>
          <cell r="M130">
            <v>8096</v>
          </cell>
        </row>
        <row r="135">
          <cell r="C135">
            <v>144</v>
          </cell>
          <cell r="D135">
            <v>12</v>
          </cell>
          <cell r="E135">
            <v>5</v>
          </cell>
          <cell r="F135">
            <v>0</v>
          </cell>
          <cell r="G135">
            <v>9</v>
          </cell>
          <cell r="H135">
            <v>130</v>
          </cell>
          <cell r="I135">
            <v>0</v>
          </cell>
          <cell r="J135">
            <v>3</v>
          </cell>
          <cell r="K135">
            <v>0.09</v>
          </cell>
          <cell r="L135">
            <v>5775</v>
          </cell>
          <cell r="M135">
            <v>106</v>
          </cell>
        </row>
        <row r="137">
          <cell r="C137">
            <v>49</v>
          </cell>
          <cell r="D137">
            <v>1</v>
          </cell>
          <cell r="E137">
            <v>0</v>
          </cell>
          <cell r="F137">
            <v>0</v>
          </cell>
          <cell r="G137">
            <v>10</v>
          </cell>
          <cell r="H137">
            <v>39</v>
          </cell>
          <cell r="I137">
            <v>0</v>
          </cell>
          <cell r="J137">
            <v>2</v>
          </cell>
          <cell r="K137">
            <v>0</v>
          </cell>
          <cell r="L137">
            <v>9408</v>
          </cell>
          <cell r="M137">
            <v>323</v>
          </cell>
        </row>
        <row r="138">
          <cell r="C138">
            <v>36535</v>
          </cell>
          <cell r="D138">
            <v>806</v>
          </cell>
          <cell r="E138">
            <v>4289</v>
          </cell>
          <cell r="F138">
            <v>112</v>
          </cell>
          <cell r="G138" t="str">
            <v>N/A</v>
          </cell>
          <cell r="H138">
            <v>31996</v>
          </cell>
          <cell r="I138">
            <v>963</v>
          </cell>
          <cell r="J138">
            <v>2132</v>
          </cell>
          <cell r="K138">
            <v>250</v>
          </cell>
          <cell r="L138">
            <v>187000</v>
          </cell>
          <cell r="M138">
            <v>10913</v>
          </cell>
        </row>
        <row r="144">
          <cell r="C144">
            <v>1326</v>
          </cell>
          <cell r="D144">
            <v>26</v>
          </cell>
          <cell r="E144">
            <v>57</v>
          </cell>
          <cell r="F144">
            <v>1</v>
          </cell>
          <cell r="G144">
            <v>337</v>
          </cell>
          <cell r="H144">
            <v>932</v>
          </cell>
          <cell r="I144">
            <v>14</v>
          </cell>
          <cell r="J144">
            <v>636</v>
          </cell>
          <cell r="K144">
            <v>27</v>
          </cell>
          <cell r="L144">
            <v>13649</v>
          </cell>
          <cell r="M144">
            <v>6551</v>
          </cell>
        </row>
        <row r="145">
          <cell r="C145">
            <v>7444</v>
          </cell>
          <cell r="D145">
            <v>83</v>
          </cell>
          <cell r="E145">
            <v>199</v>
          </cell>
          <cell r="F145">
            <v>6</v>
          </cell>
          <cell r="G145">
            <v>32</v>
          </cell>
          <cell r="H145">
            <v>7213</v>
          </cell>
          <cell r="I145">
            <v>53</v>
          </cell>
          <cell r="J145">
            <v>1373</v>
          </cell>
          <cell r="K145">
            <v>37</v>
          </cell>
          <cell r="L145">
            <v>155125</v>
          </cell>
          <cell r="M145">
            <v>28614</v>
          </cell>
        </row>
        <row r="146">
          <cell r="C146">
            <v>1790</v>
          </cell>
          <cell r="D146">
            <v>74</v>
          </cell>
          <cell r="E146">
            <v>10</v>
          </cell>
          <cell r="F146">
            <v>1</v>
          </cell>
          <cell r="G146">
            <v>325</v>
          </cell>
          <cell r="H146">
            <v>1455</v>
          </cell>
          <cell r="I146">
            <v>3</v>
          </cell>
          <cell r="J146">
            <v>351</v>
          </cell>
          <cell r="K146">
            <v>2</v>
          </cell>
          <cell r="L146">
            <v>0</v>
          </cell>
          <cell r="M146">
            <v>0</v>
          </cell>
        </row>
        <row r="147">
          <cell r="C147">
            <v>11940</v>
          </cell>
          <cell r="D147">
            <v>883</v>
          </cell>
          <cell r="E147">
            <v>253</v>
          </cell>
          <cell r="F147">
            <v>18</v>
          </cell>
          <cell r="G147">
            <v>2755</v>
          </cell>
          <cell r="H147">
            <v>8932</v>
          </cell>
          <cell r="I147">
            <v>111</v>
          </cell>
          <cell r="J147">
            <v>54</v>
          </cell>
          <cell r="K147">
            <v>1</v>
          </cell>
          <cell r="L147">
            <v>131365</v>
          </cell>
          <cell r="M147">
            <v>595</v>
          </cell>
        </row>
        <row r="148">
          <cell r="C148">
            <v>484</v>
          </cell>
          <cell r="D148">
            <v>4</v>
          </cell>
          <cell r="E148">
            <v>4</v>
          </cell>
          <cell r="F148">
            <v>0</v>
          </cell>
          <cell r="G148">
            <v>92</v>
          </cell>
          <cell r="H148">
            <v>388</v>
          </cell>
          <cell r="I148">
            <v>0</v>
          </cell>
          <cell r="J148">
            <v>95</v>
          </cell>
          <cell r="K148">
            <v>0.8</v>
          </cell>
          <cell r="L148">
            <v>27000</v>
          </cell>
          <cell r="M148">
            <v>5293</v>
          </cell>
        </row>
        <row r="149">
          <cell r="C149">
            <v>5166</v>
          </cell>
          <cell r="D149">
            <v>174</v>
          </cell>
          <cell r="E149">
            <v>146</v>
          </cell>
          <cell r="F149">
            <v>2</v>
          </cell>
          <cell r="G149">
            <v>271</v>
          </cell>
          <cell r="H149">
            <v>4749</v>
          </cell>
          <cell r="I149">
            <v>86</v>
          </cell>
          <cell r="J149">
            <v>1197</v>
          </cell>
        </row>
        <row r="152">
          <cell r="C152">
            <v>21648</v>
          </cell>
          <cell r="D152">
            <v>734</v>
          </cell>
          <cell r="E152">
            <v>634</v>
          </cell>
          <cell r="F152">
            <v>62</v>
          </cell>
          <cell r="G152">
            <v>7496</v>
          </cell>
          <cell r="H152">
            <v>13518</v>
          </cell>
          <cell r="I152">
            <v>505</v>
          </cell>
          <cell r="J152">
            <v>657</v>
          </cell>
          <cell r="K152">
            <v>19</v>
          </cell>
          <cell r="L152">
            <v>198349</v>
          </cell>
          <cell r="M152">
            <v>6016</v>
          </cell>
        </row>
        <row r="153">
          <cell r="C153">
            <v>7192</v>
          </cell>
          <cell r="D153">
            <v>211</v>
          </cell>
          <cell r="E153">
            <v>477</v>
          </cell>
          <cell r="F153">
            <v>15</v>
          </cell>
          <cell r="G153">
            <v>762</v>
          </cell>
          <cell r="H153">
            <v>5953</v>
          </cell>
          <cell r="I153">
            <v>1</v>
          </cell>
          <cell r="J153">
            <v>66</v>
          </cell>
          <cell r="K153">
            <v>4</v>
          </cell>
          <cell r="L153">
            <v>76956</v>
          </cell>
          <cell r="M153">
            <v>702</v>
          </cell>
        </row>
        <row r="154">
          <cell r="C154">
            <v>10892</v>
          </cell>
          <cell r="D154">
            <v>381</v>
          </cell>
          <cell r="E154">
            <v>494</v>
          </cell>
          <cell r="F154">
            <v>40</v>
          </cell>
          <cell r="G154">
            <v>1944</v>
          </cell>
          <cell r="H154">
            <v>8454</v>
          </cell>
          <cell r="I154">
            <v>160</v>
          </cell>
          <cell r="J154">
            <v>288</v>
          </cell>
          <cell r="K154">
            <v>13</v>
          </cell>
          <cell r="L154">
            <v>265201</v>
          </cell>
          <cell r="M154">
            <v>7007</v>
          </cell>
        </row>
        <row r="155">
          <cell r="C155">
            <v>22797</v>
          </cell>
          <cell r="D155">
            <v>444</v>
          </cell>
          <cell r="E155">
            <v>854</v>
          </cell>
          <cell r="F155">
            <v>34</v>
          </cell>
          <cell r="G155">
            <v>1228</v>
          </cell>
          <cell r="H155">
            <v>20715</v>
          </cell>
          <cell r="I155">
            <v>188</v>
          </cell>
          <cell r="J155">
            <v>2236</v>
          </cell>
          <cell r="K155">
            <v>84</v>
          </cell>
          <cell r="L155">
            <v>315758</v>
          </cell>
          <cell r="M155">
            <v>30967</v>
          </cell>
        </row>
        <row r="156">
          <cell r="C156">
            <v>8525</v>
          </cell>
          <cell r="D156">
            <v>761</v>
          </cell>
          <cell r="E156">
            <v>10</v>
          </cell>
          <cell r="F156">
            <v>0</v>
          </cell>
          <cell r="G156">
            <v>809</v>
          </cell>
          <cell r="H156">
            <v>7706</v>
          </cell>
          <cell r="I156">
            <v>72</v>
          </cell>
          <cell r="J156">
            <v>2959</v>
          </cell>
          <cell r="K156">
            <v>3</v>
          </cell>
          <cell r="L156">
            <v>75888</v>
          </cell>
          <cell r="M156">
            <v>26340</v>
          </cell>
        </row>
        <row r="158">
          <cell r="C158">
            <v>10417</v>
          </cell>
          <cell r="D158">
            <v>321</v>
          </cell>
          <cell r="E158">
            <v>567</v>
          </cell>
          <cell r="F158">
            <v>22</v>
          </cell>
          <cell r="G158">
            <v>2817</v>
          </cell>
          <cell r="H158">
            <v>7033</v>
          </cell>
          <cell r="I158">
            <v>241</v>
          </cell>
          <cell r="J158">
            <v>541</v>
          </cell>
          <cell r="K158">
            <v>29</v>
          </cell>
          <cell r="L158">
            <v>121602</v>
          </cell>
          <cell r="M158">
            <v>6321</v>
          </cell>
        </row>
        <row r="159">
          <cell r="C159">
            <v>68622</v>
          </cell>
          <cell r="D159">
            <v>5849</v>
          </cell>
          <cell r="E159">
            <v>615</v>
          </cell>
          <cell r="F159">
            <v>60</v>
          </cell>
          <cell r="G159">
            <v>5568</v>
          </cell>
          <cell r="H159">
            <v>62439</v>
          </cell>
          <cell r="I159">
            <v>2300</v>
          </cell>
          <cell r="J159">
            <v>470</v>
          </cell>
          <cell r="K159">
            <v>4</v>
          </cell>
          <cell r="L159">
            <v>2550000</v>
          </cell>
          <cell r="M159">
            <v>17474</v>
          </cell>
        </row>
        <row r="161">
          <cell r="C161">
            <v>10708</v>
          </cell>
          <cell r="D161">
            <v>6</v>
          </cell>
          <cell r="E161">
            <v>240</v>
          </cell>
          <cell r="F161">
            <v>0</v>
          </cell>
          <cell r="G161">
            <v>8501</v>
          </cell>
          <cell r="H161">
            <v>1967</v>
          </cell>
          <cell r="I161">
            <v>55</v>
          </cell>
          <cell r="J161">
            <v>209</v>
          </cell>
          <cell r="K161">
            <v>5</v>
          </cell>
          <cell r="L161">
            <v>589520</v>
          </cell>
          <cell r="M161">
            <v>11499</v>
          </cell>
        </row>
        <row r="168">
          <cell r="C168">
            <v>15102</v>
          </cell>
          <cell r="D168">
            <v>1172</v>
          </cell>
          <cell r="E168">
            <v>127</v>
          </cell>
          <cell r="F168">
            <v>6</v>
          </cell>
          <cell r="G168">
            <v>2049</v>
          </cell>
          <cell r="H168">
            <v>12926</v>
          </cell>
          <cell r="I168">
            <v>93</v>
          </cell>
          <cell r="J168">
            <v>434</v>
          </cell>
          <cell r="K168">
            <v>4</v>
          </cell>
          <cell r="L168">
            <v>200000</v>
          </cell>
          <cell r="M168">
            <v>5745</v>
          </cell>
        </row>
        <row r="170">
          <cell r="C170">
            <v>7483</v>
          </cell>
          <cell r="D170">
            <v>207</v>
          </cell>
          <cell r="E170">
            <v>144</v>
          </cell>
          <cell r="F170">
            <v>5</v>
          </cell>
          <cell r="G170">
            <v>1094</v>
          </cell>
          <cell r="H170">
            <v>6245</v>
          </cell>
          <cell r="I170">
            <v>96</v>
          </cell>
          <cell r="J170">
            <v>856</v>
          </cell>
          <cell r="K170">
            <v>16</v>
          </cell>
          <cell r="L170">
            <v>54887</v>
          </cell>
          <cell r="M170">
            <v>6282</v>
          </cell>
        </row>
        <row r="173">
          <cell r="C173">
            <v>12075</v>
          </cell>
          <cell r="D173">
            <v>897</v>
          </cell>
          <cell r="E173">
            <v>12</v>
          </cell>
          <cell r="F173">
            <v>0</v>
          </cell>
          <cell r="G173">
            <v>924</v>
          </cell>
          <cell r="H173">
            <v>11139</v>
          </cell>
          <cell r="I173">
            <v>26</v>
          </cell>
          <cell r="J173">
            <v>2064</v>
          </cell>
          <cell r="K173">
            <v>2</v>
          </cell>
          <cell r="L173">
            <v>94796</v>
          </cell>
          <cell r="M173">
            <v>16203</v>
          </cell>
        </row>
        <row r="175">
          <cell r="C175">
            <v>1360</v>
          </cell>
          <cell r="D175">
            <v>35</v>
          </cell>
          <cell r="E175">
            <v>17</v>
          </cell>
          <cell r="F175">
            <v>2</v>
          </cell>
          <cell r="G175">
            <v>355</v>
          </cell>
          <cell r="H175">
            <v>988</v>
          </cell>
          <cell r="I175">
            <v>8</v>
          </cell>
          <cell r="J175">
            <v>249</v>
          </cell>
          <cell r="K175">
            <v>3</v>
          </cell>
          <cell r="L175">
            <v>61261</v>
          </cell>
          <cell r="M175">
            <v>11221</v>
          </cell>
        </row>
        <row r="176">
          <cell r="C176">
            <v>1373</v>
          </cell>
          <cell r="D176">
            <v>7</v>
          </cell>
          <cell r="E176">
            <v>80</v>
          </cell>
          <cell r="F176">
            <v>1</v>
          </cell>
          <cell r="G176">
            <v>211</v>
          </cell>
          <cell r="H176">
            <v>1082</v>
          </cell>
          <cell r="I176">
            <v>23</v>
          </cell>
          <cell r="J176">
            <v>660</v>
          </cell>
          <cell r="K176">
            <v>38</v>
          </cell>
          <cell r="L176">
            <v>45703</v>
          </cell>
          <cell r="M176">
            <v>21984</v>
          </cell>
        </row>
        <row r="180">
          <cell r="C180">
            <v>219764</v>
          </cell>
          <cell r="D180">
            <v>6740</v>
          </cell>
          <cell r="E180">
            <v>22524</v>
          </cell>
          <cell r="F180">
            <v>367</v>
          </cell>
          <cell r="G180">
            <v>92355</v>
          </cell>
          <cell r="H180">
            <v>104885</v>
          </cell>
          <cell r="I180">
            <v>7705</v>
          </cell>
          <cell r="J180">
            <v>4700</v>
          </cell>
          <cell r="K180">
            <v>482</v>
          </cell>
          <cell r="L180">
            <v>930230</v>
          </cell>
          <cell r="M180">
            <v>19896</v>
          </cell>
        </row>
        <row r="181">
          <cell r="C181">
            <v>417</v>
          </cell>
          <cell r="D181">
            <v>49</v>
          </cell>
          <cell r="E181">
            <v>7</v>
          </cell>
          <cell r="F181">
            <v>0</v>
          </cell>
          <cell r="G181">
            <v>109</v>
          </cell>
          <cell r="H181">
            <v>301</v>
          </cell>
          <cell r="I181">
            <v>2</v>
          </cell>
          <cell r="J181">
            <v>19</v>
          </cell>
          <cell r="K181">
            <v>0.3</v>
          </cell>
          <cell r="L181">
            <v>13142</v>
          </cell>
          <cell r="M181">
            <v>614</v>
          </cell>
        </row>
        <row r="186">
          <cell r="C186">
            <v>17567</v>
          </cell>
          <cell r="D186">
            <v>812</v>
          </cell>
          <cell r="E186">
            <v>2152</v>
          </cell>
          <cell r="F186">
            <v>131</v>
          </cell>
          <cell r="G186">
            <v>550</v>
          </cell>
          <cell r="H186">
            <v>14865</v>
          </cell>
          <cell r="I186">
            <v>547</v>
          </cell>
          <cell r="J186">
            <v>1739</v>
          </cell>
          <cell r="K186">
            <v>213</v>
          </cell>
          <cell r="L186">
            <v>94500</v>
          </cell>
          <cell r="M186">
            <v>9357</v>
          </cell>
        </row>
        <row r="187">
          <cell r="C187">
            <v>28677</v>
          </cell>
          <cell r="D187">
            <v>181</v>
          </cell>
          <cell r="E187">
            <v>1589</v>
          </cell>
          <cell r="F187">
            <v>40</v>
          </cell>
          <cell r="G187">
            <v>21000</v>
          </cell>
          <cell r="H187">
            <v>6088</v>
          </cell>
          <cell r="I187">
            <v>386</v>
          </cell>
          <cell r="J187">
            <v>3313</v>
          </cell>
          <cell r="K187">
            <v>184</v>
          </cell>
          <cell r="L187">
            <v>235252</v>
          </cell>
          <cell r="M187">
            <v>27182</v>
          </cell>
        </row>
        <row r="188">
          <cell r="C188">
            <v>42</v>
          </cell>
          <cell r="D188">
            <v>0</v>
          </cell>
          <cell r="E188">
            <v>3</v>
          </cell>
          <cell r="F188">
            <v>0</v>
          </cell>
          <cell r="G188">
            <v>6</v>
          </cell>
          <cell r="H188">
            <v>33</v>
          </cell>
          <cell r="I188">
            <v>0</v>
          </cell>
          <cell r="J188">
            <v>2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2854</v>
          </cell>
          <cell r="D190">
            <v>15</v>
          </cell>
          <cell r="E190">
            <v>50</v>
          </cell>
          <cell r="F190">
            <v>0</v>
          </cell>
          <cell r="G190">
            <v>2490</v>
          </cell>
          <cell r="H190">
            <v>314</v>
          </cell>
          <cell r="I190">
            <v>61</v>
          </cell>
          <cell r="J190">
            <v>41</v>
          </cell>
          <cell r="K190">
            <v>0.7</v>
          </cell>
          <cell r="L190">
            <v>142589</v>
          </cell>
          <cell r="M190">
            <v>2043</v>
          </cell>
        </row>
        <row r="195">
          <cell r="C195">
            <v>104912</v>
          </cell>
          <cell r="D195">
            <v>3122</v>
          </cell>
          <cell r="E195">
            <v>2600</v>
          </cell>
          <cell r="F195">
            <v>109</v>
          </cell>
          <cell r="G195">
            <v>21737</v>
          </cell>
          <cell r="H195">
            <v>80575</v>
          </cell>
          <cell r="I195">
            <v>1790</v>
          </cell>
          <cell r="J195">
            <v>1244</v>
          </cell>
          <cell r="K195">
            <v>31</v>
          </cell>
          <cell r="L195">
            <v>830257</v>
          </cell>
          <cell r="M195">
            <v>9844</v>
          </cell>
        </row>
        <row r="197">
          <cell r="C197">
            <v>9281</v>
          </cell>
          <cell r="D197">
            <v>525</v>
          </cell>
          <cell r="E197">
            <v>64</v>
          </cell>
          <cell r="F197">
            <v>8</v>
          </cell>
          <cell r="G197">
            <v>1760</v>
          </cell>
          <cell r="H197">
            <v>7457</v>
          </cell>
          <cell r="I197">
            <v>1</v>
          </cell>
          <cell r="J197">
            <v>938</v>
          </cell>
          <cell r="K197">
            <v>6</v>
          </cell>
          <cell r="L197">
            <v>790000</v>
          </cell>
          <cell r="M197">
            <v>79875</v>
          </cell>
        </row>
        <row r="199">
          <cell r="C199">
            <v>143464</v>
          </cell>
          <cell r="D199">
            <v>5386</v>
          </cell>
          <cell r="E199">
            <v>19506</v>
          </cell>
          <cell r="F199">
            <v>768</v>
          </cell>
          <cell r="G199" t="str">
            <v>N/A</v>
          </cell>
          <cell r="H199">
            <v>123614</v>
          </cell>
          <cell r="I199">
            <v>1559</v>
          </cell>
          <cell r="J199">
            <v>2113</v>
          </cell>
          <cell r="K199">
            <v>287</v>
          </cell>
          <cell r="L199">
            <v>612031</v>
          </cell>
          <cell r="M199">
            <v>9016</v>
          </cell>
        </row>
        <row r="200">
          <cell r="C200">
            <v>7647</v>
          </cell>
          <cell r="D200">
            <v>477</v>
          </cell>
          <cell r="E200">
            <v>193</v>
          </cell>
          <cell r="F200">
            <v>6</v>
          </cell>
          <cell r="G200">
            <v>601</v>
          </cell>
          <cell r="H200">
            <v>6853</v>
          </cell>
          <cell r="I200">
            <v>45</v>
          </cell>
          <cell r="J200">
            <v>175</v>
          </cell>
          <cell r="K200">
            <v>4</v>
          </cell>
          <cell r="L200">
            <v>77752</v>
          </cell>
          <cell r="M200">
            <v>1778</v>
          </cell>
        </row>
        <row r="202">
          <cell r="C202">
            <v>916348</v>
          </cell>
          <cell r="D202">
            <v>40174</v>
          </cell>
          <cell r="E202">
            <v>51742</v>
          </cell>
          <cell r="F202">
            <v>2091</v>
          </cell>
          <cell r="G202">
            <v>93275</v>
          </cell>
          <cell r="H202">
            <v>771331</v>
          </cell>
          <cell r="I202">
            <v>14932</v>
          </cell>
          <cell r="J202">
            <v>2768</v>
          </cell>
          <cell r="K202">
            <v>156</v>
          </cell>
          <cell r="L202">
            <v>4979566</v>
          </cell>
          <cell r="M202">
            <v>15044</v>
          </cell>
        </row>
        <row r="203">
          <cell r="C203">
            <v>1804</v>
          </cell>
          <cell r="D203">
            <v>46</v>
          </cell>
          <cell r="E203">
            <v>8</v>
          </cell>
          <cell r="F203">
            <v>1</v>
          </cell>
          <cell r="G203">
            <v>621</v>
          </cell>
          <cell r="H203">
            <v>1175</v>
          </cell>
          <cell r="I203">
            <v>8</v>
          </cell>
          <cell r="J203">
            <v>54</v>
          </cell>
          <cell r="K203">
            <v>0.2</v>
          </cell>
          <cell r="L203">
            <v>210000</v>
          </cell>
          <cell r="M203">
            <v>6274</v>
          </cell>
        </row>
        <row r="206">
          <cell r="C206">
            <v>270</v>
          </cell>
          <cell r="D206">
            <v>2</v>
          </cell>
          <cell r="E206">
            <v>0</v>
          </cell>
          <cell r="F206">
            <v>0</v>
          </cell>
          <cell r="G206">
            <v>225</v>
          </cell>
          <cell r="H206">
            <v>45</v>
          </cell>
          <cell r="I206">
            <v>8</v>
          </cell>
          <cell r="J206">
            <v>3</v>
          </cell>
          <cell r="K206">
            <v>0</v>
          </cell>
          <cell r="L206">
            <v>206253</v>
          </cell>
          <cell r="M206">
            <v>2119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1</v>
          </cell>
          <cell r="H208">
            <v>0</v>
          </cell>
          <cell r="I208">
            <v>0</v>
          </cell>
          <cell r="J208">
            <v>0.03</v>
          </cell>
          <cell r="K208">
            <v>0</v>
          </cell>
          <cell r="L208">
            <v>120</v>
          </cell>
          <cell r="M208">
            <v>4</v>
          </cell>
        </row>
      </sheetData>
      <sheetData sheetId="68"/>
      <sheetData sheetId="69">
        <row r="1">
          <cell r="C1">
            <v>2912046</v>
          </cell>
        </row>
        <row r="1">
          <cell r="E1">
            <v>202936</v>
          </cell>
        </row>
        <row r="2">
          <cell r="C2">
            <v>1463</v>
          </cell>
          <cell r="D2">
            <v>112</v>
          </cell>
          <cell r="E2">
            <v>47</v>
          </cell>
          <cell r="F2">
            <v>4</v>
          </cell>
          <cell r="G2">
            <v>188</v>
          </cell>
          <cell r="H2">
            <v>1228</v>
          </cell>
          <cell r="I2">
            <v>7</v>
          </cell>
          <cell r="J2">
            <v>38</v>
          </cell>
          <cell r="K2">
            <v>1</v>
          </cell>
          <cell r="L2">
            <v>7425</v>
          </cell>
          <cell r="M2">
            <v>191</v>
          </cell>
        </row>
        <row r="3">
          <cell r="C3">
            <v>712</v>
          </cell>
          <cell r="D3">
            <v>34</v>
          </cell>
          <cell r="E3">
            <v>27</v>
          </cell>
          <cell r="F3">
            <v>0</v>
          </cell>
          <cell r="G3">
            <v>403</v>
          </cell>
          <cell r="H3">
            <v>282</v>
          </cell>
          <cell r="I3">
            <v>4</v>
          </cell>
          <cell r="J3">
            <v>247</v>
          </cell>
          <cell r="K3">
            <v>9</v>
          </cell>
          <cell r="L3">
            <v>7015</v>
          </cell>
          <cell r="M3">
            <v>2438</v>
          </cell>
        </row>
        <row r="10">
          <cell r="C10">
            <v>1677</v>
          </cell>
          <cell r="D10">
            <v>81</v>
          </cell>
          <cell r="E10">
            <v>28</v>
          </cell>
          <cell r="F10">
            <v>1</v>
          </cell>
          <cell r="G10">
            <v>803</v>
          </cell>
          <cell r="H10">
            <v>846</v>
          </cell>
          <cell r="I10">
            <v>10</v>
          </cell>
          <cell r="J10">
            <v>566</v>
          </cell>
          <cell r="K10">
            <v>9</v>
          </cell>
          <cell r="L10">
            <v>17342</v>
          </cell>
          <cell r="M10">
            <v>5852</v>
          </cell>
        </row>
        <row r="12">
          <cell r="C12">
            <v>6695</v>
          </cell>
          <cell r="D12">
            <v>20</v>
          </cell>
          <cell r="E12">
            <v>80</v>
          </cell>
          <cell r="F12">
            <v>1</v>
          </cell>
          <cell r="G12">
            <v>5372</v>
          </cell>
          <cell r="H12">
            <v>1243</v>
          </cell>
          <cell r="I12">
            <v>43</v>
          </cell>
          <cell r="J12">
            <v>263</v>
          </cell>
          <cell r="K12">
            <v>3</v>
          </cell>
          <cell r="L12">
            <v>494257</v>
          </cell>
          <cell r="M12">
            <v>19383</v>
          </cell>
        </row>
        <row r="13">
          <cell r="C13">
            <v>15148</v>
          </cell>
          <cell r="D13">
            <v>77</v>
          </cell>
          <cell r="E13">
            <v>536</v>
          </cell>
          <cell r="F13">
            <v>6</v>
          </cell>
          <cell r="G13">
            <v>12103</v>
          </cell>
          <cell r="H13">
            <v>2509</v>
          </cell>
          <cell r="I13">
            <v>148</v>
          </cell>
          <cell r="J13">
            <v>1682</v>
          </cell>
          <cell r="K13">
            <v>60</v>
          </cell>
          <cell r="L13">
            <v>221098</v>
          </cell>
          <cell r="M13">
            <v>24549</v>
          </cell>
        </row>
        <row r="14">
          <cell r="C14">
            <v>1617</v>
          </cell>
          <cell r="D14">
            <v>25</v>
          </cell>
          <cell r="E14">
            <v>21</v>
          </cell>
          <cell r="F14">
            <v>0</v>
          </cell>
          <cell r="G14">
            <v>1080</v>
          </cell>
          <cell r="H14">
            <v>516</v>
          </cell>
          <cell r="I14">
            <v>15</v>
          </cell>
          <cell r="J14">
            <v>159</v>
          </cell>
          <cell r="K14">
            <v>2</v>
          </cell>
          <cell r="L14">
            <v>120479</v>
          </cell>
          <cell r="M14">
            <v>11883</v>
          </cell>
        </row>
        <row r="16">
          <cell r="C16">
            <v>2588</v>
          </cell>
          <cell r="D16">
            <v>70</v>
          </cell>
          <cell r="E16">
            <v>8</v>
          </cell>
          <cell r="F16">
            <v>0</v>
          </cell>
          <cell r="G16">
            <v>1160</v>
          </cell>
          <cell r="H16">
            <v>1420</v>
          </cell>
          <cell r="I16">
            <v>2</v>
          </cell>
          <cell r="J16">
            <v>1521</v>
          </cell>
          <cell r="K16">
            <v>5</v>
          </cell>
          <cell r="L16">
            <v>110379</v>
          </cell>
          <cell r="M16">
            <v>64869</v>
          </cell>
        </row>
        <row r="17">
          <cell r="C17">
            <v>4998</v>
          </cell>
          <cell r="D17">
            <v>309</v>
          </cell>
          <cell r="E17">
            <v>140</v>
          </cell>
          <cell r="F17">
            <v>9</v>
          </cell>
          <cell r="G17">
            <v>113</v>
          </cell>
          <cell r="H17">
            <v>4745</v>
          </cell>
          <cell r="I17">
            <v>1</v>
          </cell>
          <cell r="J17">
            <v>30</v>
          </cell>
          <cell r="K17">
            <v>0.9</v>
          </cell>
          <cell r="L17">
            <v>43113</v>
          </cell>
          <cell r="M17">
            <v>262</v>
          </cell>
        </row>
        <row r="19">
          <cell r="C19">
            <v>9590</v>
          </cell>
          <cell r="D19">
            <v>817</v>
          </cell>
          <cell r="E19">
            <v>67</v>
          </cell>
          <cell r="F19">
            <v>4</v>
          </cell>
          <cell r="G19">
            <v>1573</v>
          </cell>
          <cell r="H19">
            <v>7950</v>
          </cell>
          <cell r="I19">
            <v>92</v>
          </cell>
          <cell r="J19">
            <v>1015</v>
          </cell>
          <cell r="K19">
            <v>7</v>
          </cell>
          <cell r="L19">
            <v>139295</v>
          </cell>
          <cell r="M19">
            <v>14741</v>
          </cell>
        </row>
        <row r="20">
          <cell r="C20">
            <v>45325</v>
          </cell>
          <cell r="D20">
            <v>1032</v>
          </cell>
          <cell r="E20">
            <v>6917</v>
          </cell>
          <cell r="F20">
            <v>238</v>
          </cell>
          <cell r="G20">
            <v>10417</v>
          </cell>
          <cell r="H20">
            <v>27991</v>
          </cell>
          <cell r="I20">
            <v>934</v>
          </cell>
          <cell r="J20">
            <v>3911</v>
          </cell>
          <cell r="K20">
            <v>597</v>
          </cell>
          <cell r="L20">
            <v>189067</v>
          </cell>
          <cell r="M20">
            <v>16313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3</v>
          </cell>
          <cell r="H24">
            <v>4</v>
          </cell>
          <cell r="I24">
            <v>0</v>
          </cell>
          <cell r="J24">
            <v>9</v>
          </cell>
          <cell r="K24">
            <v>0</v>
          </cell>
          <cell r="L24">
            <v>8953</v>
          </cell>
          <cell r="M24">
            <v>11603</v>
          </cell>
        </row>
        <row r="26">
          <cell r="C26">
            <v>1486</v>
          </cell>
          <cell r="D26">
            <v>65</v>
          </cell>
          <cell r="E26">
            <v>57</v>
          </cell>
          <cell r="F26">
            <v>2</v>
          </cell>
          <cell r="G26">
            <v>592</v>
          </cell>
          <cell r="H26">
            <v>837</v>
          </cell>
          <cell r="I26">
            <v>4</v>
          </cell>
          <cell r="J26">
            <v>453</v>
          </cell>
          <cell r="K26">
            <v>17</v>
          </cell>
          <cell r="L26">
            <v>24676</v>
          </cell>
          <cell r="M26">
            <v>7521</v>
          </cell>
        </row>
        <row r="28">
          <cell r="C28">
            <v>58616</v>
          </cell>
          <cell r="D28">
            <v>5621</v>
          </cell>
          <cell r="E28">
            <v>4016</v>
          </cell>
          <cell r="F28">
            <v>346</v>
          </cell>
          <cell r="G28">
            <v>27655</v>
          </cell>
          <cell r="H28">
            <v>26945</v>
          </cell>
          <cell r="I28">
            <v>8318</v>
          </cell>
          <cell r="J28">
            <v>276</v>
          </cell>
          <cell r="K28">
            <v>19</v>
          </cell>
          <cell r="L28">
            <v>291922</v>
          </cell>
          <cell r="M28">
            <v>1373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121</v>
          </cell>
          <cell r="H30">
            <v>16</v>
          </cell>
          <cell r="I30">
            <v>2</v>
          </cell>
          <cell r="J30">
            <v>315</v>
          </cell>
          <cell r="K30">
            <v>2</v>
          </cell>
          <cell r="L30">
            <v>12886</v>
          </cell>
          <cell r="M30">
            <v>29455</v>
          </cell>
        </row>
        <row r="31">
          <cell r="C31">
            <v>1247</v>
          </cell>
          <cell r="D31">
            <v>59</v>
          </cell>
          <cell r="E31">
            <v>55</v>
          </cell>
          <cell r="F31">
            <v>1</v>
          </cell>
          <cell r="G31">
            <v>197</v>
          </cell>
          <cell r="H31">
            <v>995</v>
          </cell>
          <cell r="I31">
            <v>37</v>
          </cell>
          <cell r="J31">
            <v>179</v>
          </cell>
          <cell r="K31">
            <v>8</v>
          </cell>
          <cell r="L31">
            <v>27000</v>
          </cell>
          <cell r="M31">
            <v>3886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117</v>
          </cell>
          <cell r="H35">
            <v>5</v>
          </cell>
          <cell r="I35">
            <v>1</v>
          </cell>
          <cell r="J35">
            <v>7</v>
          </cell>
          <cell r="K35">
            <v>0</v>
          </cell>
          <cell r="L35">
            <v>5768</v>
          </cell>
          <cell r="M35">
            <v>345</v>
          </cell>
        </row>
        <row r="37">
          <cell r="C37">
            <v>45138</v>
          </cell>
          <cell r="D37">
            <v>1586</v>
          </cell>
          <cell r="E37">
            <v>2464</v>
          </cell>
          <cell r="F37">
            <v>170</v>
          </cell>
          <cell r="G37">
            <v>16351</v>
          </cell>
          <cell r="H37">
            <v>26323</v>
          </cell>
          <cell r="I37">
            <v>557</v>
          </cell>
          <cell r="J37">
            <v>1196</v>
          </cell>
          <cell r="K37">
            <v>65</v>
          </cell>
          <cell r="L37">
            <v>669588</v>
          </cell>
          <cell r="M37">
            <v>17741</v>
          </cell>
        </row>
        <row r="43">
          <cell r="C43">
            <v>12858</v>
          </cell>
          <cell r="D43">
            <v>552</v>
          </cell>
          <cell r="E43">
            <v>181</v>
          </cell>
          <cell r="F43">
            <v>7</v>
          </cell>
          <cell r="G43">
            <v>6746</v>
          </cell>
          <cell r="H43">
            <v>5931</v>
          </cell>
          <cell r="I43">
            <v>418</v>
          </cell>
          <cell r="J43">
            <v>673</v>
          </cell>
          <cell r="K43">
            <v>9</v>
          </cell>
          <cell r="L43">
            <v>149212</v>
          </cell>
          <cell r="M43">
            <v>7806</v>
          </cell>
        </row>
        <row r="44">
          <cell r="C44">
            <v>84328</v>
          </cell>
        </row>
        <row r="44">
          <cell r="E44">
            <v>4642</v>
          </cell>
        </row>
        <row r="48">
          <cell r="C48">
            <v>2016</v>
          </cell>
          <cell r="D48">
            <v>7</v>
          </cell>
          <cell r="E48">
            <v>54</v>
          </cell>
          <cell r="F48">
            <v>3</v>
          </cell>
          <cell r="G48">
            <v>1034</v>
          </cell>
          <cell r="H48">
            <v>928</v>
          </cell>
          <cell r="I48">
            <v>21</v>
          </cell>
          <cell r="J48">
            <v>491</v>
          </cell>
          <cell r="K48">
            <v>13</v>
          </cell>
          <cell r="L48">
            <v>30913</v>
          </cell>
          <cell r="M48">
            <v>7530</v>
          </cell>
        </row>
        <row r="51">
          <cell r="C51">
            <v>810</v>
          </cell>
          <cell r="D51">
            <v>6</v>
          </cell>
          <cell r="E51">
            <v>14</v>
          </cell>
          <cell r="F51">
            <v>0</v>
          </cell>
          <cell r="G51">
            <v>148</v>
          </cell>
          <cell r="H51">
            <v>648</v>
          </cell>
          <cell r="I51">
            <v>15</v>
          </cell>
          <cell r="J51">
            <v>671</v>
          </cell>
          <cell r="K51">
            <v>12</v>
          </cell>
          <cell r="L51">
            <v>43542</v>
          </cell>
          <cell r="M51">
            <v>36064</v>
          </cell>
        </row>
        <row r="52">
          <cell r="C52">
            <v>7333</v>
          </cell>
          <cell r="D52">
            <v>97</v>
          </cell>
          <cell r="E52">
            <v>218</v>
          </cell>
          <cell r="F52">
            <v>4</v>
          </cell>
          <cell r="G52">
            <v>2453</v>
          </cell>
          <cell r="H52">
            <v>4662</v>
          </cell>
          <cell r="I52">
            <v>71</v>
          </cell>
          <cell r="J52">
            <v>685</v>
          </cell>
          <cell r="K52">
            <v>20</v>
          </cell>
          <cell r="L52">
            <v>210705</v>
          </cell>
          <cell r="M52">
            <v>19676</v>
          </cell>
        </row>
        <row r="53">
          <cell r="C53">
            <v>8445</v>
          </cell>
          <cell r="D53">
            <v>235</v>
          </cell>
          <cell r="E53">
            <v>418</v>
          </cell>
          <cell r="F53">
            <v>15</v>
          </cell>
          <cell r="G53">
            <v>5669</v>
          </cell>
          <cell r="H53">
            <v>2358</v>
          </cell>
          <cell r="I53">
            <v>70</v>
          </cell>
          <cell r="J53">
            <v>1458</v>
          </cell>
          <cell r="K53">
            <v>72</v>
          </cell>
          <cell r="L53">
            <v>136738</v>
          </cell>
          <cell r="M53">
            <v>23607</v>
          </cell>
        </row>
        <row r="59">
          <cell r="C59">
            <v>22719</v>
          </cell>
          <cell r="D59">
            <v>0</v>
          </cell>
          <cell r="E59">
            <v>576</v>
          </cell>
          <cell r="F59">
            <v>0</v>
          </cell>
          <cell r="G59">
            <v>1366</v>
          </cell>
          <cell r="H59">
            <v>20777</v>
          </cell>
          <cell r="I59">
            <v>127</v>
          </cell>
          <cell r="J59">
            <v>1288</v>
          </cell>
          <cell r="K59">
            <v>33</v>
          </cell>
          <cell r="L59">
            <v>56513</v>
          </cell>
          <cell r="M59">
            <v>3203</v>
          </cell>
        </row>
        <row r="64">
          <cell r="C64">
            <v>1635</v>
          </cell>
          <cell r="D64">
            <v>30</v>
          </cell>
          <cell r="E64">
            <v>46</v>
          </cell>
          <cell r="F64">
            <v>0</v>
          </cell>
          <cell r="G64">
            <v>228</v>
          </cell>
          <cell r="H64">
            <v>1361</v>
          </cell>
          <cell r="I64">
            <v>6</v>
          </cell>
          <cell r="J64">
            <v>1233</v>
          </cell>
          <cell r="K64">
            <v>35</v>
          </cell>
          <cell r="L64">
            <v>47331</v>
          </cell>
          <cell r="M64">
            <v>35680</v>
          </cell>
        </row>
        <row r="70">
          <cell r="C70">
            <v>4475</v>
          </cell>
          <cell r="D70">
            <v>80</v>
          </cell>
          <cell r="E70">
            <v>186</v>
          </cell>
          <cell r="F70">
            <v>9</v>
          </cell>
          <cell r="G70">
            <v>2500</v>
          </cell>
          <cell r="H70">
            <v>1789</v>
          </cell>
          <cell r="I70">
            <v>60</v>
          </cell>
          <cell r="J70">
            <v>808</v>
          </cell>
          <cell r="K70">
            <v>34</v>
          </cell>
          <cell r="L70">
            <v>77800</v>
          </cell>
          <cell r="M70">
            <v>14041</v>
          </cell>
        </row>
        <row r="71">
          <cell r="C71">
            <v>161488</v>
          </cell>
          <cell r="D71">
            <v>1660</v>
          </cell>
          <cell r="E71">
            <v>22614</v>
          </cell>
          <cell r="F71">
            <v>369</v>
          </cell>
          <cell r="G71">
            <v>44594</v>
          </cell>
          <cell r="H71">
            <v>94280</v>
          </cell>
          <cell r="I71">
            <v>4725</v>
          </cell>
          <cell r="J71">
            <v>2474</v>
          </cell>
          <cell r="K71">
            <v>346</v>
          </cell>
          <cell r="L71">
            <v>463662</v>
          </cell>
          <cell r="M71">
            <v>7103</v>
          </cell>
        </row>
        <row r="76">
          <cell r="C76">
            <v>456</v>
          </cell>
          <cell r="D76">
            <v>12</v>
          </cell>
          <cell r="E76">
            <v>5</v>
          </cell>
          <cell r="F76">
            <v>0</v>
          </cell>
          <cell r="G76">
            <v>139</v>
          </cell>
          <cell r="H76">
            <v>312</v>
          </cell>
          <cell r="I76">
            <v>6</v>
          </cell>
          <cell r="J76">
            <v>114</v>
          </cell>
          <cell r="K76">
            <v>1</v>
          </cell>
          <cell r="L76">
            <v>9699</v>
          </cell>
          <cell r="M76">
            <v>2431</v>
          </cell>
        </row>
        <row r="77">
          <cell r="C77">
            <v>156126</v>
          </cell>
          <cell r="D77">
            <v>1581</v>
          </cell>
          <cell r="E77">
            <v>5846</v>
          </cell>
          <cell r="F77">
            <v>123</v>
          </cell>
          <cell r="G77">
            <v>109800</v>
          </cell>
          <cell r="H77">
            <v>40480</v>
          </cell>
          <cell r="I77">
            <v>2908</v>
          </cell>
          <cell r="J77">
            <v>1863</v>
          </cell>
          <cell r="K77">
            <v>70</v>
          </cell>
          <cell r="L77">
            <v>2072669</v>
          </cell>
          <cell r="M77">
            <v>24738</v>
          </cell>
        </row>
        <row r="80">
          <cell r="C80">
            <v>2506</v>
          </cell>
          <cell r="D80">
            <v>16</v>
          </cell>
          <cell r="E80">
            <v>130</v>
          </cell>
          <cell r="F80">
            <v>0</v>
          </cell>
          <cell r="G80">
            <v>577</v>
          </cell>
          <cell r="H80">
            <v>1799</v>
          </cell>
          <cell r="I80">
            <v>47</v>
          </cell>
          <cell r="J80">
            <v>240</v>
          </cell>
          <cell r="K80">
            <v>12</v>
          </cell>
          <cell r="L80">
            <v>63087</v>
          </cell>
          <cell r="M80">
            <v>6053</v>
          </cell>
        </row>
        <row r="90">
          <cell r="C90">
            <v>2443</v>
          </cell>
          <cell r="D90">
            <v>60</v>
          </cell>
          <cell r="E90">
            <v>262</v>
          </cell>
          <cell r="F90">
            <v>12</v>
          </cell>
          <cell r="G90">
            <v>458</v>
          </cell>
          <cell r="H90">
            <v>1723</v>
          </cell>
          <cell r="I90">
            <v>61</v>
          </cell>
          <cell r="J90">
            <v>253</v>
          </cell>
          <cell r="K90">
            <v>27</v>
          </cell>
          <cell r="L90">
            <v>60801</v>
          </cell>
          <cell r="M90">
            <v>6294</v>
          </cell>
        </row>
        <row r="92">
          <cell r="C92">
            <v>26283</v>
          </cell>
          <cell r="D92">
            <v>1836</v>
          </cell>
          <cell r="E92">
            <v>825</v>
          </cell>
          <cell r="F92">
            <v>45</v>
          </cell>
          <cell r="G92">
            <v>5939</v>
          </cell>
          <cell r="H92">
            <v>19519</v>
          </cell>
          <cell r="I92">
            <v>0</v>
          </cell>
          <cell r="J92">
            <v>19</v>
          </cell>
          <cell r="K92">
            <v>0.6</v>
          </cell>
          <cell r="L92">
            <v>579957</v>
          </cell>
          <cell r="M92">
            <v>420</v>
          </cell>
        </row>
        <row r="93">
          <cell r="C93">
            <v>8607</v>
          </cell>
          <cell r="D93">
            <v>396</v>
          </cell>
          <cell r="E93">
            <v>720</v>
          </cell>
          <cell r="F93">
            <v>31</v>
          </cell>
          <cell r="G93">
            <v>1042</v>
          </cell>
          <cell r="H93">
            <v>6845</v>
          </cell>
          <cell r="I93">
            <v>0</v>
          </cell>
          <cell r="J93">
            <v>31</v>
          </cell>
          <cell r="K93">
            <v>3</v>
          </cell>
          <cell r="L93">
            <v>67828</v>
          </cell>
          <cell r="M93">
            <v>248</v>
          </cell>
        </row>
        <row r="94">
          <cell r="C94">
            <v>89328</v>
          </cell>
          <cell r="D94">
            <v>1134</v>
          </cell>
          <cell r="E94">
            <v>5650</v>
          </cell>
          <cell r="F94">
            <v>76</v>
          </cell>
          <cell r="G94">
            <v>68193</v>
          </cell>
          <cell r="H94">
            <v>15485</v>
          </cell>
          <cell r="I94">
            <v>3096</v>
          </cell>
          <cell r="J94">
            <v>1064</v>
          </cell>
          <cell r="K94">
            <v>67</v>
          </cell>
          <cell r="L94">
            <v>410075</v>
          </cell>
          <cell r="M94">
            <v>4882</v>
          </cell>
        </row>
        <row r="95">
          <cell r="C95">
            <v>1763</v>
          </cell>
          <cell r="D95">
            <v>55</v>
          </cell>
          <cell r="E95">
            <v>86</v>
          </cell>
          <cell r="F95">
            <v>0</v>
          </cell>
          <cell r="G95">
            <v>1224</v>
          </cell>
          <cell r="H95">
            <v>453</v>
          </cell>
          <cell r="I95">
            <v>0</v>
          </cell>
          <cell r="J95">
            <v>44</v>
          </cell>
          <cell r="K95">
            <v>2</v>
          </cell>
          <cell r="L95">
            <v>68224</v>
          </cell>
          <cell r="M95">
            <v>1696</v>
          </cell>
        </row>
        <row r="96">
          <cell r="C96">
            <v>18561</v>
          </cell>
          <cell r="D96">
            <v>377</v>
          </cell>
          <cell r="E96">
            <v>1063</v>
          </cell>
          <cell r="F96">
            <v>49</v>
          </cell>
          <cell r="G96">
            <v>9233</v>
          </cell>
          <cell r="H96">
            <v>8265</v>
          </cell>
          <cell r="I96">
            <v>142</v>
          </cell>
          <cell r="J96">
            <v>3759</v>
          </cell>
          <cell r="K96">
            <v>215</v>
          </cell>
          <cell r="L96">
            <v>127319</v>
          </cell>
          <cell r="M96">
            <v>25785</v>
          </cell>
        </row>
        <row r="98">
          <cell r="C98">
            <v>15298</v>
          </cell>
          <cell r="D98">
            <v>240</v>
          </cell>
          <cell r="E98">
            <v>199</v>
          </cell>
          <cell r="F98">
            <v>5</v>
          </cell>
          <cell r="G98">
            <v>6435</v>
          </cell>
          <cell r="H98">
            <v>8664</v>
          </cell>
          <cell r="I98">
            <v>127</v>
          </cell>
          <cell r="J98">
            <v>1767</v>
          </cell>
          <cell r="K98">
            <v>23</v>
          </cell>
          <cell r="L98">
            <v>302691</v>
          </cell>
          <cell r="M98">
            <v>34971</v>
          </cell>
        </row>
        <row r="99">
          <cell r="C99">
            <v>195351</v>
          </cell>
          <cell r="D99">
            <v>2357</v>
          </cell>
          <cell r="E99">
            <v>26384</v>
          </cell>
          <cell r="F99">
            <v>415</v>
          </cell>
          <cell r="G99">
            <v>63120</v>
          </cell>
          <cell r="H99">
            <v>105847</v>
          </cell>
          <cell r="I99">
            <v>2102</v>
          </cell>
          <cell r="J99">
            <v>3231</v>
          </cell>
          <cell r="K99">
            <v>436</v>
          </cell>
          <cell r="L99">
            <v>1707743</v>
          </cell>
          <cell r="M99">
            <v>28245</v>
          </cell>
        </row>
        <row r="102">
          <cell r="C102">
            <v>12829</v>
          </cell>
          <cell r="D102">
            <v>461</v>
          </cell>
          <cell r="E102">
            <v>345</v>
          </cell>
          <cell r="F102">
            <v>17</v>
          </cell>
          <cell r="G102">
            <v>1530</v>
          </cell>
          <cell r="H102">
            <v>10954</v>
          </cell>
          <cell r="I102">
            <v>263</v>
          </cell>
          <cell r="J102">
            <v>101</v>
          </cell>
          <cell r="K102">
            <v>3</v>
          </cell>
          <cell r="L102">
            <v>141600</v>
          </cell>
          <cell r="M102">
            <v>1120</v>
          </cell>
        </row>
        <row r="103">
          <cell r="C103">
            <v>444</v>
          </cell>
          <cell r="D103">
            <v>3</v>
          </cell>
          <cell r="E103">
            <v>7</v>
          </cell>
          <cell r="F103">
            <v>0</v>
          </cell>
          <cell r="G103">
            <v>332</v>
          </cell>
          <cell r="H103">
            <v>105</v>
          </cell>
          <cell r="I103">
            <v>5</v>
          </cell>
          <cell r="J103">
            <v>44</v>
          </cell>
          <cell r="K103">
            <v>0.7</v>
          </cell>
          <cell r="L103">
            <v>63737</v>
          </cell>
          <cell r="M103">
            <v>6247</v>
          </cell>
        </row>
        <row r="104">
          <cell r="C104">
            <v>2601</v>
          </cell>
          <cell r="D104">
            <v>185</v>
          </cell>
          <cell r="E104">
            <v>25</v>
          </cell>
          <cell r="F104">
            <v>0</v>
          </cell>
          <cell r="G104">
            <v>646</v>
          </cell>
          <cell r="H104">
            <v>1930</v>
          </cell>
          <cell r="I104">
            <v>31</v>
          </cell>
          <cell r="J104">
            <v>139</v>
          </cell>
          <cell r="K104">
            <v>1</v>
          </cell>
          <cell r="L104">
            <v>180502</v>
          </cell>
          <cell r="M104">
            <v>9613</v>
          </cell>
        </row>
        <row r="106">
          <cell r="C106">
            <v>2892</v>
          </cell>
          <cell r="D106">
            <v>278</v>
          </cell>
          <cell r="E106">
            <v>19</v>
          </cell>
          <cell r="F106">
            <v>4</v>
          </cell>
          <cell r="G106">
            <v>656</v>
          </cell>
          <cell r="H106">
            <v>2217</v>
          </cell>
          <cell r="I106">
            <v>58</v>
          </cell>
          <cell r="J106">
            <v>677</v>
          </cell>
          <cell r="K106">
            <v>4</v>
          </cell>
          <cell r="L106">
            <v>0</v>
          </cell>
          <cell r="M106">
            <v>0</v>
          </cell>
        </row>
        <row r="107">
          <cell r="C107">
            <v>665</v>
          </cell>
          <cell r="D107">
            <v>9</v>
          </cell>
          <cell r="E107">
            <v>8</v>
          </cell>
          <cell r="F107">
            <v>0</v>
          </cell>
          <cell r="G107">
            <v>345</v>
          </cell>
          <cell r="H107">
            <v>312</v>
          </cell>
          <cell r="I107">
            <v>11</v>
          </cell>
          <cell r="J107">
            <v>102</v>
          </cell>
          <cell r="K107">
            <v>1</v>
          </cell>
          <cell r="L107">
            <v>39615</v>
          </cell>
          <cell r="M107">
            <v>6072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7</v>
          </cell>
          <cell r="H108">
            <v>12</v>
          </cell>
          <cell r="I108">
            <v>0</v>
          </cell>
          <cell r="J108">
            <v>3</v>
          </cell>
          <cell r="K108">
            <v>0</v>
          </cell>
          <cell r="L108">
            <v>1661</v>
          </cell>
          <cell r="M108">
            <v>228</v>
          </cell>
        </row>
        <row r="109">
          <cell r="C109">
            <v>804</v>
          </cell>
          <cell r="D109">
            <v>20</v>
          </cell>
          <cell r="E109">
            <v>12</v>
          </cell>
          <cell r="F109">
            <v>0</v>
          </cell>
          <cell r="G109">
            <v>267</v>
          </cell>
          <cell r="H109">
            <v>525</v>
          </cell>
          <cell r="I109">
            <v>6</v>
          </cell>
          <cell r="J109">
            <v>426</v>
          </cell>
          <cell r="K109">
            <v>6</v>
          </cell>
          <cell r="L109">
            <v>45743</v>
          </cell>
          <cell r="M109">
            <v>24251</v>
          </cell>
        </row>
        <row r="110">
          <cell r="C110">
            <v>704</v>
          </cell>
          <cell r="D110">
            <v>8</v>
          </cell>
          <cell r="E110">
            <v>24</v>
          </cell>
          <cell r="F110">
            <v>2</v>
          </cell>
          <cell r="G110">
            <v>143</v>
          </cell>
          <cell r="H110">
            <v>537</v>
          </cell>
          <cell r="I110">
            <v>44</v>
          </cell>
          <cell r="J110">
            <v>103</v>
          </cell>
          <cell r="K110">
            <v>4</v>
          </cell>
          <cell r="L110">
            <v>26467</v>
          </cell>
          <cell r="M110">
            <v>3878</v>
          </cell>
        </row>
        <row r="114">
          <cell r="C114">
            <v>1426</v>
          </cell>
          <cell r="D114">
            <v>16</v>
          </cell>
          <cell r="E114">
            <v>41</v>
          </cell>
          <cell r="F114">
            <v>1</v>
          </cell>
          <cell r="G114">
            <v>460</v>
          </cell>
          <cell r="H114">
            <v>925</v>
          </cell>
          <cell r="I114">
            <v>17</v>
          </cell>
          <cell r="J114">
            <v>524</v>
          </cell>
          <cell r="K114">
            <v>15</v>
          </cell>
          <cell r="L114">
            <v>98948</v>
          </cell>
          <cell r="M114">
            <v>36347</v>
          </cell>
        </row>
        <row r="115">
          <cell r="C115">
            <v>3711</v>
          </cell>
          <cell r="D115">
            <v>16</v>
          </cell>
          <cell r="E115">
            <v>85</v>
          </cell>
          <cell r="F115">
            <v>0</v>
          </cell>
          <cell r="G115">
            <v>3088</v>
          </cell>
          <cell r="H115">
            <v>538</v>
          </cell>
          <cell r="I115">
            <v>26</v>
          </cell>
          <cell r="J115">
            <v>5928</v>
          </cell>
          <cell r="K115">
            <v>136</v>
          </cell>
          <cell r="L115">
            <v>38514</v>
          </cell>
          <cell r="M115">
            <v>61526</v>
          </cell>
        </row>
        <row r="118">
          <cell r="C118">
            <v>5742</v>
          </cell>
          <cell r="D118">
            <v>51</v>
          </cell>
          <cell r="E118">
            <v>98</v>
          </cell>
          <cell r="F118">
            <v>2</v>
          </cell>
          <cell r="G118">
            <v>3762</v>
          </cell>
          <cell r="H118">
            <v>1882</v>
          </cell>
          <cell r="I118">
            <v>36</v>
          </cell>
          <cell r="J118">
            <v>177</v>
          </cell>
          <cell r="K118">
            <v>3</v>
          </cell>
          <cell r="L118">
            <v>126970</v>
          </cell>
          <cell r="M118">
            <v>3923</v>
          </cell>
        </row>
        <row r="119">
          <cell r="C119">
            <v>141</v>
          </cell>
          <cell r="D119">
            <v>25</v>
          </cell>
          <cell r="E119">
            <v>0</v>
          </cell>
          <cell r="F119">
            <v>0</v>
          </cell>
          <cell r="G119">
            <v>17</v>
          </cell>
          <cell r="H119">
            <v>124</v>
          </cell>
          <cell r="I119">
            <v>2</v>
          </cell>
          <cell r="J119">
            <v>261</v>
          </cell>
          <cell r="K119">
            <v>0</v>
          </cell>
          <cell r="L119">
            <v>5296</v>
          </cell>
          <cell r="M119">
            <v>9798</v>
          </cell>
        </row>
        <row r="126">
          <cell r="C126">
            <v>12872</v>
          </cell>
          <cell r="D126">
            <v>1239</v>
          </cell>
          <cell r="E126">
            <v>1221</v>
          </cell>
          <cell r="F126">
            <v>152</v>
          </cell>
          <cell r="G126">
            <v>7149</v>
          </cell>
          <cell r="H126">
            <v>4502</v>
          </cell>
          <cell r="I126">
            <v>378</v>
          </cell>
          <cell r="J126">
            <v>100</v>
          </cell>
          <cell r="K126">
            <v>9</v>
          </cell>
          <cell r="L126">
            <v>51297</v>
          </cell>
          <cell r="M126">
            <v>398</v>
          </cell>
        </row>
        <row r="127">
          <cell r="C127">
            <v>3304</v>
          </cell>
          <cell r="D127">
            <v>194</v>
          </cell>
          <cell r="E127">
            <v>94</v>
          </cell>
          <cell r="F127">
            <v>10</v>
          </cell>
          <cell r="G127">
            <v>825</v>
          </cell>
          <cell r="H127">
            <v>2385</v>
          </cell>
          <cell r="I127">
            <v>212</v>
          </cell>
          <cell r="J127">
            <v>819</v>
          </cell>
          <cell r="K127">
            <v>23</v>
          </cell>
          <cell r="L127">
            <v>11763</v>
          </cell>
          <cell r="M127">
            <v>2916</v>
          </cell>
        </row>
        <row r="129">
          <cell r="C129">
            <v>37</v>
          </cell>
          <cell r="D129">
            <v>1</v>
          </cell>
          <cell r="E129">
            <v>0</v>
          </cell>
          <cell r="F129">
            <v>0</v>
          </cell>
          <cell r="G129">
            <v>9</v>
          </cell>
          <cell r="H129">
            <v>28</v>
          </cell>
          <cell r="I129">
            <v>0</v>
          </cell>
          <cell r="J129">
            <v>11</v>
          </cell>
          <cell r="K129">
            <v>0</v>
          </cell>
          <cell r="L129">
            <v>7292</v>
          </cell>
          <cell r="M129">
            <v>2224</v>
          </cell>
        </row>
        <row r="130">
          <cell r="C130">
            <v>320</v>
          </cell>
          <cell r="D130">
            <v>1</v>
          </cell>
          <cell r="E130">
            <v>6</v>
          </cell>
          <cell r="F130">
            <v>0</v>
          </cell>
          <cell r="G130">
            <v>153</v>
          </cell>
          <cell r="H130">
            <v>161</v>
          </cell>
          <cell r="I130">
            <v>7</v>
          </cell>
          <cell r="J130">
            <v>510</v>
          </cell>
          <cell r="K130">
            <v>10</v>
          </cell>
          <cell r="L130">
            <v>5085</v>
          </cell>
          <cell r="M130">
            <v>8096</v>
          </cell>
        </row>
        <row r="135">
          <cell r="C135">
            <v>144</v>
          </cell>
          <cell r="D135">
            <v>0</v>
          </cell>
          <cell r="E135">
            <v>5</v>
          </cell>
          <cell r="F135">
            <v>0</v>
          </cell>
          <cell r="G135">
            <v>10</v>
          </cell>
          <cell r="H135">
            <v>129</v>
          </cell>
          <cell r="I135">
            <v>0</v>
          </cell>
          <cell r="J135">
            <v>3</v>
          </cell>
          <cell r="K135">
            <v>0.09</v>
          </cell>
          <cell r="L135">
            <v>6256</v>
          </cell>
          <cell r="M135">
            <v>115</v>
          </cell>
        </row>
        <row r="137">
          <cell r="C137">
            <v>49</v>
          </cell>
          <cell r="D137">
            <v>0</v>
          </cell>
          <cell r="E137">
            <v>0</v>
          </cell>
          <cell r="F137">
            <v>0</v>
          </cell>
          <cell r="G137">
            <v>12</v>
          </cell>
          <cell r="H137">
            <v>37</v>
          </cell>
          <cell r="I137">
            <v>0</v>
          </cell>
          <cell r="J137">
            <v>2</v>
          </cell>
          <cell r="K137">
            <v>0</v>
          </cell>
          <cell r="L137">
            <v>49336</v>
          </cell>
          <cell r="M137">
            <v>1693</v>
          </cell>
        </row>
        <row r="138">
          <cell r="C138">
            <v>37190</v>
          </cell>
          <cell r="D138">
            <v>655</v>
          </cell>
          <cell r="E138">
            <v>4409</v>
          </cell>
          <cell r="F138">
            <v>120</v>
          </cell>
          <cell r="G138" t="str">
            <v>N/A</v>
          </cell>
          <cell r="H138">
            <v>32531</v>
          </cell>
          <cell r="I138">
            <v>959</v>
          </cell>
          <cell r="J138">
            <v>2170</v>
          </cell>
          <cell r="K138">
            <v>257</v>
          </cell>
          <cell r="L138">
            <v>193950</v>
          </cell>
          <cell r="M138">
            <v>11319</v>
          </cell>
        </row>
        <row r="144">
          <cell r="C144">
            <v>1367</v>
          </cell>
          <cell r="D144">
            <v>41</v>
          </cell>
          <cell r="E144">
            <v>59</v>
          </cell>
          <cell r="F144">
            <v>2</v>
          </cell>
          <cell r="G144">
            <v>374</v>
          </cell>
          <cell r="H144">
            <v>934</v>
          </cell>
          <cell r="I144">
            <v>14</v>
          </cell>
          <cell r="J144">
            <v>656</v>
          </cell>
          <cell r="K144">
            <v>28</v>
          </cell>
          <cell r="L144">
            <v>14758</v>
          </cell>
          <cell r="M144">
            <v>7084</v>
          </cell>
        </row>
        <row r="145">
          <cell r="C145">
            <v>7493</v>
          </cell>
          <cell r="D145">
            <v>49</v>
          </cell>
          <cell r="E145">
            <v>201</v>
          </cell>
          <cell r="F145">
            <v>2</v>
          </cell>
          <cell r="G145">
            <v>32</v>
          </cell>
          <cell r="H145">
            <v>7260</v>
          </cell>
          <cell r="I145">
            <v>50</v>
          </cell>
          <cell r="J145">
            <v>1382</v>
          </cell>
          <cell r="K145">
            <v>37</v>
          </cell>
          <cell r="L145">
            <v>155125</v>
          </cell>
          <cell r="M145">
            <v>28614</v>
          </cell>
        </row>
        <row r="146">
          <cell r="C146">
            <v>1905</v>
          </cell>
          <cell r="D146">
            <v>115</v>
          </cell>
          <cell r="E146">
            <v>10</v>
          </cell>
          <cell r="F146">
            <v>0</v>
          </cell>
          <cell r="G146">
            <v>329</v>
          </cell>
          <cell r="H146">
            <v>1566</v>
          </cell>
          <cell r="I146">
            <v>3</v>
          </cell>
          <cell r="J146">
            <v>373</v>
          </cell>
          <cell r="K146">
            <v>2</v>
          </cell>
          <cell r="L146">
            <v>0</v>
          </cell>
          <cell r="M146">
            <v>0</v>
          </cell>
        </row>
        <row r="147">
          <cell r="C147">
            <v>12644</v>
          </cell>
          <cell r="D147">
            <v>704</v>
          </cell>
          <cell r="E147">
            <v>268</v>
          </cell>
          <cell r="F147">
            <v>15</v>
          </cell>
          <cell r="G147">
            <v>2755</v>
          </cell>
          <cell r="H147">
            <v>9621</v>
          </cell>
          <cell r="I147">
            <v>111</v>
          </cell>
          <cell r="J147">
            <v>57</v>
          </cell>
          <cell r="K147">
            <v>1</v>
          </cell>
          <cell r="L147">
            <v>138147</v>
          </cell>
          <cell r="M147">
            <v>625</v>
          </cell>
        </row>
        <row r="148">
          <cell r="C148">
            <v>495</v>
          </cell>
          <cell r="D148">
            <v>11</v>
          </cell>
          <cell r="E148">
            <v>4</v>
          </cell>
          <cell r="F148">
            <v>0</v>
          </cell>
          <cell r="G148">
            <v>92</v>
          </cell>
          <cell r="H148">
            <v>399</v>
          </cell>
          <cell r="I148">
            <v>0</v>
          </cell>
          <cell r="J148">
            <v>97</v>
          </cell>
          <cell r="K148">
            <v>0.8</v>
          </cell>
          <cell r="L148">
            <v>27000</v>
          </cell>
          <cell r="M148">
            <v>5293</v>
          </cell>
        </row>
        <row r="149">
          <cell r="C149">
            <v>5338</v>
          </cell>
          <cell r="D149">
            <v>172</v>
          </cell>
          <cell r="E149">
            <v>154</v>
          </cell>
          <cell r="F149">
            <v>8</v>
          </cell>
          <cell r="G149">
            <v>319</v>
          </cell>
          <cell r="H149">
            <v>4865</v>
          </cell>
          <cell r="I149">
            <v>87</v>
          </cell>
          <cell r="J149">
            <v>1237</v>
          </cell>
        </row>
        <row r="152">
          <cell r="C152">
            <v>25331</v>
          </cell>
          <cell r="D152">
            <v>3683</v>
          </cell>
          <cell r="E152">
            <v>700</v>
          </cell>
          <cell r="F152">
            <v>66</v>
          </cell>
          <cell r="G152">
            <v>7797</v>
          </cell>
          <cell r="H152">
            <v>16834</v>
          </cell>
          <cell r="I152">
            <v>545</v>
          </cell>
          <cell r="J152">
            <v>768</v>
          </cell>
          <cell r="K152">
            <v>21</v>
          </cell>
          <cell r="L152">
            <v>218195</v>
          </cell>
          <cell r="M152">
            <v>6618</v>
          </cell>
        </row>
        <row r="153">
          <cell r="C153">
            <v>7294</v>
          </cell>
          <cell r="D153">
            <v>102</v>
          </cell>
          <cell r="E153">
            <v>494</v>
          </cell>
          <cell r="F153">
            <v>17</v>
          </cell>
          <cell r="G153">
            <v>792</v>
          </cell>
          <cell r="H153">
            <v>6008</v>
          </cell>
          <cell r="I153">
            <v>1</v>
          </cell>
          <cell r="J153">
            <v>67</v>
          </cell>
          <cell r="K153">
            <v>5</v>
          </cell>
          <cell r="L153">
            <v>81292</v>
          </cell>
          <cell r="M153">
            <v>742</v>
          </cell>
        </row>
        <row r="154">
          <cell r="C154">
            <v>11273</v>
          </cell>
          <cell r="D154">
            <v>381</v>
          </cell>
          <cell r="E154">
            <v>524</v>
          </cell>
          <cell r="F154">
            <v>30</v>
          </cell>
          <cell r="G154">
            <v>2126</v>
          </cell>
          <cell r="H154">
            <v>8623</v>
          </cell>
          <cell r="I154">
            <v>160</v>
          </cell>
          <cell r="J154">
            <v>298</v>
          </cell>
          <cell r="K154">
            <v>14</v>
          </cell>
          <cell r="L154">
            <v>278994</v>
          </cell>
          <cell r="M154">
            <v>7372</v>
          </cell>
        </row>
        <row r="155">
          <cell r="C155">
            <v>23392</v>
          </cell>
          <cell r="D155">
            <v>595</v>
          </cell>
          <cell r="E155">
            <v>880</v>
          </cell>
          <cell r="F155">
            <v>26</v>
          </cell>
          <cell r="G155">
            <v>1277</v>
          </cell>
          <cell r="H155">
            <v>21235</v>
          </cell>
          <cell r="I155">
            <v>186</v>
          </cell>
          <cell r="J155">
            <v>2294</v>
          </cell>
          <cell r="K155">
            <v>86</v>
          </cell>
          <cell r="L155">
            <v>330512</v>
          </cell>
          <cell r="M155">
            <v>32414</v>
          </cell>
        </row>
        <row r="156">
          <cell r="C156">
            <v>9358</v>
          </cell>
          <cell r="D156">
            <v>833</v>
          </cell>
          <cell r="E156">
            <v>10</v>
          </cell>
          <cell r="F156">
            <v>0</v>
          </cell>
          <cell r="G156">
            <v>929</v>
          </cell>
          <cell r="H156">
            <v>8419</v>
          </cell>
          <cell r="I156">
            <v>72</v>
          </cell>
          <cell r="J156">
            <v>3248</v>
          </cell>
          <cell r="K156">
            <v>3</v>
          </cell>
          <cell r="L156">
            <v>79705</v>
          </cell>
          <cell r="M156">
            <v>27665</v>
          </cell>
        </row>
        <row r="158">
          <cell r="C158">
            <v>10635</v>
          </cell>
          <cell r="D158">
            <v>218</v>
          </cell>
          <cell r="E158">
            <v>601</v>
          </cell>
          <cell r="F158">
            <v>34</v>
          </cell>
          <cell r="G158">
            <v>2890</v>
          </cell>
          <cell r="H158">
            <v>7144</v>
          </cell>
          <cell r="I158">
            <v>235</v>
          </cell>
          <cell r="J158">
            <v>553</v>
          </cell>
          <cell r="K158">
            <v>31</v>
          </cell>
          <cell r="L158">
            <v>126645</v>
          </cell>
          <cell r="M158">
            <v>6583</v>
          </cell>
        </row>
        <row r="159">
          <cell r="C159">
            <v>74588</v>
          </cell>
          <cell r="D159">
            <v>5966</v>
          </cell>
          <cell r="E159">
            <v>681</v>
          </cell>
          <cell r="F159">
            <v>66</v>
          </cell>
          <cell r="G159">
            <v>6250</v>
          </cell>
          <cell r="H159">
            <v>67657</v>
          </cell>
          <cell r="I159">
            <v>2300</v>
          </cell>
          <cell r="J159">
            <v>511</v>
          </cell>
          <cell r="K159">
            <v>5</v>
          </cell>
          <cell r="L159">
            <v>2721500</v>
          </cell>
          <cell r="M159">
            <v>18649</v>
          </cell>
        </row>
        <row r="161">
          <cell r="C161">
            <v>10718</v>
          </cell>
          <cell r="D161">
            <v>10</v>
          </cell>
          <cell r="E161">
            <v>240</v>
          </cell>
          <cell r="F161">
            <v>0</v>
          </cell>
          <cell r="G161">
            <v>8635</v>
          </cell>
          <cell r="H161">
            <v>1843</v>
          </cell>
          <cell r="I161">
            <v>55</v>
          </cell>
          <cell r="J161">
            <v>209</v>
          </cell>
          <cell r="K161">
            <v>5</v>
          </cell>
          <cell r="L161">
            <v>595161</v>
          </cell>
          <cell r="M161">
            <v>11609</v>
          </cell>
        </row>
        <row r="168">
          <cell r="C168">
            <v>16299</v>
          </cell>
          <cell r="D168">
            <v>1197</v>
          </cell>
          <cell r="E168">
            <v>136</v>
          </cell>
          <cell r="F168">
            <v>9</v>
          </cell>
          <cell r="G168">
            <v>2215</v>
          </cell>
          <cell r="H168">
            <v>13948</v>
          </cell>
          <cell r="I168">
            <v>115</v>
          </cell>
          <cell r="J168">
            <v>468</v>
          </cell>
          <cell r="K168">
            <v>4</v>
          </cell>
          <cell r="L168">
            <v>200000</v>
          </cell>
          <cell r="M168">
            <v>5745</v>
          </cell>
        </row>
        <row r="170">
          <cell r="C170">
            <v>7779</v>
          </cell>
          <cell r="D170">
            <v>296</v>
          </cell>
          <cell r="E170">
            <v>151</v>
          </cell>
          <cell r="F170">
            <v>7</v>
          </cell>
          <cell r="G170">
            <v>1152</v>
          </cell>
          <cell r="H170">
            <v>6476</v>
          </cell>
          <cell r="I170">
            <v>91</v>
          </cell>
          <cell r="J170">
            <v>890</v>
          </cell>
          <cell r="K170">
            <v>17</v>
          </cell>
          <cell r="L170">
            <v>59938</v>
          </cell>
          <cell r="M170">
            <v>6860</v>
          </cell>
        </row>
        <row r="173">
          <cell r="C173">
            <v>12693</v>
          </cell>
          <cell r="D173">
            <v>618</v>
          </cell>
          <cell r="E173">
            <v>12</v>
          </cell>
          <cell r="F173">
            <v>0</v>
          </cell>
          <cell r="G173">
            <v>1002</v>
          </cell>
          <cell r="H173">
            <v>11679</v>
          </cell>
          <cell r="I173">
            <v>24</v>
          </cell>
          <cell r="J173">
            <v>2170</v>
          </cell>
          <cell r="K173">
            <v>2</v>
          </cell>
          <cell r="L173">
            <v>121774</v>
          </cell>
          <cell r="M173">
            <v>20815</v>
          </cell>
        </row>
        <row r="175">
          <cell r="C175">
            <v>1373</v>
          </cell>
          <cell r="D175">
            <v>13</v>
          </cell>
          <cell r="E175">
            <v>17</v>
          </cell>
          <cell r="F175">
            <v>0</v>
          </cell>
          <cell r="G175">
            <v>386</v>
          </cell>
          <cell r="H175">
            <v>970</v>
          </cell>
          <cell r="I175">
            <v>7</v>
          </cell>
          <cell r="J175">
            <v>251</v>
          </cell>
          <cell r="K175">
            <v>3</v>
          </cell>
          <cell r="L175">
            <v>66089</v>
          </cell>
          <cell r="M175">
            <v>12105</v>
          </cell>
        </row>
        <row r="176">
          <cell r="C176">
            <v>1388</v>
          </cell>
          <cell r="D176">
            <v>15</v>
          </cell>
          <cell r="E176">
            <v>81</v>
          </cell>
          <cell r="F176">
            <v>1</v>
          </cell>
          <cell r="G176">
            <v>219</v>
          </cell>
          <cell r="H176">
            <v>1088</v>
          </cell>
          <cell r="I176">
            <v>23</v>
          </cell>
          <cell r="J176">
            <v>668</v>
          </cell>
          <cell r="K176">
            <v>39</v>
          </cell>
          <cell r="L176">
            <v>48179</v>
          </cell>
          <cell r="M176">
            <v>23175</v>
          </cell>
        </row>
        <row r="180">
          <cell r="C180">
            <v>223759</v>
          </cell>
          <cell r="D180">
            <v>3995</v>
          </cell>
          <cell r="E180">
            <v>22902</v>
          </cell>
          <cell r="F180">
            <v>378</v>
          </cell>
          <cell r="G180">
            <v>95708</v>
          </cell>
          <cell r="H180">
            <v>105149</v>
          </cell>
          <cell r="I180">
            <v>7705</v>
          </cell>
          <cell r="J180">
            <v>4786</v>
          </cell>
          <cell r="K180">
            <v>490</v>
          </cell>
          <cell r="L180">
            <v>930230</v>
          </cell>
          <cell r="M180">
            <v>19896</v>
          </cell>
        </row>
        <row r="181">
          <cell r="C181">
            <v>452</v>
          </cell>
          <cell r="D181">
            <v>35</v>
          </cell>
          <cell r="E181">
            <v>7</v>
          </cell>
          <cell r="F181">
            <v>0</v>
          </cell>
          <cell r="G181">
            <v>118</v>
          </cell>
          <cell r="H181">
            <v>327</v>
          </cell>
          <cell r="I181">
            <v>2</v>
          </cell>
          <cell r="J181">
            <v>21</v>
          </cell>
          <cell r="K181">
            <v>0.3</v>
          </cell>
          <cell r="L181">
            <v>13850</v>
          </cell>
          <cell r="M181">
            <v>647</v>
          </cell>
        </row>
        <row r="186">
          <cell r="C186">
            <v>18177</v>
          </cell>
          <cell r="D186">
            <v>610</v>
          </cell>
          <cell r="E186">
            <v>2192</v>
          </cell>
          <cell r="F186">
            <v>40</v>
          </cell>
          <cell r="G186">
            <v>1005</v>
          </cell>
          <cell r="H186">
            <v>14980</v>
          </cell>
          <cell r="I186">
            <v>547</v>
          </cell>
          <cell r="J186">
            <v>1800</v>
          </cell>
          <cell r="K186">
            <v>217</v>
          </cell>
          <cell r="L186">
            <v>94500</v>
          </cell>
          <cell r="M186">
            <v>9357</v>
          </cell>
        </row>
        <row r="187">
          <cell r="C187">
            <v>28894</v>
          </cell>
          <cell r="D187">
            <v>217</v>
          </cell>
          <cell r="E187">
            <v>1599</v>
          </cell>
          <cell r="F187">
            <v>10</v>
          </cell>
          <cell r="G187">
            <v>21300</v>
          </cell>
          <cell r="H187">
            <v>5995</v>
          </cell>
          <cell r="I187">
            <v>204</v>
          </cell>
          <cell r="J187">
            <v>3339</v>
          </cell>
          <cell r="K187">
            <v>185</v>
          </cell>
          <cell r="L187">
            <v>245300</v>
          </cell>
          <cell r="M187">
            <v>28343</v>
          </cell>
        </row>
        <row r="188">
          <cell r="C188">
            <v>42</v>
          </cell>
          <cell r="D188">
            <v>0</v>
          </cell>
          <cell r="E188">
            <v>3</v>
          </cell>
          <cell r="F188">
            <v>0</v>
          </cell>
          <cell r="G188">
            <v>11</v>
          </cell>
          <cell r="H188">
            <v>28</v>
          </cell>
          <cell r="I188">
            <v>0</v>
          </cell>
          <cell r="J188">
            <v>2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2907</v>
          </cell>
          <cell r="D190">
            <v>53</v>
          </cell>
          <cell r="E190">
            <v>51</v>
          </cell>
          <cell r="F190">
            <v>1</v>
          </cell>
          <cell r="G190">
            <v>2547</v>
          </cell>
          <cell r="H190">
            <v>309</v>
          </cell>
          <cell r="I190">
            <v>61</v>
          </cell>
          <cell r="J190">
            <v>42</v>
          </cell>
          <cell r="K190">
            <v>0.7</v>
          </cell>
          <cell r="L190">
            <v>142589</v>
          </cell>
          <cell r="M190">
            <v>2043</v>
          </cell>
        </row>
        <row r="195">
          <cell r="C195">
            <v>107773</v>
          </cell>
          <cell r="D195">
            <v>2861</v>
          </cell>
          <cell r="E195">
            <v>2706</v>
          </cell>
          <cell r="F195">
            <v>106</v>
          </cell>
          <cell r="G195">
            <v>25582</v>
          </cell>
          <cell r="H195">
            <v>79485</v>
          </cell>
          <cell r="I195">
            <v>1782</v>
          </cell>
          <cell r="J195">
            <v>1278</v>
          </cell>
          <cell r="K195">
            <v>32</v>
          </cell>
          <cell r="L195">
            <v>868565</v>
          </cell>
          <cell r="M195">
            <v>10298</v>
          </cell>
        </row>
        <row r="197">
          <cell r="C197">
            <v>9813</v>
          </cell>
          <cell r="D197">
            <v>532</v>
          </cell>
          <cell r="E197">
            <v>71</v>
          </cell>
          <cell r="F197">
            <v>7</v>
          </cell>
          <cell r="G197">
            <v>1887</v>
          </cell>
          <cell r="H197">
            <v>7855</v>
          </cell>
          <cell r="I197">
            <v>1</v>
          </cell>
          <cell r="J197">
            <v>992</v>
          </cell>
          <cell r="K197">
            <v>7</v>
          </cell>
          <cell r="L197">
            <v>1022326</v>
          </cell>
          <cell r="M197">
            <v>103365</v>
          </cell>
        </row>
        <row r="199">
          <cell r="C199">
            <v>148377</v>
          </cell>
          <cell r="D199">
            <v>4913</v>
          </cell>
          <cell r="E199">
            <v>20319</v>
          </cell>
          <cell r="F199">
            <v>813</v>
          </cell>
          <cell r="G199" t="str">
            <v>N/A</v>
          </cell>
          <cell r="H199">
            <v>127714</v>
          </cell>
          <cell r="I199">
            <v>1559</v>
          </cell>
          <cell r="J199">
            <v>2186</v>
          </cell>
          <cell r="K199">
            <v>299</v>
          </cell>
          <cell r="L199">
            <v>640792</v>
          </cell>
          <cell r="M199">
            <v>9439</v>
          </cell>
        </row>
        <row r="200">
          <cell r="C200">
            <v>8125</v>
          </cell>
          <cell r="D200">
            <v>478</v>
          </cell>
          <cell r="E200">
            <v>201</v>
          </cell>
          <cell r="F200">
            <v>8</v>
          </cell>
          <cell r="G200">
            <v>782</v>
          </cell>
          <cell r="H200">
            <v>7142</v>
          </cell>
          <cell r="I200">
            <v>104</v>
          </cell>
          <cell r="J200">
            <v>186</v>
          </cell>
          <cell r="K200">
            <v>5</v>
          </cell>
          <cell r="L200">
            <v>83577</v>
          </cell>
          <cell r="M200">
            <v>1911</v>
          </cell>
        </row>
        <row r="202">
          <cell r="C202">
            <v>955488</v>
          </cell>
          <cell r="D202">
            <v>39140</v>
          </cell>
          <cell r="E202">
            <v>54120</v>
          </cell>
          <cell r="F202">
            <v>2378</v>
          </cell>
          <cell r="G202">
            <v>116167</v>
          </cell>
          <cell r="H202">
            <v>785201</v>
          </cell>
          <cell r="I202">
            <v>15110</v>
          </cell>
          <cell r="J202">
            <v>2887</v>
          </cell>
          <cell r="K202">
            <v>164</v>
          </cell>
          <cell r="L202">
            <v>5258504</v>
          </cell>
          <cell r="M202">
            <v>15887</v>
          </cell>
        </row>
        <row r="203">
          <cell r="C203">
            <v>1862</v>
          </cell>
          <cell r="D203">
            <v>58</v>
          </cell>
          <cell r="E203">
            <v>8</v>
          </cell>
          <cell r="F203">
            <v>0</v>
          </cell>
          <cell r="G203">
            <v>707</v>
          </cell>
          <cell r="H203">
            <v>1147</v>
          </cell>
          <cell r="I203">
            <v>8</v>
          </cell>
          <cell r="J203">
            <v>56</v>
          </cell>
          <cell r="K203">
            <v>0.2</v>
          </cell>
          <cell r="L203">
            <v>210000</v>
          </cell>
          <cell r="M203">
            <v>6274</v>
          </cell>
        </row>
        <row r="206">
          <cell r="C206">
            <v>270</v>
          </cell>
          <cell r="D206">
            <v>0</v>
          </cell>
          <cell r="E206">
            <v>0</v>
          </cell>
          <cell r="F206">
            <v>0</v>
          </cell>
          <cell r="G206">
            <v>225</v>
          </cell>
          <cell r="H206">
            <v>45</v>
          </cell>
          <cell r="I206">
            <v>8</v>
          </cell>
          <cell r="J206">
            <v>3</v>
          </cell>
          <cell r="K206">
            <v>0</v>
          </cell>
          <cell r="L206">
            <v>206253</v>
          </cell>
          <cell r="M206">
            <v>2119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1</v>
          </cell>
          <cell r="H208">
            <v>0</v>
          </cell>
          <cell r="I208">
            <v>0</v>
          </cell>
          <cell r="J208">
            <v>0.03</v>
          </cell>
          <cell r="K208">
            <v>0</v>
          </cell>
          <cell r="L208">
            <v>120</v>
          </cell>
          <cell r="M208">
            <v>4</v>
          </cell>
        </row>
      </sheetData>
      <sheetData sheetId="70"/>
      <sheetData sheetId="71">
        <row r="1">
          <cell r="C1">
            <v>2988945</v>
          </cell>
        </row>
        <row r="1">
          <cell r="E1">
            <v>206728</v>
          </cell>
        </row>
        <row r="2">
          <cell r="C2">
            <v>1531</v>
          </cell>
          <cell r="D2">
            <v>68</v>
          </cell>
          <cell r="E2">
            <v>50</v>
          </cell>
          <cell r="F2">
            <v>3</v>
          </cell>
          <cell r="G2">
            <v>207</v>
          </cell>
          <cell r="H2">
            <v>1274</v>
          </cell>
          <cell r="I2">
            <v>7</v>
          </cell>
          <cell r="J2">
            <v>39</v>
          </cell>
          <cell r="K2">
            <v>1</v>
          </cell>
          <cell r="L2">
            <v>8090</v>
          </cell>
          <cell r="M2">
            <v>208</v>
          </cell>
        </row>
        <row r="3">
          <cell r="C3">
            <v>726</v>
          </cell>
          <cell r="D3">
            <v>14</v>
          </cell>
          <cell r="E3">
            <v>28</v>
          </cell>
          <cell r="F3">
            <v>1</v>
          </cell>
          <cell r="G3">
            <v>410</v>
          </cell>
          <cell r="H3">
            <v>288</v>
          </cell>
          <cell r="I3">
            <v>4</v>
          </cell>
          <cell r="J3">
            <v>252</v>
          </cell>
          <cell r="K3">
            <v>10</v>
          </cell>
          <cell r="L3">
            <v>7279</v>
          </cell>
          <cell r="M3">
            <v>2529</v>
          </cell>
        </row>
        <row r="10">
          <cell r="C10">
            <v>1746</v>
          </cell>
          <cell r="D10">
            <v>69</v>
          </cell>
          <cell r="E10">
            <v>28</v>
          </cell>
          <cell r="F10">
            <v>0</v>
          </cell>
          <cell r="G10">
            <v>833</v>
          </cell>
          <cell r="H10">
            <v>885</v>
          </cell>
          <cell r="I10">
            <v>10</v>
          </cell>
          <cell r="J10">
            <v>589</v>
          </cell>
          <cell r="K10">
            <v>9</v>
          </cell>
          <cell r="L10">
            <v>17931</v>
          </cell>
          <cell r="M10">
            <v>6051</v>
          </cell>
        </row>
        <row r="12">
          <cell r="C12">
            <v>6711</v>
          </cell>
          <cell r="D12">
            <v>16</v>
          </cell>
          <cell r="E12">
            <v>83</v>
          </cell>
          <cell r="F12">
            <v>3</v>
          </cell>
          <cell r="G12">
            <v>5539</v>
          </cell>
          <cell r="H12">
            <v>1089</v>
          </cell>
          <cell r="I12">
            <v>42</v>
          </cell>
          <cell r="J12">
            <v>263</v>
          </cell>
          <cell r="K12">
            <v>3</v>
          </cell>
          <cell r="L12">
            <v>506449</v>
          </cell>
          <cell r="M12">
            <v>19861</v>
          </cell>
        </row>
        <row r="13">
          <cell r="C13">
            <v>15225</v>
          </cell>
          <cell r="D13">
            <v>77</v>
          </cell>
          <cell r="E13">
            <v>542</v>
          </cell>
          <cell r="F13">
            <v>6</v>
          </cell>
          <cell r="G13">
            <v>12282</v>
          </cell>
          <cell r="H13">
            <v>2401</v>
          </cell>
          <cell r="I13">
            <v>145</v>
          </cell>
          <cell r="J13">
            <v>1690</v>
          </cell>
          <cell r="K13">
            <v>60</v>
          </cell>
          <cell r="L13">
            <v>227631</v>
          </cell>
          <cell r="M13">
            <v>25274</v>
          </cell>
        </row>
        <row r="14">
          <cell r="C14">
            <v>1645</v>
          </cell>
          <cell r="D14">
            <v>28</v>
          </cell>
          <cell r="E14">
            <v>21</v>
          </cell>
          <cell r="F14">
            <v>0</v>
          </cell>
          <cell r="G14">
            <v>1139</v>
          </cell>
          <cell r="H14">
            <v>485</v>
          </cell>
          <cell r="I14">
            <v>15</v>
          </cell>
          <cell r="J14">
            <v>162</v>
          </cell>
          <cell r="K14">
            <v>2</v>
          </cell>
          <cell r="L14">
            <v>120479</v>
          </cell>
          <cell r="M14">
            <v>11883</v>
          </cell>
        </row>
        <row r="16">
          <cell r="C16">
            <v>2647</v>
          </cell>
          <cell r="D16">
            <v>59</v>
          </cell>
          <cell r="E16">
            <v>8</v>
          </cell>
          <cell r="F16">
            <v>0</v>
          </cell>
          <cell r="G16">
            <v>1189</v>
          </cell>
          <cell r="H16">
            <v>1450</v>
          </cell>
          <cell r="I16">
            <v>2</v>
          </cell>
          <cell r="J16">
            <v>1556</v>
          </cell>
          <cell r="K16">
            <v>5</v>
          </cell>
          <cell r="L16">
            <v>114110</v>
          </cell>
          <cell r="M16">
            <v>67061</v>
          </cell>
        </row>
        <row r="17">
          <cell r="C17">
            <v>5416</v>
          </cell>
          <cell r="D17">
            <v>418</v>
          </cell>
          <cell r="E17">
            <v>145</v>
          </cell>
          <cell r="F17">
            <v>5</v>
          </cell>
          <cell r="G17">
            <v>122</v>
          </cell>
          <cell r="H17">
            <v>5149</v>
          </cell>
          <cell r="I17">
            <v>1</v>
          </cell>
          <cell r="J17">
            <v>33</v>
          </cell>
          <cell r="K17">
            <v>0.9</v>
          </cell>
          <cell r="L17">
            <v>46589</v>
          </cell>
          <cell r="M17">
            <v>283</v>
          </cell>
        </row>
        <row r="19">
          <cell r="C19">
            <v>10463</v>
          </cell>
          <cell r="D19">
            <v>873</v>
          </cell>
          <cell r="E19">
            <v>72</v>
          </cell>
          <cell r="F19">
            <v>5</v>
          </cell>
          <cell r="G19">
            <v>1695</v>
          </cell>
          <cell r="H19">
            <v>8696</v>
          </cell>
          <cell r="I19">
            <v>92</v>
          </cell>
          <cell r="J19">
            <v>1107</v>
          </cell>
          <cell r="K19">
            <v>8</v>
          </cell>
          <cell r="L19">
            <v>147525</v>
          </cell>
          <cell r="M19">
            <v>15612</v>
          </cell>
        </row>
        <row r="20">
          <cell r="C20">
            <v>46134</v>
          </cell>
          <cell r="D20">
            <v>809</v>
          </cell>
          <cell r="E20">
            <v>7094</v>
          </cell>
          <cell r="F20">
            <v>177</v>
          </cell>
          <cell r="G20">
            <v>10785</v>
          </cell>
          <cell r="H20">
            <v>28255</v>
          </cell>
          <cell r="I20">
            <v>891</v>
          </cell>
          <cell r="J20">
            <v>3981</v>
          </cell>
          <cell r="K20">
            <v>612</v>
          </cell>
          <cell r="L20">
            <v>189067</v>
          </cell>
          <cell r="M20">
            <v>16313</v>
          </cell>
        </row>
        <row r="24">
          <cell r="C24">
            <v>7</v>
          </cell>
          <cell r="D24">
            <v>0</v>
          </cell>
          <cell r="E24" t="e">
            <v>#VALUE!</v>
          </cell>
          <cell r="F24" t="e">
            <v>#VALUE!</v>
          </cell>
          <cell r="G24">
            <v>4</v>
          </cell>
          <cell r="H24">
            <v>3</v>
          </cell>
          <cell r="I24" t="e">
            <v>#VALUE!</v>
          </cell>
          <cell r="J24">
            <v>9</v>
          </cell>
          <cell r="K24" t="e">
            <v>#VALUE!</v>
          </cell>
          <cell r="L24">
            <v>9791</v>
          </cell>
          <cell r="M24">
            <v>12689</v>
          </cell>
        </row>
        <row r="26">
          <cell r="C26">
            <v>1516</v>
          </cell>
          <cell r="D26">
            <v>30</v>
          </cell>
          <cell r="E26">
            <v>59</v>
          </cell>
          <cell r="F26">
            <v>2</v>
          </cell>
          <cell r="G26">
            <v>624</v>
          </cell>
          <cell r="H26">
            <v>833</v>
          </cell>
          <cell r="I26">
            <v>4</v>
          </cell>
          <cell r="J26">
            <v>462</v>
          </cell>
          <cell r="K26">
            <v>18</v>
          </cell>
          <cell r="L26">
            <v>25830</v>
          </cell>
          <cell r="M26">
            <v>7873</v>
          </cell>
        </row>
        <row r="28">
          <cell r="C28">
            <v>61888</v>
          </cell>
          <cell r="D28">
            <v>3272</v>
          </cell>
          <cell r="E28">
            <v>4205</v>
          </cell>
          <cell r="F28">
            <v>189</v>
          </cell>
          <cell r="G28">
            <v>30152</v>
          </cell>
          <cell r="H28">
            <v>27531</v>
          </cell>
          <cell r="I28">
            <v>8318</v>
          </cell>
          <cell r="J28">
            <v>291</v>
          </cell>
          <cell r="K28">
            <v>20</v>
          </cell>
          <cell r="L28">
            <v>291922</v>
          </cell>
          <cell r="M28">
            <v>1373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123</v>
          </cell>
          <cell r="H30">
            <v>14</v>
          </cell>
          <cell r="I30">
            <v>2</v>
          </cell>
          <cell r="J30">
            <v>315</v>
          </cell>
          <cell r="K30">
            <v>2</v>
          </cell>
          <cell r="L30">
            <v>12981</v>
          </cell>
          <cell r="M30">
            <v>29672</v>
          </cell>
        </row>
        <row r="31">
          <cell r="C31">
            <v>1300</v>
          </cell>
          <cell r="D31">
            <v>53</v>
          </cell>
          <cell r="E31">
            <v>56</v>
          </cell>
          <cell r="F31">
            <v>1</v>
          </cell>
          <cell r="G31">
            <v>205</v>
          </cell>
          <cell r="H31">
            <v>1039</v>
          </cell>
          <cell r="I31">
            <v>41</v>
          </cell>
          <cell r="J31">
            <v>187</v>
          </cell>
          <cell r="K31">
            <v>8</v>
          </cell>
          <cell r="L31">
            <v>27000</v>
          </cell>
          <cell r="M31">
            <v>3886</v>
          </cell>
        </row>
        <row r="35">
          <cell r="C35">
            <v>122</v>
          </cell>
          <cell r="D35">
            <v>0</v>
          </cell>
          <cell r="E35" t="e">
            <v>#VALUE!</v>
          </cell>
          <cell r="F35" t="e">
            <v>#VALUE!</v>
          </cell>
          <cell r="G35">
            <v>117</v>
          </cell>
          <cell r="H35">
            <v>5</v>
          </cell>
          <cell r="I35">
            <v>1</v>
          </cell>
          <cell r="J35">
            <v>7</v>
          </cell>
          <cell r="K35" t="e">
            <v>#VALUE!</v>
          </cell>
          <cell r="L35">
            <v>5768</v>
          </cell>
          <cell r="M35">
            <v>345</v>
          </cell>
        </row>
        <row r="37">
          <cell r="C37">
            <v>46644</v>
          </cell>
          <cell r="D37">
            <v>1506</v>
          </cell>
          <cell r="E37">
            <v>2560</v>
          </cell>
          <cell r="F37">
            <v>96</v>
          </cell>
          <cell r="G37">
            <v>17239</v>
          </cell>
          <cell r="H37">
            <v>26845</v>
          </cell>
          <cell r="I37">
            <v>557</v>
          </cell>
          <cell r="J37">
            <v>1236</v>
          </cell>
          <cell r="K37">
            <v>68</v>
          </cell>
          <cell r="L37">
            <v>684271</v>
          </cell>
        </row>
        <row r="40">
          <cell r="M40">
            <v>14303</v>
          </cell>
        </row>
        <row r="43">
          <cell r="C43">
            <v>13331</v>
          </cell>
          <cell r="D43">
            <v>473</v>
          </cell>
          <cell r="E43">
            <v>189</v>
          </cell>
          <cell r="F43">
            <v>8</v>
          </cell>
          <cell r="G43">
            <v>7024</v>
          </cell>
          <cell r="H43">
            <v>6118</v>
          </cell>
          <cell r="I43">
            <v>418</v>
          </cell>
          <cell r="J43">
            <v>697</v>
          </cell>
          <cell r="K43">
            <v>10</v>
          </cell>
          <cell r="L43">
            <v>155975</v>
          </cell>
          <cell r="M43">
            <v>8159</v>
          </cell>
        </row>
        <row r="44">
          <cell r="C44">
            <v>84339</v>
          </cell>
        </row>
        <row r="44">
          <cell r="E44">
            <v>4642</v>
          </cell>
        </row>
        <row r="48">
          <cell r="C48">
            <v>2030</v>
          </cell>
          <cell r="D48">
            <v>14</v>
          </cell>
          <cell r="E48">
            <v>55</v>
          </cell>
          <cell r="F48">
            <v>1</v>
          </cell>
          <cell r="G48">
            <v>1103</v>
          </cell>
          <cell r="H48">
            <v>872</v>
          </cell>
          <cell r="I48">
            <v>23</v>
          </cell>
          <cell r="J48">
            <v>494</v>
          </cell>
          <cell r="K48">
            <v>13</v>
          </cell>
          <cell r="L48">
            <v>31622</v>
          </cell>
          <cell r="M48">
            <v>7703</v>
          </cell>
        </row>
        <row r="51">
          <cell r="C51">
            <v>817</v>
          </cell>
          <cell r="D51">
            <v>7</v>
          </cell>
          <cell r="E51">
            <v>14</v>
          </cell>
          <cell r="F51">
            <v>0</v>
          </cell>
          <cell r="G51">
            <v>148</v>
          </cell>
          <cell r="H51">
            <v>655</v>
          </cell>
          <cell r="I51">
            <v>15</v>
          </cell>
          <cell r="J51">
            <v>677</v>
          </cell>
          <cell r="K51">
            <v>12</v>
          </cell>
          <cell r="L51">
            <v>43542</v>
          </cell>
          <cell r="M51">
            <v>36064</v>
          </cell>
        </row>
        <row r="52">
          <cell r="C52">
            <v>7387</v>
          </cell>
          <cell r="D52">
            <v>54</v>
          </cell>
          <cell r="E52">
            <v>220</v>
          </cell>
          <cell r="F52">
            <v>2</v>
          </cell>
          <cell r="G52">
            <v>2545</v>
          </cell>
          <cell r="H52">
            <v>4622</v>
          </cell>
          <cell r="I52">
            <v>79</v>
          </cell>
          <cell r="J52">
            <v>690</v>
          </cell>
          <cell r="K52">
            <v>21</v>
          </cell>
          <cell r="L52">
            <v>215116</v>
          </cell>
          <cell r="M52">
            <v>20087</v>
          </cell>
        </row>
        <row r="53">
          <cell r="C53">
            <v>8575</v>
          </cell>
          <cell r="D53">
            <v>130</v>
          </cell>
          <cell r="E53">
            <v>422</v>
          </cell>
          <cell r="F53">
            <v>4</v>
          </cell>
          <cell r="G53">
            <v>5805</v>
          </cell>
          <cell r="H53">
            <v>2348</v>
          </cell>
          <cell r="I53">
            <v>70</v>
          </cell>
          <cell r="J53">
            <v>1480</v>
          </cell>
          <cell r="K53">
            <v>73</v>
          </cell>
          <cell r="L53">
            <v>146915</v>
          </cell>
          <cell r="M53">
            <v>25364</v>
          </cell>
        </row>
        <row r="59">
          <cell r="C59">
            <v>22719</v>
          </cell>
          <cell r="D59">
            <v>0</v>
          </cell>
          <cell r="E59">
            <v>576</v>
          </cell>
          <cell r="F59">
            <v>0</v>
          </cell>
          <cell r="G59">
            <v>1366</v>
          </cell>
          <cell r="H59">
            <v>20777</v>
          </cell>
          <cell r="I59">
            <v>127</v>
          </cell>
          <cell r="J59">
            <v>1288</v>
          </cell>
          <cell r="K59">
            <v>33</v>
          </cell>
          <cell r="L59">
            <v>56513</v>
          </cell>
          <cell r="M59">
            <v>3203</v>
          </cell>
        </row>
        <row r="64">
          <cell r="C64">
            <v>1643</v>
          </cell>
          <cell r="D64">
            <v>8</v>
          </cell>
          <cell r="E64">
            <v>49</v>
          </cell>
          <cell r="F64">
            <v>3</v>
          </cell>
          <cell r="G64">
            <v>233</v>
          </cell>
          <cell r="H64">
            <v>1361</v>
          </cell>
          <cell r="I64">
            <v>6</v>
          </cell>
          <cell r="J64">
            <v>1239</v>
          </cell>
          <cell r="K64">
            <v>37</v>
          </cell>
          <cell r="L64">
            <v>47933</v>
          </cell>
          <cell r="M64">
            <v>36134</v>
          </cell>
        </row>
        <row r="70">
          <cell r="C70">
            <v>4576</v>
          </cell>
          <cell r="D70">
            <v>101</v>
          </cell>
          <cell r="E70">
            <v>190</v>
          </cell>
          <cell r="F70">
            <v>4</v>
          </cell>
          <cell r="G70">
            <v>2500</v>
          </cell>
          <cell r="H70">
            <v>1886</v>
          </cell>
          <cell r="I70">
            <v>62</v>
          </cell>
          <cell r="J70">
            <v>826</v>
          </cell>
          <cell r="K70">
            <v>34</v>
          </cell>
          <cell r="L70">
            <v>80300</v>
          </cell>
          <cell r="M70">
            <v>14493</v>
          </cell>
        </row>
        <row r="71">
          <cell r="C71">
            <v>162100</v>
          </cell>
          <cell r="D71">
            <v>612</v>
          </cell>
          <cell r="E71">
            <v>22856</v>
          </cell>
          <cell r="F71">
            <v>242</v>
          </cell>
          <cell r="G71">
            <v>44903</v>
          </cell>
          <cell r="H71">
            <v>94341</v>
          </cell>
          <cell r="I71">
            <v>4682</v>
          </cell>
          <cell r="J71">
            <v>2483</v>
          </cell>
          <cell r="K71">
            <v>350</v>
          </cell>
          <cell r="L71">
            <v>463662</v>
          </cell>
          <cell r="M71">
            <v>7103</v>
          </cell>
        </row>
        <row r="76">
          <cell r="C76">
            <v>486</v>
          </cell>
          <cell r="D76">
            <v>30</v>
          </cell>
          <cell r="E76">
            <v>6</v>
          </cell>
          <cell r="F76">
            <v>1</v>
          </cell>
          <cell r="G76">
            <v>149</v>
          </cell>
          <cell r="H76">
            <v>331</v>
          </cell>
          <cell r="I76">
            <v>6</v>
          </cell>
          <cell r="J76">
            <v>122</v>
          </cell>
          <cell r="K76">
            <v>2</v>
          </cell>
          <cell r="L76">
            <v>9699</v>
          </cell>
          <cell r="M76">
            <v>2431</v>
          </cell>
        </row>
        <row r="77">
          <cell r="C77">
            <v>157495</v>
          </cell>
          <cell r="D77">
            <v>1369</v>
          </cell>
          <cell r="E77">
            <v>5944</v>
          </cell>
          <cell r="F77">
            <v>98</v>
          </cell>
          <cell r="G77">
            <v>112000</v>
          </cell>
          <cell r="H77">
            <v>39551</v>
          </cell>
          <cell r="I77">
            <v>2570</v>
          </cell>
          <cell r="J77">
            <v>1880</v>
          </cell>
          <cell r="K77">
            <v>71</v>
          </cell>
          <cell r="L77">
            <v>2072669</v>
          </cell>
          <cell r="M77">
            <v>24738</v>
          </cell>
        </row>
        <row r="80">
          <cell r="C80">
            <v>2517</v>
          </cell>
          <cell r="D80">
            <v>11</v>
          </cell>
          <cell r="E80">
            <v>134</v>
          </cell>
          <cell r="F80">
            <v>4</v>
          </cell>
          <cell r="G80">
            <v>577</v>
          </cell>
          <cell r="H80">
            <v>1806</v>
          </cell>
          <cell r="I80">
            <v>46</v>
          </cell>
          <cell r="J80">
            <v>241</v>
          </cell>
          <cell r="K80">
            <v>13</v>
          </cell>
          <cell r="L80">
            <v>64608</v>
          </cell>
          <cell r="M80">
            <v>6199</v>
          </cell>
        </row>
        <row r="90">
          <cell r="C90">
            <v>2500</v>
          </cell>
          <cell r="D90">
            <v>57</v>
          </cell>
          <cell r="E90">
            <v>272</v>
          </cell>
          <cell r="F90">
            <v>10</v>
          </cell>
          <cell r="G90">
            <v>485</v>
          </cell>
          <cell r="H90">
            <v>1743</v>
          </cell>
          <cell r="I90">
            <v>61</v>
          </cell>
          <cell r="J90">
            <v>259</v>
          </cell>
          <cell r="K90">
            <v>28</v>
          </cell>
          <cell r="L90">
            <v>63505</v>
          </cell>
          <cell r="M90">
            <v>6574</v>
          </cell>
        </row>
        <row r="92">
          <cell r="C92">
            <v>27890</v>
          </cell>
          <cell r="D92">
            <v>1607</v>
          </cell>
          <cell r="E92">
            <v>882</v>
          </cell>
          <cell r="F92">
            <v>57</v>
          </cell>
          <cell r="G92">
            <v>6523</v>
          </cell>
          <cell r="H92">
            <v>20485</v>
          </cell>
          <cell r="I92" t="e">
            <v>#VALUE!</v>
          </cell>
          <cell r="J92">
            <v>20</v>
          </cell>
          <cell r="K92">
            <v>0.6</v>
          </cell>
          <cell r="L92">
            <v>625309</v>
          </cell>
          <cell r="M92">
            <v>453</v>
          </cell>
        </row>
        <row r="93">
          <cell r="C93">
            <v>8882</v>
          </cell>
          <cell r="D93">
            <v>275</v>
          </cell>
          <cell r="E93">
            <v>743</v>
          </cell>
          <cell r="F93">
            <v>23</v>
          </cell>
          <cell r="G93">
            <v>1107</v>
          </cell>
          <cell r="H93">
            <v>7032</v>
          </cell>
          <cell r="I93" t="e">
            <v>#VALUE!</v>
          </cell>
          <cell r="J93">
            <v>32</v>
          </cell>
          <cell r="K93">
            <v>3</v>
          </cell>
          <cell r="L93">
            <v>72099</v>
          </cell>
          <cell r="M93">
            <v>264</v>
          </cell>
        </row>
        <row r="94">
          <cell r="C94">
            <v>90481</v>
          </cell>
          <cell r="D94">
            <v>1153</v>
          </cell>
          <cell r="E94">
            <v>5710</v>
          </cell>
          <cell r="F94">
            <v>60</v>
          </cell>
          <cell r="G94">
            <v>69657</v>
          </cell>
          <cell r="H94">
            <v>15114</v>
          </cell>
          <cell r="I94">
            <v>3079</v>
          </cell>
          <cell r="J94">
            <v>1077</v>
          </cell>
          <cell r="K94">
            <v>68</v>
          </cell>
          <cell r="L94">
            <v>421313</v>
          </cell>
          <cell r="M94">
            <v>5016</v>
          </cell>
        </row>
        <row r="95">
          <cell r="C95">
            <v>1820</v>
          </cell>
          <cell r="D95">
            <v>57</v>
          </cell>
          <cell r="E95">
            <v>87</v>
          </cell>
          <cell r="F95">
            <v>1</v>
          </cell>
          <cell r="G95">
            <v>1263</v>
          </cell>
          <cell r="H95">
            <v>470</v>
          </cell>
          <cell r="I95" t="e">
            <v>#VALUE!</v>
          </cell>
          <cell r="J95">
            <v>45</v>
          </cell>
          <cell r="K95">
            <v>2</v>
          </cell>
          <cell r="L95">
            <v>71471</v>
          </cell>
          <cell r="M95">
            <v>1777</v>
          </cell>
        </row>
        <row r="96">
          <cell r="C96">
            <v>19262</v>
          </cell>
          <cell r="D96">
            <v>701</v>
          </cell>
          <cell r="E96">
            <v>1087</v>
          </cell>
          <cell r="F96">
            <v>24</v>
          </cell>
          <cell r="G96">
            <v>9233</v>
          </cell>
          <cell r="H96">
            <v>8942</v>
          </cell>
          <cell r="I96">
            <v>142</v>
          </cell>
          <cell r="J96">
            <v>3901</v>
          </cell>
          <cell r="K96">
            <v>220</v>
          </cell>
          <cell r="L96">
            <v>127319</v>
          </cell>
          <cell r="M96">
            <v>25785</v>
          </cell>
        </row>
        <row r="98">
          <cell r="C98">
            <v>15443</v>
          </cell>
          <cell r="D98">
            <v>145</v>
          </cell>
          <cell r="E98">
            <v>201</v>
          </cell>
          <cell r="F98">
            <v>2</v>
          </cell>
          <cell r="G98">
            <v>6731</v>
          </cell>
          <cell r="H98">
            <v>8511</v>
          </cell>
          <cell r="I98">
            <v>133</v>
          </cell>
          <cell r="J98">
            <v>1784</v>
          </cell>
          <cell r="K98">
            <v>23</v>
          </cell>
          <cell r="L98">
            <v>302691</v>
          </cell>
          <cell r="M98">
            <v>34971</v>
          </cell>
        </row>
        <row r="99">
          <cell r="C99">
            <v>197675</v>
          </cell>
          <cell r="D99">
            <v>2324</v>
          </cell>
          <cell r="E99">
            <v>26644</v>
          </cell>
          <cell r="F99">
            <v>260</v>
          </cell>
          <cell r="G99">
            <v>64928</v>
          </cell>
          <cell r="H99">
            <v>106103</v>
          </cell>
          <cell r="I99">
            <v>2009</v>
          </cell>
          <cell r="J99">
            <v>3269</v>
          </cell>
          <cell r="K99">
            <v>441</v>
          </cell>
          <cell r="L99">
            <v>1757659</v>
          </cell>
          <cell r="M99">
            <v>29071</v>
          </cell>
        </row>
        <row r="102">
          <cell r="C102">
            <v>13231</v>
          </cell>
          <cell r="D102">
            <v>402</v>
          </cell>
          <cell r="E102">
            <v>360</v>
          </cell>
          <cell r="F102">
            <v>15</v>
          </cell>
          <cell r="G102">
            <v>1656</v>
          </cell>
          <cell r="H102">
            <v>11215</v>
          </cell>
          <cell r="I102">
            <v>287</v>
          </cell>
          <cell r="J102">
            <v>105</v>
          </cell>
          <cell r="K102">
            <v>3</v>
          </cell>
          <cell r="L102">
            <v>147454</v>
          </cell>
          <cell r="M102">
            <v>1166</v>
          </cell>
        </row>
        <row r="103">
          <cell r="C103">
            <v>447</v>
          </cell>
          <cell r="D103">
            <v>3</v>
          </cell>
          <cell r="E103">
            <v>7</v>
          </cell>
          <cell r="F103">
            <v>0</v>
          </cell>
          <cell r="G103">
            <v>337</v>
          </cell>
          <cell r="H103">
            <v>103</v>
          </cell>
          <cell r="I103">
            <v>5</v>
          </cell>
          <cell r="J103">
            <v>44</v>
          </cell>
          <cell r="K103">
            <v>0.7</v>
          </cell>
          <cell r="L103">
            <v>63737</v>
          </cell>
          <cell r="M103">
            <v>6247</v>
          </cell>
        </row>
        <row r="104">
          <cell r="C104">
            <v>2693</v>
          </cell>
          <cell r="D104">
            <v>92</v>
          </cell>
          <cell r="E104">
            <v>25</v>
          </cell>
          <cell r="F104">
            <v>0</v>
          </cell>
          <cell r="G104">
            <v>677</v>
          </cell>
          <cell r="H104">
            <v>1991</v>
          </cell>
          <cell r="I104">
            <v>31</v>
          </cell>
          <cell r="J104">
            <v>143</v>
          </cell>
          <cell r="K104">
            <v>1</v>
          </cell>
          <cell r="L104">
            <v>196298</v>
          </cell>
          <cell r="M104">
            <v>10454</v>
          </cell>
        </row>
        <row r="106">
          <cell r="C106">
            <v>3075</v>
          </cell>
          <cell r="D106">
            <v>183</v>
          </cell>
          <cell r="E106">
            <v>20</v>
          </cell>
          <cell r="F106">
            <v>1</v>
          </cell>
          <cell r="G106">
            <v>806</v>
          </cell>
          <cell r="H106">
            <v>2249</v>
          </cell>
          <cell r="I106">
            <v>61</v>
          </cell>
          <cell r="J106">
            <v>720</v>
          </cell>
          <cell r="K106">
            <v>5</v>
          </cell>
          <cell r="L106" t="e">
            <v>#VALUE!</v>
          </cell>
          <cell r="M106" t="e">
            <v>#VALUE!</v>
          </cell>
        </row>
        <row r="107">
          <cell r="C107">
            <v>682</v>
          </cell>
          <cell r="D107">
            <v>17</v>
          </cell>
          <cell r="E107">
            <v>8</v>
          </cell>
          <cell r="F107">
            <v>0</v>
          </cell>
          <cell r="G107">
            <v>370</v>
          </cell>
          <cell r="H107">
            <v>304</v>
          </cell>
          <cell r="I107">
            <v>13</v>
          </cell>
          <cell r="J107">
            <v>105</v>
          </cell>
          <cell r="K107">
            <v>1</v>
          </cell>
          <cell r="L107">
            <v>45627</v>
          </cell>
          <cell r="M107">
            <v>6994</v>
          </cell>
        </row>
        <row r="108">
          <cell r="C108">
            <v>19</v>
          </cell>
          <cell r="D108">
            <v>0</v>
          </cell>
          <cell r="E108" t="e">
            <v>#VALUE!</v>
          </cell>
          <cell r="F108" t="e">
            <v>#VALUE!</v>
          </cell>
          <cell r="G108">
            <v>7</v>
          </cell>
          <cell r="H108">
            <v>12</v>
          </cell>
          <cell r="I108" t="e">
            <v>#VALUE!</v>
          </cell>
          <cell r="J108">
            <v>3</v>
          </cell>
          <cell r="K108" t="e">
            <v>#VALUE!</v>
          </cell>
          <cell r="L108">
            <v>1735</v>
          </cell>
          <cell r="M108">
            <v>238</v>
          </cell>
        </row>
        <row r="109">
          <cell r="C109">
            <v>812</v>
          </cell>
          <cell r="D109">
            <v>8</v>
          </cell>
          <cell r="E109">
            <v>12</v>
          </cell>
          <cell r="F109">
            <v>0</v>
          </cell>
          <cell r="G109">
            <v>267</v>
          </cell>
          <cell r="H109">
            <v>533</v>
          </cell>
          <cell r="I109">
            <v>6</v>
          </cell>
          <cell r="J109">
            <v>430</v>
          </cell>
          <cell r="K109">
            <v>6</v>
          </cell>
          <cell r="L109">
            <v>47671</v>
          </cell>
          <cell r="M109">
            <v>25274</v>
          </cell>
        </row>
        <row r="110">
          <cell r="C110">
            <v>707</v>
          </cell>
          <cell r="D110">
            <v>3</v>
          </cell>
          <cell r="E110">
            <v>24</v>
          </cell>
          <cell r="F110">
            <v>0</v>
          </cell>
          <cell r="G110">
            <v>145</v>
          </cell>
          <cell r="H110">
            <v>538</v>
          </cell>
          <cell r="I110">
            <v>44</v>
          </cell>
          <cell r="J110">
            <v>104</v>
          </cell>
          <cell r="K110">
            <v>4</v>
          </cell>
          <cell r="L110">
            <v>27827</v>
          </cell>
          <cell r="M110">
            <v>4077</v>
          </cell>
        </row>
        <row r="114">
          <cell r="C114">
            <v>1438</v>
          </cell>
          <cell r="D114">
            <v>12</v>
          </cell>
          <cell r="E114">
            <v>41</v>
          </cell>
          <cell r="F114">
            <v>0</v>
          </cell>
          <cell r="G114">
            <v>467</v>
          </cell>
          <cell r="H114">
            <v>930</v>
          </cell>
          <cell r="I114">
            <v>17</v>
          </cell>
          <cell r="J114">
            <v>528</v>
          </cell>
          <cell r="K114">
            <v>15</v>
          </cell>
          <cell r="L114">
            <v>104488</v>
          </cell>
          <cell r="M114">
            <v>38382</v>
          </cell>
        </row>
        <row r="115">
          <cell r="C115">
            <v>3723</v>
          </cell>
          <cell r="D115">
            <v>12</v>
          </cell>
          <cell r="E115">
            <v>88</v>
          </cell>
          <cell r="F115">
            <v>3</v>
          </cell>
          <cell r="G115">
            <v>3104</v>
          </cell>
          <cell r="H115">
            <v>531</v>
          </cell>
          <cell r="I115">
            <v>22</v>
          </cell>
          <cell r="J115">
            <v>5947</v>
          </cell>
          <cell r="K115">
            <v>141</v>
          </cell>
          <cell r="L115">
            <v>39003</v>
          </cell>
          <cell r="M115">
            <v>62307</v>
          </cell>
        </row>
        <row r="118">
          <cell r="C118">
            <v>5780</v>
          </cell>
          <cell r="D118">
            <v>38</v>
          </cell>
          <cell r="E118">
            <v>98</v>
          </cell>
          <cell r="F118">
            <v>0</v>
          </cell>
          <cell r="G118">
            <v>3862</v>
          </cell>
          <cell r="H118">
            <v>1820</v>
          </cell>
          <cell r="I118">
            <v>36</v>
          </cell>
          <cell r="J118">
            <v>179</v>
          </cell>
          <cell r="K118">
            <v>3</v>
          </cell>
          <cell r="L118">
            <v>131491</v>
          </cell>
          <cell r="M118">
            <v>4063</v>
          </cell>
        </row>
        <row r="119">
          <cell r="C119">
            <v>214</v>
          </cell>
          <cell r="D119">
            <v>73</v>
          </cell>
          <cell r="E119" t="e">
            <v>#VALUE!</v>
          </cell>
          <cell r="F119" t="e">
            <v>#VALUE!</v>
          </cell>
          <cell r="G119">
            <v>17</v>
          </cell>
          <cell r="H119">
            <v>197</v>
          </cell>
          <cell r="I119">
            <v>2</v>
          </cell>
          <cell r="J119">
            <v>396</v>
          </cell>
          <cell r="K119" t="e">
            <v>#VALUE!</v>
          </cell>
          <cell r="L119">
            <v>5296</v>
          </cell>
          <cell r="M119">
            <v>9798</v>
          </cell>
        </row>
        <row r="126">
          <cell r="C126">
            <v>13842</v>
          </cell>
          <cell r="D126">
            <v>970</v>
          </cell>
          <cell r="E126">
            <v>1305</v>
          </cell>
          <cell r="F126">
            <v>84</v>
          </cell>
          <cell r="G126">
            <v>7149</v>
          </cell>
          <cell r="H126">
            <v>5388</v>
          </cell>
          <cell r="I126">
            <v>378</v>
          </cell>
          <cell r="J126">
            <v>107</v>
          </cell>
          <cell r="K126">
            <v>10</v>
          </cell>
          <cell r="L126">
            <v>65500</v>
          </cell>
          <cell r="M126">
            <v>508</v>
          </cell>
        </row>
        <row r="127">
          <cell r="C127">
            <v>3408</v>
          </cell>
          <cell r="D127">
            <v>104</v>
          </cell>
          <cell r="E127">
            <v>96</v>
          </cell>
          <cell r="F127">
            <v>2</v>
          </cell>
          <cell r="G127">
            <v>895</v>
          </cell>
          <cell r="H127">
            <v>2417</v>
          </cell>
          <cell r="I127">
            <v>212</v>
          </cell>
          <cell r="J127">
            <v>845</v>
          </cell>
          <cell r="K127">
            <v>24</v>
          </cell>
          <cell r="L127">
            <v>11763</v>
          </cell>
          <cell r="M127">
            <v>2916</v>
          </cell>
        </row>
        <row r="129">
          <cell r="C129">
            <v>38</v>
          </cell>
          <cell r="D129">
            <v>1</v>
          </cell>
          <cell r="E129" t="e">
            <v>#VALUE!</v>
          </cell>
          <cell r="F129" t="e">
            <v>#VALUE!</v>
          </cell>
          <cell r="G129">
            <v>9</v>
          </cell>
          <cell r="H129">
            <v>29</v>
          </cell>
          <cell r="I129" t="e">
            <v>#VALUE!</v>
          </cell>
          <cell r="J129">
            <v>12</v>
          </cell>
          <cell r="K129" t="e">
            <v>#VALUE!</v>
          </cell>
          <cell r="L129">
            <v>7292</v>
          </cell>
          <cell r="M129">
            <v>2224</v>
          </cell>
        </row>
        <row r="130">
          <cell r="C130">
            <v>321</v>
          </cell>
          <cell r="D130">
            <v>1</v>
          </cell>
          <cell r="E130">
            <v>7</v>
          </cell>
          <cell r="F130">
            <v>1</v>
          </cell>
          <cell r="G130">
            <v>153</v>
          </cell>
          <cell r="H130">
            <v>161</v>
          </cell>
          <cell r="I130">
            <v>7</v>
          </cell>
          <cell r="J130">
            <v>511</v>
          </cell>
          <cell r="K130">
            <v>11</v>
          </cell>
          <cell r="L130">
            <v>5085</v>
          </cell>
          <cell r="M130">
            <v>8096</v>
          </cell>
        </row>
        <row r="135">
          <cell r="C135">
            <v>146</v>
          </cell>
          <cell r="D135">
            <v>2</v>
          </cell>
          <cell r="E135">
            <v>5</v>
          </cell>
          <cell r="F135">
            <v>0</v>
          </cell>
          <cell r="G135">
            <v>10</v>
          </cell>
          <cell r="H135">
            <v>131</v>
          </cell>
          <cell r="I135" t="e">
            <v>#VALUE!</v>
          </cell>
          <cell r="J135">
            <v>3</v>
          </cell>
          <cell r="K135">
            <v>0.09</v>
          </cell>
          <cell r="L135">
            <v>6678</v>
          </cell>
          <cell r="M135">
            <v>123</v>
          </cell>
        </row>
        <row r="137">
          <cell r="C137">
            <v>52</v>
          </cell>
          <cell r="D137">
            <v>3</v>
          </cell>
          <cell r="E137" t="e">
            <v>#VALUE!</v>
          </cell>
          <cell r="F137" t="e">
            <v>#VALUE!</v>
          </cell>
          <cell r="G137">
            <v>16</v>
          </cell>
          <cell r="H137">
            <v>36</v>
          </cell>
          <cell r="I137" t="e">
            <v>#VALUE!</v>
          </cell>
          <cell r="J137">
            <v>2</v>
          </cell>
          <cell r="K137" t="e">
            <v>#VALUE!</v>
          </cell>
          <cell r="L137">
            <v>51367</v>
          </cell>
          <cell r="M137">
            <v>1763</v>
          </cell>
        </row>
        <row r="138">
          <cell r="C138">
            <v>37845</v>
          </cell>
          <cell r="D138">
            <v>655</v>
          </cell>
          <cell r="E138">
            <v>4475</v>
          </cell>
          <cell r="F138">
            <v>66</v>
          </cell>
          <cell r="G138" t="str">
            <v>N/A</v>
          </cell>
          <cell r="H138">
            <v>33120</v>
          </cell>
          <cell r="I138">
            <v>934</v>
          </cell>
          <cell r="J138">
            <v>2209</v>
          </cell>
          <cell r="K138">
            <v>261</v>
          </cell>
          <cell r="L138">
            <v>193950</v>
          </cell>
          <cell r="M138">
            <v>11319</v>
          </cell>
        </row>
        <row r="144">
          <cell r="C144">
            <v>1386</v>
          </cell>
          <cell r="D144">
            <v>19</v>
          </cell>
          <cell r="E144">
            <v>61</v>
          </cell>
          <cell r="F144">
            <v>2</v>
          </cell>
          <cell r="G144">
            <v>500</v>
          </cell>
          <cell r="H144">
            <v>825</v>
          </cell>
          <cell r="I144">
            <v>13</v>
          </cell>
          <cell r="J144">
            <v>665</v>
          </cell>
          <cell r="K144">
            <v>29</v>
          </cell>
          <cell r="L144">
            <v>15120</v>
          </cell>
          <cell r="M144">
            <v>7257</v>
          </cell>
        </row>
        <row r="145">
          <cell r="C145">
            <v>7511</v>
          </cell>
          <cell r="D145">
            <v>18</v>
          </cell>
          <cell r="E145">
            <v>201</v>
          </cell>
          <cell r="F145">
            <v>0</v>
          </cell>
          <cell r="G145">
            <v>32</v>
          </cell>
          <cell r="H145">
            <v>7278</v>
          </cell>
          <cell r="I145">
            <v>49</v>
          </cell>
          <cell r="J145">
            <v>1385</v>
          </cell>
          <cell r="K145">
            <v>37</v>
          </cell>
          <cell r="L145">
            <v>155125</v>
          </cell>
          <cell r="M145">
            <v>28614</v>
          </cell>
        </row>
        <row r="146">
          <cell r="C146">
            <v>1998</v>
          </cell>
          <cell r="D146">
            <v>93</v>
          </cell>
          <cell r="E146">
            <v>10</v>
          </cell>
          <cell r="F146">
            <v>0</v>
          </cell>
          <cell r="G146">
            <v>333</v>
          </cell>
          <cell r="H146">
            <v>1655</v>
          </cell>
          <cell r="I146">
            <v>3</v>
          </cell>
          <cell r="J146">
            <v>391</v>
          </cell>
          <cell r="K146">
            <v>2</v>
          </cell>
          <cell r="L146" t="e">
            <v>#VALUE!</v>
          </cell>
          <cell r="M146" t="e">
            <v>#VALUE!</v>
          </cell>
        </row>
        <row r="147">
          <cell r="C147">
            <v>13328</v>
          </cell>
          <cell r="D147">
            <v>684</v>
          </cell>
          <cell r="E147">
            <v>281</v>
          </cell>
          <cell r="F147">
            <v>13</v>
          </cell>
          <cell r="G147">
            <v>2936</v>
          </cell>
          <cell r="H147">
            <v>10111</v>
          </cell>
          <cell r="I147">
            <v>111</v>
          </cell>
          <cell r="J147">
            <v>60</v>
          </cell>
          <cell r="K147">
            <v>1</v>
          </cell>
          <cell r="L147">
            <v>144365</v>
          </cell>
          <cell r="M147">
            <v>654</v>
          </cell>
        </row>
        <row r="148">
          <cell r="C148">
            <v>342</v>
          </cell>
          <cell r="D148">
            <v>-153</v>
          </cell>
          <cell r="E148">
            <v>2</v>
          </cell>
          <cell r="F148">
            <v>-2</v>
          </cell>
          <cell r="G148">
            <v>83</v>
          </cell>
          <cell r="H148">
            <v>257</v>
          </cell>
          <cell r="I148" t="e">
            <v>#VALUE!</v>
          </cell>
          <cell r="J148">
            <v>67</v>
          </cell>
          <cell r="K148">
            <v>0.4</v>
          </cell>
          <cell r="L148">
            <v>27000</v>
          </cell>
          <cell r="M148">
            <v>5293</v>
          </cell>
        </row>
        <row r="149">
          <cell r="C149">
            <v>5538</v>
          </cell>
          <cell r="D149">
            <v>200</v>
          </cell>
          <cell r="E149">
            <v>159</v>
          </cell>
          <cell r="F149">
            <v>5</v>
          </cell>
          <cell r="G149">
            <v>338</v>
          </cell>
          <cell r="H149">
            <v>5041</v>
          </cell>
          <cell r="I149">
            <v>85</v>
          </cell>
          <cell r="J149">
            <v>1283</v>
          </cell>
        </row>
        <row r="152">
          <cell r="C152">
            <v>27517</v>
          </cell>
          <cell r="D152">
            <v>2186</v>
          </cell>
          <cell r="E152">
            <v>728</v>
          </cell>
          <cell r="F152">
            <v>28</v>
          </cell>
          <cell r="G152">
            <v>8088</v>
          </cell>
          <cell r="H152">
            <v>18701</v>
          </cell>
          <cell r="I152">
            <v>554</v>
          </cell>
          <cell r="J152">
            <v>835</v>
          </cell>
          <cell r="K152">
            <v>22</v>
          </cell>
          <cell r="L152">
            <v>232747</v>
          </cell>
          <cell r="M152">
            <v>7059</v>
          </cell>
        </row>
        <row r="153">
          <cell r="C153">
            <v>7579</v>
          </cell>
          <cell r="D153">
            <v>285</v>
          </cell>
          <cell r="E153">
            <v>501</v>
          </cell>
          <cell r="F153">
            <v>7</v>
          </cell>
          <cell r="G153">
            <v>862</v>
          </cell>
          <cell r="H153">
            <v>6216</v>
          </cell>
          <cell r="I153">
            <v>1</v>
          </cell>
          <cell r="J153">
            <v>69</v>
          </cell>
          <cell r="K153">
            <v>5</v>
          </cell>
          <cell r="L153">
            <v>84789</v>
          </cell>
          <cell r="M153">
            <v>774</v>
          </cell>
        </row>
        <row r="154">
          <cell r="C154">
            <v>11617</v>
          </cell>
          <cell r="D154">
            <v>344</v>
          </cell>
          <cell r="E154">
            <v>535</v>
          </cell>
          <cell r="F154">
            <v>11</v>
          </cell>
          <cell r="G154">
            <v>2265</v>
          </cell>
          <cell r="H154">
            <v>8817</v>
          </cell>
          <cell r="I154">
            <v>160</v>
          </cell>
          <cell r="J154">
            <v>307</v>
          </cell>
          <cell r="K154">
            <v>14</v>
          </cell>
          <cell r="L154">
            <v>290633</v>
          </cell>
          <cell r="M154">
            <v>7679</v>
          </cell>
        </row>
        <row r="155">
          <cell r="C155">
            <v>23864</v>
          </cell>
          <cell r="D155">
            <v>472</v>
          </cell>
          <cell r="E155">
            <v>903</v>
          </cell>
          <cell r="F155">
            <v>23</v>
          </cell>
          <cell r="G155">
            <v>1329</v>
          </cell>
          <cell r="H155">
            <v>21632</v>
          </cell>
          <cell r="I155">
            <v>182</v>
          </cell>
          <cell r="J155">
            <v>2340</v>
          </cell>
          <cell r="K155">
            <v>89</v>
          </cell>
          <cell r="L155">
            <v>330512</v>
          </cell>
          <cell r="M155">
            <v>32414</v>
          </cell>
        </row>
        <row r="156">
          <cell r="C156">
            <v>10287</v>
          </cell>
          <cell r="D156">
            <v>929</v>
          </cell>
          <cell r="E156">
            <v>10</v>
          </cell>
          <cell r="F156">
            <v>0</v>
          </cell>
          <cell r="G156">
            <v>1012</v>
          </cell>
          <cell r="H156">
            <v>9265</v>
          </cell>
          <cell r="I156">
            <v>72</v>
          </cell>
          <cell r="J156">
            <v>3571</v>
          </cell>
          <cell r="K156">
            <v>3</v>
          </cell>
          <cell r="L156">
            <v>82289</v>
          </cell>
          <cell r="M156">
            <v>28562</v>
          </cell>
        </row>
        <row r="158">
          <cell r="C158">
            <v>11036</v>
          </cell>
          <cell r="D158">
            <v>401</v>
          </cell>
          <cell r="E158">
            <v>619</v>
          </cell>
          <cell r="F158">
            <v>18</v>
          </cell>
          <cell r="G158">
            <v>3054</v>
          </cell>
          <cell r="H158">
            <v>7363</v>
          </cell>
          <cell r="I158">
            <v>236</v>
          </cell>
          <cell r="J158">
            <v>574</v>
          </cell>
          <cell r="K158">
            <v>32</v>
          </cell>
          <cell r="L158">
            <v>136518</v>
          </cell>
          <cell r="M158">
            <v>7096</v>
          </cell>
        </row>
        <row r="159">
          <cell r="C159">
            <v>80949</v>
          </cell>
          <cell r="D159">
            <v>6361</v>
          </cell>
          <cell r="E159">
            <v>747</v>
          </cell>
          <cell r="F159">
            <v>66</v>
          </cell>
          <cell r="G159">
            <v>6767</v>
          </cell>
          <cell r="H159">
            <v>73435</v>
          </cell>
          <cell r="I159">
            <v>2300</v>
          </cell>
          <cell r="J159">
            <v>555</v>
          </cell>
          <cell r="K159">
            <v>5</v>
          </cell>
          <cell r="L159">
            <v>2877699</v>
          </cell>
          <cell r="M159">
            <v>19719</v>
          </cell>
        </row>
        <row r="161">
          <cell r="C161">
            <v>10728</v>
          </cell>
          <cell r="D161">
            <v>10</v>
          </cell>
          <cell r="E161">
            <v>242</v>
          </cell>
          <cell r="F161">
            <v>2</v>
          </cell>
          <cell r="G161">
            <v>8717</v>
          </cell>
          <cell r="H161">
            <v>1769</v>
          </cell>
          <cell r="I161">
            <v>55</v>
          </cell>
          <cell r="J161">
            <v>209</v>
          </cell>
          <cell r="K161">
            <v>5</v>
          </cell>
          <cell r="L161">
            <v>598285</v>
          </cell>
          <cell r="M161">
            <v>11669</v>
          </cell>
        </row>
        <row r="168">
          <cell r="C168">
            <v>17522</v>
          </cell>
          <cell r="D168">
            <v>1223</v>
          </cell>
          <cell r="E168">
            <v>139</v>
          </cell>
          <cell r="F168">
            <v>3</v>
          </cell>
          <cell r="G168">
            <v>2357</v>
          </cell>
          <cell r="H168">
            <v>15026</v>
          </cell>
          <cell r="I168">
            <v>115</v>
          </cell>
          <cell r="J168">
            <v>503</v>
          </cell>
          <cell r="K168">
            <v>4</v>
          </cell>
          <cell r="L168">
            <v>200000</v>
          </cell>
          <cell r="M168">
            <v>5745</v>
          </cell>
        </row>
        <row r="170">
          <cell r="C170">
            <v>8042</v>
          </cell>
          <cell r="D170">
            <v>263</v>
          </cell>
          <cell r="E170">
            <v>156</v>
          </cell>
          <cell r="F170">
            <v>5</v>
          </cell>
          <cell r="G170">
            <v>1182</v>
          </cell>
          <cell r="H170">
            <v>6704</v>
          </cell>
          <cell r="I170">
            <v>85</v>
          </cell>
          <cell r="J170">
            <v>920</v>
          </cell>
          <cell r="K170">
            <v>18</v>
          </cell>
          <cell r="L170">
            <v>64303</v>
          </cell>
          <cell r="M170">
            <v>7360</v>
          </cell>
        </row>
        <row r="173">
          <cell r="C173">
            <v>13624</v>
          </cell>
          <cell r="D173">
            <v>931</v>
          </cell>
          <cell r="E173">
            <v>12</v>
          </cell>
          <cell r="F173">
            <v>0</v>
          </cell>
          <cell r="G173">
            <v>1060</v>
          </cell>
          <cell r="H173">
            <v>12552</v>
          </cell>
          <cell r="I173">
            <v>22</v>
          </cell>
          <cell r="J173">
            <v>2329</v>
          </cell>
          <cell r="K173">
            <v>2</v>
          </cell>
          <cell r="L173">
            <v>121774</v>
          </cell>
          <cell r="M173">
            <v>20815</v>
          </cell>
        </row>
        <row r="175">
          <cell r="C175">
            <v>1379</v>
          </cell>
          <cell r="D175">
            <v>6</v>
          </cell>
          <cell r="E175">
            <v>18</v>
          </cell>
          <cell r="F175">
            <v>1</v>
          </cell>
          <cell r="G175">
            <v>394</v>
          </cell>
          <cell r="H175">
            <v>967</v>
          </cell>
          <cell r="I175">
            <v>5</v>
          </cell>
          <cell r="J175">
            <v>253</v>
          </cell>
          <cell r="K175">
            <v>3</v>
          </cell>
          <cell r="L175">
            <v>70928</v>
          </cell>
          <cell r="M175">
            <v>12991</v>
          </cell>
        </row>
        <row r="176">
          <cell r="C176">
            <v>1396</v>
          </cell>
          <cell r="D176">
            <v>8</v>
          </cell>
          <cell r="E176">
            <v>82</v>
          </cell>
          <cell r="F176">
            <v>1</v>
          </cell>
          <cell r="G176">
            <v>221</v>
          </cell>
          <cell r="H176">
            <v>1093</v>
          </cell>
          <cell r="I176">
            <v>23</v>
          </cell>
          <cell r="J176">
            <v>671</v>
          </cell>
          <cell r="K176">
            <v>39</v>
          </cell>
          <cell r="L176">
            <v>48973</v>
          </cell>
          <cell r="M176">
            <v>23557</v>
          </cell>
        </row>
        <row r="180">
          <cell r="C180">
            <v>226629</v>
          </cell>
          <cell r="D180">
            <v>2870</v>
          </cell>
          <cell r="E180">
            <v>23190</v>
          </cell>
          <cell r="F180">
            <v>288</v>
          </cell>
          <cell r="G180">
            <v>117727</v>
          </cell>
          <cell r="H180">
            <v>85712</v>
          </cell>
          <cell r="I180">
            <v>7764</v>
          </cell>
          <cell r="J180">
            <v>4847</v>
          </cell>
          <cell r="K180">
            <v>496</v>
          </cell>
          <cell r="L180">
            <v>1199548</v>
          </cell>
          <cell r="M180">
            <v>25656</v>
          </cell>
        </row>
        <row r="181">
          <cell r="C181">
            <v>523</v>
          </cell>
          <cell r="D181">
            <v>71</v>
          </cell>
          <cell r="E181">
            <v>7</v>
          </cell>
          <cell r="F181">
            <v>0</v>
          </cell>
          <cell r="G181">
            <v>120</v>
          </cell>
          <cell r="H181">
            <v>396</v>
          </cell>
          <cell r="I181">
            <v>2</v>
          </cell>
          <cell r="J181">
            <v>24</v>
          </cell>
          <cell r="K181">
            <v>0.3</v>
          </cell>
          <cell r="L181">
            <v>13850</v>
          </cell>
          <cell r="M181">
            <v>647</v>
          </cell>
        </row>
        <row r="186">
          <cell r="C186">
            <v>18640</v>
          </cell>
          <cell r="D186">
            <v>463</v>
          </cell>
          <cell r="E186">
            <v>2194</v>
          </cell>
          <cell r="F186">
            <v>2</v>
          </cell>
          <cell r="G186">
            <v>1005</v>
          </cell>
          <cell r="H186">
            <v>15441</v>
          </cell>
          <cell r="I186">
            <v>399</v>
          </cell>
          <cell r="J186">
            <v>1846</v>
          </cell>
          <cell r="K186">
            <v>217</v>
          </cell>
          <cell r="L186">
            <v>94500</v>
          </cell>
          <cell r="M186">
            <v>9357</v>
          </cell>
        </row>
        <row r="187">
          <cell r="C187">
            <v>29061</v>
          </cell>
          <cell r="D187">
            <v>167</v>
          </cell>
          <cell r="E187">
            <v>1610</v>
          </cell>
          <cell r="F187">
            <v>11</v>
          </cell>
          <cell r="G187">
            <v>21300</v>
          </cell>
          <cell r="H187">
            <v>6151</v>
          </cell>
          <cell r="I187">
            <v>204</v>
          </cell>
          <cell r="J187">
            <v>3358</v>
          </cell>
          <cell r="K187">
            <v>186</v>
          </cell>
          <cell r="L187">
            <v>245300</v>
          </cell>
          <cell r="M187">
            <v>28343</v>
          </cell>
        </row>
        <row r="188">
          <cell r="C188">
            <v>43</v>
          </cell>
          <cell r="D188">
            <v>1</v>
          </cell>
          <cell r="E188">
            <v>3</v>
          </cell>
          <cell r="F188">
            <v>0</v>
          </cell>
          <cell r="G188">
            <v>14</v>
          </cell>
          <cell r="H188">
            <v>26</v>
          </cell>
          <cell r="I188" t="e">
            <v>#VALUE!</v>
          </cell>
          <cell r="J188">
            <v>2</v>
          </cell>
          <cell r="K188">
            <v>0.2</v>
          </cell>
          <cell r="L188" t="e">
            <v>#VALUE!</v>
          </cell>
          <cell r="M188" t="e">
            <v>#VALUE!</v>
          </cell>
        </row>
        <row r="190">
          <cell r="C190">
            <v>2922</v>
          </cell>
          <cell r="D190">
            <v>15</v>
          </cell>
          <cell r="E190">
            <v>51</v>
          </cell>
          <cell r="F190">
            <v>0</v>
          </cell>
          <cell r="G190">
            <v>2594</v>
          </cell>
          <cell r="H190">
            <v>277</v>
          </cell>
          <cell r="I190">
            <v>61</v>
          </cell>
          <cell r="J190">
            <v>42</v>
          </cell>
          <cell r="K190">
            <v>0.7</v>
          </cell>
          <cell r="L190">
            <v>142589</v>
          </cell>
          <cell r="M190">
            <v>2043</v>
          </cell>
        </row>
        <row r="195">
          <cell r="C195">
            <v>110130</v>
          </cell>
          <cell r="D195">
            <v>2357</v>
          </cell>
          <cell r="E195">
            <v>2805</v>
          </cell>
          <cell r="F195">
            <v>99</v>
          </cell>
          <cell r="G195">
            <v>29140</v>
          </cell>
          <cell r="H195">
            <v>78185</v>
          </cell>
          <cell r="I195">
            <v>1776</v>
          </cell>
          <cell r="J195">
            <v>1306</v>
          </cell>
          <cell r="K195">
            <v>33</v>
          </cell>
          <cell r="L195">
            <v>898742</v>
          </cell>
          <cell r="M195">
            <v>10656</v>
          </cell>
        </row>
        <row r="197">
          <cell r="C197">
            <v>10349</v>
          </cell>
          <cell r="D197">
            <v>536</v>
          </cell>
          <cell r="E197">
            <v>76</v>
          </cell>
          <cell r="F197">
            <v>5</v>
          </cell>
          <cell r="G197">
            <v>1978</v>
          </cell>
          <cell r="H197">
            <v>8295</v>
          </cell>
          <cell r="I197">
            <v>1</v>
          </cell>
          <cell r="J197">
            <v>1046</v>
          </cell>
          <cell r="K197">
            <v>8</v>
          </cell>
          <cell r="L197">
            <v>1022326</v>
          </cell>
          <cell r="M197">
            <v>103365</v>
          </cell>
        </row>
        <row r="199">
          <cell r="C199">
            <v>152840</v>
          </cell>
          <cell r="D199">
            <v>4463</v>
          </cell>
          <cell r="E199">
            <v>20732</v>
          </cell>
          <cell r="F199">
            <v>413</v>
          </cell>
          <cell r="G199" t="str">
            <v>N/A</v>
          </cell>
          <cell r="H199">
            <v>131764</v>
          </cell>
          <cell r="I199">
            <v>1559</v>
          </cell>
          <cell r="J199">
            <v>2251</v>
          </cell>
          <cell r="K199">
            <v>305</v>
          </cell>
          <cell r="L199">
            <v>669850</v>
          </cell>
          <cell r="M199">
            <v>9867</v>
          </cell>
        </row>
        <row r="200">
          <cell r="C200">
            <v>8617</v>
          </cell>
          <cell r="D200">
            <v>492</v>
          </cell>
          <cell r="E200">
            <v>209</v>
          </cell>
          <cell r="F200">
            <v>8</v>
          </cell>
          <cell r="G200">
            <v>840</v>
          </cell>
          <cell r="H200">
            <v>7568</v>
          </cell>
          <cell r="I200">
            <v>107</v>
          </cell>
          <cell r="J200">
            <v>197</v>
          </cell>
          <cell r="K200">
            <v>5</v>
          </cell>
          <cell r="L200">
            <v>89373</v>
          </cell>
          <cell r="M200">
            <v>2044</v>
          </cell>
        </row>
        <row r="202">
          <cell r="C202">
            <v>985060</v>
          </cell>
          <cell r="D202">
            <v>29572</v>
          </cell>
          <cell r="E202">
            <v>55357</v>
          </cell>
          <cell r="F202">
            <v>1237</v>
          </cell>
          <cell r="G202">
            <v>118735</v>
          </cell>
          <cell r="H202">
            <v>810968</v>
          </cell>
          <cell r="I202">
            <v>15135</v>
          </cell>
          <cell r="J202">
            <v>2976</v>
          </cell>
          <cell r="K202">
            <v>167</v>
          </cell>
          <cell r="L202">
            <v>5453126</v>
          </cell>
          <cell r="M202">
            <v>16475</v>
          </cell>
        </row>
        <row r="203">
          <cell r="C203">
            <v>1869</v>
          </cell>
          <cell r="D203">
            <v>7</v>
          </cell>
          <cell r="E203">
            <v>8</v>
          </cell>
          <cell r="F203">
            <v>0</v>
          </cell>
          <cell r="G203">
            <v>789</v>
          </cell>
          <cell r="H203">
            <v>1072</v>
          </cell>
          <cell r="I203">
            <v>8</v>
          </cell>
          <cell r="J203">
            <v>56</v>
          </cell>
          <cell r="K203">
            <v>0.2</v>
          </cell>
          <cell r="L203">
            <v>242536</v>
          </cell>
          <cell r="M203">
            <v>7247</v>
          </cell>
        </row>
        <row r="206">
          <cell r="C206">
            <v>270</v>
          </cell>
          <cell r="D206">
            <v>0</v>
          </cell>
          <cell r="E206" t="e">
            <v>#VALUE!</v>
          </cell>
          <cell r="F206" t="e">
            <v>#VALUE!</v>
          </cell>
          <cell r="G206">
            <v>225</v>
          </cell>
          <cell r="H206">
            <v>45</v>
          </cell>
          <cell r="I206">
            <v>8</v>
          </cell>
          <cell r="J206">
            <v>3</v>
          </cell>
          <cell r="K206" t="e">
            <v>#VALUE!</v>
          </cell>
          <cell r="L206">
            <v>212965</v>
          </cell>
          <cell r="M206">
            <v>2188</v>
          </cell>
        </row>
        <row r="208">
          <cell r="C208">
            <v>1</v>
          </cell>
          <cell r="D208">
            <v>0</v>
          </cell>
          <cell r="E208" t="e">
            <v>#VALUE!</v>
          </cell>
          <cell r="F208" t="e">
            <v>#VALUE!</v>
          </cell>
          <cell r="G208">
            <v>1</v>
          </cell>
          <cell r="H208">
            <v>0</v>
          </cell>
          <cell r="I208" t="e">
            <v>#VALUE!</v>
          </cell>
          <cell r="J208">
            <v>0.03</v>
          </cell>
          <cell r="K208" t="e">
            <v>#VALUE!</v>
          </cell>
          <cell r="L208">
            <v>120</v>
          </cell>
          <cell r="M208">
            <v>4</v>
          </cell>
        </row>
      </sheetData>
      <sheetData sheetId="72"/>
      <sheetData sheetId="73">
        <row r="1">
          <cell r="C1">
            <v>3055651</v>
          </cell>
        </row>
        <row r="1">
          <cell r="E1">
            <v>211065</v>
          </cell>
        </row>
        <row r="2">
          <cell r="C2">
            <v>1703</v>
          </cell>
          <cell r="D2">
            <v>172</v>
          </cell>
          <cell r="E2">
            <v>57</v>
          </cell>
          <cell r="F2">
            <v>7</v>
          </cell>
          <cell r="G2">
            <v>220</v>
          </cell>
          <cell r="H2">
            <v>1426</v>
          </cell>
          <cell r="I2">
            <v>7</v>
          </cell>
          <cell r="J2">
            <v>44</v>
          </cell>
          <cell r="K2">
            <v>1</v>
          </cell>
          <cell r="L2">
            <v>8694</v>
          </cell>
          <cell r="M2">
            <v>223</v>
          </cell>
        </row>
        <row r="3">
          <cell r="C3">
            <v>736</v>
          </cell>
          <cell r="D3">
            <v>10</v>
          </cell>
          <cell r="E3">
            <v>28</v>
          </cell>
          <cell r="F3">
            <v>0</v>
          </cell>
          <cell r="G3">
            <v>422</v>
          </cell>
          <cell r="H3">
            <v>286</v>
          </cell>
          <cell r="I3">
            <v>4</v>
          </cell>
          <cell r="J3">
            <v>256</v>
          </cell>
          <cell r="K3">
            <v>10</v>
          </cell>
          <cell r="L3">
            <v>7491</v>
          </cell>
          <cell r="M3">
            <v>2603</v>
          </cell>
        </row>
        <row r="10">
          <cell r="C10">
            <v>1808</v>
          </cell>
          <cell r="D10">
            <v>62</v>
          </cell>
          <cell r="E10">
            <v>29</v>
          </cell>
          <cell r="F10">
            <v>1</v>
          </cell>
          <cell r="G10">
            <v>848</v>
          </cell>
          <cell r="H10">
            <v>931</v>
          </cell>
          <cell r="I10">
            <v>10</v>
          </cell>
          <cell r="J10">
            <v>610</v>
          </cell>
          <cell r="K10">
            <v>10</v>
          </cell>
          <cell r="L10">
            <v>18547</v>
          </cell>
          <cell r="M10">
            <v>6259</v>
          </cell>
        </row>
        <row r="12">
          <cell r="C12">
            <v>6720</v>
          </cell>
          <cell r="D12">
            <v>9</v>
          </cell>
          <cell r="E12">
            <v>83</v>
          </cell>
          <cell r="F12">
            <v>0</v>
          </cell>
          <cell r="G12">
            <v>5586</v>
          </cell>
          <cell r="H12">
            <v>1051</v>
          </cell>
          <cell r="I12">
            <v>43</v>
          </cell>
          <cell r="J12">
            <v>264</v>
          </cell>
          <cell r="K12">
            <v>3</v>
          </cell>
          <cell r="L12">
            <v>517063</v>
          </cell>
          <cell r="M12">
            <v>20277</v>
          </cell>
        </row>
        <row r="13">
          <cell r="C13">
            <v>15274</v>
          </cell>
          <cell r="D13">
            <v>49</v>
          </cell>
          <cell r="E13">
            <v>549</v>
          </cell>
          <cell r="F13">
            <v>7</v>
          </cell>
          <cell r="G13">
            <v>12362</v>
          </cell>
          <cell r="H13">
            <v>2363</v>
          </cell>
          <cell r="I13">
            <v>140</v>
          </cell>
          <cell r="J13">
            <v>1696</v>
          </cell>
          <cell r="K13">
            <v>61</v>
          </cell>
          <cell r="L13">
            <v>232537</v>
          </cell>
          <cell r="M13">
            <v>25819</v>
          </cell>
        </row>
        <row r="14">
          <cell r="C14">
            <v>1678</v>
          </cell>
          <cell r="D14">
            <v>33</v>
          </cell>
          <cell r="E14">
            <v>22</v>
          </cell>
          <cell r="F14">
            <v>1</v>
          </cell>
          <cell r="G14">
            <v>1162</v>
          </cell>
          <cell r="H14">
            <v>494</v>
          </cell>
          <cell r="I14">
            <v>15</v>
          </cell>
          <cell r="J14">
            <v>165</v>
          </cell>
          <cell r="K14">
            <v>2</v>
          </cell>
          <cell r="L14">
            <v>128807</v>
          </cell>
          <cell r="M14">
            <v>12704</v>
          </cell>
        </row>
        <row r="16">
          <cell r="C16">
            <v>2723</v>
          </cell>
          <cell r="D16">
            <v>76</v>
          </cell>
          <cell r="E16">
            <v>8</v>
          </cell>
          <cell r="F16">
            <v>0</v>
          </cell>
          <cell r="G16">
            <v>1218</v>
          </cell>
          <cell r="H16">
            <v>1497</v>
          </cell>
          <cell r="I16">
            <v>2</v>
          </cell>
          <cell r="J16">
            <v>1600</v>
          </cell>
          <cell r="K16">
            <v>5</v>
          </cell>
          <cell r="L16">
            <v>117374</v>
          </cell>
          <cell r="M16">
            <v>68980</v>
          </cell>
        </row>
        <row r="17">
          <cell r="C17">
            <v>5913</v>
          </cell>
          <cell r="D17">
            <v>497</v>
          </cell>
          <cell r="E17">
            <v>152</v>
          </cell>
          <cell r="F17">
            <v>7</v>
          </cell>
          <cell r="G17">
            <v>131</v>
          </cell>
          <cell r="H17">
            <v>5630</v>
          </cell>
          <cell r="I17">
            <v>1</v>
          </cell>
          <cell r="J17">
            <v>36</v>
          </cell>
          <cell r="K17">
            <v>0.9</v>
          </cell>
          <cell r="L17">
            <v>50401</v>
          </cell>
          <cell r="M17">
            <v>306</v>
          </cell>
        </row>
        <row r="19">
          <cell r="C19">
            <v>11289</v>
          </cell>
          <cell r="D19">
            <v>826</v>
          </cell>
          <cell r="E19">
            <v>75</v>
          </cell>
          <cell r="F19">
            <v>3</v>
          </cell>
          <cell r="G19">
            <v>1740</v>
          </cell>
          <cell r="H19">
            <v>9474</v>
          </cell>
          <cell r="I19">
            <v>92</v>
          </cell>
          <cell r="J19">
            <v>1195</v>
          </cell>
          <cell r="K19">
            <v>8</v>
          </cell>
          <cell r="L19">
            <v>153845</v>
          </cell>
          <cell r="M19">
            <v>16281</v>
          </cell>
        </row>
        <row r="20">
          <cell r="C20">
            <v>46687</v>
          </cell>
          <cell r="D20">
            <v>553</v>
          </cell>
          <cell r="E20">
            <v>7207</v>
          </cell>
          <cell r="F20">
            <v>113</v>
          </cell>
          <cell r="G20">
            <v>10878</v>
          </cell>
          <cell r="H20">
            <v>28602</v>
          </cell>
          <cell r="I20">
            <v>903</v>
          </cell>
          <cell r="J20">
            <v>4028</v>
          </cell>
          <cell r="K20">
            <v>622</v>
          </cell>
          <cell r="L20">
            <v>214042</v>
          </cell>
          <cell r="M20">
            <v>18468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4</v>
          </cell>
          <cell r="H24">
            <v>3</v>
          </cell>
          <cell r="I24">
            <v>0</v>
          </cell>
          <cell r="J24">
            <v>9</v>
          </cell>
          <cell r="K24">
            <v>0</v>
          </cell>
          <cell r="L24">
            <v>9829</v>
          </cell>
          <cell r="M24">
            <v>12738</v>
          </cell>
        </row>
        <row r="26">
          <cell r="C26">
            <v>1565</v>
          </cell>
          <cell r="D26">
            <v>49</v>
          </cell>
          <cell r="E26">
            <v>60</v>
          </cell>
          <cell r="F26">
            <v>1</v>
          </cell>
          <cell r="G26">
            <v>659</v>
          </cell>
          <cell r="H26">
            <v>846</v>
          </cell>
          <cell r="I26">
            <v>4</v>
          </cell>
          <cell r="J26">
            <v>477</v>
          </cell>
          <cell r="K26">
            <v>18</v>
          </cell>
          <cell r="L26">
            <v>26822</v>
          </cell>
          <cell r="M26">
            <v>8175</v>
          </cell>
        </row>
        <row r="28">
          <cell r="C28">
            <v>66501</v>
          </cell>
          <cell r="D28">
            <v>4613</v>
          </cell>
          <cell r="E28">
            <v>4543</v>
          </cell>
          <cell r="F28">
            <v>338</v>
          </cell>
          <cell r="G28">
            <v>31142</v>
          </cell>
          <cell r="H28">
            <v>30816</v>
          </cell>
          <cell r="I28">
            <v>8318</v>
          </cell>
          <cell r="J28">
            <v>313</v>
          </cell>
          <cell r="K28">
            <v>21</v>
          </cell>
          <cell r="L28">
            <v>291922</v>
          </cell>
          <cell r="M28">
            <v>1373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124</v>
          </cell>
          <cell r="H30">
            <v>13</v>
          </cell>
          <cell r="I30">
            <v>2</v>
          </cell>
          <cell r="J30">
            <v>315</v>
          </cell>
          <cell r="K30">
            <v>2</v>
          </cell>
          <cell r="L30">
            <v>13149</v>
          </cell>
          <cell r="M30">
            <v>30056</v>
          </cell>
        </row>
        <row r="31">
          <cell r="C31">
            <v>1363</v>
          </cell>
          <cell r="D31">
            <v>63</v>
          </cell>
          <cell r="E31">
            <v>58</v>
          </cell>
          <cell r="F31">
            <v>2</v>
          </cell>
          <cell r="G31">
            <v>206</v>
          </cell>
          <cell r="H31">
            <v>1099</v>
          </cell>
          <cell r="I31">
            <v>41</v>
          </cell>
          <cell r="J31">
            <v>196</v>
          </cell>
          <cell r="K31">
            <v>8</v>
          </cell>
          <cell r="L31">
            <v>27000</v>
          </cell>
          <cell r="M31">
            <v>3886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119</v>
          </cell>
          <cell r="H35">
            <v>3</v>
          </cell>
          <cell r="I35">
            <v>1</v>
          </cell>
          <cell r="J35">
            <v>7</v>
          </cell>
          <cell r="K35">
            <v>0</v>
          </cell>
          <cell r="L35">
            <v>11576</v>
          </cell>
          <cell r="M35">
            <v>692</v>
          </cell>
        </row>
        <row r="37">
          <cell r="C37">
            <v>48242</v>
          </cell>
          <cell r="D37">
            <v>1598</v>
          </cell>
          <cell r="E37">
            <v>2702</v>
          </cell>
          <cell r="F37">
            <v>142</v>
          </cell>
          <cell r="G37">
            <v>18100</v>
          </cell>
          <cell r="H37">
            <v>27440</v>
          </cell>
          <cell r="I37">
            <v>557</v>
          </cell>
          <cell r="J37">
            <v>1278</v>
          </cell>
          <cell r="K37">
            <v>72</v>
          </cell>
          <cell r="L37">
            <v>717451</v>
          </cell>
          <cell r="M37">
            <v>19009</v>
          </cell>
        </row>
        <row r="43">
          <cell r="C43">
            <v>13813</v>
          </cell>
          <cell r="D43">
            <v>482</v>
          </cell>
          <cell r="E43">
            <v>198</v>
          </cell>
          <cell r="F43">
            <v>9</v>
          </cell>
          <cell r="G43">
            <v>7327</v>
          </cell>
          <cell r="H43">
            <v>6288</v>
          </cell>
          <cell r="I43">
            <v>426</v>
          </cell>
          <cell r="J43">
            <v>723</v>
          </cell>
          <cell r="K43">
            <v>10</v>
          </cell>
          <cell r="L43">
            <v>161235</v>
          </cell>
          <cell r="M43">
            <v>8434</v>
          </cell>
        </row>
        <row r="44">
          <cell r="C44">
            <v>84342</v>
          </cell>
        </row>
        <row r="44">
          <cell r="E44">
            <v>4643</v>
          </cell>
        </row>
        <row r="48">
          <cell r="C48">
            <v>2039</v>
          </cell>
          <cell r="D48">
            <v>9</v>
          </cell>
          <cell r="E48">
            <v>59</v>
          </cell>
          <cell r="F48">
            <v>4</v>
          </cell>
          <cell r="G48">
            <v>1166</v>
          </cell>
          <cell r="H48">
            <v>814</v>
          </cell>
          <cell r="I48">
            <v>21</v>
          </cell>
          <cell r="J48">
            <v>497</v>
          </cell>
          <cell r="K48">
            <v>14</v>
          </cell>
          <cell r="L48">
            <v>32817</v>
          </cell>
          <cell r="M48">
            <v>7994</v>
          </cell>
        </row>
        <row r="51">
          <cell r="C51">
            <v>822</v>
          </cell>
          <cell r="D51">
            <v>5</v>
          </cell>
          <cell r="E51">
            <v>15</v>
          </cell>
          <cell r="F51">
            <v>1</v>
          </cell>
          <cell r="G51">
            <v>148</v>
          </cell>
          <cell r="H51">
            <v>659</v>
          </cell>
          <cell r="I51">
            <v>15</v>
          </cell>
          <cell r="J51">
            <v>681</v>
          </cell>
          <cell r="K51">
            <v>12</v>
          </cell>
          <cell r="L51">
            <v>50220</v>
          </cell>
          <cell r="M51">
            <v>41595</v>
          </cell>
        </row>
        <row r="52">
          <cell r="C52">
            <v>7431</v>
          </cell>
          <cell r="D52">
            <v>44</v>
          </cell>
          <cell r="E52">
            <v>222</v>
          </cell>
          <cell r="F52">
            <v>2</v>
          </cell>
          <cell r="G52">
            <v>2826</v>
          </cell>
          <cell r="H52">
            <v>4383</v>
          </cell>
          <cell r="I52">
            <v>73</v>
          </cell>
          <cell r="J52">
            <v>694</v>
          </cell>
          <cell r="K52">
            <v>21</v>
          </cell>
          <cell r="L52">
            <v>218474</v>
          </cell>
          <cell r="M52">
            <v>20401</v>
          </cell>
        </row>
        <row r="53">
          <cell r="C53">
            <v>8698</v>
          </cell>
          <cell r="D53">
            <v>123</v>
          </cell>
          <cell r="E53">
            <v>427</v>
          </cell>
          <cell r="F53">
            <v>5</v>
          </cell>
          <cell r="G53">
            <v>5959</v>
          </cell>
          <cell r="H53">
            <v>2312</v>
          </cell>
          <cell r="I53">
            <v>72</v>
          </cell>
          <cell r="J53">
            <v>1502</v>
          </cell>
          <cell r="K53">
            <v>74</v>
          </cell>
          <cell r="L53">
            <v>155810</v>
          </cell>
          <cell r="M53">
            <v>26900</v>
          </cell>
        </row>
        <row r="59">
          <cell r="C59">
            <v>23240</v>
          </cell>
          <cell r="D59">
            <v>521</v>
          </cell>
          <cell r="E59">
            <v>663</v>
          </cell>
          <cell r="F59">
            <v>87</v>
          </cell>
          <cell r="G59">
            <v>1557</v>
          </cell>
          <cell r="H59">
            <v>21020</v>
          </cell>
          <cell r="I59">
            <v>146</v>
          </cell>
          <cell r="J59">
            <v>1317</v>
          </cell>
          <cell r="K59">
            <v>38</v>
          </cell>
          <cell r="L59">
            <v>61529</v>
          </cell>
          <cell r="M59">
            <v>3487</v>
          </cell>
        </row>
        <row r="64">
          <cell r="C64">
            <v>1647</v>
          </cell>
          <cell r="D64">
            <v>4</v>
          </cell>
          <cell r="E64">
            <v>50</v>
          </cell>
          <cell r="F64">
            <v>1</v>
          </cell>
          <cell r="G64">
            <v>233</v>
          </cell>
          <cell r="H64">
            <v>1364</v>
          </cell>
          <cell r="I64">
            <v>7</v>
          </cell>
          <cell r="J64">
            <v>1242</v>
          </cell>
          <cell r="K64">
            <v>38</v>
          </cell>
          <cell r="L64">
            <v>48406</v>
          </cell>
          <cell r="M64">
            <v>36491</v>
          </cell>
        </row>
        <row r="70">
          <cell r="C70">
            <v>4695</v>
          </cell>
          <cell r="D70">
            <v>119</v>
          </cell>
          <cell r="E70">
            <v>193</v>
          </cell>
          <cell r="F70">
            <v>3</v>
          </cell>
          <cell r="G70">
            <v>2500</v>
          </cell>
          <cell r="H70">
            <v>2002</v>
          </cell>
          <cell r="I70">
            <v>56</v>
          </cell>
          <cell r="J70">
            <v>847</v>
          </cell>
          <cell r="K70">
            <v>35</v>
          </cell>
          <cell r="L70">
            <v>82437</v>
          </cell>
          <cell r="M70">
            <v>14878</v>
          </cell>
        </row>
        <row r="71">
          <cell r="C71">
            <v>165842</v>
          </cell>
          <cell r="D71">
            <v>3742</v>
          </cell>
          <cell r="E71">
            <v>23293</v>
          </cell>
          <cell r="F71">
            <v>437</v>
          </cell>
          <cell r="G71">
            <v>45513</v>
          </cell>
          <cell r="H71">
            <v>97036</v>
          </cell>
          <cell r="I71">
            <v>4608</v>
          </cell>
          <cell r="J71">
            <v>2541</v>
          </cell>
          <cell r="K71">
            <v>357</v>
          </cell>
          <cell r="L71">
            <v>463662</v>
          </cell>
          <cell r="M71">
            <v>7103</v>
          </cell>
        </row>
        <row r="76">
          <cell r="C76">
            <v>497</v>
          </cell>
          <cell r="D76">
            <v>11</v>
          </cell>
          <cell r="E76">
            <v>6</v>
          </cell>
          <cell r="F76">
            <v>0</v>
          </cell>
          <cell r="G76">
            <v>156</v>
          </cell>
          <cell r="H76">
            <v>335</v>
          </cell>
          <cell r="I76">
            <v>6</v>
          </cell>
          <cell r="J76">
            <v>125</v>
          </cell>
          <cell r="K76">
            <v>2</v>
          </cell>
          <cell r="L76">
            <v>11504</v>
          </cell>
          <cell r="M76">
            <v>2884</v>
          </cell>
        </row>
        <row r="77">
          <cell r="C77">
            <v>158389</v>
          </cell>
          <cell r="D77">
            <v>894</v>
          </cell>
          <cell r="E77">
            <v>6050</v>
          </cell>
          <cell r="F77">
            <v>106</v>
          </cell>
          <cell r="G77">
            <v>114500</v>
          </cell>
          <cell r="H77">
            <v>37839</v>
          </cell>
          <cell r="I77">
            <v>2570</v>
          </cell>
          <cell r="J77">
            <v>1890</v>
          </cell>
          <cell r="K77">
            <v>72</v>
          </cell>
          <cell r="L77">
            <v>2072669</v>
          </cell>
          <cell r="M77">
            <v>24738</v>
          </cell>
        </row>
        <row r="80">
          <cell r="C80">
            <v>2534</v>
          </cell>
          <cell r="D80">
            <v>17</v>
          </cell>
          <cell r="E80">
            <v>136</v>
          </cell>
          <cell r="F80">
            <v>2</v>
          </cell>
          <cell r="G80">
            <v>577</v>
          </cell>
          <cell r="H80">
            <v>1821</v>
          </cell>
          <cell r="I80">
            <v>43</v>
          </cell>
          <cell r="J80">
            <v>243</v>
          </cell>
          <cell r="K80">
            <v>13</v>
          </cell>
          <cell r="L80">
            <v>66094</v>
          </cell>
          <cell r="M80">
            <v>6341</v>
          </cell>
        </row>
        <row r="90">
          <cell r="C90">
            <v>2583</v>
          </cell>
          <cell r="D90">
            <v>83</v>
          </cell>
          <cell r="E90">
            <v>280</v>
          </cell>
          <cell r="F90">
            <v>8</v>
          </cell>
          <cell r="G90">
            <v>498</v>
          </cell>
          <cell r="H90">
            <v>1805</v>
          </cell>
          <cell r="I90">
            <v>61</v>
          </cell>
          <cell r="J90">
            <v>267</v>
          </cell>
          <cell r="K90">
            <v>29</v>
          </cell>
          <cell r="L90">
            <v>65625</v>
          </cell>
          <cell r="M90">
            <v>6793</v>
          </cell>
        </row>
        <row r="92">
          <cell r="C92">
            <v>29451</v>
          </cell>
          <cell r="D92">
            <v>1561</v>
          </cell>
          <cell r="E92">
            <v>939</v>
          </cell>
          <cell r="F92">
            <v>57</v>
          </cell>
          <cell r="G92">
            <v>7137</v>
          </cell>
          <cell r="H92">
            <v>21375</v>
          </cell>
          <cell r="I92">
            <v>0</v>
          </cell>
          <cell r="J92">
            <v>21</v>
          </cell>
          <cell r="K92">
            <v>0.7</v>
          </cell>
          <cell r="L92">
            <v>665819</v>
          </cell>
          <cell r="M92">
            <v>482</v>
          </cell>
        </row>
        <row r="93">
          <cell r="C93">
            <v>9096</v>
          </cell>
          <cell r="D93">
            <v>214</v>
          </cell>
          <cell r="E93">
            <v>765</v>
          </cell>
          <cell r="F93">
            <v>22</v>
          </cell>
          <cell r="G93">
            <v>1151</v>
          </cell>
          <cell r="H93">
            <v>7180</v>
          </cell>
          <cell r="I93">
            <v>0</v>
          </cell>
          <cell r="J93">
            <v>33</v>
          </cell>
          <cell r="K93">
            <v>3</v>
          </cell>
          <cell r="L93">
            <v>75157</v>
          </cell>
          <cell r="M93">
            <v>275</v>
          </cell>
        </row>
        <row r="94">
          <cell r="C94">
            <v>91472</v>
          </cell>
          <cell r="D94">
            <v>991</v>
          </cell>
          <cell r="E94">
            <v>5806</v>
          </cell>
          <cell r="F94">
            <v>96</v>
          </cell>
          <cell r="G94">
            <v>70933</v>
          </cell>
          <cell r="H94">
            <v>14733</v>
          </cell>
          <cell r="I94">
            <v>3011</v>
          </cell>
          <cell r="J94">
            <v>1089</v>
          </cell>
          <cell r="K94">
            <v>69</v>
          </cell>
          <cell r="L94">
            <v>432329</v>
          </cell>
          <cell r="M94">
            <v>5147</v>
          </cell>
        </row>
        <row r="95">
          <cell r="C95">
            <v>1847</v>
          </cell>
          <cell r="D95">
            <v>27</v>
          </cell>
          <cell r="E95">
            <v>88</v>
          </cell>
          <cell r="F95">
            <v>1</v>
          </cell>
          <cell r="G95">
            <v>1286</v>
          </cell>
          <cell r="H95">
            <v>473</v>
          </cell>
          <cell r="I95">
            <v>0</v>
          </cell>
          <cell r="J95">
            <v>46</v>
          </cell>
          <cell r="K95">
            <v>2</v>
          </cell>
          <cell r="L95">
            <v>73782</v>
          </cell>
          <cell r="M95">
            <v>1834</v>
          </cell>
        </row>
        <row r="96">
          <cell r="C96">
            <v>19648</v>
          </cell>
          <cell r="D96">
            <v>386</v>
          </cell>
          <cell r="E96">
            <v>1102</v>
          </cell>
          <cell r="F96">
            <v>15</v>
          </cell>
          <cell r="G96">
            <v>9233</v>
          </cell>
          <cell r="H96">
            <v>9313</v>
          </cell>
          <cell r="I96">
            <v>146</v>
          </cell>
          <cell r="J96">
            <v>3979</v>
          </cell>
          <cell r="K96">
            <v>223</v>
          </cell>
          <cell r="L96">
            <v>127319</v>
          </cell>
          <cell r="M96">
            <v>25785</v>
          </cell>
        </row>
        <row r="98">
          <cell r="C98">
            <v>15555</v>
          </cell>
          <cell r="D98">
            <v>112</v>
          </cell>
          <cell r="E98">
            <v>204</v>
          </cell>
          <cell r="F98">
            <v>3</v>
          </cell>
          <cell r="G98">
            <v>7200</v>
          </cell>
          <cell r="H98">
            <v>8151</v>
          </cell>
          <cell r="I98">
            <v>129</v>
          </cell>
          <cell r="J98">
            <v>1797</v>
          </cell>
          <cell r="K98">
            <v>24</v>
          </cell>
          <cell r="L98">
            <v>302691</v>
          </cell>
          <cell r="M98">
            <v>34971</v>
          </cell>
        </row>
        <row r="99">
          <cell r="C99">
            <v>199414</v>
          </cell>
          <cell r="D99">
            <v>1739</v>
          </cell>
          <cell r="E99">
            <v>26977</v>
          </cell>
          <cell r="F99">
            <v>333</v>
          </cell>
          <cell r="G99">
            <v>66624</v>
          </cell>
          <cell r="H99">
            <v>105813</v>
          </cell>
          <cell r="I99">
            <v>1956</v>
          </cell>
          <cell r="J99">
            <v>3298</v>
          </cell>
          <cell r="K99">
            <v>446</v>
          </cell>
          <cell r="L99">
            <v>1789662</v>
          </cell>
          <cell r="M99">
            <v>29600</v>
          </cell>
        </row>
        <row r="102">
          <cell r="C102">
            <v>13441</v>
          </cell>
          <cell r="D102">
            <v>210</v>
          </cell>
          <cell r="E102">
            <v>372</v>
          </cell>
          <cell r="F102">
            <v>12</v>
          </cell>
          <cell r="G102">
            <v>1809</v>
          </cell>
          <cell r="H102">
            <v>11260</v>
          </cell>
          <cell r="I102">
            <v>296</v>
          </cell>
          <cell r="J102">
            <v>106</v>
          </cell>
          <cell r="K102">
            <v>3</v>
          </cell>
          <cell r="L102">
            <v>149074</v>
          </cell>
          <cell r="M102">
            <v>1179</v>
          </cell>
        </row>
        <row r="103">
          <cell r="C103">
            <v>449</v>
          </cell>
          <cell r="D103">
            <v>2</v>
          </cell>
          <cell r="E103">
            <v>7</v>
          </cell>
          <cell r="F103">
            <v>0</v>
          </cell>
          <cell r="G103">
            <v>342</v>
          </cell>
          <cell r="H103">
            <v>100</v>
          </cell>
          <cell r="I103">
            <v>5</v>
          </cell>
          <cell r="J103">
            <v>44</v>
          </cell>
          <cell r="K103">
            <v>0.7</v>
          </cell>
          <cell r="L103">
            <v>63737</v>
          </cell>
          <cell r="M103">
            <v>6247</v>
          </cell>
        </row>
        <row r="104">
          <cell r="C104">
            <v>2835</v>
          </cell>
          <cell r="D104">
            <v>142</v>
          </cell>
          <cell r="E104">
            <v>25</v>
          </cell>
          <cell r="F104">
            <v>0</v>
          </cell>
          <cell r="G104">
            <v>720</v>
          </cell>
          <cell r="H104">
            <v>2090</v>
          </cell>
          <cell r="I104">
            <v>35</v>
          </cell>
          <cell r="J104">
            <v>151</v>
          </cell>
          <cell r="K104">
            <v>1</v>
          </cell>
          <cell r="L104">
            <v>205560</v>
          </cell>
          <cell r="M104">
            <v>10948</v>
          </cell>
        </row>
        <row r="106">
          <cell r="C106">
            <v>3288</v>
          </cell>
          <cell r="D106">
            <v>213</v>
          </cell>
          <cell r="E106">
            <v>22</v>
          </cell>
          <cell r="F106">
            <v>2</v>
          </cell>
          <cell r="G106">
            <v>1012</v>
          </cell>
          <cell r="H106">
            <v>2254</v>
          </cell>
          <cell r="I106">
            <v>64</v>
          </cell>
          <cell r="J106">
            <v>770</v>
          </cell>
          <cell r="K106">
            <v>5</v>
          </cell>
          <cell r="L106">
            <v>0</v>
          </cell>
          <cell r="M106">
            <v>0</v>
          </cell>
        </row>
        <row r="107">
          <cell r="C107">
            <v>695</v>
          </cell>
          <cell r="D107">
            <v>13</v>
          </cell>
          <cell r="E107">
            <v>8</v>
          </cell>
          <cell r="F107">
            <v>0</v>
          </cell>
          <cell r="G107">
            <v>395</v>
          </cell>
          <cell r="H107">
            <v>292</v>
          </cell>
          <cell r="I107">
            <v>13</v>
          </cell>
          <cell r="J107">
            <v>107</v>
          </cell>
          <cell r="K107">
            <v>1</v>
          </cell>
          <cell r="L107">
            <v>45627</v>
          </cell>
          <cell r="M107">
            <v>6994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7</v>
          </cell>
          <cell r="H108">
            <v>12</v>
          </cell>
          <cell r="I108">
            <v>0</v>
          </cell>
          <cell r="J108">
            <v>3</v>
          </cell>
          <cell r="K108">
            <v>0</v>
          </cell>
          <cell r="L108">
            <v>1796</v>
          </cell>
          <cell r="M108">
            <v>247</v>
          </cell>
        </row>
        <row r="109">
          <cell r="C109">
            <v>818</v>
          </cell>
          <cell r="D109">
            <v>6</v>
          </cell>
          <cell r="E109">
            <v>13</v>
          </cell>
          <cell r="F109">
            <v>1</v>
          </cell>
          <cell r="G109">
            <v>267</v>
          </cell>
          <cell r="H109">
            <v>538</v>
          </cell>
          <cell r="I109">
            <v>5</v>
          </cell>
          <cell r="J109">
            <v>434</v>
          </cell>
          <cell r="K109">
            <v>7</v>
          </cell>
          <cell r="L109">
            <v>49235</v>
          </cell>
          <cell r="M109">
            <v>26103</v>
          </cell>
        </row>
        <row r="110">
          <cell r="C110">
            <v>710</v>
          </cell>
          <cell r="D110">
            <v>3</v>
          </cell>
          <cell r="E110">
            <v>24</v>
          </cell>
          <cell r="F110">
            <v>0</v>
          </cell>
          <cell r="G110">
            <v>145</v>
          </cell>
          <cell r="H110">
            <v>541</v>
          </cell>
          <cell r="I110">
            <v>44</v>
          </cell>
          <cell r="J110">
            <v>104</v>
          </cell>
          <cell r="K110">
            <v>4</v>
          </cell>
          <cell r="L110">
            <v>29367</v>
          </cell>
          <cell r="M110">
            <v>4303</v>
          </cell>
        </row>
        <row r="114">
          <cell r="C114">
            <v>1449</v>
          </cell>
          <cell r="D114">
            <v>11</v>
          </cell>
          <cell r="E114">
            <v>41</v>
          </cell>
          <cell r="F114">
            <v>0</v>
          </cell>
          <cell r="G114">
            <v>474</v>
          </cell>
          <cell r="H114">
            <v>934</v>
          </cell>
          <cell r="I114">
            <v>17</v>
          </cell>
          <cell r="J114">
            <v>532</v>
          </cell>
          <cell r="K114">
            <v>15</v>
          </cell>
          <cell r="L114">
            <v>106775</v>
          </cell>
          <cell r="M114">
            <v>39223</v>
          </cell>
        </row>
        <row r="115">
          <cell r="C115">
            <v>3729</v>
          </cell>
          <cell r="D115">
            <v>6</v>
          </cell>
          <cell r="E115">
            <v>88</v>
          </cell>
          <cell r="F115">
            <v>0</v>
          </cell>
          <cell r="G115">
            <v>3123</v>
          </cell>
          <cell r="H115">
            <v>518</v>
          </cell>
          <cell r="I115">
            <v>20</v>
          </cell>
          <cell r="J115">
            <v>5957</v>
          </cell>
          <cell r="K115">
            <v>141</v>
          </cell>
          <cell r="L115">
            <v>39102</v>
          </cell>
          <cell r="M115">
            <v>62465</v>
          </cell>
        </row>
        <row r="118">
          <cell r="C118">
            <v>5820</v>
          </cell>
          <cell r="D118">
            <v>40</v>
          </cell>
          <cell r="E118">
            <v>99</v>
          </cell>
          <cell r="F118">
            <v>1</v>
          </cell>
          <cell r="G118">
            <v>3957</v>
          </cell>
          <cell r="H118">
            <v>1764</v>
          </cell>
          <cell r="I118">
            <v>37</v>
          </cell>
          <cell r="J118">
            <v>180</v>
          </cell>
          <cell r="K118">
            <v>3</v>
          </cell>
          <cell r="L118">
            <v>144686</v>
          </cell>
          <cell r="M118">
            <v>4470</v>
          </cell>
        </row>
        <row r="119">
          <cell r="C119">
            <v>226</v>
          </cell>
          <cell r="D119">
            <v>12</v>
          </cell>
          <cell r="E119">
            <v>0</v>
          </cell>
          <cell r="F119">
            <v>0</v>
          </cell>
          <cell r="G119">
            <v>17</v>
          </cell>
          <cell r="H119">
            <v>209</v>
          </cell>
          <cell r="I119">
            <v>2</v>
          </cell>
          <cell r="J119">
            <v>418</v>
          </cell>
          <cell r="K119">
            <v>0</v>
          </cell>
          <cell r="L119">
            <v>5296</v>
          </cell>
          <cell r="M119">
            <v>9798</v>
          </cell>
        </row>
        <row r="126">
          <cell r="C126">
            <v>14677</v>
          </cell>
          <cell r="D126">
            <v>835</v>
          </cell>
          <cell r="E126">
            <v>1351</v>
          </cell>
          <cell r="F126">
            <v>46</v>
          </cell>
          <cell r="G126">
            <v>8354</v>
          </cell>
          <cell r="H126">
            <v>4972</v>
          </cell>
          <cell r="I126">
            <v>378</v>
          </cell>
          <cell r="J126">
            <v>114</v>
          </cell>
          <cell r="K126">
            <v>10</v>
          </cell>
          <cell r="L126">
            <v>67635</v>
          </cell>
          <cell r="M126">
            <v>525</v>
          </cell>
        </row>
        <row r="127">
          <cell r="C127">
            <v>3481</v>
          </cell>
          <cell r="D127">
            <v>73</v>
          </cell>
          <cell r="E127">
            <v>102</v>
          </cell>
          <cell r="F127">
            <v>6</v>
          </cell>
          <cell r="G127">
            <v>925</v>
          </cell>
          <cell r="H127">
            <v>2454</v>
          </cell>
          <cell r="I127">
            <v>212</v>
          </cell>
          <cell r="J127">
            <v>863</v>
          </cell>
          <cell r="K127">
            <v>25</v>
          </cell>
          <cell r="L127">
            <v>11763</v>
          </cell>
          <cell r="M127">
            <v>2916</v>
          </cell>
        </row>
        <row r="129">
          <cell r="C129">
            <v>38</v>
          </cell>
          <cell r="D129">
            <v>0</v>
          </cell>
          <cell r="E129">
            <v>0</v>
          </cell>
          <cell r="F129">
            <v>0</v>
          </cell>
          <cell r="G129">
            <v>10</v>
          </cell>
          <cell r="H129">
            <v>28</v>
          </cell>
          <cell r="I129">
            <v>0</v>
          </cell>
          <cell r="J129">
            <v>12</v>
          </cell>
          <cell r="K129">
            <v>0</v>
          </cell>
          <cell r="L129">
            <v>7292</v>
          </cell>
          <cell r="M129">
            <v>2224</v>
          </cell>
        </row>
        <row r="130">
          <cell r="C130">
            <v>321</v>
          </cell>
          <cell r="D130">
            <v>0</v>
          </cell>
          <cell r="E130">
            <v>7</v>
          </cell>
          <cell r="F130">
            <v>0</v>
          </cell>
          <cell r="G130">
            <v>189</v>
          </cell>
          <cell r="H130">
            <v>125</v>
          </cell>
          <cell r="I130">
            <v>7</v>
          </cell>
          <cell r="J130">
            <v>511</v>
          </cell>
          <cell r="K130">
            <v>11</v>
          </cell>
          <cell r="L130">
            <v>5085</v>
          </cell>
          <cell r="M130">
            <v>8096</v>
          </cell>
        </row>
        <row r="135">
          <cell r="C135">
            <v>146</v>
          </cell>
          <cell r="D135">
            <v>0</v>
          </cell>
          <cell r="E135">
            <v>5</v>
          </cell>
          <cell r="F135">
            <v>0</v>
          </cell>
          <cell r="G135">
            <v>16</v>
          </cell>
          <cell r="H135">
            <v>125</v>
          </cell>
          <cell r="I135">
            <v>0</v>
          </cell>
          <cell r="J135">
            <v>3</v>
          </cell>
          <cell r="K135">
            <v>0.09</v>
          </cell>
          <cell r="L135">
            <v>6987</v>
          </cell>
          <cell r="M135">
            <v>128</v>
          </cell>
        </row>
        <row r="137">
          <cell r="C137">
            <v>52</v>
          </cell>
          <cell r="D137">
            <v>0</v>
          </cell>
          <cell r="E137">
            <v>0</v>
          </cell>
          <cell r="F137">
            <v>0</v>
          </cell>
          <cell r="G137">
            <v>16</v>
          </cell>
          <cell r="H137">
            <v>36</v>
          </cell>
          <cell r="I137">
            <v>0</v>
          </cell>
          <cell r="J137">
            <v>2</v>
          </cell>
          <cell r="K137">
            <v>0</v>
          </cell>
          <cell r="L137">
            <v>51367</v>
          </cell>
          <cell r="M137">
            <v>1763</v>
          </cell>
        </row>
        <row r="138">
          <cell r="C138">
            <v>38245</v>
          </cell>
          <cell r="D138">
            <v>400</v>
          </cell>
          <cell r="E138">
            <v>4518</v>
          </cell>
          <cell r="F138">
            <v>43</v>
          </cell>
          <cell r="G138" t="str">
            <v>N/A</v>
          </cell>
          <cell r="H138">
            <v>33477</v>
          </cell>
          <cell r="I138">
            <v>905</v>
          </cell>
          <cell r="J138">
            <v>2232</v>
          </cell>
          <cell r="K138">
            <v>264</v>
          </cell>
          <cell r="L138">
            <v>193950</v>
          </cell>
          <cell r="M138">
            <v>11319</v>
          </cell>
        </row>
        <row r="144">
          <cell r="C144">
            <v>1399</v>
          </cell>
          <cell r="D144">
            <v>13</v>
          </cell>
          <cell r="E144">
            <v>65</v>
          </cell>
          <cell r="F144">
            <v>4</v>
          </cell>
          <cell r="G144">
            <v>553</v>
          </cell>
          <cell r="H144">
            <v>781</v>
          </cell>
          <cell r="I144">
            <v>13</v>
          </cell>
          <cell r="J144">
            <v>672</v>
          </cell>
          <cell r="K144">
            <v>31</v>
          </cell>
          <cell r="L144">
            <v>15120</v>
          </cell>
          <cell r="M144">
            <v>7257</v>
          </cell>
        </row>
        <row r="145">
          <cell r="C145">
            <v>7554</v>
          </cell>
          <cell r="D145">
            <v>43</v>
          </cell>
          <cell r="E145">
            <v>205</v>
          </cell>
          <cell r="F145">
            <v>4</v>
          </cell>
          <cell r="G145">
            <v>32</v>
          </cell>
          <cell r="H145">
            <v>7317</v>
          </cell>
          <cell r="I145">
            <v>52</v>
          </cell>
          <cell r="J145">
            <v>1393</v>
          </cell>
          <cell r="K145">
            <v>38</v>
          </cell>
          <cell r="L145">
            <v>164316</v>
          </cell>
          <cell r="M145">
            <v>30310</v>
          </cell>
        </row>
        <row r="146">
          <cell r="C146">
            <v>2049</v>
          </cell>
          <cell r="D146">
            <v>51</v>
          </cell>
          <cell r="E146">
            <v>10</v>
          </cell>
          <cell r="F146">
            <v>0</v>
          </cell>
          <cell r="G146">
            <v>364</v>
          </cell>
          <cell r="H146">
            <v>1675</v>
          </cell>
          <cell r="I146">
            <v>3</v>
          </cell>
          <cell r="J146">
            <v>401</v>
          </cell>
          <cell r="K146">
            <v>2</v>
          </cell>
          <cell r="L146">
            <v>0</v>
          </cell>
          <cell r="M146">
            <v>0</v>
          </cell>
        </row>
        <row r="147">
          <cell r="C147">
            <v>13915</v>
          </cell>
          <cell r="D147">
            <v>587</v>
          </cell>
          <cell r="E147">
            <v>292</v>
          </cell>
          <cell r="F147">
            <v>11</v>
          </cell>
          <cell r="G147">
            <v>3029</v>
          </cell>
          <cell r="H147">
            <v>10594</v>
          </cell>
          <cell r="I147">
            <v>111</v>
          </cell>
          <cell r="J147">
            <v>63</v>
          </cell>
          <cell r="K147">
            <v>1</v>
          </cell>
          <cell r="L147">
            <v>150756</v>
          </cell>
          <cell r="M147">
            <v>682</v>
          </cell>
        </row>
        <row r="148">
          <cell r="C148">
            <v>342</v>
          </cell>
          <cell r="D148">
            <v>0</v>
          </cell>
          <cell r="E148">
            <v>2</v>
          </cell>
          <cell r="F148">
            <v>0</v>
          </cell>
          <cell r="G148">
            <v>83</v>
          </cell>
          <cell r="H148">
            <v>257</v>
          </cell>
          <cell r="I148">
            <v>0</v>
          </cell>
          <cell r="J148">
            <v>67</v>
          </cell>
          <cell r="K148">
            <v>0.4</v>
          </cell>
          <cell r="L148">
            <v>27000</v>
          </cell>
          <cell r="M148">
            <v>5293</v>
          </cell>
        </row>
        <row r="149">
          <cell r="C149">
            <v>5779</v>
          </cell>
          <cell r="D149">
            <v>241</v>
          </cell>
          <cell r="E149">
            <v>165</v>
          </cell>
          <cell r="F149">
            <v>6</v>
          </cell>
          <cell r="G149">
            <v>369</v>
          </cell>
          <cell r="H149">
            <v>5245</v>
          </cell>
          <cell r="I149">
            <v>85</v>
          </cell>
          <cell r="J149">
            <v>1339</v>
          </cell>
        </row>
        <row r="152">
          <cell r="C152">
            <v>28699</v>
          </cell>
          <cell r="D152">
            <v>1182</v>
          </cell>
          <cell r="E152">
            <v>782</v>
          </cell>
          <cell r="F152">
            <v>54</v>
          </cell>
          <cell r="G152">
            <v>8425</v>
          </cell>
          <cell r="H152">
            <v>19492</v>
          </cell>
          <cell r="I152">
            <v>598</v>
          </cell>
          <cell r="J152">
            <v>870</v>
          </cell>
          <cell r="K152">
            <v>24</v>
          </cell>
          <cell r="L152">
            <v>239563</v>
          </cell>
          <cell r="M152">
            <v>7266</v>
          </cell>
        </row>
        <row r="153">
          <cell r="C153">
            <v>7777</v>
          </cell>
          <cell r="D153">
            <v>198</v>
          </cell>
          <cell r="E153">
            <v>511</v>
          </cell>
          <cell r="F153">
            <v>10</v>
          </cell>
          <cell r="G153">
            <v>932</v>
          </cell>
          <cell r="H153">
            <v>6334</v>
          </cell>
          <cell r="I153">
            <v>31</v>
          </cell>
          <cell r="J153">
            <v>71</v>
          </cell>
          <cell r="K153">
            <v>5</v>
          </cell>
          <cell r="L153">
            <v>89889</v>
          </cell>
          <cell r="M153">
            <v>820</v>
          </cell>
        </row>
        <row r="154">
          <cell r="C154">
            <v>11902</v>
          </cell>
          <cell r="D154">
            <v>285</v>
          </cell>
          <cell r="E154">
            <v>562</v>
          </cell>
          <cell r="F154">
            <v>27</v>
          </cell>
          <cell r="G154">
            <v>2466</v>
          </cell>
          <cell r="H154">
            <v>8874</v>
          </cell>
          <cell r="I154">
            <v>160</v>
          </cell>
          <cell r="J154">
            <v>314</v>
          </cell>
          <cell r="K154">
            <v>15</v>
          </cell>
          <cell r="L154">
            <v>297859</v>
          </cell>
          <cell r="M154">
            <v>7870</v>
          </cell>
        </row>
        <row r="155">
          <cell r="C155">
            <v>24027</v>
          </cell>
          <cell r="D155">
            <v>163</v>
          </cell>
          <cell r="E155">
            <v>928</v>
          </cell>
          <cell r="F155">
            <v>25</v>
          </cell>
          <cell r="G155">
            <v>1357</v>
          </cell>
          <cell r="H155">
            <v>21742</v>
          </cell>
          <cell r="I155">
            <v>176</v>
          </cell>
          <cell r="J155">
            <v>2356</v>
          </cell>
          <cell r="K155">
            <v>91</v>
          </cell>
          <cell r="L155">
            <v>360155</v>
          </cell>
          <cell r="M155">
            <v>35321</v>
          </cell>
        </row>
        <row r="156">
          <cell r="C156">
            <v>11244</v>
          </cell>
          <cell r="D156">
            <v>957</v>
          </cell>
          <cell r="E156">
            <v>10</v>
          </cell>
          <cell r="F156">
            <v>0</v>
          </cell>
          <cell r="G156">
            <v>1066</v>
          </cell>
          <cell r="H156">
            <v>10168</v>
          </cell>
          <cell r="I156">
            <v>72</v>
          </cell>
          <cell r="J156">
            <v>3903</v>
          </cell>
          <cell r="K156">
            <v>3</v>
          </cell>
          <cell r="L156">
            <v>85709</v>
          </cell>
          <cell r="M156">
            <v>29749</v>
          </cell>
        </row>
        <row r="158">
          <cell r="C158">
            <v>11339</v>
          </cell>
          <cell r="D158">
            <v>303</v>
          </cell>
          <cell r="E158">
            <v>641</v>
          </cell>
          <cell r="F158">
            <v>22</v>
          </cell>
          <cell r="G158">
            <v>3141</v>
          </cell>
          <cell r="H158">
            <v>7557</v>
          </cell>
          <cell r="I158">
            <v>227</v>
          </cell>
          <cell r="J158">
            <v>589</v>
          </cell>
          <cell r="K158">
            <v>33</v>
          </cell>
          <cell r="L158">
            <v>143834</v>
          </cell>
          <cell r="M158">
            <v>7477</v>
          </cell>
        </row>
        <row r="159">
          <cell r="C159">
            <v>87147</v>
          </cell>
          <cell r="D159">
            <v>6198</v>
          </cell>
          <cell r="E159">
            <v>794</v>
          </cell>
          <cell r="F159">
            <v>47</v>
          </cell>
          <cell r="G159">
            <v>7346</v>
          </cell>
          <cell r="H159">
            <v>79007</v>
          </cell>
          <cell r="I159">
            <v>2300</v>
          </cell>
          <cell r="J159">
            <v>597</v>
          </cell>
          <cell r="K159">
            <v>5</v>
          </cell>
          <cell r="L159">
            <v>3019434</v>
          </cell>
          <cell r="M159">
            <v>20690</v>
          </cell>
        </row>
        <row r="161">
          <cell r="C161">
            <v>10738</v>
          </cell>
          <cell r="D161">
            <v>10</v>
          </cell>
          <cell r="E161">
            <v>243</v>
          </cell>
          <cell r="F161">
            <v>1</v>
          </cell>
          <cell r="G161">
            <v>8764</v>
          </cell>
          <cell r="H161">
            <v>1731</v>
          </cell>
          <cell r="I161">
            <v>55</v>
          </cell>
          <cell r="J161">
            <v>209</v>
          </cell>
          <cell r="K161">
            <v>5</v>
          </cell>
          <cell r="L161">
            <v>601660</v>
          </cell>
          <cell r="M161">
            <v>11735</v>
          </cell>
        </row>
        <row r="168">
          <cell r="C168">
            <v>18811</v>
          </cell>
          <cell r="D168">
            <v>1289</v>
          </cell>
          <cell r="E168">
            <v>144</v>
          </cell>
          <cell r="F168">
            <v>5</v>
          </cell>
          <cell r="G168">
            <v>2531</v>
          </cell>
          <cell r="H168">
            <v>16136</v>
          </cell>
          <cell r="I168">
            <v>117</v>
          </cell>
          <cell r="J168">
            <v>540</v>
          </cell>
          <cell r="K168">
            <v>4</v>
          </cell>
          <cell r="L168">
            <v>200000</v>
          </cell>
          <cell r="M168">
            <v>5745</v>
          </cell>
        </row>
        <row r="170">
          <cell r="C170">
            <v>8275</v>
          </cell>
          <cell r="D170">
            <v>233</v>
          </cell>
          <cell r="E170">
            <v>162</v>
          </cell>
          <cell r="F170">
            <v>6</v>
          </cell>
          <cell r="G170">
            <v>1209</v>
          </cell>
          <cell r="H170">
            <v>6904</v>
          </cell>
          <cell r="I170">
            <v>85</v>
          </cell>
          <cell r="J170">
            <v>947</v>
          </cell>
          <cell r="K170">
            <v>19</v>
          </cell>
          <cell r="L170">
            <v>67917</v>
          </cell>
          <cell r="M170">
            <v>7773</v>
          </cell>
        </row>
        <row r="173">
          <cell r="C173">
            <v>14423</v>
          </cell>
          <cell r="D173">
            <v>799</v>
          </cell>
          <cell r="E173">
            <v>14</v>
          </cell>
          <cell r="F173">
            <v>2</v>
          </cell>
          <cell r="G173">
            <v>1095</v>
          </cell>
          <cell r="H173">
            <v>13314</v>
          </cell>
          <cell r="I173">
            <v>20</v>
          </cell>
          <cell r="J173">
            <v>2465</v>
          </cell>
          <cell r="K173">
            <v>2</v>
          </cell>
          <cell r="L173">
            <v>121774</v>
          </cell>
          <cell r="M173">
            <v>20815</v>
          </cell>
        </row>
        <row r="175">
          <cell r="C175">
            <v>1381</v>
          </cell>
          <cell r="D175">
            <v>2</v>
          </cell>
          <cell r="E175">
            <v>18</v>
          </cell>
          <cell r="F175">
            <v>0</v>
          </cell>
          <cell r="G175">
            <v>403</v>
          </cell>
          <cell r="H175">
            <v>960</v>
          </cell>
          <cell r="I175">
            <v>7</v>
          </cell>
          <cell r="J175">
            <v>253</v>
          </cell>
          <cell r="K175">
            <v>3</v>
          </cell>
          <cell r="L175">
            <v>74099</v>
          </cell>
          <cell r="M175">
            <v>13572</v>
          </cell>
        </row>
        <row r="176">
          <cell r="C176">
            <v>1402</v>
          </cell>
          <cell r="D176">
            <v>6</v>
          </cell>
          <cell r="E176">
            <v>83</v>
          </cell>
          <cell r="F176">
            <v>1</v>
          </cell>
          <cell r="G176">
            <v>221</v>
          </cell>
          <cell r="H176">
            <v>1098</v>
          </cell>
          <cell r="I176">
            <v>22</v>
          </cell>
          <cell r="J176">
            <v>674</v>
          </cell>
          <cell r="K176">
            <v>40</v>
          </cell>
          <cell r="L176">
            <v>49607</v>
          </cell>
          <cell r="M176">
            <v>23862</v>
          </cell>
        </row>
        <row r="180">
          <cell r="C180">
            <v>229422</v>
          </cell>
          <cell r="D180">
            <v>2793</v>
          </cell>
          <cell r="E180">
            <v>23521</v>
          </cell>
          <cell r="F180">
            <v>331</v>
          </cell>
          <cell r="G180">
            <v>120832</v>
          </cell>
          <cell r="H180">
            <v>85069</v>
          </cell>
          <cell r="I180">
            <v>7764</v>
          </cell>
          <cell r="J180">
            <v>4907</v>
          </cell>
          <cell r="K180">
            <v>503</v>
          </cell>
          <cell r="L180">
            <v>1345560</v>
          </cell>
          <cell r="M180">
            <v>28779</v>
          </cell>
        </row>
        <row r="181">
          <cell r="C181">
            <v>588</v>
          </cell>
          <cell r="D181">
            <v>65</v>
          </cell>
          <cell r="E181">
            <v>7</v>
          </cell>
          <cell r="F181">
            <v>0</v>
          </cell>
          <cell r="G181">
            <v>126</v>
          </cell>
          <cell r="H181">
            <v>455</v>
          </cell>
          <cell r="I181">
            <v>2</v>
          </cell>
          <cell r="J181">
            <v>27</v>
          </cell>
          <cell r="K181">
            <v>0.3</v>
          </cell>
          <cell r="L181">
            <v>15240</v>
          </cell>
          <cell r="M181">
            <v>712</v>
          </cell>
        </row>
        <row r="186">
          <cell r="C186">
            <v>18926</v>
          </cell>
          <cell r="D186">
            <v>286</v>
          </cell>
          <cell r="E186">
            <v>2274</v>
          </cell>
          <cell r="F186">
            <v>80</v>
          </cell>
          <cell r="G186">
            <v>1005</v>
          </cell>
          <cell r="H186">
            <v>15647</v>
          </cell>
          <cell r="I186">
            <v>399</v>
          </cell>
          <cell r="J186">
            <v>1874</v>
          </cell>
          <cell r="K186">
            <v>225</v>
          </cell>
          <cell r="L186">
            <v>94500</v>
          </cell>
          <cell r="M186">
            <v>9357</v>
          </cell>
        </row>
        <row r="187">
          <cell r="C187">
            <v>29164</v>
          </cell>
          <cell r="D187">
            <v>103</v>
          </cell>
          <cell r="E187">
            <v>1665</v>
          </cell>
          <cell r="F187">
            <v>55</v>
          </cell>
          <cell r="G187">
            <v>22200</v>
          </cell>
          <cell r="H187">
            <v>5299</v>
          </cell>
          <cell r="I187">
            <v>185</v>
          </cell>
          <cell r="J187">
            <v>3370</v>
          </cell>
          <cell r="K187">
            <v>192</v>
          </cell>
          <cell r="L187">
            <v>245300</v>
          </cell>
          <cell r="M187">
            <v>28343</v>
          </cell>
        </row>
        <row r="188">
          <cell r="C188">
            <v>43</v>
          </cell>
          <cell r="D188">
            <v>0</v>
          </cell>
          <cell r="E188">
            <v>3</v>
          </cell>
          <cell r="F188">
            <v>0</v>
          </cell>
          <cell r="G188">
            <v>19</v>
          </cell>
          <cell r="H188">
            <v>21</v>
          </cell>
          <cell r="I188">
            <v>0</v>
          </cell>
          <cell r="J188">
            <v>2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2931</v>
          </cell>
          <cell r="D190">
            <v>9</v>
          </cell>
          <cell r="E190">
            <v>52</v>
          </cell>
          <cell r="F190">
            <v>1</v>
          </cell>
          <cell r="G190">
            <v>2609</v>
          </cell>
          <cell r="H190">
            <v>270</v>
          </cell>
          <cell r="I190">
            <v>61</v>
          </cell>
          <cell r="J190">
            <v>42</v>
          </cell>
          <cell r="K190">
            <v>0.7</v>
          </cell>
          <cell r="L190">
            <v>178083</v>
          </cell>
          <cell r="M190">
            <v>2551</v>
          </cell>
        </row>
        <row r="195">
          <cell r="C195">
            <v>112261</v>
          </cell>
          <cell r="D195">
            <v>2131</v>
          </cell>
          <cell r="E195">
            <v>2900</v>
          </cell>
          <cell r="F195">
            <v>95</v>
          </cell>
          <cell r="G195">
            <v>33791</v>
          </cell>
          <cell r="H195">
            <v>75570</v>
          </cell>
          <cell r="I195">
            <v>1736</v>
          </cell>
          <cell r="J195">
            <v>1331</v>
          </cell>
          <cell r="K195">
            <v>34</v>
          </cell>
          <cell r="L195">
            <v>918885</v>
          </cell>
          <cell r="M195">
            <v>10895</v>
          </cell>
        </row>
        <row r="197">
          <cell r="C197">
            <v>10839</v>
          </cell>
          <cell r="D197">
            <v>490</v>
          </cell>
          <cell r="E197">
            <v>82</v>
          </cell>
          <cell r="F197">
            <v>6</v>
          </cell>
          <cell r="G197">
            <v>2090</v>
          </cell>
          <cell r="H197">
            <v>8667</v>
          </cell>
          <cell r="I197">
            <v>1</v>
          </cell>
          <cell r="J197">
            <v>1096</v>
          </cell>
          <cell r="K197">
            <v>8</v>
          </cell>
          <cell r="L197">
            <v>1057326</v>
          </cell>
          <cell r="M197">
            <v>106904</v>
          </cell>
        </row>
        <row r="199">
          <cell r="C199">
            <v>157149</v>
          </cell>
          <cell r="D199">
            <v>4309</v>
          </cell>
          <cell r="E199">
            <v>21092</v>
          </cell>
          <cell r="F199">
            <v>360</v>
          </cell>
          <cell r="G199" t="str">
            <v>N/A</v>
          </cell>
          <cell r="H199">
            <v>135713</v>
          </cell>
          <cell r="I199">
            <v>1559</v>
          </cell>
          <cell r="J199">
            <v>2315</v>
          </cell>
          <cell r="K199">
            <v>311</v>
          </cell>
          <cell r="L199">
            <v>719910</v>
          </cell>
          <cell r="M199">
            <v>10605</v>
          </cell>
        </row>
        <row r="200">
          <cell r="C200">
            <v>9009</v>
          </cell>
          <cell r="D200">
            <v>392</v>
          </cell>
          <cell r="E200">
            <v>220</v>
          </cell>
          <cell r="F200">
            <v>11</v>
          </cell>
          <cell r="G200">
            <v>864</v>
          </cell>
          <cell r="H200">
            <v>7925</v>
          </cell>
          <cell r="I200">
            <v>110</v>
          </cell>
          <cell r="J200">
            <v>206</v>
          </cell>
          <cell r="K200">
            <v>5</v>
          </cell>
          <cell r="L200">
            <v>93519</v>
          </cell>
          <cell r="M200">
            <v>2138</v>
          </cell>
        </row>
        <row r="202">
          <cell r="C202">
            <v>1004942</v>
          </cell>
          <cell r="D202">
            <v>19882</v>
          </cell>
          <cell r="E202">
            <v>56527</v>
          </cell>
          <cell r="F202">
            <v>1170</v>
          </cell>
          <cell r="G202">
            <v>137591</v>
          </cell>
          <cell r="H202">
            <v>810824</v>
          </cell>
          <cell r="I202">
            <v>14175</v>
          </cell>
          <cell r="J202">
            <v>3036</v>
          </cell>
          <cell r="K202">
            <v>171</v>
          </cell>
          <cell r="L202">
            <v>5661256</v>
          </cell>
          <cell r="M202">
            <v>17103</v>
          </cell>
        </row>
        <row r="203">
          <cell r="C203">
            <v>1904</v>
          </cell>
          <cell r="D203">
            <v>35</v>
          </cell>
          <cell r="E203">
            <v>8</v>
          </cell>
          <cell r="F203">
            <v>0</v>
          </cell>
          <cell r="G203">
            <v>892</v>
          </cell>
          <cell r="H203">
            <v>1004</v>
          </cell>
          <cell r="I203">
            <v>8</v>
          </cell>
          <cell r="J203">
            <v>57</v>
          </cell>
          <cell r="K203">
            <v>0.2</v>
          </cell>
          <cell r="L203">
            <v>242536</v>
          </cell>
          <cell r="M203">
            <v>7247</v>
          </cell>
        </row>
        <row r="206">
          <cell r="C206">
            <v>270</v>
          </cell>
          <cell r="D206">
            <v>0</v>
          </cell>
          <cell r="E206">
            <v>0</v>
          </cell>
          <cell r="F206">
            <v>0</v>
          </cell>
          <cell r="G206">
            <v>225</v>
          </cell>
          <cell r="H206">
            <v>45</v>
          </cell>
          <cell r="I206">
            <v>8</v>
          </cell>
          <cell r="J206">
            <v>3</v>
          </cell>
          <cell r="K206">
            <v>0</v>
          </cell>
          <cell r="L206">
            <v>212965</v>
          </cell>
          <cell r="M206">
            <v>2188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1</v>
          </cell>
          <cell r="H208">
            <v>0</v>
          </cell>
          <cell r="I208">
            <v>0</v>
          </cell>
          <cell r="J208">
            <v>0.03</v>
          </cell>
          <cell r="K208">
            <v>0</v>
          </cell>
          <cell r="L208">
            <v>120</v>
          </cell>
          <cell r="M208">
            <v>4</v>
          </cell>
        </row>
      </sheetData>
      <sheetData sheetId="74"/>
      <sheetData sheetId="75">
        <row r="1">
          <cell r="C1">
            <v>3127951</v>
          </cell>
        </row>
        <row r="1">
          <cell r="E1">
            <v>216987</v>
          </cell>
        </row>
        <row r="2">
          <cell r="C2">
            <v>1828</v>
          </cell>
          <cell r="D2">
            <v>125</v>
          </cell>
          <cell r="E2">
            <v>58</v>
          </cell>
          <cell r="F2">
            <v>1</v>
          </cell>
          <cell r="G2">
            <v>228</v>
          </cell>
          <cell r="H2">
            <v>1542</v>
          </cell>
          <cell r="I2">
            <v>7</v>
          </cell>
          <cell r="J2">
            <v>47</v>
          </cell>
          <cell r="K2">
            <v>1</v>
          </cell>
          <cell r="L2">
            <v>9000</v>
          </cell>
          <cell r="M2">
            <v>231</v>
          </cell>
        </row>
        <row r="3">
          <cell r="C3">
            <v>750</v>
          </cell>
          <cell r="D3">
            <v>14</v>
          </cell>
          <cell r="E3">
            <v>30</v>
          </cell>
          <cell r="F3">
            <v>2</v>
          </cell>
          <cell r="G3">
            <v>431</v>
          </cell>
          <cell r="H3">
            <v>289</v>
          </cell>
          <cell r="I3">
            <v>4</v>
          </cell>
          <cell r="J3">
            <v>261</v>
          </cell>
          <cell r="K3">
            <v>10</v>
          </cell>
          <cell r="L3">
            <v>7758</v>
          </cell>
          <cell r="M3">
            <v>2696</v>
          </cell>
        </row>
        <row r="10">
          <cell r="C10">
            <v>1867</v>
          </cell>
          <cell r="D10">
            <v>59</v>
          </cell>
          <cell r="E10">
            <v>30</v>
          </cell>
          <cell r="F10">
            <v>1</v>
          </cell>
          <cell r="G10">
            <v>866</v>
          </cell>
          <cell r="H10">
            <v>971</v>
          </cell>
          <cell r="I10">
            <v>10</v>
          </cell>
          <cell r="J10">
            <v>630</v>
          </cell>
          <cell r="K10">
            <v>10</v>
          </cell>
          <cell r="L10">
            <v>19296</v>
          </cell>
          <cell r="M10">
            <v>6512</v>
          </cell>
        </row>
        <row r="12">
          <cell r="C12">
            <v>6731</v>
          </cell>
          <cell r="D12">
            <v>11</v>
          </cell>
          <cell r="E12">
            <v>84</v>
          </cell>
          <cell r="F12">
            <v>1</v>
          </cell>
          <cell r="G12">
            <v>5626</v>
          </cell>
          <cell r="H12">
            <v>1021</v>
          </cell>
          <cell r="I12">
            <v>42</v>
          </cell>
          <cell r="J12">
            <v>264</v>
          </cell>
          <cell r="K12">
            <v>3</v>
          </cell>
          <cell r="L12">
            <v>530679</v>
          </cell>
          <cell r="M12">
            <v>20811</v>
          </cell>
        </row>
        <row r="13">
          <cell r="C13">
            <v>15357</v>
          </cell>
          <cell r="D13">
            <v>83</v>
          </cell>
          <cell r="E13">
            <v>569</v>
          </cell>
          <cell r="F13">
            <v>20</v>
          </cell>
          <cell r="G13">
            <v>12580</v>
          </cell>
          <cell r="H13">
            <v>2208</v>
          </cell>
          <cell r="I13">
            <v>136</v>
          </cell>
          <cell r="J13">
            <v>1705</v>
          </cell>
          <cell r="K13">
            <v>63</v>
          </cell>
          <cell r="L13">
            <v>239578</v>
          </cell>
          <cell r="M13">
            <v>26601</v>
          </cell>
        </row>
        <row r="14">
          <cell r="C14">
            <v>1717</v>
          </cell>
          <cell r="D14">
            <v>39</v>
          </cell>
          <cell r="E14">
            <v>22</v>
          </cell>
          <cell r="F14">
            <v>0</v>
          </cell>
          <cell r="G14">
            <v>1221</v>
          </cell>
          <cell r="H14">
            <v>474</v>
          </cell>
          <cell r="I14">
            <v>15</v>
          </cell>
          <cell r="J14">
            <v>169</v>
          </cell>
          <cell r="K14">
            <v>2</v>
          </cell>
          <cell r="L14">
            <v>132640</v>
          </cell>
          <cell r="M14">
            <v>13082</v>
          </cell>
        </row>
        <row r="16">
          <cell r="C16">
            <v>2811</v>
          </cell>
          <cell r="D16">
            <v>88</v>
          </cell>
          <cell r="E16">
            <v>8</v>
          </cell>
          <cell r="F16">
            <v>0</v>
          </cell>
          <cell r="G16">
            <v>1310</v>
          </cell>
          <cell r="H16">
            <v>1493</v>
          </cell>
          <cell r="I16">
            <v>2</v>
          </cell>
          <cell r="J16">
            <v>1652</v>
          </cell>
          <cell r="K16">
            <v>5</v>
          </cell>
          <cell r="L16">
            <v>121706</v>
          </cell>
          <cell r="M16">
            <v>71525</v>
          </cell>
        </row>
        <row r="17">
          <cell r="C17">
            <v>6462</v>
          </cell>
          <cell r="D17">
            <v>549</v>
          </cell>
          <cell r="E17">
            <v>155</v>
          </cell>
          <cell r="F17">
            <v>3</v>
          </cell>
          <cell r="G17">
            <v>139</v>
          </cell>
          <cell r="H17">
            <v>6168</v>
          </cell>
          <cell r="I17">
            <v>1</v>
          </cell>
          <cell r="J17">
            <v>39</v>
          </cell>
          <cell r="K17">
            <v>0.9</v>
          </cell>
          <cell r="L17">
            <v>54733</v>
          </cell>
          <cell r="M17">
            <v>332</v>
          </cell>
        </row>
        <row r="19">
          <cell r="C19">
            <v>12208</v>
          </cell>
          <cell r="D19">
            <v>919</v>
          </cell>
          <cell r="E19">
            <v>79</v>
          </cell>
          <cell r="F19">
            <v>4</v>
          </cell>
          <cell r="G19">
            <v>1993</v>
          </cell>
          <cell r="H19">
            <v>10136</v>
          </cell>
          <cell r="I19">
            <v>92</v>
          </cell>
          <cell r="J19">
            <v>1292</v>
          </cell>
          <cell r="K19">
            <v>8</v>
          </cell>
          <cell r="L19">
            <v>161028</v>
          </cell>
          <cell r="M19">
            <v>17041</v>
          </cell>
        </row>
        <row r="20">
          <cell r="C20">
            <v>47334</v>
          </cell>
          <cell r="D20">
            <v>647</v>
          </cell>
          <cell r="E20">
            <v>7331</v>
          </cell>
          <cell r="F20">
            <v>124</v>
          </cell>
          <cell r="G20">
            <v>10943</v>
          </cell>
          <cell r="H20">
            <v>29060</v>
          </cell>
          <cell r="I20">
            <v>876</v>
          </cell>
          <cell r="J20">
            <v>4084</v>
          </cell>
          <cell r="K20">
            <v>633</v>
          </cell>
          <cell r="L20">
            <v>220204</v>
          </cell>
          <cell r="M20">
            <v>19000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9865</v>
          </cell>
          <cell r="M24">
            <v>12785</v>
          </cell>
        </row>
        <row r="26">
          <cell r="C26">
            <v>1585</v>
          </cell>
          <cell r="D26">
            <v>20</v>
          </cell>
          <cell r="E26">
            <v>63</v>
          </cell>
          <cell r="F26">
            <v>3</v>
          </cell>
          <cell r="G26">
            <v>682</v>
          </cell>
          <cell r="H26">
            <v>840</v>
          </cell>
          <cell r="I26">
            <v>4</v>
          </cell>
          <cell r="J26">
            <v>483</v>
          </cell>
          <cell r="K26">
            <v>19</v>
          </cell>
          <cell r="L26">
            <v>27603</v>
          </cell>
          <cell r="M26">
            <v>8413</v>
          </cell>
        </row>
        <row r="28">
          <cell r="C28">
            <v>71886</v>
          </cell>
          <cell r="D28">
            <v>5385</v>
          </cell>
          <cell r="E28">
            <v>5017</v>
          </cell>
          <cell r="F28">
            <v>474</v>
          </cell>
          <cell r="G28">
            <v>32544</v>
          </cell>
          <cell r="H28">
            <v>34325</v>
          </cell>
          <cell r="I28">
            <v>8318</v>
          </cell>
          <cell r="J28">
            <v>338</v>
          </cell>
          <cell r="K28">
            <v>24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124</v>
          </cell>
          <cell r="H30">
            <v>13</v>
          </cell>
          <cell r="I30">
            <v>2</v>
          </cell>
          <cell r="J30">
            <v>315</v>
          </cell>
          <cell r="K30">
            <v>2</v>
          </cell>
          <cell r="L30">
            <v>13263</v>
          </cell>
          <cell r="M30">
            <v>30317</v>
          </cell>
        </row>
        <row r="31">
          <cell r="C31">
            <v>1399</v>
          </cell>
          <cell r="D31">
            <v>36</v>
          </cell>
          <cell r="E31">
            <v>58</v>
          </cell>
          <cell r="F31">
            <v>0</v>
          </cell>
          <cell r="G31">
            <v>222</v>
          </cell>
          <cell r="H31">
            <v>1119</v>
          </cell>
          <cell r="I31">
            <v>39</v>
          </cell>
          <cell r="J31">
            <v>201</v>
          </cell>
          <cell r="K31">
            <v>8</v>
          </cell>
          <cell r="L31">
            <v>27000</v>
          </cell>
          <cell r="M31">
            <v>3886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119</v>
          </cell>
          <cell r="H35">
            <v>3</v>
          </cell>
          <cell r="I35">
            <v>1</v>
          </cell>
          <cell r="J35">
            <v>7</v>
          </cell>
          <cell r="K35">
            <v>0</v>
          </cell>
          <cell r="L35">
            <v>11721</v>
          </cell>
          <cell r="M35">
            <v>701</v>
          </cell>
        </row>
        <row r="37">
          <cell r="C37">
            <v>49817</v>
          </cell>
          <cell r="D37">
            <v>1575</v>
          </cell>
          <cell r="E37">
            <v>2852</v>
          </cell>
          <cell r="F37">
            <v>150</v>
          </cell>
          <cell r="G37">
            <v>19050</v>
          </cell>
          <cell r="H37">
            <v>27915</v>
          </cell>
          <cell r="I37">
            <v>557</v>
          </cell>
        </row>
        <row r="42">
          <cell r="J42">
            <v>3048</v>
          </cell>
          <cell r="K42">
            <v>207</v>
          </cell>
          <cell r="L42">
            <v>5342</v>
          </cell>
          <cell r="M42">
            <v>30725</v>
          </cell>
        </row>
        <row r="43">
          <cell r="C43">
            <v>14365</v>
          </cell>
          <cell r="D43">
            <v>552</v>
          </cell>
          <cell r="E43">
            <v>207</v>
          </cell>
          <cell r="F43">
            <v>9</v>
          </cell>
          <cell r="G43">
            <v>7710</v>
          </cell>
          <cell r="H43">
            <v>6448</v>
          </cell>
          <cell r="I43">
            <v>426</v>
          </cell>
          <cell r="J43">
            <v>751</v>
          </cell>
          <cell r="K43">
            <v>11</v>
          </cell>
          <cell r="L43">
            <v>166165</v>
          </cell>
          <cell r="M43">
            <v>8692</v>
          </cell>
        </row>
        <row r="44">
          <cell r="C44">
            <v>84348</v>
          </cell>
        </row>
        <row r="44">
          <cell r="E44">
            <v>4643</v>
          </cell>
        </row>
        <row r="48">
          <cell r="C48">
            <v>2047</v>
          </cell>
          <cell r="D48">
            <v>8</v>
          </cell>
          <cell r="E48">
            <v>63</v>
          </cell>
          <cell r="F48">
            <v>4</v>
          </cell>
          <cell r="G48">
            <v>1232</v>
          </cell>
          <cell r="H48">
            <v>752</v>
          </cell>
          <cell r="I48">
            <v>21</v>
          </cell>
          <cell r="J48">
            <v>499</v>
          </cell>
          <cell r="K48">
            <v>15</v>
          </cell>
          <cell r="L48">
            <v>33577</v>
          </cell>
          <cell r="M48">
            <v>8179</v>
          </cell>
        </row>
        <row r="51">
          <cell r="C51">
            <v>837</v>
          </cell>
          <cell r="D51">
            <v>15</v>
          </cell>
          <cell r="E51">
            <v>15</v>
          </cell>
          <cell r="F51">
            <v>0</v>
          </cell>
          <cell r="G51">
            <v>148</v>
          </cell>
          <cell r="H51">
            <v>674</v>
          </cell>
          <cell r="I51">
            <v>15</v>
          </cell>
          <cell r="J51">
            <v>693</v>
          </cell>
          <cell r="K51">
            <v>12</v>
          </cell>
          <cell r="L51">
            <v>53219</v>
          </cell>
          <cell r="M51">
            <v>44079</v>
          </cell>
        </row>
        <row r="52">
          <cell r="C52">
            <v>7486</v>
          </cell>
          <cell r="D52">
            <v>55</v>
          </cell>
          <cell r="E52">
            <v>225</v>
          </cell>
          <cell r="F52">
            <v>3</v>
          </cell>
          <cell r="G52">
            <v>2942</v>
          </cell>
          <cell r="H52">
            <v>4319</v>
          </cell>
          <cell r="I52">
            <v>73</v>
          </cell>
          <cell r="J52">
            <v>699</v>
          </cell>
          <cell r="K52">
            <v>21</v>
          </cell>
          <cell r="L52">
            <v>226255</v>
          </cell>
          <cell r="M52">
            <v>21128</v>
          </cell>
        </row>
        <row r="53">
          <cell r="C53">
            <v>8851</v>
          </cell>
          <cell r="D53">
            <v>153</v>
          </cell>
          <cell r="E53">
            <v>434</v>
          </cell>
          <cell r="F53">
            <v>7</v>
          </cell>
          <cell r="G53">
            <v>6121</v>
          </cell>
          <cell r="H53">
            <v>2296</v>
          </cell>
          <cell r="I53">
            <v>66</v>
          </cell>
          <cell r="J53">
            <v>1528</v>
          </cell>
          <cell r="K53">
            <v>75</v>
          </cell>
          <cell r="L53">
            <v>166846</v>
          </cell>
          <cell r="M53">
            <v>28805</v>
          </cell>
        </row>
        <row r="59">
          <cell r="C59">
            <v>24258</v>
          </cell>
          <cell r="D59">
            <v>1018</v>
          </cell>
          <cell r="E59">
            <v>871</v>
          </cell>
          <cell r="F59">
            <v>208</v>
          </cell>
          <cell r="G59">
            <v>1557</v>
          </cell>
          <cell r="H59">
            <v>21830</v>
          </cell>
          <cell r="I59">
            <v>146</v>
          </cell>
          <cell r="J59">
            <v>1375</v>
          </cell>
          <cell r="K59">
            <v>49</v>
          </cell>
          <cell r="L59">
            <v>61529</v>
          </cell>
          <cell r="M59">
            <v>3487</v>
          </cell>
        </row>
        <row r="64">
          <cell r="C64">
            <v>1660</v>
          </cell>
          <cell r="D64">
            <v>13</v>
          </cell>
          <cell r="E64">
            <v>50</v>
          </cell>
          <cell r="F64">
            <v>0</v>
          </cell>
          <cell r="G64">
            <v>240</v>
          </cell>
          <cell r="H64">
            <v>1370</v>
          </cell>
          <cell r="I64">
            <v>9</v>
          </cell>
          <cell r="J64">
            <v>1251</v>
          </cell>
          <cell r="K64">
            <v>38</v>
          </cell>
          <cell r="L64">
            <v>49527</v>
          </cell>
          <cell r="M64">
            <v>37336</v>
          </cell>
        </row>
        <row r="70">
          <cell r="C70">
            <v>4740</v>
          </cell>
          <cell r="D70">
            <v>45</v>
          </cell>
          <cell r="E70">
            <v>199</v>
          </cell>
          <cell r="F70">
            <v>6</v>
          </cell>
          <cell r="G70">
            <v>2800</v>
          </cell>
          <cell r="H70">
            <v>1741</v>
          </cell>
          <cell r="I70">
            <v>56</v>
          </cell>
          <cell r="J70">
            <v>855</v>
          </cell>
          <cell r="K70">
            <v>36</v>
          </cell>
          <cell r="L70">
            <v>85800</v>
          </cell>
          <cell r="M70">
            <v>15485</v>
          </cell>
        </row>
        <row r="71">
          <cell r="C71">
            <v>169054</v>
          </cell>
          <cell r="D71">
            <v>2638</v>
          </cell>
          <cell r="E71">
            <v>23660</v>
          </cell>
          <cell r="F71">
            <v>367</v>
          </cell>
          <cell r="G71">
            <v>46886</v>
          </cell>
          <cell r="H71">
            <v>95365</v>
          </cell>
          <cell r="I71">
            <v>4387</v>
          </cell>
          <cell r="J71">
            <v>2542</v>
          </cell>
          <cell r="K71">
            <v>362</v>
          </cell>
          <cell r="L71">
            <v>463662</v>
          </cell>
          <cell r="M71">
            <v>7103</v>
          </cell>
        </row>
        <row r="76">
          <cell r="C76">
            <v>511</v>
          </cell>
          <cell r="D76">
            <v>14</v>
          </cell>
          <cell r="E76">
            <v>6</v>
          </cell>
          <cell r="F76">
            <v>0</v>
          </cell>
          <cell r="G76">
            <v>168</v>
          </cell>
          <cell r="H76">
            <v>337</v>
          </cell>
          <cell r="I76">
            <v>6</v>
          </cell>
          <cell r="J76">
            <v>128</v>
          </cell>
          <cell r="K76">
            <v>2</v>
          </cell>
          <cell r="L76">
            <v>11504</v>
          </cell>
          <cell r="M76">
            <v>2884</v>
          </cell>
        </row>
        <row r="77">
          <cell r="C77">
            <v>159431</v>
          </cell>
          <cell r="D77">
            <v>1042</v>
          </cell>
          <cell r="E77">
            <v>6215</v>
          </cell>
          <cell r="F77">
            <v>165</v>
          </cell>
          <cell r="G77">
            <v>117400</v>
          </cell>
          <cell r="H77">
            <v>35816</v>
          </cell>
          <cell r="I77">
            <v>2409</v>
          </cell>
          <cell r="J77">
            <v>1903</v>
          </cell>
          <cell r="K77">
            <v>74</v>
          </cell>
          <cell r="L77">
            <v>2072669</v>
          </cell>
          <cell r="M77">
            <v>24738</v>
          </cell>
        </row>
        <row r="80">
          <cell r="C80">
            <v>2566</v>
          </cell>
          <cell r="D80">
            <v>32</v>
          </cell>
          <cell r="E80">
            <v>138</v>
          </cell>
          <cell r="F80">
            <v>2</v>
          </cell>
          <cell r="G80">
            <v>577</v>
          </cell>
          <cell r="H80">
            <v>1851</v>
          </cell>
          <cell r="I80">
            <v>40</v>
          </cell>
          <cell r="J80">
            <v>246</v>
          </cell>
          <cell r="K80">
            <v>13</v>
          </cell>
          <cell r="L80">
            <v>69833</v>
          </cell>
          <cell r="M80">
            <v>6700</v>
          </cell>
        </row>
        <row r="90">
          <cell r="C90">
            <v>2649</v>
          </cell>
          <cell r="D90">
            <v>66</v>
          </cell>
          <cell r="E90">
            <v>291</v>
          </cell>
          <cell r="F90">
            <v>11</v>
          </cell>
          <cell r="G90">
            <v>516</v>
          </cell>
          <cell r="H90">
            <v>1842</v>
          </cell>
          <cell r="I90">
            <v>49</v>
          </cell>
          <cell r="J90">
            <v>274</v>
          </cell>
          <cell r="K90">
            <v>30</v>
          </cell>
          <cell r="L90">
            <v>67172</v>
          </cell>
          <cell r="M90">
            <v>6953</v>
          </cell>
        </row>
        <row r="92">
          <cell r="C92">
            <v>31360</v>
          </cell>
          <cell r="D92">
            <v>1909</v>
          </cell>
          <cell r="E92">
            <v>1008</v>
          </cell>
          <cell r="F92">
            <v>69</v>
          </cell>
          <cell r="G92">
            <v>7747</v>
          </cell>
          <cell r="H92">
            <v>22605</v>
          </cell>
          <cell r="I92">
            <v>0</v>
          </cell>
          <cell r="J92">
            <v>23</v>
          </cell>
          <cell r="K92">
            <v>0.7</v>
          </cell>
          <cell r="L92">
            <v>716733</v>
          </cell>
          <cell r="M92">
            <v>519</v>
          </cell>
        </row>
        <row r="93">
          <cell r="C93">
            <v>9511</v>
          </cell>
          <cell r="D93">
            <v>415</v>
          </cell>
          <cell r="E93">
            <v>773</v>
          </cell>
          <cell r="F93">
            <v>8</v>
          </cell>
          <cell r="G93">
            <v>1254</v>
          </cell>
          <cell r="H93">
            <v>7484</v>
          </cell>
          <cell r="I93">
            <v>0</v>
          </cell>
          <cell r="J93">
            <v>35</v>
          </cell>
          <cell r="K93">
            <v>3</v>
          </cell>
          <cell r="L93">
            <v>79618</v>
          </cell>
          <cell r="M93">
            <v>291</v>
          </cell>
        </row>
        <row r="94">
          <cell r="C94">
            <v>92584</v>
          </cell>
          <cell r="D94">
            <v>1112</v>
          </cell>
          <cell r="E94">
            <v>5877</v>
          </cell>
          <cell r="F94">
            <v>71</v>
          </cell>
          <cell r="G94">
            <v>72439</v>
          </cell>
          <cell r="H94">
            <v>14268</v>
          </cell>
          <cell r="I94">
            <v>2983</v>
          </cell>
          <cell r="J94">
            <v>1102</v>
          </cell>
          <cell r="K94">
            <v>70</v>
          </cell>
          <cell r="L94">
            <v>442590</v>
          </cell>
          <cell r="M94">
            <v>5269</v>
          </cell>
        </row>
        <row r="95">
          <cell r="C95">
            <v>1928</v>
          </cell>
          <cell r="D95">
            <v>81</v>
          </cell>
          <cell r="E95">
            <v>90</v>
          </cell>
          <cell r="F95">
            <v>2</v>
          </cell>
          <cell r="G95">
            <v>1319</v>
          </cell>
          <cell r="H95">
            <v>519</v>
          </cell>
          <cell r="I95">
            <v>0</v>
          </cell>
          <cell r="J95">
            <v>48</v>
          </cell>
          <cell r="K95">
            <v>2</v>
          </cell>
          <cell r="L95">
            <v>73782</v>
          </cell>
          <cell r="M95">
            <v>1834</v>
          </cell>
        </row>
        <row r="96">
          <cell r="C96">
            <v>19877</v>
          </cell>
          <cell r="D96">
            <v>229</v>
          </cell>
          <cell r="E96">
            <v>1159</v>
          </cell>
          <cell r="F96">
            <v>57</v>
          </cell>
          <cell r="G96">
            <v>9233</v>
          </cell>
          <cell r="H96">
            <v>9485</v>
          </cell>
          <cell r="I96">
            <v>146</v>
          </cell>
          <cell r="J96">
            <v>4025</v>
          </cell>
          <cell r="K96">
            <v>235</v>
          </cell>
          <cell r="L96">
            <v>153954</v>
          </cell>
          <cell r="M96">
            <v>31179</v>
          </cell>
        </row>
        <row r="98">
          <cell r="C98">
            <v>15728</v>
          </cell>
          <cell r="D98">
            <v>173</v>
          </cell>
          <cell r="E98">
            <v>210</v>
          </cell>
          <cell r="F98">
            <v>6</v>
          </cell>
          <cell r="G98">
            <v>7746</v>
          </cell>
          <cell r="H98">
            <v>7772</v>
          </cell>
          <cell r="I98">
            <v>116</v>
          </cell>
          <cell r="J98">
            <v>1817</v>
          </cell>
          <cell r="K98">
            <v>24</v>
          </cell>
          <cell r="L98">
            <v>313135</v>
          </cell>
          <cell r="M98">
            <v>36177</v>
          </cell>
        </row>
        <row r="99">
          <cell r="C99">
            <v>201505</v>
          </cell>
          <cell r="D99">
            <v>2091</v>
          </cell>
          <cell r="E99">
            <v>27359</v>
          </cell>
          <cell r="F99">
            <v>382</v>
          </cell>
          <cell r="G99">
            <v>68941</v>
          </cell>
          <cell r="H99">
            <v>105205</v>
          </cell>
          <cell r="I99">
            <v>1863</v>
          </cell>
          <cell r="J99">
            <v>3333</v>
          </cell>
          <cell r="K99">
            <v>453</v>
          </cell>
          <cell r="L99">
            <v>1846934</v>
          </cell>
          <cell r="M99">
            <v>30547</v>
          </cell>
        </row>
        <row r="102">
          <cell r="C102">
            <v>13614</v>
          </cell>
          <cell r="D102">
            <v>173</v>
          </cell>
          <cell r="E102">
            <v>385</v>
          </cell>
          <cell r="F102">
            <v>13</v>
          </cell>
          <cell r="G102">
            <v>1899</v>
          </cell>
          <cell r="H102">
            <v>11330</v>
          </cell>
          <cell r="I102">
            <v>300</v>
          </cell>
          <cell r="J102">
            <v>108</v>
          </cell>
          <cell r="K102">
            <v>3</v>
          </cell>
          <cell r="L102">
            <v>150692</v>
          </cell>
          <cell r="M102">
            <v>1191</v>
          </cell>
        </row>
        <row r="103">
          <cell r="C103">
            <v>449</v>
          </cell>
          <cell r="D103">
            <v>0</v>
          </cell>
          <cell r="E103">
            <v>8</v>
          </cell>
          <cell r="F103">
            <v>1</v>
          </cell>
          <cell r="G103">
            <v>348</v>
          </cell>
          <cell r="H103">
            <v>93</v>
          </cell>
          <cell r="I103">
            <v>5</v>
          </cell>
          <cell r="J103">
            <v>44</v>
          </cell>
          <cell r="K103">
            <v>0.8</v>
          </cell>
          <cell r="L103">
            <v>63737</v>
          </cell>
          <cell r="M103">
            <v>6247</v>
          </cell>
        </row>
        <row r="104">
          <cell r="C104">
            <v>3027</v>
          </cell>
          <cell r="D104">
            <v>192</v>
          </cell>
          <cell r="E104">
            <v>25</v>
          </cell>
          <cell r="F104">
            <v>0</v>
          </cell>
          <cell r="G104">
            <v>774</v>
          </cell>
          <cell r="H104">
            <v>2228</v>
          </cell>
          <cell r="I104">
            <v>41</v>
          </cell>
          <cell r="J104">
            <v>161</v>
          </cell>
          <cell r="K104">
            <v>1</v>
          </cell>
          <cell r="L104">
            <v>216276</v>
          </cell>
          <cell r="M104">
            <v>11518</v>
          </cell>
        </row>
        <row r="106">
          <cell r="C106">
            <v>3440</v>
          </cell>
          <cell r="D106">
            <v>152</v>
          </cell>
          <cell r="E106">
            <v>23</v>
          </cell>
          <cell r="F106">
            <v>1</v>
          </cell>
          <cell r="G106">
            <v>1176</v>
          </cell>
          <cell r="H106">
            <v>2241</v>
          </cell>
          <cell r="I106">
            <v>67</v>
          </cell>
          <cell r="J106">
            <v>806</v>
          </cell>
          <cell r="K106">
            <v>5</v>
          </cell>
          <cell r="L106">
            <v>179000</v>
          </cell>
          <cell r="M106">
            <v>41915</v>
          </cell>
        </row>
        <row r="107">
          <cell r="C107">
            <v>708</v>
          </cell>
          <cell r="D107">
            <v>13</v>
          </cell>
          <cell r="E107">
            <v>8</v>
          </cell>
          <cell r="F107">
            <v>0</v>
          </cell>
          <cell r="G107">
            <v>416</v>
          </cell>
          <cell r="H107">
            <v>284</v>
          </cell>
          <cell r="I107">
            <v>13</v>
          </cell>
          <cell r="J107">
            <v>109</v>
          </cell>
          <cell r="K107">
            <v>1</v>
          </cell>
          <cell r="L107">
            <v>45627</v>
          </cell>
          <cell r="M107">
            <v>6994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7</v>
          </cell>
          <cell r="H108">
            <v>12</v>
          </cell>
          <cell r="I108">
            <v>0</v>
          </cell>
          <cell r="J108">
            <v>3</v>
          </cell>
          <cell r="K108">
            <v>0</v>
          </cell>
          <cell r="L108">
            <v>1815</v>
          </cell>
          <cell r="M108">
            <v>249</v>
          </cell>
        </row>
        <row r="109">
          <cell r="C109">
            <v>836</v>
          </cell>
          <cell r="D109">
            <v>18</v>
          </cell>
          <cell r="E109">
            <v>13</v>
          </cell>
          <cell r="F109">
            <v>0</v>
          </cell>
          <cell r="G109">
            <v>267</v>
          </cell>
          <cell r="H109">
            <v>556</v>
          </cell>
          <cell r="I109">
            <v>4</v>
          </cell>
          <cell r="J109">
            <v>443</v>
          </cell>
          <cell r="K109">
            <v>7</v>
          </cell>
          <cell r="L109">
            <v>51561</v>
          </cell>
          <cell r="M109">
            <v>27336</v>
          </cell>
        </row>
        <row r="110">
          <cell r="C110">
            <v>717</v>
          </cell>
          <cell r="D110">
            <v>7</v>
          </cell>
          <cell r="E110">
            <v>24</v>
          </cell>
          <cell r="F110">
            <v>0</v>
          </cell>
          <cell r="G110">
            <v>145</v>
          </cell>
          <cell r="H110">
            <v>548</v>
          </cell>
          <cell r="I110">
            <v>44</v>
          </cell>
          <cell r="J110">
            <v>105</v>
          </cell>
          <cell r="K110">
            <v>4</v>
          </cell>
          <cell r="L110">
            <v>30879</v>
          </cell>
          <cell r="M110">
            <v>4524</v>
          </cell>
        </row>
        <row r="114">
          <cell r="C114">
            <v>1344</v>
          </cell>
          <cell r="D114">
            <v>-105</v>
          </cell>
          <cell r="E114">
            <v>44</v>
          </cell>
          <cell r="F114">
            <v>3</v>
          </cell>
          <cell r="G114">
            <v>536</v>
          </cell>
          <cell r="H114">
            <v>764</v>
          </cell>
          <cell r="I114">
            <v>17</v>
          </cell>
          <cell r="J114">
            <v>494</v>
          </cell>
          <cell r="K114">
            <v>16</v>
          </cell>
          <cell r="L114">
            <v>111809</v>
          </cell>
          <cell r="M114">
            <v>41072</v>
          </cell>
        </row>
        <row r="115">
          <cell r="C115">
            <v>3741</v>
          </cell>
          <cell r="D115">
            <v>12</v>
          </cell>
          <cell r="E115">
            <v>89</v>
          </cell>
          <cell r="F115">
            <v>1</v>
          </cell>
          <cell r="G115">
            <v>3123</v>
          </cell>
          <cell r="H115">
            <v>529</v>
          </cell>
          <cell r="I115">
            <v>19</v>
          </cell>
          <cell r="J115">
            <v>5976</v>
          </cell>
          <cell r="K115">
            <v>142</v>
          </cell>
          <cell r="L115">
            <v>39741</v>
          </cell>
          <cell r="M115">
            <v>63486</v>
          </cell>
        </row>
        <row r="118">
          <cell r="C118">
            <v>5851</v>
          </cell>
          <cell r="D118">
            <v>31</v>
          </cell>
          <cell r="E118">
            <v>100</v>
          </cell>
          <cell r="F118">
            <v>1</v>
          </cell>
          <cell r="G118">
            <v>4032</v>
          </cell>
          <cell r="H118">
            <v>1719</v>
          </cell>
          <cell r="I118">
            <v>36</v>
          </cell>
          <cell r="J118">
            <v>181</v>
          </cell>
          <cell r="K118">
            <v>3</v>
          </cell>
          <cell r="L118">
            <v>152142</v>
          </cell>
          <cell r="M118">
            <v>4701</v>
          </cell>
        </row>
        <row r="119">
          <cell r="C119">
            <v>250</v>
          </cell>
          <cell r="D119">
            <v>24</v>
          </cell>
          <cell r="E119">
            <v>0</v>
          </cell>
          <cell r="F119">
            <v>0</v>
          </cell>
          <cell r="G119">
            <v>17</v>
          </cell>
          <cell r="H119">
            <v>233</v>
          </cell>
          <cell r="I119">
            <v>2</v>
          </cell>
          <cell r="J119">
            <v>462</v>
          </cell>
          <cell r="K119">
            <v>0</v>
          </cell>
          <cell r="L119">
            <v>5296</v>
          </cell>
          <cell r="M119">
            <v>9798</v>
          </cell>
        </row>
        <row r="126">
          <cell r="C126">
            <v>15529</v>
          </cell>
          <cell r="D126">
            <v>852</v>
          </cell>
          <cell r="E126">
            <v>1434</v>
          </cell>
          <cell r="F126">
            <v>83</v>
          </cell>
          <cell r="G126">
            <v>9086</v>
          </cell>
          <cell r="H126">
            <v>5009</v>
          </cell>
          <cell r="I126">
            <v>378</v>
          </cell>
          <cell r="J126">
            <v>120</v>
          </cell>
          <cell r="K126">
            <v>11</v>
          </cell>
          <cell r="L126">
            <v>71103</v>
          </cell>
          <cell r="M126">
            <v>551</v>
          </cell>
        </row>
        <row r="127">
          <cell r="C127">
            <v>3638</v>
          </cell>
          <cell r="D127">
            <v>157</v>
          </cell>
          <cell r="E127">
            <v>103</v>
          </cell>
          <cell r="F127">
            <v>1</v>
          </cell>
          <cell r="G127">
            <v>975</v>
          </cell>
          <cell r="H127">
            <v>2560</v>
          </cell>
          <cell r="I127">
            <v>212</v>
          </cell>
          <cell r="J127">
            <v>902</v>
          </cell>
          <cell r="K127">
            <v>26</v>
          </cell>
          <cell r="L127">
            <v>11763</v>
          </cell>
          <cell r="M127">
            <v>2916</v>
          </cell>
        </row>
        <row r="129">
          <cell r="C129">
            <v>38</v>
          </cell>
          <cell r="D129">
            <v>0</v>
          </cell>
          <cell r="E129">
            <v>0</v>
          </cell>
          <cell r="F129">
            <v>0</v>
          </cell>
          <cell r="G129">
            <v>10</v>
          </cell>
          <cell r="H129">
            <v>28</v>
          </cell>
          <cell r="I129">
            <v>0</v>
          </cell>
          <cell r="J129">
            <v>12</v>
          </cell>
          <cell r="K129">
            <v>0</v>
          </cell>
          <cell r="L129">
            <v>7292</v>
          </cell>
          <cell r="M129">
            <v>2224</v>
          </cell>
        </row>
        <row r="130">
          <cell r="C130">
            <v>321</v>
          </cell>
          <cell r="D130">
            <v>0</v>
          </cell>
          <cell r="E130">
            <v>7</v>
          </cell>
          <cell r="F130">
            <v>0</v>
          </cell>
          <cell r="G130">
            <v>199</v>
          </cell>
          <cell r="H130">
            <v>115</v>
          </cell>
          <cell r="I130">
            <v>7</v>
          </cell>
          <cell r="J130">
            <v>511</v>
          </cell>
          <cell r="K130">
            <v>11</v>
          </cell>
          <cell r="L130">
            <v>6864</v>
          </cell>
          <cell r="M130">
            <v>10929</v>
          </cell>
        </row>
        <row r="135">
          <cell r="C135">
            <v>149</v>
          </cell>
          <cell r="D135">
            <v>3</v>
          </cell>
          <cell r="E135">
            <v>5</v>
          </cell>
          <cell r="F135">
            <v>0</v>
          </cell>
          <cell r="G135">
            <v>16</v>
          </cell>
          <cell r="H135">
            <v>128</v>
          </cell>
          <cell r="I135">
            <v>0</v>
          </cell>
          <cell r="J135">
            <v>3</v>
          </cell>
          <cell r="K135">
            <v>0.09</v>
          </cell>
          <cell r="L135">
            <v>7215</v>
          </cell>
          <cell r="M135">
            <v>133</v>
          </cell>
        </row>
        <row r="137">
          <cell r="C137">
            <v>54</v>
          </cell>
          <cell r="D137">
            <v>2</v>
          </cell>
          <cell r="E137">
            <v>0</v>
          </cell>
          <cell r="F137">
            <v>0</v>
          </cell>
          <cell r="G137">
            <v>16</v>
          </cell>
          <cell r="H137">
            <v>38</v>
          </cell>
          <cell r="I137">
            <v>0</v>
          </cell>
          <cell r="J137">
            <v>2</v>
          </cell>
          <cell r="K137">
            <v>0</v>
          </cell>
          <cell r="L137">
            <v>54826</v>
          </cell>
          <cell r="M137">
            <v>1882</v>
          </cell>
        </row>
        <row r="138">
          <cell r="C138">
            <v>38416</v>
          </cell>
          <cell r="D138">
            <v>171</v>
          </cell>
          <cell r="E138">
            <v>4566</v>
          </cell>
          <cell r="F138">
            <v>48</v>
          </cell>
          <cell r="G138" t="str">
            <v>N/A</v>
          </cell>
          <cell r="H138">
            <v>33600</v>
          </cell>
          <cell r="I138">
            <v>861</v>
          </cell>
          <cell r="J138">
            <v>2242</v>
          </cell>
          <cell r="K138">
            <v>266</v>
          </cell>
          <cell r="L138">
            <v>209726</v>
          </cell>
          <cell r="M138">
            <v>12240</v>
          </cell>
        </row>
        <row r="144">
          <cell r="C144">
            <v>1421</v>
          </cell>
          <cell r="D144">
            <v>22</v>
          </cell>
          <cell r="E144">
            <v>71</v>
          </cell>
          <cell r="F144">
            <v>6</v>
          </cell>
          <cell r="G144">
            <v>589</v>
          </cell>
          <cell r="H144">
            <v>761</v>
          </cell>
          <cell r="I144">
            <v>13</v>
          </cell>
          <cell r="J144">
            <v>682</v>
          </cell>
          <cell r="K144">
            <v>34</v>
          </cell>
          <cell r="L144">
            <v>15771</v>
          </cell>
          <cell r="M144">
            <v>7570</v>
          </cell>
        </row>
        <row r="145">
          <cell r="C145">
            <v>7619</v>
          </cell>
          <cell r="D145">
            <v>65</v>
          </cell>
          <cell r="E145">
            <v>206</v>
          </cell>
          <cell r="F145">
            <v>1</v>
          </cell>
          <cell r="G145">
            <v>32</v>
          </cell>
          <cell r="H145">
            <v>7381</v>
          </cell>
          <cell r="I145">
            <v>44</v>
          </cell>
          <cell r="J145">
            <v>1405</v>
          </cell>
          <cell r="K145">
            <v>38</v>
          </cell>
          <cell r="L145">
            <v>165951</v>
          </cell>
          <cell r="M145">
            <v>30611</v>
          </cell>
        </row>
        <row r="146">
          <cell r="C146">
            <v>2131</v>
          </cell>
          <cell r="D146">
            <v>82</v>
          </cell>
          <cell r="E146">
            <v>10</v>
          </cell>
          <cell r="F146">
            <v>0</v>
          </cell>
          <cell r="G146">
            <v>364</v>
          </cell>
          <cell r="H146">
            <v>1757</v>
          </cell>
          <cell r="I146">
            <v>3</v>
          </cell>
          <cell r="J146">
            <v>417</v>
          </cell>
          <cell r="K146">
            <v>2</v>
          </cell>
          <cell r="L146">
            <v>0</v>
          </cell>
          <cell r="M146">
            <v>0</v>
          </cell>
        </row>
        <row r="147">
          <cell r="C147">
            <v>14612</v>
          </cell>
          <cell r="D147">
            <v>697</v>
          </cell>
          <cell r="E147">
            <v>312</v>
          </cell>
          <cell r="F147">
            <v>20</v>
          </cell>
          <cell r="G147">
            <v>3233</v>
          </cell>
          <cell r="H147">
            <v>11067</v>
          </cell>
          <cell r="I147">
            <v>111</v>
          </cell>
          <cell r="J147">
            <v>66</v>
          </cell>
          <cell r="K147">
            <v>1</v>
          </cell>
          <cell r="L147">
            <v>157223</v>
          </cell>
          <cell r="M147">
            <v>712</v>
          </cell>
        </row>
        <row r="148">
          <cell r="C148">
            <v>342</v>
          </cell>
          <cell r="D148">
            <v>0</v>
          </cell>
          <cell r="E148">
            <v>2</v>
          </cell>
          <cell r="F148">
            <v>0</v>
          </cell>
          <cell r="G148">
            <v>83</v>
          </cell>
          <cell r="H148">
            <v>257</v>
          </cell>
          <cell r="I148">
            <v>0</v>
          </cell>
          <cell r="J148">
            <v>67</v>
          </cell>
          <cell r="K148">
            <v>0.4</v>
          </cell>
          <cell r="L148">
            <v>27000</v>
          </cell>
          <cell r="M148">
            <v>5293</v>
          </cell>
        </row>
        <row r="149">
          <cell r="C149">
            <v>6021</v>
          </cell>
          <cell r="D149">
            <v>242</v>
          </cell>
          <cell r="E149">
            <v>167</v>
          </cell>
          <cell r="F149">
            <v>2</v>
          </cell>
          <cell r="G149">
            <v>455</v>
          </cell>
          <cell r="H149">
            <v>5399</v>
          </cell>
          <cell r="I149">
            <v>89</v>
          </cell>
          <cell r="J149">
            <v>1395</v>
          </cell>
        </row>
        <row r="152">
          <cell r="C152">
            <v>31190</v>
          </cell>
          <cell r="D152">
            <v>2491</v>
          </cell>
          <cell r="E152">
            <v>854</v>
          </cell>
          <cell r="F152">
            <v>72</v>
          </cell>
          <cell r="G152">
            <v>9179</v>
          </cell>
          <cell r="H152">
            <v>21157</v>
          </cell>
          <cell r="I152">
            <v>600</v>
          </cell>
          <cell r="J152">
            <v>946</v>
          </cell>
          <cell r="K152">
            <v>26</v>
          </cell>
          <cell r="L152">
            <v>267612</v>
          </cell>
          <cell r="M152">
            <v>8116</v>
          </cell>
        </row>
        <row r="153">
          <cell r="C153">
            <v>7958</v>
          </cell>
          <cell r="D153">
            <v>181</v>
          </cell>
          <cell r="E153">
            <v>530</v>
          </cell>
          <cell r="F153">
            <v>19</v>
          </cell>
          <cell r="G153">
            <v>975</v>
          </cell>
          <cell r="H153">
            <v>6453</v>
          </cell>
          <cell r="I153">
            <v>31</v>
          </cell>
          <cell r="J153">
            <v>73</v>
          </cell>
          <cell r="K153">
            <v>5</v>
          </cell>
          <cell r="L153">
            <v>89889</v>
          </cell>
          <cell r="M153">
            <v>820</v>
          </cell>
        </row>
        <row r="154">
          <cell r="C154">
            <v>12218</v>
          </cell>
          <cell r="D154">
            <v>316</v>
          </cell>
          <cell r="E154">
            <v>596</v>
          </cell>
          <cell r="F154">
            <v>34</v>
          </cell>
          <cell r="G154">
            <v>2655</v>
          </cell>
          <cell r="H154">
            <v>8967</v>
          </cell>
          <cell r="I154">
            <v>160</v>
          </cell>
          <cell r="J154">
            <v>323</v>
          </cell>
          <cell r="K154">
            <v>16</v>
          </cell>
          <cell r="L154">
            <v>310744</v>
          </cell>
          <cell r="M154">
            <v>8211</v>
          </cell>
        </row>
        <row r="155">
          <cell r="C155">
            <v>24322</v>
          </cell>
          <cell r="D155">
            <v>295</v>
          </cell>
          <cell r="E155">
            <v>948</v>
          </cell>
          <cell r="F155">
            <v>20</v>
          </cell>
          <cell r="G155">
            <v>1389</v>
          </cell>
          <cell r="H155">
            <v>21985</v>
          </cell>
          <cell r="I155">
            <v>172</v>
          </cell>
          <cell r="J155">
            <v>2385</v>
          </cell>
          <cell r="K155">
            <v>93</v>
          </cell>
          <cell r="L155">
            <v>360155</v>
          </cell>
          <cell r="M155">
            <v>35321</v>
          </cell>
        </row>
        <row r="156">
          <cell r="C156">
            <v>11921</v>
          </cell>
          <cell r="D156">
            <v>677</v>
          </cell>
          <cell r="E156">
            <v>10</v>
          </cell>
          <cell r="F156">
            <v>0</v>
          </cell>
          <cell r="G156">
            <v>1134</v>
          </cell>
          <cell r="H156">
            <v>10777</v>
          </cell>
          <cell r="I156">
            <v>72</v>
          </cell>
          <cell r="J156">
            <v>4138</v>
          </cell>
          <cell r="K156">
            <v>3</v>
          </cell>
          <cell r="L156">
            <v>88607</v>
          </cell>
          <cell r="M156">
            <v>30755</v>
          </cell>
        </row>
        <row r="158">
          <cell r="C158">
            <v>11616</v>
          </cell>
          <cell r="D158">
            <v>277</v>
          </cell>
          <cell r="E158">
            <v>663</v>
          </cell>
          <cell r="F158">
            <v>22</v>
          </cell>
          <cell r="G158">
            <v>3404</v>
          </cell>
          <cell r="H158">
            <v>7549</v>
          </cell>
          <cell r="I158">
            <v>243</v>
          </cell>
          <cell r="J158">
            <v>604</v>
          </cell>
          <cell r="K158">
            <v>34</v>
          </cell>
          <cell r="L158">
            <v>150309</v>
          </cell>
          <cell r="M158">
            <v>7813</v>
          </cell>
        </row>
        <row r="159">
          <cell r="C159">
            <v>93558</v>
          </cell>
          <cell r="D159">
            <v>6411</v>
          </cell>
          <cell r="E159">
            <v>867</v>
          </cell>
          <cell r="F159">
            <v>73</v>
          </cell>
          <cell r="G159">
            <v>8456</v>
          </cell>
          <cell r="H159">
            <v>84235</v>
          </cell>
          <cell r="I159">
            <v>2300</v>
          </cell>
          <cell r="J159">
            <v>641</v>
          </cell>
          <cell r="K159">
            <v>6</v>
          </cell>
          <cell r="L159">
            <v>3139258</v>
          </cell>
          <cell r="M159">
            <v>21511</v>
          </cell>
        </row>
        <row r="161">
          <cell r="C161">
            <v>10752</v>
          </cell>
          <cell r="D161">
            <v>14</v>
          </cell>
          <cell r="E161">
            <v>244</v>
          </cell>
          <cell r="F161">
            <v>1</v>
          </cell>
          <cell r="G161">
            <v>8854</v>
          </cell>
          <cell r="H161">
            <v>1654</v>
          </cell>
          <cell r="I161">
            <v>55</v>
          </cell>
          <cell r="J161">
            <v>210</v>
          </cell>
          <cell r="K161">
            <v>5</v>
          </cell>
          <cell r="L161">
            <v>608514</v>
          </cell>
          <cell r="M161">
            <v>11869</v>
          </cell>
        </row>
        <row r="168">
          <cell r="C168">
            <v>20077</v>
          </cell>
          <cell r="D168">
            <v>1266</v>
          </cell>
          <cell r="E168">
            <v>152</v>
          </cell>
          <cell r="F168">
            <v>8</v>
          </cell>
          <cell r="G168">
            <v>2784</v>
          </cell>
          <cell r="H168">
            <v>17141</v>
          </cell>
          <cell r="I168">
            <v>118</v>
          </cell>
          <cell r="J168">
            <v>577</v>
          </cell>
          <cell r="K168">
            <v>4</v>
          </cell>
          <cell r="L168">
            <v>200000</v>
          </cell>
          <cell r="M168">
            <v>5745</v>
          </cell>
        </row>
        <row r="170">
          <cell r="C170">
            <v>8497</v>
          </cell>
          <cell r="D170">
            <v>222</v>
          </cell>
          <cell r="E170">
            <v>168</v>
          </cell>
          <cell r="F170">
            <v>6</v>
          </cell>
          <cell r="G170">
            <v>1260</v>
          </cell>
          <cell r="H170">
            <v>7069</v>
          </cell>
          <cell r="I170">
            <v>79</v>
          </cell>
          <cell r="J170">
            <v>972</v>
          </cell>
          <cell r="K170">
            <v>19</v>
          </cell>
          <cell r="L170">
            <v>73363</v>
          </cell>
          <cell r="M170">
            <v>8396</v>
          </cell>
        </row>
        <row r="173">
          <cell r="C173">
            <v>14951</v>
          </cell>
          <cell r="D173">
            <v>528</v>
          </cell>
          <cell r="E173">
            <v>14</v>
          </cell>
          <cell r="F173">
            <v>0</v>
          </cell>
          <cell r="G173">
            <v>1128</v>
          </cell>
          <cell r="H173">
            <v>13809</v>
          </cell>
          <cell r="I173">
            <v>20</v>
          </cell>
          <cell r="J173">
            <v>2556</v>
          </cell>
          <cell r="K173">
            <v>2</v>
          </cell>
          <cell r="L173">
            <v>121774</v>
          </cell>
          <cell r="M173">
            <v>20815</v>
          </cell>
        </row>
        <row r="175">
          <cell r="C175">
            <v>1384</v>
          </cell>
          <cell r="D175">
            <v>3</v>
          </cell>
          <cell r="E175">
            <v>20</v>
          </cell>
          <cell r="F175">
            <v>2</v>
          </cell>
          <cell r="G175">
            <v>423</v>
          </cell>
          <cell r="H175">
            <v>941</v>
          </cell>
          <cell r="I175">
            <v>6</v>
          </cell>
          <cell r="J175">
            <v>253</v>
          </cell>
          <cell r="K175">
            <v>4</v>
          </cell>
          <cell r="L175">
            <v>75866</v>
          </cell>
          <cell r="M175">
            <v>13896</v>
          </cell>
        </row>
        <row r="176">
          <cell r="C176">
            <v>1408</v>
          </cell>
          <cell r="D176">
            <v>6</v>
          </cell>
          <cell r="E176">
            <v>86</v>
          </cell>
          <cell r="F176">
            <v>3</v>
          </cell>
          <cell r="G176">
            <v>223</v>
          </cell>
          <cell r="H176">
            <v>1099</v>
          </cell>
          <cell r="I176">
            <v>24</v>
          </cell>
          <cell r="J176">
            <v>677</v>
          </cell>
          <cell r="K176">
            <v>41</v>
          </cell>
          <cell r="L176">
            <v>50290</v>
          </cell>
          <cell r="M176">
            <v>24190</v>
          </cell>
        </row>
        <row r="180">
          <cell r="C180">
            <v>232128</v>
          </cell>
          <cell r="D180">
            <v>2706</v>
          </cell>
          <cell r="E180">
            <v>23822</v>
          </cell>
          <cell r="F180">
            <v>301</v>
          </cell>
          <cell r="G180">
            <v>123903</v>
          </cell>
          <cell r="H180">
            <v>84403</v>
          </cell>
          <cell r="I180">
            <v>7764</v>
          </cell>
          <cell r="J180">
            <v>4965</v>
          </cell>
          <cell r="K180">
            <v>510</v>
          </cell>
          <cell r="L180">
            <v>1345560</v>
          </cell>
          <cell r="M180">
            <v>28779</v>
          </cell>
        </row>
        <row r="181">
          <cell r="C181">
            <v>619</v>
          </cell>
          <cell r="D181">
            <v>31</v>
          </cell>
          <cell r="E181">
            <v>7</v>
          </cell>
          <cell r="F181">
            <v>0</v>
          </cell>
          <cell r="G181">
            <v>134</v>
          </cell>
          <cell r="H181">
            <v>478</v>
          </cell>
          <cell r="I181">
            <v>2</v>
          </cell>
          <cell r="J181">
            <v>29</v>
          </cell>
          <cell r="K181">
            <v>0.3</v>
          </cell>
          <cell r="L181">
            <v>17715</v>
          </cell>
          <cell r="M181">
            <v>827</v>
          </cell>
        </row>
        <row r="186">
          <cell r="C186">
            <v>19621</v>
          </cell>
          <cell r="D186">
            <v>695</v>
          </cell>
          <cell r="E186">
            <v>2355</v>
          </cell>
          <cell r="F186">
            <v>81</v>
          </cell>
          <cell r="G186">
            <v>1005</v>
          </cell>
          <cell r="H186">
            <v>16261</v>
          </cell>
          <cell r="I186">
            <v>524</v>
          </cell>
          <cell r="J186">
            <v>1943</v>
          </cell>
          <cell r="K186">
            <v>233</v>
          </cell>
          <cell r="L186">
            <v>119500</v>
          </cell>
          <cell r="M186">
            <v>11833</v>
          </cell>
        </row>
        <row r="187">
          <cell r="C187">
            <v>29264</v>
          </cell>
          <cell r="D187">
            <v>100</v>
          </cell>
          <cell r="E187">
            <v>1699</v>
          </cell>
          <cell r="F187">
            <v>34</v>
          </cell>
          <cell r="G187">
            <v>22600</v>
          </cell>
          <cell r="H187">
            <v>4965</v>
          </cell>
          <cell r="I187">
            <v>185</v>
          </cell>
          <cell r="J187">
            <v>3381</v>
          </cell>
          <cell r="K187">
            <v>196</v>
          </cell>
          <cell r="L187">
            <v>256500</v>
          </cell>
          <cell r="M187">
            <v>29637</v>
          </cell>
        </row>
        <row r="188">
          <cell r="C188">
            <v>43</v>
          </cell>
          <cell r="D188">
            <v>0</v>
          </cell>
          <cell r="E188">
            <v>3</v>
          </cell>
          <cell r="F188">
            <v>0</v>
          </cell>
          <cell r="G188">
            <v>21</v>
          </cell>
          <cell r="H188">
            <v>19</v>
          </cell>
          <cell r="I188">
            <v>0</v>
          </cell>
          <cell r="J188">
            <v>2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2938</v>
          </cell>
          <cell r="D190">
            <v>7</v>
          </cell>
          <cell r="E190">
            <v>54</v>
          </cell>
          <cell r="F190">
            <v>2</v>
          </cell>
          <cell r="G190">
            <v>2652</v>
          </cell>
          <cell r="H190">
            <v>232</v>
          </cell>
          <cell r="I190">
            <v>61</v>
          </cell>
          <cell r="J190">
            <v>42</v>
          </cell>
          <cell r="K190">
            <v>0.8</v>
          </cell>
          <cell r="L190">
            <v>178083</v>
          </cell>
          <cell r="M190">
            <v>2551</v>
          </cell>
        </row>
        <row r="195">
          <cell r="C195">
            <v>114653</v>
          </cell>
          <cell r="D195">
            <v>2392</v>
          </cell>
          <cell r="E195">
            <v>2992</v>
          </cell>
          <cell r="F195">
            <v>92</v>
          </cell>
          <cell r="G195">
            <v>38809</v>
          </cell>
          <cell r="H195">
            <v>72852</v>
          </cell>
          <cell r="I195">
            <v>1621</v>
          </cell>
          <cell r="J195">
            <v>1359</v>
          </cell>
          <cell r="K195">
            <v>35</v>
          </cell>
          <cell r="L195">
            <v>948115</v>
          </cell>
          <cell r="M195">
            <v>11242</v>
          </cell>
        </row>
        <row r="197">
          <cell r="C197">
            <v>11380</v>
          </cell>
          <cell r="D197">
            <v>541</v>
          </cell>
          <cell r="E197">
            <v>89</v>
          </cell>
          <cell r="F197">
            <v>7</v>
          </cell>
          <cell r="G197">
            <v>2181</v>
          </cell>
          <cell r="H197">
            <v>9110</v>
          </cell>
          <cell r="I197">
            <v>1</v>
          </cell>
          <cell r="J197">
            <v>1151</v>
          </cell>
          <cell r="K197">
            <v>9</v>
          </cell>
          <cell r="L197">
            <v>1057326</v>
          </cell>
          <cell r="M197">
            <v>106904</v>
          </cell>
        </row>
        <row r="199">
          <cell r="C199">
            <v>161145</v>
          </cell>
          <cell r="D199">
            <v>3996</v>
          </cell>
          <cell r="E199">
            <v>21678</v>
          </cell>
          <cell r="F199">
            <v>586</v>
          </cell>
          <cell r="G199" t="str">
            <v>N/A</v>
          </cell>
          <cell r="H199">
            <v>139123</v>
          </cell>
          <cell r="I199">
            <v>1559</v>
          </cell>
          <cell r="J199">
            <v>2374</v>
          </cell>
          <cell r="K199">
            <v>319</v>
          </cell>
          <cell r="L199">
            <v>763387</v>
          </cell>
          <cell r="M199">
            <v>11245</v>
          </cell>
        </row>
        <row r="200">
          <cell r="C200">
            <v>9410</v>
          </cell>
          <cell r="D200">
            <v>401</v>
          </cell>
          <cell r="E200">
            <v>239</v>
          </cell>
          <cell r="F200">
            <v>19</v>
          </cell>
          <cell r="G200">
            <v>992</v>
          </cell>
          <cell r="H200">
            <v>8179</v>
          </cell>
          <cell r="I200">
            <v>121</v>
          </cell>
          <cell r="J200">
            <v>215</v>
          </cell>
          <cell r="K200">
            <v>5</v>
          </cell>
          <cell r="L200">
            <v>98719</v>
          </cell>
          <cell r="M200">
            <v>2257</v>
          </cell>
        </row>
        <row r="202">
          <cell r="C202">
            <v>1029878</v>
          </cell>
          <cell r="D202">
            <v>24936</v>
          </cell>
          <cell r="E202">
            <v>58640</v>
          </cell>
          <cell r="F202">
            <v>2113</v>
          </cell>
          <cell r="G202">
            <v>140138</v>
          </cell>
          <cell r="H202">
            <v>831100</v>
          </cell>
          <cell r="I202">
            <v>14868</v>
          </cell>
          <cell r="J202">
            <v>3111</v>
          </cell>
          <cell r="K202">
            <v>177</v>
          </cell>
          <cell r="L202">
            <v>5823807</v>
          </cell>
          <cell r="M202">
            <v>17594</v>
          </cell>
        </row>
        <row r="203">
          <cell r="C203">
            <v>1939</v>
          </cell>
          <cell r="D203">
            <v>35</v>
          </cell>
          <cell r="E203">
            <v>8</v>
          </cell>
          <cell r="F203">
            <v>0</v>
          </cell>
          <cell r="G203">
            <v>992</v>
          </cell>
          <cell r="H203">
            <v>939</v>
          </cell>
          <cell r="I203">
            <v>8</v>
          </cell>
          <cell r="J203">
            <v>58</v>
          </cell>
          <cell r="K203">
            <v>0.2</v>
          </cell>
          <cell r="L203">
            <v>242536</v>
          </cell>
          <cell r="M203">
            <v>7247</v>
          </cell>
        </row>
        <row r="206">
          <cell r="C206">
            <v>270</v>
          </cell>
          <cell r="D206">
            <v>0</v>
          </cell>
          <cell r="E206">
            <v>0</v>
          </cell>
          <cell r="F206">
            <v>0</v>
          </cell>
          <cell r="G206">
            <v>225</v>
          </cell>
          <cell r="H206">
            <v>45</v>
          </cell>
          <cell r="I206">
            <v>8</v>
          </cell>
          <cell r="J206">
            <v>3</v>
          </cell>
          <cell r="K206">
            <v>0</v>
          </cell>
          <cell r="L206">
            <v>212965</v>
          </cell>
          <cell r="M206">
            <v>2188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1</v>
          </cell>
          <cell r="H208">
            <v>0</v>
          </cell>
          <cell r="I208">
            <v>0</v>
          </cell>
          <cell r="J208">
            <v>0.03</v>
          </cell>
          <cell r="K208">
            <v>0</v>
          </cell>
          <cell r="L208">
            <v>120</v>
          </cell>
          <cell r="M208">
            <v>4</v>
          </cell>
        </row>
      </sheetData>
      <sheetData sheetId="76"/>
      <sheetData sheetId="77">
        <row r="1">
          <cell r="C1">
            <v>3207164</v>
          </cell>
        </row>
        <row r="1">
          <cell r="E1">
            <v>227368</v>
          </cell>
        </row>
        <row r="2">
          <cell r="C2">
            <v>1939</v>
          </cell>
          <cell r="D2">
            <v>111</v>
          </cell>
          <cell r="E2">
            <v>60</v>
          </cell>
          <cell r="F2">
            <v>2</v>
          </cell>
          <cell r="G2">
            <v>252</v>
          </cell>
          <cell r="H2">
            <v>1627</v>
          </cell>
          <cell r="I2">
            <v>7</v>
          </cell>
          <cell r="J2">
            <v>50</v>
          </cell>
          <cell r="K2">
            <v>2</v>
          </cell>
          <cell r="L2">
            <v>9000</v>
          </cell>
          <cell r="M2">
            <v>231</v>
          </cell>
        </row>
        <row r="3">
          <cell r="C3">
            <v>766</v>
          </cell>
          <cell r="D3">
            <v>16</v>
          </cell>
          <cell r="E3">
            <v>30</v>
          </cell>
          <cell r="F3">
            <v>0</v>
          </cell>
          <cell r="G3">
            <v>455</v>
          </cell>
          <cell r="H3">
            <v>281</v>
          </cell>
          <cell r="I3">
            <v>4</v>
          </cell>
          <cell r="J3">
            <v>266</v>
          </cell>
          <cell r="K3">
            <v>10</v>
          </cell>
          <cell r="L3">
            <v>8028</v>
          </cell>
          <cell r="M3">
            <v>2790</v>
          </cell>
        </row>
        <row r="10">
          <cell r="C10">
            <v>1932</v>
          </cell>
          <cell r="D10">
            <v>65</v>
          </cell>
          <cell r="E10">
            <v>30</v>
          </cell>
          <cell r="F10">
            <v>0</v>
          </cell>
          <cell r="G10">
            <v>900</v>
          </cell>
          <cell r="H10">
            <v>1002</v>
          </cell>
          <cell r="I10">
            <v>10</v>
          </cell>
          <cell r="J10">
            <v>652</v>
          </cell>
          <cell r="K10">
            <v>10</v>
          </cell>
          <cell r="L10">
            <v>20189</v>
          </cell>
          <cell r="M10">
            <v>6813</v>
          </cell>
        </row>
        <row r="12">
          <cell r="C12">
            <v>6746</v>
          </cell>
          <cell r="D12">
            <v>15</v>
          </cell>
          <cell r="E12">
            <v>89</v>
          </cell>
          <cell r="F12">
            <v>5</v>
          </cell>
          <cell r="G12">
            <v>5667</v>
          </cell>
          <cell r="H12">
            <v>990</v>
          </cell>
          <cell r="I12">
            <v>38</v>
          </cell>
          <cell r="J12">
            <v>265</v>
          </cell>
          <cell r="K12">
            <v>3</v>
          </cell>
          <cell r="L12">
            <v>544410</v>
          </cell>
          <cell r="M12">
            <v>21350</v>
          </cell>
        </row>
        <row r="13">
          <cell r="C13">
            <v>15402</v>
          </cell>
          <cell r="D13">
            <v>45</v>
          </cell>
          <cell r="E13">
            <v>580</v>
          </cell>
          <cell r="F13">
            <v>11</v>
          </cell>
          <cell r="G13">
            <v>12779</v>
          </cell>
          <cell r="H13">
            <v>2043</v>
          </cell>
          <cell r="I13">
            <v>131</v>
          </cell>
          <cell r="J13">
            <v>1710</v>
          </cell>
          <cell r="K13">
            <v>64</v>
          </cell>
          <cell r="L13">
            <v>247754</v>
          </cell>
          <cell r="M13">
            <v>27509</v>
          </cell>
        </row>
        <row r="14">
          <cell r="C14">
            <v>1766</v>
          </cell>
          <cell r="D14">
            <v>49</v>
          </cell>
          <cell r="E14">
            <v>23</v>
          </cell>
          <cell r="F14">
            <v>1</v>
          </cell>
          <cell r="G14">
            <v>1267</v>
          </cell>
          <cell r="H14">
            <v>476</v>
          </cell>
          <cell r="I14">
            <v>18</v>
          </cell>
          <cell r="J14">
            <v>174</v>
          </cell>
          <cell r="K14">
            <v>2</v>
          </cell>
          <cell r="L14">
            <v>137379</v>
          </cell>
          <cell r="M14">
            <v>13549</v>
          </cell>
        </row>
        <row r="16">
          <cell r="C16">
            <v>2869</v>
          </cell>
          <cell r="D16">
            <v>58</v>
          </cell>
          <cell r="E16">
            <v>8</v>
          </cell>
          <cell r="F16">
            <v>0</v>
          </cell>
          <cell r="G16">
            <v>1370</v>
          </cell>
          <cell r="H16">
            <v>1491</v>
          </cell>
          <cell r="I16">
            <v>2</v>
          </cell>
          <cell r="J16">
            <v>1686</v>
          </cell>
          <cell r="K16">
            <v>5</v>
          </cell>
          <cell r="L16">
            <v>124591</v>
          </cell>
          <cell r="M16">
            <v>73221</v>
          </cell>
        </row>
        <row r="17">
          <cell r="C17">
            <v>7103</v>
          </cell>
          <cell r="D17">
            <v>641</v>
          </cell>
          <cell r="E17">
            <v>163</v>
          </cell>
          <cell r="F17">
            <v>8</v>
          </cell>
          <cell r="G17">
            <v>150</v>
          </cell>
          <cell r="H17">
            <v>6790</v>
          </cell>
          <cell r="I17">
            <v>1</v>
          </cell>
          <cell r="J17">
            <v>43</v>
          </cell>
          <cell r="K17">
            <v>1</v>
          </cell>
          <cell r="L17">
            <v>59701</v>
          </cell>
          <cell r="M17">
            <v>363</v>
          </cell>
        </row>
        <row r="19">
          <cell r="C19">
            <v>13181</v>
          </cell>
          <cell r="D19">
            <v>973</v>
          </cell>
          <cell r="E19">
            <v>84</v>
          </cell>
          <cell r="F19">
            <v>5</v>
          </cell>
          <cell r="G19">
            <v>2072</v>
          </cell>
          <cell r="H19">
            <v>11025</v>
          </cell>
          <cell r="I19">
            <v>92</v>
          </cell>
          <cell r="J19">
            <v>1395</v>
          </cell>
          <cell r="K19">
            <v>9</v>
          </cell>
          <cell r="L19">
            <v>168986</v>
          </cell>
          <cell r="M19">
            <v>17883</v>
          </cell>
        </row>
        <row r="20">
          <cell r="C20">
            <v>47859</v>
          </cell>
          <cell r="D20">
            <v>525</v>
          </cell>
          <cell r="E20">
            <v>7501</v>
          </cell>
          <cell r="F20">
            <v>170</v>
          </cell>
          <cell r="G20">
            <v>11283</v>
          </cell>
          <cell r="H20">
            <v>29075</v>
          </cell>
          <cell r="I20">
            <v>797</v>
          </cell>
          <cell r="J20">
            <v>4129</v>
          </cell>
          <cell r="K20">
            <v>647</v>
          </cell>
          <cell r="L20">
            <v>226724</v>
          </cell>
          <cell r="M20">
            <v>19563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9865</v>
          </cell>
          <cell r="M24">
            <v>12785</v>
          </cell>
        </row>
        <row r="26">
          <cell r="C26">
            <v>1677</v>
          </cell>
          <cell r="D26">
            <v>92</v>
          </cell>
          <cell r="E26">
            <v>65</v>
          </cell>
          <cell r="F26">
            <v>2</v>
          </cell>
          <cell r="G26">
            <v>710</v>
          </cell>
          <cell r="H26">
            <v>902</v>
          </cell>
          <cell r="I26">
            <v>4</v>
          </cell>
          <cell r="J26">
            <v>511</v>
          </cell>
          <cell r="K26">
            <v>20</v>
          </cell>
          <cell r="L26">
            <v>29130</v>
          </cell>
          <cell r="M26">
            <v>8879</v>
          </cell>
        </row>
        <row r="28">
          <cell r="C28">
            <v>78162</v>
          </cell>
          <cell r="D28">
            <v>6276</v>
          </cell>
          <cell r="E28">
            <v>5466</v>
          </cell>
          <cell r="F28">
            <v>449</v>
          </cell>
          <cell r="G28">
            <v>34132</v>
          </cell>
          <cell r="H28">
            <v>38564</v>
          </cell>
          <cell r="I28">
            <v>8318</v>
          </cell>
          <cell r="J28">
            <v>368</v>
          </cell>
          <cell r="K28">
            <v>26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124</v>
          </cell>
          <cell r="H30">
            <v>13</v>
          </cell>
          <cell r="I30">
            <v>2</v>
          </cell>
          <cell r="J30">
            <v>315</v>
          </cell>
          <cell r="K30">
            <v>2</v>
          </cell>
          <cell r="L30">
            <v>13428</v>
          </cell>
          <cell r="M30">
            <v>30694</v>
          </cell>
        </row>
        <row r="31">
          <cell r="C31">
            <v>1447</v>
          </cell>
          <cell r="D31">
            <v>48</v>
          </cell>
          <cell r="E31">
            <v>64</v>
          </cell>
          <cell r="F31">
            <v>6</v>
          </cell>
          <cell r="G31">
            <v>243</v>
          </cell>
          <cell r="H31">
            <v>1140</v>
          </cell>
          <cell r="I31">
            <v>38</v>
          </cell>
          <cell r="J31">
            <v>208</v>
          </cell>
          <cell r="K31">
            <v>9</v>
          </cell>
          <cell r="L31">
            <v>45208</v>
          </cell>
          <cell r="M31">
            <v>6506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119</v>
          </cell>
          <cell r="H35">
            <v>3</v>
          </cell>
          <cell r="I35">
            <v>1</v>
          </cell>
          <cell r="J35">
            <v>7</v>
          </cell>
          <cell r="K35">
            <v>0</v>
          </cell>
          <cell r="L35">
            <v>11905</v>
          </cell>
          <cell r="M35">
            <v>712</v>
          </cell>
        </row>
        <row r="37">
          <cell r="C37">
            <v>51248</v>
          </cell>
        </row>
        <row r="43">
          <cell r="C43">
            <v>14885</v>
          </cell>
          <cell r="D43">
            <v>520</v>
          </cell>
          <cell r="E43">
            <v>216</v>
          </cell>
          <cell r="F43">
            <v>9</v>
          </cell>
          <cell r="G43">
            <v>8057</v>
          </cell>
          <cell r="H43">
            <v>6612</v>
          </cell>
          <cell r="I43">
            <v>377</v>
          </cell>
          <cell r="J43">
            <v>779</v>
          </cell>
          <cell r="K43">
            <v>11</v>
          </cell>
          <cell r="L43">
            <v>172619</v>
          </cell>
          <cell r="M43">
            <v>9030</v>
          </cell>
        </row>
        <row r="44">
          <cell r="C44">
            <v>84370</v>
          </cell>
        </row>
        <row r="44">
          <cell r="E44">
            <v>4643</v>
          </cell>
        </row>
        <row r="48">
          <cell r="C48">
            <v>2062</v>
          </cell>
          <cell r="D48">
            <v>15</v>
          </cell>
          <cell r="E48">
            <v>67</v>
          </cell>
          <cell r="F48">
            <v>4</v>
          </cell>
          <cell r="G48">
            <v>1288</v>
          </cell>
          <cell r="H48">
            <v>707</v>
          </cell>
          <cell r="I48">
            <v>19</v>
          </cell>
          <cell r="J48">
            <v>502</v>
          </cell>
          <cell r="K48">
            <v>16</v>
          </cell>
          <cell r="L48">
            <v>34476</v>
          </cell>
          <cell r="M48">
            <v>8398</v>
          </cell>
        </row>
        <row r="51">
          <cell r="C51">
            <v>843</v>
          </cell>
          <cell r="D51">
            <v>6</v>
          </cell>
          <cell r="E51">
            <v>15</v>
          </cell>
          <cell r="F51">
            <v>0</v>
          </cell>
          <cell r="G51">
            <v>148</v>
          </cell>
          <cell r="H51">
            <v>680</v>
          </cell>
          <cell r="I51">
            <v>15</v>
          </cell>
          <cell r="J51">
            <v>698</v>
          </cell>
          <cell r="K51">
            <v>12</v>
          </cell>
          <cell r="L51">
            <v>53219</v>
          </cell>
          <cell r="M51">
            <v>44079</v>
          </cell>
        </row>
        <row r="52">
          <cell r="C52">
            <v>7563</v>
          </cell>
          <cell r="D52">
            <v>77</v>
          </cell>
          <cell r="E52">
            <v>227</v>
          </cell>
          <cell r="F52">
            <v>2</v>
          </cell>
          <cell r="G52">
            <v>3096</v>
          </cell>
          <cell r="H52">
            <v>4240</v>
          </cell>
          <cell r="I52">
            <v>71</v>
          </cell>
          <cell r="J52">
            <v>706</v>
          </cell>
          <cell r="K52">
            <v>21</v>
          </cell>
          <cell r="L52">
            <v>234985</v>
          </cell>
          <cell r="M52">
            <v>21943</v>
          </cell>
        </row>
        <row r="53">
          <cell r="C53">
            <v>9008</v>
          </cell>
          <cell r="D53">
            <v>157</v>
          </cell>
          <cell r="E53">
            <v>443</v>
          </cell>
          <cell r="F53">
            <v>9</v>
          </cell>
          <cell r="G53">
            <v>6366</v>
          </cell>
          <cell r="H53">
            <v>2199</v>
          </cell>
          <cell r="I53">
            <v>66</v>
          </cell>
          <cell r="J53">
            <v>1555</v>
          </cell>
          <cell r="K53">
            <v>76</v>
          </cell>
          <cell r="L53">
            <v>180062</v>
          </cell>
          <cell r="M53">
            <v>31087</v>
          </cell>
        </row>
        <row r="59">
          <cell r="C59">
            <v>24258</v>
          </cell>
          <cell r="D59">
            <v>0</v>
          </cell>
          <cell r="E59">
            <v>871</v>
          </cell>
          <cell r="F59">
            <v>0</v>
          </cell>
          <cell r="G59">
            <v>1557</v>
          </cell>
          <cell r="H59">
            <v>21830</v>
          </cell>
          <cell r="I59">
            <v>146</v>
          </cell>
          <cell r="J59">
            <v>1375</v>
          </cell>
          <cell r="K59">
            <v>49</v>
          </cell>
          <cell r="L59">
            <v>61529</v>
          </cell>
          <cell r="M59">
            <v>3487</v>
          </cell>
        </row>
        <row r="64">
          <cell r="C64">
            <v>1666</v>
          </cell>
          <cell r="D64">
            <v>6</v>
          </cell>
          <cell r="E64">
            <v>50</v>
          </cell>
          <cell r="F64">
            <v>0</v>
          </cell>
          <cell r="G64">
            <v>236</v>
          </cell>
          <cell r="H64">
            <v>1380</v>
          </cell>
          <cell r="I64">
            <v>10</v>
          </cell>
          <cell r="J64">
            <v>1256</v>
          </cell>
          <cell r="K64">
            <v>38</v>
          </cell>
          <cell r="L64">
            <v>51188</v>
          </cell>
          <cell r="M64">
            <v>38588</v>
          </cell>
        </row>
        <row r="70">
          <cell r="C70">
            <v>4906</v>
          </cell>
          <cell r="D70">
            <v>166</v>
          </cell>
          <cell r="E70">
            <v>206</v>
          </cell>
          <cell r="F70">
            <v>7</v>
          </cell>
          <cell r="G70">
            <v>2800</v>
          </cell>
          <cell r="H70">
            <v>1900</v>
          </cell>
          <cell r="I70">
            <v>51</v>
          </cell>
          <cell r="J70">
            <v>885</v>
          </cell>
          <cell r="K70">
            <v>37</v>
          </cell>
          <cell r="L70">
            <v>89800</v>
          </cell>
          <cell r="M70">
            <v>16207</v>
          </cell>
        </row>
        <row r="71">
          <cell r="C71">
            <v>166420</v>
          </cell>
          <cell r="D71">
            <v>-2060</v>
          </cell>
          <cell r="E71">
            <v>24087</v>
          </cell>
          <cell r="F71">
            <v>427</v>
          </cell>
          <cell r="G71">
            <v>48228</v>
          </cell>
          <cell r="H71">
            <v>94105</v>
          </cell>
          <cell r="I71">
            <v>4207</v>
          </cell>
          <cell r="J71">
            <v>2550</v>
          </cell>
          <cell r="K71">
            <v>369</v>
          </cell>
          <cell r="L71">
            <v>463662</v>
          </cell>
          <cell r="M71">
            <v>7103</v>
          </cell>
        </row>
        <row r="76">
          <cell r="C76">
            <v>517</v>
          </cell>
          <cell r="D76">
            <v>6</v>
          </cell>
          <cell r="E76">
            <v>6</v>
          </cell>
          <cell r="F76">
            <v>0</v>
          </cell>
          <cell r="G76">
            <v>178</v>
          </cell>
          <cell r="H76">
            <v>333</v>
          </cell>
          <cell r="I76">
            <v>6</v>
          </cell>
          <cell r="J76">
            <v>130</v>
          </cell>
          <cell r="K76">
            <v>2</v>
          </cell>
          <cell r="L76">
            <v>12593</v>
          </cell>
          <cell r="M76">
            <v>3157</v>
          </cell>
        </row>
        <row r="77">
          <cell r="C77">
            <v>161197</v>
          </cell>
          <cell r="D77">
            <v>1766</v>
          </cell>
          <cell r="E77">
            <v>6405</v>
          </cell>
          <cell r="F77">
            <v>190</v>
          </cell>
          <cell r="G77">
            <v>120400</v>
          </cell>
          <cell r="H77">
            <v>34392</v>
          </cell>
          <cell r="I77">
            <v>2415</v>
          </cell>
          <cell r="J77">
            <v>1924</v>
          </cell>
          <cell r="K77">
            <v>76</v>
          </cell>
          <cell r="L77">
            <v>2547052</v>
          </cell>
          <cell r="M77">
            <v>30400</v>
          </cell>
        </row>
        <row r="80">
          <cell r="C80">
            <v>2576</v>
          </cell>
          <cell r="D80">
            <v>10</v>
          </cell>
          <cell r="E80">
            <v>139</v>
          </cell>
          <cell r="F80">
            <v>1</v>
          </cell>
          <cell r="G80">
            <v>577</v>
          </cell>
          <cell r="H80">
            <v>1860</v>
          </cell>
          <cell r="I80">
            <v>41</v>
          </cell>
          <cell r="J80">
            <v>247</v>
          </cell>
          <cell r="K80">
            <v>13</v>
          </cell>
          <cell r="L80">
            <v>72130</v>
          </cell>
          <cell r="M80">
            <v>6920</v>
          </cell>
        </row>
        <row r="90">
          <cell r="C90">
            <v>2727</v>
          </cell>
          <cell r="D90">
            <v>78</v>
          </cell>
          <cell r="E90">
            <v>300</v>
          </cell>
          <cell r="F90">
            <v>9</v>
          </cell>
          <cell r="G90">
            <v>536</v>
          </cell>
          <cell r="H90">
            <v>1891</v>
          </cell>
          <cell r="I90">
            <v>50</v>
          </cell>
          <cell r="J90">
            <v>282</v>
          </cell>
          <cell r="K90">
            <v>31</v>
          </cell>
          <cell r="L90">
            <v>70300</v>
          </cell>
          <cell r="M90">
            <v>7277</v>
          </cell>
        </row>
        <row r="92">
          <cell r="C92">
            <v>33062</v>
          </cell>
          <cell r="D92">
            <v>1702</v>
          </cell>
          <cell r="E92">
            <v>1079</v>
          </cell>
          <cell r="F92">
            <v>71</v>
          </cell>
          <cell r="G92">
            <v>8437</v>
          </cell>
          <cell r="H92">
            <v>23546</v>
          </cell>
          <cell r="I92">
            <v>0</v>
          </cell>
          <cell r="J92">
            <v>24</v>
          </cell>
          <cell r="K92">
            <v>0.8</v>
          </cell>
          <cell r="L92">
            <v>770764</v>
          </cell>
          <cell r="M92">
            <v>559</v>
          </cell>
        </row>
        <row r="93">
          <cell r="C93">
            <v>9771</v>
          </cell>
          <cell r="D93">
            <v>260</v>
          </cell>
          <cell r="E93">
            <v>784</v>
          </cell>
          <cell r="F93">
            <v>11</v>
          </cell>
          <cell r="G93">
            <v>1391</v>
          </cell>
          <cell r="H93">
            <v>7596</v>
          </cell>
          <cell r="I93">
            <v>0</v>
          </cell>
          <cell r="J93">
            <v>36</v>
          </cell>
          <cell r="K93">
            <v>3</v>
          </cell>
          <cell r="L93">
            <v>86985</v>
          </cell>
          <cell r="M93">
            <v>318</v>
          </cell>
        </row>
        <row r="94">
          <cell r="C94">
            <v>93657</v>
          </cell>
          <cell r="D94">
            <v>1073</v>
          </cell>
          <cell r="E94">
            <v>5957</v>
          </cell>
          <cell r="F94">
            <v>80</v>
          </cell>
          <cell r="G94">
            <v>73791</v>
          </cell>
          <cell r="H94">
            <v>13909</v>
          </cell>
          <cell r="I94">
            <v>2965</v>
          </cell>
          <cell r="J94">
            <v>1115</v>
          </cell>
          <cell r="K94">
            <v>71</v>
          </cell>
          <cell r="L94">
            <v>453386</v>
          </cell>
          <cell r="M94">
            <v>5398</v>
          </cell>
        </row>
        <row r="95">
          <cell r="C95">
            <v>2003</v>
          </cell>
          <cell r="D95">
            <v>75</v>
          </cell>
          <cell r="E95">
            <v>92</v>
          </cell>
          <cell r="F95">
            <v>2</v>
          </cell>
          <cell r="G95">
            <v>1346</v>
          </cell>
          <cell r="H95">
            <v>565</v>
          </cell>
          <cell r="I95">
            <v>0</v>
          </cell>
          <cell r="J95">
            <v>50</v>
          </cell>
          <cell r="K95">
            <v>2</v>
          </cell>
          <cell r="L95">
            <v>86708</v>
          </cell>
          <cell r="M95">
            <v>2156</v>
          </cell>
        </row>
        <row r="96">
          <cell r="C96">
            <v>20253</v>
          </cell>
          <cell r="D96">
            <v>376</v>
          </cell>
          <cell r="E96">
            <v>1190</v>
          </cell>
          <cell r="F96">
            <v>31</v>
          </cell>
          <cell r="G96">
            <v>13386</v>
          </cell>
          <cell r="H96">
            <v>5677</v>
          </cell>
          <cell r="I96">
            <v>129</v>
          </cell>
          <cell r="J96">
            <v>4102</v>
          </cell>
          <cell r="K96">
            <v>241</v>
          </cell>
          <cell r="L96">
            <v>153954</v>
          </cell>
          <cell r="M96">
            <v>31179</v>
          </cell>
        </row>
        <row r="98">
          <cell r="C98">
            <v>15834</v>
          </cell>
          <cell r="D98">
            <v>106</v>
          </cell>
          <cell r="E98">
            <v>215</v>
          </cell>
          <cell r="F98">
            <v>5</v>
          </cell>
          <cell r="G98">
            <v>8233</v>
          </cell>
          <cell r="H98">
            <v>7386</v>
          </cell>
          <cell r="I98">
            <v>115</v>
          </cell>
          <cell r="J98">
            <v>1829</v>
          </cell>
          <cell r="K98">
            <v>25</v>
          </cell>
          <cell r="L98">
            <v>364467</v>
          </cell>
          <cell r="M98">
            <v>42108</v>
          </cell>
        </row>
        <row r="99">
          <cell r="C99">
            <v>203591</v>
          </cell>
          <cell r="D99">
            <v>2086</v>
          </cell>
          <cell r="E99">
            <v>27682</v>
          </cell>
          <cell r="F99">
            <v>323</v>
          </cell>
          <cell r="G99">
            <v>71252</v>
          </cell>
          <cell r="H99">
            <v>104657</v>
          </cell>
          <cell r="I99">
            <v>1795</v>
          </cell>
          <cell r="J99">
            <v>3367</v>
          </cell>
          <cell r="K99">
            <v>458</v>
          </cell>
          <cell r="L99">
            <v>1910761</v>
          </cell>
          <cell r="M99">
            <v>31603</v>
          </cell>
        </row>
        <row r="102">
          <cell r="C102">
            <v>13736</v>
          </cell>
          <cell r="D102">
            <v>122</v>
          </cell>
          <cell r="E102">
            <v>394</v>
          </cell>
          <cell r="F102">
            <v>9</v>
          </cell>
          <cell r="G102">
            <v>1899</v>
          </cell>
          <cell r="H102">
            <v>11443</v>
          </cell>
          <cell r="I102">
            <v>300</v>
          </cell>
          <cell r="J102">
            <v>109</v>
          </cell>
          <cell r="K102">
            <v>3</v>
          </cell>
          <cell r="L102">
            <v>160546</v>
          </cell>
          <cell r="M102">
            <v>1269</v>
          </cell>
        </row>
        <row r="103">
          <cell r="C103">
            <v>451</v>
          </cell>
          <cell r="D103">
            <v>2</v>
          </cell>
          <cell r="E103">
            <v>8</v>
          </cell>
          <cell r="F103">
            <v>0</v>
          </cell>
          <cell r="G103">
            <v>356</v>
          </cell>
          <cell r="H103">
            <v>87</v>
          </cell>
          <cell r="I103">
            <v>5</v>
          </cell>
          <cell r="J103">
            <v>44</v>
          </cell>
          <cell r="K103">
            <v>0.8</v>
          </cell>
          <cell r="L103">
            <v>63737</v>
          </cell>
          <cell r="M103">
            <v>6247</v>
          </cell>
        </row>
        <row r="104">
          <cell r="C104">
            <v>3138</v>
          </cell>
          <cell r="D104">
            <v>111</v>
          </cell>
          <cell r="E104">
            <v>25</v>
          </cell>
          <cell r="F104">
            <v>0</v>
          </cell>
          <cell r="G104">
            <v>819</v>
          </cell>
          <cell r="H104">
            <v>2294</v>
          </cell>
          <cell r="I104">
            <v>41</v>
          </cell>
          <cell r="J104">
            <v>167</v>
          </cell>
          <cell r="K104">
            <v>1</v>
          </cell>
          <cell r="L104">
            <v>232415</v>
          </cell>
          <cell r="M104">
            <v>12378</v>
          </cell>
        </row>
        <row r="106">
          <cell r="C106">
            <v>3740</v>
          </cell>
          <cell r="D106">
            <v>300</v>
          </cell>
          <cell r="E106">
            <v>24</v>
          </cell>
          <cell r="F106">
            <v>1</v>
          </cell>
          <cell r="G106">
            <v>1389</v>
          </cell>
          <cell r="H106">
            <v>2327</v>
          </cell>
          <cell r="I106">
            <v>66</v>
          </cell>
          <cell r="J106">
            <v>876</v>
          </cell>
          <cell r="K106">
            <v>6</v>
          </cell>
          <cell r="L106">
            <v>179000</v>
          </cell>
          <cell r="M106">
            <v>41915</v>
          </cell>
        </row>
        <row r="107">
          <cell r="C107">
            <v>729</v>
          </cell>
          <cell r="D107">
            <v>21</v>
          </cell>
          <cell r="E107">
            <v>8</v>
          </cell>
          <cell r="F107">
            <v>0</v>
          </cell>
          <cell r="G107">
            <v>437</v>
          </cell>
          <cell r="H107">
            <v>284</v>
          </cell>
          <cell r="I107">
            <v>10</v>
          </cell>
          <cell r="J107">
            <v>112</v>
          </cell>
          <cell r="K107">
            <v>1</v>
          </cell>
          <cell r="L107">
            <v>50775</v>
          </cell>
          <cell r="M107">
            <v>7783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7</v>
          </cell>
          <cell r="H108">
            <v>12</v>
          </cell>
          <cell r="I108">
            <v>0</v>
          </cell>
          <cell r="J108">
            <v>3</v>
          </cell>
          <cell r="K108">
            <v>0</v>
          </cell>
          <cell r="L108">
            <v>1917</v>
          </cell>
          <cell r="M108">
            <v>263</v>
          </cell>
        </row>
        <row r="109">
          <cell r="C109">
            <v>849</v>
          </cell>
          <cell r="D109">
            <v>13</v>
          </cell>
          <cell r="E109">
            <v>15</v>
          </cell>
          <cell r="F109">
            <v>2</v>
          </cell>
          <cell r="G109">
            <v>348</v>
          </cell>
          <cell r="H109">
            <v>486</v>
          </cell>
          <cell r="I109">
            <v>4</v>
          </cell>
          <cell r="J109">
            <v>450</v>
          </cell>
          <cell r="K109">
            <v>8</v>
          </cell>
          <cell r="L109">
            <v>54811</v>
          </cell>
          <cell r="M109">
            <v>29059</v>
          </cell>
        </row>
        <row r="110">
          <cell r="C110">
            <v>721</v>
          </cell>
          <cell r="D110">
            <v>4</v>
          </cell>
          <cell r="E110">
            <v>24</v>
          </cell>
          <cell r="F110">
            <v>0</v>
          </cell>
          <cell r="G110">
            <v>150</v>
          </cell>
          <cell r="H110">
            <v>547</v>
          </cell>
          <cell r="I110">
            <v>44</v>
          </cell>
          <cell r="J110">
            <v>106</v>
          </cell>
          <cell r="K110">
            <v>4</v>
          </cell>
          <cell r="L110">
            <v>32446</v>
          </cell>
          <cell r="M110">
            <v>4754</v>
          </cell>
        </row>
        <row r="114">
          <cell r="C114">
            <v>1375</v>
          </cell>
          <cell r="D114">
            <v>31</v>
          </cell>
          <cell r="E114">
            <v>45</v>
          </cell>
          <cell r="F114">
            <v>1</v>
          </cell>
          <cell r="G114">
            <v>563</v>
          </cell>
          <cell r="H114">
            <v>767</v>
          </cell>
          <cell r="I114">
            <v>17</v>
          </cell>
          <cell r="J114">
            <v>505</v>
          </cell>
          <cell r="K114">
            <v>17</v>
          </cell>
          <cell r="L114">
            <v>118201</v>
          </cell>
          <cell r="M114">
            <v>43420</v>
          </cell>
        </row>
        <row r="115">
          <cell r="C115">
            <v>3769</v>
          </cell>
          <cell r="D115">
            <v>28</v>
          </cell>
          <cell r="E115">
            <v>89</v>
          </cell>
          <cell r="F115">
            <v>0</v>
          </cell>
          <cell r="G115">
            <v>3134</v>
          </cell>
          <cell r="H115">
            <v>546</v>
          </cell>
          <cell r="I115">
            <v>21</v>
          </cell>
          <cell r="J115">
            <v>6021</v>
          </cell>
          <cell r="K115">
            <v>142</v>
          </cell>
          <cell r="L115">
            <v>41758</v>
          </cell>
          <cell r="M115">
            <v>66708</v>
          </cell>
        </row>
        <row r="118">
          <cell r="C118">
            <v>5945</v>
          </cell>
          <cell r="D118">
            <v>94</v>
          </cell>
          <cell r="E118">
            <v>100</v>
          </cell>
          <cell r="F118">
            <v>0</v>
          </cell>
          <cell r="G118">
            <v>4087</v>
          </cell>
          <cell r="H118">
            <v>1758</v>
          </cell>
          <cell r="I118">
            <v>40</v>
          </cell>
          <cell r="J118">
            <v>184</v>
          </cell>
          <cell r="K118">
            <v>3</v>
          </cell>
          <cell r="L118">
            <v>154203</v>
          </cell>
          <cell r="M118">
            <v>4764</v>
          </cell>
        </row>
        <row r="119">
          <cell r="C119">
            <v>278</v>
          </cell>
          <cell r="D119">
            <v>28</v>
          </cell>
          <cell r="E119">
            <v>0</v>
          </cell>
          <cell r="F119">
            <v>0</v>
          </cell>
          <cell r="G119">
            <v>17</v>
          </cell>
          <cell r="H119">
            <v>261</v>
          </cell>
          <cell r="I119">
            <v>2</v>
          </cell>
          <cell r="J119">
            <v>514</v>
          </cell>
          <cell r="K119">
            <v>0</v>
          </cell>
          <cell r="L119">
            <v>5296</v>
          </cell>
          <cell r="M119">
            <v>9798</v>
          </cell>
        </row>
        <row r="126">
          <cell r="C126">
            <v>16752</v>
          </cell>
          <cell r="D126">
            <v>1223</v>
          </cell>
          <cell r="E126">
            <v>1569</v>
          </cell>
          <cell r="F126">
            <v>135</v>
          </cell>
          <cell r="G126">
            <v>11423</v>
          </cell>
          <cell r="H126">
            <v>3760</v>
          </cell>
          <cell r="I126">
            <v>378</v>
          </cell>
          <cell r="J126">
            <v>130</v>
          </cell>
          <cell r="K126">
            <v>12</v>
          </cell>
          <cell r="L126">
            <v>77005</v>
          </cell>
          <cell r="M126">
            <v>597</v>
          </cell>
        </row>
        <row r="127">
          <cell r="C127">
            <v>3771</v>
          </cell>
          <cell r="D127">
            <v>133</v>
          </cell>
          <cell r="E127">
            <v>107</v>
          </cell>
          <cell r="F127">
            <v>4</v>
          </cell>
          <cell r="G127">
            <v>1114</v>
          </cell>
          <cell r="H127">
            <v>2550</v>
          </cell>
          <cell r="I127">
            <v>212</v>
          </cell>
          <cell r="J127">
            <v>935</v>
          </cell>
          <cell r="K127">
            <v>27</v>
          </cell>
          <cell r="L127">
            <v>11763</v>
          </cell>
          <cell r="M127">
            <v>2916</v>
          </cell>
        </row>
        <row r="129">
          <cell r="C129">
            <v>38</v>
          </cell>
          <cell r="D129">
            <v>0</v>
          </cell>
          <cell r="E129">
            <v>0</v>
          </cell>
          <cell r="F129">
            <v>0</v>
          </cell>
          <cell r="G129">
            <v>10</v>
          </cell>
          <cell r="H129">
            <v>28</v>
          </cell>
          <cell r="I129">
            <v>0</v>
          </cell>
          <cell r="J129">
            <v>12</v>
          </cell>
          <cell r="K129">
            <v>0</v>
          </cell>
          <cell r="L129">
            <v>7292</v>
          </cell>
          <cell r="M129">
            <v>2224</v>
          </cell>
        </row>
        <row r="130">
          <cell r="C130">
            <v>322</v>
          </cell>
          <cell r="D130">
            <v>1</v>
          </cell>
          <cell r="E130">
            <v>7</v>
          </cell>
          <cell r="F130">
            <v>0</v>
          </cell>
          <cell r="G130">
            <v>203</v>
          </cell>
          <cell r="H130">
            <v>112</v>
          </cell>
          <cell r="I130">
            <v>2</v>
          </cell>
          <cell r="J130">
            <v>513</v>
          </cell>
          <cell r="K130">
            <v>11</v>
          </cell>
          <cell r="L130">
            <v>6864</v>
          </cell>
          <cell r="M130">
            <v>10929</v>
          </cell>
        </row>
        <row r="135">
          <cell r="C135">
            <v>150</v>
          </cell>
          <cell r="D135">
            <v>1</v>
          </cell>
          <cell r="E135">
            <v>6</v>
          </cell>
          <cell r="F135">
            <v>1</v>
          </cell>
          <cell r="G135">
            <v>27</v>
          </cell>
          <cell r="H135">
            <v>117</v>
          </cell>
          <cell r="I135">
            <v>0</v>
          </cell>
          <cell r="J135">
            <v>3</v>
          </cell>
          <cell r="K135">
            <v>0.1</v>
          </cell>
          <cell r="L135">
            <v>7718</v>
          </cell>
          <cell r="M135">
            <v>142</v>
          </cell>
        </row>
        <row r="137">
          <cell r="C137">
            <v>57</v>
          </cell>
          <cell r="D137">
            <v>3</v>
          </cell>
          <cell r="E137">
            <v>0</v>
          </cell>
          <cell r="F137">
            <v>0</v>
          </cell>
          <cell r="G137">
            <v>16</v>
          </cell>
          <cell r="H137">
            <v>41</v>
          </cell>
          <cell r="I137">
            <v>0</v>
          </cell>
          <cell r="J137">
            <v>2</v>
          </cell>
          <cell r="K137">
            <v>0</v>
          </cell>
          <cell r="L137">
            <v>57189</v>
          </cell>
          <cell r="M137">
            <v>1963</v>
          </cell>
        </row>
        <row r="138">
          <cell r="C138">
            <v>38802</v>
          </cell>
          <cell r="D138">
            <v>386</v>
          </cell>
          <cell r="E138">
            <v>4711</v>
          </cell>
          <cell r="F138">
            <v>145</v>
          </cell>
          <cell r="G138" t="str">
            <v>N/A</v>
          </cell>
          <cell r="H138">
            <v>33841</v>
          </cell>
          <cell r="I138">
            <v>804</v>
          </cell>
          <cell r="J138">
            <v>2265</v>
          </cell>
          <cell r="K138">
            <v>275</v>
          </cell>
          <cell r="L138">
            <v>213372</v>
          </cell>
          <cell r="M138">
            <v>12453</v>
          </cell>
        </row>
        <row r="144">
          <cell r="C144">
            <v>1442</v>
          </cell>
          <cell r="D144">
            <v>21</v>
          </cell>
          <cell r="E144">
            <v>73</v>
          </cell>
          <cell r="F144">
            <v>2</v>
          </cell>
          <cell r="G144">
            <v>627</v>
          </cell>
          <cell r="H144">
            <v>742</v>
          </cell>
          <cell r="I144">
            <v>13</v>
          </cell>
          <cell r="J144">
            <v>692</v>
          </cell>
          <cell r="K144">
            <v>35</v>
          </cell>
          <cell r="L144">
            <v>16050</v>
          </cell>
          <cell r="M144">
            <v>7704</v>
          </cell>
        </row>
        <row r="145">
          <cell r="C145">
            <v>7680</v>
          </cell>
          <cell r="D145">
            <v>61</v>
          </cell>
          <cell r="E145">
            <v>207</v>
          </cell>
          <cell r="F145">
            <v>1</v>
          </cell>
          <cell r="G145">
            <v>32</v>
          </cell>
          <cell r="H145">
            <v>7441</v>
          </cell>
          <cell r="I145">
            <v>40</v>
          </cell>
          <cell r="J145">
            <v>1417</v>
          </cell>
          <cell r="K145">
            <v>38</v>
          </cell>
          <cell r="L145">
            <v>169124</v>
          </cell>
          <cell r="M145">
            <v>31197</v>
          </cell>
        </row>
        <row r="146">
          <cell r="C146">
            <v>2274</v>
          </cell>
          <cell r="D146">
            <v>143</v>
          </cell>
          <cell r="E146">
            <v>10</v>
          </cell>
          <cell r="F146">
            <v>0</v>
          </cell>
          <cell r="G146">
            <v>364</v>
          </cell>
          <cell r="H146">
            <v>1900</v>
          </cell>
          <cell r="I146">
            <v>3</v>
          </cell>
          <cell r="J146">
            <v>445</v>
          </cell>
          <cell r="K146">
            <v>2</v>
          </cell>
          <cell r="L146">
            <v>0</v>
          </cell>
          <cell r="M146">
            <v>0</v>
          </cell>
        </row>
        <row r="147">
          <cell r="C147">
            <v>15525</v>
          </cell>
          <cell r="D147">
            <v>913</v>
          </cell>
          <cell r="E147">
            <v>343</v>
          </cell>
          <cell r="F147">
            <v>31</v>
          </cell>
          <cell r="G147">
            <v>3425</v>
          </cell>
          <cell r="H147">
            <v>11757</v>
          </cell>
          <cell r="I147">
            <v>111</v>
          </cell>
          <cell r="J147">
            <v>70</v>
          </cell>
          <cell r="K147">
            <v>2</v>
          </cell>
          <cell r="L147">
            <v>165911</v>
          </cell>
          <cell r="M147">
            <v>751</v>
          </cell>
        </row>
        <row r="148">
          <cell r="C148">
            <v>344</v>
          </cell>
          <cell r="D148">
            <v>2</v>
          </cell>
          <cell r="E148">
            <v>2</v>
          </cell>
          <cell r="F148">
            <v>0</v>
          </cell>
          <cell r="G148">
            <v>71</v>
          </cell>
          <cell r="H148">
            <v>271</v>
          </cell>
          <cell r="I148">
            <v>0</v>
          </cell>
          <cell r="J148">
            <v>67</v>
          </cell>
          <cell r="K148">
            <v>0.4</v>
          </cell>
          <cell r="L148">
            <v>27000</v>
          </cell>
          <cell r="M148">
            <v>5293</v>
          </cell>
        </row>
        <row r="149">
          <cell r="C149">
            <v>6200</v>
          </cell>
          <cell r="D149">
            <v>179</v>
          </cell>
          <cell r="E149">
            <v>176</v>
          </cell>
          <cell r="F149">
            <v>9</v>
          </cell>
          <cell r="G149">
            <v>484</v>
          </cell>
          <cell r="H149">
            <v>5540</v>
          </cell>
          <cell r="I149">
            <v>89</v>
          </cell>
          <cell r="J149">
            <v>1437</v>
          </cell>
        </row>
        <row r="152">
          <cell r="C152">
            <v>33931</v>
          </cell>
          <cell r="D152">
            <v>2741</v>
          </cell>
          <cell r="E152">
            <v>943</v>
          </cell>
          <cell r="F152">
            <v>89</v>
          </cell>
          <cell r="G152">
            <v>10037</v>
          </cell>
          <cell r="H152">
            <v>22951</v>
          </cell>
          <cell r="I152">
            <v>623</v>
          </cell>
          <cell r="J152">
            <v>1029</v>
          </cell>
          <cell r="K152">
            <v>29</v>
          </cell>
          <cell r="L152">
            <v>296262</v>
          </cell>
          <cell r="M152">
            <v>8985</v>
          </cell>
        </row>
        <row r="153">
          <cell r="C153">
            <v>8212</v>
          </cell>
          <cell r="D153">
            <v>254</v>
          </cell>
          <cell r="E153">
            <v>558</v>
          </cell>
          <cell r="F153">
            <v>28</v>
          </cell>
          <cell r="G153">
            <v>1023</v>
          </cell>
          <cell r="H153">
            <v>6631</v>
          </cell>
          <cell r="I153">
            <v>31</v>
          </cell>
          <cell r="J153">
            <v>75</v>
          </cell>
          <cell r="K153">
            <v>5</v>
          </cell>
          <cell r="L153">
            <v>98941</v>
          </cell>
          <cell r="M153">
            <v>903</v>
          </cell>
        </row>
        <row r="154">
          <cell r="C154">
            <v>12640</v>
          </cell>
          <cell r="D154">
            <v>422</v>
          </cell>
          <cell r="E154">
            <v>624</v>
          </cell>
          <cell r="F154">
            <v>28</v>
          </cell>
          <cell r="G154">
            <v>3025</v>
          </cell>
          <cell r="H154">
            <v>8991</v>
          </cell>
          <cell r="I154">
            <v>160</v>
          </cell>
          <cell r="J154">
            <v>334</v>
          </cell>
          <cell r="K154">
            <v>16</v>
          </cell>
          <cell r="L154">
            <v>324527</v>
          </cell>
          <cell r="M154">
            <v>8575</v>
          </cell>
        </row>
        <row r="155">
          <cell r="C155">
            <v>24505</v>
          </cell>
          <cell r="D155">
            <v>183</v>
          </cell>
          <cell r="E155">
            <v>973</v>
          </cell>
          <cell r="F155">
            <v>25</v>
          </cell>
          <cell r="G155">
            <v>1470</v>
          </cell>
          <cell r="H155">
            <v>22062</v>
          </cell>
          <cell r="I155">
            <v>169</v>
          </cell>
          <cell r="J155">
            <v>2403</v>
          </cell>
          <cell r="K155">
            <v>95</v>
          </cell>
          <cell r="L155">
            <v>379551</v>
          </cell>
          <cell r="M155">
            <v>37223</v>
          </cell>
        </row>
        <row r="156">
          <cell r="C156">
            <v>12564</v>
          </cell>
          <cell r="D156">
            <v>643</v>
          </cell>
          <cell r="E156">
            <v>10</v>
          </cell>
          <cell r="F156">
            <v>0</v>
          </cell>
          <cell r="G156">
            <v>1243</v>
          </cell>
          <cell r="H156">
            <v>11311</v>
          </cell>
          <cell r="I156">
            <v>72</v>
          </cell>
          <cell r="J156">
            <v>4361</v>
          </cell>
          <cell r="K156">
            <v>3</v>
          </cell>
          <cell r="L156">
            <v>91415</v>
          </cell>
          <cell r="M156">
            <v>31730</v>
          </cell>
        </row>
        <row r="158">
          <cell r="C158">
            <v>11978</v>
          </cell>
          <cell r="D158">
            <v>362</v>
          </cell>
          <cell r="E158">
            <v>688</v>
          </cell>
          <cell r="F158">
            <v>25</v>
          </cell>
          <cell r="G158">
            <v>3569</v>
          </cell>
          <cell r="H158">
            <v>7721</v>
          </cell>
          <cell r="I158">
            <v>247</v>
          </cell>
          <cell r="J158">
            <v>623</v>
          </cell>
          <cell r="K158">
            <v>36</v>
          </cell>
          <cell r="L158">
            <v>166993</v>
          </cell>
          <cell r="M158">
            <v>8681</v>
          </cell>
        </row>
        <row r="159">
          <cell r="C159">
            <v>99399</v>
          </cell>
          <cell r="D159">
            <v>5841</v>
          </cell>
          <cell r="E159">
            <v>972</v>
          </cell>
          <cell r="F159">
            <v>105</v>
          </cell>
          <cell r="G159">
            <v>10286</v>
          </cell>
          <cell r="H159">
            <v>88141</v>
          </cell>
          <cell r="I159">
            <v>2300</v>
          </cell>
          <cell r="J159">
            <v>681</v>
          </cell>
          <cell r="K159">
            <v>7</v>
          </cell>
          <cell r="L159">
            <v>3303717</v>
          </cell>
          <cell r="M159">
            <v>22638</v>
          </cell>
        </row>
        <row r="161">
          <cell r="C161">
            <v>10761</v>
          </cell>
          <cell r="D161">
            <v>9</v>
          </cell>
          <cell r="E161">
            <v>246</v>
          </cell>
          <cell r="F161">
            <v>2</v>
          </cell>
          <cell r="G161">
            <v>8922</v>
          </cell>
          <cell r="H161">
            <v>1593</v>
          </cell>
          <cell r="I161">
            <v>55</v>
          </cell>
          <cell r="J161">
            <v>210</v>
          </cell>
          <cell r="K161">
            <v>5</v>
          </cell>
          <cell r="L161">
            <v>614197</v>
          </cell>
          <cell r="M161">
            <v>11980</v>
          </cell>
        </row>
        <row r="168">
          <cell r="C168">
            <v>21402</v>
          </cell>
          <cell r="D168">
            <v>1325</v>
          </cell>
          <cell r="E168">
            <v>157</v>
          </cell>
          <cell r="F168">
            <v>5</v>
          </cell>
          <cell r="G168">
            <v>2953</v>
          </cell>
          <cell r="H168">
            <v>18292</v>
          </cell>
          <cell r="I168">
            <v>125</v>
          </cell>
          <cell r="J168">
            <v>615</v>
          </cell>
          <cell r="K168">
            <v>5</v>
          </cell>
          <cell r="L168">
            <v>200000</v>
          </cell>
          <cell r="M168">
            <v>5745</v>
          </cell>
        </row>
        <row r="170">
          <cell r="C170">
            <v>8724</v>
          </cell>
          <cell r="D170">
            <v>227</v>
          </cell>
          <cell r="E170">
            <v>173</v>
          </cell>
          <cell r="F170">
            <v>5</v>
          </cell>
          <cell r="G170">
            <v>1292</v>
          </cell>
          <cell r="H170">
            <v>7259</v>
          </cell>
          <cell r="I170">
            <v>78</v>
          </cell>
          <cell r="J170">
            <v>998</v>
          </cell>
          <cell r="K170">
            <v>20</v>
          </cell>
          <cell r="L170">
            <v>78942</v>
          </cell>
          <cell r="M170">
            <v>9035</v>
          </cell>
        </row>
        <row r="173">
          <cell r="C173">
            <v>15641</v>
          </cell>
          <cell r="D173">
            <v>690</v>
          </cell>
          <cell r="E173">
            <v>14</v>
          </cell>
          <cell r="F173">
            <v>0</v>
          </cell>
          <cell r="G173">
            <v>1188</v>
          </cell>
          <cell r="H173">
            <v>14439</v>
          </cell>
          <cell r="I173">
            <v>22</v>
          </cell>
          <cell r="J173">
            <v>2674</v>
          </cell>
          <cell r="K173">
            <v>2</v>
          </cell>
          <cell r="L173">
            <v>143919</v>
          </cell>
          <cell r="M173">
            <v>24600</v>
          </cell>
        </row>
        <row r="175">
          <cell r="C175">
            <v>1391</v>
          </cell>
          <cell r="D175">
            <v>7</v>
          </cell>
          <cell r="E175">
            <v>22</v>
          </cell>
          <cell r="F175">
            <v>2</v>
          </cell>
          <cell r="G175">
            <v>484</v>
          </cell>
          <cell r="H175">
            <v>885</v>
          </cell>
          <cell r="I175">
            <v>8</v>
          </cell>
          <cell r="J175">
            <v>255</v>
          </cell>
          <cell r="K175">
            <v>4</v>
          </cell>
          <cell r="L175">
            <v>81338</v>
          </cell>
          <cell r="M175">
            <v>14898</v>
          </cell>
        </row>
        <row r="176">
          <cell r="C176">
            <v>1418</v>
          </cell>
          <cell r="D176">
            <v>10</v>
          </cell>
          <cell r="E176">
            <v>89</v>
          </cell>
          <cell r="F176">
            <v>3</v>
          </cell>
          <cell r="G176">
            <v>230</v>
          </cell>
          <cell r="H176">
            <v>1099</v>
          </cell>
          <cell r="I176">
            <v>25</v>
          </cell>
          <cell r="J176">
            <v>682</v>
          </cell>
          <cell r="K176">
            <v>43</v>
          </cell>
          <cell r="L176">
            <v>51607</v>
          </cell>
          <cell r="M176">
            <v>24824</v>
          </cell>
        </row>
        <row r="180">
          <cell r="C180">
            <v>236899</v>
          </cell>
          <cell r="D180">
            <v>4771</v>
          </cell>
          <cell r="E180">
            <v>24275</v>
          </cell>
          <cell r="F180">
            <v>453</v>
          </cell>
          <cell r="G180">
            <v>132929</v>
          </cell>
          <cell r="H180">
            <v>79695</v>
          </cell>
          <cell r="I180">
            <v>7764</v>
          </cell>
          <cell r="J180">
            <v>5067</v>
          </cell>
          <cell r="K180">
            <v>519</v>
          </cell>
          <cell r="L180">
            <v>1414477</v>
          </cell>
          <cell r="M180">
            <v>30253</v>
          </cell>
        </row>
        <row r="181">
          <cell r="C181">
            <v>649</v>
          </cell>
          <cell r="D181">
            <v>30</v>
          </cell>
          <cell r="E181">
            <v>7</v>
          </cell>
          <cell r="F181">
            <v>0</v>
          </cell>
          <cell r="G181">
            <v>136</v>
          </cell>
          <cell r="H181">
            <v>506</v>
          </cell>
          <cell r="I181">
            <v>2</v>
          </cell>
          <cell r="J181">
            <v>30</v>
          </cell>
          <cell r="K181">
            <v>0.3</v>
          </cell>
          <cell r="L181">
            <v>17715</v>
          </cell>
          <cell r="M181">
            <v>827</v>
          </cell>
        </row>
        <row r="186">
          <cell r="C186">
            <v>20302</v>
          </cell>
          <cell r="D186">
            <v>681</v>
          </cell>
          <cell r="E186">
            <v>2462</v>
          </cell>
          <cell r="F186">
            <v>107</v>
          </cell>
          <cell r="G186">
            <v>1005</v>
          </cell>
          <cell r="H186">
            <v>16835</v>
          </cell>
          <cell r="I186">
            <v>479</v>
          </cell>
          <cell r="J186">
            <v>2010</v>
          </cell>
          <cell r="K186">
            <v>244</v>
          </cell>
          <cell r="L186">
            <v>119500</v>
          </cell>
          <cell r="M186">
            <v>11833</v>
          </cell>
        </row>
        <row r="187">
          <cell r="C187">
            <v>29407</v>
          </cell>
          <cell r="D187">
            <v>143</v>
          </cell>
          <cell r="E187">
            <v>1716</v>
          </cell>
          <cell r="F187">
            <v>17</v>
          </cell>
          <cell r="G187">
            <v>22600</v>
          </cell>
          <cell r="H187">
            <v>5091</v>
          </cell>
          <cell r="I187">
            <v>185</v>
          </cell>
          <cell r="J187">
            <v>3398</v>
          </cell>
          <cell r="K187">
            <v>198</v>
          </cell>
          <cell r="L187">
            <v>260500</v>
          </cell>
          <cell r="M187">
            <v>30100</v>
          </cell>
        </row>
        <row r="188">
          <cell r="C188">
            <v>43</v>
          </cell>
          <cell r="D188">
            <v>0</v>
          </cell>
          <cell r="E188">
            <v>3</v>
          </cell>
          <cell r="F188">
            <v>0</v>
          </cell>
          <cell r="G188">
            <v>21</v>
          </cell>
          <cell r="H188">
            <v>19</v>
          </cell>
          <cell r="I188">
            <v>0</v>
          </cell>
          <cell r="J188">
            <v>2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2947</v>
          </cell>
          <cell r="D190">
            <v>9</v>
          </cell>
          <cell r="E190">
            <v>54</v>
          </cell>
          <cell r="F190">
            <v>0</v>
          </cell>
          <cell r="G190">
            <v>2665</v>
          </cell>
          <cell r="H190">
            <v>228</v>
          </cell>
          <cell r="I190">
            <v>61</v>
          </cell>
          <cell r="J190">
            <v>42</v>
          </cell>
          <cell r="K190">
            <v>0.8</v>
          </cell>
          <cell r="L190">
            <v>178083</v>
          </cell>
          <cell r="M190">
            <v>2551</v>
          </cell>
        </row>
        <row r="195">
          <cell r="C195">
            <v>117589</v>
          </cell>
          <cell r="D195">
            <v>2936</v>
          </cell>
          <cell r="E195">
            <v>3081</v>
          </cell>
          <cell r="F195">
            <v>89</v>
          </cell>
          <cell r="G195">
            <v>44022</v>
          </cell>
          <cell r="H195">
            <v>70486</v>
          </cell>
          <cell r="I195">
            <v>1574</v>
          </cell>
          <cell r="J195">
            <v>1394</v>
          </cell>
          <cell r="K195">
            <v>37</v>
          </cell>
          <cell r="L195">
            <v>991613</v>
          </cell>
          <cell r="M195">
            <v>11757</v>
          </cell>
        </row>
        <row r="197">
          <cell r="C197">
            <v>11929</v>
          </cell>
          <cell r="D197">
            <v>549</v>
          </cell>
          <cell r="E197">
            <v>98</v>
          </cell>
          <cell r="F197">
            <v>9</v>
          </cell>
          <cell r="G197">
            <v>2329</v>
          </cell>
          <cell r="H197">
            <v>9502</v>
          </cell>
          <cell r="I197">
            <v>1</v>
          </cell>
          <cell r="J197">
            <v>1206</v>
          </cell>
          <cell r="K197">
            <v>10</v>
          </cell>
          <cell r="L197">
            <v>1122000</v>
          </cell>
          <cell r="M197">
            <v>113443</v>
          </cell>
        </row>
        <row r="199">
          <cell r="C199">
            <v>165221</v>
          </cell>
          <cell r="D199">
            <v>4076</v>
          </cell>
          <cell r="E199">
            <v>26097</v>
          </cell>
          <cell r="F199">
            <v>4419</v>
          </cell>
          <cell r="G199" t="str">
            <v>N/A</v>
          </cell>
          <cell r="H199">
            <v>138780</v>
          </cell>
          <cell r="I199">
            <v>1559</v>
          </cell>
          <cell r="J199">
            <v>2434</v>
          </cell>
          <cell r="K199">
            <v>384</v>
          </cell>
          <cell r="L199">
            <v>818539</v>
          </cell>
          <cell r="M199">
            <v>12058</v>
          </cell>
        </row>
        <row r="200">
          <cell r="C200">
            <v>9866</v>
          </cell>
          <cell r="D200">
            <v>456</v>
          </cell>
          <cell r="E200">
            <v>250</v>
          </cell>
          <cell r="F200">
            <v>11</v>
          </cell>
          <cell r="G200">
            <v>1103</v>
          </cell>
          <cell r="H200">
            <v>8513</v>
          </cell>
          <cell r="I200">
            <v>129</v>
          </cell>
          <cell r="J200">
            <v>226</v>
          </cell>
          <cell r="K200">
            <v>6</v>
          </cell>
          <cell r="L200">
            <v>104544</v>
          </cell>
          <cell r="M200">
            <v>2390</v>
          </cell>
        </row>
        <row r="202">
          <cell r="C202">
            <v>1056646</v>
          </cell>
          <cell r="D202">
            <v>26768</v>
          </cell>
          <cell r="E202">
            <v>61180</v>
          </cell>
          <cell r="F202">
            <v>2540</v>
          </cell>
          <cell r="G202">
            <v>145320</v>
          </cell>
          <cell r="H202">
            <v>850146</v>
          </cell>
          <cell r="I202">
            <v>18665</v>
          </cell>
          <cell r="J202">
            <v>3192</v>
          </cell>
          <cell r="K202">
            <v>185</v>
          </cell>
          <cell r="L202">
            <v>6096763</v>
          </cell>
          <cell r="M202">
            <v>18419</v>
          </cell>
        </row>
        <row r="203">
          <cell r="C203">
            <v>2002</v>
          </cell>
          <cell r="D203">
            <v>63</v>
          </cell>
          <cell r="E203">
            <v>9</v>
          </cell>
          <cell r="F203">
            <v>1</v>
          </cell>
          <cell r="G203">
            <v>1096</v>
          </cell>
          <cell r="H203">
            <v>897</v>
          </cell>
          <cell r="I203">
            <v>8</v>
          </cell>
          <cell r="J203">
            <v>60</v>
          </cell>
          <cell r="K203">
            <v>0.3</v>
          </cell>
          <cell r="L203">
            <v>242536</v>
          </cell>
          <cell r="M203">
            <v>7247</v>
          </cell>
        </row>
        <row r="206">
          <cell r="C206">
            <v>270</v>
          </cell>
          <cell r="D206">
            <v>0</v>
          </cell>
          <cell r="E206">
            <v>0</v>
          </cell>
          <cell r="F206">
            <v>0</v>
          </cell>
          <cell r="G206">
            <v>222</v>
          </cell>
          <cell r="H206">
            <v>48</v>
          </cell>
          <cell r="I206">
            <v>8</v>
          </cell>
          <cell r="J206">
            <v>3</v>
          </cell>
          <cell r="K206">
            <v>0</v>
          </cell>
          <cell r="L206">
            <v>212965</v>
          </cell>
          <cell r="M206">
            <v>2188</v>
          </cell>
        </row>
        <row r="208">
          <cell r="C208">
            <v>1</v>
          </cell>
          <cell r="D208">
            <v>0</v>
          </cell>
          <cell r="E208">
            <v>0</v>
          </cell>
          <cell r="F208">
            <v>0</v>
          </cell>
          <cell r="G208">
            <v>1</v>
          </cell>
          <cell r="H208">
            <v>0</v>
          </cell>
          <cell r="I208">
            <v>0</v>
          </cell>
          <cell r="J208">
            <v>0.03</v>
          </cell>
          <cell r="K208">
            <v>0</v>
          </cell>
          <cell r="L208">
            <v>120</v>
          </cell>
          <cell r="M208">
            <v>4</v>
          </cell>
        </row>
      </sheetData>
      <sheetData sheetId="78"/>
      <sheetData sheetId="79">
        <row r="1">
          <cell r="C1">
            <v>3300226</v>
          </cell>
        </row>
        <row r="1">
          <cell r="E1">
            <v>233641</v>
          </cell>
        </row>
        <row r="2">
          <cell r="C2">
            <v>2171</v>
          </cell>
          <cell r="D2">
            <v>232</v>
          </cell>
          <cell r="E2">
            <v>64</v>
          </cell>
          <cell r="F2">
            <v>4</v>
          </cell>
          <cell r="G2">
            <v>260</v>
          </cell>
          <cell r="H2">
            <v>1847</v>
          </cell>
          <cell r="I2">
            <v>7</v>
          </cell>
          <cell r="J2">
            <v>56</v>
          </cell>
          <cell r="K2">
            <v>2</v>
          </cell>
          <cell r="L2">
            <v>10022</v>
          </cell>
          <cell r="M2">
            <v>257</v>
          </cell>
        </row>
        <row r="3">
          <cell r="C3">
            <v>773</v>
          </cell>
          <cell r="D3">
            <v>7</v>
          </cell>
          <cell r="E3">
            <v>31</v>
          </cell>
          <cell r="F3">
            <v>1</v>
          </cell>
          <cell r="G3">
            <v>470</v>
          </cell>
          <cell r="H3">
            <v>272</v>
          </cell>
          <cell r="I3">
            <v>4</v>
          </cell>
          <cell r="J3">
            <v>269</v>
          </cell>
          <cell r="K3">
            <v>11</v>
          </cell>
          <cell r="L3">
            <v>8253</v>
          </cell>
          <cell r="M3">
            <v>2868</v>
          </cell>
        </row>
        <row r="10">
          <cell r="C10">
            <v>2066</v>
          </cell>
          <cell r="D10">
            <v>134</v>
          </cell>
          <cell r="E10">
            <v>32</v>
          </cell>
          <cell r="F10">
            <v>2</v>
          </cell>
          <cell r="G10">
            <v>929</v>
          </cell>
          <cell r="H10">
            <v>1105</v>
          </cell>
          <cell r="I10">
            <v>10</v>
          </cell>
          <cell r="J10">
            <v>697</v>
          </cell>
          <cell r="K10">
            <v>11</v>
          </cell>
          <cell r="L10">
            <v>21125</v>
          </cell>
          <cell r="M10">
            <v>7129</v>
          </cell>
        </row>
        <row r="12">
          <cell r="C12">
            <v>6753</v>
          </cell>
          <cell r="D12">
            <v>7</v>
          </cell>
          <cell r="E12">
            <v>91</v>
          </cell>
          <cell r="F12">
            <v>2</v>
          </cell>
          <cell r="G12">
            <v>5715</v>
          </cell>
          <cell r="H12">
            <v>947</v>
          </cell>
          <cell r="I12">
            <v>34</v>
          </cell>
          <cell r="J12">
            <v>265</v>
          </cell>
          <cell r="K12">
            <v>4</v>
          </cell>
          <cell r="L12">
            <v>563641</v>
          </cell>
          <cell r="M12">
            <v>22104</v>
          </cell>
        </row>
        <row r="13">
          <cell r="C13">
            <v>15452</v>
          </cell>
          <cell r="D13">
            <v>50</v>
          </cell>
          <cell r="E13">
            <v>584</v>
          </cell>
          <cell r="F13">
            <v>4</v>
          </cell>
          <cell r="G13">
            <v>12907</v>
          </cell>
          <cell r="H13">
            <v>1961</v>
          </cell>
          <cell r="I13">
            <v>128</v>
          </cell>
          <cell r="J13">
            <v>1716</v>
          </cell>
          <cell r="K13">
            <v>65</v>
          </cell>
          <cell r="L13">
            <v>256399</v>
          </cell>
          <cell r="M13">
            <v>28469</v>
          </cell>
        </row>
        <row r="14">
          <cell r="C14">
            <v>1804</v>
          </cell>
          <cell r="D14">
            <v>38</v>
          </cell>
          <cell r="E14">
            <v>24</v>
          </cell>
          <cell r="F14">
            <v>1</v>
          </cell>
          <cell r="G14">
            <v>1325</v>
          </cell>
          <cell r="H14">
            <v>455</v>
          </cell>
          <cell r="I14">
            <v>17</v>
          </cell>
          <cell r="J14">
            <v>178</v>
          </cell>
          <cell r="K14">
            <v>2</v>
          </cell>
          <cell r="L14">
            <v>143079</v>
          </cell>
          <cell r="M14">
            <v>14112</v>
          </cell>
        </row>
        <row r="16">
          <cell r="C16">
            <v>3040</v>
          </cell>
          <cell r="D16">
            <v>171</v>
          </cell>
          <cell r="E16">
            <v>8</v>
          </cell>
          <cell r="F16">
            <v>0</v>
          </cell>
          <cell r="G16">
            <v>1500</v>
          </cell>
          <cell r="H16">
            <v>1532</v>
          </cell>
          <cell r="I16">
            <v>1</v>
          </cell>
          <cell r="J16">
            <v>1787</v>
          </cell>
          <cell r="K16">
            <v>5</v>
          </cell>
          <cell r="L16">
            <v>129694</v>
          </cell>
          <cell r="M16">
            <v>76220</v>
          </cell>
        </row>
        <row r="17">
          <cell r="C17">
            <v>7667</v>
          </cell>
          <cell r="D17">
            <v>564</v>
          </cell>
          <cell r="E17">
            <v>168</v>
          </cell>
          <cell r="F17">
            <v>5</v>
          </cell>
          <cell r="G17">
            <v>160</v>
          </cell>
          <cell r="H17">
            <v>7339</v>
          </cell>
          <cell r="I17">
            <v>1</v>
          </cell>
          <cell r="J17">
            <v>47</v>
          </cell>
          <cell r="K17">
            <v>1</v>
          </cell>
          <cell r="L17">
            <v>64666</v>
          </cell>
          <cell r="M17">
            <v>393</v>
          </cell>
        </row>
        <row r="19">
          <cell r="C19">
            <v>14027</v>
          </cell>
          <cell r="D19">
            <v>846</v>
          </cell>
          <cell r="E19">
            <v>89</v>
          </cell>
          <cell r="F19">
            <v>5</v>
          </cell>
          <cell r="G19">
            <v>2386</v>
          </cell>
          <cell r="H19">
            <v>11552</v>
          </cell>
          <cell r="I19">
            <v>92</v>
          </cell>
          <cell r="J19">
            <v>1484</v>
          </cell>
          <cell r="K19">
            <v>9</v>
          </cell>
          <cell r="L19">
            <v>176625</v>
          </cell>
          <cell r="M19">
            <v>18692</v>
          </cell>
        </row>
        <row r="20">
          <cell r="C20">
            <v>48519</v>
          </cell>
          <cell r="D20">
            <v>660</v>
          </cell>
          <cell r="E20">
            <v>7594</v>
          </cell>
          <cell r="F20">
            <v>93</v>
          </cell>
          <cell r="G20">
            <v>11576</v>
          </cell>
          <cell r="H20">
            <v>29349</v>
          </cell>
          <cell r="I20">
            <v>769</v>
          </cell>
          <cell r="J20">
            <v>4186</v>
          </cell>
          <cell r="K20">
            <v>655</v>
          </cell>
          <cell r="L20">
            <v>237963</v>
          </cell>
          <cell r="M20">
            <v>20532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10045</v>
          </cell>
          <cell r="M24">
            <v>13018</v>
          </cell>
        </row>
        <row r="26">
          <cell r="C26">
            <v>1757</v>
          </cell>
          <cell r="D26">
            <v>80</v>
          </cell>
          <cell r="E26">
            <v>69</v>
          </cell>
          <cell r="F26">
            <v>4</v>
          </cell>
          <cell r="G26">
            <v>727</v>
          </cell>
          <cell r="H26">
            <v>961</v>
          </cell>
          <cell r="I26">
            <v>4</v>
          </cell>
          <cell r="J26">
            <v>536</v>
          </cell>
          <cell r="K26">
            <v>21</v>
          </cell>
          <cell r="L26">
            <v>30793</v>
          </cell>
          <cell r="M26">
            <v>9386</v>
          </cell>
        </row>
        <row r="28">
          <cell r="C28">
            <v>85380</v>
          </cell>
          <cell r="D28">
            <v>7218</v>
          </cell>
          <cell r="E28">
            <v>5901</v>
          </cell>
          <cell r="F28">
            <v>435</v>
          </cell>
          <cell r="G28">
            <v>35935</v>
          </cell>
          <cell r="H28">
            <v>43544</v>
          </cell>
          <cell r="I28">
            <v>8318</v>
          </cell>
          <cell r="J28">
            <v>402</v>
          </cell>
          <cell r="K28">
            <v>28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124</v>
          </cell>
          <cell r="H30">
            <v>13</v>
          </cell>
          <cell r="I30">
            <v>2</v>
          </cell>
          <cell r="J30">
            <v>315</v>
          </cell>
          <cell r="K30">
            <v>2</v>
          </cell>
          <cell r="L30">
            <v>13580</v>
          </cell>
          <cell r="M30">
            <v>31041</v>
          </cell>
        </row>
        <row r="31">
          <cell r="C31">
            <v>1506</v>
          </cell>
          <cell r="D31">
            <v>59</v>
          </cell>
          <cell r="E31">
            <v>66</v>
          </cell>
          <cell r="F31">
            <v>2</v>
          </cell>
          <cell r="G31">
            <v>266</v>
          </cell>
          <cell r="H31">
            <v>1174</v>
          </cell>
          <cell r="I31">
            <v>40</v>
          </cell>
          <cell r="J31">
            <v>217</v>
          </cell>
          <cell r="K31">
            <v>9</v>
          </cell>
          <cell r="L31">
            <v>45208</v>
          </cell>
          <cell r="M31">
            <v>6506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119</v>
          </cell>
          <cell r="H35">
            <v>3</v>
          </cell>
          <cell r="I35">
            <v>1</v>
          </cell>
          <cell r="J35">
            <v>7</v>
          </cell>
          <cell r="K35">
            <v>0</v>
          </cell>
          <cell r="L35">
            <v>11975</v>
          </cell>
          <cell r="M35">
            <v>716</v>
          </cell>
        </row>
        <row r="37">
          <cell r="C37">
            <v>53021</v>
          </cell>
        </row>
        <row r="43">
          <cell r="C43">
            <v>16023</v>
          </cell>
          <cell r="D43">
            <v>1138</v>
          </cell>
          <cell r="E43">
            <v>227</v>
          </cell>
          <cell r="F43">
            <v>11</v>
          </cell>
          <cell r="G43">
            <v>8580</v>
          </cell>
          <cell r="H43">
            <v>7216</v>
          </cell>
          <cell r="I43">
            <v>392</v>
          </cell>
          <cell r="J43">
            <v>838</v>
          </cell>
          <cell r="K43">
            <v>12</v>
          </cell>
          <cell r="L43">
            <v>180517</v>
          </cell>
          <cell r="M43">
            <v>9443</v>
          </cell>
        </row>
        <row r="44">
          <cell r="C44">
            <v>84374</v>
          </cell>
          <cell r="D44">
            <v>4</v>
          </cell>
          <cell r="E44">
            <v>4643</v>
          </cell>
          <cell r="F44">
            <v>0</v>
          </cell>
          <cell r="G44">
            <v>78813</v>
          </cell>
          <cell r="H44">
            <v>918</v>
          </cell>
          <cell r="I44">
            <v>46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8">
          <cell r="C48">
            <v>2076</v>
          </cell>
          <cell r="D48">
            <v>14</v>
          </cell>
          <cell r="E48">
            <v>69</v>
          </cell>
          <cell r="F48">
            <v>2</v>
          </cell>
          <cell r="G48">
            <v>1348</v>
          </cell>
          <cell r="H48">
            <v>659</v>
          </cell>
          <cell r="I48">
            <v>20</v>
          </cell>
          <cell r="J48">
            <v>506</v>
          </cell>
          <cell r="K48">
            <v>17</v>
          </cell>
          <cell r="L48">
            <v>36221</v>
          </cell>
          <cell r="M48">
            <v>8823</v>
          </cell>
        </row>
        <row r="51">
          <cell r="C51">
            <v>850</v>
          </cell>
          <cell r="D51">
            <v>7</v>
          </cell>
          <cell r="E51">
            <v>15</v>
          </cell>
          <cell r="F51">
            <v>0</v>
          </cell>
          <cell r="G51">
            <v>148</v>
          </cell>
          <cell r="H51">
            <v>687</v>
          </cell>
          <cell r="I51">
            <v>15</v>
          </cell>
          <cell r="J51">
            <v>704</v>
          </cell>
          <cell r="K51">
            <v>12</v>
          </cell>
          <cell r="L51">
            <v>58109</v>
          </cell>
          <cell r="M51">
            <v>48129</v>
          </cell>
        </row>
        <row r="52">
          <cell r="C52">
            <v>7642</v>
          </cell>
          <cell r="D52">
            <v>79</v>
          </cell>
          <cell r="E52">
            <v>235</v>
          </cell>
          <cell r="F52">
            <v>8</v>
          </cell>
          <cell r="G52">
            <v>3281</v>
          </cell>
          <cell r="H52">
            <v>4126</v>
          </cell>
          <cell r="I52">
            <v>68</v>
          </cell>
          <cell r="J52">
            <v>714</v>
          </cell>
          <cell r="K52">
            <v>22</v>
          </cell>
          <cell r="L52">
            <v>242088</v>
          </cell>
          <cell r="M52">
            <v>22606</v>
          </cell>
        </row>
        <row r="53">
          <cell r="C53">
            <v>9158</v>
          </cell>
          <cell r="D53">
            <v>150</v>
          </cell>
          <cell r="E53">
            <v>452</v>
          </cell>
          <cell r="F53">
            <v>9</v>
          </cell>
          <cell r="G53">
            <v>6546</v>
          </cell>
          <cell r="H53">
            <v>2160</v>
          </cell>
          <cell r="I53">
            <v>62</v>
          </cell>
          <cell r="J53">
            <v>1581</v>
          </cell>
          <cell r="K53">
            <v>78</v>
          </cell>
          <cell r="L53">
            <v>193165</v>
          </cell>
          <cell r="M53">
            <v>33349</v>
          </cell>
        </row>
        <row r="59">
          <cell r="C59">
            <v>24934</v>
          </cell>
          <cell r="D59">
            <v>676</v>
          </cell>
          <cell r="E59">
            <v>900</v>
          </cell>
          <cell r="F59">
            <v>29</v>
          </cell>
          <cell r="G59">
            <v>1558</v>
          </cell>
          <cell r="H59">
            <v>22476</v>
          </cell>
          <cell r="I59">
            <v>146</v>
          </cell>
          <cell r="J59">
            <v>1413</v>
          </cell>
          <cell r="K59">
            <v>51</v>
          </cell>
          <cell r="L59">
            <v>69054</v>
          </cell>
          <cell r="M59">
            <v>3914</v>
          </cell>
        </row>
        <row r="64">
          <cell r="C64">
            <v>1689</v>
          </cell>
          <cell r="D64">
            <v>23</v>
          </cell>
          <cell r="E64">
            <v>52</v>
          </cell>
          <cell r="F64">
            <v>2</v>
          </cell>
          <cell r="G64">
            <v>249</v>
          </cell>
          <cell r="H64">
            <v>1388</v>
          </cell>
          <cell r="I64">
            <v>9</v>
          </cell>
          <cell r="J64">
            <v>1273</v>
          </cell>
          <cell r="K64">
            <v>39</v>
          </cell>
          <cell r="L64">
            <v>52741</v>
          </cell>
          <cell r="M64">
            <v>39758</v>
          </cell>
        </row>
        <row r="70">
          <cell r="C70">
            <v>4995</v>
          </cell>
          <cell r="D70">
            <v>89</v>
          </cell>
          <cell r="E70">
            <v>211</v>
          </cell>
          <cell r="F70">
            <v>5</v>
          </cell>
          <cell r="G70">
            <v>3000</v>
          </cell>
          <cell r="H70">
            <v>1784</v>
          </cell>
          <cell r="I70">
            <v>48</v>
          </cell>
          <cell r="J70">
            <v>902</v>
          </cell>
          <cell r="K70">
            <v>38</v>
          </cell>
          <cell r="L70">
            <v>93900</v>
          </cell>
          <cell r="M70">
            <v>16947</v>
          </cell>
        </row>
        <row r="71">
          <cell r="C71">
            <v>167178</v>
          </cell>
          <cell r="D71">
            <v>758</v>
          </cell>
          <cell r="E71">
            <v>24376</v>
          </cell>
          <cell r="F71">
            <v>289</v>
          </cell>
          <cell r="G71">
            <v>49476</v>
          </cell>
          <cell r="H71">
            <v>93326</v>
          </cell>
          <cell r="I71">
            <v>4019</v>
          </cell>
          <cell r="J71">
            <v>2561</v>
          </cell>
          <cell r="K71">
            <v>373</v>
          </cell>
          <cell r="L71">
            <v>724574</v>
          </cell>
          <cell r="M71">
            <v>11101</v>
          </cell>
        </row>
        <row r="76">
          <cell r="C76">
            <v>539</v>
          </cell>
          <cell r="D76">
            <v>22</v>
          </cell>
          <cell r="E76">
            <v>6</v>
          </cell>
          <cell r="F76">
            <v>0</v>
          </cell>
          <cell r="G76">
            <v>184</v>
          </cell>
          <cell r="H76">
            <v>349</v>
          </cell>
          <cell r="I76">
            <v>6</v>
          </cell>
          <cell r="J76">
            <v>135</v>
          </cell>
          <cell r="K76">
            <v>2</v>
          </cell>
          <cell r="L76">
            <v>14718</v>
          </cell>
          <cell r="M76">
            <v>3689</v>
          </cell>
        </row>
        <row r="77">
          <cell r="C77">
            <v>162530</v>
          </cell>
          <cell r="D77">
            <v>1333</v>
          </cell>
          <cell r="E77">
            <v>6572</v>
          </cell>
          <cell r="F77">
            <v>167</v>
          </cell>
          <cell r="G77">
            <v>123500</v>
          </cell>
          <cell r="H77">
            <v>32458</v>
          </cell>
          <cell r="I77">
            <v>2415</v>
          </cell>
          <cell r="J77">
            <v>1940</v>
          </cell>
          <cell r="K77">
            <v>78</v>
          </cell>
          <cell r="L77">
            <v>2547052</v>
          </cell>
          <cell r="M77">
            <v>30400</v>
          </cell>
        </row>
        <row r="80">
          <cell r="C80">
            <v>2591</v>
          </cell>
          <cell r="D80">
            <v>15</v>
          </cell>
          <cell r="E80">
            <v>140</v>
          </cell>
          <cell r="F80">
            <v>1</v>
          </cell>
          <cell r="G80">
            <v>1374</v>
          </cell>
          <cell r="H80">
            <v>1077</v>
          </cell>
          <cell r="I80">
            <v>38</v>
          </cell>
          <cell r="J80">
            <v>249</v>
          </cell>
          <cell r="K80">
            <v>13</v>
          </cell>
          <cell r="L80">
            <v>75170</v>
          </cell>
          <cell r="M80">
            <v>7212</v>
          </cell>
        </row>
        <row r="90">
          <cell r="C90">
            <v>2775</v>
          </cell>
          <cell r="D90">
            <v>48</v>
          </cell>
          <cell r="E90">
            <v>312</v>
          </cell>
          <cell r="F90">
            <v>12</v>
          </cell>
          <cell r="G90">
            <v>581</v>
          </cell>
          <cell r="H90">
            <v>1882</v>
          </cell>
          <cell r="I90">
            <v>54</v>
          </cell>
          <cell r="J90">
            <v>287</v>
          </cell>
          <cell r="K90">
            <v>32</v>
          </cell>
          <cell r="L90">
            <v>72951</v>
          </cell>
          <cell r="M90">
            <v>7552</v>
          </cell>
        </row>
        <row r="92">
          <cell r="C92">
            <v>34862</v>
          </cell>
          <cell r="D92">
            <v>1800</v>
          </cell>
          <cell r="E92">
            <v>1154</v>
          </cell>
          <cell r="F92">
            <v>75</v>
          </cell>
          <cell r="G92">
            <v>9068</v>
          </cell>
          <cell r="H92">
            <v>24640</v>
          </cell>
          <cell r="I92">
            <v>0</v>
          </cell>
          <cell r="J92">
            <v>25</v>
          </cell>
          <cell r="K92">
            <v>0.8</v>
          </cell>
          <cell r="L92">
            <v>830201</v>
          </cell>
          <cell r="M92">
            <v>602</v>
          </cell>
        </row>
        <row r="93">
          <cell r="C93">
            <v>10118</v>
          </cell>
          <cell r="D93">
            <v>347</v>
          </cell>
          <cell r="E93">
            <v>792</v>
          </cell>
          <cell r="F93">
            <v>8</v>
          </cell>
          <cell r="G93">
            <v>1522</v>
          </cell>
          <cell r="H93">
            <v>7804</v>
          </cell>
          <cell r="I93">
            <v>0</v>
          </cell>
          <cell r="J93">
            <v>37</v>
          </cell>
          <cell r="K93">
            <v>3</v>
          </cell>
          <cell r="L93">
            <v>94599</v>
          </cell>
          <cell r="M93">
            <v>346</v>
          </cell>
        </row>
        <row r="94">
          <cell r="C94">
            <v>94640</v>
          </cell>
          <cell r="D94">
            <v>983</v>
          </cell>
          <cell r="E94">
            <v>6028</v>
          </cell>
          <cell r="F94">
            <v>71</v>
          </cell>
          <cell r="G94">
            <v>75103</v>
          </cell>
          <cell r="H94">
            <v>13509</v>
          </cell>
          <cell r="I94">
            <v>2976</v>
          </cell>
          <cell r="J94">
            <v>1127</v>
          </cell>
          <cell r="K94">
            <v>72</v>
          </cell>
          <cell r="L94">
            <v>463295</v>
          </cell>
          <cell r="M94">
            <v>5516</v>
          </cell>
        </row>
        <row r="95">
          <cell r="C95">
            <v>2085</v>
          </cell>
          <cell r="D95">
            <v>82</v>
          </cell>
          <cell r="E95">
            <v>93</v>
          </cell>
          <cell r="F95">
            <v>1</v>
          </cell>
          <cell r="G95">
            <v>1375</v>
          </cell>
          <cell r="H95">
            <v>617</v>
          </cell>
          <cell r="I95">
            <v>0</v>
          </cell>
          <cell r="J95">
            <v>52</v>
          </cell>
          <cell r="K95">
            <v>2</v>
          </cell>
          <cell r="L95">
            <v>92061</v>
          </cell>
          <cell r="M95">
            <v>2289</v>
          </cell>
        </row>
        <row r="96">
          <cell r="C96">
            <v>20612</v>
          </cell>
          <cell r="D96">
            <v>359</v>
          </cell>
          <cell r="E96">
            <v>1232</v>
          </cell>
          <cell r="F96">
            <v>42</v>
          </cell>
          <cell r="G96">
            <v>13386</v>
          </cell>
          <cell r="H96">
            <v>5994</v>
          </cell>
          <cell r="I96">
            <v>123</v>
          </cell>
          <cell r="J96">
            <v>4174</v>
          </cell>
          <cell r="K96">
            <v>250</v>
          </cell>
          <cell r="L96">
            <v>153954</v>
          </cell>
          <cell r="M96">
            <v>31179</v>
          </cell>
        </row>
        <row r="98">
          <cell r="C98">
            <v>15946</v>
          </cell>
          <cell r="D98">
            <v>112</v>
          </cell>
          <cell r="E98">
            <v>222</v>
          </cell>
          <cell r="F98">
            <v>7</v>
          </cell>
          <cell r="G98">
            <v>8561</v>
          </cell>
          <cell r="H98">
            <v>7163</v>
          </cell>
          <cell r="I98">
            <v>105</v>
          </cell>
          <cell r="J98">
            <v>1842</v>
          </cell>
          <cell r="K98">
            <v>26</v>
          </cell>
          <cell r="L98">
            <v>364467</v>
          </cell>
          <cell r="M98">
            <v>42108</v>
          </cell>
        </row>
        <row r="99">
          <cell r="C99">
            <v>205463</v>
          </cell>
          <cell r="D99">
            <v>1872</v>
          </cell>
          <cell r="E99">
            <v>27967</v>
          </cell>
          <cell r="F99">
            <v>285</v>
          </cell>
          <cell r="G99">
            <v>75945</v>
          </cell>
          <cell r="H99">
            <v>101551</v>
          </cell>
          <cell r="I99">
            <v>1694</v>
          </cell>
          <cell r="J99">
            <v>3398</v>
          </cell>
          <cell r="K99">
            <v>463</v>
          </cell>
          <cell r="L99">
            <v>1979217</v>
          </cell>
          <cell r="M99">
            <v>32735</v>
          </cell>
        </row>
        <row r="102">
          <cell r="C102">
            <v>13965</v>
          </cell>
          <cell r="D102">
            <v>229</v>
          </cell>
          <cell r="E102">
            <v>425</v>
          </cell>
          <cell r="F102">
            <v>31</v>
          </cell>
          <cell r="G102">
            <v>2368</v>
          </cell>
          <cell r="H102">
            <v>11172</v>
          </cell>
          <cell r="I102">
            <v>306</v>
          </cell>
          <cell r="J102">
            <v>110</v>
          </cell>
          <cell r="K102">
            <v>3</v>
          </cell>
          <cell r="L102">
            <v>164255</v>
          </cell>
          <cell r="M102">
            <v>1299</v>
          </cell>
        </row>
        <row r="103">
          <cell r="C103">
            <v>453</v>
          </cell>
          <cell r="D103">
            <v>2</v>
          </cell>
          <cell r="E103">
            <v>8</v>
          </cell>
          <cell r="F103">
            <v>0</v>
          </cell>
          <cell r="G103">
            <v>362</v>
          </cell>
          <cell r="H103">
            <v>83</v>
          </cell>
          <cell r="I103">
            <v>5</v>
          </cell>
          <cell r="J103">
            <v>44</v>
          </cell>
          <cell r="K103">
            <v>0.8</v>
          </cell>
          <cell r="L103">
            <v>63737</v>
          </cell>
          <cell r="M103">
            <v>6247</v>
          </cell>
        </row>
        <row r="104">
          <cell r="C104">
            <v>3402</v>
          </cell>
          <cell r="D104">
            <v>264</v>
          </cell>
          <cell r="E104">
            <v>25</v>
          </cell>
          <cell r="F104">
            <v>0</v>
          </cell>
          <cell r="G104">
            <v>866</v>
          </cell>
          <cell r="H104">
            <v>2511</v>
          </cell>
          <cell r="I104">
            <v>41</v>
          </cell>
          <cell r="J104">
            <v>181</v>
          </cell>
          <cell r="K104">
            <v>1</v>
          </cell>
          <cell r="L104">
            <v>249527</v>
          </cell>
          <cell r="M104">
            <v>13289</v>
          </cell>
        </row>
        <row r="106">
          <cell r="C106">
            <v>4024</v>
          </cell>
          <cell r="D106">
            <v>284</v>
          </cell>
          <cell r="E106">
            <v>26</v>
          </cell>
          <cell r="F106">
            <v>2</v>
          </cell>
          <cell r="G106">
            <v>1539</v>
          </cell>
          <cell r="H106">
            <v>2459</v>
          </cell>
          <cell r="I106">
            <v>66</v>
          </cell>
          <cell r="J106">
            <v>942</v>
          </cell>
          <cell r="K106">
            <v>6</v>
          </cell>
          <cell r="L106">
            <v>179000</v>
          </cell>
          <cell r="M106">
            <v>41915</v>
          </cell>
        </row>
        <row r="107">
          <cell r="C107">
            <v>746</v>
          </cell>
          <cell r="D107">
            <v>17</v>
          </cell>
          <cell r="E107">
            <v>8</v>
          </cell>
          <cell r="F107">
            <v>0</v>
          </cell>
          <cell r="G107">
            <v>462</v>
          </cell>
          <cell r="H107">
            <v>276</v>
          </cell>
          <cell r="I107">
            <v>12</v>
          </cell>
          <cell r="J107">
            <v>114</v>
          </cell>
          <cell r="K107">
            <v>1</v>
          </cell>
          <cell r="L107">
            <v>51472</v>
          </cell>
          <cell r="M107">
            <v>7889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8</v>
          </cell>
          <cell r="H108">
            <v>11</v>
          </cell>
          <cell r="I108">
            <v>0</v>
          </cell>
          <cell r="J108">
            <v>3</v>
          </cell>
          <cell r="K108">
            <v>0</v>
          </cell>
          <cell r="L108">
            <v>1927</v>
          </cell>
          <cell r="M108">
            <v>265</v>
          </cell>
        </row>
        <row r="109">
          <cell r="C109">
            <v>858</v>
          </cell>
          <cell r="D109">
            <v>9</v>
          </cell>
          <cell r="E109">
            <v>15</v>
          </cell>
          <cell r="F109">
            <v>0</v>
          </cell>
          <cell r="G109">
            <v>348</v>
          </cell>
          <cell r="H109">
            <v>495</v>
          </cell>
          <cell r="I109">
            <v>3</v>
          </cell>
          <cell r="J109">
            <v>455</v>
          </cell>
          <cell r="K109">
            <v>8</v>
          </cell>
          <cell r="L109">
            <v>57886</v>
          </cell>
          <cell r="M109">
            <v>30689</v>
          </cell>
        </row>
        <row r="110">
          <cell r="C110">
            <v>725</v>
          </cell>
          <cell r="D110">
            <v>4</v>
          </cell>
          <cell r="E110">
            <v>24</v>
          </cell>
          <cell r="F110">
            <v>0</v>
          </cell>
          <cell r="G110">
            <v>150</v>
          </cell>
          <cell r="H110">
            <v>551</v>
          </cell>
          <cell r="I110">
            <v>44</v>
          </cell>
          <cell r="J110">
            <v>106</v>
          </cell>
          <cell r="K110">
            <v>4</v>
          </cell>
          <cell r="L110">
            <v>34499</v>
          </cell>
          <cell r="M110">
            <v>5054</v>
          </cell>
        </row>
        <row r="114">
          <cell r="C114">
            <v>1385</v>
          </cell>
          <cell r="D114">
            <v>10</v>
          </cell>
          <cell r="E114">
            <v>45</v>
          </cell>
          <cell r="F114">
            <v>0</v>
          </cell>
          <cell r="G114">
            <v>589</v>
          </cell>
          <cell r="H114">
            <v>751</v>
          </cell>
          <cell r="I114">
            <v>17</v>
          </cell>
          <cell r="J114">
            <v>509</v>
          </cell>
          <cell r="K114">
            <v>17</v>
          </cell>
          <cell r="L114">
            <v>125555</v>
          </cell>
          <cell r="M114">
            <v>46121</v>
          </cell>
        </row>
        <row r="115">
          <cell r="C115">
            <v>3784</v>
          </cell>
          <cell r="D115">
            <v>15</v>
          </cell>
          <cell r="E115">
            <v>90</v>
          </cell>
          <cell r="F115">
            <v>1</v>
          </cell>
          <cell r="G115">
            <v>3213</v>
          </cell>
          <cell r="H115">
            <v>481</v>
          </cell>
          <cell r="I115">
            <v>23</v>
          </cell>
          <cell r="J115">
            <v>6045</v>
          </cell>
          <cell r="K115">
            <v>144</v>
          </cell>
          <cell r="L115">
            <v>42643</v>
          </cell>
          <cell r="M115">
            <v>68122</v>
          </cell>
        </row>
        <row r="118">
          <cell r="C118">
            <v>6002</v>
          </cell>
          <cell r="D118">
            <v>57</v>
          </cell>
          <cell r="E118">
            <v>102</v>
          </cell>
          <cell r="F118">
            <v>2</v>
          </cell>
          <cell r="G118">
            <v>4171</v>
          </cell>
          <cell r="H118">
            <v>1729</v>
          </cell>
          <cell r="I118">
            <v>40</v>
          </cell>
          <cell r="J118">
            <v>185</v>
          </cell>
          <cell r="K118">
            <v>3</v>
          </cell>
          <cell r="L118">
            <v>160296</v>
          </cell>
          <cell r="M118">
            <v>4953</v>
          </cell>
        </row>
        <row r="119">
          <cell r="C119">
            <v>468</v>
          </cell>
          <cell r="D119">
            <v>190</v>
          </cell>
          <cell r="E119">
            <v>1</v>
          </cell>
          <cell r="F119">
            <v>1</v>
          </cell>
          <cell r="G119">
            <v>17</v>
          </cell>
          <cell r="H119">
            <v>450</v>
          </cell>
          <cell r="I119">
            <v>2</v>
          </cell>
          <cell r="J119">
            <v>866</v>
          </cell>
          <cell r="K119">
            <v>2</v>
          </cell>
          <cell r="L119">
            <v>5296</v>
          </cell>
          <cell r="M119">
            <v>9798</v>
          </cell>
        </row>
        <row r="126">
          <cell r="C126">
            <v>17799</v>
          </cell>
          <cell r="D126">
            <v>1047</v>
          </cell>
          <cell r="E126">
            <v>1732</v>
          </cell>
          <cell r="F126">
            <v>163</v>
          </cell>
          <cell r="G126">
            <v>11423</v>
          </cell>
          <cell r="H126">
            <v>4644</v>
          </cell>
          <cell r="I126">
            <v>378</v>
          </cell>
          <cell r="J126">
            <v>138</v>
          </cell>
          <cell r="K126">
            <v>13</v>
          </cell>
          <cell r="L126">
            <v>81912</v>
          </cell>
          <cell r="M126">
            <v>635</v>
          </cell>
        </row>
        <row r="127">
          <cell r="C127">
            <v>3897</v>
          </cell>
          <cell r="D127">
            <v>126</v>
          </cell>
          <cell r="E127">
            <v>116</v>
          </cell>
          <cell r="F127">
            <v>9</v>
          </cell>
          <cell r="G127">
            <v>1182</v>
          </cell>
          <cell r="H127">
            <v>2599</v>
          </cell>
          <cell r="I127">
            <v>237</v>
          </cell>
          <cell r="J127">
            <v>966</v>
          </cell>
          <cell r="K127">
            <v>29</v>
          </cell>
          <cell r="L127">
            <v>11763</v>
          </cell>
          <cell r="M127">
            <v>2916</v>
          </cell>
        </row>
        <row r="129">
          <cell r="C129">
            <v>38</v>
          </cell>
          <cell r="D129">
            <v>0</v>
          </cell>
          <cell r="E129">
            <v>0</v>
          </cell>
          <cell r="F129">
            <v>0</v>
          </cell>
          <cell r="G129">
            <v>10</v>
          </cell>
          <cell r="H129">
            <v>28</v>
          </cell>
          <cell r="I129">
            <v>0</v>
          </cell>
          <cell r="J129">
            <v>12</v>
          </cell>
          <cell r="K129">
            <v>0</v>
          </cell>
          <cell r="L129">
            <v>7455</v>
          </cell>
          <cell r="M129">
            <v>2274</v>
          </cell>
        </row>
        <row r="130">
          <cell r="C130">
            <v>322</v>
          </cell>
          <cell r="D130">
            <v>0</v>
          </cell>
          <cell r="E130">
            <v>7</v>
          </cell>
          <cell r="F130">
            <v>0</v>
          </cell>
          <cell r="G130">
            <v>214</v>
          </cell>
          <cell r="H130">
            <v>101</v>
          </cell>
          <cell r="I130">
            <v>2</v>
          </cell>
          <cell r="J130">
            <v>513</v>
          </cell>
          <cell r="K130">
            <v>11</v>
          </cell>
          <cell r="L130">
            <v>6864</v>
          </cell>
          <cell r="M130">
            <v>10929</v>
          </cell>
        </row>
        <row r="135">
          <cell r="C135">
            <v>150</v>
          </cell>
          <cell r="D135">
            <v>0</v>
          </cell>
          <cell r="E135">
            <v>6</v>
          </cell>
          <cell r="F135">
            <v>0</v>
          </cell>
          <cell r="G135">
            <v>27</v>
          </cell>
          <cell r="H135">
            <v>117</v>
          </cell>
          <cell r="I135">
            <v>0</v>
          </cell>
          <cell r="J135">
            <v>3</v>
          </cell>
          <cell r="K135">
            <v>0.1</v>
          </cell>
          <cell r="L135">
            <v>7718</v>
          </cell>
          <cell r="M135">
            <v>142</v>
          </cell>
        </row>
        <row r="137">
          <cell r="C137">
            <v>57</v>
          </cell>
          <cell r="D137">
            <v>0</v>
          </cell>
          <cell r="E137">
            <v>0</v>
          </cell>
          <cell r="F137">
            <v>0</v>
          </cell>
          <cell r="G137">
            <v>16</v>
          </cell>
          <cell r="H137">
            <v>41</v>
          </cell>
          <cell r="I137">
            <v>0</v>
          </cell>
          <cell r="J137">
            <v>2</v>
          </cell>
          <cell r="K137">
            <v>0</v>
          </cell>
          <cell r="L137">
            <v>57189</v>
          </cell>
          <cell r="M137">
            <v>1963</v>
          </cell>
        </row>
        <row r="138">
          <cell r="C138">
            <v>39316</v>
          </cell>
          <cell r="D138">
            <v>514</v>
          </cell>
          <cell r="E138">
            <v>4795</v>
          </cell>
          <cell r="F138">
            <v>84</v>
          </cell>
          <cell r="G138" t="str">
            <v>N/A</v>
          </cell>
          <cell r="H138">
            <v>34271</v>
          </cell>
          <cell r="I138">
            <v>783</v>
          </cell>
          <cell r="J138">
            <v>2295</v>
          </cell>
          <cell r="K138">
            <v>280</v>
          </cell>
          <cell r="L138">
            <v>219744</v>
          </cell>
          <cell r="M138">
            <v>12824</v>
          </cell>
        </row>
        <row r="144">
          <cell r="C144">
            <v>1465</v>
          </cell>
          <cell r="D144">
            <v>23</v>
          </cell>
          <cell r="E144">
            <v>77</v>
          </cell>
          <cell r="F144">
            <v>4</v>
          </cell>
          <cell r="G144">
            <v>738</v>
          </cell>
          <cell r="H144">
            <v>650</v>
          </cell>
          <cell r="I144">
            <v>13</v>
          </cell>
          <cell r="J144">
            <v>703</v>
          </cell>
          <cell r="K144">
            <v>37</v>
          </cell>
          <cell r="L144">
            <v>16050</v>
          </cell>
          <cell r="M144">
            <v>7704</v>
          </cell>
        </row>
        <row r="145">
          <cell r="C145">
            <v>7738</v>
          </cell>
          <cell r="D145">
            <v>58</v>
          </cell>
          <cell r="E145">
            <v>210</v>
          </cell>
          <cell r="F145">
            <v>3</v>
          </cell>
          <cell r="G145">
            <v>32</v>
          </cell>
          <cell r="H145">
            <v>7496</v>
          </cell>
          <cell r="I145">
            <v>37</v>
          </cell>
          <cell r="J145">
            <v>1427</v>
          </cell>
          <cell r="K145">
            <v>39</v>
          </cell>
          <cell r="L145">
            <v>172586</v>
          </cell>
          <cell r="M145">
            <v>31835</v>
          </cell>
        </row>
        <row r="146">
          <cell r="C146">
            <v>2348</v>
          </cell>
          <cell r="D146">
            <v>74</v>
          </cell>
          <cell r="E146">
            <v>11</v>
          </cell>
          <cell r="F146">
            <v>1</v>
          </cell>
          <cell r="G146">
            <v>495</v>
          </cell>
          <cell r="H146">
            <v>1842</v>
          </cell>
          <cell r="I146">
            <v>17</v>
          </cell>
          <cell r="J146">
            <v>460</v>
          </cell>
          <cell r="K146">
            <v>2</v>
          </cell>
          <cell r="L146">
            <v>40459</v>
          </cell>
          <cell r="M146">
            <v>7923</v>
          </cell>
        </row>
        <row r="147">
          <cell r="C147">
            <v>16473</v>
          </cell>
          <cell r="D147">
            <v>948</v>
          </cell>
          <cell r="E147">
            <v>361</v>
          </cell>
          <cell r="F147">
            <v>18</v>
          </cell>
          <cell r="G147">
            <v>4105</v>
          </cell>
          <cell r="H147">
            <v>12007</v>
          </cell>
          <cell r="I147">
            <v>111</v>
          </cell>
          <cell r="J147">
            <v>75</v>
          </cell>
          <cell r="K147">
            <v>2</v>
          </cell>
          <cell r="L147">
            <v>174160</v>
          </cell>
          <cell r="M147">
            <v>788</v>
          </cell>
        </row>
        <row r="148">
          <cell r="C148">
            <v>344</v>
          </cell>
          <cell r="D148">
            <v>0</v>
          </cell>
          <cell r="E148">
            <v>2</v>
          </cell>
          <cell r="F148">
            <v>0</v>
          </cell>
          <cell r="G148">
            <v>76</v>
          </cell>
          <cell r="H148">
            <v>266</v>
          </cell>
          <cell r="I148">
            <v>0</v>
          </cell>
          <cell r="J148">
            <v>67</v>
          </cell>
          <cell r="K148">
            <v>0.4</v>
          </cell>
          <cell r="L148">
            <v>27000</v>
          </cell>
          <cell r="M148">
            <v>5293</v>
          </cell>
        </row>
        <row r="149">
          <cell r="C149">
            <v>6378</v>
          </cell>
          <cell r="D149">
            <v>178</v>
          </cell>
          <cell r="E149">
            <v>178</v>
          </cell>
          <cell r="F149">
            <v>2</v>
          </cell>
          <cell r="G149">
            <v>527</v>
          </cell>
          <cell r="H149">
            <v>5673</v>
          </cell>
          <cell r="I149">
            <v>92</v>
          </cell>
          <cell r="J149">
            <v>1478</v>
          </cell>
        </row>
        <row r="152">
          <cell r="C152">
            <v>36976</v>
          </cell>
          <cell r="D152">
            <v>3045</v>
          </cell>
          <cell r="E152">
            <v>1051</v>
          </cell>
          <cell r="F152">
            <v>108</v>
          </cell>
          <cell r="G152">
            <v>10405</v>
          </cell>
          <cell r="H152">
            <v>25520</v>
          </cell>
          <cell r="I152">
            <v>651</v>
          </cell>
          <cell r="J152">
            <v>1121</v>
          </cell>
          <cell r="K152">
            <v>32</v>
          </cell>
          <cell r="L152">
            <v>318252</v>
          </cell>
          <cell r="M152">
            <v>9652</v>
          </cell>
        </row>
        <row r="153">
          <cell r="C153">
            <v>8488</v>
          </cell>
          <cell r="D153">
            <v>276</v>
          </cell>
          <cell r="E153">
            <v>568</v>
          </cell>
          <cell r="F153">
            <v>10</v>
          </cell>
          <cell r="G153">
            <v>1043</v>
          </cell>
          <cell r="H153">
            <v>6877</v>
          </cell>
          <cell r="I153">
            <v>31</v>
          </cell>
          <cell r="J153">
            <v>77</v>
          </cell>
          <cell r="K153">
            <v>5</v>
          </cell>
          <cell r="L153">
            <v>104146</v>
          </cell>
          <cell r="M153">
            <v>950</v>
          </cell>
        </row>
        <row r="154">
          <cell r="C154">
            <v>12877</v>
          </cell>
          <cell r="D154">
            <v>237</v>
          </cell>
          <cell r="E154">
            <v>644</v>
          </cell>
          <cell r="F154">
            <v>20</v>
          </cell>
          <cell r="G154">
            <v>3236</v>
          </cell>
          <cell r="H154">
            <v>8997</v>
          </cell>
          <cell r="I154">
            <v>160</v>
          </cell>
          <cell r="J154">
            <v>340</v>
          </cell>
          <cell r="K154">
            <v>17</v>
          </cell>
          <cell r="L154">
            <v>338027</v>
          </cell>
          <cell r="M154">
            <v>8931</v>
          </cell>
        </row>
        <row r="155">
          <cell r="C155">
            <v>25045</v>
          </cell>
          <cell r="D155">
            <v>540</v>
          </cell>
          <cell r="E155">
            <v>989</v>
          </cell>
          <cell r="F155">
            <v>16</v>
          </cell>
          <cell r="G155">
            <v>1519</v>
          </cell>
          <cell r="H155">
            <v>22537</v>
          </cell>
          <cell r="I155">
            <v>172</v>
          </cell>
          <cell r="J155">
            <v>2456</v>
          </cell>
          <cell r="K155">
            <v>97</v>
          </cell>
          <cell r="L155">
            <v>395771</v>
          </cell>
          <cell r="M155">
            <v>38814</v>
          </cell>
        </row>
        <row r="156">
          <cell r="C156">
            <v>13409</v>
          </cell>
          <cell r="D156">
            <v>845</v>
          </cell>
          <cell r="E156">
            <v>10</v>
          </cell>
          <cell r="F156">
            <v>0</v>
          </cell>
          <cell r="G156">
            <v>1372</v>
          </cell>
          <cell r="H156">
            <v>12027</v>
          </cell>
          <cell r="I156">
            <v>72</v>
          </cell>
          <cell r="J156">
            <v>4654</v>
          </cell>
          <cell r="K156">
            <v>3</v>
          </cell>
          <cell r="L156">
            <v>94500</v>
          </cell>
          <cell r="M156">
            <v>32801</v>
          </cell>
        </row>
        <row r="158">
          <cell r="C158">
            <v>12240</v>
          </cell>
          <cell r="D158">
            <v>262</v>
          </cell>
          <cell r="E158">
            <v>717</v>
          </cell>
          <cell r="F158">
            <v>29</v>
          </cell>
          <cell r="G158">
            <v>4017</v>
          </cell>
          <cell r="H158">
            <v>7506</v>
          </cell>
          <cell r="I158">
            <v>221</v>
          </cell>
          <cell r="J158">
            <v>636</v>
          </cell>
          <cell r="K158">
            <v>37</v>
          </cell>
          <cell r="L158">
            <v>175374</v>
          </cell>
          <cell r="M158">
            <v>9116</v>
          </cell>
        </row>
        <row r="159">
          <cell r="C159">
            <v>106498</v>
          </cell>
          <cell r="D159">
            <v>7099</v>
          </cell>
          <cell r="E159">
            <v>1073</v>
          </cell>
          <cell r="F159">
            <v>101</v>
          </cell>
          <cell r="G159">
            <v>11619</v>
          </cell>
          <cell r="H159">
            <v>93806</v>
          </cell>
          <cell r="I159">
            <v>2300</v>
          </cell>
          <cell r="J159">
            <v>730</v>
          </cell>
          <cell r="K159">
            <v>7</v>
          </cell>
          <cell r="L159">
            <v>3490000</v>
          </cell>
          <cell r="M159">
            <v>23915</v>
          </cell>
        </row>
        <row r="161">
          <cell r="C161">
            <v>10765</v>
          </cell>
          <cell r="D161">
            <v>4</v>
          </cell>
          <cell r="E161">
            <v>247</v>
          </cell>
          <cell r="F161">
            <v>1</v>
          </cell>
          <cell r="G161">
            <v>9059</v>
          </cell>
          <cell r="H161">
            <v>1459</v>
          </cell>
          <cell r="I161">
            <v>55</v>
          </cell>
          <cell r="J161">
            <v>210</v>
          </cell>
          <cell r="K161">
            <v>5</v>
          </cell>
          <cell r="L161">
            <v>619881</v>
          </cell>
          <cell r="M161">
            <v>12091</v>
          </cell>
        </row>
        <row r="168">
          <cell r="C168">
            <v>22753</v>
          </cell>
          <cell r="D168">
            <v>1351</v>
          </cell>
          <cell r="E168">
            <v>162</v>
          </cell>
          <cell r="F168">
            <v>5</v>
          </cell>
          <cell r="G168">
            <v>3163</v>
          </cell>
          <cell r="H168">
            <v>19428</v>
          </cell>
          <cell r="I168">
            <v>123</v>
          </cell>
          <cell r="J168">
            <v>654</v>
          </cell>
          <cell r="K168">
            <v>5</v>
          </cell>
          <cell r="L168">
            <v>200000</v>
          </cell>
          <cell r="M168">
            <v>5745</v>
          </cell>
        </row>
        <row r="170">
          <cell r="C170">
            <v>9009</v>
          </cell>
          <cell r="D170">
            <v>285</v>
          </cell>
          <cell r="E170">
            <v>179</v>
          </cell>
          <cell r="F170">
            <v>6</v>
          </cell>
          <cell r="G170">
            <v>1343</v>
          </cell>
          <cell r="H170">
            <v>7487</v>
          </cell>
          <cell r="I170">
            <v>71</v>
          </cell>
          <cell r="J170">
            <v>1031</v>
          </cell>
          <cell r="K170">
            <v>20</v>
          </cell>
          <cell r="L170">
            <v>85645</v>
          </cell>
          <cell r="M170">
            <v>9802</v>
          </cell>
        </row>
        <row r="173">
          <cell r="C173">
            <v>16169</v>
          </cell>
          <cell r="D173">
            <v>528</v>
          </cell>
          <cell r="E173">
            <v>15</v>
          </cell>
          <cell r="F173">
            <v>1</v>
          </cell>
          <cell r="G173">
            <v>1244</v>
          </cell>
          <cell r="H173">
            <v>14910</v>
          </cell>
          <cell r="I173">
            <v>22</v>
          </cell>
          <cell r="J173">
            <v>2764</v>
          </cell>
          <cell r="K173">
            <v>3</v>
          </cell>
          <cell r="L173">
            <v>143919</v>
          </cell>
          <cell r="M173">
            <v>24600</v>
          </cell>
        </row>
        <row r="175">
          <cell r="C175">
            <v>1396</v>
          </cell>
          <cell r="D175">
            <v>5</v>
          </cell>
          <cell r="E175">
            <v>23</v>
          </cell>
          <cell r="F175">
            <v>1</v>
          </cell>
          <cell r="G175">
            <v>524</v>
          </cell>
          <cell r="H175">
            <v>849</v>
          </cell>
          <cell r="I175">
            <v>8</v>
          </cell>
          <cell r="J175">
            <v>256</v>
          </cell>
          <cell r="K175">
            <v>4</v>
          </cell>
          <cell r="L175">
            <v>85922</v>
          </cell>
          <cell r="M175">
            <v>15738</v>
          </cell>
        </row>
        <row r="176">
          <cell r="C176">
            <v>1429</v>
          </cell>
          <cell r="D176">
            <v>11</v>
          </cell>
          <cell r="E176">
            <v>91</v>
          </cell>
          <cell r="F176">
            <v>2</v>
          </cell>
          <cell r="G176">
            <v>233</v>
          </cell>
          <cell r="H176">
            <v>1105</v>
          </cell>
          <cell r="I176">
            <v>22</v>
          </cell>
          <cell r="J176">
            <v>687</v>
          </cell>
          <cell r="K176">
            <v>44</v>
          </cell>
          <cell r="L176">
            <v>52948</v>
          </cell>
          <cell r="M176">
            <v>25469</v>
          </cell>
        </row>
        <row r="180">
          <cell r="C180">
            <v>239639</v>
          </cell>
          <cell r="D180">
            <v>2740</v>
          </cell>
          <cell r="E180">
            <v>24543</v>
          </cell>
          <cell r="F180">
            <v>268</v>
          </cell>
          <cell r="G180">
            <v>137984</v>
          </cell>
          <cell r="H180">
            <v>77112</v>
          </cell>
          <cell r="I180">
            <v>2676</v>
          </cell>
          <cell r="J180">
            <v>5125</v>
          </cell>
          <cell r="K180">
            <v>525</v>
          </cell>
          <cell r="L180">
            <v>1455306</v>
          </cell>
          <cell r="M180">
            <v>31126</v>
          </cell>
        </row>
        <row r="181">
          <cell r="C181">
            <v>663</v>
          </cell>
          <cell r="D181">
            <v>14</v>
          </cell>
          <cell r="E181">
            <v>7</v>
          </cell>
          <cell r="F181">
            <v>0</v>
          </cell>
          <cell r="G181">
            <v>154</v>
          </cell>
          <cell r="H181">
            <v>502</v>
          </cell>
          <cell r="I181">
            <v>1</v>
          </cell>
          <cell r="J181">
            <v>31</v>
          </cell>
          <cell r="K181">
            <v>0.3</v>
          </cell>
          <cell r="L181">
            <v>21157</v>
          </cell>
          <cell r="M181">
            <v>988</v>
          </cell>
        </row>
        <row r="186">
          <cell r="C186">
            <v>21092</v>
          </cell>
          <cell r="D186">
            <v>790</v>
          </cell>
          <cell r="E186">
            <v>2586</v>
          </cell>
          <cell r="F186">
            <v>124</v>
          </cell>
          <cell r="G186">
            <v>1005</v>
          </cell>
          <cell r="H186">
            <v>17501</v>
          </cell>
          <cell r="I186">
            <v>531</v>
          </cell>
          <cell r="J186">
            <v>2088</v>
          </cell>
          <cell r="K186">
            <v>256</v>
          </cell>
          <cell r="L186">
            <v>119500</v>
          </cell>
          <cell r="M186">
            <v>11833</v>
          </cell>
        </row>
        <row r="187">
          <cell r="C187">
            <v>29586</v>
          </cell>
          <cell r="D187">
            <v>179</v>
          </cell>
          <cell r="E187">
            <v>1737</v>
          </cell>
          <cell r="F187">
            <v>21</v>
          </cell>
          <cell r="G187">
            <v>23400</v>
          </cell>
          <cell r="H187">
            <v>4449</v>
          </cell>
          <cell r="I187">
            <v>167</v>
          </cell>
          <cell r="J187">
            <v>3419</v>
          </cell>
          <cell r="K187">
            <v>201</v>
          </cell>
          <cell r="L187">
            <v>266200</v>
          </cell>
          <cell r="M187">
            <v>30758</v>
          </cell>
        </row>
        <row r="188">
          <cell r="C188">
            <v>43</v>
          </cell>
          <cell r="D188">
            <v>0</v>
          </cell>
          <cell r="E188">
            <v>3</v>
          </cell>
          <cell r="F188">
            <v>0</v>
          </cell>
          <cell r="G188">
            <v>21</v>
          </cell>
          <cell r="H188">
            <v>19</v>
          </cell>
          <cell r="I188">
            <v>0</v>
          </cell>
          <cell r="J188">
            <v>2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2954</v>
          </cell>
          <cell r="D190">
            <v>7</v>
          </cell>
          <cell r="E190">
            <v>54</v>
          </cell>
          <cell r="F190">
            <v>0</v>
          </cell>
          <cell r="G190">
            <v>2684</v>
          </cell>
          <cell r="H190">
            <v>216</v>
          </cell>
          <cell r="I190">
            <v>61</v>
          </cell>
          <cell r="J190">
            <v>42</v>
          </cell>
          <cell r="K190">
            <v>0.8</v>
          </cell>
          <cell r="L190">
            <v>178083</v>
          </cell>
          <cell r="M190">
            <v>2551</v>
          </cell>
        </row>
        <row r="195">
          <cell r="C195">
            <v>120204</v>
          </cell>
          <cell r="D195">
            <v>2615</v>
          </cell>
          <cell r="E195">
            <v>3174</v>
          </cell>
          <cell r="F195">
            <v>93</v>
          </cell>
          <cell r="G195">
            <v>48886</v>
          </cell>
          <cell r="H195">
            <v>68144</v>
          </cell>
          <cell r="I195">
            <v>1514</v>
          </cell>
          <cell r="J195">
            <v>1425</v>
          </cell>
          <cell r="K195">
            <v>38</v>
          </cell>
          <cell r="L195">
            <v>1033617</v>
          </cell>
          <cell r="M195">
            <v>12255</v>
          </cell>
        </row>
        <row r="197">
          <cell r="C197">
            <v>12481</v>
          </cell>
          <cell r="D197">
            <v>552</v>
          </cell>
          <cell r="E197">
            <v>105</v>
          </cell>
          <cell r="F197">
            <v>7</v>
          </cell>
          <cell r="G197">
            <v>2429</v>
          </cell>
          <cell r="H197">
            <v>9947</v>
          </cell>
          <cell r="I197">
            <v>1</v>
          </cell>
          <cell r="J197">
            <v>1262</v>
          </cell>
          <cell r="K197">
            <v>11</v>
          </cell>
          <cell r="L197">
            <v>1122000</v>
          </cell>
          <cell r="M197">
            <v>113443</v>
          </cell>
        </row>
        <row r="199">
          <cell r="C199">
            <v>171253</v>
          </cell>
          <cell r="D199">
            <v>6032</v>
          </cell>
          <cell r="E199">
            <v>26771</v>
          </cell>
          <cell r="F199">
            <v>674</v>
          </cell>
          <cell r="G199" t="str">
            <v>N/A</v>
          </cell>
          <cell r="H199">
            <v>144138</v>
          </cell>
          <cell r="I199">
            <v>1559</v>
          </cell>
          <cell r="J199">
            <v>2523</v>
          </cell>
          <cell r="K199">
            <v>394</v>
          </cell>
          <cell r="L199">
            <v>901905</v>
          </cell>
          <cell r="M199">
            <v>13286</v>
          </cell>
        </row>
        <row r="200">
          <cell r="C200">
            <v>10406</v>
          </cell>
          <cell r="D200">
            <v>540</v>
          </cell>
          <cell r="E200">
            <v>261</v>
          </cell>
          <cell r="F200">
            <v>11</v>
          </cell>
          <cell r="G200">
            <v>1238</v>
          </cell>
          <cell r="H200">
            <v>8907</v>
          </cell>
          <cell r="I200">
            <v>138</v>
          </cell>
          <cell r="J200">
            <v>238</v>
          </cell>
          <cell r="K200">
            <v>6</v>
          </cell>
          <cell r="L200">
            <v>111859</v>
          </cell>
          <cell r="M200">
            <v>2558</v>
          </cell>
        </row>
        <row r="202">
          <cell r="C202">
            <v>1092656</v>
          </cell>
          <cell r="D202">
            <v>36010</v>
          </cell>
          <cell r="E202">
            <v>63765</v>
          </cell>
          <cell r="F202">
            <v>2585</v>
          </cell>
          <cell r="G202">
            <v>151774</v>
          </cell>
          <cell r="H202">
            <v>877117</v>
          </cell>
          <cell r="I202">
            <v>15226</v>
          </cell>
          <cell r="J202">
            <v>3301</v>
          </cell>
          <cell r="K202">
            <v>193</v>
          </cell>
          <cell r="L202">
            <v>6332995</v>
          </cell>
          <cell r="M202">
            <v>19133</v>
          </cell>
        </row>
        <row r="203">
          <cell r="C203">
            <v>2039</v>
          </cell>
          <cell r="D203">
            <v>37</v>
          </cell>
          <cell r="E203">
            <v>9</v>
          </cell>
          <cell r="F203">
            <v>0</v>
          </cell>
          <cell r="G203">
            <v>1133</v>
          </cell>
          <cell r="H203">
            <v>897</v>
          </cell>
          <cell r="I203">
            <v>8</v>
          </cell>
          <cell r="J203">
            <v>61</v>
          </cell>
          <cell r="K203">
            <v>0.3</v>
          </cell>
          <cell r="L203">
            <v>242536</v>
          </cell>
          <cell r="M203">
            <v>7247</v>
          </cell>
        </row>
        <row r="206">
          <cell r="C206">
            <v>270</v>
          </cell>
          <cell r="D206">
            <v>0</v>
          </cell>
          <cell r="E206">
            <v>0</v>
          </cell>
          <cell r="F206">
            <v>0</v>
          </cell>
          <cell r="G206">
            <v>219</v>
          </cell>
          <cell r="H206">
            <v>51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6</v>
          </cell>
          <cell r="D208">
            <v>5</v>
          </cell>
          <cell r="E208">
            <v>2</v>
          </cell>
          <cell r="F208">
            <v>2</v>
          </cell>
          <cell r="G208">
            <v>1</v>
          </cell>
          <cell r="H208">
            <v>3</v>
          </cell>
          <cell r="I208">
            <v>0</v>
          </cell>
          <cell r="J208">
            <v>0.2</v>
          </cell>
          <cell r="K208">
            <v>0.07</v>
          </cell>
          <cell r="L208">
            <v>120</v>
          </cell>
          <cell r="M208">
            <v>4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37"/>
      <sheetName val="38"/>
      <sheetName val="39"/>
      <sheetName val="310"/>
      <sheetName val="311"/>
      <sheetName val="312"/>
      <sheetName val="313"/>
      <sheetName val="314"/>
      <sheetName val="315"/>
      <sheetName val="316"/>
      <sheetName val="317"/>
      <sheetName val="318"/>
      <sheetName val="319"/>
      <sheetName val="320"/>
      <sheetName val="321"/>
      <sheetName val="322"/>
      <sheetName val="323"/>
      <sheetName val="324"/>
      <sheetName val="325"/>
      <sheetName val="326"/>
      <sheetName val="327"/>
      <sheetName val="328"/>
      <sheetName val="329"/>
      <sheetName val="330"/>
      <sheetName val="331"/>
      <sheetName val="401"/>
      <sheetName val="402"/>
      <sheetName val="403"/>
      <sheetName val="404"/>
      <sheetName val="405"/>
      <sheetName val="406"/>
      <sheetName val="407"/>
      <sheetName val="408"/>
      <sheetName val="409"/>
      <sheetName val="410"/>
      <sheetName val="411"/>
      <sheetName val="412"/>
      <sheetName val="413"/>
      <sheetName val="414"/>
      <sheetName val="414排序"/>
      <sheetName val="415"/>
      <sheetName val="415排序"/>
      <sheetName val="416"/>
      <sheetName val="416排序"/>
      <sheetName val="417"/>
      <sheetName val="417排序"/>
      <sheetName val="418"/>
      <sheetName val="418排序"/>
      <sheetName val="419"/>
      <sheetName val="419排序"/>
      <sheetName val="420"/>
      <sheetName val="420排序"/>
      <sheetName val="421"/>
      <sheetName val="421排序"/>
      <sheetName val="422"/>
      <sheetName val="422排序"/>
      <sheetName val="423"/>
      <sheetName val="423排序"/>
      <sheetName val="424"/>
      <sheetName val="424排序"/>
      <sheetName val="新增峰值"/>
      <sheetName val="70国"/>
      <sheetName val="阳性新增"/>
      <sheetName val="重点合计"/>
      <sheetName val="425"/>
      <sheetName val="425排序"/>
      <sheetName val="426"/>
      <sheetName val="426排序"/>
      <sheetName val="427"/>
      <sheetName val="427排序"/>
      <sheetName val="428"/>
      <sheetName val="428排序"/>
      <sheetName val="429"/>
      <sheetName val="429排序"/>
      <sheetName val="430"/>
      <sheetName val="430排序"/>
      <sheetName val="501"/>
      <sheetName val="501排序"/>
      <sheetName val="502"/>
      <sheetName val="502排序"/>
      <sheetName val="503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总计"/>
      <sheetName val="Sheet1"/>
      <sheetName val="Sheet4"/>
      <sheetName val="Sheet2"/>
      <sheetName val="Sheet3"/>
      <sheetName val="量化"/>
      <sheetName val="量化表数值"/>
      <sheetName val="量化表公式"/>
      <sheetName val="usa"/>
      <sheetName val="阳性率排序1"/>
      <sheetName val="阳性率排序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>
        <row r="1">
          <cell r="C1">
            <v>3391342</v>
          </cell>
        </row>
        <row r="1">
          <cell r="E1">
            <v>239110</v>
          </cell>
        </row>
        <row r="2">
          <cell r="C2">
            <v>2335</v>
          </cell>
          <cell r="D2">
            <v>164</v>
          </cell>
          <cell r="E2">
            <v>68</v>
          </cell>
          <cell r="F2">
            <v>4</v>
          </cell>
          <cell r="G2">
            <v>310</v>
          </cell>
          <cell r="H2">
            <v>1957</v>
          </cell>
          <cell r="I2">
            <v>7</v>
          </cell>
          <cell r="J2">
            <v>60</v>
          </cell>
          <cell r="K2">
            <v>2</v>
          </cell>
          <cell r="L2">
            <v>10593</v>
          </cell>
          <cell r="M2">
            <v>272</v>
          </cell>
        </row>
        <row r="3">
          <cell r="C3">
            <v>782</v>
          </cell>
          <cell r="D3">
            <v>9</v>
          </cell>
          <cell r="E3">
            <v>31</v>
          </cell>
          <cell r="F3">
            <v>0</v>
          </cell>
          <cell r="G3">
            <v>488</v>
          </cell>
          <cell r="H3">
            <v>263</v>
          </cell>
          <cell r="I3">
            <v>4</v>
          </cell>
          <cell r="J3">
            <v>272</v>
          </cell>
          <cell r="K3">
            <v>11</v>
          </cell>
          <cell r="L3">
            <v>8498</v>
          </cell>
          <cell r="M3">
            <v>2953</v>
          </cell>
        </row>
        <row r="10">
          <cell r="C10">
            <v>2148</v>
          </cell>
          <cell r="D10">
            <v>82</v>
          </cell>
          <cell r="E10">
            <v>33</v>
          </cell>
          <cell r="F10">
            <v>1</v>
          </cell>
          <cell r="G10">
            <v>977</v>
          </cell>
          <cell r="H10">
            <v>1138</v>
          </cell>
          <cell r="I10">
            <v>10</v>
          </cell>
          <cell r="J10">
            <v>725</v>
          </cell>
          <cell r="K10">
            <v>11</v>
          </cell>
          <cell r="L10">
            <v>22177</v>
          </cell>
          <cell r="M10">
            <v>7484</v>
          </cell>
        </row>
        <row r="12">
          <cell r="C12">
            <v>6767</v>
          </cell>
          <cell r="D12">
            <v>14</v>
          </cell>
          <cell r="E12">
            <v>93</v>
          </cell>
          <cell r="F12">
            <v>2</v>
          </cell>
          <cell r="G12">
            <v>5745</v>
          </cell>
          <cell r="H12">
            <v>929</v>
          </cell>
          <cell r="I12">
            <v>28</v>
          </cell>
          <cell r="J12">
            <v>265</v>
          </cell>
          <cell r="K12">
            <v>4</v>
          </cell>
          <cell r="L12">
            <v>588868</v>
          </cell>
          <cell r="M12">
            <v>23093</v>
          </cell>
        </row>
        <row r="13">
          <cell r="C13">
            <v>15531</v>
          </cell>
          <cell r="D13">
            <v>79</v>
          </cell>
          <cell r="E13">
            <v>589</v>
          </cell>
          <cell r="F13">
            <v>5</v>
          </cell>
          <cell r="G13">
            <v>13110</v>
          </cell>
          <cell r="H13">
            <v>1832</v>
          </cell>
          <cell r="I13">
            <v>124</v>
          </cell>
          <cell r="J13">
            <v>1724</v>
          </cell>
          <cell r="K13">
            <v>65</v>
          </cell>
          <cell r="L13">
            <v>264079</v>
          </cell>
          <cell r="M13">
            <v>29321</v>
          </cell>
        </row>
        <row r="14">
          <cell r="C14">
            <v>1854</v>
          </cell>
          <cell r="D14">
            <v>50</v>
          </cell>
          <cell r="E14">
            <v>25</v>
          </cell>
          <cell r="F14">
            <v>1</v>
          </cell>
          <cell r="G14">
            <v>1365</v>
          </cell>
          <cell r="H14">
            <v>464</v>
          </cell>
          <cell r="I14">
            <v>17</v>
          </cell>
          <cell r="J14">
            <v>183</v>
          </cell>
          <cell r="K14">
            <v>2</v>
          </cell>
          <cell r="L14">
            <v>146630</v>
          </cell>
          <cell r="M14">
            <v>14462</v>
          </cell>
        </row>
        <row r="16">
          <cell r="C16">
            <v>3170</v>
          </cell>
          <cell r="D16">
            <v>130</v>
          </cell>
          <cell r="E16">
            <v>8</v>
          </cell>
          <cell r="F16">
            <v>0</v>
          </cell>
          <cell r="G16">
            <v>1555</v>
          </cell>
          <cell r="H16">
            <v>1607</v>
          </cell>
          <cell r="I16">
            <v>1</v>
          </cell>
          <cell r="J16">
            <v>1863</v>
          </cell>
          <cell r="K16">
            <v>5</v>
          </cell>
          <cell r="L16">
            <v>134082</v>
          </cell>
          <cell r="M16">
            <v>78799</v>
          </cell>
        </row>
        <row r="17">
          <cell r="C17">
            <v>8238</v>
          </cell>
          <cell r="D17">
            <v>571</v>
          </cell>
          <cell r="E17">
            <v>170</v>
          </cell>
          <cell r="F17">
            <v>2</v>
          </cell>
          <cell r="G17">
            <v>174</v>
          </cell>
          <cell r="H17">
            <v>7894</v>
          </cell>
          <cell r="I17">
            <v>1</v>
          </cell>
          <cell r="J17">
            <v>50</v>
          </cell>
          <cell r="K17">
            <v>1</v>
          </cell>
          <cell r="L17">
            <v>70239</v>
          </cell>
          <cell r="M17">
            <v>426</v>
          </cell>
        </row>
        <row r="19">
          <cell r="C19">
            <v>14917</v>
          </cell>
          <cell r="D19">
            <v>890</v>
          </cell>
          <cell r="E19">
            <v>93</v>
          </cell>
          <cell r="F19">
            <v>4</v>
          </cell>
          <cell r="G19">
            <v>2918</v>
          </cell>
          <cell r="H19">
            <v>11906</v>
          </cell>
          <cell r="I19">
            <v>92</v>
          </cell>
          <cell r="J19">
            <v>1579</v>
          </cell>
          <cell r="K19">
            <v>10</v>
          </cell>
          <cell r="L19">
            <v>186262</v>
          </cell>
          <cell r="M19">
            <v>19712</v>
          </cell>
        </row>
        <row r="20">
          <cell r="C20">
            <v>49032</v>
          </cell>
          <cell r="D20">
            <v>513</v>
          </cell>
          <cell r="E20">
            <v>7703</v>
          </cell>
          <cell r="F20">
            <v>109</v>
          </cell>
          <cell r="G20">
            <v>11892</v>
          </cell>
          <cell r="H20">
            <v>29437</v>
          </cell>
          <cell r="I20">
            <v>740</v>
          </cell>
          <cell r="J20">
            <v>4231</v>
          </cell>
          <cell r="K20">
            <v>665</v>
          </cell>
          <cell r="L20">
            <v>253198</v>
          </cell>
          <cell r="M20">
            <v>21847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10101</v>
          </cell>
          <cell r="M24">
            <v>13091</v>
          </cell>
        </row>
        <row r="26">
          <cell r="C26">
            <v>1781</v>
          </cell>
          <cell r="D26">
            <v>24</v>
          </cell>
          <cell r="E26">
            <v>70</v>
          </cell>
          <cell r="F26">
            <v>1</v>
          </cell>
          <cell r="G26">
            <v>755</v>
          </cell>
          <cell r="H26">
            <v>956</v>
          </cell>
          <cell r="I26">
            <v>4</v>
          </cell>
          <cell r="J26">
            <v>543</v>
          </cell>
          <cell r="K26">
            <v>21</v>
          </cell>
          <cell r="L26">
            <v>32178</v>
          </cell>
          <cell r="M26">
            <v>9808</v>
          </cell>
        </row>
        <row r="28">
          <cell r="C28">
            <v>91589</v>
          </cell>
          <cell r="D28">
            <v>6209</v>
          </cell>
          <cell r="E28">
            <v>6329</v>
          </cell>
          <cell r="F28">
            <v>428</v>
          </cell>
          <cell r="G28">
            <v>38039</v>
          </cell>
          <cell r="H28">
            <v>47221</v>
          </cell>
          <cell r="I28">
            <v>8318</v>
          </cell>
          <cell r="J28">
            <v>431</v>
          </cell>
          <cell r="K28">
            <v>30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124</v>
          </cell>
          <cell r="H30">
            <v>13</v>
          </cell>
          <cell r="I30">
            <v>2</v>
          </cell>
          <cell r="J30">
            <v>315</v>
          </cell>
          <cell r="K30">
            <v>2</v>
          </cell>
          <cell r="L30">
            <v>13717</v>
          </cell>
          <cell r="M30">
            <v>31355</v>
          </cell>
        </row>
        <row r="31">
          <cell r="C31">
            <v>1555</v>
          </cell>
          <cell r="D31">
            <v>49</v>
          </cell>
          <cell r="E31">
            <v>68</v>
          </cell>
          <cell r="F31">
            <v>2</v>
          </cell>
          <cell r="G31">
            <v>276</v>
          </cell>
          <cell r="H31">
            <v>1211</v>
          </cell>
          <cell r="I31">
            <v>43</v>
          </cell>
          <cell r="J31">
            <v>224</v>
          </cell>
          <cell r="K31">
            <v>10</v>
          </cell>
          <cell r="L31">
            <v>46510</v>
          </cell>
          <cell r="M31">
            <v>6694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119</v>
          </cell>
          <cell r="H35">
            <v>3</v>
          </cell>
          <cell r="I35">
            <v>1</v>
          </cell>
          <cell r="J35">
            <v>7</v>
          </cell>
          <cell r="K35">
            <v>0</v>
          </cell>
          <cell r="L35">
            <v>12084</v>
          </cell>
          <cell r="M35">
            <v>723</v>
          </cell>
        </row>
        <row r="37">
          <cell r="C37">
            <v>54810</v>
          </cell>
        </row>
        <row r="43">
          <cell r="C43">
            <v>17008</v>
          </cell>
          <cell r="D43">
            <v>985</v>
          </cell>
          <cell r="E43">
            <v>234</v>
          </cell>
          <cell r="F43">
            <v>7</v>
          </cell>
          <cell r="G43">
            <v>9018</v>
          </cell>
          <cell r="H43">
            <v>7756</v>
          </cell>
          <cell r="I43">
            <v>392</v>
          </cell>
          <cell r="J43">
            <v>890</v>
          </cell>
          <cell r="K43">
            <v>12</v>
          </cell>
          <cell r="L43">
            <v>189433</v>
          </cell>
          <cell r="M43">
            <v>9910</v>
          </cell>
        </row>
        <row r="44">
          <cell r="C44">
            <v>84388</v>
          </cell>
        </row>
        <row r="44">
          <cell r="E44">
            <v>4643</v>
          </cell>
        </row>
        <row r="45">
          <cell r="D45">
            <v>795</v>
          </cell>
          <cell r="E45">
            <v>314</v>
          </cell>
          <cell r="F45">
            <v>36</v>
          </cell>
          <cell r="G45">
            <v>1551</v>
          </cell>
          <cell r="H45">
            <v>5141</v>
          </cell>
          <cell r="I45">
            <v>118</v>
          </cell>
          <cell r="J45">
            <v>138</v>
          </cell>
          <cell r="K45">
            <v>6</v>
          </cell>
          <cell r="L45">
            <v>104657</v>
          </cell>
          <cell r="M45">
            <v>2057</v>
          </cell>
        </row>
        <row r="48">
          <cell r="C48">
            <v>2085</v>
          </cell>
          <cell r="D48">
            <v>9</v>
          </cell>
          <cell r="E48">
            <v>75</v>
          </cell>
          <cell r="F48">
            <v>6</v>
          </cell>
          <cell r="G48">
            <v>1421</v>
          </cell>
          <cell r="H48">
            <v>589</v>
          </cell>
          <cell r="I48">
            <v>17</v>
          </cell>
          <cell r="J48">
            <v>508</v>
          </cell>
          <cell r="K48">
            <v>18</v>
          </cell>
          <cell r="L48">
            <v>36917</v>
          </cell>
          <cell r="M48">
            <v>8993</v>
          </cell>
        </row>
        <row r="51">
          <cell r="C51">
            <v>857</v>
          </cell>
          <cell r="D51">
            <v>7</v>
          </cell>
          <cell r="E51">
            <v>15</v>
          </cell>
          <cell r="F51">
            <v>0</v>
          </cell>
          <cell r="G51">
            <v>296</v>
          </cell>
          <cell r="H51">
            <v>546</v>
          </cell>
          <cell r="I51">
            <v>15</v>
          </cell>
          <cell r="J51">
            <v>710</v>
          </cell>
          <cell r="K51">
            <v>12</v>
          </cell>
          <cell r="L51">
            <v>60536</v>
          </cell>
          <cell r="M51">
            <v>50139</v>
          </cell>
        </row>
        <row r="52">
          <cell r="C52">
            <v>7726</v>
          </cell>
          <cell r="D52">
            <v>84</v>
          </cell>
          <cell r="E52">
            <v>240</v>
          </cell>
          <cell r="F52">
            <v>5</v>
          </cell>
          <cell r="G52">
            <v>3359</v>
          </cell>
          <cell r="H52">
            <v>4127</v>
          </cell>
          <cell r="I52">
            <v>67</v>
          </cell>
          <cell r="J52">
            <v>721</v>
          </cell>
          <cell r="K52">
            <v>22</v>
          </cell>
          <cell r="L52">
            <v>249634</v>
          </cell>
          <cell r="M52">
            <v>23311</v>
          </cell>
        </row>
        <row r="53">
          <cell r="C53">
            <v>9311</v>
          </cell>
          <cell r="D53">
            <v>153</v>
          </cell>
          <cell r="E53">
            <v>460</v>
          </cell>
          <cell r="F53">
            <v>8</v>
          </cell>
          <cell r="G53">
            <v>6729</v>
          </cell>
          <cell r="H53">
            <v>2122</v>
          </cell>
          <cell r="I53">
            <v>61</v>
          </cell>
          <cell r="J53">
            <v>1608</v>
          </cell>
          <cell r="K53">
            <v>79</v>
          </cell>
          <cell r="L53">
            <v>206576</v>
          </cell>
          <cell r="M53">
            <v>35665</v>
          </cell>
        </row>
        <row r="59">
          <cell r="C59">
            <v>26336</v>
          </cell>
          <cell r="D59">
            <v>1402</v>
          </cell>
          <cell r="E59">
            <v>1063</v>
          </cell>
          <cell r="F59">
            <v>163</v>
          </cell>
          <cell r="G59">
            <v>1913</v>
          </cell>
          <cell r="H59">
            <v>23360</v>
          </cell>
          <cell r="I59">
            <v>149</v>
          </cell>
          <cell r="J59">
            <v>1493</v>
          </cell>
          <cell r="K59">
            <v>60</v>
          </cell>
          <cell r="L59">
            <v>71950</v>
          </cell>
          <cell r="M59">
            <v>4078</v>
          </cell>
        </row>
        <row r="64">
          <cell r="C64">
            <v>1694</v>
          </cell>
          <cell r="D64">
            <v>5</v>
          </cell>
          <cell r="E64">
            <v>52</v>
          </cell>
          <cell r="F64">
            <v>0</v>
          </cell>
          <cell r="G64">
            <v>253</v>
          </cell>
          <cell r="H64">
            <v>1389</v>
          </cell>
          <cell r="I64">
            <v>7</v>
          </cell>
          <cell r="J64">
            <v>1277</v>
          </cell>
          <cell r="K64">
            <v>39</v>
          </cell>
          <cell r="L64">
            <v>53767</v>
          </cell>
          <cell r="M64">
            <v>40532</v>
          </cell>
        </row>
        <row r="70">
          <cell r="C70">
            <v>5051</v>
          </cell>
          <cell r="D70">
            <v>56</v>
          </cell>
          <cell r="E70">
            <v>218</v>
          </cell>
          <cell r="F70">
            <v>7</v>
          </cell>
          <cell r="G70">
            <v>3000</v>
          </cell>
          <cell r="H70">
            <v>1833</v>
          </cell>
          <cell r="I70">
            <v>49</v>
          </cell>
          <cell r="J70">
            <v>912</v>
          </cell>
          <cell r="K70">
            <v>39</v>
          </cell>
          <cell r="L70">
            <v>97600</v>
          </cell>
          <cell r="M70">
            <v>17615</v>
          </cell>
        </row>
        <row r="71">
          <cell r="C71">
            <v>167346</v>
          </cell>
          <cell r="D71">
            <v>168</v>
          </cell>
          <cell r="E71">
            <v>24594</v>
          </cell>
          <cell r="F71">
            <v>218</v>
          </cell>
          <cell r="G71">
            <v>50212</v>
          </cell>
          <cell r="H71">
            <v>92540</v>
          </cell>
          <cell r="I71">
            <v>3878</v>
          </cell>
          <cell r="J71">
            <v>2564</v>
          </cell>
          <cell r="K71">
            <v>377</v>
          </cell>
          <cell r="L71">
            <v>1100228</v>
          </cell>
          <cell r="M71">
            <v>16856</v>
          </cell>
        </row>
        <row r="76">
          <cell r="C76">
            <v>566</v>
          </cell>
          <cell r="D76">
            <v>27</v>
          </cell>
          <cell r="E76">
            <v>7</v>
          </cell>
          <cell r="F76">
            <v>1</v>
          </cell>
          <cell r="G76">
            <v>207</v>
          </cell>
          <cell r="H76">
            <v>352</v>
          </cell>
          <cell r="I76">
            <v>6</v>
          </cell>
          <cell r="J76">
            <v>142</v>
          </cell>
          <cell r="K76">
            <v>2</v>
          </cell>
          <cell r="L76">
            <v>15904</v>
          </cell>
          <cell r="M76">
            <v>3987</v>
          </cell>
        </row>
        <row r="77">
          <cell r="C77">
            <v>164077</v>
          </cell>
          <cell r="D77">
            <v>1547</v>
          </cell>
          <cell r="E77">
            <v>6736</v>
          </cell>
          <cell r="F77">
            <v>164</v>
          </cell>
          <cell r="G77">
            <v>126900</v>
          </cell>
          <cell r="H77">
            <v>30441</v>
          </cell>
          <cell r="I77">
            <v>2189</v>
          </cell>
          <cell r="J77">
            <v>1958</v>
          </cell>
          <cell r="K77">
            <v>80</v>
          </cell>
          <cell r="L77">
            <v>2547052</v>
          </cell>
          <cell r="M77">
            <v>30400</v>
          </cell>
        </row>
        <row r="80">
          <cell r="C80">
            <v>2612</v>
          </cell>
          <cell r="D80">
            <v>21</v>
          </cell>
          <cell r="E80">
            <v>140</v>
          </cell>
          <cell r="F80">
            <v>0</v>
          </cell>
          <cell r="G80">
            <v>1374</v>
          </cell>
          <cell r="H80">
            <v>1098</v>
          </cell>
          <cell r="I80">
            <v>36</v>
          </cell>
          <cell r="J80">
            <v>251</v>
          </cell>
          <cell r="K80">
            <v>13</v>
          </cell>
          <cell r="L80">
            <v>77251</v>
          </cell>
          <cell r="M80">
            <v>7412</v>
          </cell>
        </row>
        <row r="90">
          <cell r="C90">
            <v>2863</v>
          </cell>
          <cell r="D90">
            <v>88</v>
          </cell>
          <cell r="E90">
            <v>323</v>
          </cell>
          <cell r="F90">
            <v>11</v>
          </cell>
          <cell r="G90">
            <v>609</v>
          </cell>
          <cell r="H90">
            <v>1931</v>
          </cell>
          <cell r="I90">
            <v>49</v>
          </cell>
          <cell r="J90">
            <v>296</v>
          </cell>
          <cell r="K90">
            <v>33</v>
          </cell>
          <cell r="L90">
            <v>76331</v>
          </cell>
          <cell r="M90">
            <v>7901</v>
          </cell>
        </row>
        <row r="92">
          <cell r="C92">
            <v>37257</v>
          </cell>
          <cell r="D92">
            <v>2395</v>
          </cell>
          <cell r="E92">
            <v>1223</v>
          </cell>
          <cell r="F92">
            <v>69</v>
          </cell>
          <cell r="G92">
            <v>10007</v>
          </cell>
          <cell r="H92">
            <v>26027</v>
          </cell>
          <cell r="I92">
            <v>0</v>
          </cell>
          <cell r="J92">
            <v>27</v>
          </cell>
          <cell r="K92">
            <v>0.9</v>
          </cell>
          <cell r="L92">
            <v>902654</v>
          </cell>
          <cell r="M92">
            <v>654</v>
          </cell>
        </row>
        <row r="93">
          <cell r="C93">
            <v>10551</v>
          </cell>
          <cell r="D93">
            <v>433</v>
          </cell>
          <cell r="E93">
            <v>800</v>
          </cell>
          <cell r="F93">
            <v>8</v>
          </cell>
          <cell r="G93">
            <v>1591</v>
          </cell>
          <cell r="H93">
            <v>8160</v>
          </cell>
          <cell r="I93">
            <v>0</v>
          </cell>
          <cell r="J93">
            <v>39</v>
          </cell>
          <cell r="K93">
            <v>3</v>
          </cell>
          <cell r="L93">
            <v>102305</v>
          </cell>
          <cell r="M93">
            <v>374</v>
          </cell>
        </row>
        <row r="94">
          <cell r="C94">
            <v>95646</v>
          </cell>
          <cell r="D94">
            <v>1006</v>
          </cell>
          <cell r="E94">
            <v>6091</v>
          </cell>
          <cell r="F94">
            <v>63</v>
          </cell>
          <cell r="G94">
            <v>76318</v>
          </cell>
          <cell r="H94">
            <v>13237</v>
          </cell>
          <cell r="I94">
            <v>2899</v>
          </cell>
          <cell r="J94">
            <v>1139</v>
          </cell>
          <cell r="K94">
            <v>73</v>
          </cell>
          <cell r="L94">
            <v>475023</v>
          </cell>
          <cell r="M94">
            <v>5656</v>
          </cell>
        </row>
        <row r="95">
          <cell r="C95">
            <v>2153</v>
          </cell>
          <cell r="D95">
            <v>68</v>
          </cell>
          <cell r="E95">
            <v>94</v>
          </cell>
          <cell r="F95">
            <v>1</v>
          </cell>
          <cell r="G95">
            <v>1414</v>
          </cell>
          <cell r="H95">
            <v>645</v>
          </cell>
          <cell r="I95">
            <v>0</v>
          </cell>
          <cell r="J95">
            <v>54</v>
          </cell>
          <cell r="K95">
            <v>2</v>
          </cell>
          <cell r="L95">
            <v>95399</v>
          </cell>
          <cell r="M95">
            <v>2372</v>
          </cell>
        </row>
        <row r="96">
          <cell r="C96">
            <v>20833</v>
          </cell>
          <cell r="D96">
            <v>221</v>
          </cell>
          <cell r="E96">
            <v>1265</v>
          </cell>
          <cell r="F96">
            <v>33</v>
          </cell>
          <cell r="G96">
            <v>13386</v>
          </cell>
          <cell r="H96">
            <v>6182</v>
          </cell>
          <cell r="I96">
            <v>123</v>
          </cell>
          <cell r="J96">
            <v>4219</v>
          </cell>
          <cell r="K96">
            <v>256</v>
          </cell>
          <cell r="L96">
            <v>153954</v>
          </cell>
          <cell r="M96">
            <v>31179</v>
          </cell>
        </row>
        <row r="98">
          <cell r="C98">
            <v>16101</v>
          </cell>
          <cell r="D98">
            <v>155</v>
          </cell>
          <cell r="E98">
            <v>225</v>
          </cell>
          <cell r="F98">
            <v>3</v>
          </cell>
          <cell r="G98">
            <v>9156</v>
          </cell>
          <cell r="H98">
            <v>6720</v>
          </cell>
          <cell r="I98">
            <v>103</v>
          </cell>
          <cell r="J98">
            <v>1860</v>
          </cell>
          <cell r="K98">
            <v>26</v>
          </cell>
          <cell r="L98">
            <v>364467</v>
          </cell>
          <cell r="M98">
            <v>42108</v>
          </cell>
        </row>
        <row r="99">
          <cell r="C99">
            <v>207428</v>
          </cell>
          <cell r="D99">
            <v>1965</v>
          </cell>
          <cell r="E99">
            <v>28236</v>
          </cell>
          <cell r="F99">
            <v>269</v>
          </cell>
          <cell r="G99">
            <v>78249</v>
          </cell>
          <cell r="H99">
            <v>100943</v>
          </cell>
          <cell r="I99">
            <v>1578</v>
          </cell>
          <cell r="J99">
            <v>3431</v>
          </cell>
          <cell r="K99">
            <v>467</v>
          </cell>
          <cell r="L99">
            <v>2053425</v>
          </cell>
          <cell r="M99">
            <v>33962</v>
          </cell>
        </row>
        <row r="102">
          <cell r="C102">
            <v>14088</v>
          </cell>
          <cell r="D102">
            <v>123</v>
          </cell>
          <cell r="E102">
            <v>430</v>
          </cell>
          <cell r="F102">
            <v>5</v>
          </cell>
          <cell r="G102">
            <v>2460</v>
          </cell>
          <cell r="H102">
            <v>11198</v>
          </cell>
          <cell r="I102">
            <v>308</v>
          </cell>
          <cell r="J102">
            <v>111</v>
          </cell>
          <cell r="K102">
            <v>3</v>
          </cell>
          <cell r="L102">
            <v>165609</v>
          </cell>
          <cell r="M102">
            <v>1309</v>
          </cell>
        </row>
        <row r="103">
          <cell r="C103">
            <v>459</v>
          </cell>
          <cell r="D103">
            <v>6</v>
          </cell>
          <cell r="E103">
            <v>8</v>
          </cell>
          <cell r="F103">
            <v>0</v>
          </cell>
          <cell r="G103">
            <v>364</v>
          </cell>
          <cell r="H103">
            <v>87</v>
          </cell>
          <cell r="I103">
            <v>5</v>
          </cell>
          <cell r="J103">
            <v>45</v>
          </cell>
          <cell r="K103">
            <v>0.8</v>
          </cell>
          <cell r="L103">
            <v>78885</v>
          </cell>
          <cell r="M103">
            <v>7731</v>
          </cell>
        </row>
        <row r="104">
          <cell r="C104">
            <v>3597</v>
          </cell>
          <cell r="D104">
            <v>195</v>
          </cell>
          <cell r="E104">
            <v>25</v>
          </cell>
          <cell r="F104">
            <v>0</v>
          </cell>
          <cell r="G104">
            <v>922</v>
          </cell>
          <cell r="H104">
            <v>2650</v>
          </cell>
          <cell r="I104">
            <v>40</v>
          </cell>
          <cell r="J104">
            <v>192</v>
          </cell>
          <cell r="K104">
            <v>1</v>
          </cell>
          <cell r="L104">
            <v>268534</v>
          </cell>
          <cell r="M104">
            <v>14301</v>
          </cell>
        </row>
        <row r="106">
          <cell r="C106">
            <v>4377</v>
          </cell>
          <cell r="D106">
            <v>353</v>
          </cell>
          <cell r="E106">
            <v>30</v>
          </cell>
          <cell r="F106">
            <v>4</v>
          </cell>
          <cell r="G106">
            <v>1602</v>
          </cell>
          <cell r="H106">
            <v>2745</v>
          </cell>
          <cell r="I106">
            <v>70</v>
          </cell>
          <cell r="J106">
            <v>1025</v>
          </cell>
          <cell r="K106">
            <v>7</v>
          </cell>
          <cell r="L106">
            <v>179000</v>
          </cell>
          <cell r="M106">
            <v>41915</v>
          </cell>
        </row>
        <row r="107">
          <cell r="C107">
            <v>756</v>
          </cell>
          <cell r="D107">
            <v>10</v>
          </cell>
          <cell r="E107">
            <v>8</v>
          </cell>
          <cell r="F107">
            <v>0</v>
          </cell>
          <cell r="G107">
            <v>504</v>
          </cell>
          <cell r="H107">
            <v>244</v>
          </cell>
          <cell r="I107">
            <v>12</v>
          </cell>
          <cell r="J107">
            <v>116</v>
          </cell>
          <cell r="K107">
            <v>1</v>
          </cell>
          <cell r="L107">
            <v>51472</v>
          </cell>
          <cell r="M107">
            <v>7889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8</v>
          </cell>
          <cell r="H108">
            <v>11</v>
          </cell>
          <cell r="I108">
            <v>0</v>
          </cell>
          <cell r="J108">
            <v>3</v>
          </cell>
          <cell r="K108">
            <v>0</v>
          </cell>
          <cell r="L108">
            <v>2021</v>
          </cell>
          <cell r="M108">
            <v>278</v>
          </cell>
        </row>
        <row r="109">
          <cell r="C109">
            <v>870</v>
          </cell>
          <cell r="D109">
            <v>12</v>
          </cell>
          <cell r="E109">
            <v>16</v>
          </cell>
          <cell r="F109">
            <v>1</v>
          </cell>
          <cell r="G109">
            <v>348</v>
          </cell>
          <cell r="H109">
            <v>506</v>
          </cell>
          <cell r="I109">
            <v>2</v>
          </cell>
          <cell r="J109">
            <v>461</v>
          </cell>
          <cell r="K109">
            <v>8</v>
          </cell>
          <cell r="L109">
            <v>61120</v>
          </cell>
          <cell r="M109">
            <v>32404</v>
          </cell>
        </row>
        <row r="110">
          <cell r="C110">
            <v>729</v>
          </cell>
          <cell r="D110">
            <v>4</v>
          </cell>
          <cell r="E110">
            <v>24</v>
          </cell>
          <cell r="F110">
            <v>0</v>
          </cell>
          <cell r="G110">
            <v>192</v>
          </cell>
          <cell r="H110">
            <v>513</v>
          </cell>
          <cell r="I110">
            <v>44</v>
          </cell>
          <cell r="J110">
            <v>107</v>
          </cell>
          <cell r="K110">
            <v>4</v>
          </cell>
          <cell r="L110">
            <v>36420</v>
          </cell>
          <cell r="M110">
            <v>5336</v>
          </cell>
        </row>
        <row r="114">
          <cell r="C114">
            <v>1399</v>
          </cell>
          <cell r="D114">
            <v>14</v>
          </cell>
          <cell r="E114">
            <v>45</v>
          </cell>
          <cell r="F114">
            <v>0</v>
          </cell>
          <cell r="G114">
            <v>594</v>
          </cell>
          <cell r="H114">
            <v>760</v>
          </cell>
          <cell r="I114">
            <v>17</v>
          </cell>
          <cell r="J114">
            <v>514</v>
          </cell>
          <cell r="K114">
            <v>17</v>
          </cell>
          <cell r="L114">
            <v>132768</v>
          </cell>
          <cell r="M114">
            <v>48771</v>
          </cell>
        </row>
        <row r="115">
          <cell r="C115">
            <v>3802</v>
          </cell>
          <cell r="D115">
            <v>18</v>
          </cell>
          <cell r="E115">
            <v>92</v>
          </cell>
          <cell r="F115">
            <v>2</v>
          </cell>
          <cell r="G115">
            <v>3213</v>
          </cell>
          <cell r="H115">
            <v>497</v>
          </cell>
          <cell r="I115">
            <v>23</v>
          </cell>
          <cell r="J115">
            <v>6074</v>
          </cell>
          <cell r="K115">
            <v>147</v>
          </cell>
          <cell r="L115">
            <v>44895</v>
          </cell>
          <cell r="M115">
            <v>71720</v>
          </cell>
        </row>
        <row r="118">
          <cell r="C118">
            <v>6071</v>
          </cell>
          <cell r="D118">
            <v>69</v>
          </cell>
          <cell r="E118">
            <v>103</v>
          </cell>
          <cell r="F118">
            <v>1</v>
          </cell>
          <cell r="G118">
            <v>4210</v>
          </cell>
          <cell r="H118">
            <v>1758</v>
          </cell>
          <cell r="I118">
            <v>37</v>
          </cell>
          <cell r="J118">
            <v>188</v>
          </cell>
          <cell r="K118">
            <v>3</v>
          </cell>
          <cell r="L118">
            <v>168784</v>
          </cell>
          <cell r="M118">
            <v>5215</v>
          </cell>
        </row>
        <row r="119">
          <cell r="C119">
            <v>491</v>
          </cell>
          <cell r="D119">
            <v>23</v>
          </cell>
          <cell r="E119">
            <v>1</v>
          </cell>
          <cell r="F119">
            <v>0</v>
          </cell>
          <cell r="G119">
            <v>17</v>
          </cell>
          <cell r="H119">
            <v>473</v>
          </cell>
          <cell r="I119">
            <v>2</v>
          </cell>
          <cell r="J119">
            <v>908</v>
          </cell>
          <cell r="K119">
            <v>2</v>
          </cell>
          <cell r="L119">
            <v>8008</v>
          </cell>
          <cell r="M119">
            <v>14815</v>
          </cell>
        </row>
        <row r="126">
          <cell r="C126">
            <v>19224</v>
          </cell>
          <cell r="D126">
            <v>1425</v>
          </cell>
          <cell r="E126">
            <v>1859</v>
          </cell>
          <cell r="F126">
            <v>127</v>
          </cell>
          <cell r="G126">
            <v>11423</v>
          </cell>
          <cell r="H126">
            <v>5942</v>
          </cell>
          <cell r="I126">
            <v>378</v>
          </cell>
          <cell r="J126">
            <v>149</v>
          </cell>
          <cell r="K126">
            <v>14</v>
          </cell>
          <cell r="L126">
            <v>81912</v>
          </cell>
          <cell r="M126">
            <v>635</v>
          </cell>
        </row>
        <row r="127">
          <cell r="C127">
            <v>3980</v>
          </cell>
          <cell r="D127">
            <v>83</v>
          </cell>
          <cell r="E127">
            <v>122</v>
          </cell>
          <cell r="F127">
            <v>6</v>
          </cell>
          <cell r="G127">
            <v>1272</v>
          </cell>
          <cell r="H127">
            <v>2586</v>
          </cell>
          <cell r="I127">
            <v>237</v>
          </cell>
          <cell r="J127">
            <v>987</v>
          </cell>
          <cell r="K127">
            <v>30</v>
          </cell>
          <cell r="L127">
            <v>11763</v>
          </cell>
          <cell r="M127">
            <v>2916</v>
          </cell>
        </row>
        <row r="129">
          <cell r="C129">
            <v>38</v>
          </cell>
          <cell r="D129">
            <v>0</v>
          </cell>
          <cell r="E129">
            <v>0</v>
          </cell>
          <cell r="F129">
            <v>0</v>
          </cell>
          <cell r="G129">
            <v>10</v>
          </cell>
          <cell r="H129">
            <v>28</v>
          </cell>
          <cell r="I129">
            <v>0</v>
          </cell>
          <cell r="J129">
            <v>12</v>
          </cell>
          <cell r="K129">
            <v>0</v>
          </cell>
          <cell r="L129">
            <v>7672</v>
          </cell>
          <cell r="M129">
            <v>2340</v>
          </cell>
        </row>
        <row r="130">
          <cell r="C130">
            <v>322</v>
          </cell>
          <cell r="D130">
            <v>0</v>
          </cell>
          <cell r="E130">
            <v>7</v>
          </cell>
          <cell r="F130">
            <v>0</v>
          </cell>
          <cell r="G130">
            <v>233</v>
          </cell>
          <cell r="H130">
            <v>82</v>
          </cell>
          <cell r="I130">
            <v>2</v>
          </cell>
          <cell r="J130">
            <v>513</v>
          </cell>
          <cell r="K130">
            <v>11</v>
          </cell>
          <cell r="L130">
            <v>6864</v>
          </cell>
          <cell r="M130">
            <v>10929</v>
          </cell>
        </row>
        <row r="135">
          <cell r="C135">
            <v>151</v>
          </cell>
          <cell r="D135">
            <v>1</v>
          </cell>
          <cell r="E135">
            <v>6</v>
          </cell>
          <cell r="F135">
            <v>0</v>
          </cell>
          <cell r="G135">
            <v>31</v>
          </cell>
          <cell r="H135">
            <v>114</v>
          </cell>
          <cell r="I135">
            <v>0</v>
          </cell>
          <cell r="J135">
            <v>3</v>
          </cell>
          <cell r="K135">
            <v>0.1</v>
          </cell>
          <cell r="L135">
            <v>8281</v>
          </cell>
          <cell r="M135">
            <v>152</v>
          </cell>
        </row>
        <row r="137">
          <cell r="C137">
            <v>59</v>
          </cell>
          <cell r="D137">
            <v>2</v>
          </cell>
          <cell r="E137">
            <v>0</v>
          </cell>
          <cell r="F137">
            <v>0</v>
          </cell>
          <cell r="G137">
            <v>16</v>
          </cell>
          <cell r="H137">
            <v>43</v>
          </cell>
          <cell r="I137">
            <v>0</v>
          </cell>
          <cell r="J137">
            <v>2</v>
          </cell>
          <cell r="K137">
            <v>0</v>
          </cell>
          <cell r="L137">
            <v>60374</v>
          </cell>
          <cell r="M137">
            <v>2072</v>
          </cell>
        </row>
        <row r="138">
          <cell r="C138">
            <v>39791</v>
          </cell>
          <cell r="D138">
            <v>475</v>
          </cell>
          <cell r="E138">
            <v>4893</v>
          </cell>
          <cell r="F138">
            <v>98</v>
          </cell>
          <cell r="G138" t="str">
            <v>N/A</v>
          </cell>
          <cell r="H138">
            <v>34648</v>
          </cell>
          <cell r="I138">
            <v>735</v>
          </cell>
          <cell r="J138">
            <v>2322</v>
          </cell>
          <cell r="K138">
            <v>286</v>
          </cell>
          <cell r="L138">
            <v>225899</v>
          </cell>
          <cell r="M138">
            <v>13184</v>
          </cell>
        </row>
        <row r="144">
          <cell r="C144">
            <v>1494</v>
          </cell>
          <cell r="D144">
            <v>29</v>
          </cell>
          <cell r="E144">
            <v>81</v>
          </cell>
          <cell r="F144">
            <v>4</v>
          </cell>
          <cell r="G144">
            <v>807</v>
          </cell>
          <cell r="H144">
            <v>606</v>
          </cell>
          <cell r="I144">
            <v>13</v>
          </cell>
          <cell r="J144">
            <v>717</v>
          </cell>
          <cell r="K144">
            <v>39</v>
          </cell>
          <cell r="L144">
            <v>16798</v>
          </cell>
          <cell r="M144">
            <v>8063</v>
          </cell>
        </row>
        <row r="145">
          <cell r="C145">
            <v>7770</v>
          </cell>
          <cell r="D145">
            <v>32</v>
          </cell>
          <cell r="E145">
            <v>210</v>
          </cell>
          <cell r="F145">
            <v>0</v>
          </cell>
          <cell r="G145">
            <v>32</v>
          </cell>
          <cell r="H145">
            <v>7528</v>
          </cell>
          <cell r="I145">
            <v>37</v>
          </cell>
          <cell r="J145">
            <v>1433</v>
          </cell>
          <cell r="K145">
            <v>39</v>
          </cell>
          <cell r="L145">
            <v>172586</v>
          </cell>
          <cell r="M145">
            <v>31835</v>
          </cell>
        </row>
        <row r="146">
          <cell r="C146">
            <v>2447</v>
          </cell>
          <cell r="D146">
            <v>99</v>
          </cell>
          <cell r="E146">
            <v>11</v>
          </cell>
          <cell r="F146">
            <v>0</v>
          </cell>
          <cell r="G146">
            <v>495</v>
          </cell>
          <cell r="H146">
            <v>1941</v>
          </cell>
          <cell r="I146">
            <v>17</v>
          </cell>
          <cell r="J146">
            <v>479</v>
          </cell>
          <cell r="K146">
            <v>2</v>
          </cell>
          <cell r="L146">
            <v>40459</v>
          </cell>
          <cell r="M146">
            <v>7923</v>
          </cell>
        </row>
        <row r="147">
          <cell r="C147">
            <v>18092</v>
          </cell>
          <cell r="D147">
            <v>1619</v>
          </cell>
          <cell r="E147">
            <v>417</v>
          </cell>
          <cell r="F147">
            <v>56</v>
          </cell>
          <cell r="G147">
            <v>4351</v>
          </cell>
          <cell r="H147">
            <v>13324</v>
          </cell>
          <cell r="I147">
            <v>111</v>
          </cell>
          <cell r="J147">
            <v>82</v>
          </cell>
          <cell r="K147">
            <v>2</v>
          </cell>
          <cell r="L147">
            <v>182131</v>
          </cell>
          <cell r="M147">
            <v>825</v>
          </cell>
        </row>
        <row r="148">
          <cell r="C148">
            <v>353</v>
          </cell>
          <cell r="D148">
            <v>9</v>
          </cell>
          <cell r="E148">
            <v>2</v>
          </cell>
          <cell r="F148">
            <v>0</v>
          </cell>
          <cell r="G148">
            <v>76</v>
          </cell>
          <cell r="H148">
            <v>275</v>
          </cell>
          <cell r="I148">
            <v>0</v>
          </cell>
          <cell r="J148">
            <v>69</v>
          </cell>
          <cell r="K148">
            <v>0.4</v>
          </cell>
          <cell r="L148">
            <v>32200</v>
          </cell>
          <cell r="M148">
            <v>6312</v>
          </cell>
        </row>
        <row r="149">
          <cell r="C149">
            <v>6532</v>
          </cell>
          <cell r="D149">
            <v>154</v>
          </cell>
          <cell r="E149">
            <v>188</v>
          </cell>
          <cell r="F149">
            <v>10</v>
          </cell>
          <cell r="G149">
            <v>576</v>
          </cell>
          <cell r="H149">
            <v>5768</v>
          </cell>
          <cell r="I149">
            <v>86</v>
          </cell>
          <cell r="J149">
            <v>1514</v>
          </cell>
        </row>
        <row r="152">
          <cell r="C152">
            <v>40459</v>
          </cell>
          <cell r="D152">
            <v>3483</v>
          </cell>
          <cell r="E152">
            <v>1124</v>
          </cell>
          <cell r="F152">
            <v>73</v>
          </cell>
          <cell r="G152">
            <v>11129</v>
          </cell>
          <cell r="H152">
            <v>28206</v>
          </cell>
          <cell r="I152">
            <v>658</v>
          </cell>
          <cell r="J152">
            <v>1227</v>
          </cell>
          <cell r="K152">
            <v>34</v>
          </cell>
          <cell r="L152">
            <v>342498</v>
          </cell>
          <cell r="M152">
            <v>10388</v>
          </cell>
        </row>
        <row r="153">
          <cell r="C153">
            <v>8772</v>
          </cell>
          <cell r="D153">
            <v>284</v>
          </cell>
          <cell r="E153">
            <v>579</v>
          </cell>
          <cell r="F153">
            <v>11</v>
          </cell>
          <cell r="G153">
            <v>1084</v>
          </cell>
          <cell r="H153">
            <v>7109</v>
          </cell>
          <cell r="I153">
            <v>31</v>
          </cell>
          <cell r="J153">
            <v>80</v>
          </cell>
          <cell r="K153">
            <v>5</v>
          </cell>
          <cell r="L153">
            <v>108680</v>
          </cell>
          <cell r="M153">
            <v>992</v>
          </cell>
        </row>
        <row r="154">
          <cell r="C154">
            <v>13105</v>
          </cell>
          <cell r="D154">
            <v>228</v>
          </cell>
          <cell r="E154">
            <v>651</v>
          </cell>
          <cell r="F154">
            <v>7</v>
          </cell>
          <cell r="G154">
            <v>3491</v>
          </cell>
          <cell r="H154">
            <v>8963</v>
          </cell>
          <cell r="I154">
            <v>160</v>
          </cell>
          <cell r="J154">
            <v>346</v>
          </cell>
          <cell r="K154">
            <v>17</v>
          </cell>
          <cell r="L154">
            <v>354628</v>
          </cell>
          <cell r="M154">
            <v>9370</v>
          </cell>
        </row>
        <row r="155">
          <cell r="C155">
            <v>25351</v>
          </cell>
          <cell r="D155">
            <v>306</v>
          </cell>
          <cell r="E155">
            <v>1007</v>
          </cell>
          <cell r="F155">
            <v>18</v>
          </cell>
          <cell r="G155">
            <v>1647</v>
          </cell>
          <cell r="H155">
            <v>22697</v>
          </cell>
          <cell r="I155">
            <v>154</v>
          </cell>
          <cell r="J155">
            <v>2486</v>
          </cell>
          <cell r="K155">
            <v>99</v>
          </cell>
          <cell r="L155">
            <v>409961</v>
          </cell>
          <cell r="M155">
            <v>40205</v>
          </cell>
        </row>
        <row r="157">
          <cell r="C157">
            <v>420</v>
          </cell>
          <cell r="D157">
            <v>0</v>
          </cell>
          <cell r="E157">
            <v>0</v>
          </cell>
          <cell r="F157">
            <v>0</v>
          </cell>
          <cell r="G157">
            <v>300</v>
          </cell>
          <cell r="H157">
            <v>120</v>
          </cell>
          <cell r="I157">
            <v>2</v>
          </cell>
          <cell r="J157">
            <v>469</v>
          </cell>
          <cell r="K157">
            <v>0</v>
          </cell>
          <cell r="L157">
            <v>0</v>
          </cell>
          <cell r="M157">
            <v>0</v>
          </cell>
        </row>
        <row r="158">
          <cell r="C158">
            <v>12567</v>
          </cell>
          <cell r="D158">
            <v>327</v>
          </cell>
          <cell r="E158">
            <v>744</v>
          </cell>
          <cell r="F158">
            <v>27</v>
          </cell>
          <cell r="G158">
            <v>4328</v>
          </cell>
          <cell r="H158">
            <v>7495</v>
          </cell>
          <cell r="I158">
            <v>249</v>
          </cell>
          <cell r="J158">
            <v>653</v>
          </cell>
          <cell r="K158">
            <v>39</v>
          </cell>
          <cell r="L158">
            <v>183688</v>
          </cell>
          <cell r="M158">
            <v>9548</v>
          </cell>
        </row>
        <row r="159">
          <cell r="C159">
            <v>114431</v>
          </cell>
          <cell r="D159">
            <v>7933</v>
          </cell>
          <cell r="E159">
            <v>1169</v>
          </cell>
          <cell r="F159">
            <v>96</v>
          </cell>
          <cell r="G159">
            <v>13220</v>
          </cell>
          <cell r="H159">
            <v>100042</v>
          </cell>
          <cell r="I159">
            <v>2300</v>
          </cell>
          <cell r="J159">
            <v>784</v>
          </cell>
          <cell r="K159">
            <v>8</v>
          </cell>
          <cell r="L159">
            <v>3700000</v>
          </cell>
          <cell r="M159">
            <v>25354</v>
          </cell>
        </row>
        <row r="161">
          <cell r="C161">
            <v>10774</v>
          </cell>
          <cell r="D161">
            <v>9</v>
          </cell>
          <cell r="E161">
            <v>248</v>
          </cell>
          <cell r="F161">
            <v>1</v>
          </cell>
          <cell r="G161">
            <v>9072</v>
          </cell>
          <cell r="H161">
            <v>1454</v>
          </cell>
          <cell r="I161">
            <v>55</v>
          </cell>
          <cell r="J161">
            <v>210</v>
          </cell>
          <cell r="K161">
            <v>5</v>
          </cell>
          <cell r="L161">
            <v>623069</v>
          </cell>
          <cell r="M161">
            <v>12153</v>
          </cell>
        </row>
        <row r="168">
          <cell r="C168">
            <v>24097</v>
          </cell>
          <cell r="D168">
            <v>1344</v>
          </cell>
          <cell r="E168">
            <v>169</v>
          </cell>
          <cell r="F168">
            <v>7</v>
          </cell>
          <cell r="G168">
            <v>3555</v>
          </cell>
          <cell r="H168">
            <v>20373</v>
          </cell>
          <cell r="I168">
            <v>117</v>
          </cell>
          <cell r="J168">
            <v>692</v>
          </cell>
          <cell r="K168">
            <v>5</v>
          </cell>
          <cell r="L168">
            <v>200000</v>
          </cell>
          <cell r="M168">
            <v>5745</v>
          </cell>
        </row>
        <row r="170">
          <cell r="C170">
            <v>9205</v>
          </cell>
          <cell r="D170">
            <v>196</v>
          </cell>
          <cell r="E170">
            <v>185</v>
          </cell>
          <cell r="F170">
            <v>6</v>
          </cell>
          <cell r="G170">
            <v>1379</v>
          </cell>
          <cell r="H170">
            <v>7641</v>
          </cell>
          <cell r="I170">
            <v>65</v>
          </cell>
          <cell r="J170">
            <v>1054</v>
          </cell>
          <cell r="K170">
            <v>21</v>
          </cell>
          <cell r="L170">
            <v>91551</v>
          </cell>
          <cell r="M170">
            <v>10478</v>
          </cell>
        </row>
        <row r="173">
          <cell r="C173">
            <v>17101</v>
          </cell>
          <cell r="D173">
            <v>932</v>
          </cell>
          <cell r="E173">
            <v>16</v>
          </cell>
          <cell r="F173">
            <v>1</v>
          </cell>
          <cell r="G173">
            <v>1268</v>
          </cell>
          <cell r="H173">
            <v>15817</v>
          </cell>
          <cell r="I173">
            <v>23</v>
          </cell>
          <cell r="J173">
            <v>2923</v>
          </cell>
          <cell r="K173">
            <v>3</v>
          </cell>
          <cell r="L173">
            <v>143919</v>
          </cell>
          <cell r="M173">
            <v>24600</v>
          </cell>
        </row>
        <row r="175">
          <cell r="C175">
            <v>1403</v>
          </cell>
          <cell r="D175">
            <v>7</v>
          </cell>
          <cell r="E175">
            <v>23</v>
          </cell>
          <cell r="F175">
            <v>0</v>
          </cell>
          <cell r="G175">
            <v>558</v>
          </cell>
          <cell r="H175">
            <v>822</v>
          </cell>
          <cell r="I175">
            <v>5</v>
          </cell>
          <cell r="J175">
            <v>257</v>
          </cell>
          <cell r="K175">
            <v>4</v>
          </cell>
          <cell r="L175">
            <v>91072</v>
          </cell>
          <cell r="M175">
            <v>16681</v>
          </cell>
        </row>
        <row r="176">
          <cell r="C176">
            <v>1434</v>
          </cell>
          <cell r="D176">
            <v>5</v>
          </cell>
          <cell r="E176">
            <v>92</v>
          </cell>
          <cell r="F176">
            <v>1</v>
          </cell>
          <cell r="G176">
            <v>233</v>
          </cell>
          <cell r="H176">
            <v>1109</v>
          </cell>
          <cell r="I176">
            <v>22</v>
          </cell>
          <cell r="J176">
            <v>690</v>
          </cell>
          <cell r="K176">
            <v>44</v>
          </cell>
          <cell r="L176">
            <v>52948</v>
          </cell>
          <cell r="M176">
            <v>25469</v>
          </cell>
        </row>
        <row r="180">
          <cell r="C180">
            <v>242988</v>
          </cell>
          <cell r="D180">
            <v>3349</v>
          </cell>
          <cell r="E180">
            <v>24824</v>
          </cell>
          <cell r="F180">
            <v>281</v>
          </cell>
          <cell r="G180">
            <v>142450</v>
          </cell>
          <cell r="H180">
            <v>75714</v>
          </cell>
          <cell r="I180">
            <v>2500</v>
          </cell>
          <cell r="J180">
            <v>5197</v>
          </cell>
          <cell r="K180">
            <v>531</v>
          </cell>
          <cell r="L180">
            <v>1528833</v>
          </cell>
          <cell r="M180">
            <v>32699</v>
          </cell>
        </row>
        <row r="181">
          <cell r="C181">
            <v>690</v>
          </cell>
          <cell r="D181">
            <v>27</v>
          </cell>
          <cell r="E181">
            <v>7</v>
          </cell>
          <cell r="F181">
            <v>0</v>
          </cell>
          <cell r="G181">
            <v>162</v>
          </cell>
          <cell r="H181">
            <v>521</v>
          </cell>
          <cell r="I181">
            <v>1</v>
          </cell>
          <cell r="J181">
            <v>32</v>
          </cell>
          <cell r="K181">
            <v>0.3</v>
          </cell>
          <cell r="L181">
            <v>22418</v>
          </cell>
          <cell r="M181">
            <v>1047</v>
          </cell>
        </row>
        <row r="186">
          <cell r="C186">
            <v>21520</v>
          </cell>
          <cell r="D186">
            <v>428</v>
          </cell>
          <cell r="E186">
            <v>2653</v>
          </cell>
          <cell r="F186">
            <v>67</v>
          </cell>
          <cell r="G186">
            <v>1005</v>
          </cell>
          <cell r="H186">
            <v>17862</v>
          </cell>
          <cell r="I186">
            <v>531</v>
          </cell>
          <cell r="J186">
            <v>2131</v>
          </cell>
          <cell r="K186">
            <v>263</v>
          </cell>
          <cell r="L186">
            <v>119500</v>
          </cell>
          <cell r="M186">
            <v>11833</v>
          </cell>
        </row>
        <row r="187">
          <cell r="C187">
            <v>29705</v>
          </cell>
          <cell r="D187">
            <v>119</v>
          </cell>
          <cell r="E187">
            <v>1754</v>
          </cell>
          <cell r="F187">
            <v>17</v>
          </cell>
          <cell r="G187">
            <v>23900</v>
          </cell>
          <cell r="H187">
            <v>4051</v>
          </cell>
          <cell r="I187">
            <v>167</v>
          </cell>
          <cell r="J187">
            <v>3432</v>
          </cell>
          <cell r="K187">
            <v>203</v>
          </cell>
          <cell r="L187">
            <v>271500</v>
          </cell>
          <cell r="M187">
            <v>31371</v>
          </cell>
        </row>
        <row r="188">
          <cell r="C188">
            <v>44</v>
          </cell>
          <cell r="D188">
            <v>1</v>
          </cell>
          <cell r="E188">
            <v>3</v>
          </cell>
          <cell r="F188">
            <v>0</v>
          </cell>
          <cell r="G188">
            <v>27</v>
          </cell>
          <cell r="H188">
            <v>14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2960</v>
          </cell>
          <cell r="D190">
            <v>6</v>
          </cell>
          <cell r="E190">
            <v>54</v>
          </cell>
          <cell r="F190">
            <v>0</v>
          </cell>
          <cell r="G190">
            <v>2719</v>
          </cell>
          <cell r="H190">
            <v>187</v>
          </cell>
          <cell r="I190">
            <v>61</v>
          </cell>
          <cell r="J190">
            <v>42</v>
          </cell>
          <cell r="K190">
            <v>0.8</v>
          </cell>
          <cell r="L190">
            <v>178083</v>
          </cell>
          <cell r="M190">
            <v>2551</v>
          </cell>
        </row>
        <row r="195">
          <cell r="C195">
            <v>122392</v>
          </cell>
          <cell r="D195">
            <v>2188</v>
          </cell>
          <cell r="E195">
            <v>3258</v>
          </cell>
          <cell r="F195">
            <v>84</v>
          </cell>
          <cell r="G195">
            <v>53808</v>
          </cell>
          <cell r="H195">
            <v>65326</v>
          </cell>
          <cell r="I195">
            <v>1480</v>
          </cell>
          <cell r="J195">
            <v>1451</v>
          </cell>
          <cell r="K195">
            <v>39</v>
          </cell>
          <cell r="L195">
            <v>1075048</v>
          </cell>
          <cell r="M195">
            <v>12747</v>
          </cell>
        </row>
        <row r="197">
          <cell r="C197">
            <v>13038</v>
          </cell>
          <cell r="D197">
            <v>557</v>
          </cell>
          <cell r="E197">
            <v>111</v>
          </cell>
          <cell r="F197">
            <v>6</v>
          </cell>
          <cell r="G197">
            <v>2543</v>
          </cell>
          <cell r="H197">
            <v>10384</v>
          </cell>
          <cell r="I197">
            <v>1</v>
          </cell>
          <cell r="J197">
            <v>1318</v>
          </cell>
          <cell r="K197">
            <v>11</v>
          </cell>
          <cell r="L197">
            <v>1200000</v>
          </cell>
          <cell r="M197">
            <v>121330</v>
          </cell>
        </row>
        <row r="199">
          <cell r="C199">
            <v>177454</v>
          </cell>
          <cell r="D199">
            <v>6201</v>
          </cell>
          <cell r="E199">
            <v>27510</v>
          </cell>
          <cell r="F199">
            <v>739</v>
          </cell>
          <cell r="G199" t="str">
            <v>N/A</v>
          </cell>
          <cell r="H199">
            <v>149600</v>
          </cell>
          <cell r="I199">
            <v>1559</v>
          </cell>
          <cell r="J199">
            <v>2614</v>
          </cell>
          <cell r="K199">
            <v>405</v>
          </cell>
          <cell r="L199">
            <v>1023824</v>
          </cell>
          <cell r="M199">
            <v>15082</v>
          </cell>
        </row>
        <row r="200">
          <cell r="C200">
            <v>10861</v>
          </cell>
          <cell r="D200">
            <v>455</v>
          </cell>
          <cell r="E200">
            <v>272</v>
          </cell>
          <cell r="F200">
            <v>11</v>
          </cell>
          <cell r="G200">
            <v>1413</v>
          </cell>
          <cell r="H200">
            <v>9176</v>
          </cell>
          <cell r="I200">
            <v>143</v>
          </cell>
          <cell r="J200">
            <v>248</v>
          </cell>
          <cell r="K200">
            <v>6</v>
          </cell>
          <cell r="L200">
            <v>118545</v>
          </cell>
          <cell r="M200">
            <v>2711</v>
          </cell>
        </row>
        <row r="202">
          <cell r="C202">
            <v>1125305</v>
          </cell>
          <cell r="D202">
            <v>32649</v>
          </cell>
          <cell r="E202">
            <v>65540</v>
          </cell>
          <cell r="F202">
            <v>1775</v>
          </cell>
          <cell r="G202">
            <v>160173</v>
          </cell>
          <cell r="H202">
            <v>899592</v>
          </cell>
          <cell r="I202">
            <v>16478</v>
          </cell>
          <cell r="J202">
            <v>3400</v>
          </cell>
          <cell r="K202">
            <v>198</v>
          </cell>
          <cell r="L202">
            <v>6638810</v>
          </cell>
          <cell r="M202">
            <v>20057</v>
          </cell>
        </row>
        <row r="203">
          <cell r="C203">
            <v>2075</v>
          </cell>
          <cell r="D203">
            <v>36</v>
          </cell>
          <cell r="E203">
            <v>9</v>
          </cell>
          <cell r="F203">
            <v>0</v>
          </cell>
          <cell r="G203">
            <v>1212</v>
          </cell>
          <cell r="H203">
            <v>854</v>
          </cell>
          <cell r="I203">
            <v>8</v>
          </cell>
          <cell r="J203">
            <v>62</v>
          </cell>
          <cell r="K203">
            <v>0.3</v>
          </cell>
          <cell r="L203">
            <v>242536</v>
          </cell>
          <cell r="M203">
            <v>7247</v>
          </cell>
        </row>
        <row r="206">
          <cell r="C206">
            <v>270</v>
          </cell>
          <cell r="D206">
            <v>0</v>
          </cell>
          <cell r="E206">
            <v>0</v>
          </cell>
          <cell r="F206">
            <v>0</v>
          </cell>
          <cell r="G206">
            <v>219</v>
          </cell>
          <cell r="H206">
            <v>51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7</v>
          </cell>
          <cell r="D208">
            <v>1</v>
          </cell>
          <cell r="E208">
            <v>2</v>
          </cell>
          <cell r="F208">
            <v>0</v>
          </cell>
          <cell r="G208">
            <v>1</v>
          </cell>
          <cell r="H208">
            <v>4</v>
          </cell>
          <cell r="I208">
            <v>0</v>
          </cell>
          <cell r="J208">
            <v>0.2</v>
          </cell>
          <cell r="K208">
            <v>0.07</v>
          </cell>
          <cell r="L208">
            <v>120</v>
          </cell>
          <cell r="M208">
            <v>4</v>
          </cell>
        </row>
      </sheetData>
      <sheetData sheetId="82"/>
      <sheetData sheetId="83">
        <row r="1">
          <cell r="C1">
            <v>3472075</v>
          </cell>
        </row>
        <row r="1">
          <cell r="E1">
            <v>244105</v>
          </cell>
        </row>
        <row r="2">
          <cell r="C2">
            <v>2469</v>
          </cell>
          <cell r="D2">
            <v>134</v>
          </cell>
          <cell r="E2">
            <v>72</v>
          </cell>
          <cell r="F2">
            <v>4</v>
          </cell>
          <cell r="G2">
            <v>331</v>
          </cell>
          <cell r="H2">
            <v>2066</v>
          </cell>
          <cell r="I2">
            <v>7</v>
          </cell>
          <cell r="J2">
            <v>63</v>
          </cell>
          <cell r="K2">
            <v>2</v>
          </cell>
          <cell r="L2">
            <v>11068</v>
          </cell>
          <cell r="M2">
            <v>284</v>
          </cell>
        </row>
        <row r="3">
          <cell r="C3">
            <v>789</v>
          </cell>
          <cell r="D3">
            <v>7</v>
          </cell>
          <cell r="E3">
            <v>31</v>
          </cell>
          <cell r="F3">
            <v>0</v>
          </cell>
          <cell r="G3">
            <v>519</v>
          </cell>
          <cell r="H3">
            <v>239</v>
          </cell>
          <cell r="I3">
            <v>4</v>
          </cell>
          <cell r="J3">
            <v>274</v>
          </cell>
          <cell r="K3">
            <v>11</v>
          </cell>
          <cell r="L3">
            <v>8669</v>
          </cell>
          <cell r="M3">
            <v>3012</v>
          </cell>
        </row>
        <row r="10">
          <cell r="C10">
            <v>2273</v>
          </cell>
          <cell r="D10">
            <v>125</v>
          </cell>
          <cell r="E10">
            <v>33</v>
          </cell>
          <cell r="F10">
            <v>0</v>
          </cell>
          <cell r="G10">
            <v>1010</v>
          </cell>
          <cell r="H10">
            <v>1230</v>
          </cell>
          <cell r="I10">
            <v>10</v>
          </cell>
          <cell r="J10">
            <v>767</v>
          </cell>
          <cell r="K10">
            <v>11</v>
          </cell>
          <cell r="L10">
            <v>23142</v>
          </cell>
          <cell r="M10">
            <v>7810</v>
          </cell>
        </row>
        <row r="12">
          <cell r="C12">
            <v>6783</v>
          </cell>
          <cell r="D12">
            <v>16</v>
          </cell>
          <cell r="E12">
            <v>93</v>
          </cell>
          <cell r="F12">
            <v>0</v>
          </cell>
          <cell r="G12">
            <v>5789</v>
          </cell>
          <cell r="H12">
            <v>901</v>
          </cell>
          <cell r="I12">
            <v>28</v>
          </cell>
          <cell r="J12">
            <v>266</v>
          </cell>
          <cell r="K12">
            <v>4</v>
          </cell>
          <cell r="L12">
            <v>611583</v>
          </cell>
          <cell r="M12">
            <v>23984</v>
          </cell>
        </row>
        <row r="13">
          <cell r="C13">
            <v>15558</v>
          </cell>
          <cell r="D13">
            <v>27</v>
          </cell>
          <cell r="E13">
            <v>596</v>
          </cell>
          <cell r="F13">
            <v>7</v>
          </cell>
          <cell r="G13">
            <v>13180</v>
          </cell>
          <cell r="H13">
            <v>1782</v>
          </cell>
          <cell r="I13">
            <v>114</v>
          </cell>
          <cell r="J13">
            <v>1727</v>
          </cell>
          <cell r="K13">
            <v>66</v>
          </cell>
          <cell r="L13">
            <v>269619</v>
          </cell>
          <cell r="M13">
            <v>29936</v>
          </cell>
        </row>
        <row r="14">
          <cell r="C14">
            <v>1894</v>
          </cell>
          <cell r="D14">
            <v>40</v>
          </cell>
          <cell r="E14">
            <v>25</v>
          </cell>
          <cell r="F14">
            <v>0</v>
          </cell>
          <cell r="G14">
            <v>1411</v>
          </cell>
          <cell r="H14">
            <v>458</v>
          </cell>
          <cell r="I14">
            <v>17</v>
          </cell>
          <cell r="J14">
            <v>187</v>
          </cell>
          <cell r="K14">
            <v>2</v>
          </cell>
          <cell r="L14">
            <v>152597</v>
          </cell>
          <cell r="M14">
            <v>15050</v>
          </cell>
        </row>
        <row r="16">
          <cell r="C16">
            <v>3284</v>
          </cell>
          <cell r="D16">
            <v>114</v>
          </cell>
          <cell r="E16">
            <v>8</v>
          </cell>
          <cell r="F16">
            <v>0</v>
          </cell>
          <cell r="G16">
            <v>1568</v>
          </cell>
          <cell r="H16">
            <v>1708</v>
          </cell>
          <cell r="I16">
            <v>1</v>
          </cell>
          <cell r="J16">
            <v>1930</v>
          </cell>
          <cell r="K16">
            <v>5</v>
          </cell>
          <cell r="L16">
            <v>139354</v>
          </cell>
          <cell r="M16">
            <v>81897</v>
          </cell>
        </row>
        <row r="17">
          <cell r="C17">
            <v>8790</v>
          </cell>
          <cell r="D17">
            <v>552</v>
          </cell>
          <cell r="E17">
            <v>175</v>
          </cell>
          <cell r="F17">
            <v>5</v>
          </cell>
          <cell r="G17">
            <v>177</v>
          </cell>
          <cell r="H17">
            <v>8438</v>
          </cell>
          <cell r="I17">
            <v>1</v>
          </cell>
          <cell r="J17">
            <v>53</v>
          </cell>
          <cell r="K17">
            <v>1</v>
          </cell>
          <cell r="L17">
            <v>76066</v>
          </cell>
          <cell r="M17">
            <v>462</v>
          </cell>
        </row>
        <row r="19">
          <cell r="C19">
            <v>15828</v>
          </cell>
          <cell r="D19">
            <v>911</v>
          </cell>
          <cell r="E19">
            <v>97</v>
          </cell>
          <cell r="F19">
            <v>4</v>
          </cell>
          <cell r="G19">
            <v>3117</v>
          </cell>
          <cell r="H19">
            <v>12614</v>
          </cell>
          <cell r="I19">
            <v>92</v>
          </cell>
          <cell r="J19">
            <v>1675</v>
          </cell>
          <cell r="K19">
            <v>10</v>
          </cell>
          <cell r="L19">
            <v>195430</v>
          </cell>
          <cell r="M19">
            <v>20682</v>
          </cell>
        </row>
        <row r="20">
          <cell r="C20">
            <v>49517</v>
          </cell>
          <cell r="D20">
            <v>485</v>
          </cell>
          <cell r="E20">
            <v>7765</v>
          </cell>
          <cell r="F20">
            <v>62</v>
          </cell>
          <cell r="G20">
            <v>12211</v>
          </cell>
          <cell r="H20">
            <v>29541</v>
          </cell>
          <cell r="I20">
            <v>689</v>
          </cell>
          <cell r="J20">
            <v>4273</v>
          </cell>
          <cell r="K20">
            <v>670</v>
          </cell>
          <cell r="L20">
            <v>260996</v>
          </cell>
          <cell r="M20">
            <v>22520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10548</v>
          </cell>
          <cell r="M24">
            <v>13670</v>
          </cell>
        </row>
        <row r="26">
          <cell r="C26">
            <v>1839</v>
          </cell>
          <cell r="D26">
            <v>58</v>
          </cell>
          <cell r="E26">
            <v>72</v>
          </cell>
          <cell r="F26">
            <v>2</v>
          </cell>
          <cell r="G26">
            <v>779</v>
          </cell>
          <cell r="H26">
            <v>988</v>
          </cell>
          <cell r="I26">
            <v>4</v>
          </cell>
          <cell r="J26">
            <v>561</v>
          </cell>
          <cell r="K26">
            <v>22</v>
          </cell>
          <cell r="L26">
            <v>32783</v>
          </cell>
          <cell r="M26">
            <v>9992</v>
          </cell>
        </row>
        <row r="28">
          <cell r="C28">
            <v>92865</v>
          </cell>
          <cell r="D28">
            <v>1276</v>
          </cell>
          <cell r="E28">
            <v>6491</v>
          </cell>
          <cell r="F28">
            <v>162</v>
          </cell>
          <cell r="G28">
            <v>38039</v>
          </cell>
          <cell r="H28">
            <v>48335</v>
          </cell>
          <cell r="I28">
            <v>8318</v>
          </cell>
          <cell r="J28">
            <v>437</v>
          </cell>
          <cell r="K28">
            <v>31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126</v>
          </cell>
          <cell r="H30">
            <v>11</v>
          </cell>
          <cell r="I30">
            <v>2</v>
          </cell>
          <cell r="J30">
            <v>315</v>
          </cell>
          <cell r="K30">
            <v>2</v>
          </cell>
          <cell r="L30">
            <v>13924</v>
          </cell>
          <cell r="M30">
            <v>31828</v>
          </cell>
        </row>
        <row r="31">
          <cell r="C31">
            <v>1594</v>
          </cell>
          <cell r="D31">
            <v>39</v>
          </cell>
          <cell r="E31">
            <v>72</v>
          </cell>
          <cell r="F31">
            <v>4</v>
          </cell>
          <cell r="G31">
            <v>287</v>
          </cell>
          <cell r="H31">
            <v>1235</v>
          </cell>
          <cell r="I31">
            <v>43</v>
          </cell>
          <cell r="J31">
            <v>229</v>
          </cell>
          <cell r="K31">
            <v>10</v>
          </cell>
          <cell r="L31">
            <v>47636</v>
          </cell>
          <cell r="M31">
            <v>6856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12222</v>
          </cell>
          <cell r="M35">
            <v>731</v>
          </cell>
        </row>
        <row r="37">
          <cell r="C37">
            <v>56611</v>
          </cell>
        </row>
        <row r="43">
          <cell r="C43">
            <v>18435</v>
          </cell>
          <cell r="D43">
            <v>1427</v>
          </cell>
          <cell r="E43">
            <v>247</v>
          </cell>
          <cell r="F43">
            <v>13</v>
          </cell>
          <cell r="G43">
            <v>9572</v>
          </cell>
          <cell r="H43">
            <v>8616</v>
          </cell>
          <cell r="I43">
            <v>425</v>
          </cell>
          <cell r="J43">
            <v>964</v>
          </cell>
          <cell r="K43">
            <v>13</v>
          </cell>
          <cell r="L43">
            <v>199400</v>
          </cell>
          <cell r="M43">
            <v>10431</v>
          </cell>
        </row>
        <row r="44">
          <cell r="C44">
            <v>84392</v>
          </cell>
        </row>
        <row r="44">
          <cell r="E44">
            <v>4643</v>
          </cell>
        </row>
        <row r="46">
          <cell r="D46">
            <v>9</v>
          </cell>
          <cell r="E46">
            <v>9</v>
          </cell>
          <cell r="F46">
            <v>0</v>
          </cell>
          <cell r="G46">
            <v>25</v>
          </cell>
          <cell r="H46">
            <v>195</v>
          </cell>
          <cell r="I46">
            <v>0</v>
          </cell>
          <cell r="J46">
            <v>41</v>
          </cell>
          <cell r="K46">
            <v>2</v>
          </cell>
          <cell r="L46">
            <v>0</v>
          </cell>
          <cell r="M46">
            <v>0</v>
          </cell>
        </row>
        <row r="48">
          <cell r="C48">
            <v>2088</v>
          </cell>
          <cell r="D48">
            <v>3</v>
          </cell>
          <cell r="E48">
            <v>77</v>
          </cell>
          <cell r="F48">
            <v>2</v>
          </cell>
          <cell r="G48">
            <v>1463</v>
          </cell>
          <cell r="H48">
            <v>548</v>
          </cell>
          <cell r="I48">
            <v>17</v>
          </cell>
          <cell r="J48">
            <v>509</v>
          </cell>
          <cell r="K48">
            <v>19</v>
          </cell>
          <cell r="L48">
            <v>37557</v>
          </cell>
          <cell r="M48">
            <v>9148</v>
          </cell>
        </row>
        <row r="51">
          <cell r="C51">
            <v>864</v>
          </cell>
          <cell r="D51">
            <v>7</v>
          </cell>
          <cell r="E51">
            <v>15</v>
          </cell>
          <cell r="F51">
            <v>0</v>
          </cell>
          <cell r="G51">
            <v>296</v>
          </cell>
          <cell r="H51">
            <v>553</v>
          </cell>
          <cell r="I51">
            <v>15</v>
          </cell>
          <cell r="J51">
            <v>716</v>
          </cell>
          <cell r="K51">
            <v>12</v>
          </cell>
          <cell r="L51">
            <v>62267</v>
          </cell>
          <cell r="M51">
            <v>51573</v>
          </cell>
        </row>
        <row r="52">
          <cell r="C52">
            <v>7750</v>
          </cell>
          <cell r="D52">
            <v>24</v>
          </cell>
          <cell r="E52">
            <v>245</v>
          </cell>
          <cell r="F52">
            <v>5</v>
          </cell>
          <cell r="G52">
            <v>3446</v>
          </cell>
          <cell r="H52">
            <v>4059</v>
          </cell>
          <cell r="I52">
            <v>67</v>
          </cell>
          <cell r="J52">
            <v>724</v>
          </cell>
          <cell r="K52">
            <v>23</v>
          </cell>
          <cell r="L52">
            <v>253826</v>
          </cell>
          <cell r="M52">
            <v>23702</v>
          </cell>
        </row>
        <row r="53">
          <cell r="C53">
            <v>9407</v>
          </cell>
          <cell r="D53">
            <v>96</v>
          </cell>
          <cell r="E53">
            <v>475</v>
          </cell>
          <cell r="F53">
            <v>15</v>
          </cell>
          <cell r="G53">
            <v>6889</v>
          </cell>
          <cell r="H53">
            <v>2043</v>
          </cell>
          <cell r="I53">
            <v>60</v>
          </cell>
          <cell r="J53">
            <v>1624</v>
          </cell>
          <cell r="K53">
            <v>82</v>
          </cell>
          <cell r="L53">
            <v>221912</v>
          </cell>
          <cell r="M53">
            <v>38312</v>
          </cell>
        </row>
        <row r="59">
          <cell r="C59">
            <v>27464</v>
          </cell>
          <cell r="D59">
            <v>1128</v>
          </cell>
          <cell r="E59">
            <v>1371</v>
          </cell>
          <cell r="F59">
            <v>308</v>
          </cell>
          <cell r="G59">
            <v>2132</v>
          </cell>
          <cell r="H59">
            <v>23961</v>
          </cell>
          <cell r="I59">
            <v>149</v>
          </cell>
          <cell r="J59">
            <v>1557</v>
          </cell>
          <cell r="K59">
            <v>78</v>
          </cell>
          <cell r="L59">
            <v>73929</v>
          </cell>
          <cell r="M59">
            <v>4190</v>
          </cell>
        </row>
        <row r="64">
          <cell r="C64">
            <v>1699</v>
          </cell>
          <cell r="D64">
            <v>5</v>
          </cell>
          <cell r="E64">
            <v>53</v>
          </cell>
          <cell r="F64">
            <v>1</v>
          </cell>
          <cell r="G64">
            <v>256</v>
          </cell>
          <cell r="H64">
            <v>1390</v>
          </cell>
          <cell r="I64">
            <v>7</v>
          </cell>
          <cell r="J64">
            <v>1281</v>
          </cell>
          <cell r="K64">
            <v>40</v>
          </cell>
          <cell r="L64">
            <v>54464</v>
          </cell>
          <cell r="M64">
            <v>41057</v>
          </cell>
        </row>
        <row r="70">
          <cell r="C70">
            <v>5176</v>
          </cell>
          <cell r="D70">
            <v>125</v>
          </cell>
          <cell r="E70">
            <v>220</v>
          </cell>
          <cell r="F70">
            <v>2</v>
          </cell>
          <cell r="G70">
            <v>3000</v>
          </cell>
          <cell r="H70">
            <v>1956</v>
          </cell>
          <cell r="I70">
            <v>52</v>
          </cell>
          <cell r="J70">
            <v>934</v>
          </cell>
          <cell r="K70">
            <v>40</v>
          </cell>
          <cell r="L70">
            <v>101800</v>
          </cell>
          <cell r="M70">
            <v>18373</v>
          </cell>
        </row>
        <row r="71">
          <cell r="C71">
            <v>168396</v>
          </cell>
          <cell r="D71">
            <v>1050</v>
          </cell>
          <cell r="E71">
            <v>24760</v>
          </cell>
          <cell r="F71">
            <v>166</v>
          </cell>
          <cell r="G71">
            <v>50562</v>
          </cell>
          <cell r="H71">
            <v>93074</v>
          </cell>
          <cell r="I71">
            <v>3827</v>
          </cell>
          <cell r="J71">
            <v>2580</v>
          </cell>
          <cell r="K71">
            <v>379</v>
          </cell>
          <cell r="L71">
            <v>1100228</v>
          </cell>
          <cell r="M71">
            <v>16856</v>
          </cell>
        </row>
        <row r="76">
          <cell r="C76">
            <v>582</v>
          </cell>
          <cell r="D76">
            <v>16</v>
          </cell>
          <cell r="E76">
            <v>8</v>
          </cell>
          <cell r="F76">
            <v>1</v>
          </cell>
          <cell r="G76">
            <v>207</v>
          </cell>
          <cell r="H76">
            <v>367</v>
          </cell>
          <cell r="I76">
            <v>6</v>
          </cell>
          <cell r="J76">
            <v>146</v>
          </cell>
          <cell r="K76">
            <v>2</v>
          </cell>
          <cell r="L76">
            <v>15904</v>
          </cell>
          <cell r="M76">
            <v>3987</v>
          </cell>
        </row>
        <row r="77">
          <cell r="C77">
            <v>164967</v>
          </cell>
          <cell r="D77">
            <v>890</v>
          </cell>
          <cell r="E77">
            <v>6812</v>
          </cell>
          <cell r="F77">
            <v>76</v>
          </cell>
          <cell r="G77">
            <v>129000</v>
          </cell>
          <cell r="H77">
            <v>29155</v>
          </cell>
          <cell r="I77">
            <v>2105</v>
          </cell>
          <cell r="J77">
            <v>1969</v>
          </cell>
          <cell r="K77">
            <v>81</v>
          </cell>
          <cell r="L77">
            <v>2547052</v>
          </cell>
          <cell r="M77">
            <v>30400</v>
          </cell>
        </row>
        <row r="80">
          <cell r="C80">
            <v>2620</v>
          </cell>
          <cell r="D80">
            <v>8</v>
          </cell>
          <cell r="E80">
            <v>143</v>
          </cell>
          <cell r="F80">
            <v>3</v>
          </cell>
          <cell r="G80">
            <v>1374</v>
          </cell>
          <cell r="H80">
            <v>1103</v>
          </cell>
          <cell r="I80">
            <v>37</v>
          </cell>
          <cell r="J80">
            <v>251</v>
          </cell>
          <cell r="K80">
            <v>14</v>
          </cell>
          <cell r="L80">
            <v>78207</v>
          </cell>
          <cell r="M80">
            <v>7503</v>
          </cell>
        </row>
        <row r="90">
          <cell r="C90">
            <v>2942</v>
          </cell>
          <cell r="D90">
            <v>79</v>
          </cell>
          <cell r="E90">
            <v>335</v>
          </cell>
          <cell r="F90">
            <v>12</v>
          </cell>
          <cell r="G90">
            <v>625</v>
          </cell>
          <cell r="H90">
            <v>1982</v>
          </cell>
          <cell r="I90">
            <v>52</v>
          </cell>
          <cell r="J90">
            <v>305</v>
          </cell>
          <cell r="K90">
            <v>35</v>
          </cell>
          <cell r="L90">
            <v>79551</v>
          </cell>
          <cell r="M90">
            <v>8235</v>
          </cell>
        </row>
        <row r="92">
          <cell r="C92">
            <v>39699</v>
          </cell>
          <cell r="D92">
            <v>2442</v>
          </cell>
          <cell r="E92">
            <v>1323</v>
          </cell>
          <cell r="F92">
            <v>100</v>
          </cell>
          <cell r="G92">
            <v>10819</v>
          </cell>
          <cell r="H92">
            <v>27557</v>
          </cell>
          <cell r="I92">
            <v>0</v>
          </cell>
          <cell r="J92">
            <v>29</v>
          </cell>
          <cell r="K92">
            <v>1</v>
          </cell>
          <cell r="L92">
            <v>976363</v>
          </cell>
          <cell r="M92">
            <v>708</v>
          </cell>
        </row>
        <row r="93">
          <cell r="C93">
            <v>10843</v>
          </cell>
          <cell r="D93">
            <v>292</v>
          </cell>
          <cell r="E93">
            <v>831</v>
          </cell>
          <cell r="F93">
            <v>31</v>
          </cell>
          <cell r="G93">
            <v>1665</v>
          </cell>
          <cell r="H93">
            <v>8347</v>
          </cell>
          <cell r="I93">
            <v>0</v>
          </cell>
          <cell r="J93">
            <v>40</v>
          </cell>
          <cell r="K93">
            <v>3</v>
          </cell>
          <cell r="L93">
            <v>107943</v>
          </cell>
          <cell r="M93">
            <v>395</v>
          </cell>
        </row>
        <row r="94">
          <cell r="C94">
            <v>96448</v>
          </cell>
          <cell r="D94">
            <v>802</v>
          </cell>
          <cell r="E94">
            <v>6156</v>
          </cell>
          <cell r="F94">
            <v>65</v>
          </cell>
          <cell r="G94">
            <v>77350</v>
          </cell>
          <cell r="H94">
            <v>12942</v>
          </cell>
          <cell r="I94">
            <v>2787</v>
          </cell>
          <cell r="J94">
            <v>1148</v>
          </cell>
          <cell r="K94">
            <v>73</v>
          </cell>
          <cell r="L94">
            <v>484541</v>
          </cell>
          <cell r="M94">
            <v>5769</v>
          </cell>
        </row>
        <row r="95">
          <cell r="C95">
            <v>2219</v>
          </cell>
          <cell r="D95">
            <v>66</v>
          </cell>
          <cell r="E95">
            <v>95</v>
          </cell>
          <cell r="F95">
            <v>1</v>
          </cell>
          <cell r="G95">
            <v>1473</v>
          </cell>
          <cell r="H95">
            <v>651</v>
          </cell>
          <cell r="I95">
            <v>0</v>
          </cell>
          <cell r="J95">
            <v>55</v>
          </cell>
          <cell r="K95">
            <v>2</v>
          </cell>
          <cell r="L95">
            <v>98253</v>
          </cell>
          <cell r="M95">
            <v>2443</v>
          </cell>
        </row>
        <row r="96">
          <cell r="C96">
            <v>21176</v>
          </cell>
          <cell r="D96">
            <v>343</v>
          </cell>
          <cell r="E96">
            <v>1286</v>
          </cell>
          <cell r="F96">
            <v>21</v>
          </cell>
          <cell r="G96">
            <v>13386</v>
          </cell>
          <cell r="H96">
            <v>6504</v>
          </cell>
          <cell r="I96">
            <v>99</v>
          </cell>
          <cell r="J96">
            <v>4289</v>
          </cell>
          <cell r="K96">
            <v>260</v>
          </cell>
          <cell r="L96">
            <v>169377</v>
          </cell>
          <cell r="M96">
            <v>34302</v>
          </cell>
        </row>
        <row r="98">
          <cell r="C98">
            <v>16185</v>
          </cell>
          <cell r="D98">
            <v>84</v>
          </cell>
          <cell r="E98">
            <v>229</v>
          </cell>
          <cell r="F98">
            <v>4</v>
          </cell>
          <cell r="G98">
            <v>9593</v>
          </cell>
          <cell r="H98">
            <v>6363</v>
          </cell>
          <cell r="I98">
            <v>105</v>
          </cell>
          <cell r="J98">
            <v>1870</v>
          </cell>
          <cell r="K98">
            <v>26</v>
          </cell>
          <cell r="L98">
            <v>390022</v>
          </cell>
          <cell r="M98">
            <v>45060</v>
          </cell>
        </row>
        <row r="99">
          <cell r="C99">
            <v>209328</v>
          </cell>
          <cell r="D99">
            <v>1900</v>
          </cell>
          <cell r="E99">
            <v>28710</v>
          </cell>
          <cell r="F99">
            <v>474</v>
          </cell>
          <cell r="G99">
            <v>79914</v>
          </cell>
          <cell r="H99">
            <v>100704</v>
          </cell>
          <cell r="I99">
            <v>1539</v>
          </cell>
          <cell r="J99">
            <v>3462</v>
          </cell>
          <cell r="K99">
            <v>475</v>
          </cell>
          <cell r="L99">
            <v>2108837</v>
          </cell>
          <cell r="M99">
            <v>34879</v>
          </cell>
        </row>
        <row r="102">
          <cell r="C102">
            <v>14305</v>
          </cell>
          <cell r="D102">
            <v>217</v>
          </cell>
          <cell r="E102">
            <v>455</v>
          </cell>
          <cell r="F102">
            <v>25</v>
          </cell>
          <cell r="G102">
            <v>2975</v>
          </cell>
          <cell r="H102">
            <v>10875</v>
          </cell>
          <cell r="I102">
            <v>328</v>
          </cell>
          <cell r="J102">
            <v>113</v>
          </cell>
          <cell r="K102">
            <v>4</v>
          </cell>
          <cell r="L102">
            <v>174150</v>
          </cell>
          <cell r="M102">
            <v>1377</v>
          </cell>
        </row>
        <row r="103">
          <cell r="C103">
            <v>460</v>
          </cell>
          <cell r="D103">
            <v>1</v>
          </cell>
          <cell r="E103">
            <v>9</v>
          </cell>
          <cell r="F103">
            <v>1</v>
          </cell>
          <cell r="G103">
            <v>367</v>
          </cell>
          <cell r="H103">
            <v>84</v>
          </cell>
          <cell r="I103">
            <v>5</v>
          </cell>
          <cell r="J103">
            <v>45</v>
          </cell>
          <cell r="K103">
            <v>0.9</v>
          </cell>
          <cell r="L103">
            <v>82092</v>
          </cell>
          <cell r="M103">
            <v>8046</v>
          </cell>
        </row>
        <row r="104">
          <cell r="C104">
            <v>3857</v>
          </cell>
          <cell r="D104">
            <v>260</v>
          </cell>
          <cell r="E104">
            <v>25</v>
          </cell>
          <cell r="F104">
            <v>0</v>
          </cell>
          <cell r="G104">
            <v>985</v>
          </cell>
          <cell r="H104">
            <v>2847</v>
          </cell>
          <cell r="I104">
            <v>41</v>
          </cell>
          <cell r="J104">
            <v>205</v>
          </cell>
          <cell r="K104">
            <v>1</v>
          </cell>
          <cell r="L104">
            <v>282862</v>
          </cell>
          <cell r="M104">
            <v>15065</v>
          </cell>
        </row>
        <row r="106">
          <cell r="C106">
            <v>4619</v>
          </cell>
          <cell r="D106">
            <v>242</v>
          </cell>
          <cell r="E106">
            <v>33</v>
          </cell>
          <cell r="F106">
            <v>3</v>
          </cell>
          <cell r="G106">
            <v>1703</v>
          </cell>
          <cell r="H106">
            <v>2883</v>
          </cell>
          <cell r="I106">
            <v>69</v>
          </cell>
          <cell r="J106">
            <v>1082</v>
          </cell>
          <cell r="K106">
            <v>8</v>
          </cell>
          <cell r="L106">
            <v>179000</v>
          </cell>
          <cell r="M106">
            <v>41915</v>
          </cell>
        </row>
        <row r="107">
          <cell r="C107">
            <v>769</v>
          </cell>
          <cell r="D107">
            <v>13</v>
          </cell>
          <cell r="E107">
            <v>8</v>
          </cell>
          <cell r="F107">
            <v>0</v>
          </cell>
          <cell r="G107">
            <v>527</v>
          </cell>
          <cell r="H107">
            <v>234</v>
          </cell>
          <cell r="I107">
            <v>12</v>
          </cell>
          <cell r="J107">
            <v>118</v>
          </cell>
          <cell r="K107">
            <v>1</v>
          </cell>
          <cell r="L107">
            <v>51472</v>
          </cell>
          <cell r="M107">
            <v>7889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9</v>
          </cell>
          <cell r="H108">
            <v>10</v>
          </cell>
          <cell r="I108">
            <v>0</v>
          </cell>
          <cell r="J108">
            <v>3</v>
          </cell>
          <cell r="K108">
            <v>0</v>
          </cell>
          <cell r="L108">
            <v>2165</v>
          </cell>
          <cell r="M108">
            <v>298</v>
          </cell>
        </row>
        <row r="109">
          <cell r="C109">
            <v>871</v>
          </cell>
          <cell r="D109">
            <v>1</v>
          </cell>
          <cell r="E109">
            <v>16</v>
          </cell>
          <cell r="F109">
            <v>0</v>
          </cell>
          <cell r="G109">
            <v>348</v>
          </cell>
          <cell r="H109">
            <v>507</v>
          </cell>
          <cell r="I109">
            <v>2</v>
          </cell>
          <cell r="J109">
            <v>462</v>
          </cell>
          <cell r="K109">
            <v>8</v>
          </cell>
          <cell r="L109">
            <v>63102</v>
          </cell>
          <cell r="M109">
            <v>33455</v>
          </cell>
        </row>
        <row r="110">
          <cell r="C110">
            <v>733</v>
          </cell>
          <cell r="D110">
            <v>4</v>
          </cell>
          <cell r="E110">
            <v>25</v>
          </cell>
          <cell r="F110">
            <v>1</v>
          </cell>
          <cell r="G110">
            <v>197</v>
          </cell>
          <cell r="H110">
            <v>511</v>
          </cell>
          <cell r="I110">
            <v>43</v>
          </cell>
          <cell r="J110">
            <v>107</v>
          </cell>
          <cell r="K110">
            <v>4</v>
          </cell>
          <cell r="L110">
            <v>37880</v>
          </cell>
          <cell r="M110">
            <v>5550</v>
          </cell>
        </row>
        <row r="114">
          <cell r="C114">
            <v>1406</v>
          </cell>
          <cell r="D114">
            <v>7</v>
          </cell>
          <cell r="E114">
            <v>46</v>
          </cell>
          <cell r="F114">
            <v>1</v>
          </cell>
          <cell r="G114">
            <v>632</v>
          </cell>
          <cell r="H114">
            <v>728</v>
          </cell>
          <cell r="I114">
            <v>17</v>
          </cell>
          <cell r="J114">
            <v>516</v>
          </cell>
          <cell r="K114">
            <v>17</v>
          </cell>
          <cell r="L114">
            <v>138270</v>
          </cell>
          <cell r="M114">
            <v>50792</v>
          </cell>
        </row>
        <row r="115">
          <cell r="C115">
            <v>3812</v>
          </cell>
          <cell r="D115">
            <v>10</v>
          </cell>
          <cell r="E115">
            <v>92</v>
          </cell>
          <cell r="F115">
            <v>0</v>
          </cell>
          <cell r="G115">
            <v>3318</v>
          </cell>
          <cell r="H115">
            <v>402</v>
          </cell>
          <cell r="I115">
            <v>23</v>
          </cell>
          <cell r="J115">
            <v>6090</v>
          </cell>
          <cell r="K115">
            <v>147</v>
          </cell>
          <cell r="L115">
            <v>47460</v>
          </cell>
          <cell r="M115">
            <v>75817</v>
          </cell>
        </row>
        <row r="118">
          <cell r="C118">
            <v>6176</v>
          </cell>
          <cell r="D118">
            <v>105</v>
          </cell>
          <cell r="E118">
            <v>103</v>
          </cell>
          <cell r="F118">
            <v>0</v>
          </cell>
          <cell r="G118">
            <v>4326</v>
          </cell>
          <cell r="H118">
            <v>1747</v>
          </cell>
          <cell r="I118">
            <v>31</v>
          </cell>
          <cell r="J118">
            <v>191</v>
          </cell>
          <cell r="K118">
            <v>3</v>
          </cell>
          <cell r="L118">
            <v>184213</v>
          </cell>
          <cell r="M118">
            <v>5692</v>
          </cell>
        </row>
        <row r="119">
          <cell r="C119">
            <v>519</v>
          </cell>
          <cell r="D119">
            <v>28</v>
          </cell>
          <cell r="E119">
            <v>1</v>
          </cell>
          <cell r="F119">
            <v>0</v>
          </cell>
          <cell r="G119">
            <v>18</v>
          </cell>
          <cell r="H119">
            <v>500</v>
          </cell>
          <cell r="I119">
            <v>2</v>
          </cell>
          <cell r="J119">
            <v>960</v>
          </cell>
          <cell r="K119">
            <v>2</v>
          </cell>
          <cell r="L119">
            <v>8008</v>
          </cell>
          <cell r="M119">
            <v>14815</v>
          </cell>
        </row>
        <row r="126">
          <cell r="C126">
            <v>20739</v>
          </cell>
          <cell r="D126">
            <v>1515</v>
          </cell>
          <cell r="E126">
            <v>1972</v>
          </cell>
          <cell r="F126">
            <v>113</v>
          </cell>
          <cell r="G126">
            <v>12377</v>
          </cell>
          <cell r="H126">
            <v>6390</v>
          </cell>
          <cell r="I126">
            <v>378</v>
          </cell>
          <cell r="J126">
            <v>161</v>
          </cell>
          <cell r="K126">
            <v>15</v>
          </cell>
          <cell r="L126">
            <v>91188</v>
          </cell>
          <cell r="M126">
            <v>707</v>
          </cell>
        </row>
        <row r="127">
          <cell r="C127">
            <v>4052</v>
          </cell>
          <cell r="D127">
            <v>72</v>
          </cell>
          <cell r="E127">
            <v>124</v>
          </cell>
          <cell r="F127">
            <v>2</v>
          </cell>
          <cell r="G127">
            <v>1334</v>
          </cell>
          <cell r="H127">
            <v>2594</v>
          </cell>
          <cell r="I127">
            <v>237</v>
          </cell>
          <cell r="J127">
            <v>1004</v>
          </cell>
          <cell r="K127">
            <v>31</v>
          </cell>
          <cell r="L127">
            <v>11763</v>
          </cell>
          <cell r="M127">
            <v>2916</v>
          </cell>
        </row>
        <row r="129">
          <cell r="C129">
            <v>39</v>
          </cell>
          <cell r="D129">
            <v>1</v>
          </cell>
          <cell r="E129">
            <v>0</v>
          </cell>
          <cell r="F129">
            <v>0</v>
          </cell>
          <cell r="G129">
            <v>10</v>
          </cell>
          <cell r="H129">
            <v>29</v>
          </cell>
          <cell r="I129">
            <v>0</v>
          </cell>
          <cell r="J129">
            <v>12</v>
          </cell>
          <cell r="K129">
            <v>0</v>
          </cell>
          <cell r="L129">
            <v>8022</v>
          </cell>
          <cell r="M129">
            <v>2447</v>
          </cell>
        </row>
        <row r="130">
          <cell r="C130">
            <v>322</v>
          </cell>
          <cell r="D130">
            <v>0</v>
          </cell>
          <cell r="E130">
            <v>8</v>
          </cell>
          <cell r="F130">
            <v>1</v>
          </cell>
          <cell r="G130">
            <v>245</v>
          </cell>
          <cell r="H130">
            <v>69</v>
          </cell>
          <cell r="I130">
            <v>2</v>
          </cell>
          <cell r="J130">
            <v>513</v>
          </cell>
          <cell r="K130">
            <v>13</v>
          </cell>
          <cell r="L130">
            <v>6864</v>
          </cell>
          <cell r="M130">
            <v>10929</v>
          </cell>
        </row>
        <row r="135">
          <cell r="C135">
            <v>151</v>
          </cell>
          <cell r="D135">
            <v>0</v>
          </cell>
          <cell r="E135">
            <v>6</v>
          </cell>
          <cell r="F135">
            <v>0</v>
          </cell>
          <cell r="G135">
            <v>37</v>
          </cell>
          <cell r="H135">
            <v>108</v>
          </cell>
          <cell r="I135">
            <v>0</v>
          </cell>
          <cell r="J135">
            <v>3</v>
          </cell>
          <cell r="K135">
            <v>0.1</v>
          </cell>
          <cell r="L135">
            <v>8281</v>
          </cell>
          <cell r="M135">
            <v>152</v>
          </cell>
        </row>
        <row r="137">
          <cell r="C137">
            <v>59</v>
          </cell>
          <cell r="D137">
            <v>0</v>
          </cell>
          <cell r="E137">
            <v>0</v>
          </cell>
          <cell r="F137">
            <v>0</v>
          </cell>
          <cell r="G137">
            <v>16</v>
          </cell>
          <cell r="H137">
            <v>43</v>
          </cell>
          <cell r="I137">
            <v>0</v>
          </cell>
          <cell r="J137">
            <v>2</v>
          </cell>
          <cell r="K137">
            <v>0</v>
          </cell>
          <cell r="L137">
            <v>61627</v>
          </cell>
          <cell r="M137">
            <v>2115</v>
          </cell>
        </row>
        <row r="138">
          <cell r="C138">
            <v>40236</v>
          </cell>
          <cell r="D138">
            <v>445</v>
          </cell>
          <cell r="E138">
            <v>4987</v>
          </cell>
          <cell r="F138">
            <v>94</v>
          </cell>
          <cell r="G138" t="str">
            <v>N/A</v>
          </cell>
          <cell r="H138">
            <v>34999</v>
          </cell>
          <cell r="I138">
            <v>708</v>
          </cell>
          <cell r="J138">
            <v>2348</v>
          </cell>
          <cell r="K138">
            <v>291</v>
          </cell>
          <cell r="L138">
            <v>225899</v>
          </cell>
          <cell r="M138">
            <v>13184</v>
          </cell>
        </row>
        <row r="144">
          <cell r="C144">
            <v>1506</v>
          </cell>
          <cell r="D144">
            <v>12</v>
          </cell>
          <cell r="E144">
            <v>82</v>
          </cell>
          <cell r="F144">
            <v>1</v>
          </cell>
          <cell r="G144">
            <v>852</v>
          </cell>
          <cell r="H144">
            <v>572</v>
          </cell>
          <cell r="I144">
            <v>21</v>
          </cell>
          <cell r="J144">
            <v>723</v>
          </cell>
          <cell r="K144">
            <v>39</v>
          </cell>
          <cell r="L144">
            <v>16997</v>
          </cell>
          <cell r="M144">
            <v>8158</v>
          </cell>
        </row>
        <row r="145">
          <cell r="C145">
            <v>7801</v>
          </cell>
          <cell r="D145">
            <v>31</v>
          </cell>
          <cell r="E145">
            <v>211</v>
          </cell>
          <cell r="F145">
            <v>1</v>
          </cell>
          <cell r="G145">
            <v>32</v>
          </cell>
          <cell r="H145">
            <v>7558</v>
          </cell>
          <cell r="I145">
            <v>37</v>
          </cell>
          <cell r="J145">
            <v>1439</v>
          </cell>
          <cell r="K145">
            <v>39</v>
          </cell>
          <cell r="L145">
            <v>172586</v>
          </cell>
          <cell r="M145">
            <v>31835</v>
          </cell>
        </row>
        <row r="146">
          <cell r="C146">
            <v>2483</v>
          </cell>
          <cell r="D146">
            <v>36</v>
          </cell>
          <cell r="E146">
            <v>12</v>
          </cell>
          <cell r="F146">
            <v>1</v>
          </cell>
          <cell r="G146">
            <v>750</v>
          </cell>
          <cell r="H146">
            <v>1721</v>
          </cell>
          <cell r="I146">
            <v>17</v>
          </cell>
          <cell r="J146">
            <v>486</v>
          </cell>
          <cell r="K146">
            <v>2</v>
          </cell>
          <cell r="L146">
            <v>40459</v>
          </cell>
          <cell r="M146">
            <v>7923</v>
          </cell>
        </row>
        <row r="147">
          <cell r="C147">
            <v>19022</v>
          </cell>
          <cell r="D147">
            <v>930</v>
          </cell>
          <cell r="E147">
            <v>437</v>
          </cell>
          <cell r="F147">
            <v>20</v>
          </cell>
          <cell r="G147">
            <v>4753</v>
          </cell>
          <cell r="H147">
            <v>13832</v>
          </cell>
          <cell r="I147">
            <v>111</v>
          </cell>
          <cell r="J147">
            <v>86</v>
          </cell>
          <cell r="K147">
            <v>2</v>
          </cell>
          <cell r="L147">
            <v>193859</v>
          </cell>
          <cell r="M147">
            <v>878</v>
          </cell>
        </row>
        <row r="148">
          <cell r="C148">
            <v>353</v>
          </cell>
          <cell r="D148">
            <v>0</v>
          </cell>
          <cell r="E148">
            <v>2</v>
          </cell>
          <cell r="F148">
            <v>0</v>
          </cell>
          <cell r="G148">
            <v>76</v>
          </cell>
          <cell r="H148">
            <v>275</v>
          </cell>
          <cell r="I148">
            <v>0</v>
          </cell>
          <cell r="J148">
            <v>69</v>
          </cell>
          <cell r="K148">
            <v>0.4</v>
          </cell>
          <cell r="L148">
            <v>32200</v>
          </cell>
          <cell r="M148">
            <v>6312</v>
          </cell>
        </row>
        <row r="149">
          <cell r="C149">
            <v>6720</v>
          </cell>
          <cell r="D149">
            <v>188</v>
          </cell>
          <cell r="E149">
            <v>192</v>
          </cell>
          <cell r="F149">
            <v>4</v>
          </cell>
          <cell r="G149">
            <v>622</v>
          </cell>
          <cell r="H149">
            <v>5906</v>
          </cell>
          <cell r="I149">
            <v>85</v>
          </cell>
          <cell r="J149">
            <v>1557</v>
          </cell>
        </row>
        <row r="152">
          <cell r="C152">
            <v>42534</v>
          </cell>
          <cell r="D152">
            <v>2075</v>
          </cell>
          <cell r="E152">
            <v>1200</v>
          </cell>
          <cell r="F152">
            <v>76</v>
          </cell>
          <cell r="G152">
            <v>12434</v>
          </cell>
          <cell r="H152">
            <v>28900</v>
          </cell>
          <cell r="I152">
            <v>671</v>
          </cell>
          <cell r="J152">
            <v>1290</v>
          </cell>
          <cell r="K152">
            <v>36</v>
          </cell>
          <cell r="L152">
            <v>355604</v>
          </cell>
          <cell r="M152">
            <v>10785</v>
          </cell>
        </row>
        <row r="153">
          <cell r="C153">
            <v>8928</v>
          </cell>
          <cell r="D153">
            <v>156</v>
          </cell>
          <cell r="E153">
            <v>603</v>
          </cell>
          <cell r="F153">
            <v>24</v>
          </cell>
          <cell r="G153">
            <v>1124</v>
          </cell>
          <cell r="H153">
            <v>7201</v>
          </cell>
          <cell r="I153">
            <v>31</v>
          </cell>
          <cell r="J153">
            <v>81</v>
          </cell>
          <cell r="K153">
            <v>6</v>
          </cell>
          <cell r="L153">
            <v>115012</v>
          </cell>
          <cell r="M153">
            <v>1050</v>
          </cell>
        </row>
        <row r="154">
          <cell r="C154">
            <v>13375</v>
          </cell>
          <cell r="D154">
            <v>270</v>
          </cell>
          <cell r="E154">
            <v>664</v>
          </cell>
          <cell r="F154">
            <v>13</v>
          </cell>
          <cell r="G154">
            <v>3762</v>
          </cell>
          <cell r="H154">
            <v>8949</v>
          </cell>
          <cell r="I154">
            <v>160</v>
          </cell>
          <cell r="J154">
            <v>353</v>
          </cell>
          <cell r="K154">
            <v>18</v>
          </cell>
          <cell r="L154">
            <v>366013</v>
          </cell>
          <cell r="M154">
            <v>9671</v>
          </cell>
        </row>
        <row r="155">
          <cell r="C155">
            <v>25190</v>
          </cell>
          <cell r="D155">
            <v>-161</v>
          </cell>
          <cell r="E155">
            <v>1023</v>
          </cell>
          <cell r="F155">
            <v>16</v>
          </cell>
          <cell r="G155">
            <v>1671</v>
          </cell>
          <cell r="H155">
            <v>22496</v>
          </cell>
          <cell r="I155">
            <v>150</v>
          </cell>
          <cell r="J155">
            <v>2470</v>
          </cell>
          <cell r="K155">
            <v>100</v>
          </cell>
          <cell r="L155">
            <v>426836</v>
          </cell>
          <cell r="M155">
            <v>41860</v>
          </cell>
        </row>
        <row r="156">
          <cell r="C156">
            <v>14872</v>
          </cell>
          <cell r="D156">
            <v>776</v>
          </cell>
          <cell r="E156">
            <v>12</v>
          </cell>
          <cell r="F156">
            <v>0</v>
          </cell>
          <cell r="G156">
            <v>1534</v>
          </cell>
          <cell r="H156">
            <v>13326</v>
          </cell>
          <cell r="I156">
            <v>72</v>
          </cell>
          <cell r="J156">
            <v>5162</v>
          </cell>
          <cell r="K156">
            <v>4</v>
          </cell>
          <cell r="L156">
            <v>101728</v>
          </cell>
          <cell r="M156">
            <v>35309</v>
          </cell>
        </row>
        <row r="158">
          <cell r="C158">
            <v>12732</v>
          </cell>
          <cell r="D158">
            <v>165</v>
          </cell>
          <cell r="E158">
            <v>771</v>
          </cell>
          <cell r="F158">
            <v>27</v>
          </cell>
          <cell r="G158">
            <v>4547</v>
          </cell>
          <cell r="H158">
            <v>7414</v>
          </cell>
          <cell r="I158">
            <v>265</v>
          </cell>
          <cell r="J158">
            <v>662</v>
          </cell>
          <cell r="K158">
            <v>40</v>
          </cell>
          <cell r="L158">
            <v>190540</v>
          </cell>
          <cell r="M158">
            <v>9905</v>
          </cell>
        </row>
        <row r="159">
          <cell r="C159">
            <v>124054</v>
          </cell>
          <cell r="D159">
            <v>9623</v>
          </cell>
          <cell r="E159">
            <v>1222</v>
          </cell>
          <cell r="F159">
            <v>53</v>
          </cell>
          <cell r="G159">
            <v>15013</v>
          </cell>
          <cell r="H159">
            <v>107819</v>
          </cell>
          <cell r="I159">
            <v>2300</v>
          </cell>
          <cell r="J159">
            <v>850</v>
          </cell>
          <cell r="K159">
            <v>8</v>
          </cell>
          <cell r="L159">
            <v>3945518</v>
          </cell>
          <cell r="M159">
            <v>27036</v>
          </cell>
        </row>
        <row r="161">
          <cell r="C161">
            <v>10780</v>
          </cell>
          <cell r="D161">
            <v>6</v>
          </cell>
          <cell r="E161">
            <v>250</v>
          </cell>
          <cell r="F161">
            <v>2</v>
          </cell>
          <cell r="G161">
            <v>9123</v>
          </cell>
          <cell r="H161">
            <v>1407</v>
          </cell>
          <cell r="I161">
            <v>55</v>
          </cell>
          <cell r="J161">
            <v>210</v>
          </cell>
          <cell r="K161">
            <v>5</v>
          </cell>
          <cell r="L161">
            <v>623069</v>
          </cell>
          <cell r="M161">
            <v>12153</v>
          </cell>
        </row>
        <row r="168">
          <cell r="C168">
            <v>25459</v>
          </cell>
          <cell r="D168">
            <v>1362</v>
          </cell>
          <cell r="E168">
            <v>176</v>
          </cell>
          <cell r="F168">
            <v>7</v>
          </cell>
          <cell r="G168">
            <v>3765</v>
          </cell>
          <cell r="H168">
            <v>21518</v>
          </cell>
          <cell r="I168">
            <v>139</v>
          </cell>
          <cell r="J168">
            <v>731</v>
          </cell>
          <cell r="K168">
            <v>5</v>
          </cell>
          <cell r="L168">
            <v>339775</v>
          </cell>
          <cell r="M168">
            <v>9760</v>
          </cell>
        </row>
        <row r="170">
          <cell r="C170">
            <v>9362</v>
          </cell>
          <cell r="D170">
            <v>157</v>
          </cell>
          <cell r="E170">
            <v>189</v>
          </cell>
          <cell r="F170">
            <v>4</v>
          </cell>
          <cell r="G170">
            <v>1426</v>
          </cell>
          <cell r="H170">
            <v>7747</v>
          </cell>
          <cell r="I170">
            <v>57</v>
          </cell>
          <cell r="J170">
            <v>1071</v>
          </cell>
          <cell r="K170">
            <v>22</v>
          </cell>
          <cell r="L170">
            <v>96637</v>
          </cell>
          <cell r="M170">
            <v>11060</v>
          </cell>
        </row>
        <row r="173">
          <cell r="C173">
            <v>17548</v>
          </cell>
          <cell r="D173">
            <v>447</v>
          </cell>
          <cell r="E173">
            <v>17</v>
          </cell>
          <cell r="F173">
            <v>1</v>
          </cell>
          <cell r="G173">
            <v>1347</v>
          </cell>
          <cell r="H173">
            <v>16184</v>
          </cell>
          <cell r="I173">
            <v>24</v>
          </cell>
          <cell r="J173">
            <v>2999</v>
          </cell>
          <cell r="K173">
            <v>3</v>
          </cell>
          <cell r="L173">
            <v>143919</v>
          </cell>
          <cell r="M173">
            <v>24600</v>
          </cell>
        </row>
        <row r="175">
          <cell r="C175">
            <v>1407</v>
          </cell>
          <cell r="D175">
            <v>4</v>
          </cell>
          <cell r="E175">
            <v>24</v>
          </cell>
          <cell r="F175">
            <v>1</v>
          </cell>
          <cell r="G175">
            <v>608</v>
          </cell>
          <cell r="H175">
            <v>775</v>
          </cell>
          <cell r="I175">
            <v>5</v>
          </cell>
          <cell r="J175">
            <v>258</v>
          </cell>
          <cell r="K175">
            <v>4</v>
          </cell>
          <cell r="L175">
            <v>94770</v>
          </cell>
          <cell r="M175">
            <v>17358</v>
          </cell>
        </row>
        <row r="176">
          <cell r="C176">
            <v>1439</v>
          </cell>
          <cell r="D176">
            <v>5</v>
          </cell>
          <cell r="E176">
            <v>94</v>
          </cell>
          <cell r="F176">
            <v>2</v>
          </cell>
          <cell r="G176">
            <v>239</v>
          </cell>
          <cell r="H176">
            <v>1106</v>
          </cell>
          <cell r="I176">
            <v>21</v>
          </cell>
          <cell r="J176">
            <v>692</v>
          </cell>
          <cell r="K176">
            <v>45</v>
          </cell>
          <cell r="L176">
            <v>55020</v>
          </cell>
          <cell r="M176">
            <v>26465</v>
          </cell>
        </row>
        <row r="180">
          <cell r="C180">
            <v>245567</v>
          </cell>
          <cell r="D180">
            <v>2579</v>
          </cell>
          <cell r="E180">
            <v>25100</v>
          </cell>
          <cell r="F180">
            <v>276</v>
          </cell>
          <cell r="G180">
            <v>146233</v>
          </cell>
          <cell r="H180">
            <v>74234</v>
          </cell>
          <cell r="I180">
            <v>2386</v>
          </cell>
          <cell r="J180">
            <v>5252</v>
          </cell>
          <cell r="K180">
            <v>537</v>
          </cell>
          <cell r="L180">
            <v>1528833</v>
          </cell>
          <cell r="M180">
            <v>32699</v>
          </cell>
        </row>
        <row r="181">
          <cell r="C181">
            <v>702</v>
          </cell>
          <cell r="D181">
            <v>12</v>
          </cell>
          <cell r="E181">
            <v>7</v>
          </cell>
          <cell r="F181">
            <v>0</v>
          </cell>
          <cell r="G181">
            <v>172</v>
          </cell>
          <cell r="H181">
            <v>523</v>
          </cell>
          <cell r="I181">
            <v>1</v>
          </cell>
          <cell r="J181">
            <v>33</v>
          </cell>
          <cell r="K181">
            <v>0.3</v>
          </cell>
          <cell r="L181">
            <v>23525</v>
          </cell>
          <cell r="M181">
            <v>1099</v>
          </cell>
        </row>
        <row r="186">
          <cell r="C186">
            <v>22082</v>
          </cell>
          <cell r="D186">
            <v>562</v>
          </cell>
          <cell r="E186">
            <v>2669</v>
          </cell>
          <cell r="F186">
            <v>16</v>
          </cell>
          <cell r="G186">
            <v>1005</v>
          </cell>
          <cell r="H186">
            <v>18408</v>
          </cell>
          <cell r="I186">
            <v>531</v>
          </cell>
          <cell r="J186">
            <v>2186</v>
          </cell>
          <cell r="K186">
            <v>264</v>
          </cell>
          <cell r="L186">
            <v>119500</v>
          </cell>
          <cell r="M186">
            <v>11833</v>
          </cell>
        </row>
        <row r="187">
          <cell r="C187">
            <v>29817</v>
          </cell>
          <cell r="D187">
            <v>112</v>
          </cell>
          <cell r="E187">
            <v>1762</v>
          </cell>
          <cell r="F187">
            <v>8</v>
          </cell>
          <cell r="G187">
            <v>24200</v>
          </cell>
          <cell r="H187">
            <v>3855</v>
          </cell>
          <cell r="I187">
            <v>141</v>
          </cell>
          <cell r="J187">
            <v>3445</v>
          </cell>
          <cell r="K187">
            <v>204</v>
          </cell>
          <cell r="L187">
            <v>276000</v>
          </cell>
          <cell r="M187">
            <v>31890</v>
          </cell>
        </row>
        <row r="188">
          <cell r="C188">
            <v>44</v>
          </cell>
          <cell r="D188">
            <v>0</v>
          </cell>
          <cell r="E188">
            <v>3</v>
          </cell>
          <cell r="F188">
            <v>0</v>
          </cell>
          <cell r="G188">
            <v>27</v>
          </cell>
          <cell r="H188">
            <v>14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2966</v>
          </cell>
          <cell r="D190">
            <v>6</v>
          </cell>
          <cell r="E190">
            <v>54</v>
          </cell>
          <cell r="F190">
            <v>0</v>
          </cell>
          <cell r="G190">
            <v>2732</v>
          </cell>
          <cell r="H190">
            <v>180</v>
          </cell>
          <cell r="I190">
            <v>61</v>
          </cell>
          <cell r="J190">
            <v>42</v>
          </cell>
          <cell r="K190">
            <v>0.8</v>
          </cell>
          <cell r="L190">
            <v>178083</v>
          </cell>
          <cell r="M190">
            <v>2551</v>
          </cell>
        </row>
        <row r="195">
          <cell r="C195">
            <v>124375</v>
          </cell>
          <cell r="D195">
            <v>1983</v>
          </cell>
          <cell r="E195">
            <v>3336</v>
          </cell>
          <cell r="F195">
            <v>78</v>
          </cell>
          <cell r="G195">
            <v>58259</v>
          </cell>
          <cell r="H195">
            <v>62780</v>
          </cell>
          <cell r="I195">
            <v>1445</v>
          </cell>
          <cell r="J195">
            <v>1475</v>
          </cell>
          <cell r="K195">
            <v>40</v>
          </cell>
          <cell r="L195">
            <v>1111366</v>
          </cell>
          <cell r="M195">
            <v>13177</v>
          </cell>
        </row>
        <row r="197">
          <cell r="C197">
            <v>13599</v>
          </cell>
          <cell r="D197">
            <v>561</v>
          </cell>
          <cell r="E197">
            <v>119</v>
          </cell>
          <cell r="F197">
            <v>8</v>
          </cell>
          <cell r="G197">
            <v>2664</v>
          </cell>
          <cell r="H197">
            <v>10816</v>
          </cell>
          <cell r="I197">
            <v>1</v>
          </cell>
          <cell r="J197">
            <v>1375</v>
          </cell>
          <cell r="K197">
            <v>12</v>
          </cell>
          <cell r="L197">
            <v>1200000</v>
          </cell>
          <cell r="M197">
            <v>121330</v>
          </cell>
        </row>
        <row r="199">
          <cell r="C199">
            <v>182260</v>
          </cell>
          <cell r="D199">
            <v>4806</v>
          </cell>
          <cell r="E199">
            <v>28131</v>
          </cell>
          <cell r="F199">
            <v>621</v>
          </cell>
          <cell r="G199" t="str">
            <v>N/A</v>
          </cell>
          <cell r="H199">
            <v>153785</v>
          </cell>
          <cell r="I199">
            <v>1559</v>
          </cell>
          <cell r="J199">
            <v>2685</v>
          </cell>
          <cell r="K199">
            <v>414</v>
          </cell>
          <cell r="L199">
            <v>1129907</v>
          </cell>
          <cell r="M199">
            <v>16644</v>
          </cell>
        </row>
        <row r="200">
          <cell r="C200">
            <v>11411</v>
          </cell>
          <cell r="D200">
            <v>550</v>
          </cell>
          <cell r="E200">
            <v>279</v>
          </cell>
          <cell r="F200">
            <v>7</v>
          </cell>
          <cell r="G200">
            <v>1498</v>
          </cell>
          <cell r="H200">
            <v>9634</v>
          </cell>
          <cell r="I200">
            <v>151</v>
          </cell>
          <cell r="J200">
            <v>261</v>
          </cell>
          <cell r="K200">
            <v>6</v>
          </cell>
          <cell r="L200">
            <v>122752</v>
          </cell>
          <cell r="M200">
            <v>2807</v>
          </cell>
        </row>
        <row r="202">
          <cell r="C202">
            <v>1156313</v>
          </cell>
          <cell r="D202">
            <v>31008</v>
          </cell>
          <cell r="E202">
            <v>67206</v>
          </cell>
          <cell r="F202">
            <v>1666</v>
          </cell>
          <cell r="G202">
            <v>170772</v>
          </cell>
          <cell r="H202">
            <v>918335</v>
          </cell>
          <cell r="I202">
            <v>16455</v>
          </cell>
          <cell r="J202">
            <v>3493</v>
          </cell>
          <cell r="K202">
            <v>203</v>
          </cell>
          <cell r="L202">
            <v>6907929</v>
          </cell>
          <cell r="M202">
            <v>20870</v>
          </cell>
        </row>
        <row r="203">
          <cell r="C203">
            <v>2118</v>
          </cell>
          <cell r="D203">
            <v>43</v>
          </cell>
          <cell r="E203">
            <v>9</v>
          </cell>
          <cell r="F203">
            <v>0</v>
          </cell>
          <cell r="G203">
            <v>1271</v>
          </cell>
          <cell r="H203">
            <v>838</v>
          </cell>
          <cell r="I203">
            <v>8</v>
          </cell>
          <cell r="J203">
            <v>63</v>
          </cell>
          <cell r="K203">
            <v>0.3</v>
          </cell>
          <cell r="L203">
            <v>242536</v>
          </cell>
          <cell r="M203">
            <v>7247</v>
          </cell>
        </row>
        <row r="206">
          <cell r="C206">
            <v>270</v>
          </cell>
          <cell r="D206">
            <v>0</v>
          </cell>
          <cell r="E206">
            <v>0</v>
          </cell>
          <cell r="F206">
            <v>0</v>
          </cell>
          <cell r="G206">
            <v>219</v>
          </cell>
          <cell r="H206">
            <v>51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10</v>
          </cell>
          <cell r="D208">
            <v>3</v>
          </cell>
          <cell r="E208">
            <v>2</v>
          </cell>
          <cell r="F208">
            <v>0</v>
          </cell>
          <cell r="G208">
            <v>1</v>
          </cell>
          <cell r="H208">
            <v>7</v>
          </cell>
          <cell r="I208">
            <v>0</v>
          </cell>
          <cell r="J208">
            <v>0.3</v>
          </cell>
          <cell r="K208">
            <v>0.07</v>
          </cell>
          <cell r="L208">
            <v>120</v>
          </cell>
          <cell r="M208">
            <v>4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72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79.xml.rels><?xml version="1.0" encoding="UTF-8"?>
<Relationships xmlns="http://schemas.openxmlformats.org/package/2006/relationships"><Relationship Id="rId1" Type="http://schemas.openxmlformats.org/officeDocument/2006/relationships/hyperlink" Target="https://www.worldometers.info/coronavirus/country/algeria/" TargetMode="External"/><Relationship Id="rId2" Type="http://schemas.openxmlformats.org/officeDocument/2006/relationships/hyperlink" Target="https://www.worldometers.info/coronavirus/country/iraq/" TargetMode="External"/><Relationship Id="rId3" Type="http://schemas.openxmlformats.org/officeDocument/2006/relationships/drawing" Target="../drawings/drawing1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E104" activeCellId="1" sqref="B90 E104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3" min="3" style="2" width="12.09"/>
    <col collapsed="false" customWidth="true" hidden="false" outlineLevel="0" max="13" min="4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13</v>
      </c>
      <c r="B2" s="1" t="n">
        <v>43862</v>
      </c>
      <c r="C2" s="6" t="n">
        <v>14543</v>
      </c>
      <c r="D2" s="6"/>
      <c r="E2" s="6" t="n">
        <v>304</v>
      </c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13</v>
      </c>
      <c r="B3" s="1" t="n">
        <v>43863</v>
      </c>
      <c r="C3" s="6" t="n">
        <v>17384</v>
      </c>
      <c r="D3" s="6" t="n">
        <v>2841</v>
      </c>
      <c r="E3" s="6" t="n">
        <v>362</v>
      </c>
      <c r="F3" s="6" t="n">
        <v>58</v>
      </c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13</v>
      </c>
      <c r="B4" s="1" t="n">
        <v>43864</v>
      </c>
      <c r="C4" s="6" t="n">
        <v>20624</v>
      </c>
      <c r="D4" s="6" t="n">
        <v>3240</v>
      </c>
      <c r="E4" s="6" t="n">
        <v>426</v>
      </c>
      <c r="F4" s="6" t="n">
        <v>64</v>
      </c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13</v>
      </c>
      <c r="B5" s="1" t="n">
        <v>43865</v>
      </c>
      <c r="C5" s="6" t="n">
        <v>24522</v>
      </c>
      <c r="D5" s="6" t="n">
        <v>3898</v>
      </c>
      <c r="E5" s="6" t="n">
        <v>492</v>
      </c>
      <c r="F5" s="6" t="n">
        <v>66</v>
      </c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13</v>
      </c>
      <c r="B6" s="1" t="n">
        <v>43866</v>
      </c>
      <c r="C6" s="6" t="n">
        <v>28251</v>
      </c>
      <c r="D6" s="6" t="n">
        <v>3729</v>
      </c>
      <c r="E6" s="6" t="n">
        <v>565</v>
      </c>
      <c r="F6" s="6" t="n">
        <v>73</v>
      </c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13</v>
      </c>
      <c r="B7" s="1" t="n">
        <v>43867</v>
      </c>
      <c r="C7" s="6" t="n">
        <v>31427</v>
      </c>
      <c r="D7" s="6" t="n">
        <v>3176</v>
      </c>
      <c r="E7" s="6" t="n">
        <v>638</v>
      </c>
      <c r="F7" s="6" t="n">
        <v>73</v>
      </c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13</v>
      </c>
      <c r="B8" s="1" t="n">
        <v>43868</v>
      </c>
      <c r="C8" s="6" t="n">
        <v>34868</v>
      </c>
      <c r="D8" s="6" t="n">
        <v>3441</v>
      </c>
      <c r="E8" s="6" t="n">
        <v>724</v>
      </c>
      <c r="F8" s="6" t="n">
        <v>86</v>
      </c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13</v>
      </c>
      <c r="B9" s="1" t="n">
        <v>43869</v>
      </c>
      <c r="C9" s="6" t="n">
        <v>37539</v>
      </c>
      <c r="D9" s="6" t="n">
        <v>2671</v>
      </c>
      <c r="E9" s="6" t="n">
        <v>813</v>
      </c>
      <c r="F9" s="6" t="n">
        <v>89</v>
      </c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13</v>
      </c>
      <c r="B10" s="1" t="n">
        <v>43870</v>
      </c>
      <c r="C10" s="6" t="n">
        <v>40542</v>
      </c>
      <c r="D10" s="6" t="n">
        <v>3003</v>
      </c>
      <c r="E10" s="6" t="n">
        <v>910</v>
      </c>
      <c r="F10" s="6" t="n">
        <v>97</v>
      </c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13</v>
      </c>
      <c r="B11" s="1" t="n">
        <v>43871</v>
      </c>
      <c r="C11" s="6" t="n">
        <v>43027</v>
      </c>
      <c r="D11" s="6" t="n">
        <v>2485</v>
      </c>
      <c r="E11" s="6" t="n">
        <v>1018</v>
      </c>
      <c r="F11" s="6" t="n">
        <v>108</v>
      </c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13</v>
      </c>
      <c r="B12" s="1" t="n">
        <v>43872</v>
      </c>
      <c r="C12" s="6" t="n">
        <v>45125</v>
      </c>
      <c r="D12" s="6" t="n">
        <v>2098</v>
      </c>
      <c r="E12" s="6" t="n">
        <v>1115</v>
      </c>
      <c r="F12" s="6" t="n">
        <v>97</v>
      </c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13</v>
      </c>
      <c r="B13" s="1" t="n">
        <v>43873</v>
      </c>
      <c r="C13" s="6" t="n">
        <v>60323</v>
      </c>
      <c r="D13" s="6" t="n">
        <v>15198</v>
      </c>
      <c r="E13" s="6" t="n">
        <v>1261</v>
      </c>
      <c r="F13" s="6" t="n">
        <v>146</v>
      </c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13</v>
      </c>
      <c r="B14" s="1" t="n">
        <v>43874</v>
      </c>
      <c r="C14" s="6" t="n">
        <v>64379</v>
      </c>
      <c r="D14" s="6" t="n">
        <v>4056</v>
      </c>
      <c r="E14" s="6" t="n">
        <v>1382</v>
      </c>
      <c r="F14" s="6" t="n">
        <v>121</v>
      </c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13</v>
      </c>
      <c r="B15" s="1" t="n">
        <v>43875</v>
      </c>
      <c r="C15" s="6" t="n">
        <v>67081</v>
      </c>
      <c r="D15" s="6" t="n">
        <v>2702</v>
      </c>
      <c r="E15" s="6" t="n">
        <v>1526</v>
      </c>
      <c r="F15" s="6" t="n">
        <v>144</v>
      </c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13</v>
      </c>
      <c r="B16" s="1" t="n">
        <v>43876</v>
      </c>
      <c r="C16" s="6" t="n">
        <v>69110</v>
      </c>
      <c r="D16" s="6" t="n">
        <v>2029</v>
      </c>
      <c r="E16" s="6" t="n">
        <v>1668</v>
      </c>
      <c r="F16" s="6" t="n">
        <v>142</v>
      </c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13</v>
      </c>
      <c r="B17" s="1" t="n">
        <v>43877</v>
      </c>
      <c r="C17" s="6" t="n">
        <v>71318</v>
      </c>
      <c r="D17" s="6" t="n">
        <v>2208</v>
      </c>
      <c r="E17" s="6" t="n">
        <v>1775</v>
      </c>
      <c r="F17" s="6" t="n">
        <v>107</v>
      </c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13</v>
      </c>
      <c r="B18" s="1" t="n">
        <v>43878</v>
      </c>
      <c r="C18" s="6" t="n">
        <v>73322</v>
      </c>
      <c r="D18" s="6" t="n">
        <v>2004</v>
      </c>
      <c r="E18" s="6" t="n">
        <v>1873</v>
      </c>
      <c r="F18" s="6" t="n">
        <v>98</v>
      </c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13</v>
      </c>
      <c r="B19" s="1" t="n">
        <v>43879</v>
      </c>
      <c r="C19" s="6" t="n">
        <v>75083</v>
      </c>
      <c r="D19" s="6" t="n">
        <v>1761</v>
      </c>
      <c r="E19" s="6" t="n">
        <v>2009</v>
      </c>
      <c r="F19" s="6" t="n">
        <v>136</v>
      </c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13</v>
      </c>
      <c r="B20" s="1" t="n">
        <v>43880</v>
      </c>
      <c r="C20" s="6" t="n">
        <v>75599</v>
      </c>
      <c r="D20" s="6" t="n">
        <v>516</v>
      </c>
      <c r="E20" s="6" t="n">
        <v>2124</v>
      </c>
      <c r="F20" s="6" t="n">
        <v>115</v>
      </c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13</v>
      </c>
      <c r="B21" s="1" t="n">
        <v>43881</v>
      </c>
      <c r="C21" s="6" t="n">
        <v>77086</v>
      </c>
      <c r="D21" s="6" t="n">
        <v>1487</v>
      </c>
      <c r="E21" s="6" t="n">
        <v>2247</v>
      </c>
      <c r="F21" s="6" t="n">
        <v>123</v>
      </c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13</v>
      </c>
      <c r="B22" s="1" t="n">
        <v>43882</v>
      </c>
      <c r="C22" s="6" t="n">
        <v>77592</v>
      </c>
      <c r="D22" s="6" t="n">
        <v>506</v>
      </c>
      <c r="E22" s="6" t="n">
        <v>2356</v>
      </c>
      <c r="F22" s="6" t="n">
        <v>109</v>
      </c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13</v>
      </c>
      <c r="B23" s="1" t="n">
        <v>43883</v>
      </c>
      <c r="C23" s="6" t="n">
        <v>78248</v>
      </c>
      <c r="D23" s="6" t="n">
        <v>656</v>
      </c>
      <c r="E23" s="6" t="n">
        <v>2456</v>
      </c>
      <c r="F23" s="6" t="n">
        <v>100</v>
      </c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13</v>
      </c>
      <c r="B24" s="1" t="n">
        <v>43884</v>
      </c>
      <c r="C24" s="6" t="n">
        <v>79031</v>
      </c>
      <c r="D24" s="6" t="n">
        <v>783</v>
      </c>
      <c r="E24" s="6" t="n">
        <v>2612</v>
      </c>
      <c r="F24" s="6" t="n">
        <v>156</v>
      </c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13</v>
      </c>
      <c r="B25" s="1" t="n">
        <v>43885</v>
      </c>
      <c r="C25" s="6" t="n">
        <v>79848</v>
      </c>
      <c r="D25" s="6" t="n">
        <v>817</v>
      </c>
      <c r="E25" s="6" t="n">
        <v>2689</v>
      </c>
      <c r="F25" s="6" t="n">
        <v>77</v>
      </c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13</v>
      </c>
      <c r="B26" s="1" t="n">
        <v>43886</v>
      </c>
      <c r="C26" s="6" t="n">
        <v>80649</v>
      </c>
      <c r="D26" s="6" t="n">
        <v>801</v>
      </c>
      <c r="E26" s="6" t="n">
        <v>2752</v>
      </c>
      <c r="F26" s="6" t="n">
        <v>63</v>
      </c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13</v>
      </c>
      <c r="B27" s="1" t="n">
        <v>43887</v>
      </c>
      <c r="C27" s="6" t="n">
        <v>81548</v>
      </c>
      <c r="D27" s="6" t="n">
        <v>899</v>
      </c>
      <c r="E27" s="6" t="n">
        <v>2791</v>
      </c>
      <c r="F27" s="6" t="n">
        <v>39</v>
      </c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13</v>
      </c>
      <c r="B28" s="1" t="n">
        <v>43888</v>
      </c>
      <c r="C28" s="6" t="n">
        <v>82623</v>
      </c>
      <c r="D28" s="6" t="n">
        <v>1075</v>
      </c>
      <c r="E28" s="6" t="n">
        <v>2848</v>
      </c>
      <c r="F28" s="6" t="n">
        <v>57</v>
      </c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13</v>
      </c>
      <c r="B29" s="1" t="n">
        <v>43889</v>
      </c>
      <c r="C29" s="6" t="n">
        <v>84080</v>
      </c>
      <c r="D29" s="6" t="n">
        <v>1457</v>
      </c>
      <c r="E29" s="6" t="n">
        <v>2905</v>
      </c>
      <c r="F29" s="6" t="n">
        <v>57</v>
      </c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13</v>
      </c>
      <c r="B30" s="1" t="n">
        <v>43890</v>
      </c>
      <c r="C30" s="6" t="n">
        <v>85977</v>
      </c>
      <c r="D30" s="6" t="n">
        <v>1897</v>
      </c>
      <c r="E30" s="6" t="n">
        <v>2959</v>
      </c>
      <c r="F30" s="6" t="n">
        <v>54</v>
      </c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13</v>
      </c>
      <c r="B31" s="1" t="n">
        <v>43891</v>
      </c>
      <c r="C31" s="6" t="n">
        <v>87343</v>
      </c>
      <c r="D31" s="6" t="n">
        <v>1366</v>
      </c>
      <c r="E31" s="6" t="n">
        <v>3019</v>
      </c>
      <c r="F31" s="6" t="n">
        <v>60</v>
      </c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13</v>
      </c>
      <c r="B32" s="1" t="n">
        <v>43892</v>
      </c>
      <c r="C32" s="6" t="n">
        <v>89076</v>
      </c>
      <c r="D32" s="6" t="n">
        <v>1733</v>
      </c>
      <c r="E32" s="6" t="n">
        <v>3074</v>
      </c>
      <c r="F32" s="6" t="n">
        <v>55</v>
      </c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13</v>
      </c>
      <c r="B33" s="1" t="n">
        <v>43893</v>
      </c>
      <c r="C33" s="6" t="n">
        <v>90988</v>
      </c>
      <c r="D33" s="6" t="n">
        <v>1912</v>
      </c>
      <c r="E33" s="6" t="n">
        <v>3150</v>
      </c>
      <c r="F33" s="6" t="n">
        <v>76</v>
      </c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13</v>
      </c>
      <c r="B34" s="1" t="n">
        <v>43894</v>
      </c>
      <c r="C34" s="6" t="n">
        <v>93233</v>
      </c>
      <c r="D34" s="6" t="n">
        <v>2245</v>
      </c>
      <c r="E34" s="6" t="n">
        <v>3229</v>
      </c>
      <c r="F34" s="6" t="n">
        <v>79</v>
      </c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13</v>
      </c>
      <c r="B35" s="1" t="n">
        <v>43895</v>
      </c>
      <c r="C35" s="6" t="n">
        <v>95478</v>
      </c>
      <c r="D35" s="6" t="n">
        <v>2245</v>
      </c>
      <c r="E35" s="6" t="n">
        <v>3312</v>
      </c>
      <c r="F35" s="6" t="n">
        <v>83</v>
      </c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13</v>
      </c>
      <c r="B36" s="1" t="n">
        <v>43896</v>
      </c>
      <c r="C36" s="6" t="n">
        <v>98294</v>
      </c>
      <c r="D36" s="6" t="n">
        <v>2816</v>
      </c>
      <c r="E36" s="6" t="n">
        <v>3408</v>
      </c>
      <c r="F36" s="6" t="n">
        <v>96</v>
      </c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13</v>
      </c>
      <c r="B37" s="1" t="n">
        <v>43897</v>
      </c>
      <c r="C37" s="7" t="n">
        <v>102090</v>
      </c>
      <c r="D37" s="6" t="n">
        <v>3796</v>
      </c>
      <c r="E37" s="7" t="n">
        <v>3521</v>
      </c>
      <c r="F37" s="6" t="n">
        <v>113</v>
      </c>
      <c r="G37" s="7" t="n">
        <v>55932</v>
      </c>
      <c r="H37" s="7" t="n">
        <v>42637</v>
      </c>
      <c r="I37" s="7" t="n">
        <v>6395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13</v>
      </c>
      <c r="B38" s="1" t="n">
        <v>43898</v>
      </c>
      <c r="C38" s="6" t="n">
        <v>106106</v>
      </c>
      <c r="D38" s="6" t="n">
        <v>4016</v>
      </c>
      <c r="E38" s="6" t="n">
        <v>3621</v>
      </c>
      <c r="F38" s="6" t="n">
        <v>100</v>
      </c>
      <c r="G38" s="6" t="n">
        <v>58519</v>
      </c>
      <c r="H38" s="7" t="n">
        <v>43966</v>
      </c>
      <c r="I38" s="6" t="n">
        <v>6253</v>
      </c>
      <c r="J38" s="6"/>
      <c r="K38" s="6"/>
      <c r="L38" s="6"/>
      <c r="M38" s="6"/>
    </row>
    <row r="39" customFormat="false" ht="15.25" hidden="false" customHeight="false" outlineLevel="0" collapsed="false">
      <c r="A39" s="0" t="s">
        <v>13</v>
      </c>
      <c r="B39" s="1" t="n">
        <v>43899</v>
      </c>
      <c r="C39" s="6" t="n">
        <v>110157</v>
      </c>
      <c r="D39" s="6" t="n">
        <v>4051</v>
      </c>
      <c r="E39" s="6" t="n">
        <v>3848</v>
      </c>
      <c r="F39" s="6" t="n">
        <v>227</v>
      </c>
      <c r="G39" s="6" t="n">
        <v>60789</v>
      </c>
      <c r="H39" s="7" t="n">
        <v>45520</v>
      </c>
      <c r="I39" s="6" t="n">
        <v>6135</v>
      </c>
      <c r="J39" s="6"/>
      <c r="K39" s="6"/>
      <c r="L39" s="6"/>
      <c r="M39" s="6"/>
    </row>
    <row r="40" customFormat="false" ht="15.25" hidden="false" customHeight="false" outlineLevel="0" collapsed="false">
      <c r="A40" s="0" t="s">
        <v>13</v>
      </c>
      <c r="B40" s="1" t="n">
        <v>43900</v>
      </c>
      <c r="C40" s="6" t="n">
        <v>114452</v>
      </c>
      <c r="D40" s="6" t="n">
        <v>4295</v>
      </c>
      <c r="E40" s="6" t="n">
        <v>4012</v>
      </c>
      <c r="F40" s="6" t="n">
        <v>164</v>
      </c>
      <c r="G40" s="6" t="n">
        <v>62776</v>
      </c>
      <c r="H40" s="7" t="n">
        <v>47664</v>
      </c>
      <c r="I40" s="6" t="n">
        <v>6094</v>
      </c>
      <c r="J40" s="6"/>
      <c r="K40" s="6"/>
      <c r="L40" s="6"/>
      <c r="M40" s="6"/>
    </row>
    <row r="41" customFormat="false" ht="15.25" hidden="false" customHeight="false" outlineLevel="0" collapsed="false">
      <c r="A41" s="0" t="s">
        <v>13</v>
      </c>
      <c r="B41" s="1" t="n">
        <v>43901</v>
      </c>
      <c r="C41" s="6" t="n">
        <v>118905</v>
      </c>
      <c r="D41" s="6" t="n">
        <v>4453</v>
      </c>
      <c r="E41" s="6" t="n">
        <v>4270</v>
      </c>
      <c r="F41" s="6" t="n">
        <v>258</v>
      </c>
      <c r="G41" s="6" t="n">
        <v>65114</v>
      </c>
      <c r="H41" s="7" t="n">
        <v>49521</v>
      </c>
      <c r="I41" s="6" t="n">
        <v>6046</v>
      </c>
      <c r="J41" s="6"/>
      <c r="K41" s="6"/>
      <c r="L41" s="6"/>
      <c r="M41" s="6"/>
    </row>
    <row r="42" customFormat="false" ht="15.25" hidden="false" customHeight="false" outlineLevel="0" collapsed="false">
      <c r="A42" s="0" t="s">
        <v>13</v>
      </c>
      <c r="B42" s="1" t="n">
        <v>43902</v>
      </c>
      <c r="C42" s="6" t="n">
        <v>126061</v>
      </c>
      <c r="D42" s="6" t="n">
        <v>7156</v>
      </c>
      <c r="E42" s="6" t="n">
        <v>4616</v>
      </c>
      <c r="F42" s="6" t="n">
        <v>346</v>
      </c>
      <c r="G42" s="6" t="n">
        <v>67057</v>
      </c>
      <c r="H42" s="7" t="n">
        <v>54388</v>
      </c>
      <c r="I42" s="6" t="n">
        <v>5944</v>
      </c>
      <c r="J42" s="6"/>
      <c r="K42" s="6"/>
      <c r="L42" s="6"/>
      <c r="M42" s="6"/>
    </row>
    <row r="43" customFormat="false" ht="15.25" hidden="false" customHeight="false" outlineLevel="0" collapsed="false">
      <c r="A43" s="0" t="s">
        <v>13</v>
      </c>
      <c r="B43" s="1" t="n">
        <v>43903</v>
      </c>
      <c r="C43" s="6" t="n">
        <v>134540</v>
      </c>
      <c r="D43" s="6" t="n">
        <v>8479</v>
      </c>
      <c r="E43" s="6" t="n">
        <v>4971</v>
      </c>
      <c r="F43" s="6" t="n">
        <v>355</v>
      </c>
      <c r="G43" s="6" t="n">
        <v>68932</v>
      </c>
      <c r="H43" s="7" t="n">
        <v>60637</v>
      </c>
      <c r="I43" s="6" t="n">
        <v>5994</v>
      </c>
      <c r="J43" s="6"/>
      <c r="K43" s="6"/>
      <c r="L43" s="6"/>
      <c r="M43" s="6"/>
    </row>
    <row r="44" customFormat="false" ht="15.25" hidden="false" customHeight="false" outlineLevel="0" collapsed="false">
      <c r="A44" s="0" t="s">
        <v>13</v>
      </c>
      <c r="B44" s="1" t="n">
        <v>43904</v>
      </c>
      <c r="C44" s="6" t="n">
        <v>145341</v>
      </c>
      <c r="D44" s="6" t="n">
        <v>10801</v>
      </c>
      <c r="E44" s="6" t="n">
        <v>5416</v>
      </c>
      <c r="F44" s="6" t="n">
        <v>445</v>
      </c>
      <c r="G44" s="6" t="n">
        <v>70931</v>
      </c>
      <c r="H44" s="7" t="n">
        <v>68994</v>
      </c>
      <c r="I44" s="6" t="n">
        <v>5990</v>
      </c>
      <c r="J44" s="6" t="n">
        <v>18.6</v>
      </c>
      <c r="K44" s="6"/>
      <c r="L44" s="6"/>
      <c r="M44" s="6"/>
    </row>
    <row r="45" customFormat="false" ht="15.25" hidden="false" customHeight="false" outlineLevel="0" collapsed="false">
      <c r="A45" s="0" t="s">
        <v>13</v>
      </c>
      <c r="B45" s="1" t="n">
        <v>43905</v>
      </c>
      <c r="C45" s="6" t="n">
        <v>156433</v>
      </c>
      <c r="D45" s="6" t="n">
        <v>11092</v>
      </c>
      <c r="E45" s="6" t="n">
        <v>5821</v>
      </c>
      <c r="F45" s="6" t="n">
        <v>405</v>
      </c>
      <c r="G45" s="6" t="n">
        <v>74466</v>
      </c>
      <c r="H45" s="7" t="n">
        <v>76146</v>
      </c>
      <c r="I45" s="6" t="n">
        <v>5909</v>
      </c>
      <c r="J45" s="6" t="n">
        <v>20.1</v>
      </c>
      <c r="K45" s="6"/>
      <c r="L45" s="6"/>
      <c r="M45" s="6"/>
    </row>
    <row r="46" customFormat="false" ht="15.25" hidden="false" customHeight="false" outlineLevel="0" collapsed="false">
      <c r="A46" s="0" t="s">
        <v>13</v>
      </c>
      <c r="B46" s="1" t="n">
        <v>43906</v>
      </c>
      <c r="C46" s="6" t="n">
        <v>169362</v>
      </c>
      <c r="D46" s="6" t="n">
        <v>12929</v>
      </c>
      <c r="E46" s="6" t="n">
        <v>6501</v>
      </c>
      <c r="F46" s="6" t="n">
        <v>680</v>
      </c>
      <c r="G46" s="6" t="n">
        <v>76618</v>
      </c>
      <c r="H46" s="7" t="n">
        <v>86243</v>
      </c>
      <c r="I46" s="6" t="n">
        <v>5921</v>
      </c>
      <c r="J46" s="6" t="n">
        <v>21.7</v>
      </c>
      <c r="K46" s="6"/>
      <c r="L46" s="6"/>
      <c r="M46" s="6"/>
    </row>
    <row r="47" customFormat="false" ht="15.25" hidden="false" customHeight="false" outlineLevel="0" collapsed="false">
      <c r="A47" s="0" t="s">
        <v>13</v>
      </c>
      <c r="B47" s="1" t="n">
        <v>43907</v>
      </c>
      <c r="C47" s="6" t="n">
        <v>181917</v>
      </c>
      <c r="D47" s="6" t="n">
        <v>12555</v>
      </c>
      <c r="E47" s="6" t="n">
        <v>7139</v>
      </c>
      <c r="F47" s="6" t="n">
        <v>638</v>
      </c>
      <c r="G47" s="6" t="n">
        <v>78340</v>
      </c>
      <c r="H47" s="7" t="n">
        <v>96438</v>
      </c>
      <c r="I47" s="6" t="n">
        <v>6162</v>
      </c>
      <c r="J47" s="6" t="n">
        <v>23.3</v>
      </c>
      <c r="K47" s="6"/>
      <c r="L47" s="6"/>
      <c r="M47" s="6"/>
    </row>
    <row r="48" customFormat="false" ht="15.25" hidden="false" customHeight="false" outlineLevel="0" collapsed="false">
      <c r="A48" s="0" t="s">
        <v>13</v>
      </c>
      <c r="B48" s="1" t="n">
        <v>43908</v>
      </c>
      <c r="C48" s="6" t="n">
        <v>198212</v>
      </c>
      <c r="D48" s="6" t="n">
        <v>16295</v>
      </c>
      <c r="E48" s="6" t="n">
        <v>7965</v>
      </c>
      <c r="F48" s="6" t="n">
        <v>826</v>
      </c>
      <c r="G48" s="6" t="n">
        <v>81734</v>
      </c>
      <c r="H48" s="7" t="n">
        <v>108513</v>
      </c>
      <c r="I48" s="6" t="n">
        <v>7020</v>
      </c>
      <c r="J48" s="6" t="n">
        <v>25.4</v>
      </c>
      <c r="K48" s="6"/>
      <c r="L48" s="6"/>
      <c r="M48" s="6"/>
    </row>
    <row r="49" customFormat="false" ht="15.25" hidden="false" customHeight="false" outlineLevel="0" collapsed="false">
      <c r="A49" s="0" t="s">
        <v>13</v>
      </c>
      <c r="B49" s="1" t="n">
        <v>43909</v>
      </c>
      <c r="C49" s="6" t="n">
        <v>218723</v>
      </c>
      <c r="D49" s="6" t="n">
        <v>20511</v>
      </c>
      <c r="E49" s="6" t="n">
        <v>8943</v>
      </c>
      <c r="F49" s="6" t="n">
        <v>978</v>
      </c>
      <c r="G49" s="6" t="n">
        <v>84386</v>
      </c>
      <c r="H49" s="7" t="n">
        <v>125394</v>
      </c>
      <c r="I49" s="6" t="n">
        <v>7158</v>
      </c>
      <c r="J49" s="6" t="n">
        <v>28.1</v>
      </c>
      <c r="K49" s="6"/>
      <c r="L49" s="6"/>
      <c r="M49" s="6"/>
    </row>
    <row r="50" customFormat="false" ht="15.25" hidden="false" customHeight="false" outlineLevel="0" collapsed="false">
      <c r="A50" s="0" t="s">
        <v>13</v>
      </c>
      <c r="B50" s="1" t="n">
        <v>43910</v>
      </c>
      <c r="C50" s="6" t="n">
        <v>244914</v>
      </c>
      <c r="D50" s="6" t="n">
        <v>26191</v>
      </c>
      <c r="E50" s="6" t="n">
        <v>10031</v>
      </c>
      <c r="F50" s="6" t="n">
        <v>1088</v>
      </c>
      <c r="G50" s="6" t="n">
        <v>87408</v>
      </c>
      <c r="H50" s="7" t="n">
        <v>147475</v>
      </c>
      <c r="I50" s="6" t="n">
        <v>7516</v>
      </c>
      <c r="J50" s="6" t="n">
        <v>31.4</v>
      </c>
      <c r="K50" s="6"/>
      <c r="L50" s="6"/>
      <c r="M50" s="6"/>
    </row>
    <row r="51" customFormat="false" ht="15.25" hidden="false" customHeight="false" outlineLevel="0" collapsed="false">
      <c r="A51" s="0" t="s">
        <v>13</v>
      </c>
      <c r="B51" s="1" t="n">
        <v>43911</v>
      </c>
      <c r="C51" s="6" t="n">
        <v>282868</v>
      </c>
      <c r="D51" s="6" t="n">
        <v>37954</v>
      </c>
      <c r="E51" s="6" t="n">
        <v>11822</v>
      </c>
      <c r="F51" s="6" t="n">
        <v>1791</v>
      </c>
      <c r="G51" s="6" t="n">
        <v>93510</v>
      </c>
      <c r="H51" s="7" t="n">
        <v>177536</v>
      </c>
      <c r="I51" s="6" t="n">
        <v>8094</v>
      </c>
      <c r="J51" s="6" t="n">
        <v>36.3</v>
      </c>
      <c r="K51" s="6"/>
      <c r="L51" s="6"/>
      <c r="M51" s="6"/>
    </row>
    <row r="52" customFormat="false" ht="15.25" hidden="false" customHeight="false" outlineLevel="0" collapsed="false">
      <c r="A52" s="0" t="s">
        <v>13</v>
      </c>
      <c r="B52" s="1" t="n">
        <v>43912</v>
      </c>
      <c r="C52" s="6" t="n">
        <v>306892</v>
      </c>
      <c r="D52" s="6" t="n">
        <v>24024</v>
      </c>
      <c r="E52" s="6" t="n">
        <v>13025</v>
      </c>
      <c r="F52" s="6" t="n">
        <v>1203</v>
      </c>
      <c r="G52" s="6" t="n">
        <v>94798</v>
      </c>
      <c r="H52" s="7" t="n">
        <v>199069</v>
      </c>
      <c r="I52" s="6" t="n">
        <v>9382</v>
      </c>
      <c r="J52" s="6" t="n">
        <v>39.4</v>
      </c>
      <c r="K52" s="6"/>
      <c r="L52" s="6"/>
      <c r="M52" s="6"/>
    </row>
    <row r="53" customFormat="false" ht="15.25" hidden="false" customHeight="false" outlineLevel="0" collapsed="false">
      <c r="A53" s="0" t="s">
        <v>13</v>
      </c>
      <c r="B53" s="1" t="n">
        <v>43913</v>
      </c>
      <c r="C53" s="6" t="n">
        <v>335403</v>
      </c>
      <c r="D53" s="6" t="n">
        <v>28511</v>
      </c>
      <c r="E53" s="6" t="n">
        <v>14611</v>
      </c>
      <c r="F53" s="6" t="n">
        <v>1586</v>
      </c>
      <c r="G53" s="6" t="n">
        <v>97636</v>
      </c>
      <c r="H53" s="7" t="n">
        <v>223156</v>
      </c>
      <c r="I53" s="6" t="n">
        <v>10640</v>
      </c>
      <c r="J53" s="6" t="n">
        <v>43</v>
      </c>
      <c r="K53" s="6"/>
      <c r="L53" s="6"/>
      <c r="M53" s="6"/>
    </row>
    <row r="54" customFormat="false" ht="15.25" hidden="false" customHeight="false" outlineLevel="0" collapsed="false">
      <c r="A54" s="0" t="s">
        <v>13</v>
      </c>
      <c r="B54" s="1" t="n">
        <v>43914</v>
      </c>
      <c r="C54" s="6" t="n">
        <v>378392</v>
      </c>
      <c r="D54" s="6" t="n">
        <v>42989</v>
      </c>
      <c r="E54" s="6" t="n">
        <v>16491</v>
      </c>
      <c r="F54" s="6" t="n">
        <v>1880</v>
      </c>
      <c r="G54" s="6" t="n">
        <v>101584</v>
      </c>
      <c r="H54" s="7" t="n">
        <v>260317</v>
      </c>
      <c r="I54" s="6" t="n">
        <v>12211</v>
      </c>
      <c r="J54" s="6" t="n">
        <v>48.5</v>
      </c>
      <c r="K54" s="6"/>
      <c r="L54" s="6"/>
      <c r="M54" s="6"/>
    </row>
    <row r="55" customFormat="false" ht="15.25" hidden="false" customHeight="false" outlineLevel="0" collapsed="false">
      <c r="A55" s="0" t="s">
        <v>13</v>
      </c>
      <c r="B55" s="1" t="n">
        <v>43915</v>
      </c>
      <c r="C55" s="8" t="n">
        <v>420718</v>
      </c>
      <c r="D55" s="6" t="n">
        <v>42326</v>
      </c>
      <c r="E55" s="8" t="n">
        <v>18800</v>
      </c>
      <c r="F55" s="6" t="n">
        <v>2309</v>
      </c>
      <c r="G55" s="8" t="n">
        <v>108323</v>
      </c>
      <c r="H55" s="7" t="n">
        <v>293595</v>
      </c>
      <c r="I55" s="8" t="n">
        <v>13262</v>
      </c>
      <c r="J55" s="8" t="n">
        <v>54</v>
      </c>
      <c r="K55" s="9" t="n">
        <v>2.4</v>
      </c>
      <c r="L55" s="8"/>
      <c r="M55" s="8"/>
    </row>
    <row r="56" customFormat="false" ht="15.25" hidden="false" customHeight="false" outlineLevel="0" collapsed="false">
      <c r="A56" s="0" t="s">
        <v>13</v>
      </c>
      <c r="B56" s="1" t="n">
        <v>43916</v>
      </c>
      <c r="C56" s="8" t="n">
        <v>467269</v>
      </c>
      <c r="D56" s="6" t="n">
        <v>46551</v>
      </c>
      <c r="E56" s="8" t="n">
        <v>21160</v>
      </c>
      <c r="F56" s="6" t="n">
        <v>2360</v>
      </c>
      <c r="G56" s="8" t="n">
        <v>113808</v>
      </c>
      <c r="H56" s="7" t="n">
        <v>332301</v>
      </c>
      <c r="I56" s="8" t="n">
        <v>14909</v>
      </c>
      <c r="J56" s="10" t="n">
        <v>59.9</v>
      </c>
      <c r="K56" s="9" t="n">
        <v>2.7</v>
      </c>
      <c r="L56" s="8"/>
      <c r="M56" s="8"/>
    </row>
    <row r="57" customFormat="false" ht="15.25" hidden="false" customHeight="false" outlineLevel="0" collapsed="false">
      <c r="A57" s="0" t="s">
        <v>13</v>
      </c>
      <c r="B57" s="1" t="n">
        <v>43917</v>
      </c>
      <c r="C57" s="8" t="n">
        <v>526006</v>
      </c>
      <c r="D57" s="6" t="n">
        <v>58737</v>
      </c>
      <c r="E57" s="8" t="n">
        <v>23721</v>
      </c>
      <c r="F57" s="6" t="n">
        <v>2561</v>
      </c>
      <c r="G57" s="8" t="n">
        <v>123337</v>
      </c>
      <c r="H57" s="7" t="n">
        <v>378948</v>
      </c>
      <c r="I57" s="8" t="n">
        <v>19430</v>
      </c>
      <c r="J57" s="10" t="n">
        <v>67.5</v>
      </c>
      <c r="K57" s="11" t="n">
        <v>3</v>
      </c>
      <c r="L57" s="8"/>
      <c r="M57" s="8"/>
    </row>
    <row r="58" customFormat="false" ht="15.25" hidden="false" customHeight="false" outlineLevel="0" collapsed="false">
      <c r="A58" s="0" t="s">
        <v>13</v>
      </c>
      <c r="B58" s="1" t="n">
        <v>43918</v>
      </c>
      <c r="C58" s="8" t="n">
        <v>590628</v>
      </c>
      <c r="D58" s="6" t="n">
        <v>64622</v>
      </c>
      <c r="E58" s="8" t="n">
        <v>26966</v>
      </c>
      <c r="F58" s="6" t="n">
        <v>3245</v>
      </c>
      <c r="G58" s="8" t="n">
        <v>132490</v>
      </c>
      <c r="H58" s="7" t="n">
        <v>431172</v>
      </c>
      <c r="I58" s="8" t="n">
        <v>22086</v>
      </c>
      <c r="J58" s="10" t="n">
        <v>75.8</v>
      </c>
      <c r="K58" s="9" t="n">
        <v>3.5</v>
      </c>
      <c r="L58" s="8"/>
      <c r="M58" s="8"/>
    </row>
    <row r="59" customFormat="false" ht="15.25" hidden="false" customHeight="false" outlineLevel="0" collapsed="false">
      <c r="A59" s="0" t="s">
        <v>13</v>
      </c>
      <c r="B59" s="1" t="n">
        <v>43919</v>
      </c>
      <c r="C59" s="8" t="n">
        <v>658672</v>
      </c>
      <c r="D59" s="6" t="n">
        <v>68044</v>
      </c>
      <c r="E59" s="8" t="n">
        <v>30471</v>
      </c>
      <c r="F59" s="6" t="n">
        <v>3505</v>
      </c>
      <c r="G59" s="8" t="n">
        <v>141420</v>
      </c>
      <c r="H59" s="7" t="n">
        <v>486781</v>
      </c>
      <c r="I59" s="8" t="n">
        <v>25248</v>
      </c>
      <c r="J59" s="10" t="n">
        <v>84.5</v>
      </c>
      <c r="K59" s="9" t="n">
        <v>3.9</v>
      </c>
      <c r="L59" s="8"/>
      <c r="M59" s="8"/>
    </row>
    <row r="60" customFormat="false" ht="15.25" hidden="false" customHeight="false" outlineLevel="0" collapsed="false">
      <c r="A60" s="0" t="s">
        <v>13</v>
      </c>
      <c r="B60" s="1" t="n">
        <v>43920</v>
      </c>
      <c r="C60" s="8" t="n">
        <v>718897</v>
      </c>
      <c r="D60" s="6" t="n">
        <v>60225</v>
      </c>
      <c r="E60" s="8" t="n">
        <v>33897</v>
      </c>
      <c r="F60" s="6" t="n">
        <v>3426</v>
      </c>
      <c r="G60" s="8" t="n">
        <v>150918</v>
      </c>
      <c r="H60" s="7" t="n">
        <v>534082</v>
      </c>
      <c r="I60" s="8" t="n">
        <v>26743</v>
      </c>
      <c r="J60" s="10" t="n">
        <v>92.2</v>
      </c>
      <c r="K60" s="9" t="n">
        <v>4.3</v>
      </c>
      <c r="L60" s="8"/>
      <c r="M60" s="8"/>
    </row>
    <row r="61" customFormat="false" ht="15.25" hidden="false" customHeight="false" outlineLevel="0" collapsed="false">
      <c r="A61" s="0" t="s">
        <v>13</v>
      </c>
      <c r="B61" s="1" t="n">
        <v>43921</v>
      </c>
      <c r="C61" s="8" t="n">
        <v>780506</v>
      </c>
      <c r="D61" s="6" t="n">
        <v>61609</v>
      </c>
      <c r="E61" s="8" t="n">
        <v>37551</v>
      </c>
      <c r="F61" s="6" t="n">
        <v>3654</v>
      </c>
      <c r="G61" s="8" t="n">
        <v>164631</v>
      </c>
      <c r="H61" s="7" t="n">
        <v>578324</v>
      </c>
      <c r="I61" s="8" t="n">
        <v>29467</v>
      </c>
      <c r="J61" s="10" t="n">
        <v>100.1</v>
      </c>
      <c r="K61" s="9" t="n">
        <v>4.8</v>
      </c>
      <c r="L61" s="8"/>
      <c r="M61" s="8"/>
    </row>
    <row r="62" customFormat="false" ht="15.25" hidden="false" customHeight="false" outlineLevel="0" collapsed="false">
      <c r="A62" s="0" t="s">
        <v>13</v>
      </c>
      <c r="B62" s="1" t="n">
        <v>43922</v>
      </c>
      <c r="C62" s="8" t="n">
        <v>854039</v>
      </c>
      <c r="D62" s="6" t="n">
        <v>73533</v>
      </c>
      <c r="E62" s="8" t="n">
        <v>42014</v>
      </c>
      <c r="F62" s="6" t="n">
        <v>4463</v>
      </c>
      <c r="G62" s="8" t="n">
        <v>176906</v>
      </c>
      <c r="H62" s="7" t="n">
        <v>635119</v>
      </c>
      <c r="I62" s="8" t="n">
        <v>32280</v>
      </c>
      <c r="J62" s="10" t="n">
        <v>109.6</v>
      </c>
      <c r="K62" s="9" t="n">
        <v>5.4</v>
      </c>
      <c r="L62" s="8"/>
      <c r="M62" s="8"/>
    </row>
    <row r="63" customFormat="false" ht="15.25" hidden="false" customHeight="false" outlineLevel="0" collapsed="false">
      <c r="A63" s="0" t="s">
        <v>13</v>
      </c>
      <c r="B63" s="1" t="n">
        <v>43923</v>
      </c>
      <c r="C63" s="8" t="n">
        <v>930819</v>
      </c>
      <c r="D63" s="6" t="n">
        <v>76780</v>
      </c>
      <c r="E63" s="8" t="n">
        <v>46781</v>
      </c>
      <c r="F63" s="6" t="n">
        <v>4767</v>
      </c>
      <c r="G63" s="8" t="n">
        <v>193750</v>
      </c>
      <c r="H63" s="7" t="n">
        <v>690288</v>
      </c>
      <c r="I63" s="8" t="n">
        <v>35475</v>
      </c>
      <c r="J63" s="10" t="n">
        <v>119.4</v>
      </c>
      <c r="K63" s="11" t="n">
        <v>6</v>
      </c>
      <c r="L63" s="8"/>
      <c r="M63" s="8"/>
    </row>
    <row r="64" customFormat="false" ht="15.25" hidden="false" customHeight="false" outlineLevel="0" collapsed="false">
      <c r="A64" s="0" t="s">
        <v>13</v>
      </c>
      <c r="B64" s="1" t="n">
        <v>43924</v>
      </c>
      <c r="C64" s="8" t="n">
        <v>1009727</v>
      </c>
      <c r="D64" s="6" t="n">
        <v>78908</v>
      </c>
      <c r="E64" s="8" t="n">
        <v>52855</v>
      </c>
      <c r="F64" s="6" t="n">
        <v>6074</v>
      </c>
      <c r="G64" s="8" t="n">
        <v>211907</v>
      </c>
      <c r="H64" s="7" t="n">
        <v>744965</v>
      </c>
      <c r="I64" s="8" t="n">
        <v>37712</v>
      </c>
      <c r="J64" s="10" t="n">
        <v>129.5</v>
      </c>
      <c r="K64" s="9" t="n">
        <v>6.8</v>
      </c>
      <c r="L64" s="8"/>
      <c r="M64" s="8"/>
    </row>
    <row r="65" customFormat="false" ht="15.25" hidden="false" customHeight="false" outlineLevel="0" collapsed="false">
      <c r="A65" s="0" t="s">
        <v>13</v>
      </c>
      <c r="B65" s="1" t="n">
        <v>43925</v>
      </c>
      <c r="C65" s="8" t="n">
        <v>1094324</v>
      </c>
      <c r="D65" s="6" t="n">
        <v>84597</v>
      </c>
      <c r="E65" s="8" t="n">
        <v>58779</v>
      </c>
      <c r="F65" s="12" t="n">
        <f aca="false">E65-E64</f>
        <v>5924</v>
      </c>
      <c r="G65" s="8" t="n">
        <v>228109</v>
      </c>
      <c r="H65" s="7" t="n">
        <v>807436</v>
      </c>
      <c r="I65" s="8" t="n">
        <v>39403</v>
      </c>
      <c r="J65" s="10" t="n">
        <v>140.4</v>
      </c>
      <c r="K65" s="9" t="n">
        <v>7.5</v>
      </c>
      <c r="L65" s="8"/>
      <c r="M65" s="8"/>
    </row>
    <row r="66" customFormat="false" ht="15.25" hidden="false" customHeight="false" outlineLevel="0" collapsed="false">
      <c r="A66" s="0" t="s">
        <v>13</v>
      </c>
      <c r="B66" s="1" t="n">
        <v>43926</v>
      </c>
      <c r="C66" s="8" t="n">
        <v>1196944</v>
      </c>
      <c r="D66" s="6" t="n">
        <v>102620</v>
      </c>
      <c r="E66" s="8" t="n">
        <v>64577</v>
      </c>
      <c r="F66" s="12" t="n">
        <f aca="false">E66-E65</f>
        <v>5798</v>
      </c>
      <c r="G66" s="8" t="n">
        <v>246110</v>
      </c>
      <c r="H66" s="7" t="n">
        <v>886257</v>
      </c>
      <c r="I66" s="8" t="n">
        <v>42110</v>
      </c>
      <c r="J66" s="10" t="n">
        <v>153.6</v>
      </c>
      <c r="K66" s="9" t="n">
        <v>8.3</v>
      </c>
      <c r="L66" s="8"/>
      <c r="M66" s="8"/>
    </row>
    <row r="67" customFormat="false" ht="15.25" hidden="false" customHeight="false" outlineLevel="0" collapsed="false">
      <c r="A67" s="0" t="s">
        <v>13</v>
      </c>
      <c r="B67" s="1" t="n">
        <v>43927</v>
      </c>
      <c r="C67" s="8" t="n">
        <v>1268529</v>
      </c>
      <c r="D67" s="6" t="n">
        <v>71585</v>
      </c>
      <c r="E67" s="8" t="n">
        <v>69321</v>
      </c>
      <c r="F67" s="12" t="n">
        <f aca="false">E67-E66</f>
        <v>4744</v>
      </c>
      <c r="G67" s="8" t="n">
        <v>261134</v>
      </c>
      <c r="H67" s="7" t="n">
        <v>938074</v>
      </c>
      <c r="I67" s="8" t="n">
        <v>45532</v>
      </c>
      <c r="J67" s="10" t="n">
        <v>162.7</v>
      </c>
      <c r="K67" s="9" t="n">
        <v>8.9</v>
      </c>
      <c r="L67" s="8"/>
      <c r="M67" s="8"/>
    </row>
    <row r="68" customFormat="false" ht="15.25" hidden="false" customHeight="false" outlineLevel="0" collapsed="false">
      <c r="A68" s="0" t="s">
        <v>13</v>
      </c>
      <c r="B68" s="1" t="n">
        <v>43928</v>
      </c>
      <c r="C68" s="13" t="n">
        <v>1340455</v>
      </c>
      <c r="D68" s="6" t="n">
        <v>71926</v>
      </c>
      <c r="E68" s="13" t="n">
        <v>74442</v>
      </c>
      <c r="F68" s="12" t="n">
        <f aca="false">E68-E67</f>
        <v>5121</v>
      </c>
      <c r="G68" s="13" t="n">
        <v>278156</v>
      </c>
      <c r="H68" s="7" t="n">
        <v>987857</v>
      </c>
      <c r="I68" s="13" t="n">
        <v>47498</v>
      </c>
      <c r="J68" s="13" t="n">
        <v>172</v>
      </c>
      <c r="K68" s="14" t="n">
        <v>9.6</v>
      </c>
      <c r="L68" s="13"/>
      <c r="M68" s="13"/>
    </row>
    <row r="69" customFormat="false" ht="15.25" hidden="false" customHeight="false" outlineLevel="0" collapsed="false">
      <c r="A69" s="0" t="s">
        <v>13</v>
      </c>
      <c r="B69" s="1" t="n">
        <v>43929</v>
      </c>
      <c r="C69" s="8" t="n">
        <v>1423642</v>
      </c>
      <c r="D69" s="6" t="n">
        <v>83187</v>
      </c>
      <c r="E69" s="8" t="n">
        <v>81857</v>
      </c>
      <c r="F69" s="12" t="n">
        <f aca="false">E69-E68</f>
        <v>7415</v>
      </c>
      <c r="G69" s="8" t="n">
        <v>301623</v>
      </c>
      <c r="H69" s="7" t="n">
        <v>1040162</v>
      </c>
      <c r="I69" s="8" t="n">
        <v>47911</v>
      </c>
      <c r="J69" s="10" t="n">
        <v>182.6</v>
      </c>
      <c r="K69" s="9" t="n">
        <v>10.5</v>
      </c>
      <c r="L69" s="12"/>
      <c r="M69" s="12"/>
    </row>
    <row r="70" customFormat="false" ht="15.25" hidden="false" customHeight="false" outlineLevel="0" collapsed="false">
      <c r="A70" s="0" t="s">
        <v>13</v>
      </c>
      <c r="B70" s="1" t="n">
        <v>43930</v>
      </c>
      <c r="C70" s="8" t="n">
        <v>1506420</v>
      </c>
      <c r="D70" s="6" t="n">
        <v>82778</v>
      </c>
      <c r="E70" s="8" t="n">
        <v>88100</v>
      </c>
      <c r="F70" s="12" t="n">
        <f aca="false">E70-E69</f>
        <v>6243</v>
      </c>
      <c r="G70" s="8" t="n">
        <v>319292</v>
      </c>
      <c r="H70" s="7" t="n">
        <v>1099028</v>
      </c>
      <c r="I70" s="8" t="n">
        <v>48018</v>
      </c>
      <c r="J70" s="10" t="n">
        <v>193.3</v>
      </c>
      <c r="K70" s="9" t="n">
        <v>11.3</v>
      </c>
      <c r="L70" s="12"/>
      <c r="M70" s="12"/>
    </row>
    <row r="71" customFormat="false" ht="15.25" hidden="false" customHeight="false" outlineLevel="0" collapsed="false">
      <c r="A71" s="0" t="s">
        <v>13</v>
      </c>
      <c r="B71" s="1" t="n">
        <v>43931</v>
      </c>
      <c r="C71" s="8" t="n">
        <v>1595333</v>
      </c>
      <c r="D71" s="6" t="n">
        <v>88913</v>
      </c>
      <c r="E71" s="8" t="n">
        <v>95385</v>
      </c>
      <c r="F71" s="12" t="n">
        <f aca="false">E71-E70</f>
        <v>7285</v>
      </c>
      <c r="G71" s="8" t="n">
        <v>355392</v>
      </c>
      <c r="H71" s="7" t="n">
        <v>1144556</v>
      </c>
      <c r="I71" s="8" t="n">
        <v>48953</v>
      </c>
      <c r="J71" s="10" t="n">
        <v>204.7</v>
      </c>
      <c r="K71" s="9" t="n">
        <v>12.2</v>
      </c>
      <c r="L71" s="12"/>
      <c r="M71" s="12"/>
    </row>
    <row r="72" customFormat="false" ht="15.25" hidden="false" customHeight="false" outlineLevel="0" collapsed="false">
      <c r="A72" s="0" t="s">
        <v>13</v>
      </c>
      <c r="B72" s="1" t="n">
        <v>43932</v>
      </c>
      <c r="C72" s="8" t="n">
        <v>1690497</v>
      </c>
      <c r="D72" s="6" t="n">
        <v>95164</v>
      </c>
      <c r="E72" s="8" t="n">
        <v>102399</v>
      </c>
      <c r="F72" s="12" t="n">
        <f aca="false">E72-E71</f>
        <v>7014</v>
      </c>
      <c r="G72" s="8" t="n">
        <v>375321</v>
      </c>
      <c r="H72" s="7" t="n">
        <v>1212777</v>
      </c>
      <c r="I72" s="8" t="n">
        <v>49823</v>
      </c>
      <c r="J72" s="10" t="n">
        <v>216.9</v>
      </c>
      <c r="K72" s="9" t="n">
        <v>13.1</v>
      </c>
      <c r="L72" s="12"/>
      <c r="M72" s="12"/>
    </row>
    <row r="73" customFormat="false" ht="15.25" hidden="false" customHeight="false" outlineLevel="0" collapsed="false">
      <c r="A73" s="0" t="s">
        <v>13</v>
      </c>
      <c r="B73" s="1" t="n">
        <v>43933</v>
      </c>
      <c r="C73" s="8" t="n">
        <v>1773301</v>
      </c>
      <c r="D73" s="6" t="n">
        <v>82804</v>
      </c>
      <c r="E73" s="8" t="n">
        <v>108477</v>
      </c>
      <c r="F73" s="12" t="n">
        <f aca="false">E73-E72</f>
        <v>6078</v>
      </c>
      <c r="G73" s="8" t="n">
        <v>401498</v>
      </c>
      <c r="H73" s="7" t="n">
        <v>1263326</v>
      </c>
      <c r="I73" s="8" t="n">
        <v>50134</v>
      </c>
      <c r="J73" s="10" t="n">
        <v>227.5</v>
      </c>
      <c r="K73" s="9" t="n">
        <v>13.9</v>
      </c>
      <c r="L73" s="12"/>
      <c r="M73" s="12"/>
    </row>
    <row r="74" customFormat="false" ht="15.25" hidden="false" customHeight="false" outlineLevel="0" collapsed="false">
      <c r="A74" s="0" t="s">
        <v>13</v>
      </c>
      <c r="B74" s="1" t="n">
        <v>43934</v>
      </c>
      <c r="C74" s="8" t="n">
        <v>1847095</v>
      </c>
      <c r="D74" s="12" t="n">
        <v>73794</v>
      </c>
      <c r="E74" s="8" t="n">
        <v>113902</v>
      </c>
      <c r="F74" s="12" t="n">
        <f aca="false">E74-E73</f>
        <v>5425</v>
      </c>
      <c r="G74" s="8" t="n">
        <v>422488</v>
      </c>
      <c r="H74" s="7" t="n">
        <v>1310705</v>
      </c>
      <c r="I74" s="8" t="n">
        <v>50761</v>
      </c>
      <c r="J74" s="8" t="n">
        <v>237</v>
      </c>
      <c r="K74" s="15" t="n">
        <v>14.6</v>
      </c>
      <c r="L74" s="12"/>
      <c r="M74" s="12"/>
    </row>
    <row r="75" customFormat="false" ht="15.25" hidden="false" customHeight="false" outlineLevel="0" collapsed="false">
      <c r="A75" s="0" t="s">
        <v>13</v>
      </c>
      <c r="B75" s="1" t="n">
        <v>43935</v>
      </c>
      <c r="C75" s="12" t="n">
        <v>1918679</v>
      </c>
      <c r="D75" s="12" t="n">
        <v>71584</v>
      </c>
      <c r="E75" s="12" t="n">
        <v>119212</v>
      </c>
      <c r="F75" s="12" t="n">
        <f aca="false">E75-E74</f>
        <v>5310</v>
      </c>
      <c r="G75" s="12" t="n">
        <v>443192</v>
      </c>
      <c r="H75" s="7" t="n">
        <v>1356275</v>
      </c>
      <c r="I75" s="12" t="n">
        <v>51719</v>
      </c>
      <c r="J75" s="12" t="n">
        <v>246.1</v>
      </c>
      <c r="K75" s="14" t="n">
        <v>15.3</v>
      </c>
      <c r="L75" s="12"/>
      <c r="M75" s="12"/>
    </row>
    <row r="76" customFormat="false" ht="15.25" hidden="false" customHeight="false" outlineLevel="0" collapsed="false">
      <c r="A76" s="0" t="s">
        <v>13</v>
      </c>
      <c r="B76" s="1" t="n">
        <v>43936</v>
      </c>
      <c r="C76" s="12" t="n">
        <v>1991275</v>
      </c>
      <c r="D76" s="12" t="n">
        <v>72596</v>
      </c>
      <c r="E76" s="12" t="n">
        <v>125951</v>
      </c>
      <c r="F76" s="12" t="n">
        <f aca="false">E76-E75</f>
        <v>6739</v>
      </c>
      <c r="G76" s="12" t="n">
        <v>467074</v>
      </c>
      <c r="H76" s="7" t="n">
        <v>1398250</v>
      </c>
      <c r="I76" s="12" t="n">
        <v>51561</v>
      </c>
      <c r="J76" s="12" t="n">
        <v>255.5</v>
      </c>
      <c r="K76" s="14" t="n">
        <v>16.2</v>
      </c>
      <c r="L76" s="12"/>
      <c r="M76" s="12"/>
    </row>
    <row r="77" customFormat="false" ht="15.25" hidden="false" customHeight="false" outlineLevel="0" collapsed="false">
      <c r="A77" s="0" t="s">
        <v>13</v>
      </c>
      <c r="B77" s="1" t="n">
        <v>43937</v>
      </c>
      <c r="C77" s="6" t="n">
        <v>2067568</v>
      </c>
      <c r="D77" s="12" t="n">
        <v>76293</v>
      </c>
      <c r="E77" s="6" t="n">
        <v>134020</v>
      </c>
      <c r="F77" s="12" t="n">
        <f aca="false">E77-E76</f>
        <v>8069</v>
      </c>
      <c r="G77" s="6" t="n">
        <v>509067</v>
      </c>
      <c r="H77" s="6" t="n">
        <v>1430481</v>
      </c>
      <c r="I77" s="6" t="n">
        <v>51134</v>
      </c>
      <c r="J77" s="6" t="n">
        <v>266</v>
      </c>
      <c r="K77" s="9" t="n">
        <v>17.2</v>
      </c>
      <c r="L77" s="6"/>
      <c r="M77" s="12"/>
    </row>
    <row r="78" customFormat="false" ht="15.25" hidden="false" customHeight="false" outlineLevel="0" collapsed="false">
      <c r="A78" s="0" t="s">
        <v>13</v>
      </c>
      <c r="B78" s="1" t="n">
        <v>43938</v>
      </c>
      <c r="C78" s="12" t="n">
        <v>2159410</v>
      </c>
      <c r="D78" s="12" t="n">
        <v>91842</v>
      </c>
      <c r="E78" s="12" t="n">
        <v>145417</v>
      </c>
      <c r="F78" s="12" t="n">
        <f aca="false">E78-E77</f>
        <v>11397</v>
      </c>
      <c r="G78" s="12" t="n">
        <v>546743</v>
      </c>
      <c r="H78" s="12" t="n">
        <v>1487843</v>
      </c>
      <c r="I78" s="12" t="n">
        <v>56577</v>
      </c>
      <c r="J78" s="12" t="n">
        <v>279.7</v>
      </c>
      <c r="K78" s="14" t="n">
        <v>18.7</v>
      </c>
      <c r="L78" s="12"/>
      <c r="M78" s="12"/>
    </row>
    <row r="79" customFormat="false" ht="15.25" hidden="false" customHeight="false" outlineLevel="0" collapsed="false">
      <c r="A79" s="0" t="s">
        <v>13</v>
      </c>
      <c r="B79" s="1" t="n">
        <v>43939</v>
      </c>
      <c r="C79" s="12" t="n">
        <v>2235370</v>
      </c>
      <c r="D79" s="12" t="n">
        <v>75960</v>
      </c>
      <c r="E79" s="12" t="n">
        <v>153818</v>
      </c>
      <c r="F79" s="12" t="n">
        <f aca="false">E79-E78</f>
        <v>8401</v>
      </c>
      <c r="G79" s="12" t="n">
        <v>569937</v>
      </c>
      <c r="H79" s="12" t="n">
        <v>1511615</v>
      </c>
      <c r="I79" s="12" t="n">
        <v>56924</v>
      </c>
      <c r="J79" s="12" t="n">
        <v>286.8</v>
      </c>
      <c r="K79" s="14" t="n">
        <v>19.7</v>
      </c>
      <c r="L79" s="12"/>
      <c r="M79" s="12"/>
    </row>
    <row r="80" customFormat="false" ht="15.25" hidden="false" customHeight="false" outlineLevel="0" collapsed="false">
      <c r="A80" s="0" t="s">
        <v>13</v>
      </c>
      <c r="B80" s="1" t="n">
        <v>43940</v>
      </c>
      <c r="C80" s="12" t="n">
        <v>2323759</v>
      </c>
      <c r="D80" s="12" t="n">
        <v>88389</v>
      </c>
      <c r="E80" s="12" t="n">
        <v>159747</v>
      </c>
      <c r="F80" s="12" t="n">
        <v>5929</v>
      </c>
      <c r="G80" s="12" t="n">
        <v>595381</v>
      </c>
      <c r="H80" s="12" t="n">
        <v>1568631</v>
      </c>
      <c r="I80" s="12" t="n">
        <v>55218</v>
      </c>
      <c r="J80" s="12" t="n">
        <v>298</v>
      </c>
      <c r="K80" s="14" t="n">
        <v>20.5</v>
      </c>
    </row>
    <row r="81" customFormat="false" ht="15.25" hidden="false" customHeight="false" outlineLevel="0" collapsed="false">
      <c r="A81" s="0" t="s">
        <v>13</v>
      </c>
      <c r="B81" s="1" t="n">
        <v>43941</v>
      </c>
      <c r="C81" s="12" t="n">
        <v>2402980</v>
      </c>
      <c r="D81" s="12" t="n">
        <v>79221</v>
      </c>
      <c r="E81" s="12" t="n">
        <v>165641</v>
      </c>
      <c r="F81" s="12" t="n">
        <v>5894</v>
      </c>
      <c r="G81" s="12" t="n">
        <v>615703</v>
      </c>
      <c r="H81" s="12" t="n">
        <v>1621636</v>
      </c>
      <c r="I81" s="12" t="n">
        <v>54215</v>
      </c>
      <c r="J81" s="12" t="n">
        <v>308</v>
      </c>
      <c r="K81" s="14" t="n">
        <v>21.3</v>
      </c>
    </row>
    <row r="82" customFormat="false" ht="15.25" hidden="false" customHeight="false" outlineLevel="0" collapsed="false">
      <c r="A82" s="0" t="s">
        <v>13</v>
      </c>
      <c r="B82" s="1" t="n">
        <v>43942</v>
      </c>
      <c r="C82" s="12" t="n">
        <v>2474392</v>
      </c>
      <c r="D82" s="12" t="n">
        <v>71412</v>
      </c>
      <c r="E82" s="12" t="n">
        <v>169948</v>
      </c>
      <c r="F82" s="12" t="n">
        <v>4307</v>
      </c>
      <c r="G82" s="12" t="n">
        <v>645019</v>
      </c>
      <c r="H82" s="12" t="n">
        <v>1659114</v>
      </c>
      <c r="I82" s="12" t="n">
        <v>56444</v>
      </c>
      <c r="J82" s="12" t="n">
        <v>317</v>
      </c>
      <c r="K82" s="14" t="n">
        <v>21.8</v>
      </c>
      <c r="L82" s="6"/>
      <c r="M82" s="6"/>
    </row>
    <row r="83" customFormat="false" ht="15.25" hidden="false" customHeight="false" outlineLevel="0" collapsed="false">
      <c r="A83" s="0" t="s">
        <v>13</v>
      </c>
      <c r="B83" s="1" t="n">
        <v>43943</v>
      </c>
      <c r="C83" s="6" t="n">
        <v>2551538</v>
      </c>
      <c r="D83" s="6" t="n">
        <f aca="false">C83-C82</f>
        <v>77146</v>
      </c>
      <c r="E83" s="6" t="n">
        <v>177177</v>
      </c>
      <c r="F83" s="6" t="n">
        <f aca="false">E83-E82</f>
        <v>7229</v>
      </c>
      <c r="G83" s="6" t="n">
        <v>688356</v>
      </c>
      <c r="H83" s="6" t="n">
        <f aca="false">C83-E83-G83</f>
        <v>1686005</v>
      </c>
      <c r="I83" s="6" t="n">
        <v>57254</v>
      </c>
      <c r="J83" s="6" t="n">
        <v>327</v>
      </c>
      <c r="K83" s="9" t="n">
        <v>22.7</v>
      </c>
      <c r="L83" s="6"/>
      <c r="M83" s="6"/>
    </row>
    <row r="84" customFormat="false" ht="15.25" hidden="false" customHeight="false" outlineLevel="0" collapsed="false">
      <c r="A84" s="0" t="s">
        <v>13</v>
      </c>
      <c r="B84" s="1" t="n">
        <v>43944</v>
      </c>
      <c r="C84" s="6" t="n">
        <v>2629951</v>
      </c>
      <c r="D84" s="6" t="n">
        <f aca="false">C84-C83</f>
        <v>78413</v>
      </c>
      <c r="E84" s="6" t="n">
        <v>183723</v>
      </c>
      <c r="F84" s="6" t="n">
        <f aca="false">E84-E83</f>
        <v>6546</v>
      </c>
      <c r="G84" s="6" t="n">
        <v>716731</v>
      </c>
      <c r="H84" s="6" t="n">
        <f aca="false">C84-E84-G84</f>
        <v>1729497</v>
      </c>
      <c r="I84" s="6" t="n">
        <v>56678</v>
      </c>
      <c r="J84" s="6" t="n">
        <v>337.4</v>
      </c>
      <c r="K84" s="9" t="n">
        <v>23.6</v>
      </c>
      <c r="L84" s="6"/>
      <c r="M84" s="6"/>
    </row>
    <row r="85" customFormat="false" ht="15.25" hidden="false" customHeight="false" outlineLevel="0" collapsed="false">
      <c r="A85" s="0" t="s">
        <v>13</v>
      </c>
      <c r="B85" s="1" t="n">
        <v>43945</v>
      </c>
      <c r="C85" s="6" t="n">
        <v>2710294</v>
      </c>
      <c r="D85" s="6" t="n">
        <v>80343</v>
      </c>
      <c r="E85" s="6" t="n">
        <v>190110</v>
      </c>
      <c r="F85" s="6" t="n">
        <v>6387</v>
      </c>
      <c r="G85" s="6" t="n">
        <v>743567</v>
      </c>
      <c r="H85" s="6" t="n">
        <v>1776617</v>
      </c>
      <c r="I85" s="6" t="n">
        <v>58675</v>
      </c>
      <c r="J85" s="6" t="n">
        <v>348</v>
      </c>
      <c r="K85" s="9" t="n">
        <v>24.4</v>
      </c>
    </row>
    <row r="86" customFormat="false" ht="15.25" hidden="false" customHeight="false" outlineLevel="0" collapsed="false">
      <c r="A86" s="0" t="s">
        <v>13</v>
      </c>
      <c r="B86" s="1" t="n">
        <v>43946</v>
      </c>
      <c r="C86" s="6" t="n">
        <v>2818176</v>
      </c>
      <c r="D86" s="6" t="n">
        <v>107882</v>
      </c>
      <c r="E86" s="6" t="n">
        <v>196575</v>
      </c>
      <c r="F86" s="6" t="n">
        <v>6465</v>
      </c>
      <c r="G86" s="6" t="n">
        <v>779766</v>
      </c>
      <c r="H86" s="6" t="n">
        <v>1841835</v>
      </c>
      <c r="I86" s="6" t="n">
        <v>58347</v>
      </c>
      <c r="J86" s="6" t="n">
        <v>362</v>
      </c>
      <c r="K86" s="9" t="n">
        <v>25.2</v>
      </c>
    </row>
    <row r="87" customFormat="false" ht="15.25" hidden="false" customHeight="false" outlineLevel="0" collapsed="false">
      <c r="A87" s="0" t="s">
        <v>13</v>
      </c>
      <c r="B87" s="1" t="n">
        <v>43947</v>
      </c>
      <c r="C87" s="6" t="n">
        <v>2912046</v>
      </c>
      <c r="D87" s="6" t="n">
        <v>93870</v>
      </c>
      <c r="E87" s="6" t="n">
        <v>202936</v>
      </c>
      <c r="F87" s="6" t="n">
        <v>6361</v>
      </c>
      <c r="G87" s="6" t="n">
        <v>832702</v>
      </c>
      <c r="H87" s="6" t="n">
        <v>1876408</v>
      </c>
      <c r="I87" s="6" t="n">
        <v>58178</v>
      </c>
      <c r="J87" s="6" t="n">
        <v>374</v>
      </c>
      <c r="K87" s="9" t="n">
        <v>26</v>
      </c>
    </row>
    <row r="88" customFormat="false" ht="15.25" hidden="false" customHeight="false" outlineLevel="0" collapsed="false">
      <c r="A88" s="0" t="s">
        <v>13</v>
      </c>
      <c r="B88" s="1" t="n">
        <v>43948</v>
      </c>
      <c r="C88" s="6" t="n">
        <v>2988945</v>
      </c>
      <c r="D88" s="6" t="n">
        <v>76899</v>
      </c>
      <c r="E88" s="6" t="n">
        <v>206728</v>
      </c>
      <c r="F88" s="6" t="n">
        <v>3792</v>
      </c>
      <c r="G88" s="6" t="n">
        <v>876488</v>
      </c>
      <c r="H88" s="6" t="n">
        <v>1905729</v>
      </c>
      <c r="I88" s="6" t="n">
        <v>57583</v>
      </c>
      <c r="J88" s="6" t="n">
        <v>383</v>
      </c>
      <c r="K88" s="9" t="n">
        <v>26.5</v>
      </c>
    </row>
    <row r="89" customFormat="false" ht="15.25" hidden="false" customHeight="false" outlineLevel="0" collapsed="false">
      <c r="A89" s="0" t="s">
        <v>13</v>
      </c>
      <c r="B89" s="1" t="n">
        <v>43949</v>
      </c>
      <c r="C89" s="6" t="n">
        <v>3055651</v>
      </c>
      <c r="D89" s="6" t="n">
        <v>66706</v>
      </c>
      <c r="E89" s="6" t="n">
        <v>211065</v>
      </c>
      <c r="F89" s="6" t="n">
        <v>4337</v>
      </c>
      <c r="G89" s="6" t="n">
        <v>919366</v>
      </c>
      <c r="H89" s="6" t="n">
        <v>1925220</v>
      </c>
      <c r="I89" s="6" t="n">
        <v>56446</v>
      </c>
      <c r="J89" s="6" t="n">
        <v>392</v>
      </c>
      <c r="K89" s="9" t="n">
        <v>27.1</v>
      </c>
      <c r="L89" s="6"/>
      <c r="M89" s="6"/>
    </row>
    <row r="90" customFormat="false" ht="15.25" hidden="false" customHeight="false" outlineLevel="0" collapsed="false">
      <c r="A90" s="0" t="s">
        <v>13</v>
      </c>
      <c r="B90" s="1" t="n">
        <v>43950</v>
      </c>
      <c r="C90" s="6" t="n">
        <v>3127951</v>
      </c>
      <c r="D90" s="6" t="n">
        <v>72300</v>
      </c>
      <c r="E90" s="6" t="n">
        <v>216987</v>
      </c>
      <c r="F90" s="6" t="n">
        <v>5922</v>
      </c>
      <c r="G90" s="6" t="n">
        <v>950878</v>
      </c>
      <c r="H90" s="6" t="n">
        <v>1960086</v>
      </c>
      <c r="I90" s="6" t="n">
        <v>56542</v>
      </c>
      <c r="J90" s="6" t="n">
        <v>401</v>
      </c>
      <c r="K90" s="9" t="n">
        <v>27.8</v>
      </c>
      <c r="L90" s="6"/>
      <c r="M90" s="6"/>
    </row>
    <row r="91" customFormat="false" ht="15.25" hidden="false" customHeight="false" outlineLevel="0" collapsed="false">
      <c r="A91" s="0" t="s">
        <v>13</v>
      </c>
      <c r="B91" s="1" t="n">
        <v>43951</v>
      </c>
      <c r="C91" s="2" t="n">
        <v>3207164</v>
      </c>
      <c r="D91" s="2" t="n">
        <v>79213</v>
      </c>
      <c r="E91" s="2" t="n">
        <v>227368</v>
      </c>
      <c r="F91" s="2" t="n">
        <v>10381</v>
      </c>
      <c r="G91" s="2" t="n">
        <v>996827</v>
      </c>
      <c r="H91" s="2" t="n">
        <v>1982969</v>
      </c>
      <c r="I91" s="2" t="n">
        <v>59807</v>
      </c>
      <c r="J91" s="2" t="n">
        <v>411</v>
      </c>
      <c r="K91" s="2" t="n">
        <v>29.2</v>
      </c>
      <c r="L91" s="6"/>
    </row>
    <row r="92" customFormat="false" ht="15.25" hidden="false" customHeight="false" outlineLevel="0" collapsed="false">
      <c r="A92" s="0" t="s">
        <v>13</v>
      </c>
      <c r="B92" s="1" t="n">
        <v>43952</v>
      </c>
      <c r="C92" s="2" t="n">
        <v>3300226</v>
      </c>
      <c r="D92" s="2" t="n">
        <v>93062</v>
      </c>
      <c r="E92" s="2" t="n">
        <v>233641</v>
      </c>
      <c r="F92" s="2" t="n">
        <v>6273</v>
      </c>
      <c r="G92" s="2" t="n">
        <v>1037913</v>
      </c>
      <c r="H92" s="2" t="n">
        <v>2028672</v>
      </c>
      <c r="I92" s="2" t="n">
        <v>50958</v>
      </c>
      <c r="J92" s="2" t="n">
        <v>423</v>
      </c>
      <c r="K92" s="2" t="n">
        <v>30</v>
      </c>
      <c r="L92" s="6"/>
    </row>
    <row r="93" customFormat="false" ht="15.25" hidden="false" customHeight="false" outlineLevel="0" collapsed="false">
      <c r="A93" s="0" t="s">
        <v>13</v>
      </c>
      <c r="B93" s="1" t="n">
        <v>43953</v>
      </c>
      <c r="C93" s="6" t="n">
        <v>3391342</v>
      </c>
      <c r="D93" s="6" t="n">
        <v>91116</v>
      </c>
      <c r="E93" s="6" t="n">
        <v>239110</v>
      </c>
      <c r="F93" s="6" t="n">
        <v>5469</v>
      </c>
      <c r="G93" s="6" t="n">
        <v>1077834</v>
      </c>
      <c r="H93" s="6" t="n">
        <v>2074398</v>
      </c>
      <c r="I93" s="6" t="n">
        <v>51332</v>
      </c>
      <c r="J93" s="6" t="n">
        <v>435</v>
      </c>
      <c r="K93" s="9" t="n">
        <v>30.7</v>
      </c>
    </row>
    <row r="94" customFormat="false" ht="15.25" hidden="false" customHeight="false" outlineLevel="0" collapsed="false">
      <c r="A94" s="0" t="s">
        <v>13</v>
      </c>
      <c r="B94" s="1" t="n">
        <v>43954</v>
      </c>
      <c r="C94" s="2" t="n">
        <v>3472075</v>
      </c>
      <c r="D94" s="2" t="n">
        <v>80733</v>
      </c>
      <c r="E94" s="2" t="n">
        <v>244105</v>
      </c>
      <c r="F94" s="2" t="n">
        <v>4995</v>
      </c>
      <c r="G94" s="2" t="n">
        <v>1114868</v>
      </c>
      <c r="H94" s="2" t="n">
        <v>2113102</v>
      </c>
      <c r="I94" s="2" t="n">
        <v>50844</v>
      </c>
      <c r="J94" s="2" t="n">
        <v>445</v>
      </c>
      <c r="K94" s="2" t="n">
        <v>31.3</v>
      </c>
      <c r="L94" s="6"/>
    </row>
    <row r="95" customFormat="false" ht="15.25" hidden="false" customHeight="false" outlineLevel="0" collapsed="false">
      <c r="A95" s="0" t="s">
        <v>13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9"/>
      <c r="L95" s="6"/>
    </row>
    <row r="96" customFormat="false" ht="15.25" hidden="false" customHeight="false" outlineLevel="0" collapsed="false">
      <c r="A96" s="0" t="s">
        <v>13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</row>
    <row r="97" customFormat="false" ht="15.25" hidden="false" customHeight="false" outlineLevel="0" collapsed="false">
      <c r="A97" s="0" t="s">
        <v>13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13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13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13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13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13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13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13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13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4" colorId="64" zoomScale="100" zoomScaleNormal="100" zoomScalePageLayoutView="100" workbookViewId="0">
      <selection pane="topLeft" activeCell="N84" activeCellId="1" sqref="B90 N84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  <col collapsed="false" customWidth="true" hidden="false" outlineLevel="0" max="14" min="14" style="0" width="9.54"/>
    <col collapsed="false" customWidth="true" hidden="false" outlineLevel="0" max="18" min="18" style="0" width="9.54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14</v>
      </c>
      <c r="B2" s="1" t="n">
        <v>43862</v>
      </c>
      <c r="C2" s="6" t="n">
        <f aca="false">全球!C2-法国!C2+法国CDC!C32</f>
        <v>14543</v>
      </c>
      <c r="D2" s="6" t="e">
        <f aca="false">全球!D2-法国!D2+法国cdc!#REF!</f>
        <v>#VALUE!</v>
      </c>
      <c r="E2" s="8" t="n">
        <f aca="false">全球!E2-法国!E2+法国CDC!E32</f>
        <v>304</v>
      </c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14</v>
      </c>
      <c r="B3" s="1" t="n">
        <v>43863</v>
      </c>
      <c r="C3" s="6" t="n">
        <f aca="false">全球!C3-法国!C3+法国CDC!C33</f>
        <v>17384</v>
      </c>
      <c r="D3" s="8" t="n">
        <f aca="false">C3-C2</f>
        <v>2841</v>
      </c>
      <c r="E3" s="8" t="n">
        <f aca="false">全球!E3-法国!E3+法国CDC!E33</f>
        <v>362</v>
      </c>
      <c r="F3" s="8" t="n">
        <f aca="false">E3-E2</f>
        <v>58</v>
      </c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14</v>
      </c>
      <c r="B4" s="1" t="n">
        <v>43864</v>
      </c>
      <c r="C4" s="6" t="n">
        <f aca="false">全球!C4-法国!C4+法国CDC!C34</f>
        <v>20624</v>
      </c>
      <c r="D4" s="8" t="n">
        <f aca="false">C4-C3</f>
        <v>3240</v>
      </c>
      <c r="E4" s="8" t="n">
        <f aca="false">全球!E4-法国!E4+法国CDC!E34</f>
        <v>426</v>
      </c>
      <c r="F4" s="8" t="n">
        <f aca="false">E4-E3</f>
        <v>64</v>
      </c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14</v>
      </c>
      <c r="B5" s="1" t="n">
        <v>43865</v>
      </c>
      <c r="C5" s="6" t="n">
        <f aca="false">全球!C5-法国!C5+法国CDC!C35</f>
        <v>24522</v>
      </c>
      <c r="D5" s="8" t="n">
        <f aca="false">C5-C4</f>
        <v>3898</v>
      </c>
      <c r="E5" s="8" t="n">
        <f aca="false">全球!E5-法国!E5+法国CDC!E35</f>
        <v>492</v>
      </c>
      <c r="F5" s="8" t="n">
        <f aca="false">E5-E4</f>
        <v>66</v>
      </c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14</v>
      </c>
      <c r="B6" s="1" t="n">
        <v>43866</v>
      </c>
      <c r="C6" s="6" t="n">
        <f aca="false">全球!C6-法国!C6+法国CDC!C36</f>
        <v>28251</v>
      </c>
      <c r="D6" s="8" t="n">
        <f aca="false">C6-C5</f>
        <v>3729</v>
      </c>
      <c r="E6" s="8" t="n">
        <f aca="false">全球!E6-法国!E6+法国CDC!E36</f>
        <v>565</v>
      </c>
      <c r="F6" s="8" t="n">
        <f aca="false">E6-E5</f>
        <v>73</v>
      </c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14</v>
      </c>
      <c r="B7" s="1" t="n">
        <v>43867</v>
      </c>
      <c r="C7" s="6" t="n">
        <f aca="false">全球!C7-法国!C7+法国CDC!C37</f>
        <v>31427</v>
      </c>
      <c r="D7" s="8" t="n">
        <f aca="false">C7-C6</f>
        <v>3176</v>
      </c>
      <c r="E7" s="8" t="n">
        <f aca="false">全球!E7-法国!E7+法国CDC!E37</f>
        <v>638</v>
      </c>
      <c r="F7" s="8" t="n">
        <f aca="false">E7-E6</f>
        <v>73</v>
      </c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14</v>
      </c>
      <c r="B8" s="1" t="n">
        <v>43868</v>
      </c>
      <c r="C8" s="6" t="n">
        <f aca="false">全球!C8-法国!C8+法国CDC!C38</f>
        <v>34868</v>
      </c>
      <c r="D8" s="8" t="n">
        <f aca="false">C8-C7</f>
        <v>3441</v>
      </c>
      <c r="E8" s="8" t="n">
        <f aca="false">全球!E8-法国!E8+法国CDC!E38</f>
        <v>724</v>
      </c>
      <c r="F8" s="8" t="n">
        <f aca="false">E8-E7</f>
        <v>86</v>
      </c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14</v>
      </c>
      <c r="B9" s="1" t="n">
        <v>43869</v>
      </c>
      <c r="C9" s="6" t="n">
        <f aca="false">全球!C9-法国!C9+法国CDC!C39</f>
        <v>37544</v>
      </c>
      <c r="D9" s="8" t="n">
        <f aca="false">C9-C8</f>
        <v>2676</v>
      </c>
      <c r="E9" s="8" t="n">
        <f aca="false">全球!E9-法国!E9+法国CDC!E39</f>
        <v>813</v>
      </c>
      <c r="F9" s="8" t="n">
        <f aca="false">E9-E8</f>
        <v>89</v>
      </c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14</v>
      </c>
      <c r="B10" s="1" t="n">
        <v>43870</v>
      </c>
      <c r="C10" s="6" t="n">
        <f aca="false">全球!C10-法国!C10+法国CDC!C40</f>
        <v>40542</v>
      </c>
      <c r="D10" s="8" t="n">
        <f aca="false">C10-C9</f>
        <v>2998</v>
      </c>
      <c r="E10" s="8" t="n">
        <f aca="false">全球!E10-法国!E10+法国CDC!E40</f>
        <v>910</v>
      </c>
      <c r="F10" s="8" t="n">
        <f aca="false">E10-E9</f>
        <v>97</v>
      </c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14</v>
      </c>
      <c r="B11" s="1" t="n">
        <v>43871</v>
      </c>
      <c r="C11" s="6" t="n">
        <f aca="false">全球!C11-法国!C11+法国CDC!C41</f>
        <v>43027</v>
      </c>
      <c r="D11" s="8" t="n">
        <f aca="false">C11-C10</f>
        <v>2485</v>
      </c>
      <c r="E11" s="8" t="n">
        <f aca="false">全球!E11-法国!E11+法国CDC!E41</f>
        <v>1018</v>
      </c>
      <c r="F11" s="8" t="n">
        <f aca="false">E11-E10</f>
        <v>108</v>
      </c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14</v>
      </c>
      <c r="B12" s="1" t="n">
        <v>43872</v>
      </c>
      <c r="C12" s="6" t="n">
        <f aca="false">全球!C12-法国!C12+法国CDC!C42</f>
        <v>45125</v>
      </c>
      <c r="D12" s="8" t="n">
        <f aca="false">C12-C11</f>
        <v>2098</v>
      </c>
      <c r="E12" s="8" t="n">
        <f aca="false">全球!E12-法国!E12+法国CDC!E42</f>
        <v>1115</v>
      </c>
      <c r="F12" s="8" t="n">
        <f aca="false">E12-E11</f>
        <v>97</v>
      </c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14</v>
      </c>
      <c r="B13" s="1" t="n">
        <v>43873</v>
      </c>
      <c r="C13" s="6" t="n">
        <f aca="false">全球!C13-法国!C13+法国CDC!C43</f>
        <v>60323</v>
      </c>
      <c r="D13" s="8" t="n">
        <f aca="false">C13-C12</f>
        <v>15198</v>
      </c>
      <c r="E13" s="8" t="n">
        <f aca="false">全球!E13-法国!E13+法国CDC!E43</f>
        <v>1261</v>
      </c>
      <c r="F13" s="8" t="n">
        <f aca="false">E13-E12</f>
        <v>146</v>
      </c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14</v>
      </c>
      <c r="B14" s="1" t="n">
        <v>43874</v>
      </c>
      <c r="C14" s="6" t="n">
        <f aca="false">全球!C14-法国!C14+法国CDC!C44</f>
        <v>64379</v>
      </c>
      <c r="D14" s="8" t="n">
        <f aca="false">C14-C13</f>
        <v>4056</v>
      </c>
      <c r="E14" s="8" t="n">
        <f aca="false">全球!E14-法国!E14+法国CDC!E44</f>
        <v>1382</v>
      </c>
      <c r="F14" s="8" t="n">
        <f aca="false">E14-E13</f>
        <v>121</v>
      </c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14</v>
      </c>
      <c r="B15" s="1" t="n">
        <v>43875</v>
      </c>
      <c r="C15" s="6" t="n">
        <f aca="false">全球!C15-法国!C15+法国CDC!C45</f>
        <v>67081</v>
      </c>
      <c r="D15" s="8" t="n">
        <f aca="false">C15-C14</f>
        <v>2702</v>
      </c>
      <c r="E15" s="8" t="n">
        <f aca="false">全球!E15-法国!E15+法国CDC!E45</f>
        <v>1526</v>
      </c>
      <c r="F15" s="8" t="n">
        <f aca="false">E15-E14</f>
        <v>144</v>
      </c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14</v>
      </c>
      <c r="B16" s="1" t="n">
        <v>43876</v>
      </c>
      <c r="C16" s="6" t="n">
        <f aca="false">全球!C16-法国!C16+法国CDC!C46</f>
        <v>69110</v>
      </c>
      <c r="D16" s="8" t="n">
        <f aca="false">C16-C15</f>
        <v>2029</v>
      </c>
      <c r="E16" s="8" t="n">
        <f aca="false">全球!E16-法国!E16+法国CDC!E46</f>
        <v>1669</v>
      </c>
      <c r="F16" s="8" t="n">
        <f aca="false">E16-E15</f>
        <v>143</v>
      </c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14</v>
      </c>
      <c r="B17" s="1" t="n">
        <v>43877</v>
      </c>
      <c r="C17" s="6" t="n">
        <f aca="false">全球!C17-法国!C17+法国CDC!C47</f>
        <v>71317</v>
      </c>
      <c r="D17" s="8" t="n">
        <f aca="false">C17-C16</f>
        <v>2207</v>
      </c>
      <c r="E17" s="8" t="n">
        <f aca="false">全球!E17-法国!E17+法国CDC!E47</f>
        <v>1775</v>
      </c>
      <c r="F17" s="8" t="n">
        <f aca="false">E17-E16</f>
        <v>106</v>
      </c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14</v>
      </c>
      <c r="B18" s="1" t="n">
        <v>43878</v>
      </c>
      <c r="C18" s="6" t="n">
        <f aca="false">全球!C18-法国!C18+法国CDC!C48</f>
        <v>73322</v>
      </c>
      <c r="D18" s="8" t="n">
        <f aca="false">C18-C17</f>
        <v>2005</v>
      </c>
      <c r="E18" s="8" t="n">
        <f aca="false">全球!E18-法国!E18+法国CDC!E48</f>
        <v>1873</v>
      </c>
      <c r="F18" s="8" t="n">
        <f aca="false">E18-E17</f>
        <v>98</v>
      </c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14</v>
      </c>
      <c r="B19" s="1" t="n">
        <v>43879</v>
      </c>
      <c r="C19" s="6" t="n">
        <f aca="false">全球!C19-法国!C19+法国CDC!C49</f>
        <v>75083</v>
      </c>
      <c r="D19" s="8" t="n">
        <f aca="false">C19-C18</f>
        <v>1761</v>
      </c>
      <c r="E19" s="8" t="n">
        <f aca="false">全球!E19-法国!E19+法国CDC!E49</f>
        <v>2009</v>
      </c>
      <c r="F19" s="8" t="n">
        <f aca="false">E19-E18</f>
        <v>136</v>
      </c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14</v>
      </c>
      <c r="B20" s="1" t="n">
        <v>43880</v>
      </c>
      <c r="C20" s="6" t="n">
        <f aca="false">全球!C20-法国!C20+法国CDC!C50</f>
        <v>75599</v>
      </c>
      <c r="D20" s="8" t="n">
        <f aca="false">C20-C19</f>
        <v>516</v>
      </c>
      <c r="E20" s="8" t="n">
        <f aca="false">全球!E20-法国!E20+法国CDC!E50</f>
        <v>2124</v>
      </c>
      <c r="F20" s="8" t="n">
        <f aca="false">E20-E19</f>
        <v>115</v>
      </c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14</v>
      </c>
      <c r="B21" s="1" t="n">
        <v>43881</v>
      </c>
      <c r="C21" s="6" t="n">
        <f aca="false">全球!C21-法国!C21+法国CDC!C51</f>
        <v>77086</v>
      </c>
      <c r="D21" s="8" t="n">
        <f aca="false">C21-C20</f>
        <v>1487</v>
      </c>
      <c r="E21" s="8" t="n">
        <f aca="false">全球!E21-法国!E21+法国CDC!E51</f>
        <v>2247</v>
      </c>
      <c r="F21" s="8" t="n">
        <f aca="false">E21-E20</f>
        <v>123</v>
      </c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14</v>
      </c>
      <c r="B22" s="1" t="n">
        <v>43882</v>
      </c>
      <c r="C22" s="6" t="n">
        <f aca="false">全球!C22-法国!C22+法国CDC!C52</f>
        <v>77592</v>
      </c>
      <c r="D22" s="8" t="n">
        <f aca="false">C22-C21</f>
        <v>506</v>
      </c>
      <c r="E22" s="8" t="n">
        <f aca="false">全球!E22-法国!E22+法国CDC!E52</f>
        <v>2356</v>
      </c>
      <c r="F22" s="8" t="n">
        <f aca="false">E22-E21</f>
        <v>109</v>
      </c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14</v>
      </c>
      <c r="B23" s="1" t="n">
        <v>43883</v>
      </c>
      <c r="C23" s="6" t="n">
        <f aca="false">全球!C23-法国!C23+法国CDC!C53</f>
        <v>78248</v>
      </c>
      <c r="D23" s="8" t="n">
        <f aca="false">C23-C22</f>
        <v>656</v>
      </c>
      <c r="E23" s="8" t="n">
        <f aca="false">全球!E23-法国!E23+法国CDC!E53</f>
        <v>2456</v>
      </c>
      <c r="F23" s="8" t="n">
        <f aca="false">E23-E22</f>
        <v>100</v>
      </c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14</v>
      </c>
      <c r="B24" s="1" t="n">
        <v>43884</v>
      </c>
      <c r="C24" s="6" t="n">
        <f aca="false">全球!C24-法国!C24+法国CDC!C54</f>
        <v>79031</v>
      </c>
      <c r="D24" s="8" t="n">
        <f aca="false">C24-C23</f>
        <v>783</v>
      </c>
      <c r="E24" s="8" t="n">
        <f aca="false">全球!E24-法国!E24+法国CDC!E54</f>
        <v>2612</v>
      </c>
      <c r="F24" s="8" t="n">
        <f aca="false">E24-E23</f>
        <v>156</v>
      </c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14</v>
      </c>
      <c r="B25" s="1" t="n">
        <v>43885</v>
      </c>
      <c r="C25" s="6" t="n">
        <f aca="false">全球!C25-法国!C25+法国CDC!C55</f>
        <v>79848</v>
      </c>
      <c r="D25" s="8" t="n">
        <f aca="false">C25-C24</f>
        <v>817</v>
      </c>
      <c r="E25" s="8" t="n">
        <f aca="false">全球!E25-法国!E25+法国CDC!E55</f>
        <v>2689</v>
      </c>
      <c r="F25" s="8" t="n">
        <f aca="false">E25-E24</f>
        <v>77</v>
      </c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14</v>
      </c>
      <c r="B26" s="1" t="n">
        <v>43886</v>
      </c>
      <c r="C26" s="6" t="n">
        <f aca="false">全球!C26-法国!C26+法国CDC!C56</f>
        <v>80649</v>
      </c>
      <c r="D26" s="8" t="n">
        <f aca="false">C26-C25</f>
        <v>801</v>
      </c>
      <c r="E26" s="8" t="n">
        <f aca="false">全球!E26-法国!E26+法国CDC!E56</f>
        <v>2752</v>
      </c>
      <c r="F26" s="8" t="n">
        <f aca="false">E26-E25</f>
        <v>63</v>
      </c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14</v>
      </c>
      <c r="B27" s="1" t="n">
        <v>43887</v>
      </c>
      <c r="C27" s="6" t="n">
        <f aca="false">全球!C27-法国!C27+法国CDC!C57</f>
        <v>81550</v>
      </c>
      <c r="D27" s="8" t="n">
        <f aca="false">C27-C26</f>
        <v>901</v>
      </c>
      <c r="E27" s="8" t="n">
        <f aca="false">全球!E27-法国!E27+法国CDC!E57</f>
        <v>2791</v>
      </c>
      <c r="F27" s="8" t="n">
        <f aca="false">E27-E26</f>
        <v>39</v>
      </c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14</v>
      </c>
      <c r="B28" s="1" t="n">
        <v>43888</v>
      </c>
      <c r="C28" s="6" t="n">
        <f aca="false">全球!C28-法国!C28+法国CDC!C58</f>
        <v>82622</v>
      </c>
      <c r="D28" s="8" t="n">
        <f aca="false">C28-C27</f>
        <v>1072</v>
      </c>
      <c r="E28" s="8" t="n">
        <f aca="false">全球!E28-法国!E28+法国CDC!E58</f>
        <v>2848</v>
      </c>
      <c r="F28" s="8" t="n">
        <f aca="false">E28-E27</f>
        <v>57</v>
      </c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14</v>
      </c>
      <c r="B29" s="1" t="n">
        <v>43889</v>
      </c>
      <c r="C29" s="6" t="n">
        <f aca="false">全球!C29-法国!C29+法国CDC!C59</f>
        <v>84080</v>
      </c>
      <c r="D29" s="8" t="n">
        <f aca="false">C29-C28</f>
        <v>1458</v>
      </c>
      <c r="E29" s="8" t="n">
        <f aca="false">全球!E29-法国!E29+法国CDC!E59</f>
        <v>2905</v>
      </c>
      <c r="F29" s="8" t="n">
        <f aca="false">E29-E28</f>
        <v>57</v>
      </c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14</v>
      </c>
      <c r="B30" s="1" t="n">
        <v>43890</v>
      </c>
      <c r="C30" s="6" t="n">
        <f aca="false">全球!C30-法国!C30+法国CDC!C60</f>
        <v>85977</v>
      </c>
      <c r="D30" s="8" t="n">
        <f aca="false">C30-C29</f>
        <v>1897</v>
      </c>
      <c r="E30" s="8" t="n">
        <f aca="false">全球!E30-法国!E30+法国CDC!E60</f>
        <v>2959</v>
      </c>
      <c r="F30" s="8" t="n">
        <f aca="false">E30-E29</f>
        <v>54</v>
      </c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14</v>
      </c>
      <c r="B31" s="1" t="n">
        <v>43891</v>
      </c>
      <c r="C31" s="6" t="n">
        <f aca="false">全球!C31-法国!C31+法国CDC!C61</f>
        <v>87343</v>
      </c>
      <c r="D31" s="8" t="n">
        <f aca="false">C31-C30</f>
        <v>1366</v>
      </c>
      <c r="E31" s="8" t="n">
        <f aca="false">全球!E31-法国!E31+法国CDC!E61</f>
        <v>3019</v>
      </c>
      <c r="F31" s="8" t="n">
        <f aca="false">E31-E30</f>
        <v>60</v>
      </c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14</v>
      </c>
      <c r="B32" s="1" t="n">
        <v>43892</v>
      </c>
      <c r="C32" s="6" t="n">
        <f aca="false">全球!C32-法国!C32+法国CDC!C62</f>
        <v>89106</v>
      </c>
      <c r="D32" s="8" t="n">
        <f aca="false">C32-C31</f>
        <v>1763</v>
      </c>
      <c r="E32" s="8" t="n">
        <f aca="false">全球!E32-法国!E32+法国CDC!E62</f>
        <v>3074</v>
      </c>
      <c r="F32" s="8" t="n">
        <f aca="false">E32-E31</f>
        <v>55</v>
      </c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14</v>
      </c>
      <c r="B33" s="1" t="n">
        <v>43893</v>
      </c>
      <c r="C33" s="6" t="n">
        <f aca="false">全球!C33-法国!C33+法国CDC!C63</f>
        <v>90975</v>
      </c>
      <c r="D33" s="8" t="n">
        <f aca="false">C33-C32</f>
        <v>1869</v>
      </c>
      <c r="E33" s="8" t="n">
        <f aca="false">全球!E33-法国!E33+法国CDC!E63</f>
        <v>3150</v>
      </c>
      <c r="F33" s="8" t="n">
        <f aca="false">E33-E32</f>
        <v>76</v>
      </c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14</v>
      </c>
      <c r="B34" s="1" t="n">
        <v>43894</v>
      </c>
      <c r="C34" s="6" t="n">
        <f aca="false">全球!C34-法国!C34+法国CDC!C64</f>
        <v>93233</v>
      </c>
      <c r="D34" s="8" t="n">
        <f aca="false">C34-C33</f>
        <v>2258</v>
      </c>
      <c r="E34" s="8" t="n">
        <f aca="false">全球!E34-法国!E34+法国CDC!E64</f>
        <v>3229</v>
      </c>
      <c r="F34" s="8" t="n">
        <f aca="false">E34-E33</f>
        <v>79</v>
      </c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14</v>
      </c>
      <c r="B35" s="1" t="n">
        <v>43895</v>
      </c>
      <c r="C35" s="6" t="n">
        <f aca="false">全球!C35-法国!C35+法国CDC!C65</f>
        <v>95481</v>
      </c>
      <c r="D35" s="8" t="n">
        <f aca="false">C35-C34</f>
        <v>2248</v>
      </c>
      <c r="E35" s="8" t="n">
        <f aca="false">全球!E35-法国!E35+法国CDC!E65</f>
        <v>3312</v>
      </c>
      <c r="F35" s="8" t="n">
        <f aca="false">E35-E34</f>
        <v>83</v>
      </c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14</v>
      </c>
      <c r="B36" s="1" t="n">
        <v>43896</v>
      </c>
      <c r="C36" s="6" t="n">
        <f aca="false">全球!C36-法国!C36+法国CDC!C66</f>
        <v>98297</v>
      </c>
      <c r="D36" s="8" t="n">
        <f aca="false">C36-C35</f>
        <v>2816</v>
      </c>
      <c r="E36" s="8" t="n">
        <f aca="false">全球!E36-法国!E36+法国CDC!E66</f>
        <v>3409</v>
      </c>
      <c r="F36" s="8" t="n">
        <f aca="false">E36-E35</f>
        <v>97</v>
      </c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14</v>
      </c>
      <c r="B37" s="1" t="n">
        <v>43897</v>
      </c>
      <c r="C37" s="6" t="n">
        <f aca="false">全球!C37-法国!C37+法国CDC!C67</f>
        <v>102050</v>
      </c>
      <c r="D37" s="8" t="n">
        <f aca="false">C37-C36</f>
        <v>3753</v>
      </c>
      <c r="E37" s="6" t="n">
        <f aca="false">全球!E37-法国!E37+法国CDC!E67</f>
        <v>3521</v>
      </c>
      <c r="F37" s="8" t="n">
        <f aca="false">E37-E36</f>
        <v>112</v>
      </c>
      <c r="G37" s="6" t="n">
        <f aca="false">全球!G37-法国!G37+法国CDC!G67</f>
        <v>55932</v>
      </c>
      <c r="H37" s="7" t="n">
        <f aca="false">C37-E37-G37</f>
        <v>42597</v>
      </c>
      <c r="I37" s="7" t="n">
        <v>6395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14</v>
      </c>
      <c r="B38" s="1" t="n">
        <v>43898</v>
      </c>
      <c r="C38" s="6" t="n">
        <f aca="false">全球!C38-法国!C38+法国CDC!C68</f>
        <v>105873</v>
      </c>
      <c r="D38" s="8" t="n">
        <f aca="false">C38-C37</f>
        <v>3823</v>
      </c>
      <c r="E38" s="8" t="n">
        <f aca="false">全球!E38-法国!E38+法国CDC!E68</f>
        <v>3615</v>
      </c>
      <c r="F38" s="8" t="n">
        <f aca="false">E38-E37</f>
        <v>94</v>
      </c>
      <c r="G38" s="6" t="n">
        <f aca="false">全球!G38-法国!G38+法国CDC!G68</f>
        <v>58519</v>
      </c>
      <c r="H38" s="7" t="n">
        <f aca="false">C38-E38-G38</f>
        <v>43739</v>
      </c>
      <c r="I38" s="6" t="n">
        <v>6253</v>
      </c>
      <c r="J38" s="6"/>
      <c r="K38" s="6"/>
      <c r="L38" s="6"/>
      <c r="M38" s="6"/>
    </row>
    <row r="39" customFormat="false" ht="15.25" hidden="false" customHeight="false" outlineLevel="0" collapsed="false">
      <c r="A39" s="0" t="s">
        <v>14</v>
      </c>
      <c r="B39" s="1" t="n">
        <v>43899</v>
      </c>
      <c r="C39" s="6" t="n">
        <f aca="false">全球!C39-法国!C39+法国CDC!C69</f>
        <v>110074</v>
      </c>
      <c r="D39" s="8" t="n">
        <f aca="false">C39-C38</f>
        <v>4201</v>
      </c>
      <c r="E39" s="8" t="n">
        <f aca="false">全球!E39-法国!E39+法国CDC!E69</f>
        <v>3848</v>
      </c>
      <c r="F39" s="8" t="n">
        <f aca="false">E39-E38</f>
        <v>233</v>
      </c>
      <c r="G39" s="6" t="n">
        <f aca="false">全球!G39-法国!G39+法国CDC!G69</f>
        <v>60789</v>
      </c>
      <c r="H39" s="7" t="n">
        <f aca="false">C39-E39-G39</f>
        <v>45437</v>
      </c>
      <c r="I39" s="6" t="n">
        <v>6135</v>
      </c>
      <c r="J39" s="6"/>
      <c r="K39" s="6"/>
      <c r="L39" s="6"/>
      <c r="M39" s="6"/>
    </row>
    <row r="40" customFormat="false" ht="15.25" hidden="false" customHeight="false" outlineLevel="0" collapsed="false">
      <c r="A40" s="0" t="s">
        <v>14</v>
      </c>
      <c r="B40" s="1" t="n">
        <v>43900</v>
      </c>
      <c r="C40" s="6" t="n">
        <f aca="false">全球!C40-法国!C40+法国CDC!C70</f>
        <v>114452</v>
      </c>
      <c r="D40" s="8" t="n">
        <f aca="false">C40-C39</f>
        <v>4378</v>
      </c>
      <c r="E40" s="8" t="n">
        <f aca="false">全球!E40-法国!E40+法国CDC!E70</f>
        <v>4012</v>
      </c>
      <c r="F40" s="8" t="n">
        <f aca="false">E40-E39</f>
        <v>164</v>
      </c>
      <c r="G40" s="6" t="n">
        <f aca="false">全球!G40-法国!G40+法国CDC!G70</f>
        <v>62776</v>
      </c>
      <c r="H40" s="7" t="n">
        <f aca="false">C40-E40-G40</f>
        <v>47664</v>
      </c>
      <c r="I40" s="6" t="n">
        <v>6094</v>
      </c>
      <c r="J40" s="6"/>
      <c r="K40" s="6"/>
      <c r="L40" s="6"/>
      <c r="M40" s="6"/>
    </row>
    <row r="41" customFormat="false" ht="15.25" hidden="false" customHeight="false" outlineLevel="0" collapsed="false">
      <c r="A41" s="0" t="s">
        <v>14</v>
      </c>
      <c r="B41" s="1" t="n">
        <v>43901</v>
      </c>
      <c r="C41" s="6" t="n">
        <f aca="false">全球!C41-法国!C41+法国CDC!C71</f>
        <v>118905</v>
      </c>
      <c r="D41" s="8" t="n">
        <f aca="false">C41-C40</f>
        <v>4453</v>
      </c>
      <c r="E41" s="8" t="n">
        <f aca="false">全球!E41-法国!E41+法国CDC!E71</f>
        <v>4270</v>
      </c>
      <c r="F41" s="8" t="n">
        <f aca="false">E41-E40</f>
        <v>258</v>
      </c>
      <c r="G41" s="6" t="n">
        <f aca="false">全球!G41-法国!G41+法国CDC!G71</f>
        <v>65114</v>
      </c>
      <c r="H41" s="7" t="n">
        <f aca="false">C41-E41-G41</f>
        <v>49521</v>
      </c>
      <c r="I41" s="6" t="n">
        <v>6046</v>
      </c>
      <c r="J41" s="6"/>
      <c r="K41" s="6"/>
      <c r="L41" s="6"/>
      <c r="M41" s="6"/>
    </row>
    <row r="42" customFormat="false" ht="15.25" hidden="false" customHeight="false" outlineLevel="0" collapsed="false">
      <c r="A42" s="0" t="s">
        <v>14</v>
      </c>
      <c r="B42" s="1" t="n">
        <v>43902</v>
      </c>
      <c r="C42" s="6" t="n">
        <f aca="false">全球!C42-法国!C42+法国CDC!C72</f>
        <v>126061</v>
      </c>
      <c r="D42" s="8" t="n">
        <f aca="false">C42-C41</f>
        <v>7156</v>
      </c>
      <c r="E42" s="8" t="n">
        <f aca="false">全球!E42-法国!E42+法国CDC!E72</f>
        <v>4616</v>
      </c>
      <c r="F42" s="8" t="n">
        <f aca="false">E42-E41</f>
        <v>346</v>
      </c>
      <c r="G42" s="6" t="n">
        <f aca="false">全球!G42-法国!G42+法国CDC!G72</f>
        <v>67057</v>
      </c>
      <c r="H42" s="7" t="n">
        <f aca="false">C42-E42-G42</f>
        <v>54388</v>
      </c>
      <c r="I42" s="6" t="n">
        <v>5944</v>
      </c>
      <c r="J42" s="6"/>
      <c r="K42" s="6"/>
      <c r="L42" s="6"/>
      <c r="M42" s="6"/>
    </row>
    <row r="43" customFormat="false" ht="15.25" hidden="false" customHeight="false" outlineLevel="0" collapsed="false">
      <c r="A43" s="0" t="s">
        <v>14</v>
      </c>
      <c r="B43" s="1" t="n">
        <v>43903</v>
      </c>
      <c r="C43" s="6" t="n">
        <f aca="false">全球!C43-法国!C43+法国CDC!C73</f>
        <v>134540</v>
      </c>
      <c r="D43" s="8" t="n">
        <f aca="false">C43-C42</f>
        <v>8479</v>
      </c>
      <c r="E43" s="8" t="n">
        <f aca="false">全球!E43-法国!E43+法国CDC!E73</f>
        <v>4971</v>
      </c>
      <c r="F43" s="8" t="n">
        <f aca="false">E43-E42</f>
        <v>355</v>
      </c>
      <c r="G43" s="6" t="n">
        <f aca="false">全球!G43-法国!G43+法国CDC!G73</f>
        <v>68932</v>
      </c>
      <c r="H43" s="7" t="n">
        <f aca="false">C43-E43-G43</f>
        <v>60637</v>
      </c>
      <c r="I43" s="6" t="n">
        <v>5994</v>
      </c>
      <c r="J43" s="6"/>
      <c r="K43" s="6"/>
      <c r="L43" s="6"/>
      <c r="M43" s="6"/>
    </row>
    <row r="44" customFormat="false" ht="15.25" hidden="false" customHeight="false" outlineLevel="0" collapsed="false">
      <c r="A44" s="0" t="s">
        <v>14</v>
      </c>
      <c r="B44" s="1" t="n">
        <v>43904</v>
      </c>
      <c r="C44" s="6" t="n">
        <f aca="false">全球!C44-法国!C44+法国CDC!C74</f>
        <v>145341</v>
      </c>
      <c r="D44" s="8" t="n">
        <f aca="false">C44-C43</f>
        <v>10801</v>
      </c>
      <c r="E44" s="8" t="n">
        <f aca="false">全球!E44-法国!E44+法国CDC!E74</f>
        <v>5416</v>
      </c>
      <c r="F44" s="8" t="n">
        <f aca="false">E44-E43</f>
        <v>445</v>
      </c>
      <c r="G44" s="6" t="n">
        <f aca="false">全球!G44-法国!G44+法国CDC!G74</f>
        <v>70931</v>
      </c>
      <c r="H44" s="7" t="n">
        <f aca="false">C44-E44-G44</f>
        <v>68994</v>
      </c>
      <c r="I44" s="6" t="n">
        <v>5990</v>
      </c>
      <c r="J44" s="6" t="n">
        <v>18.6</v>
      </c>
      <c r="K44" s="6"/>
      <c r="L44" s="6"/>
      <c r="M44" s="6"/>
    </row>
    <row r="45" customFormat="false" ht="15.25" hidden="false" customHeight="false" outlineLevel="0" collapsed="false">
      <c r="A45" s="0" t="s">
        <v>14</v>
      </c>
      <c r="B45" s="1" t="n">
        <v>43905</v>
      </c>
      <c r="C45" s="6" t="n">
        <f aca="false">全球!C45-法国!C45+法国CDC!C75</f>
        <v>156463</v>
      </c>
      <c r="D45" s="8" t="n">
        <f aca="false">C45-C44</f>
        <v>11122</v>
      </c>
      <c r="E45" s="8" t="n">
        <f aca="false">全球!E45-法国!E45+法国CDC!E75</f>
        <v>5821</v>
      </c>
      <c r="F45" s="8" t="n">
        <f aca="false">E45-E44</f>
        <v>405</v>
      </c>
      <c r="G45" s="6" t="n">
        <f aca="false">全球!G45-法国!G45+法国CDC!G75</f>
        <v>74466</v>
      </c>
      <c r="H45" s="7" t="n">
        <f aca="false">C45-E45-G45</f>
        <v>76176</v>
      </c>
      <c r="I45" s="6" t="n">
        <v>5909</v>
      </c>
      <c r="J45" s="6" t="n">
        <v>20.1</v>
      </c>
      <c r="K45" s="6"/>
      <c r="L45" s="6"/>
      <c r="M45" s="6"/>
    </row>
    <row r="46" customFormat="false" ht="15.25" hidden="false" customHeight="false" outlineLevel="0" collapsed="false">
      <c r="A46" s="0" t="s">
        <v>14</v>
      </c>
      <c r="B46" s="1" t="n">
        <v>43906</v>
      </c>
      <c r="C46" s="6" t="n">
        <f aca="false">全球!C46-法国!C46+法国CDC!C76</f>
        <v>169362</v>
      </c>
      <c r="D46" s="8" t="n">
        <f aca="false">C46-C45</f>
        <v>12899</v>
      </c>
      <c r="E46" s="8" t="n">
        <f aca="false">全球!E46-法国!E46+法国CDC!E76</f>
        <v>6501</v>
      </c>
      <c r="F46" s="8" t="n">
        <f aca="false">E46-E45</f>
        <v>680</v>
      </c>
      <c r="G46" s="6" t="n">
        <f aca="false">全球!G46-法国!G46+法国CDC!G76</f>
        <v>76618</v>
      </c>
      <c r="H46" s="7" t="n">
        <f aca="false">C46-E46-G46</f>
        <v>86243</v>
      </c>
      <c r="I46" s="6" t="n">
        <v>5921</v>
      </c>
      <c r="J46" s="6" t="n">
        <v>21.7</v>
      </c>
      <c r="K46" s="6"/>
      <c r="L46" s="6"/>
      <c r="M46" s="6"/>
    </row>
    <row r="47" customFormat="false" ht="15.25" hidden="false" customHeight="false" outlineLevel="0" collapsed="false">
      <c r="A47" s="0" t="s">
        <v>14</v>
      </c>
      <c r="B47" s="1" t="n">
        <v>43907</v>
      </c>
      <c r="C47" s="6" t="n">
        <f aca="false">全球!C47-法国!C47+法国CDC!C77</f>
        <v>181917</v>
      </c>
      <c r="D47" s="8" t="n">
        <f aca="false">C47-C46</f>
        <v>12555</v>
      </c>
      <c r="E47" s="8" t="n">
        <f aca="false">全球!E47-法国!E47+法国CDC!E77</f>
        <v>7139</v>
      </c>
      <c r="F47" s="8" t="n">
        <f aca="false">E47-E46</f>
        <v>638</v>
      </c>
      <c r="G47" s="6" t="n">
        <f aca="false">全球!G47-法国!G47+法国CDC!G77</f>
        <v>78340</v>
      </c>
      <c r="H47" s="7" t="n">
        <f aca="false">C47-E47-G47</f>
        <v>96438</v>
      </c>
      <c r="I47" s="6" t="n">
        <v>6162</v>
      </c>
      <c r="J47" s="6" t="n">
        <v>23.3</v>
      </c>
      <c r="K47" s="6"/>
      <c r="L47" s="6"/>
      <c r="M47" s="6"/>
    </row>
    <row r="48" customFormat="false" ht="15.25" hidden="false" customHeight="false" outlineLevel="0" collapsed="false">
      <c r="A48" s="0" t="s">
        <v>14</v>
      </c>
      <c r="B48" s="1" t="n">
        <v>43908</v>
      </c>
      <c r="C48" s="6" t="n">
        <f aca="false">全球!C48-法国!C48+法国CDC!C78</f>
        <v>198212</v>
      </c>
      <c r="D48" s="8" t="n">
        <f aca="false">C48-C47</f>
        <v>16295</v>
      </c>
      <c r="E48" s="8" t="n">
        <f aca="false">全球!E48-法国!E48+法国CDC!E78</f>
        <v>7965</v>
      </c>
      <c r="F48" s="8" t="n">
        <f aca="false">E48-E47</f>
        <v>826</v>
      </c>
      <c r="G48" s="6" t="n">
        <f aca="false">全球!G48-法国!G48+法国CDC!G78</f>
        <v>81734</v>
      </c>
      <c r="H48" s="7" t="n">
        <f aca="false">C48-E48-G48</f>
        <v>108513</v>
      </c>
      <c r="I48" s="6" t="n">
        <v>7020</v>
      </c>
      <c r="J48" s="6" t="n">
        <v>25.4</v>
      </c>
      <c r="K48" s="6"/>
      <c r="L48" s="6"/>
      <c r="M48" s="6"/>
    </row>
    <row r="49" customFormat="false" ht="15.25" hidden="false" customHeight="false" outlineLevel="0" collapsed="false">
      <c r="A49" s="0" t="s">
        <v>14</v>
      </c>
      <c r="B49" s="1" t="n">
        <v>43909</v>
      </c>
      <c r="C49" s="6" t="n">
        <f aca="false">全球!C49-法国!C49+法国CDC!C79</f>
        <v>218723</v>
      </c>
      <c r="D49" s="8" t="n">
        <f aca="false">C49-C48</f>
        <v>20511</v>
      </c>
      <c r="E49" s="8" t="n">
        <f aca="false">全球!E49-法国!E49+法国CDC!E79</f>
        <v>8923</v>
      </c>
      <c r="F49" s="8" t="n">
        <f aca="false">E49-E48</f>
        <v>958</v>
      </c>
      <c r="G49" s="6" t="n">
        <f aca="false">全球!G49-法国!G49+法国CDC!G79</f>
        <v>84386</v>
      </c>
      <c r="H49" s="7" t="n">
        <f aca="false">C49-E49-G49</f>
        <v>125414</v>
      </c>
      <c r="I49" s="6" t="n">
        <v>7158</v>
      </c>
      <c r="J49" s="6" t="n">
        <v>28.1</v>
      </c>
      <c r="K49" s="6"/>
      <c r="L49" s="6"/>
      <c r="M49" s="6"/>
    </row>
    <row r="50" customFormat="false" ht="15.25" hidden="false" customHeight="false" outlineLevel="0" collapsed="false">
      <c r="A50" s="0" t="s">
        <v>14</v>
      </c>
      <c r="B50" s="1" t="n">
        <v>43910</v>
      </c>
      <c r="C50" s="6" t="n">
        <f aca="false">全球!C50-法国!C50+法国CDC!C80</f>
        <v>244914</v>
      </c>
      <c r="D50" s="8" t="n">
        <f aca="false">C50-C49</f>
        <v>26191</v>
      </c>
      <c r="E50" s="8" t="n">
        <f aca="false">全球!E50-法国!E50+法国CDC!E80</f>
        <v>10031</v>
      </c>
      <c r="F50" s="8" t="n">
        <f aca="false">E50-E49</f>
        <v>1108</v>
      </c>
      <c r="G50" s="6" t="n">
        <f aca="false">全球!G50-法国!G50+法国CDC!G80</f>
        <v>87408</v>
      </c>
      <c r="H50" s="7" t="n">
        <f aca="false">C50-E50-G50</f>
        <v>147475</v>
      </c>
      <c r="I50" s="6" t="n">
        <v>7516</v>
      </c>
      <c r="J50" s="6" t="n">
        <v>31.4</v>
      </c>
      <c r="K50" s="6"/>
      <c r="L50" s="6"/>
      <c r="M50" s="6"/>
    </row>
    <row r="51" customFormat="false" ht="15.25" hidden="false" customHeight="false" outlineLevel="0" collapsed="false">
      <c r="A51" s="0" t="s">
        <v>14</v>
      </c>
      <c r="B51" s="1" t="n">
        <v>43911</v>
      </c>
      <c r="C51" s="6" t="n">
        <f aca="false">全球!C51-法国!C51+法国CDC!C81</f>
        <v>282868</v>
      </c>
      <c r="D51" s="8" t="n">
        <f aca="false">C51-C50</f>
        <v>37954</v>
      </c>
      <c r="E51" s="8" t="n">
        <f aca="false">全球!E51-法国!E51+法国CDC!E81</f>
        <v>11822</v>
      </c>
      <c r="F51" s="8" t="n">
        <f aca="false">E51-E50</f>
        <v>1791</v>
      </c>
      <c r="G51" s="6" t="n">
        <f aca="false">全球!G51-法国!G51+法国CDC!G81</f>
        <v>93510</v>
      </c>
      <c r="H51" s="7" t="n">
        <f aca="false">C51-E51-G51</f>
        <v>177536</v>
      </c>
      <c r="I51" s="6" t="n">
        <v>8094</v>
      </c>
      <c r="J51" s="6" t="n">
        <v>36.3</v>
      </c>
      <c r="K51" s="6"/>
      <c r="L51" s="6"/>
      <c r="M51" s="6"/>
    </row>
    <row r="52" customFormat="false" ht="15.25" hidden="false" customHeight="false" outlineLevel="0" collapsed="false">
      <c r="A52" s="0" t="s">
        <v>14</v>
      </c>
      <c r="B52" s="1" t="n">
        <v>43912</v>
      </c>
      <c r="C52" s="6" t="n">
        <f aca="false">全球!C52-法国!C52+法国CDC!C82</f>
        <v>306892</v>
      </c>
      <c r="D52" s="8" t="n">
        <f aca="false">C52-C51</f>
        <v>24024</v>
      </c>
      <c r="E52" s="8" t="n">
        <f aca="false">全球!E52-法国!E52+法国CDC!E82</f>
        <v>13025</v>
      </c>
      <c r="F52" s="8" t="n">
        <f aca="false">E52-E51</f>
        <v>1203</v>
      </c>
      <c r="G52" s="6" t="n">
        <f aca="false">全球!G52-法国!G52+法国CDC!G82</f>
        <v>94798</v>
      </c>
      <c r="H52" s="7" t="n">
        <f aca="false">C52-E52-G52</f>
        <v>199069</v>
      </c>
      <c r="I52" s="6" t="n">
        <v>9382</v>
      </c>
      <c r="J52" s="6" t="n">
        <v>39.4</v>
      </c>
      <c r="K52" s="6"/>
      <c r="L52" s="6"/>
      <c r="M52" s="6"/>
    </row>
    <row r="53" customFormat="false" ht="15.25" hidden="false" customHeight="false" outlineLevel="0" collapsed="false">
      <c r="A53" s="0" t="s">
        <v>14</v>
      </c>
      <c r="B53" s="1" t="n">
        <v>43913</v>
      </c>
      <c r="C53" s="6" t="n">
        <f aca="false">全球!C53-法国!C53+法国CDC!C83</f>
        <v>335403</v>
      </c>
      <c r="D53" s="8" t="n">
        <f aca="false">C53-C52</f>
        <v>28511</v>
      </c>
      <c r="E53" s="8" t="n">
        <f aca="false">全球!E53-法国!E53+法国CDC!E83</f>
        <v>14611</v>
      </c>
      <c r="F53" s="8" t="n">
        <f aca="false">E53-E52</f>
        <v>1586</v>
      </c>
      <c r="G53" s="6" t="n">
        <f aca="false">全球!G53-法国!G53+法国CDC!G83</f>
        <v>97636</v>
      </c>
      <c r="H53" s="7" t="n">
        <f aca="false">C53-E53-G53</f>
        <v>223156</v>
      </c>
      <c r="I53" s="6" t="n">
        <v>10640</v>
      </c>
      <c r="J53" s="6" t="n">
        <v>43</v>
      </c>
      <c r="K53" s="6"/>
      <c r="L53" s="6"/>
      <c r="M53" s="6"/>
    </row>
    <row r="54" customFormat="false" ht="15.25" hidden="false" customHeight="false" outlineLevel="0" collapsed="false">
      <c r="A54" s="0" t="s">
        <v>14</v>
      </c>
      <c r="B54" s="1" t="n">
        <v>43914</v>
      </c>
      <c r="C54" s="6" t="n">
        <f aca="false">全球!C54-法国!C54+法国CDC!C84</f>
        <v>378392</v>
      </c>
      <c r="D54" s="8" t="n">
        <f aca="false">C54-C53</f>
        <v>42989</v>
      </c>
      <c r="E54" s="8" t="n">
        <f aca="false">全球!E54-法国!E54+法国CDC!E84</f>
        <v>16491</v>
      </c>
      <c r="F54" s="8" t="n">
        <f aca="false">E54-E53</f>
        <v>1880</v>
      </c>
      <c r="G54" s="6" t="n">
        <f aca="false">全球!G54-法国!G54+法国CDC!G84</f>
        <v>101584</v>
      </c>
      <c r="H54" s="7" t="n">
        <f aca="false">C54-E54-G54</f>
        <v>260317</v>
      </c>
      <c r="I54" s="6" t="n">
        <v>12211</v>
      </c>
      <c r="J54" s="6" t="n">
        <v>48.5</v>
      </c>
      <c r="K54" s="6"/>
      <c r="L54" s="6"/>
      <c r="M54" s="6"/>
    </row>
    <row r="55" customFormat="false" ht="15.25" hidden="false" customHeight="false" outlineLevel="0" collapsed="false">
      <c r="A55" s="0" t="s">
        <v>14</v>
      </c>
      <c r="B55" s="1" t="n">
        <v>43915</v>
      </c>
      <c r="C55" s="6" t="n">
        <f aca="false">全球!C55-法国!C55+法国CDC!C85</f>
        <v>420716</v>
      </c>
      <c r="D55" s="8" t="n">
        <f aca="false">C55-C54</f>
        <v>42324</v>
      </c>
      <c r="E55" s="8" t="n">
        <f aca="false">全球!E55-法国!E55+法国CDC!E85</f>
        <v>18800</v>
      </c>
      <c r="F55" s="8" t="n">
        <f aca="false">E55-E54</f>
        <v>2309</v>
      </c>
      <c r="G55" s="6" t="n">
        <f aca="false">全球!G55-法国!G55+法国CDC!G85</f>
        <v>108323</v>
      </c>
      <c r="H55" s="7" t="n">
        <f aca="false">C55-E55-G55</f>
        <v>293593</v>
      </c>
      <c r="I55" s="8" t="n">
        <v>13262</v>
      </c>
      <c r="J55" s="8" t="n">
        <v>54</v>
      </c>
      <c r="K55" s="9" t="n">
        <v>2.4</v>
      </c>
      <c r="L55" s="8"/>
      <c r="M55" s="8"/>
    </row>
    <row r="56" customFormat="false" ht="15.25" hidden="false" customHeight="false" outlineLevel="0" collapsed="false">
      <c r="A56" s="0" t="s">
        <v>14</v>
      </c>
      <c r="B56" s="1" t="n">
        <v>43916</v>
      </c>
      <c r="C56" s="6" t="n">
        <f aca="false">全球!C56-法国!C56+法国CDC!C86</f>
        <v>467269</v>
      </c>
      <c r="D56" s="8" t="n">
        <f aca="false">C56-C55</f>
        <v>46553</v>
      </c>
      <c r="E56" s="8" t="n">
        <f aca="false">全球!E56-法国!E56+法国CDC!E86</f>
        <v>21160</v>
      </c>
      <c r="F56" s="8" t="n">
        <f aca="false">E56-E55</f>
        <v>2360</v>
      </c>
      <c r="G56" s="6" t="n">
        <f aca="false">全球!G56-法国!G56+法国CDC!G86</f>
        <v>113808</v>
      </c>
      <c r="H56" s="7" t="n">
        <f aca="false">C56-E56-G56</f>
        <v>332301</v>
      </c>
      <c r="I56" s="8" t="n">
        <v>14909</v>
      </c>
      <c r="J56" s="10" t="n">
        <v>59.9</v>
      </c>
      <c r="K56" s="9" t="n">
        <v>2.7</v>
      </c>
      <c r="L56" s="8"/>
      <c r="M56" s="8"/>
    </row>
    <row r="57" customFormat="false" ht="15.25" hidden="false" customHeight="false" outlineLevel="0" collapsed="false">
      <c r="A57" s="0" t="s">
        <v>14</v>
      </c>
      <c r="B57" s="1" t="n">
        <v>43917</v>
      </c>
      <c r="C57" s="6" t="n">
        <f aca="false">全球!C57-法国!C57+法国CDC!C87</f>
        <v>526006</v>
      </c>
      <c r="D57" s="8" t="n">
        <f aca="false">C57-C56</f>
        <v>58737</v>
      </c>
      <c r="E57" s="8" t="n">
        <f aca="false">全球!E57-法国!E57+法国CDC!E87</f>
        <v>23721</v>
      </c>
      <c r="F57" s="8" t="n">
        <f aca="false">E57-E56</f>
        <v>2561</v>
      </c>
      <c r="G57" s="6" t="n">
        <f aca="false">全球!G57-法国!G57+法国CDC!G87</f>
        <v>123337</v>
      </c>
      <c r="H57" s="7" t="n">
        <f aca="false">C57-E57-G57</f>
        <v>378948</v>
      </c>
      <c r="I57" s="8" t="n">
        <v>19430</v>
      </c>
      <c r="J57" s="10" t="n">
        <v>67.5</v>
      </c>
      <c r="K57" s="11" t="n">
        <v>3</v>
      </c>
      <c r="L57" s="8"/>
      <c r="M57" s="8"/>
    </row>
    <row r="58" customFormat="false" ht="15.25" hidden="false" customHeight="false" outlineLevel="0" collapsed="false">
      <c r="A58" s="0" t="s">
        <v>14</v>
      </c>
      <c r="B58" s="1" t="n">
        <v>43918</v>
      </c>
      <c r="C58" s="6" t="n">
        <f aca="false">全球!C58-法国!C58+法国CDC!C88</f>
        <v>590628</v>
      </c>
      <c r="D58" s="8" t="n">
        <f aca="false">C58-C57</f>
        <v>64622</v>
      </c>
      <c r="E58" s="8" t="n">
        <f aca="false">全球!E58-法国!E58+法国CDC!E88</f>
        <v>26966</v>
      </c>
      <c r="F58" s="8" t="n">
        <f aca="false">E58-E57</f>
        <v>3245</v>
      </c>
      <c r="G58" s="6" t="n">
        <f aca="false">全球!G58-法国!G58+法国CDC!G88</f>
        <v>132490</v>
      </c>
      <c r="H58" s="7" t="n">
        <f aca="false">C58-E58-G58</f>
        <v>431172</v>
      </c>
      <c r="I58" s="8" t="n">
        <v>22086</v>
      </c>
      <c r="J58" s="10" t="n">
        <v>75.8</v>
      </c>
      <c r="K58" s="9" t="n">
        <v>3.5</v>
      </c>
      <c r="L58" s="8"/>
      <c r="M58" s="8"/>
    </row>
    <row r="59" customFormat="false" ht="15.25" hidden="false" customHeight="false" outlineLevel="0" collapsed="false">
      <c r="A59" s="0" t="s">
        <v>14</v>
      </c>
      <c r="B59" s="1" t="n">
        <v>43919</v>
      </c>
      <c r="C59" s="6" t="n">
        <f aca="false">全球!C59-法国!C59+法国CDC!C89</f>
        <v>658672</v>
      </c>
      <c r="D59" s="8" t="n">
        <f aca="false">C59-C58</f>
        <v>68044</v>
      </c>
      <c r="E59" s="8" t="n">
        <f aca="false">全球!E59-法国!E59+法国CDC!E89</f>
        <v>30471</v>
      </c>
      <c r="F59" s="8" t="n">
        <f aca="false">E59-E58</f>
        <v>3505</v>
      </c>
      <c r="G59" s="6" t="n">
        <f aca="false">全球!G59-法国!G59+法国CDC!G89</f>
        <v>141420</v>
      </c>
      <c r="H59" s="7" t="n">
        <f aca="false">C59-E59-G59</f>
        <v>486781</v>
      </c>
      <c r="I59" s="8" t="n">
        <v>25248</v>
      </c>
      <c r="J59" s="10" t="n">
        <v>84.5</v>
      </c>
      <c r="K59" s="9" t="n">
        <v>3.9</v>
      </c>
      <c r="L59" s="8"/>
      <c r="M59" s="8"/>
    </row>
    <row r="60" customFormat="false" ht="15.25" hidden="false" customHeight="false" outlineLevel="0" collapsed="false">
      <c r="A60" s="0" t="s">
        <v>14</v>
      </c>
      <c r="B60" s="1" t="n">
        <v>43920</v>
      </c>
      <c r="C60" s="6" t="n">
        <f aca="false">全球!C60-法国!C60+法国CDC!C90</f>
        <v>718897</v>
      </c>
      <c r="D60" s="8" t="n">
        <f aca="false">C60-C59</f>
        <v>60225</v>
      </c>
      <c r="E60" s="8" t="n">
        <f aca="false">全球!E60-法国!E60+法国CDC!E90</f>
        <v>33897</v>
      </c>
      <c r="F60" s="8" t="n">
        <f aca="false">E60-E59</f>
        <v>3426</v>
      </c>
      <c r="G60" s="6" t="n">
        <f aca="false">全球!G60-法国!G60+法国CDC!G90</f>
        <v>150918</v>
      </c>
      <c r="H60" s="7" t="n">
        <f aca="false">C60-E60-G60</f>
        <v>534082</v>
      </c>
      <c r="I60" s="8" t="n">
        <v>26743</v>
      </c>
      <c r="J60" s="10" t="n">
        <v>92.2</v>
      </c>
      <c r="K60" s="9" t="n">
        <v>4.3</v>
      </c>
      <c r="L60" s="8"/>
      <c r="M60" s="8"/>
    </row>
    <row r="61" customFormat="false" ht="15.25" hidden="false" customHeight="false" outlineLevel="0" collapsed="false">
      <c r="A61" s="0" t="s">
        <v>14</v>
      </c>
      <c r="B61" s="1" t="n">
        <v>43921</v>
      </c>
      <c r="C61" s="6" t="n">
        <f aca="false">全球!C61-法国!C61+法国CDC!C91</f>
        <v>780506</v>
      </c>
      <c r="D61" s="8" t="n">
        <f aca="false">C61-C60</f>
        <v>61609</v>
      </c>
      <c r="E61" s="8" t="n">
        <f aca="false">全球!E61-法国!E61+法国CDC!E91</f>
        <v>37551</v>
      </c>
      <c r="F61" s="8" t="n">
        <f aca="false">E61-E60</f>
        <v>3654</v>
      </c>
      <c r="G61" s="6" t="n">
        <f aca="false">全球!G61-法国!G61+法国CDC!G91</f>
        <v>164631</v>
      </c>
      <c r="H61" s="7" t="n">
        <f aca="false">C61-E61-G61</f>
        <v>578324</v>
      </c>
      <c r="I61" s="8" t="n">
        <v>29467</v>
      </c>
      <c r="J61" s="10" t="n">
        <v>100.1</v>
      </c>
      <c r="K61" s="9" t="n">
        <v>4.8</v>
      </c>
      <c r="L61" s="8"/>
      <c r="M61" s="8"/>
    </row>
    <row r="62" customFormat="false" ht="15.25" hidden="false" customHeight="false" outlineLevel="0" collapsed="false">
      <c r="A62" s="0" t="s">
        <v>14</v>
      </c>
      <c r="B62" s="1" t="n">
        <v>43922</v>
      </c>
      <c r="C62" s="6" t="n">
        <f aca="false">全球!C62-法国!C62+法国CDC!C92</f>
        <v>854039</v>
      </c>
      <c r="D62" s="8" t="n">
        <f aca="false">C62-C61</f>
        <v>73533</v>
      </c>
      <c r="E62" s="8" t="n">
        <f aca="false">全球!E62-法国!E62+法国CDC!E92</f>
        <v>42014</v>
      </c>
      <c r="F62" s="8" t="n">
        <f aca="false">E62-E61</f>
        <v>4463</v>
      </c>
      <c r="G62" s="6" t="n">
        <f aca="false">全球!G62-法国!G62+法国CDC!G92</f>
        <v>176906</v>
      </c>
      <c r="H62" s="7" t="n">
        <f aca="false">C62-E62-G62</f>
        <v>635119</v>
      </c>
      <c r="I62" s="8" t="n">
        <v>32280</v>
      </c>
      <c r="J62" s="10" t="n">
        <v>109.6</v>
      </c>
      <c r="K62" s="9" t="n">
        <v>5.4</v>
      </c>
      <c r="L62" s="8"/>
      <c r="M62" s="8"/>
    </row>
    <row r="63" customFormat="false" ht="15.25" hidden="false" customHeight="false" outlineLevel="0" collapsed="false">
      <c r="A63" s="0" t="s">
        <v>14</v>
      </c>
      <c r="B63" s="1" t="n">
        <v>43923</v>
      </c>
      <c r="C63" s="6" t="n">
        <f aca="false">全球!C63-法国!C63+法国CDC!C93</f>
        <v>930819</v>
      </c>
      <c r="D63" s="8" t="n">
        <f aca="false">C63-C62</f>
        <v>76780</v>
      </c>
      <c r="E63" s="8" t="n">
        <f aca="false">全球!E63-法国!E63+法国CDC!E93</f>
        <v>46781</v>
      </c>
      <c r="F63" s="8" t="n">
        <f aca="false">E63-E62</f>
        <v>4767</v>
      </c>
      <c r="G63" s="6" t="n">
        <f aca="false">全球!G63-法国!G63+法国CDC!G93</f>
        <v>193750</v>
      </c>
      <c r="H63" s="7" t="n">
        <f aca="false">C63-E63-G63</f>
        <v>690288</v>
      </c>
      <c r="I63" s="8" t="n">
        <v>35475</v>
      </c>
      <c r="J63" s="10" t="n">
        <v>119.4</v>
      </c>
      <c r="K63" s="11" t="n">
        <v>6</v>
      </c>
      <c r="L63" s="8"/>
      <c r="M63" s="8"/>
    </row>
    <row r="64" customFormat="false" ht="15.25" hidden="false" customHeight="false" outlineLevel="0" collapsed="false">
      <c r="A64" s="0" t="s">
        <v>14</v>
      </c>
      <c r="B64" s="1" t="n">
        <v>43924</v>
      </c>
      <c r="C64" s="6" t="n">
        <f aca="false">全球!C64-法国!C64+法国CDC!C94</f>
        <v>1009727</v>
      </c>
      <c r="D64" s="8" t="n">
        <f aca="false">C64-C63</f>
        <v>78908</v>
      </c>
      <c r="E64" s="8" t="n">
        <f aca="false">全球!E64-法国!E64+法国CDC!E94</f>
        <v>51971</v>
      </c>
      <c r="F64" s="8" t="n">
        <f aca="false">E64-E63</f>
        <v>5190</v>
      </c>
      <c r="G64" s="6" t="n">
        <f aca="false">全球!G64-法国!G64+法国CDC!G94</f>
        <v>211907</v>
      </c>
      <c r="H64" s="7" t="n">
        <f aca="false">C64-E64-G64</f>
        <v>745849</v>
      </c>
      <c r="I64" s="8" t="n">
        <v>37712</v>
      </c>
      <c r="J64" s="10" t="n">
        <v>129.5</v>
      </c>
      <c r="K64" s="9" t="n">
        <v>6.8</v>
      </c>
      <c r="L64" s="8"/>
      <c r="M64" s="8"/>
    </row>
    <row r="65" customFormat="false" ht="15.25" hidden="false" customHeight="false" outlineLevel="0" collapsed="false">
      <c r="A65" s="0" t="s">
        <v>14</v>
      </c>
      <c r="B65" s="1" t="n">
        <v>43925</v>
      </c>
      <c r="C65" s="6" t="n">
        <f aca="false">全球!C65-法国!C65+法国CDC!C95</f>
        <v>1082202</v>
      </c>
      <c r="D65" s="8" t="n">
        <f aca="false">C65-C64</f>
        <v>72475</v>
      </c>
      <c r="E65" s="8" t="n">
        <f aca="false">全球!E65-法国!E65+法国CDC!E95</f>
        <v>58779</v>
      </c>
      <c r="F65" s="8" t="n">
        <f aca="false">E65-E64</f>
        <v>6808</v>
      </c>
      <c r="G65" s="6" t="n">
        <f aca="false">全球!G65-法国!G65+法国CDC!G95</f>
        <v>228109</v>
      </c>
      <c r="H65" s="7" t="n">
        <f aca="false">C65-E65-G65</f>
        <v>795314</v>
      </c>
      <c r="I65" s="8" t="n">
        <v>39403</v>
      </c>
      <c r="J65" s="10" t="n">
        <v>140.4</v>
      </c>
      <c r="K65" s="9" t="n">
        <v>7.5</v>
      </c>
      <c r="L65" s="8"/>
      <c r="M65" s="8"/>
    </row>
    <row r="66" customFormat="false" ht="15.25" hidden="false" customHeight="false" outlineLevel="0" collapsed="false">
      <c r="A66" s="0" t="s">
        <v>14</v>
      </c>
      <c r="B66" s="1" t="n">
        <v>43926</v>
      </c>
      <c r="C66" s="6" t="n">
        <f aca="false">全球!C66-法国!C66+法国CDC!C96</f>
        <v>1182530</v>
      </c>
      <c r="D66" s="8" t="n">
        <f aca="false">C66-C65</f>
        <v>100328</v>
      </c>
      <c r="E66" s="8" t="n">
        <f aca="false">全球!E66-法国!E66+法国CDC!E96</f>
        <v>64577</v>
      </c>
      <c r="F66" s="8" t="n">
        <f aca="false">E66-E65</f>
        <v>5798</v>
      </c>
      <c r="G66" s="6" t="n">
        <f aca="false">全球!G66-法国!G66+法国CDC!G96</f>
        <v>246110</v>
      </c>
      <c r="H66" s="7" t="n">
        <f aca="false">C66-E66-G66</f>
        <v>871843</v>
      </c>
      <c r="I66" s="8" t="n">
        <v>42110</v>
      </c>
      <c r="J66" s="10" t="n">
        <v>153.6</v>
      </c>
      <c r="K66" s="9" t="n">
        <v>8.3</v>
      </c>
      <c r="L66" s="8"/>
      <c r="M66" s="8"/>
    </row>
    <row r="67" customFormat="false" ht="15.25" hidden="false" customHeight="false" outlineLevel="0" collapsed="false">
      <c r="A67" s="0" t="s">
        <v>14</v>
      </c>
      <c r="B67" s="1" t="n">
        <v>43927</v>
      </c>
      <c r="C67" s="6" t="n">
        <f aca="false">全球!C67-法国!C67+法国CDC!C97</f>
        <v>1251288</v>
      </c>
      <c r="D67" s="8" t="n">
        <f aca="false">C67-C66</f>
        <v>68758</v>
      </c>
      <c r="E67" s="8" t="n">
        <f aca="false">全球!E67-法国!E67+法国CDC!E97</f>
        <v>69321</v>
      </c>
      <c r="F67" s="8" t="n">
        <f aca="false">E67-E66</f>
        <v>4744</v>
      </c>
      <c r="G67" s="6" t="n">
        <f aca="false">全球!G67-法国!G67+法国CDC!G97</f>
        <v>261134</v>
      </c>
      <c r="H67" s="7" t="n">
        <f aca="false">C67-E67-G67</f>
        <v>920833</v>
      </c>
      <c r="I67" s="8" t="n">
        <v>45532</v>
      </c>
      <c r="J67" s="10" t="n">
        <v>162.7</v>
      </c>
      <c r="K67" s="9" t="n">
        <v>8.9</v>
      </c>
      <c r="L67" s="8"/>
      <c r="M67" s="8"/>
    </row>
    <row r="68" customFormat="false" ht="15.25" hidden="false" customHeight="false" outlineLevel="0" collapsed="false">
      <c r="A68" s="0" t="s">
        <v>14</v>
      </c>
      <c r="B68" s="1" t="n">
        <v>43928</v>
      </c>
      <c r="C68" s="6" t="n">
        <f aca="false">全球!C68-法国!C68+法国CDC!C98</f>
        <v>1324393</v>
      </c>
      <c r="D68" s="8" t="n">
        <f aca="false">C68-C67</f>
        <v>73105</v>
      </c>
      <c r="E68" s="8" t="n">
        <f aca="false">全球!E68-法国!E68+法国CDC!E98</f>
        <v>74442</v>
      </c>
      <c r="F68" s="8" t="n">
        <f aca="false">E68-E67</f>
        <v>5121</v>
      </c>
      <c r="G68" s="6" t="n">
        <f aca="false">全球!G68-法国!G68+法国CDC!G98</f>
        <v>278156</v>
      </c>
      <c r="H68" s="7" t="n">
        <f aca="false">C68-E68-G68</f>
        <v>971795</v>
      </c>
      <c r="I68" s="13" t="n">
        <v>47498</v>
      </c>
      <c r="J68" s="13" t="n">
        <v>172</v>
      </c>
      <c r="K68" s="14" t="n">
        <v>9.6</v>
      </c>
      <c r="L68" s="13"/>
      <c r="M68" s="13"/>
    </row>
    <row r="69" customFormat="false" ht="15.25" hidden="false" customHeight="false" outlineLevel="0" collapsed="false">
      <c r="A69" s="0" t="s">
        <v>14</v>
      </c>
      <c r="B69" s="1" t="n">
        <v>43929</v>
      </c>
      <c r="C69" s="6" t="n">
        <f aca="false">全球!C69-法国!C69+法国CDC!C99</f>
        <v>1402629</v>
      </c>
      <c r="D69" s="8" t="n">
        <f aca="false">C69-C68</f>
        <v>78236</v>
      </c>
      <c r="E69" s="8" t="n">
        <f aca="false">全球!E69-法国!E69+法国CDC!E99</f>
        <v>81857</v>
      </c>
      <c r="F69" s="8" t="n">
        <f aca="false">E69-E68</f>
        <v>7415</v>
      </c>
      <c r="G69" s="6" t="n">
        <f aca="false">全球!G69-法国!G69+法国CDC!G99</f>
        <v>301623</v>
      </c>
      <c r="H69" s="7" t="n">
        <f aca="false">C69-E69-G69</f>
        <v>1019149</v>
      </c>
      <c r="I69" s="8" t="n">
        <v>47911</v>
      </c>
      <c r="J69" s="10" t="n">
        <v>182.6</v>
      </c>
      <c r="K69" s="9" t="n">
        <v>10.5</v>
      </c>
      <c r="L69" s="12"/>
      <c r="M69" s="12"/>
    </row>
    <row r="70" customFormat="false" ht="15.25" hidden="false" customHeight="false" outlineLevel="0" collapsed="false">
      <c r="A70" s="0" t="s">
        <v>14</v>
      </c>
      <c r="B70" s="1" t="n">
        <v>43930</v>
      </c>
      <c r="C70" s="6" t="n">
        <f aca="false">全球!C70-法国!C70+法国CDC!C100</f>
        <v>1485407</v>
      </c>
      <c r="D70" s="8" t="n">
        <f aca="false">C70-C69</f>
        <v>82778</v>
      </c>
      <c r="E70" s="8" t="n">
        <f aca="false">全球!E70-法国!E70+法国CDC!E100</f>
        <v>88100</v>
      </c>
      <c r="F70" s="8" t="n">
        <f aca="false">E70-E69</f>
        <v>6243</v>
      </c>
      <c r="G70" s="6" t="n">
        <f aca="false">全球!G70-法国!G70+法国CDC!G100</f>
        <v>319292</v>
      </c>
      <c r="H70" s="7" t="n">
        <f aca="false">C70-E70-G70</f>
        <v>1078015</v>
      </c>
      <c r="I70" s="8" t="n">
        <v>48018</v>
      </c>
      <c r="J70" s="10" t="n">
        <v>193.3</v>
      </c>
      <c r="K70" s="9" t="n">
        <v>11.3</v>
      </c>
      <c r="L70" s="12"/>
      <c r="M70" s="12"/>
    </row>
    <row r="71" customFormat="false" ht="15.25" hidden="false" customHeight="false" outlineLevel="0" collapsed="false">
      <c r="A71" s="0" t="s">
        <v>14</v>
      </c>
      <c r="B71" s="1" t="n">
        <v>43931</v>
      </c>
      <c r="C71" s="6" t="n">
        <f aca="false">全球!C71-法国!C71+法国CDC!C101</f>
        <v>1573971</v>
      </c>
      <c r="D71" s="8" t="n">
        <f aca="false">C71-C70</f>
        <v>88564</v>
      </c>
      <c r="E71" s="8" t="n">
        <f aca="false">全球!E71-法国!E71+法国CDC!E101</f>
        <v>95385</v>
      </c>
      <c r="F71" s="8" t="n">
        <f aca="false">E71-E70</f>
        <v>7285</v>
      </c>
      <c r="G71" s="6" t="n">
        <f aca="false">全球!G71-法国!G71+法国CDC!G101</f>
        <v>355392</v>
      </c>
      <c r="H71" s="7" t="n">
        <f aca="false">C71-E71-G71</f>
        <v>1123194</v>
      </c>
      <c r="I71" s="8" t="n">
        <v>48953</v>
      </c>
      <c r="J71" s="10" t="n">
        <v>204.7</v>
      </c>
      <c r="K71" s="9" t="n">
        <v>12.2</v>
      </c>
      <c r="L71" s="12"/>
      <c r="M71" s="12"/>
    </row>
    <row r="72" customFormat="false" ht="15.25" hidden="false" customHeight="false" outlineLevel="0" collapsed="false">
      <c r="A72" s="0" t="s">
        <v>14</v>
      </c>
      <c r="B72" s="1" t="n">
        <v>43932</v>
      </c>
      <c r="C72" s="6" t="n">
        <f aca="false">全球!C72-法国!C72+法国CDC!C102</f>
        <v>1667246</v>
      </c>
      <c r="D72" s="8" t="n">
        <f aca="false">C72-C71</f>
        <v>93275</v>
      </c>
      <c r="E72" s="8" t="n">
        <f aca="false">全球!E72-法国!E72+法国CDC!E102</f>
        <v>102399</v>
      </c>
      <c r="F72" s="8" t="n">
        <f aca="false">E72-E71</f>
        <v>7014</v>
      </c>
      <c r="G72" s="6" t="n">
        <f aca="false">全球!G72-法国!G72+法国CDC!G102</f>
        <v>375321</v>
      </c>
      <c r="H72" s="7" t="n">
        <f aca="false">C72-E72-G72</f>
        <v>1189526</v>
      </c>
      <c r="I72" s="8" t="n">
        <v>49823</v>
      </c>
      <c r="J72" s="10" t="n">
        <v>216.9</v>
      </c>
      <c r="K72" s="9" t="n">
        <v>13.1</v>
      </c>
      <c r="L72" s="12"/>
      <c r="M72" s="12"/>
    </row>
    <row r="73" customFormat="false" ht="15.25" hidden="false" customHeight="false" outlineLevel="0" collapsed="false">
      <c r="A73" s="0" t="s">
        <v>14</v>
      </c>
      <c r="B73" s="1" t="n">
        <v>43933</v>
      </c>
      <c r="C73" s="6" t="n">
        <f aca="false">全球!C73-法国!C73+法国CDC!C103</f>
        <v>1748913</v>
      </c>
      <c r="D73" s="8" t="n">
        <f aca="false">C73-C72</f>
        <v>81667</v>
      </c>
      <c r="E73" s="8" t="n">
        <f aca="false">全球!E73-法国!E73+法国CDC!E103</f>
        <v>108477</v>
      </c>
      <c r="F73" s="8" t="n">
        <f aca="false">E73-E72</f>
        <v>6078</v>
      </c>
      <c r="G73" s="6" t="n">
        <f aca="false">全球!G73-法国!G73+法国CDC!G103</f>
        <v>401498</v>
      </c>
      <c r="H73" s="7" t="n">
        <f aca="false">C73-E73-G73</f>
        <v>1238938</v>
      </c>
      <c r="I73" s="8" t="n">
        <v>50134</v>
      </c>
      <c r="J73" s="10" t="n">
        <v>227.5</v>
      </c>
      <c r="K73" s="9" t="n">
        <v>13.9</v>
      </c>
      <c r="L73" s="12"/>
      <c r="M73" s="12"/>
    </row>
    <row r="74" customFormat="false" ht="15.25" hidden="false" customHeight="false" outlineLevel="0" collapsed="false">
      <c r="A74" s="0" t="s">
        <v>14</v>
      </c>
      <c r="B74" s="1" t="n">
        <v>43934</v>
      </c>
      <c r="C74" s="6" t="n">
        <f aca="false">全球!C74-法国!C74+法国CDC!C104</f>
        <v>1821865</v>
      </c>
      <c r="D74" s="8" t="n">
        <f aca="false">C74-C73</f>
        <v>72952</v>
      </c>
      <c r="E74" s="8" t="n">
        <f aca="false">全球!E74-法国!E74+法国CDC!E104</f>
        <v>113902</v>
      </c>
      <c r="F74" s="8" t="n">
        <f aca="false">E74-E73</f>
        <v>5425</v>
      </c>
      <c r="G74" s="6" t="n">
        <f aca="false">全球!G74-法国!G74+法国CDC!G104</f>
        <v>422488</v>
      </c>
      <c r="H74" s="7" t="n">
        <f aca="false">C74-E74-G74</f>
        <v>1285475</v>
      </c>
      <c r="I74" s="8" t="n">
        <v>50761</v>
      </c>
      <c r="J74" s="8" t="n">
        <v>237</v>
      </c>
      <c r="K74" s="15" t="n">
        <v>14.6</v>
      </c>
      <c r="L74" s="12"/>
      <c r="M74" s="12"/>
    </row>
    <row r="75" customFormat="false" ht="15.25" hidden="false" customHeight="false" outlineLevel="0" collapsed="false">
      <c r="A75" s="0" t="s">
        <v>14</v>
      </c>
      <c r="B75" s="1" t="n">
        <v>43935</v>
      </c>
      <c r="C75" s="6" t="n">
        <f aca="false">全球!C75-法国!C75+法国CDC!C105</f>
        <v>1892457</v>
      </c>
      <c r="D75" s="8" t="n">
        <f aca="false">C75-C74</f>
        <v>70592</v>
      </c>
      <c r="E75" s="8" t="n">
        <f aca="false">全球!E75-法国!E75+法国CDC!E105</f>
        <v>119212</v>
      </c>
      <c r="F75" s="8" t="n">
        <f aca="false">E75-E74</f>
        <v>5310</v>
      </c>
      <c r="G75" s="6" t="n">
        <f aca="false">全球!G75-法国!G75+法国CDC!G105</f>
        <v>443192</v>
      </c>
      <c r="H75" s="7" t="n">
        <f aca="false">C75-E75-G75</f>
        <v>1330053</v>
      </c>
      <c r="I75" s="12" t="n">
        <v>51719</v>
      </c>
      <c r="J75" s="12" t="n">
        <v>246.1</v>
      </c>
      <c r="K75" s="14" t="n">
        <v>15.3</v>
      </c>
      <c r="L75" s="12"/>
      <c r="M75" s="12"/>
    </row>
    <row r="76" customFormat="false" ht="15.25" hidden="false" customHeight="false" outlineLevel="0" collapsed="false">
      <c r="A76" s="0" t="s">
        <v>14</v>
      </c>
      <c r="B76" s="1" t="n">
        <v>43936</v>
      </c>
      <c r="C76" s="6" t="n">
        <f aca="false">全球!C76-法国!C76+法国CDC!C106</f>
        <v>1964595</v>
      </c>
      <c r="D76" s="8" t="n">
        <f aca="false">C76-C75</f>
        <v>72138</v>
      </c>
      <c r="E76" s="8" t="n">
        <f aca="false">全球!E76-法国!E76+法国CDC!E106</f>
        <v>125951</v>
      </c>
      <c r="F76" s="8" t="n">
        <f aca="false">E76-E75</f>
        <v>6739</v>
      </c>
      <c r="G76" s="6" t="n">
        <f aca="false">全球!G76-法国!G76+法国CDC!G106</f>
        <v>467074</v>
      </c>
      <c r="H76" s="7" t="n">
        <f aca="false">C76-E76-G76</f>
        <v>1371570</v>
      </c>
      <c r="I76" s="12" t="n">
        <v>51561</v>
      </c>
      <c r="J76" s="12" t="n">
        <v>255.5</v>
      </c>
      <c r="K76" s="14" t="n">
        <v>16.2</v>
      </c>
      <c r="L76" s="12"/>
      <c r="M76" s="12"/>
    </row>
    <row r="77" customFormat="false" ht="15.25" hidden="false" customHeight="false" outlineLevel="0" collapsed="false">
      <c r="A77" s="0" t="s">
        <v>14</v>
      </c>
      <c r="B77" s="1" t="n">
        <v>43937</v>
      </c>
      <c r="C77" s="6" t="n">
        <f aca="false">全球!C77-法国!C77+法国CDC!C107</f>
        <v>2040130</v>
      </c>
      <c r="D77" s="8" t="n">
        <f aca="false">C77-C76</f>
        <v>75535</v>
      </c>
      <c r="E77" s="8" t="n">
        <f aca="false">全球!E77-法国!E77+法国CDC!E107</f>
        <v>134020</v>
      </c>
      <c r="F77" s="8" t="n">
        <f aca="false">E77-E76</f>
        <v>8069</v>
      </c>
      <c r="G77" s="6" t="n">
        <f aca="false">全球!G77-法国!G77+法国CDC!G107</f>
        <v>509067</v>
      </c>
      <c r="H77" s="7" t="n">
        <f aca="false">C77-E77-G77</f>
        <v>1397043</v>
      </c>
      <c r="I77" s="6" t="n">
        <v>51134</v>
      </c>
      <c r="J77" s="6" t="n">
        <v>266</v>
      </c>
      <c r="K77" s="9" t="n">
        <v>17.2</v>
      </c>
      <c r="L77" s="6"/>
      <c r="M77" s="12"/>
    </row>
    <row r="78" customFormat="false" ht="15.25" hidden="false" customHeight="false" outlineLevel="0" collapsed="false">
      <c r="A78" s="0" t="s">
        <v>14</v>
      </c>
      <c r="B78" s="1" t="n">
        <v>43938</v>
      </c>
      <c r="C78" s="6" t="n">
        <f aca="false">全球!C78-法国!C78+法国CDC!C108</f>
        <v>2127485</v>
      </c>
      <c r="D78" s="8" t="n">
        <f aca="false">C78-C77</f>
        <v>87355</v>
      </c>
      <c r="E78" s="8" t="n">
        <f aca="false">全球!E78-法国!E78+法国CDC!E108</f>
        <v>145417</v>
      </c>
      <c r="F78" s="8" t="n">
        <f aca="false">E78-E77</f>
        <v>11397</v>
      </c>
      <c r="G78" s="6" t="n">
        <f aca="false">全球!G78-法国!G78+法国CDC!G108</f>
        <v>546743</v>
      </c>
      <c r="H78" s="7" t="n">
        <f aca="false">C78-E78-G78</f>
        <v>1435325</v>
      </c>
      <c r="I78" s="12" t="n">
        <v>56577</v>
      </c>
      <c r="J78" s="12" t="n">
        <v>279.7</v>
      </c>
      <c r="K78" s="14" t="n">
        <v>18.7</v>
      </c>
      <c r="L78" s="12"/>
      <c r="M78" s="12"/>
    </row>
    <row r="79" customFormat="false" ht="15.25" hidden="false" customHeight="false" outlineLevel="0" collapsed="false">
      <c r="A79" s="0" t="s">
        <v>14</v>
      </c>
      <c r="B79" s="1" t="n">
        <v>43939</v>
      </c>
      <c r="C79" s="6" t="n">
        <f aca="false">全球!C79-法国!C79+法国CDC!C109</f>
        <v>2201506</v>
      </c>
      <c r="D79" s="8" t="n">
        <f aca="false">C79-C78</f>
        <v>74021</v>
      </c>
      <c r="E79" s="8" t="n">
        <f aca="false">全球!E79-法国!E79+法国CDC!E109</f>
        <v>153818</v>
      </c>
      <c r="F79" s="8" t="n">
        <f aca="false">E79-E78</f>
        <v>8401</v>
      </c>
      <c r="G79" s="6" t="n">
        <f aca="false">全球!G79-法国!G79+法国CDC!G109</f>
        <v>569937</v>
      </c>
      <c r="H79" s="7" t="n">
        <f aca="false">C79-E79-G79</f>
        <v>1477751</v>
      </c>
      <c r="I79" s="12" t="n">
        <v>56924</v>
      </c>
      <c r="J79" s="12" t="n">
        <v>286.8</v>
      </c>
      <c r="K79" s="14" t="n">
        <v>19.7</v>
      </c>
      <c r="L79" s="12"/>
      <c r="M79" s="12"/>
    </row>
    <row r="80" customFormat="false" ht="15.25" hidden="false" customHeight="false" outlineLevel="0" collapsed="false">
      <c r="A80" s="0" t="s">
        <v>14</v>
      </c>
      <c r="B80" s="1" t="n">
        <v>43940</v>
      </c>
      <c r="C80" s="6" t="n">
        <f aca="false">全球!C80-法国!C80+法国CDC!C110</f>
        <v>2288798</v>
      </c>
      <c r="D80" s="8" t="n">
        <f aca="false">C80-C79</f>
        <v>87292</v>
      </c>
      <c r="E80" s="8" t="n">
        <f aca="false">全球!E80-法国!E80+法国CDC!E110</f>
        <v>159747</v>
      </c>
      <c r="F80" s="8" t="n">
        <f aca="false">E80-E79</f>
        <v>5929</v>
      </c>
      <c r="G80" s="6" t="n">
        <f aca="false">全球!G80-法国!G80+法国CDC!G110</f>
        <v>595381</v>
      </c>
      <c r="H80" s="7" t="n">
        <f aca="false">C80-E80-G80</f>
        <v>1533670</v>
      </c>
      <c r="I80" s="12" t="n">
        <v>55218</v>
      </c>
      <c r="J80" s="12" t="n">
        <v>298</v>
      </c>
      <c r="K80" s="14" t="n">
        <v>20.5</v>
      </c>
      <c r="L80" s="12"/>
      <c r="M80" s="12"/>
    </row>
    <row r="81" customFormat="false" ht="15.25" hidden="false" customHeight="false" outlineLevel="0" collapsed="false">
      <c r="A81" s="0" t="s">
        <v>14</v>
      </c>
      <c r="B81" s="1" t="n">
        <v>43941</v>
      </c>
      <c r="C81" s="6" t="n">
        <f aca="false">全球!C81-法国!C81+法国CDC!C111</f>
        <v>2367742</v>
      </c>
      <c r="D81" s="8" t="n">
        <f aca="false">C81-C80</f>
        <v>78944</v>
      </c>
      <c r="E81" s="8" t="n">
        <f aca="false">全球!E81-法国!E81+法国CDC!E111</f>
        <v>165641</v>
      </c>
      <c r="F81" s="8" t="n">
        <f aca="false">E81-E80</f>
        <v>5894</v>
      </c>
      <c r="G81" s="6" t="n">
        <f aca="false">全球!G81-法国!G81+法国CDC!G111</f>
        <v>615703</v>
      </c>
      <c r="H81" s="7" t="n">
        <f aca="false">C81-E81-G81</f>
        <v>1586398</v>
      </c>
      <c r="I81" s="12" t="n">
        <v>54215</v>
      </c>
      <c r="J81" s="12" t="n">
        <v>308</v>
      </c>
      <c r="K81" s="14" t="n">
        <v>21.3</v>
      </c>
      <c r="L81" s="12"/>
      <c r="M81" s="12"/>
    </row>
    <row r="82" customFormat="false" ht="15.25" hidden="false" customHeight="false" outlineLevel="0" collapsed="false">
      <c r="A82" s="0" t="s">
        <v>14</v>
      </c>
      <c r="B82" s="1" t="n">
        <v>43942</v>
      </c>
      <c r="C82" s="6" t="n">
        <f aca="false">全球!C82-法国!C82+法国CDC!C112</f>
        <v>2438771</v>
      </c>
      <c r="D82" s="8" t="n">
        <f aca="false">C82-C81</f>
        <v>71029</v>
      </c>
      <c r="E82" s="8" t="n">
        <f aca="false">全球!E82-法国!E82+法国CDC!E112</f>
        <v>169948</v>
      </c>
      <c r="F82" s="8" t="n">
        <f aca="false">E82-E81</f>
        <v>4307</v>
      </c>
      <c r="G82" s="6" t="n">
        <f aca="false">全球!G82-法国!G82+法国CDC!G112</f>
        <v>645019</v>
      </c>
      <c r="H82" s="7" t="n">
        <f aca="false">C82-E82-G82</f>
        <v>1623804</v>
      </c>
      <c r="I82" s="12" t="n">
        <v>56444</v>
      </c>
      <c r="J82" s="12" t="n">
        <v>317</v>
      </c>
      <c r="K82" s="14" t="n">
        <v>21.8</v>
      </c>
      <c r="L82" s="6"/>
      <c r="M82" s="6"/>
    </row>
    <row r="83" customFormat="false" ht="15.25" hidden="false" customHeight="false" outlineLevel="0" collapsed="false">
      <c r="A83" s="0" t="s">
        <v>14</v>
      </c>
      <c r="B83" s="1" t="n">
        <v>43943</v>
      </c>
      <c r="C83" s="6" t="n">
        <f aca="false">全球!C83-法国!C83+法国CDC!C113</f>
        <v>2515331</v>
      </c>
      <c r="D83" s="8" t="n">
        <f aca="false">C83-C82</f>
        <v>76560</v>
      </c>
      <c r="E83" s="8" t="n">
        <f aca="false">全球!E83-法国!E83+法国CDC!E113</f>
        <v>177177</v>
      </c>
      <c r="F83" s="8" t="n">
        <f aca="false">E83-E82</f>
        <v>7229</v>
      </c>
      <c r="G83" s="6" t="n">
        <f aca="false">全球!G83-法国!G83+法国CDC!G113</f>
        <v>688356</v>
      </c>
      <c r="H83" s="7" t="n">
        <f aca="false">C83-E83-G83</f>
        <v>1649798</v>
      </c>
      <c r="I83" s="6" t="n">
        <v>57254</v>
      </c>
      <c r="J83" s="6" t="n">
        <v>327</v>
      </c>
      <c r="K83" s="9" t="n">
        <v>22.7</v>
      </c>
      <c r="L83" s="6"/>
      <c r="M83" s="6"/>
    </row>
    <row r="84" customFormat="false" ht="15.25" hidden="false" customHeight="false" outlineLevel="0" collapsed="false">
      <c r="A84" s="0" t="s">
        <v>14</v>
      </c>
      <c r="B84" s="1" t="n">
        <v>43944</v>
      </c>
      <c r="C84" s="6" t="n">
        <f aca="false">全球!C84-法国!C84+法国CDC!C114</f>
        <v>2593158</v>
      </c>
      <c r="D84" s="8" t="n">
        <f aca="false">C84-C83</f>
        <v>77827</v>
      </c>
      <c r="E84" s="8" t="n">
        <f aca="false">全球!E84-法国!E84+法国CDC!E114</f>
        <v>183723</v>
      </c>
      <c r="F84" s="8" t="n">
        <f aca="false">E84-E83</f>
        <v>6546</v>
      </c>
      <c r="G84" s="6" t="n">
        <f aca="false">全球!G84-法国!G84+法国CDC!G114</f>
        <v>716731</v>
      </c>
      <c r="H84" s="7" t="n">
        <f aca="false">C84-E84-G84</f>
        <v>1692704</v>
      </c>
      <c r="I84" s="6" t="n">
        <v>56678</v>
      </c>
      <c r="J84" s="6" t="n">
        <v>337.4</v>
      </c>
      <c r="K84" s="9" t="n">
        <v>23.6</v>
      </c>
      <c r="L84" s="6"/>
      <c r="M84" s="6"/>
    </row>
    <row r="85" customFormat="false" ht="15.25" hidden="false" customHeight="false" outlineLevel="0" collapsed="false">
      <c r="A85" s="0" t="s">
        <v>14</v>
      </c>
      <c r="B85" s="1" t="n">
        <v>43945</v>
      </c>
      <c r="C85" s="6" t="n">
        <f aca="false">全球!C85-法国!C85+法国CDC!C115</f>
        <v>2672915</v>
      </c>
      <c r="D85" s="8" t="n">
        <f aca="false">C85-C84</f>
        <v>79757</v>
      </c>
      <c r="E85" s="8" t="n">
        <f aca="false">全球!E85-法国!E85+法国CDC!E115</f>
        <v>190110</v>
      </c>
      <c r="F85" s="8" t="n">
        <f aca="false">E85-E84</f>
        <v>6387</v>
      </c>
      <c r="G85" s="6" t="n">
        <f aca="false">全球!G85-法国!G85+法国CDC!G115</f>
        <v>743567</v>
      </c>
      <c r="H85" s="7" t="n">
        <f aca="false">C85-E85-G85</f>
        <v>1739238</v>
      </c>
      <c r="I85" s="6" t="n">
        <v>58675</v>
      </c>
      <c r="J85" s="6" t="n">
        <v>348</v>
      </c>
      <c r="K85" s="9" t="n">
        <v>24.4</v>
      </c>
      <c r="L85" s="6"/>
      <c r="M85" s="6"/>
    </row>
    <row r="86" customFormat="false" ht="15.25" hidden="false" customHeight="false" outlineLevel="0" collapsed="false">
      <c r="A86" s="0" t="s">
        <v>14</v>
      </c>
      <c r="B86" s="1" t="n">
        <v>43946</v>
      </c>
      <c r="C86" s="6" t="n">
        <f aca="false">全球!C86-法国!C86+法国CDC!C116</f>
        <v>2780925</v>
      </c>
      <c r="D86" s="8" t="n">
        <f aca="false">C86-C85</f>
        <v>108010</v>
      </c>
      <c r="E86" s="8" t="n">
        <f aca="false">全球!E86-法国!E86+法国CDC!E116</f>
        <v>196575</v>
      </c>
      <c r="F86" s="8" t="n">
        <f aca="false">E86-E85</f>
        <v>6465</v>
      </c>
      <c r="G86" s="6" t="n">
        <f aca="false">全球!G86-法国!G86+法国CDC!G116</f>
        <v>779766</v>
      </c>
      <c r="H86" s="7" t="n">
        <f aca="false">C86-E86-G86</f>
        <v>1804584</v>
      </c>
      <c r="I86" s="6" t="n">
        <v>58347</v>
      </c>
      <c r="J86" s="6" t="n">
        <v>362</v>
      </c>
      <c r="K86" s="9" t="n">
        <v>25.2</v>
      </c>
      <c r="L86" s="6"/>
      <c r="M86" s="6"/>
    </row>
    <row r="87" customFormat="false" ht="15.25" hidden="false" customHeight="false" outlineLevel="0" collapsed="false">
      <c r="A87" s="0" t="s">
        <v>14</v>
      </c>
      <c r="B87" s="1" t="n">
        <v>43947</v>
      </c>
      <c r="C87" s="6" t="n">
        <f aca="false">全球!C87-法国!C87+法国CDC!C117</f>
        <v>2874672</v>
      </c>
      <c r="D87" s="8" t="n">
        <f aca="false">C87-C86</f>
        <v>93747</v>
      </c>
      <c r="E87" s="8" t="n">
        <f aca="false">全球!E87-法国!E87+法国CDC!E117</f>
        <v>202936</v>
      </c>
      <c r="F87" s="8" t="n">
        <f aca="false">E87-E86</f>
        <v>6361</v>
      </c>
      <c r="G87" s="6" t="n">
        <f aca="false">全球!G87-法国!G87+法国CDC!G117</f>
        <v>832702</v>
      </c>
      <c r="H87" s="7" t="n">
        <f aca="false">C87-E87-G87</f>
        <v>1839034</v>
      </c>
      <c r="I87" s="6" t="n">
        <v>58178</v>
      </c>
      <c r="J87" s="6" t="n">
        <v>374</v>
      </c>
      <c r="K87" s="9" t="n">
        <v>26</v>
      </c>
      <c r="L87" s="6"/>
      <c r="M87" s="6"/>
    </row>
    <row r="88" customFormat="false" ht="15.25" hidden="false" customHeight="false" outlineLevel="0" collapsed="false">
      <c r="A88" s="0" t="s">
        <v>14</v>
      </c>
      <c r="B88" s="1" t="n">
        <v>43948</v>
      </c>
      <c r="C88" s="6" t="n">
        <f aca="false">全球!C88-法国!C88+法国CDC!C118</f>
        <v>2951420</v>
      </c>
      <c r="D88" s="8" t="n">
        <f aca="false">C88-C87</f>
        <v>76748</v>
      </c>
      <c r="E88" s="8" t="n">
        <f aca="false">全球!E88-法国!E88+法国CDC!E118</f>
        <v>206728</v>
      </c>
      <c r="F88" s="8" t="n">
        <f aca="false">E88-E87</f>
        <v>3792</v>
      </c>
      <c r="G88" s="6" t="n">
        <f aca="false">全球!G88-法国!G88+法国CDC!G118</f>
        <v>876488</v>
      </c>
      <c r="H88" s="7" t="n">
        <f aca="false">C88-E88-G88</f>
        <v>1868204</v>
      </c>
      <c r="I88" s="6" t="n">
        <v>57583</v>
      </c>
      <c r="J88" s="6" t="n">
        <v>383</v>
      </c>
      <c r="K88" s="9" t="n">
        <v>26.5</v>
      </c>
      <c r="L88" s="6"/>
      <c r="M88" s="6"/>
    </row>
    <row r="89" customFormat="false" ht="15.25" hidden="false" customHeight="false" outlineLevel="0" collapsed="false">
      <c r="A89" s="0" t="s">
        <v>14</v>
      </c>
      <c r="B89" s="1" t="n">
        <v>43949</v>
      </c>
      <c r="C89" s="6" t="n">
        <f aca="false">全球!C89-法国!C89+法国CDC!C119</f>
        <v>3018148</v>
      </c>
      <c r="D89" s="8" t="n">
        <f aca="false">C89-C88</f>
        <v>66728</v>
      </c>
      <c r="E89" s="8" t="n">
        <f aca="false">全球!E89-法国!E89+法国CDC!E119</f>
        <v>211065</v>
      </c>
      <c r="F89" s="8" t="n">
        <f aca="false">E89-E88</f>
        <v>4337</v>
      </c>
      <c r="G89" s="6" t="n">
        <f aca="false">全球!G89-法国!G89+法国CDC!G119</f>
        <v>919366</v>
      </c>
      <c r="H89" s="7" t="n">
        <f aca="false">C89-E89-G89</f>
        <v>1887717</v>
      </c>
      <c r="I89" s="6" t="n">
        <v>56446</v>
      </c>
      <c r="J89" s="6" t="n">
        <v>392</v>
      </c>
      <c r="K89" s="9" t="n">
        <v>27.1</v>
      </c>
      <c r="L89" s="6"/>
      <c r="M89" s="6"/>
    </row>
    <row r="90" customFormat="false" ht="15.25" hidden="false" customHeight="false" outlineLevel="0" collapsed="false">
      <c r="A90" s="0" t="s">
        <v>14</v>
      </c>
      <c r="B90" s="1" t="n">
        <v>43950</v>
      </c>
      <c r="C90" s="6" t="n">
        <f aca="false">全球!C90-法国!C90+法国CDC!C120</f>
        <v>3089330</v>
      </c>
      <c r="D90" s="8" t="n">
        <f aca="false">C90-C89</f>
        <v>71182</v>
      </c>
      <c r="E90" s="8" t="n">
        <f aca="false">全球!E90-法国!E90+法国CDC!E120</f>
        <v>216987</v>
      </c>
      <c r="F90" s="8" t="n">
        <f aca="false">E90-E89</f>
        <v>5922</v>
      </c>
      <c r="G90" s="6" t="n">
        <f aca="false">全球!G90-法国!G90+法国CDC!G120</f>
        <v>950878</v>
      </c>
      <c r="H90" s="7" t="n">
        <f aca="false">C90-E90-G90</f>
        <v>1921465</v>
      </c>
      <c r="I90" s="6" t="n">
        <f aca="false">全球!I90</f>
        <v>56542</v>
      </c>
      <c r="J90" s="6" t="n">
        <f aca="false">全球!J90</f>
        <v>401</v>
      </c>
      <c r="K90" s="6" t="n">
        <f aca="false">全球!K90</f>
        <v>27.8</v>
      </c>
      <c r="L90" s="6"/>
      <c r="M90" s="6"/>
    </row>
    <row r="91" customFormat="false" ht="15.25" hidden="false" customHeight="false" outlineLevel="0" collapsed="false">
      <c r="A91" s="0" t="s">
        <v>14</v>
      </c>
      <c r="B91" s="1" t="n">
        <v>43951</v>
      </c>
      <c r="C91" s="6" t="n">
        <f aca="false">全球!C91-法国!C91+法国CDC!C121</f>
        <v>3169186</v>
      </c>
      <c r="D91" s="8" t="n">
        <f aca="false">C91-C90</f>
        <v>79856</v>
      </c>
      <c r="E91" s="8" t="n">
        <f aca="false">全球!E91-法国!E91+法国CDC!E121</f>
        <v>227368</v>
      </c>
      <c r="F91" s="8" t="n">
        <f aca="false">E91-E90</f>
        <v>10381</v>
      </c>
      <c r="G91" s="6" t="n">
        <f aca="false">全球!G91-法国!G91+法国CDC!G121</f>
        <v>996827</v>
      </c>
      <c r="H91" s="7" t="n">
        <f aca="false">C91-E91-G91</f>
        <v>1944991</v>
      </c>
      <c r="I91" s="6" t="n">
        <f aca="false">全球!I91</f>
        <v>59807</v>
      </c>
      <c r="J91" s="6" t="n">
        <f aca="false">全球!J91</f>
        <v>411</v>
      </c>
      <c r="K91" s="6" t="n">
        <f aca="false">全球!K91</f>
        <v>29.2</v>
      </c>
      <c r="L91" s="6"/>
      <c r="M91" s="6"/>
    </row>
    <row r="92" customFormat="false" ht="15.25" hidden="false" customHeight="false" outlineLevel="0" collapsed="false">
      <c r="A92" s="0" t="s">
        <v>14</v>
      </c>
      <c r="B92" s="1" t="n">
        <v>43952</v>
      </c>
      <c r="C92" s="6" t="n">
        <f aca="false">全球!C92-法国!C92+法国CDC!C122</f>
        <v>3262629</v>
      </c>
      <c r="D92" s="8" t="n">
        <f aca="false">C92-C91</f>
        <v>93443</v>
      </c>
      <c r="E92" s="8" t="n">
        <f aca="false">全球!E92-法国!E92+法国CDC!E122</f>
        <v>233641</v>
      </c>
      <c r="F92" s="8" t="n">
        <f aca="false">E92-E91</f>
        <v>6273</v>
      </c>
      <c r="G92" s="6" t="n">
        <f aca="false">全球!G92-法国!G92+法国CDC!G122</f>
        <v>1037913</v>
      </c>
      <c r="H92" s="7" t="n">
        <f aca="false">C92-E92-G92</f>
        <v>1991075</v>
      </c>
      <c r="I92" s="6" t="n">
        <f aca="false">全球!I92</f>
        <v>50958</v>
      </c>
      <c r="J92" s="6" t="n">
        <f aca="false">全球!J92</f>
        <v>423</v>
      </c>
      <c r="K92" s="6" t="n">
        <f aca="false">全球!K92</f>
        <v>30</v>
      </c>
      <c r="L92" s="6"/>
      <c r="M92" s="6"/>
    </row>
    <row r="93" customFormat="false" ht="15.25" hidden="false" customHeight="false" outlineLevel="0" collapsed="false">
      <c r="A93" s="0" t="s">
        <v>14</v>
      </c>
      <c r="B93" s="1" t="n">
        <v>43953</v>
      </c>
      <c r="C93" s="6" t="n">
        <f aca="false">全球!C93-法国!C93+法国CDC!C123</f>
        <v>3354181</v>
      </c>
      <c r="D93" s="8" t="n">
        <f aca="false">C93-C92</f>
        <v>91552</v>
      </c>
      <c r="E93" s="8" t="n">
        <f aca="false">全球!E93-法国!E93+法国CDC!E123</f>
        <v>239110</v>
      </c>
      <c r="F93" s="8" t="n">
        <f aca="false">E93-E92</f>
        <v>5469</v>
      </c>
      <c r="G93" s="6" t="n">
        <f aca="false">全球!G93-法国!G93+法国CDC!G123</f>
        <v>1077834</v>
      </c>
      <c r="H93" s="7" t="n">
        <f aca="false">C93-E93-G93</f>
        <v>2037237</v>
      </c>
      <c r="I93" s="6" t="n">
        <f aca="false">全球!I93</f>
        <v>51332</v>
      </c>
      <c r="J93" s="6" t="n">
        <f aca="false">全球!J93</f>
        <v>435</v>
      </c>
      <c r="K93" s="6" t="n">
        <f aca="false">全球!K93</f>
        <v>30.7</v>
      </c>
      <c r="L93" s="6"/>
      <c r="M93" s="6"/>
    </row>
    <row r="94" customFormat="false" ht="15.25" hidden="false" customHeight="false" outlineLevel="0" collapsed="false">
      <c r="A94" s="0" t="s">
        <v>14</v>
      </c>
      <c r="B94" s="1" t="n">
        <v>43954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</row>
    <row r="95" customFormat="false" ht="15.25" hidden="false" customHeight="false" outlineLevel="0" collapsed="false">
      <c r="A95" s="0" t="s">
        <v>14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14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14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14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14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14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14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14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14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14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14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Q98" activeCellId="1" sqref="B90 Q98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1" min="3" style="2" width="9.75"/>
    <col collapsed="false" customWidth="true" hidden="false" outlineLevel="0" max="12" min="12" style="2" width="11.54"/>
    <col collapsed="false" customWidth="true" hidden="false" outlineLevel="0" max="13" min="1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15</v>
      </c>
      <c r="B2" s="1" t="n">
        <v>43862</v>
      </c>
      <c r="C2" s="6" t="n">
        <v>7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15</v>
      </c>
      <c r="B3" s="1" t="n">
        <v>43863</v>
      </c>
      <c r="C3" s="6" t="n">
        <v>8</v>
      </c>
      <c r="D3" s="6" t="n">
        <v>1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15</v>
      </c>
      <c r="B4" s="1" t="n">
        <v>43864</v>
      </c>
      <c r="C4" s="6" t="n">
        <v>11</v>
      </c>
      <c r="D4" s="6" t="n">
        <v>3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15</v>
      </c>
      <c r="B5" s="1" t="n">
        <v>43865</v>
      </c>
      <c r="C5" s="6" t="n">
        <v>11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15</v>
      </c>
      <c r="B6" s="1" t="n">
        <v>43866</v>
      </c>
      <c r="C6" s="6" t="n">
        <v>11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15</v>
      </c>
      <c r="B7" s="1" t="n">
        <v>43867</v>
      </c>
      <c r="C7" s="6" t="n">
        <v>12</v>
      </c>
      <c r="D7" s="6" t="n">
        <v>1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15</v>
      </c>
      <c r="B8" s="1" t="n">
        <v>43868</v>
      </c>
      <c r="C8" s="6" t="n">
        <v>12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15</v>
      </c>
      <c r="B9" s="1" t="n">
        <v>43869</v>
      </c>
      <c r="C9" s="6" t="n">
        <v>12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15</v>
      </c>
      <c r="B10" s="1" t="n">
        <v>43870</v>
      </c>
      <c r="C10" s="6" t="n">
        <v>12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15</v>
      </c>
      <c r="B11" s="1" t="n">
        <v>43871</v>
      </c>
      <c r="C11" s="6" t="n">
        <v>12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15</v>
      </c>
      <c r="B12" s="1" t="n">
        <v>43872</v>
      </c>
      <c r="C12" s="6" t="n">
        <v>13</v>
      </c>
      <c r="D12" s="6" t="n">
        <v>1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15</v>
      </c>
      <c r="B13" s="1" t="n">
        <v>43873</v>
      </c>
      <c r="C13" s="6" t="n">
        <v>13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15</v>
      </c>
      <c r="B14" s="1" t="n">
        <v>43874</v>
      </c>
      <c r="C14" s="6" t="n">
        <v>14</v>
      </c>
      <c r="D14" s="6" t="n">
        <v>1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15</v>
      </c>
      <c r="B15" s="1" t="n">
        <v>43875</v>
      </c>
      <c r="C15" s="6" t="n">
        <v>15</v>
      </c>
      <c r="D15" s="6" t="n">
        <v>1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15</v>
      </c>
      <c r="B16" s="1" t="n">
        <v>43876</v>
      </c>
      <c r="C16" s="6" t="n">
        <v>15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15</v>
      </c>
      <c r="B17" s="1" t="n">
        <v>43877</v>
      </c>
      <c r="C17" s="6" t="n">
        <v>15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15</v>
      </c>
      <c r="B18" s="1" t="n">
        <v>43878</v>
      </c>
      <c r="C18" s="6" t="n">
        <v>15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15</v>
      </c>
      <c r="B19" s="1" t="n">
        <v>43879</v>
      </c>
      <c r="C19" s="6" t="n">
        <v>15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15</v>
      </c>
      <c r="B20" s="1" t="n">
        <v>43880</v>
      </c>
      <c r="C20" s="6" t="n">
        <v>15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15</v>
      </c>
      <c r="B21" s="1" t="n">
        <v>43881</v>
      </c>
      <c r="C21" s="6" t="n">
        <v>15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15</v>
      </c>
      <c r="B22" s="1" t="n">
        <v>43882</v>
      </c>
      <c r="C22" s="6" t="n">
        <v>15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15</v>
      </c>
      <c r="B23" s="1" t="n">
        <v>43883</v>
      </c>
      <c r="C23" s="6" t="n">
        <v>35</v>
      </c>
      <c r="D23" s="6" t="n">
        <v>20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15</v>
      </c>
      <c r="B24" s="1" t="n">
        <v>43884</v>
      </c>
      <c r="C24" s="6" t="n">
        <v>35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15</v>
      </c>
      <c r="B25" s="1" t="n">
        <v>43885</v>
      </c>
      <c r="C25" s="6" t="n">
        <v>35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15</v>
      </c>
      <c r="B26" s="1" t="n">
        <v>43886</v>
      </c>
      <c r="C26" s="6" t="n">
        <v>53</v>
      </c>
      <c r="D26" s="6" t="n">
        <v>18</v>
      </c>
      <c r="E26" s="6" t="n">
        <v>0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15</v>
      </c>
      <c r="B27" s="1" t="n">
        <v>43887</v>
      </c>
      <c r="C27" s="6" t="n">
        <v>53</v>
      </c>
      <c r="D27" s="6" t="n">
        <v>0</v>
      </c>
      <c r="E27" s="6" t="n">
        <v>0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15</v>
      </c>
      <c r="B28" s="1" t="n">
        <v>43888</v>
      </c>
      <c r="C28" s="6" t="n">
        <v>59</v>
      </c>
      <c r="D28" s="6" t="n">
        <v>6</v>
      </c>
      <c r="E28" s="6" t="n">
        <v>0</v>
      </c>
      <c r="F28" s="6" t="n">
        <v>0</v>
      </c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15</v>
      </c>
      <c r="B29" s="1" t="n">
        <v>43889</v>
      </c>
      <c r="C29" s="6" t="n">
        <v>59</v>
      </c>
      <c r="D29" s="6" t="n">
        <v>0</v>
      </c>
      <c r="E29" s="6" t="n">
        <v>0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15</v>
      </c>
      <c r="B30" s="1" t="n">
        <v>43890</v>
      </c>
      <c r="C30" s="6" t="n">
        <v>62</v>
      </c>
      <c r="D30" s="6" t="n">
        <v>3</v>
      </c>
      <c r="E30" s="6" t="n">
        <v>0</v>
      </c>
      <c r="F30" s="6" t="n">
        <v>0</v>
      </c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15</v>
      </c>
      <c r="B31" s="1" t="n">
        <v>43891</v>
      </c>
      <c r="C31" s="6" t="n">
        <v>62</v>
      </c>
      <c r="D31" s="6" t="n">
        <v>0</v>
      </c>
      <c r="E31" s="6" t="n">
        <v>0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15</v>
      </c>
      <c r="B32" s="1" t="n">
        <v>43892</v>
      </c>
      <c r="C32" s="6" t="n">
        <v>62</v>
      </c>
      <c r="D32" s="6" t="n">
        <v>0</v>
      </c>
      <c r="E32" s="6" t="n">
        <v>0</v>
      </c>
      <c r="F32" s="6" t="n">
        <v>0</v>
      </c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15</v>
      </c>
      <c r="B33" s="1" t="n">
        <v>43893</v>
      </c>
      <c r="C33" s="6" t="n">
        <v>64</v>
      </c>
      <c r="D33" s="6" t="n">
        <v>2</v>
      </c>
      <c r="E33" s="6" t="n">
        <v>2</v>
      </c>
      <c r="F33" s="6" t="n">
        <v>2</v>
      </c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15</v>
      </c>
      <c r="B34" s="1" t="n">
        <v>43894</v>
      </c>
      <c r="C34" s="6" t="n">
        <v>108</v>
      </c>
      <c r="D34" s="6" t="n">
        <v>44</v>
      </c>
      <c r="E34" s="6" t="n">
        <v>6</v>
      </c>
      <c r="F34" s="6" t="n">
        <v>4</v>
      </c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15</v>
      </c>
      <c r="B35" s="1" t="n">
        <v>43895</v>
      </c>
      <c r="C35" s="6" t="n">
        <v>129</v>
      </c>
      <c r="D35" s="6" t="n">
        <v>21</v>
      </c>
      <c r="E35" s="6" t="n">
        <v>9</v>
      </c>
      <c r="F35" s="6" t="n">
        <v>3</v>
      </c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15</v>
      </c>
      <c r="B36" s="1" t="n">
        <v>43896</v>
      </c>
      <c r="C36" s="6" t="n">
        <v>148</v>
      </c>
      <c r="D36" s="6" t="n">
        <v>19</v>
      </c>
      <c r="E36" s="6" t="n">
        <v>10</v>
      </c>
      <c r="F36" s="6" t="n">
        <v>1</v>
      </c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15</v>
      </c>
      <c r="B37" s="1" t="n">
        <v>43897</v>
      </c>
      <c r="C37" s="7" t="n">
        <v>317</v>
      </c>
      <c r="D37" s="7" t="n">
        <v>169</v>
      </c>
      <c r="E37" s="7" t="n">
        <v>15</v>
      </c>
      <c r="F37" s="7" t="n">
        <v>5</v>
      </c>
      <c r="G37" s="7" t="n">
        <v>15</v>
      </c>
      <c r="H37" s="7" t="n">
        <v>287</v>
      </c>
      <c r="I37" s="7" t="n">
        <v>8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15</v>
      </c>
      <c r="B38" s="1" t="n">
        <v>43898</v>
      </c>
      <c r="C38" s="6" t="n">
        <v>434</v>
      </c>
      <c r="D38" s="6" t="n">
        <v>117</v>
      </c>
      <c r="E38" s="6" t="n">
        <v>19</v>
      </c>
      <c r="F38" s="6" t="n">
        <v>4</v>
      </c>
      <c r="G38" s="6" t="n">
        <v>15</v>
      </c>
      <c r="H38" s="6" t="n">
        <v>400</v>
      </c>
      <c r="I38" s="6" t="n">
        <v>8</v>
      </c>
      <c r="J38" s="6" t="n">
        <v>1.3</v>
      </c>
      <c r="K38" s="6"/>
      <c r="L38" s="6"/>
      <c r="M38" s="6"/>
    </row>
    <row r="39" customFormat="false" ht="15.25" hidden="false" customHeight="false" outlineLevel="0" collapsed="false">
      <c r="A39" s="0" t="s">
        <v>15</v>
      </c>
      <c r="B39" s="1" t="n">
        <v>43899</v>
      </c>
      <c r="C39" s="6" t="n">
        <v>538</v>
      </c>
      <c r="D39" s="6" t="n">
        <v>104</v>
      </c>
      <c r="E39" s="6" t="n">
        <v>22</v>
      </c>
      <c r="F39" s="6" t="n">
        <v>3</v>
      </c>
      <c r="G39" s="6" t="n">
        <v>15</v>
      </c>
      <c r="H39" s="6" t="n">
        <v>501</v>
      </c>
      <c r="I39" s="6" t="n">
        <v>8</v>
      </c>
      <c r="J39" s="6" t="n">
        <v>1.6</v>
      </c>
      <c r="K39" s="6"/>
      <c r="L39" s="6"/>
      <c r="M39" s="6"/>
    </row>
    <row r="40" customFormat="false" ht="15.25" hidden="false" customHeight="false" outlineLevel="0" collapsed="false">
      <c r="A40" s="0" t="s">
        <v>15</v>
      </c>
      <c r="B40" s="1" t="n">
        <v>43900</v>
      </c>
      <c r="C40" s="6" t="n">
        <v>624</v>
      </c>
      <c r="D40" s="6" t="n">
        <v>86</v>
      </c>
      <c r="E40" s="6" t="n">
        <v>26</v>
      </c>
      <c r="F40" s="6" t="n">
        <v>4</v>
      </c>
      <c r="G40" s="6" t="n">
        <v>15</v>
      </c>
      <c r="H40" s="6" t="n">
        <v>583</v>
      </c>
      <c r="I40" s="6" t="n">
        <v>8</v>
      </c>
      <c r="J40" s="6" t="n">
        <v>1.9</v>
      </c>
      <c r="K40" s="6"/>
      <c r="L40" s="6"/>
      <c r="M40" s="6"/>
    </row>
    <row r="41" customFormat="false" ht="15.25" hidden="false" customHeight="false" outlineLevel="0" collapsed="false">
      <c r="A41" s="0" t="s">
        <v>15</v>
      </c>
      <c r="B41" s="1" t="n">
        <v>43901</v>
      </c>
      <c r="C41" s="6" t="n">
        <v>975</v>
      </c>
      <c r="D41" s="6" t="n">
        <v>351</v>
      </c>
      <c r="E41" s="6" t="n">
        <v>30</v>
      </c>
      <c r="F41" s="6" t="n">
        <v>4</v>
      </c>
      <c r="G41" s="6" t="n">
        <v>15</v>
      </c>
      <c r="H41" s="6" t="n">
        <v>930</v>
      </c>
      <c r="I41" s="6" t="n">
        <v>8</v>
      </c>
      <c r="J41" s="6" t="n">
        <v>2.9</v>
      </c>
      <c r="K41" s="6"/>
      <c r="L41" s="6"/>
      <c r="M41" s="6"/>
    </row>
    <row r="42" customFormat="false" ht="15.25" hidden="false" customHeight="false" outlineLevel="0" collapsed="false">
      <c r="A42" s="0" t="s">
        <v>15</v>
      </c>
      <c r="B42" s="1" t="n">
        <v>43902</v>
      </c>
      <c r="C42" s="6" t="n">
        <v>1301</v>
      </c>
      <c r="D42" s="6" t="n">
        <v>326</v>
      </c>
      <c r="E42" s="6" t="n">
        <v>38</v>
      </c>
      <c r="F42" s="6" t="n">
        <v>8</v>
      </c>
      <c r="G42" s="6" t="n">
        <v>15</v>
      </c>
      <c r="H42" s="6" t="n">
        <v>1248</v>
      </c>
      <c r="I42" s="6" t="n">
        <v>10</v>
      </c>
      <c r="J42" s="6" t="n">
        <v>3.9</v>
      </c>
      <c r="K42" s="6"/>
      <c r="L42" s="6"/>
      <c r="M42" s="6"/>
    </row>
    <row r="43" customFormat="false" ht="15.25" hidden="false" customHeight="false" outlineLevel="0" collapsed="false">
      <c r="A43" s="0" t="s">
        <v>15</v>
      </c>
      <c r="B43" s="1" t="n">
        <v>43903</v>
      </c>
      <c r="C43" s="6" t="n">
        <v>1697</v>
      </c>
      <c r="D43" s="6" t="n">
        <v>396</v>
      </c>
      <c r="E43" s="6" t="n">
        <v>41</v>
      </c>
      <c r="F43" s="6" t="n">
        <v>3</v>
      </c>
      <c r="G43" s="6" t="n">
        <v>30</v>
      </c>
      <c r="H43" s="6" t="n">
        <v>1626</v>
      </c>
      <c r="I43" s="6" t="n">
        <v>10</v>
      </c>
      <c r="J43" s="6" t="n">
        <v>5.1</v>
      </c>
      <c r="K43" s="6"/>
      <c r="L43" s="6"/>
      <c r="M43" s="6"/>
    </row>
    <row r="44" customFormat="false" ht="15.25" hidden="false" customHeight="false" outlineLevel="0" collapsed="false">
      <c r="A44" s="0" t="s">
        <v>15</v>
      </c>
      <c r="B44" s="1" t="n">
        <v>43904</v>
      </c>
      <c r="C44" s="6" t="n">
        <v>2269</v>
      </c>
      <c r="D44" s="6" t="n">
        <v>572</v>
      </c>
      <c r="E44" s="6" t="n">
        <v>48</v>
      </c>
      <c r="F44" s="6" t="n">
        <v>7</v>
      </c>
      <c r="G44" s="6" t="n">
        <v>41</v>
      </c>
      <c r="H44" s="6" t="n">
        <v>2180</v>
      </c>
      <c r="I44" s="6" t="n">
        <v>10</v>
      </c>
      <c r="J44" s="6" t="n">
        <v>6.9</v>
      </c>
      <c r="K44" s="6"/>
      <c r="L44" s="6"/>
      <c r="M44" s="6"/>
    </row>
    <row r="45" customFormat="false" ht="15.25" hidden="false" customHeight="false" outlineLevel="0" collapsed="false">
      <c r="A45" s="0" t="s">
        <v>15</v>
      </c>
      <c r="B45" s="1" t="n">
        <v>43905</v>
      </c>
      <c r="C45" s="6" t="n">
        <v>2836</v>
      </c>
      <c r="D45" s="6" t="n">
        <v>567</v>
      </c>
      <c r="E45" s="6" t="n">
        <v>57</v>
      </c>
      <c r="F45" s="6" t="n">
        <v>9</v>
      </c>
      <c r="G45" s="6" t="n">
        <v>49</v>
      </c>
      <c r="H45" s="6" t="n">
        <v>2730</v>
      </c>
      <c r="I45" s="6" t="n">
        <v>10</v>
      </c>
      <c r="J45" s="6" t="n">
        <v>8.6</v>
      </c>
      <c r="K45" s="6"/>
      <c r="L45" s="6"/>
      <c r="M45" s="6"/>
    </row>
    <row r="46" customFormat="false" ht="15.25" hidden="false" customHeight="false" outlineLevel="0" collapsed="false">
      <c r="A46" s="0" t="s">
        <v>15</v>
      </c>
      <c r="B46" s="1" t="n">
        <v>43906</v>
      </c>
      <c r="C46" s="6" t="n">
        <v>3668</v>
      </c>
      <c r="D46" s="6" t="n">
        <v>832</v>
      </c>
      <c r="E46" s="6" t="n">
        <v>68</v>
      </c>
      <c r="F46" s="6" t="n">
        <v>11</v>
      </c>
      <c r="G46" s="6" t="n">
        <v>59</v>
      </c>
      <c r="H46" s="6" t="n">
        <v>3541</v>
      </c>
      <c r="I46" s="6" t="n">
        <v>10</v>
      </c>
      <c r="J46" s="6" t="n">
        <v>11.1</v>
      </c>
      <c r="K46" s="6"/>
      <c r="L46" s="6"/>
      <c r="M46" s="6"/>
    </row>
    <row r="47" customFormat="false" ht="15.25" hidden="false" customHeight="false" outlineLevel="0" collapsed="false">
      <c r="A47" s="0" t="s">
        <v>15</v>
      </c>
      <c r="B47" s="1" t="n">
        <v>43907</v>
      </c>
      <c r="C47" s="6" t="n">
        <v>4547</v>
      </c>
      <c r="D47" s="6" t="n">
        <v>879</v>
      </c>
      <c r="E47" s="6" t="n">
        <v>85</v>
      </c>
      <c r="F47" s="6" t="n">
        <v>17</v>
      </c>
      <c r="G47" s="6" t="n">
        <v>74</v>
      </c>
      <c r="H47" s="6" t="n">
        <v>4388</v>
      </c>
      <c r="I47" s="6" t="n">
        <v>12</v>
      </c>
      <c r="J47" s="6" t="n">
        <v>13.7</v>
      </c>
      <c r="K47" s="6"/>
      <c r="L47" s="6"/>
      <c r="M47" s="6"/>
    </row>
    <row r="48" customFormat="false" ht="15.25" hidden="false" customHeight="false" outlineLevel="0" collapsed="false">
      <c r="A48" s="0" t="s">
        <v>15</v>
      </c>
      <c r="B48" s="1" t="n">
        <v>43908</v>
      </c>
      <c r="C48" s="6" t="n">
        <v>6439</v>
      </c>
      <c r="D48" s="6" t="n">
        <v>1892</v>
      </c>
      <c r="E48" s="6" t="n">
        <v>109</v>
      </c>
      <c r="F48" s="6" t="n">
        <v>24</v>
      </c>
      <c r="G48" s="6" t="n">
        <v>106</v>
      </c>
      <c r="H48" s="6" t="n">
        <v>6224</v>
      </c>
      <c r="I48" s="6" t="n">
        <v>12</v>
      </c>
      <c r="J48" s="6" t="n">
        <v>19.5</v>
      </c>
      <c r="K48" s="6"/>
      <c r="L48" s="6"/>
      <c r="M48" s="6"/>
    </row>
    <row r="49" customFormat="false" ht="15.25" hidden="false" customHeight="false" outlineLevel="0" collapsed="false">
      <c r="A49" s="0" t="s">
        <v>15</v>
      </c>
      <c r="B49" s="1" t="n">
        <v>43909</v>
      </c>
      <c r="C49" s="6" t="n">
        <v>9261</v>
      </c>
      <c r="D49" s="6" t="n">
        <v>2822</v>
      </c>
      <c r="E49" s="6" t="n">
        <v>150</v>
      </c>
      <c r="F49" s="6" t="n">
        <v>41</v>
      </c>
      <c r="G49" s="6" t="n">
        <v>106</v>
      </c>
      <c r="H49" s="6" t="n">
        <v>9005</v>
      </c>
      <c r="I49" s="6" t="n">
        <v>64</v>
      </c>
      <c r="J49" s="6" t="n">
        <v>28</v>
      </c>
      <c r="K49" s="6"/>
      <c r="L49" s="6"/>
      <c r="M49" s="6"/>
    </row>
    <row r="50" customFormat="false" ht="15.25" hidden="false" customHeight="false" outlineLevel="0" collapsed="false">
      <c r="A50" s="0" t="s">
        <v>15</v>
      </c>
      <c r="B50" s="1" t="n">
        <v>43910</v>
      </c>
      <c r="C50" s="6" t="n">
        <v>13816</v>
      </c>
      <c r="D50" s="6" t="n">
        <v>4555</v>
      </c>
      <c r="E50" s="6" t="n">
        <v>207</v>
      </c>
      <c r="F50" s="6" t="n">
        <v>57</v>
      </c>
      <c r="G50" s="6" t="n">
        <v>108</v>
      </c>
      <c r="H50" s="6" t="n">
        <v>13501</v>
      </c>
      <c r="I50" s="6" t="n">
        <v>64</v>
      </c>
      <c r="J50" s="6" t="n">
        <v>42</v>
      </c>
      <c r="K50" s="6"/>
      <c r="L50" s="6"/>
      <c r="M50" s="6"/>
    </row>
    <row r="51" customFormat="false" ht="15.25" hidden="false" customHeight="false" outlineLevel="0" collapsed="false">
      <c r="A51" s="0" t="s">
        <v>15</v>
      </c>
      <c r="B51" s="1" t="n">
        <v>43911</v>
      </c>
      <c r="C51" s="6" t="n">
        <v>19083</v>
      </c>
      <c r="D51" s="6" t="n">
        <v>5267</v>
      </c>
      <c r="E51" s="6" t="n">
        <v>275</v>
      </c>
      <c r="F51" s="6" t="n">
        <v>68</v>
      </c>
      <c r="G51" s="6" t="n">
        <v>147</v>
      </c>
      <c r="H51" s="6" t="n">
        <v>19352</v>
      </c>
      <c r="I51" s="6" t="n">
        <v>64</v>
      </c>
      <c r="J51" s="6" t="n">
        <v>60</v>
      </c>
      <c r="K51" s="6"/>
      <c r="L51" s="6"/>
      <c r="M51" s="6"/>
    </row>
    <row r="52" customFormat="false" ht="15.25" hidden="false" customHeight="false" outlineLevel="0" collapsed="false">
      <c r="A52" s="0" t="s">
        <v>15</v>
      </c>
      <c r="B52" s="1" t="n">
        <v>43912</v>
      </c>
      <c r="C52" s="6" t="n">
        <v>26111</v>
      </c>
      <c r="D52" s="6" t="n">
        <v>7028</v>
      </c>
      <c r="E52" s="6" t="n">
        <v>324</v>
      </c>
      <c r="F52" s="6" t="n">
        <v>49</v>
      </c>
      <c r="G52" s="6" t="n">
        <v>176</v>
      </c>
      <c r="H52" s="6" t="n">
        <v>25611</v>
      </c>
      <c r="I52" s="6" t="n">
        <v>64</v>
      </c>
      <c r="J52" s="6" t="n">
        <v>79</v>
      </c>
      <c r="K52" s="6"/>
      <c r="L52" s="6"/>
      <c r="M52" s="6"/>
    </row>
    <row r="53" customFormat="false" ht="15.25" hidden="false" customHeight="false" outlineLevel="0" collapsed="false">
      <c r="A53" s="0" t="s">
        <v>15</v>
      </c>
      <c r="B53" s="1" t="n">
        <v>43913</v>
      </c>
      <c r="C53" s="6" t="n">
        <v>32356</v>
      </c>
      <c r="D53" s="6" t="n">
        <v>6245</v>
      </c>
      <c r="E53" s="6" t="n">
        <v>414</v>
      </c>
      <c r="F53" s="6" t="n">
        <v>90</v>
      </c>
      <c r="G53" s="6" t="n">
        <v>178</v>
      </c>
      <c r="H53" s="6" t="n">
        <v>31764</v>
      </c>
      <c r="I53" s="6" t="n">
        <v>795</v>
      </c>
      <c r="J53" s="6" t="n">
        <v>98</v>
      </c>
      <c r="K53" s="6"/>
      <c r="L53" s="6"/>
      <c r="M53" s="6"/>
    </row>
    <row r="54" customFormat="false" ht="15.25" hidden="false" customHeight="false" outlineLevel="0" collapsed="false">
      <c r="A54" s="0" t="s">
        <v>15</v>
      </c>
      <c r="B54" s="1" t="n">
        <v>43914</v>
      </c>
      <c r="C54" s="6" t="n">
        <v>43449</v>
      </c>
      <c r="D54" s="6" t="n">
        <v>11093</v>
      </c>
      <c r="E54" s="6" t="n">
        <v>545</v>
      </c>
      <c r="F54" s="6" t="n">
        <v>131</v>
      </c>
      <c r="G54" s="6" t="n">
        <v>295</v>
      </c>
      <c r="H54" s="6" t="n">
        <v>42609</v>
      </c>
      <c r="I54" s="6" t="n">
        <v>1040</v>
      </c>
      <c r="J54" s="6" t="n">
        <v>131</v>
      </c>
      <c r="K54" s="6"/>
      <c r="L54" s="6"/>
      <c r="M54" s="6"/>
    </row>
    <row r="55" customFormat="false" ht="15.25" hidden="false" customHeight="false" outlineLevel="0" collapsed="false">
      <c r="A55" s="0" t="s">
        <v>15</v>
      </c>
      <c r="B55" s="1" t="n">
        <v>43915</v>
      </c>
      <c r="C55" s="8" t="n">
        <v>53358</v>
      </c>
      <c r="D55" s="8" t="n">
        <v>9909</v>
      </c>
      <c r="E55" s="8" t="n">
        <v>695</v>
      </c>
      <c r="F55" s="8" t="n">
        <v>150</v>
      </c>
      <c r="G55" s="8" t="n">
        <v>370</v>
      </c>
      <c r="H55" s="8" t="n">
        <v>52293</v>
      </c>
      <c r="I55" s="8" t="n">
        <v>1175</v>
      </c>
      <c r="J55" s="8" t="n">
        <v>161</v>
      </c>
      <c r="K55" s="8" t="n">
        <v>2</v>
      </c>
      <c r="L55" s="8"/>
      <c r="M55" s="8"/>
    </row>
    <row r="56" customFormat="false" ht="15.25" hidden="false" customHeight="false" outlineLevel="0" collapsed="false">
      <c r="A56" s="0" t="s">
        <v>15</v>
      </c>
      <c r="B56" s="1" t="n">
        <v>43916</v>
      </c>
      <c r="C56" s="8" t="n">
        <v>65342</v>
      </c>
      <c r="D56" s="8" t="n">
        <v>11984</v>
      </c>
      <c r="E56" s="8" t="n">
        <v>922</v>
      </c>
      <c r="F56" s="8" t="n">
        <v>227</v>
      </c>
      <c r="G56" s="8" t="n">
        <v>393</v>
      </c>
      <c r="H56" s="8" t="n">
        <v>64027</v>
      </c>
      <c r="I56" s="8" t="n">
        <v>1411</v>
      </c>
      <c r="J56" s="8" t="n">
        <v>197</v>
      </c>
      <c r="K56" s="8" t="n">
        <v>3</v>
      </c>
      <c r="L56" s="8"/>
      <c r="M56" s="8"/>
    </row>
    <row r="57" customFormat="false" ht="15.25" hidden="false" customHeight="false" outlineLevel="0" collapsed="false">
      <c r="A57" s="0" t="s">
        <v>15</v>
      </c>
      <c r="B57" s="1" t="n">
        <v>43917</v>
      </c>
      <c r="C57" s="8" t="n">
        <v>82179</v>
      </c>
      <c r="D57" s="8" t="n">
        <v>16837</v>
      </c>
      <c r="E57" s="8" t="n">
        <v>1177</v>
      </c>
      <c r="F57" s="8" t="n">
        <v>255</v>
      </c>
      <c r="G57" s="8" t="n">
        <v>1864</v>
      </c>
      <c r="H57" s="8" t="n">
        <v>79138</v>
      </c>
      <c r="I57" s="8" t="n">
        <v>2112</v>
      </c>
      <c r="J57" s="8" t="n">
        <v>248</v>
      </c>
      <c r="K57" s="8" t="n">
        <v>4</v>
      </c>
      <c r="L57" s="8"/>
      <c r="M57" s="8"/>
    </row>
    <row r="58" customFormat="false" ht="15.25" hidden="false" customHeight="false" outlineLevel="0" collapsed="false">
      <c r="A58" s="0" t="s">
        <v>15</v>
      </c>
      <c r="B58" s="1" t="n">
        <v>43918</v>
      </c>
      <c r="C58" s="8" t="n">
        <v>100514</v>
      </c>
      <c r="D58" s="8" t="n">
        <v>18335</v>
      </c>
      <c r="E58" s="8" t="n">
        <v>1546</v>
      </c>
      <c r="F58" s="8" t="n">
        <v>369</v>
      </c>
      <c r="G58" s="8" t="n">
        <v>2465</v>
      </c>
      <c r="H58" s="8" t="n">
        <v>96503</v>
      </c>
      <c r="I58" s="8" t="n">
        <v>2463</v>
      </c>
      <c r="J58" s="8" t="n">
        <v>304</v>
      </c>
      <c r="K58" s="8" t="n">
        <v>5</v>
      </c>
      <c r="L58" s="8"/>
      <c r="M58" s="8"/>
    </row>
    <row r="59" customFormat="false" ht="15.25" hidden="false" customHeight="false" outlineLevel="0" collapsed="false">
      <c r="A59" s="0" t="s">
        <v>15</v>
      </c>
      <c r="B59" s="1" t="n">
        <v>43919</v>
      </c>
      <c r="C59" s="8" t="n">
        <v>120529</v>
      </c>
      <c r="D59" s="8" t="n">
        <v>20015</v>
      </c>
      <c r="E59" s="8" t="n">
        <v>2008</v>
      </c>
      <c r="F59" s="8" t="n">
        <v>462</v>
      </c>
      <c r="G59" s="8" t="n">
        <v>3229</v>
      </c>
      <c r="H59" s="8" t="n">
        <v>115292</v>
      </c>
      <c r="I59" s="8" t="n">
        <v>2666</v>
      </c>
      <c r="J59" s="8" t="n">
        <v>364</v>
      </c>
      <c r="K59" s="8" t="n">
        <v>6</v>
      </c>
      <c r="L59" s="8"/>
      <c r="M59" s="8"/>
    </row>
    <row r="60" customFormat="false" ht="15.25" hidden="false" customHeight="false" outlineLevel="0" collapsed="false">
      <c r="A60" s="0" t="s">
        <v>15</v>
      </c>
      <c r="B60" s="1" t="n">
        <v>43920</v>
      </c>
      <c r="C60" s="8" t="n">
        <v>139986</v>
      </c>
      <c r="D60" s="8" t="n">
        <v>19457</v>
      </c>
      <c r="E60" s="8" t="n">
        <v>2454</v>
      </c>
      <c r="F60" s="8" t="n">
        <v>446</v>
      </c>
      <c r="G60" s="8" t="n">
        <v>4435</v>
      </c>
      <c r="H60" s="8" t="n">
        <v>133097</v>
      </c>
      <c r="I60" s="8" t="n">
        <v>2948</v>
      </c>
      <c r="J60" s="8" t="n">
        <v>423</v>
      </c>
      <c r="K60" s="8" t="n">
        <v>7</v>
      </c>
      <c r="L60" s="8"/>
      <c r="M60" s="8"/>
    </row>
    <row r="61" customFormat="false" ht="15.25" hidden="false" customHeight="false" outlineLevel="0" collapsed="false">
      <c r="A61" s="0" t="s">
        <v>15</v>
      </c>
      <c r="B61" s="1" t="n">
        <v>43921</v>
      </c>
      <c r="C61" s="8" t="n">
        <v>160344</v>
      </c>
      <c r="D61" s="8" t="n">
        <v>20358</v>
      </c>
      <c r="E61" s="8" t="n">
        <v>2953</v>
      </c>
      <c r="F61" s="8" t="n">
        <v>499</v>
      </c>
      <c r="G61" s="8" t="n">
        <v>5220</v>
      </c>
      <c r="H61" s="8" t="n">
        <v>152171</v>
      </c>
      <c r="I61" s="8" t="n">
        <v>3402</v>
      </c>
      <c r="J61" s="8" t="n">
        <v>484</v>
      </c>
      <c r="K61" s="8" t="n">
        <v>9</v>
      </c>
      <c r="L61" s="8"/>
      <c r="M61" s="8"/>
    </row>
    <row r="62" customFormat="false" ht="15.25" hidden="false" customHeight="false" outlineLevel="0" collapsed="false">
      <c r="A62" s="0" t="s">
        <v>15</v>
      </c>
      <c r="B62" s="1" t="n">
        <v>43922</v>
      </c>
      <c r="C62" s="8" t="n">
        <v>185270</v>
      </c>
      <c r="D62" s="8" t="n">
        <v>24926</v>
      </c>
      <c r="E62" s="8" t="n">
        <v>3780</v>
      </c>
      <c r="F62" s="8" t="n">
        <v>827</v>
      </c>
      <c r="G62" s="8" t="n">
        <v>6347</v>
      </c>
      <c r="H62" s="8" t="n">
        <v>175143</v>
      </c>
      <c r="I62" s="8" t="n">
        <v>3981</v>
      </c>
      <c r="J62" s="8" t="n">
        <v>560</v>
      </c>
      <c r="K62" s="8" t="n">
        <v>11</v>
      </c>
      <c r="L62" s="8"/>
      <c r="M62" s="8"/>
    </row>
    <row r="63" customFormat="false" ht="15.25" hidden="false" customHeight="false" outlineLevel="0" collapsed="false">
      <c r="A63" s="0" t="s">
        <v>15</v>
      </c>
      <c r="B63" s="1" t="n">
        <v>43923</v>
      </c>
      <c r="C63" s="8" t="n">
        <v>211408</v>
      </c>
      <c r="D63" s="8" t="n">
        <v>26138</v>
      </c>
      <c r="E63" s="8" t="n">
        <v>4718</v>
      </c>
      <c r="F63" s="8" t="n">
        <v>938</v>
      </c>
      <c r="G63" s="8" t="n">
        <v>8805</v>
      </c>
      <c r="H63" s="8" t="n">
        <v>197885</v>
      </c>
      <c r="I63" s="8" t="n">
        <v>5005</v>
      </c>
      <c r="J63" s="8" t="n">
        <v>639</v>
      </c>
      <c r="K63" s="8" t="n">
        <v>14</v>
      </c>
      <c r="L63" s="8"/>
      <c r="M63" s="8"/>
    </row>
    <row r="64" customFormat="false" ht="15.25" hidden="false" customHeight="false" outlineLevel="0" collapsed="false">
      <c r="A64" s="0" t="s">
        <v>15</v>
      </c>
      <c r="B64" s="1" t="n">
        <v>43924</v>
      </c>
      <c r="C64" s="8" t="n">
        <v>240529</v>
      </c>
      <c r="D64" s="8" t="n">
        <v>29121</v>
      </c>
      <c r="E64" s="8" t="n">
        <v>5810</v>
      </c>
      <c r="F64" s="8" t="n">
        <v>1092</v>
      </c>
      <c r="G64" s="8" t="n">
        <v>10365</v>
      </c>
      <c r="H64" s="8" t="n">
        <v>224354</v>
      </c>
      <c r="I64" s="8" t="n">
        <v>5421</v>
      </c>
      <c r="J64" s="8" t="n">
        <v>727</v>
      </c>
      <c r="K64" s="8" t="n">
        <v>18</v>
      </c>
      <c r="L64" s="8"/>
      <c r="M64" s="8"/>
    </row>
    <row r="65" customFormat="false" ht="15.25" hidden="false" customHeight="false" outlineLevel="0" collapsed="false">
      <c r="A65" s="0" t="s">
        <v>15</v>
      </c>
      <c r="B65" s="1" t="n">
        <v>43925</v>
      </c>
      <c r="C65" s="8" t="n">
        <v>274178</v>
      </c>
      <c r="D65" s="8" t="n">
        <v>33649</v>
      </c>
      <c r="E65" s="8" t="n">
        <v>7053</v>
      </c>
      <c r="F65" s="8" t="n">
        <v>1243</v>
      </c>
      <c r="G65" s="8" t="n">
        <v>12044</v>
      </c>
      <c r="H65" s="8" t="n">
        <v>255081</v>
      </c>
      <c r="I65" s="8" t="n">
        <v>5787</v>
      </c>
      <c r="J65" s="8" t="n">
        <v>828</v>
      </c>
      <c r="K65" s="8" t="n">
        <v>21</v>
      </c>
      <c r="L65" s="8"/>
      <c r="M65" s="8"/>
    </row>
    <row r="66" customFormat="false" ht="15.25" hidden="false" customHeight="false" outlineLevel="0" collapsed="false">
      <c r="A66" s="0" t="s">
        <v>15</v>
      </c>
      <c r="B66" s="1" t="n">
        <v>43926</v>
      </c>
      <c r="C66" s="8" t="n">
        <v>308124</v>
      </c>
      <c r="D66" s="8" t="n">
        <v>33946</v>
      </c>
      <c r="E66" s="8" t="n">
        <v>8392</v>
      </c>
      <c r="F66" s="8" t="n">
        <v>1339</v>
      </c>
      <c r="G66" s="8" t="n">
        <v>14686</v>
      </c>
      <c r="H66" s="8" t="n">
        <v>285046</v>
      </c>
      <c r="I66" s="8" t="n">
        <v>8113</v>
      </c>
      <c r="J66" s="8" t="n">
        <v>931</v>
      </c>
      <c r="K66" s="8" t="n">
        <v>25</v>
      </c>
      <c r="L66" s="8" t="n">
        <v>1599916</v>
      </c>
      <c r="M66" s="8" t="n">
        <v>4834</v>
      </c>
    </row>
    <row r="67" customFormat="false" ht="15.25" hidden="false" customHeight="false" outlineLevel="0" collapsed="false">
      <c r="A67" s="0" t="s">
        <v>15</v>
      </c>
      <c r="B67" s="1" t="n">
        <v>43927</v>
      </c>
      <c r="C67" s="8" t="n">
        <v>334125</v>
      </c>
      <c r="D67" s="8" t="n">
        <v>26001</v>
      </c>
      <c r="E67" s="8" t="n">
        <v>9557</v>
      </c>
      <c r="F67" s="8" t="n">
        <v>1165</v>
      </c>
      <c r="G67" s="8" t="n">
        <v>17177</v>
      </c>
      <c r="H67" s="8" t="n">
        <v>307391</v>
      </c>
      <c r="I67" s="8" t="n">
        <v>8623</v>
      </c>
      <c r="J67" s="8" t="n">
        <v>1009</v>
      </c>
      <c r="K67" s="8" t="n">
        <v>29</v>
      </c>
      <c r="L67" s="8" t="n">
        <v>1755099</v>
      </c>
      <c r="M67" s="8" t="n">
        <v>5302</v>
      </c>
    </row>
    <row r="68" customFormat="false" ht="15.25" hidden="false" customHeight="false" outlineLevel="0" collapsed="false">
      <c r="A68" s="0" t="s">
        <v>15</v>
      </c>
      <c r="B68" s="1" t="n">
        <v>43928</v>
      </c>
      <c r="C68" s="13" t="n">
        <v>363424</v>
      </c>
      <c r="D68" s="13" t="n">
        <v>29299</v>
      </c>
      <c r="E68" s="13" t="n">
        <v>10764</v>
      </c>
      <c r="F68" s="13" t="n">
        <v>1207</v>
      </c>
      <c r="G68" s="13" t="n">
        <v>19532</v>
      </c>
      <c r="H68" s="13" t="n">
        <v>333128</v>
      </c>
      <c r="I68" s="13" t="n">
        <v>8878</v>
      </c>
      <c r="J68" s="13" t="n">
        <v>1098</v>
      </c>
      <c r="K68" s="13" t="n">
        <v>33</v>
      </c>
      <c r="L68" s="13" t="n">
        <v>1899948</v>
      </c>
      <c r="M68" s="13" t="n">
        <v>5740</v>
      </c>
    </row>
    <row r="69" customFormat="false" ht="15.25" hidden="false" customHeight="false" outlineLevel="0" collapsed="false">
      <c r="A69" s="0" t="s">
        <v>15</v>
      </c>
      <c r="B69" s="1" t="n">
        <v>43929</v>
      </c>
      <c r="C69" s="12" t="n">
        <v>394182</v>
      </c>
      <c r="D69" s="12" t="n">
        <v>30758</v>
      </c>
      <c r="E69" s="12" t="n">
        <v>12716</v>
      </c>
      <c r="F69" s="12" t="n">
        <v>1952</v>
      </c>
      <c r="G69" s="12" t="n">
        <v>21571</v>
      </c>
      <c r="H69" s="12" t="n">
        <v>359895</v>
      </c>
      <c r="I69" s="12" t="n">
        <v>9169</v>
      </c>
      <c r="J69" s="12" t="n">
        <v>1191</v>
      </c>
      <c r="K69" s="12" t="n">
        <v>38</v>
      </c>
      <c r="L69" s="12" t="n">
        <v>2061504</v>
      </c>
      <c r="M69" s="12" t="n">
        <v>6228</v>
      </c>
    </row>
    <row r="70" customFormat="false" ht="15.25" hidden="false" customHeight="false" outlineLevel="0" collapsed="false">
      <c r="A70" s="0" t="s">
        <v>15</v>
      </c>
      <c r="B70" s="1" t="n">
        <v>43930</v>
      </c>
      <c r="C70" s="12" t="n">
        <v>425828</v>
      </c>
      <c r="D70" s="12" t="n">
        <v>31646</v>
      </c>
      <c r="E70" s="12" t="n">
        <v>14604</v>
      </c>
      <c r="F70" s="12" t="n">
        <v>1888</v>
      </c>
      <c r="G70" s="12" t="n">
        <v>22202</v>
      </c>
      <c r="H70" s="12" t="n">
        <v>389022</v>
      </c>
      <c r="I70" s="12" t="n">
        <v>9234</v>
      </c>
      <c r="J70" s="12" t="n">
        <v>1286</v>
      </c>
      <c r="K70" s="12" t="n">
        <v>44</v>
      </c>
      <c r="L70" s="12" t="n">
        <v>2197184</v>
      </c>
      <c r="M70" s="12" t="n">
        <v>6638</v>
      </c>
    </row>
    <row r="71" customFormat="false" ht="15.25" hidden="false" customHeight="false" outlineLevel="0" collapsed="false">
      <c r="A71" s="0" t="s">
        <v>15</v>
      </c>
      <c r="B71" s="1" t="n">
        <v>43931</v>
      </c>
      <c r="C71" s="12" t="n">
        <v>463433</v>
      </c>
      <c r="D71" s="12" t="n">
        <v>37605</v>
      </c>
      <c r="E71" s="12" t="n">
        <v>16504</v>
      </c>
      <c r="F71" s="12" t="n">
        <v>1900</v>
      </c>
      <c r="G71" s="12" t="n">
        <v>25139</v>
      </c>
      <c r="H71" s="12" t="n">
        <v>421790</v>
      </c>
      <c r="I71" s="12" t="n">
        <v>9823</v>
      </c>
      <c r="J71" s="12" t="n">
        <v>1400</v>
      </c>
      <c r="K71" s="12" t="n">
        <v>50</v>
      </c>
      <c r="L71" s="12" t="n">
        <v>2367513</v>
      </c>
      <c r="M71" s="12" t="n">
        <v>7153</v>
      </c>
    </row>
    <row r="72" customFormat="false" ht="15.25" hidden="false" customHeight="false" outlineLevel="0" collapsed="false">
      <c r="A72" s="0" t="s">
        <v>15</v>
      </c>
      <c r="B72" s="1" t="n">
        <v>43932</v>
      </c>
      <c r="C72" s="12" t="n">
        <v>496828</v>
      </c>
      <c r="D72" s="12" t="n">
        <v>33395</v>
      </c>
      <c r="E72" s="12" t="n">
        <v>18509</v>
      </c>
      <c r="F72" s="12" t="n">
        <v>2005</v>
      </c>
      <c r="G72" s="12" t="n">
        <v>26822</v>
      </c>
      <c r="H72" s="12" t="n">
        <v>451497</v>
      </c>
      <c r="I72" s="12" t="n">
        <v>10906</v>
      </c>
      <c r="J72" s="12" t="n">
        <v>1501</v>
      </c>
      <c r="K72" s="12" t="n">
        <v>56</v>
      </c>
      <c r="L72" s="12" t="n">
        <v>2526853</v>
      </c>
      <c r="M72" s="12" t="n">
        <v>7634</v>
      </c>
    </row>
    <row r="73" customFormat="false" ht="15.25" hidden="false" customHeight="false" outlineLevel="0" collapsed="false">
      <c r="A73" s="0" t="s">
        <v>15</v>
      </c>
      <c r="B73" s="1" t="n">
        <v>43933</v>
      </c>
      <c r="C73" s="12" t="n">
        <v>529343</v>
      </c>
      <c r="D73" s="12" t="n">
        <v>32515</v>
      </c>
      <c r="E73" s="12" t="n">
        <v>20466</v>
      </c>
      <c r="F73" s="12" t="n">
        <v>1957</v>
      </c>
      <c r="G73" s="12" t="n">
        <v>29442</v>
      </c>
      <c r="H73" s="12" t="n">
        <v>479435</v>
      </c>
      <c r="I73" s="12" t="n">
        <v>11059</v>
      </c>
      <c r="J73" s="12" t="n">
        <v>1599</v>
      </c>
      <c r="K73" s="12" t="n">
        <v>62</v>
      </c>
      <c r="L73" s="12" t="n">
        <v>2664437</v>
      </c>
      <c r="M73" s="12" t="n">
        <v>8050</v>
      </c>
    </row>
    <row r="74" customFormat="false" ht="15.25" hidden="false" customHeight="false" outlineLevel="0" collapsed="false">
      <c r="A74" s="0" t="s">
        <v>15</v>
      </c>
      <c r="B74" s="1" t="n">
        <v>43934</v>
      </c>
      <c r="C74" s="12" t="n">
        <v>557235</v>
      </c>
      <c r="D74" s="12" t="n">
        <v>27892</v>
      </c>
      <c r="E74" s="12" t="n">
        <v>21956</v>
      </c>
      <c r="F74" s="12" t="n">
        <v>1490</v>
      </c>
      <c r="G74" s="12" t="n">
        <v>31976</v>
      </c>
      <c r="H74" s="12" t="n">
        <v>503303</v>
      </c>
      <c r="I74" s="12" t="n">
        <v>11766</v>
      </c>
      <c r="J74" s="12" t="n">
        <v>1683</v>
      </c>
      <c r="K74" s="12" t="n">
        <v>66</v>
      </c>
      <c r="L74" s="12" t="n">
        <v>2823684</v>
      </c>
      <c r="M74" s="12" t="n">
        <v>8531</v>
      </c>
    </row>
    <row r="75" customFormat="false" ht="15.25" hidden="false" customHeight="false" outlineLevel="0" collapsed="false">
      <c r="A75" s="0" t="s">
        <v>15</v>
      </c>
      <c r="B75" s="1" t="n">
        <v>43935</v>
      </c>
      <c r="C75" s="12" t="n">
        <v>583870</v>
      </c>
      <c r="D75" s="12" t="n">
        <v>26635</v>
      </c>
      <c r="E75" s="12" t="n">
        <v>23485</v>
      </c>
      <c r="F75" s="12" t="n">
        <v>1529</v>
      </c>
      <c r="G75" s="12" t="n">
        <v>35755</v>
      </c>
      <c r="H75" s="12" t="n">
        <v>524630</v>
      </c>
      <c r="I75" s="12" t="n">
        <v>12772</v>
      </c>
      <c r="J75" s="12" t="n">
        <v>1764</v>
      </c>
      <c r="K75" s="12" t="n">
        <v>71</v>
      </c>
      <c r="L75" s="12" t="n">
        <v>2934571</v>
      </c>
      <c r="M75" s="12" t="n">
        <v>8866</v>
      </c>
    </row>
    <row r="76" customFormat="false" ht="15.25" hidden="false" customHeight="false" outlineLevel="0" collapsed="false">
      <c r="A76" s="0" t="s">
        <v>15</v>
      </c>
      <c r="B76" s="1" t="n">
        <v>43936</v>
      </c>
      <c r="C76" s="12" t="n">
        <v>610632</v>
      </c>
      <c r="D76" s="12" t="n">
        <v>26762</v>
      </c>
      <c r="E76" s="12" t="n">
        <v>25856</v>
      </c>
      <c r="F76" s="12" t="n">
        <v>2371</v>
      </c>
      <c r="G76" s="12" t="n">
        <v>38562</v>
      </c>
      <c r="H76" s="12" t="n">
        <v>546214</v>
      </c>
      <c r="I76" s="12" t="n">
        <v>13438</v>
      </c>
      <c r="J76" s="12" t="n">
        <v>1845</v>
      </c>
      <c r="K76" s="12" t="n">
        <v>78</v>
      </c>
      <c r="L76" s="12" t="n">
        <v>3061195</v>
      </c>
      <c r="M76" s="12" t="n">
        <v>9248</v>
      </c>
    </row>
    <row r="77" customFormat="false" ht="15.25" hidden="false" customHeight="false" outlineLevel="0" collapsed="false">
      <c r="A77" s="0" t="s">
        <v>15</v>
      </c>
      <c r="B77" s="1" t="n">
        <v>43937</v>
      </c>
      <c r="C77" s="12" t="n">
        <v>641410</v>
      </c>
      <c r="D77" s="12" t="n">
        <f aca="false">C77-C76</f>
        <v>30778</v>
      </c>
      <c r="E77" s="12" t="n">
        <v>28394</v>
      </c>
      <c r="F77" s="12" t="n">
        <f aca="false">E77-E76</f>
        <v>2538</v>
      </c>
      <c r="G77" s="12" t="n">
        <v>48131</v>
      </c>
      <c r="H77" s="12" t="n">
        <v>564885</v>
      </c>
      <c r="I77" s="12" t="n">
        <v>13477</v>
      </c>
      <c r="J77" s="12" t="n">
        <v>1938</v>
      </c>
      <c r="K77" s="12" t="n">
        <v>86</v>
      </c>
      <c r="L77" s="12" t="n">
        <v>3236901</v>
      </c>
      <c r="M77" s="12" t="n">
        <v>9779</v>
      </c>
    </row>
    <row r="78" customFormat="false" ht="15.25" hidden="false" customHeight="false" outlineLevel="0" collapsed="false">
      <c r="A78" s="0" t="s">
        <v>15</v>
      </c>
      <c r="B78" s="1" t="n">
        <v>43938</v>
      </c>
      <c r="C78" s="12" t="n">
        <v>669129</v>
      </c>
      <c r="D78" s="12" t="n">
        <f aca="false">C78-C77</f>
        <v>27719</v>
      </c>
      <c r="E78" s="12" t="n">
        <v>32868</v>
      </c>
      <c r="F78" s="12" t="n">
        <f aca="false">E78-E77</f>
        <v>4474</v>
      </c>
      <c r="G78" s="12" t="n">
        <v>57271</v>
      </c>
      <c r="H78" s="12" t="n">
        <v>585205</v>
      </c>
      <c r="I78" s="12" t="n">
        <v>13369</v>
      </c>
      <c r="J78" s="12" t="n">
        <v>2045</v>
      </c>
      <c r="K78" s="12" t="n">
        <v>104</v>
      </c>
      <c r="L78" s="12" t="n">
        <v>3397021</v>
      </c>
      <c r="M78" s="12" t="n">
        <v>10263</v>
      </c>
    </row>
    <row r="79" customFormat="false" ht="15.25" hidden="false" customHeight="false" outlineLevel="0" collapsed="false">
      <c r="A79" s="0" t="s">
        <v>15</v>
      </c>
      <c r="B79" s="1" t="n">
        <v>43939</v>
      </c>
      <c r="C79" s="12" t="n">
        <v>699850</v>
      </c>
      <c r="D79" s="12" t="n">
        <f aca="false">C79-C78</f>
        <v>30721</v>
      </c>
      <c r="E79" s="12" t="n">
        <v>37242</v>
      </c>
      <c r="F79" s="12" t="n">
        <f aca="false">E79-E78</f>
        <v>4374</v>
      </c>
      <c r="G79" s="12" t="n">
        <v>59142</v>
      </c>
      <c r="H79" s="12" t="n">
        <v>603466</v>
      </c>
      <c r="I79" s="12" t="n">
        <v>13466</v>
      </c>
      <c r="J79" s="12" t="n">
        <v>2114</v>
      </c>
      <c r="K79" s="12" t="n">
        <v>113</v>
      </c>
      <c r="L79" s="12" t="n">
        <v>3539889</v>
      </c>
      <c r="M79" s="12" t="n">
        <v>10694</v>
      </c>
    </row>
    <row r="80" customFormat="false" ht="15.25" hidden="false" customHeight="false" outlineLevel="0" collapsed="false">
      <c r="A80" s="0" t="s">
        <v>15</v>
      </c>
      <c r="B80" s="1" t="n">
        <v>43940</v>
      </c>
      <c r="C80" s="12" t="n">
        <v>736052</v>
      </c>
      <c r="D80" s="12" t="n">
        <v>36202</v>
      </c>
      <c r="E80" s="12" t="n">
        <v>38844</v>
      </c>
      <c r="F80" s="12" t="n">
        <v>1602</v>
      </c>
      <c r="G80" s="12" t="n">
        <v>67418</v>
      </c>
      <c r="H80" s="12" t="n">
        <v>629790</v>
      </c>
      <c r="I80" s="12" t="n">
        <v>13536</v>
      </c>
      <c r="J80" s="12" t="n">
        <v>2224</v>
      </c>
      <c r="K80" s="12" t="n">
        <v>117</v>
      </c>
      <c r="L80" s="12" t="n">
        <v>3708490</v>
      </c>
      <c r="M80" s="12" t="n">
        <v>11204</v>
      </c>
    </row>
    <row r="81" customFormat="false" ht="15.25" hidden="false" customHeight="false" outlineLevel="0" collapsed="false">
      <c r="A81" s="0" t="s">
        <v>15</v>
      </c>
      <c r="B81" s="1" t="n">
        <v>43941</v>
      </c>
      <c r="C81" s="6" t="n">
        <v>762496</v>
      </c>
      <c r="D81" s="6" t="n">
        <v>26444</v>
      </c>
      <c r="E81" s="6" t="n">
        <v>40478</v>
      </c>
      <c r="F81" s="6" t="n">
        <v>1634</v>
      </c>
      <c r="G81" s="6" t="n">
        <v>69956</v>
      </c>
      <c r="H81" s="6" t="n">
        <v>652062</v>
      </c>
      <c r="I81" s="6" t="n">
        <v>13556</v>
      </c>
      <c r="J81" s="6" t="n">
        <v>2304</v>
      </c>
      <c r="K81" s="6" t="n">
        <v>122</v>
      </c>
      <c r="L81" s="6" t="n">
        <v>3852758</v>
      </c>
      <c r="M81" s="6" t="n">
        <v>11640</v>
      </c>
    </row>
    <row r="82" customFormat="false" ht="15.25" hidden="false" customHeight="false" outlineLevel="0" collapsed="false">
      <c r="A82" s="0" t="s">
        <v>15</v>
      </c>
      <c r="B82" s="1" t="n">
        <v>43942</v>
      </c>
      <c r="C82" s="6" t="n">
        <v>788690</v>
      </c>
      <c r="D82" s="6" t="n">
        <v>26194</v>
      </c>
      <c r="E82" s="6" t="n">
        <v>42263</v>
      </c>
      <c r="F82" s="6" t="n">
        <v>1785</v>
      </c>
      <c r="G82" s="6" t="n">
        <v>71781</v>
      </c>
      <c r="H82" s="6" t="n">
        <v>674646</v>
      </c>
      <c r="I82" s="6" t="n">
        <v>13634</v>
      </c>
      <c r="J82" s="6" t="n">
        <v>2383</v>
      </c>
      <c r="K82" s="6" t="n">
        <v>128</v>
      </c>
      <c r="L82" s="6" t="n">
        <v>3993124</v>
      </c>
      <c r="M82" s="6" t="n">
        <v>12064</v>
      </c>
    </row>
    <row r="83" customFormat="false" ht="15.25" hidden="false" customHeight="false" outlineLevel="0" collapsed="false">
      <c r="A83" s="0" t="s">
        <v>15</v>
      </c>
      <c r="B83" s="1" t="n">
        <v>43943</v>
      </c>
      <c r="C83" s="6" t="n">
        <v>815892</v>
      </c>
      <c r="D83" s="6" t="n">
        <v>27202</v>
      </c>
      <c r="E83" s="6" t="n">
        <v>45126</v>
      </c>
      <c r="F83" s="6" t="n">
        <v>2863</v>
      </c>
      <c r="G83" s="6" t="n">
        <v>82620</v>
      </c>
      <c r="H83" s="6" t="n">
        <v>688146</v>
      </c>
      <c r="I83" s="6" t="n">
        <v>14016</v>
      </c>
      <c r="J83" s="6" t="n">
        <v>2465</v>
      </c>
      <c r="K83" s="6" t="n">
        <v>136</v>
      </c>
      <c r="L83" s="6" t="n">
        <v>4174472</v>
      </c>
      <c r="M83" s="6" t="n">
        <v>12612</v>
      </c>
    </row>
    <row r="84" customFormat="false" ht="15.25" hidden="false" customHeight="false" outlineLevel="0" collapsed="false">
      <c r="A84" s="0" t="s">
        <v>15</v>
      </c>
      <c r="B84" s="1" t="n">
        <v>43944</v>
      </c>
      <c r="C84" s="6" t="n">
        <v>844992</v>
      </c>
      <c r="D84" s="6" t="n">
        <v>29100</v>
      </c>
      <c r="E84" s="6" t="n">
        <v>47430</v>
      </c>
      <c r="F84" s="6" t="n">
        <v>2304</v>
      </c>
      <c r="G84" s="6" t="n">
        <v>83910</v>
      </c>
      <c r="H84" s="6" t="n">
        <v>713652</v>
      </c>
      <c r="I84" s="6" t="n">
        <v>14014</v>
      </c>
      <c r="J84" s="6" t="n">
        <v>2553</v>
      </c>
      <c r="K84" s="6" t="n">
        <v>143</v>
      </c>
      <c r="L84" s="6" t="n">
        <v>4307429</v>
      </c>
      <c r="M84" s="6" t="n">
        <v>13013</v>
      </c>
    </row>
    <row r="85" customFormat="false" ht="15.25" hidden="false" customHeight="false" outlineLevel="0" collapsed="false">
      <c r="A85" s="0" t="s">
        <v>15</v>
      </c>
      <c r="B85" s="1" t="n">
        <v>43945</v>
      </c>
      <c r="C85" s="6" t="n">
        <v>876174</v>
      </c>
      <c r="D85" s="6" t="n">
        <v>31182</v>
      </c>
      <c r="E85" s="6" t="n">
        <v>49651</v>
      </c>
      <c r="F85" s="6" t="n">
        <v>2221</v>
      </c>
      <c r="G85" s="6" t="n">
        <v>85010</v>
      </c>
      <c r="H85" s="6" t="n">
        <v>741513</v>
      </c>
      <c r="I85" s="6" t="n">
        <v>14994</v>
      </c>
      <c r="J85" s="6" t="n">
        <v>2647</v>
      </c>
      <c r="K85" s="6" t="n">
        <v>150</v>
      </c>
      <c r="L85" s="6" t="n">
        <v>4489618</v>
      </c>
      <c r="M85" s="6" t="n">
        <v>13564</v>
      </c>
    </row>
    <row r="86" customFormat="false" ht="15.25" hidden="false" customHeight="false" outlineLevel="0" collapsed="false">
      <c r="A86" s="0" t="s">
        <v>15</v>
      </c>
      <c r="B86" s="1" t="n">
        <v>43946</v>
      </c>
      <c r="C86" s="6" t="n">
        <v>916348</v>
      </c>
      <c r="D86" s="6" t="n">
        <v>40174</v>
      </c>
      <c r="E86" s="6" t="n">
        <v>51742</v>
      </c>
      <c r="F86" s="6" t="n">
        <v>2091</v>
      </c>
      <c r="G86" s="6" t="n">
        <v>93275</v>
      </c>
      <c r="H86" s="6" t="n">
        <v>771331</v>
      </c>
      <c r="I86" s="6" t="n">
        <v>14932</v>
      </c>
      <c r="J86" s="6" t="n">
        <v>2768</v>
      </c>
      <c r="K86" s="6" t="n">
        <v>156</v>
      </c>
      <c r="L86" s="6" t="n">
        <v>4979566</v>
      </c>
      <c r="M86" s="6" t="n">
        <v>15044</v>
      </c>
    </row>
    <row r="87" customFormat="false" ht="15.25" hidden="false" customHeight="false" outlineLevel="0" collapsed="false">
      <c r="A87" s="0" t="s">
        <v>15</v>
      </c>
      <c r="B87" s="1" t="n">
        <v>43947</v>
      </c>
      <c r="C87" s="6" t="n">
        <v>955488</v>
      </c>
      <c r="D87" s="6" t="n">
        <v>39140</v>
      </c>
      <c r="E87" s="6" t="n">
        <v>54120</v>
      </c>
      <c r="F87" s="6" t="n">
        <v>2378</v>
      </c>
      <c r="G87" s="6" t="n">
        <v>116167</v>
      </c>
      <c r="H87" s="6" t="n">
        <v>785201</v>
      </c>
      <c r="I87" s="6" t="n">
        <v>15110</v>
      </c>
      <c r="J87" s="6" t="n">
        <v>2887</v>
      </c>
      <c r="K87" s="6" t="n">
        <v>164</v>
      </c>
      <c r="L87" s="6" t="n">
        <v>5258504</v>
      </c>
      <c r="M87" s="6" t="n">
        <v>15887</v>
      </c>
    </row>
    <row r="88" customFormat="false" ht="15.25" hidden="false" customHeight="false" outlineLevel="0" collapsed="false">
      <c r="A88" s="0" t="s">
        <v>15</v>
      </c>
      <c r="B88" s="1" t="n">
        <v>43948</v>
      </c>
      <c r="C88" s="6" t="n">
        <v>985060</v>
      </c>
      <c r="D88" s="6" t="n">
        <v>29572</v>
      </c>
      <c r="E88" s="6" t="n">
        <v>55357</v>
      </c>
      <c r="F88" s="6" t="n">
        <v>1237</v>
      </c>
      <c r="G88" s="6" t="n">
        <v>118735</v>
      </c>
      <c r="H88" s="6" t="n">
        <v>810968</v>
      </c>
      <c r="I88" s="6" t="n">
        <v>15135</v>
      </c>
      <c r="J88" s="6" t="n">
        <v>2976</v>
      </c>
      <c r="K88" s="6" t="n">
        <v>167</v>
      </c>
      <c r="L88" s="6" t="n">
        <v>5453126</v>
      </c>
      <c r="M88" s="6" t="n">
        <v>16475</v>
      </c>
    </row>
    <row r="89" customFormat="false" ht="15.25" hidden="false" customHeight="false" outlineLevel="0" collapsed="false">
      <c r="A89" s="0" t="s">
        <v>15</v>
      </c>
      <c r="B89" s="1" t="n">
        <v>43949</v>
      </c>
      <c r="C89" s="6" t="n">
        <v>1004942</v>
      </c>
      <c r="D89" s="6" t="n">
        <v>19882</v>
      </c>
      <c r="E89" s="6" t="n">
        <v>56527</v>
      </c>
      <c r="F89" s="6" t="n">
        <v>1170</v>
      </c>
      <c r="G89" s="6" t="n">
        <v>137591</v>
      </c>
      <c r="H89" s="6" t="n">
        <v>810824</v>
      </c>
      <c r="I89" s="6" t="n">
        <v>14175</v>
      </c>
      <c r="J89" s="6" t="n">
        <v>3036</v>
      </c>
      <c r="K89" s="6" t="n">
        <v>171</v>
      </c>
      <c r="L89" s="6" t="n">
        <v>5661256</v>
      </c>
      <c r="M89" s="6" t="n">
        <v>17103</v>
      </c>
    </row>
    <row r="90" customFormat="false" ht="14" hidden="false" customHeight="false" outlineLevel="0" collapsed="false">
      <c r="A90" s="0" t="s">
        <v>15</v>
      </c>
      <c r="B90" s="1" t="n">
        <v>43950</v>
      </c>
      <c r="C90" s="2" t="n">
        <v>1029878</v>
      </c>
      <c r="D90" s="2" t="n">
        <v>24936</v>
      </c>
      <c r="E90" s="2" t="n">
        <v>58640</v>
      </c>
      <c r="F90" s="2" t="n">
        <v>2113</v>
      </c>
      <c r="G90" s="2" t="n">
        <v>140138</v>
      </c>
      <c r="H90" s="2" t="n">
        <v>831100</v>
      </c>
      <c r="I90" s="2" t="n">
        <v>14868</v>
      </c>
      <c r="J90" s="2" t="n">
        <v>3111</v>
      </c>
      <c r="K90" s="2" t="n">
        <v>177</v>
      </c>
      <c r="L90" s="2" t="n">
        <v>5823807</v>
      </c>
      <c r="M90" s="2" t="n">
        <v>17594</v>
      </c>
    </row>
    <row r="91" customFormat="false" ht="14.75" hidden="false" customHeight="false" outlineLevel="0" collapsed="false">
      <c r="A91" s="0" t="s">
        <v>15</v>
      </c>
      <c r="B91" s="1" t="n">
        <v>43951</v>
      </c>
      <c r="C91" s="2" t="n">
        <v>1056646</v>
      </c>
      <c r="D91" s="2" t="n">
        <v>26768</v>
      </c>
      <c r="E91" s="2" t="n">
        <v>61180</v>
      </c>
      <c r="F91" s="2" t="n">
        <v>2540</v>
      </c>
      <c r="G91" s="2" t="n">
        <v>145320</v>
      </c>
      <c r="H91" s="2" t="n">
        <v>850146</v>
      </c>
      <c r="I91" s="2" t="n">
        <v>18665</v>
      </c>
      <c r="J91" s="2" t="n">
        <v>3192</v>
      </c>
      <c r="K91" s="2" t="n">
        <v>185</v>
      </c>
      <c r="L91" s="2" t="n">
        <v>6096763</v>
      </c>
      <c r="M91" s="2" t="n">
        <v>18419</v>
      </c>
    </row>
    <row r="92" customFormat="false" ht="15.25" hidden="false" customHeight="false" outlineLevel="0" collapsed="false">
      <c r="A92" s="0" t="s">
        <v>15</v>
      </c>
      <c r="B92" s="1" t="n">
        <v>43952</v>
      </c>
      <c r="C92" s="6" t="n">
        <f aca="false">Sheet1!CM93</f>
        <v>1092656</v>
      </c>
      <c r="D92" s="6" t="n">
        <f aca="false">Sheet1!CN93</f>
        <v>36010</v>
      </c>
      <c r="E92" s="6" t="n">
        <f aca="false">Sheet1!CO93</f>
        <v>63765</v>
      </c>
      <c r="F92" s="6" t="n">
        <f aca="false">Sheet1!CP93</f>
        <v>2585</v>
      </c>
      <c r="G92" s="6" t="n">
        <f aca="false">Sheet1!CQ93</f>
        <v>151774</v>
      </c>
      <c r="H92" s="6" t="n">
        <f aca="false">Sheet1!CR93</f>
        <v>877117</v>
      </c>
      <c r="I92" s="6" t="n">
        <f aca="false">Sheet1!CS93</f>
        <v>15226</v>
      </c>
      <c r="J92" s="6" t="n">
        <f aca="false">Sheet1!CT93</f>
        <v>3301</v>
      </c>
      <c r="K92" s="6" t="n">
        <f aca="false">Sheet1!CU93</f>
        <v>193</v>
      </c>
      <c r="L92" s="6" t="n">
        <f aca="false">Sheet1!CV93</f>
        <v>6332995</v>
      </c>
      <c r="M92" s="6" t="n">
        <f aca="false">Sheet1!CW93</f>
        <v>19133</v>
      </c>
    </row>
    <row r="93" customFormat="false" ht="15.25" hidden="false" customHeight="false" outlineLevel="0" collapsed="false">
      <c r="A93" s="0" t="s">
        <v>15</v>
      </c>
      <c r="B93" s="1" t="n">
        <v>43953</v>
      </c>
      <c r="C93" s="6" t="n">
        <f aca="false">Sheet1!CM94</f>
        <v>1125305</v>
      </c>
      <c r="D93" s="6" t="n">
        <f aca="false">Sheet1!CN94</f>
        <v>32649</v>
      </c>
      <c r="E93" s="6" t="n">
        <f aca="false">Sheet1!CO94</f>
        <v>65540</v>
      </c>
      <c r="F93" s="6" t="n">
        <f aca="false">Sheet1!CP94</f>
        <v>1775</v>
      </c>
      <c r="G93" s="6" t="n">
        <f aca="false">Sheet1!CQ94</f>
        <v>160173</v>
      </c>
      <c r="H93" s="6" t="n">
        <f aca="false">Sheet1!CR94</f>
        <v>899592</v>
      </c>
      <c r="I93" s="6" t="n">
        <f aca="false">Sheet1!CS94</f>
        <v>16478</v>
      </c>
      <c r="J93" s="6" t="n">
        <f aca="false">Sheet1!CT94</f>
        <v>3400</v>
      </c>
      <c r="K93" s="6" t="n">
        <f aca="false">Sheet1!CU94</f>
        <v>198</v>
      </c>
      <c r="L93" s="6" t="n">
        <f aca="false">Sheet1!CV94</f>
        <v>6638810</v>
      </c>
      <c r="M93" s="6" t="n">
        <f aca="false">Sheet1!CW94</f>
        <v>20057</v>
      </c>
    </row>
    <row r="94" customFormat="false" ht="15.25" hidden="false" customHeight="false" outlineLevel="0" collapsed="false">
      <c r="A94" s="0" t="s">
        <v>15</v>
      </c>
      <c r="B94" s="1" t="n">
        <v>43954</v>
      </c>
      <c r="C94" s="6" t="n">
        <f aca="false">Sheet1!CM95</f>
        <v>1156313</v>
      </c>
      <c r="D94" s="6" t="n">
        <f aca="false">Sheet1!CN95</f>
        <v>31008</v>
      </c>
      <c r="E94" s="6" t="n">
        <f aca="false">Sheet1!CO95</f>
        <v>67206</v>
      </c>
      <c r="F94" s="6" t="n">
        <f aca="false">Sheet1!CP95</f>
        <v>1666</v>
      </c>
      <c r="G94" s="6" t="n">
        <f aca="false">Sheet1!CQ95</f>
        <v>170772</v>
      </c>
      <c r="H94" s="6" t="n">
        <f aca="false">Sheet1!CR95</f>
        <v>918335</v>
      </c>
      <c r="I94" s="6" t="n">
        <f aca="false">Sheet1!CS95</f>
        <v>16455</v>
      </c>
      <c r="J94" s="6" t="n">
        <f aca="false">Sheet1!CT95</f>
        <v>3493</v>
      </c>
      <c r="K94" s="6" t="n">
        <f aca="false">Sheet1!CU95</f>
        <v>203</v>
      </c>
      <c r="L94" s="6" t="n">
        <f aca="false">Sheet1!CV95</f>
        <v>6907929</v>
      </c>
      <c r="M94" s="6" t="n">
        <f aca="false">Sheet1!CW95</f>
        <v>20870</v>
      </c>
    </row>
    <row r="95" customFormat="false" ht="15.25" hidden="false" customHeight="false" outlineLevel="0" collapsed="false">
      <c r="A95" s="0" t="s">
        <v>15</v>
      </c>
      <c r="B95" s="1" t="n">
        <v>43955</v>
      </c>
      <c r="C95" s="6" t="n">
        <f aca="false">Sheet1!CM96</f>
        <v>0</v>
      </c>
      <c r="D95" s="6" t="n">
        <f aca="false">Sheet1!CN96</f>
        <v>0</v>
      </c>
      <c r="E95" s="6" t="n">
        <f aca="false">Sheet1!CO96</f>
        <v>0</v>
      </c>
      <c r="F95" s="6" t="n">
        <f aca="false">Sheet1!CP96</f>
        <v>0</v>
      </c>
      <c r="G95" s="6" t="n">
        <f aca="false">Sheet1!CQ96</f>
        <v>0</v>
      </c>
      <c r="H95" s="6" t="n">
        <f aca="false">Sheet1!CR96</f>
        <v>0</v>
      </c>
      <c r="I95" s="6" t="n">
        <f aca="false">Sheet1!CS96</f>
        <v>0</v>
      </c>
      <c r="J95" s="6" t="n">
        <f aca="false">Sheet1!CT96</f>
        <v>0</v>
      </c>
      <c r="K95" s="6" t="n">
        <f aca="false">Sheet1!CU96</f>
        <v>0</v>
      </c>
      <c r="L95" s="6" t="n">
        <f aca="false">Sheet1!CV96</f>
        <v>0</v>
      </c>
      <c r="M95" s="6" t="n">
        <f aca="false">Sheet1!CW96</f>
        <v>0</v>
      </c>
    </row>
    <row r="96" customFormat="false" ht="15.25" hidden="false" customHeight="false" outlineLevel="0" collapsed="false">
      <c r="A96" s="0" t="s">
        <v>15</v>
      </c>
      <c r="B96" s="1" t="n">
        <v>43956</v>
      </c>
      <c r="C96" s="6" t="n">
        <f aca="false">Sheet1!CM97</f>
        <v>0</v>
      </c>
      <c r="D96" s="6" t="n">
        <f aca="false">Sheet1!CN97</f>
        <v>0</v>
      </c>
      <c r="E96" s="6" t="n">
        <f aca="false">Sheet1!CO97</f>
        <v>0</v>
      </c>
      <c r="F96" s="6" t="n">
        <f aca="false">Sheet1!CP97</f>
        <v>0</v>
      </c>
      <c r="G96" s="6" t="n">
        <f aca="false">Sheet1!CQ97</f>
        <v>0</v>
      </c>
      <c r="H96" s="6" t="n">
        <f aca="false">Sheet1!CR97</f>
        <v>0</v>
      </c>
      <c r="I96" s="6" t="n">
        <f aca="false">Sheet1!CS97</f>
        <v>0</v>
      </c>
      <c r="J96" s="6" t="n">
        <f aca="false">Sheet1!CT97</f>
        <v>0</v>
      </c>
      <c r="K96" s="6" t="n">
        <f aca="false">Sheet1!CU97</f>
        <v>0</v>
      </c>
      <c r="L96" s="6" t="n">
        <f aca="false">Sheet1!CV97</f>
        <v>0</v>
      </c>
      <c r="M96" s="6" t="n">
        <f aca="false">Sheet1!CW97</f>
        <v>0</v>
      </c>
    </row>
    <row r="97" customFormat="false" ht="15.25" hidden="false" customHeight="false" outlineLevel="0" collapsed="false">
      <c r="A97" s="0" t="s">
        <v>15</v>
      </c>
      <c r="B97" s="1" t="n">
        <v>43957</v>
      </c>
      <c r="C97" s="6" t="n">
        <f aca="false">Sheet1!CM98</f>
        <v>0</v>
      </c>
      <c r="D97" s="6" t="n">
        <f aca="false">Sheet1!CN98</f>
        <v>0</v>
      </c>
      <c r="E97" s="6" t="n">
        <f aca="false">Sheet1!CO98</f>
        <v>0</v>
      </c>
      <c r="F97" s="6" t="n">
        <f aca="false">Sheet1!CP98</f>
        <v>0</v>
      </c>
      <c r="G97" s="6" t="n">
        <f aca="false">Sheet1!CQ98</f>
        <v>0</v>
      </c>
      <c r="H97" s="6" t="n">
        <f aca="false">Sheet1!CR98</f>
        <v>0</v>
      </c>
      <c r="I97" s="6" t="n">
        <f aca="false">Sheet1!CS98</f>
        <v>0</v>
      </c>
      <c r="J97" s="6" t="n">
        <f aca="false">Sheet1!CT98</f>
        <v>0</v>
      </c>
      <c r="K97" s="6" t="n">
        <f aca="false">Sheet1!CU98</f>
        <v>0</v>
      </c>
      <c r="L97" s="6" t="n">
        <f aca="false">Sheet1!CV98</f>
        <v>0</v>
      </c>
      <c r="M97" s="6" t="n">
        <f aca="false">Sheet1!CW98</f>
        <v>0</v>
      </c>
    </row>
    <row r="98" customFormat="false" ht="15.25" hidden="false" customHeight="false" outlineLevel="0" collapsed="false">
      <c r="A98" s="0" t="s">
        <v>15</v>
      </c>
      <c r="B98" s="1" t="n">
        <v>43958</v>
      </c>
      <c r="C98" s="6" t="n">
        <f aca="false">Sheet1!CM99</f>
        <v>0</v>
      </c>
      <c r="D98" s="6" t="n">
        <f aca="false">Sheet1!CN99</f>
        <v>0</v>
      </c>
      <c r="E98" s="6" t="n">
        <f aca="false">Sheet1!CO99</f>
        <v>0</v>
      </c>
      <c r="F98" s="6" t="n">
        <f aca="false">Sheet1!CP99</f>
        <v>0</v>
      </c>
      <c r="G98" s="6" t="n">
        <f aca="false">Sheet1!CQ99</f>
        <v>0</v>
      </c>
      <c r="H98" s="6" t="n">
        <f aca="false">Sheet1!CR99</f>
        <v>0</v>
      </c>
      <c r="I98" s="6" t="n">
        <f aca="false">Sheet1!CS99</f>
        <v>0</v>
      </c>
      <c r="J98" s="6" t="n">
        <f aca="false">Sheet1!CT99</f>
        <v>0</v>
      </c>
      <c r="K98" s="6" t="n">
        <f aca="false">Sheet1!CU99</f>
        <v>0</v>
      </c>
      <c r="L98" s="6" t="n">
        <f aca="false">Sheet1!CV99</f>
        <v>0</v>
      </c>
      <c r="M98" s="6" t="n">
        <f aca="false">Sheet1!CW99</f>
        <v>0</v>
      </c>
    </row>
    <row r="99" customFormat="false" ht="15.25" hidden="false" customHeight="false" outlineLevel="0" collapsed="false">
      <c r="A99" s="0" t="s">
        <v>15</v>
      </c>
      <c r="B99" s="1" t="n">
        <v>43959</v>
      </c>
      <c r="C99" s="6" t="n">
        <f aca="false">Sheet1!CM100</f>
        <v>0</v>
      </c>
      <c r="D99" s="6" t="n">
        <f aca="false">Sheet1!CN100</f>
        <v>0</v>
      </c>
      <c r="E99" s="6" t="n">
        <f aca="false">Sheet1!CO100</f>
        <v>0</v>
      </c>
      <c r="F99" s="6" t="n">
        <f aca="false">Sheet1!CP100</f>
        <v>0</v>
      </c>
      <c r="G99" s="6" t="n">
        <f aca="false">Sheet1!CQ100</f>
        <v>0</v>
      </c>
      <c r="H99" s="6" t="n">
        <f aca="false">Sheet1!CR100</f>
        <v>0</v>
      </c>
      <c r="I99" s="6" t="n">
        <f aca="false">Sheet1!CS100</f>
        <v>0</v>
      </c>
      <c r="J99" s="6" t="n">
        <f aca="false">Sheet1!CT100</f>
        <v>0</v>
      </c>
      <c r="K99" s="6" t="n">
        <f aca="false">Sheet1!CU100</f>
        <v>0</v>
      </c>
      <c r="L99" s="6" t="n">
        <f aca="false">Sheet1!CV100</f>
        <v>0</v>
      </c>
      <c r="M99" s="6" t="n">
        <f aca="false">Sheet1!CW100</f>
        <v>0</v>
      </c>
    </row>
    <row r="100" customFormat="false" ht="15.25" hidden="false" customHeight="false" outlineLevel="0" collapsed="false">
      <c r="A100" s="0" t="s">
        <v>15</v>
      </c>
      <c r="B100" s="1" t="n">
        <v>43960</v>
      </c>
      <c r="C100" s="6" t="n">
        <f aca="false">Sheet1!CM101</f>
        <v>0</v>
      </c>
      <c r="D100" s="6" t="n">
        <f aca="false">Sheet1!CN101</f>
        <v>0</v>
      </c>
      <c r="E100" s="6" t="n">
        <f aca="false">Sheet1!CO101</f>
        <v>0</v>
      </c>
      <c r="F100" s="6" t="n">
        <f aca="false">Sheet1!CP101</f>
        <v>0</v>
      </c>
      <c r="G100" s="6" t="n">
        <f aca="false">Sheet1!CQ101</f>
        <v>0</v>
      </c>
      <c r="H100" s="6" t="n">
        <f aca="false">Sheet1!CR101</f>
        <v>0</v>
      </c>
      <c r="I100" s="6" t="n">
        <f aca="false">Sheet1!CS101</f>
        <v>0</v>
      </c>
      <c r="J100" s="6" t="n">
        <f aca="false">Sheet1!CT101</f>
        <v>0</v>
      </c>
      <c r="K100" s="6" t="n">
        <f aca="false">Sheet1!CU101</f>
        <v>0</v>
      </c>
      <c r="L100" s="6" t="n">
        <f aca="false">Sheet1!CV101</f>
        <v>0</v>
      </c>
      <c r="M100" s="6" t="n">
        <f aca="false">Sheet1!CW101</f>
        <v>0</v>
      </c>
    </row>
    <row r="101" customFormat="false" ht="15.25" hidden="false" customHeight="false" outlineLevel="0" collapsed="false">
      <c r="A101" s="0" t="s">
        <v>15</v>
      </c>
      <c r="B101" s="1" t="n">
        <v>43961</v>
      </c>
      <c r="C101" s="6" t="n">
        <f aca="false">Sheet1!CM102</f>
        <v>0</v>
      </c>
      <c r="D101" s="6" t="n">
        <f aca="false">Sheet1!CN102</f>
        <v>0</v>
      </c>
      <c r="E101" s="6" t="n">
        <f aca="false">Sheet1!CO102</f>
        <v>0</v>
      </c>
      <c r="F101" s="6" t="n">
        <f aca="false">Sheet1!CP102</f>
        <v>0</v>
      </c>
      <c r="G101" s="6" t="n">
        <f aca="false">Sheet1!CQ102</f>
        <v>0</v>
      </c>
      <c r="H101" s="6" t="n">
        <f aca="false">Sheet1!CR102</f>
        <v>0</v>
      </c>
      <c r="I101" s="6" t="n">
        <f aca="false">Sheet1!CS102</f>
        <v>0</v>
      </c>
      <c r="J101" s="6" t="n">
        <f aca="false">Sheet1!CT102</f>
        <v>0</v>
      </c>
      <c r="K101" s="6" t="n">
        <f aca="false">Sheet1!CU102</f>
        <v>0</v>
      </c>
      <c r="L101" s="6" t="n">
        <f aca="false">Sheet1!CV102</f>
        <v>0</v>
      </c>
      <c r="M101" s="6" t="n">
        <f aca="false">Sheet1!CW102</f>
        <v>0</v>
      </c>
    </row>
    <row r="102" customFormat="false" ht="15.25" hidden="false" customHeight="false" outlineLevel="0" collapsed="false">
      <c r="A102" s="0" t="s">
        <v>15</v>
      </c>
      <c r="B102" s="1" t="n">
        <v>43962</v>
      </c>
      <c r="C102" s="6" t="n">
        <f aca="false">Sheet1!CM103</f>
        <v>0</v>
      </c>
      <c r="D102" s="6" t="n">
        <f aca="false">Sheet1!CN103</f>
        <v>0</v>
      </c>
      <c r="E102" s="6" t="n">
        <f aca="false">Sheet1!CO103</f>
        <v>0</v>
      </c>
      <c r="F102" s="6" t="n">
        <f aca="false">Sheet1!CP103</f>
        <v>0</v>
      </c>
      <c r="G102" s="6" t="n">
        <f aca="false">Sheet1!CQ103</f>
        <v>0</v>
      </c>
      <c r="H102" s="6" t="n">
        <f aca="false">Sheet1!CR103</f>
        <v>0</v>
      </c>
      <c r="I102" s="6" t="n">
        <f aca="false">Sheet1!CS103</f>
        <v>0</v>
      </c>
      <c r="J102" s="6" t="n">
        <f aca="false">Sheet1!CT103</f>
        <v>0</v>
      </c>
      <c r="K102" s="6" t="n">
        <f aca="false">Sheet1!CU103</f>
        <v>0</v>
      </c>
      <c r="L102" s="6" t="n">
        <f aca="false">Sheet1!CV103</f>
        <v>0</v>
      </c>
      <c r="M102" s="6" t="n">
        <f aca="false">Sheet1!CW103</f>
        <v>0</v>
      </c>
    </row>
    <row r="103" customFormat="false" ht="15.25" hidden="false" customHeight="false" outlineLevel="0" collapsed="false">
      <c r="A103" s="0" t="s">
        <v>15</v>
      </c>
      <c r="B103" s="1" t="n">
        <v>43963</v>
      </c>
      <c r="C103" s="6" t="n">
        <f aca="false">Sheet1!CM104</f>
        <v>0</v>
      </c>
      <c r="D103" s="6" t="n">
        <f aca="false">Sheet1!CN104</f>
        <v>0</v>
      </c>
      <c r="E103" s="6" t="n">
        <f aca="false">Sheet1!CO104</f>
        <v>0</v>
      </c>
      <c r="F103" s="6" t="n">
        <f aca="false">Sheet1!CP104</f>
        <v>0</v>
      </c>
      <c r="G103" s="6" t="n">
        <f aca="false">Sheet1!CQ104</f>
        <v>0</v>
      </c>
      <c r="H103" s="6" t="n">
        <f aca="false">Sheet1!CR104</f>
        <v>0</v>
      </c>
      <c r="I103" s="6" t="n">
        <f aca="false">Sheet1!CS104</f>
        <v>0</v>
      </c>
      <c r="J103" s="6" t="n">
        <f aca="false">Sheet1!CT104</f>
        <v>0</v>
      </c>
      <c r="K103" s="6" t="n">
        <f aca="false">Sheet1!CU104</f>
        <v>0</v>
      </c>
      <c r="L103" s="6" t="n">
        <f aca="false">Sheet1!CV104</f>
        <v>0</v>
      </c>
      <c r="M103" s="6" t="n">
        <f aca="false">Sheet1!CW104</f>
        <v>0</v>
      </c>
    </row>
    <row r="104" customFormat="false" ht="15.25" hidden="false" customHeight="false" outlineLevel="0" collapsed="false">
      <c r="A104" s="0" t="s">
        <v>15</v>
      </c>
      <c r="B104" s="1" t="n">
        <v>43964</v>
      </c>
      <c r="C104" s="6" t="n">
        <f aca="false">Sheet1!CM105</f>
        <v>0</v>
      </c>
      <c r="D104" s="6" t="n">
        <f aca="false">Sheet1!CN105</f>
        <v>0</v>
      </c>
      <c r="E104" s="6" t="n">
        <f aca="false">Sheet1!CO105</f>
        <v>0</v>
      </c>
      <c r="F104" s="6" t="n">
        <f aca="false">Sheet1!CP105</f>
        <v>0</v>
      </c>
      <c r="G104" s="6" t="n">
        <f aca="false">Sheet1!CQ105</f>
        <v>0</v>
      </c>
      <c r="H104" s="6" t="n">
        <f aca="false">Sheet1!CR105</f>
        <v>0</v>
      </c>
      <c r="I104" s="6" t="n">
        <f aca="false">Sheet1!CS105</f>
        <v>0</v>
      </c>
      <c r="J104" s="6" t="n">
        <f aca="false">Sheet1!CT105</f>
        <v>0</v>
      </c>
      <c r="K104" s="6" t="n">
        <f aca="false">Sheet1!CU105</f>
        <v>0</v>
      </c>
      <c r="L104" s="6" t="n">
        <f aca="false">Sheet1!CV105</f>
        <v>0</v>
      </c>
      <c r="M104" s="6" t="n">
        <f aca="false">Sheet1!CW105</f>
        <v>0</v>
      </c>
    </row>
    <row r="105" customFormat="false" ht="15.25" hidden="false" customHeight="false" outlineLevel="0" collapsed="false">
      <c r="A105" s="0" t="s">
        <v>15</v>
      </c>
      <c r="B105" s="1" t="n">
        <v>43965</v>
      </c>
      <c r="C105" s="6" t="n">
        <f aca="false">Sheet1!CM106</f>
        <v>0</v>
      </c>
      <c r="D105" s="6" t="n">
        <f aca="false">Sheet1!CN106</f>
        <v>0</v>
      </c>
      <c r="E105" s="6" t="n">
        <f aca="false">Sheet1!CO106</f>
        <v>0</v>
      </c>
      <c r="F105" s="6" t="n">
        <f aca="false">Sheet1!CP106</f>
        <v>0</v>
      </c>
      <c r="G105" s="6" t="n">
        <f aca="false">Sheet1!CQ106</f>
        <v>0</v>
      </c>
      <c r="H105" s="6" t="n">
        <f aca="false">Sheet1!CR106</f>
        <v>0</v>
      </c>
      <c r="I105" s="6" t="n">
        <f aca="false">Sheet1!CS106</f>
        <v>0</v>
      </c>
      <c r="J105" s="6" t="n">
        <f aca="false">Sheet1!CT106</f>
        <v>0</v>
      </c>
      <c r="K105" s="6" t="n">
        <f aca="false">Sheet1!CU106</f>
        <v>0</v>
      </c>
      <c r="L105" s="6" t="n">
        <f aca="false">Sheet1!CV106</f>
        <v>0</v>
      </c>
      <c r="M105" s="6" t="n">
        <f aca="false">Sheet1!CW106</f>
        <v>0</v>
      </c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16</v>
      </c>
      <c r="B2" s="1" t="n">
        <v>43862</v>
      </c>
      <c r="C2" s="6" t="n">
        <v>1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16</v>
      </c>
      <c r="B3" s="1" t="n">
        <v>43863</v>
      </c>
      <c r="C3" s="6" t="n">
        <v>1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16</v>
      </c>
      <c r="B4" s="1" t="n">
        <v>43864</v>
      </c>
      <c r="C4" s="6" t="n">
        <v>1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16</v>
      </c>
      <c r="B5" s="1" t="n">
        <v>43865</v>
      </c>
      <c r="C5" s="6" t="n">
        <v>1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16</v>
      </c>
      <c r="B6" s="1" t="n">
        <v>43866</v>
      </c>
      <c r="C6" s="6" t="n">
        <v>1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16</v>
      </c>
      <c r="B7" s="1" t="n">
        <v>43867</v>
      </c>
      <c r="C7" s="6" t="n">
        <v>1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16</v>
      </c>
      <c r="B8" s="1" t="n">
        <v>43868</v>
      </c>
      <c r="C8" s="6" t="n">
        <v>1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16</v>
      </c>
      <c r="B9" s="1" t="n">
        <v>43869</v>
      </c>
      <c r="C9" s="6" t="n">
        <v>1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16</v>
      </c>
      <c r="B10" s="1" t="n">
        <v>43870</v>
      </c>
      <c r="C10" s="6" t="n">
        <v>1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16</v>
      </c>
      <c r="B11" s="1" t="n">
        <v>43871</v>
      </c>
      <c r="C11" s="6" t="n">
        <v>2</v>
      </c>
      <c r="D11" s="6" t="n">
        <v>1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16</v>
      </c>
      <c r="B12" s="1" t="n">
        <v>43872</v>
      </c>
      <c r="C12" s="6" t="n">
        <v>2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16</v>
      </c>
      <c r="B13" s="1" t="n">
        <v>43873</v>
      </c>
      <c r="C13" s="6" t="n">
        <v>2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16</v>
      </c>
      <c r="B14" s="1" t="n">
        <v>43874</v>
      </c>
      <c r="C14" s="6" t="n">
        <v>2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16</v>
      </c>
      <c r="B15" s="1" t="n">
        <v>43875</v>
      </c>
      <c r="C15" s="6" t="n">
        <v>2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16</v>
      </c>
      <c r="B16" s="1" t="n">
        <v>43876</v>
      </c>
      <c r="C16" s="6" t="n">
        <v>2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16</v>
      </c>
      <c r="B17" s="1" t="n">
        <v>43877</v>
      </c>
      <c r="C17" s="6" t="n">
        <v>2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16</v>
      </c>
      <c r="B18" s="1" t="n">
        <v>43878</v>
      </c>
      <c r="C18" s="6" t="n">
        <v>2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16</v>
      </c>
      <c r="B19" s="1" t="n">
        <v>43879</v>
      </c>
      <c r="C19" s="6" t="n">
        <v>2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16</v>
      </c>
      <c r="B20" s="1" t="n">
        <v>43880</v>
      </c>
      <c r="C20" s="6" t="n">
        <v>2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16</v>
      </c>
      <c r="B21" s="1" t="n">
        <v>43881</v>
      </c>
      <c r="C21" s="6" t="n">
        <v>2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16</v>
      </c>
      <c r="B22" s="1" t="n">
        <v>43882</v>
      </c>
      <c r="C22" s="6" t="n">
        <v>2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16</v>
      </c>
      <c r="B23" s="1" t="n">
        <v>43883</v>
      </c>
      <c r="C23" s="6" t="n">
        <v>2</v>
      </c>
      <c r="D23" s="6" t="n">
        <v>0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16</v>
      </c>
      <c r="B24" s="1" t="n">
        <v>43884</v>
      </c>
      <c r="C24" s="6" t="n">
        <v>2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16</v>
      </c>
      <c r="B25" s="1" t="n">
        <v>43885</v>
      </c>
      <c r="C25" s="6" t="n">
        <v>2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16</v>
      </c>
      <c r="B26" s="1" t="n">
        <v>43886</v>
      </c>
      <c r="C26" s="6" t="n">
        <v>2</v>
      </c>
      <c r="D26" s="6" t="n">
        <v>0</v>
      </c>
      <c r="E26" s="6" t="n">
        <v>0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16</v>
      </c>
      <c r="B27" s="1" t="n">
        <v>43887</v>
      </c>
      <c r="C27" s="6" t="n">
        <v>2</v>
      </c>
      <c r="D27" s="6" t="n">
        <v>0</v>
      </c>
      <c r="E27" s="6" t="n">
        <v>0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16</v>
      </c>
      <c r="B28" s="1" t="n">
        <v>43888</v>
      </c>
      <c r="C28" s="6" t="n">
        <v>12</v>
      </c>
      <c r="D28" s="6" t="n">
        <v>10</v>
      </c>
      <c r="E28" s="6" t="n">
        <v>0</v>
      </c>
      <c r="F28" s="6" t="n">
        <v>0</v>
      </c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16</v>
      </c>
      <c r="B29" s="1" t="n">
        <v>43889</v>
      </c>
      <c r="C29" s="6" t="n">
        <v>25</v>
      </c>
      <c r="D29" s="6" t="n">
        <v>13</v>
      </c>
      <c r="E29" s="6" t="n">
        <v>0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16</v>
      </c>
      <c r="B30" s="1" t="n">
        <v>43890</v>
      </c>
      <c r="C30" s="6" t="n">
        <v>32</v>
      </c>
      <c r="D30" s="6" t="n">
        <v>7</v>
      </c>
      <c r="E30" s="6" t="n">
        <v>0</v>
      </c>
      <c r="F30" s="6" t="n">
        <v>0</v>
      </c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16</v>
      </c>
      <c r="B31" s="1" t="n">
        <v>43891</v>
      </c>
      <c r="C31" s="6" t="n">
        <v>45</v>
      </c>
      <c r="D31" s="6" t="n">
        <v>13</v>
      </c>
      <c r="E31" s="6" t="n">
        <v>0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16</v>
      </c>
      <c r="B32" s="1" t="n">
        <v>43892</v>
      </c>
      <c r="C32" s="6" t="n">
        <v>45</v>
      </c>
      <c r="D32" s="6" t="n">
        <v>0</v>
      </c>
      <c r="E32" s="6" t="n">
        <v>0</v>
      </c>
      <c r="F32" s="6" t="n">
        <v>0</v>
      </c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16</v>
      </c>
      <c r="B33" s="1" t="n">
        <v>43893</v>
      </c>
      <c r="C33" s="6" t="n">
        <v>114</v>
      </c>
      <c r="D33" s="6" t="n">
        <v>69</v>
      </c>
      <c r="E33" s="6" t="n">
        <v>0</v>
      </c>
      <c r="F33" s="6" t="n">
        <v>0</v>
      </c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16</v>
      </c>
      <c r="B34" s="1" t="n">
        <v>43894</v>
      </c>
      <c r="C34" s="6" t="n">
        <v>151</v>
      </c>
      <c r="D34" s="6" t="n">
        <v>37</v>
      </c>
      <c r="E34" s="6" t="n">
        <v>0</v>
      </c>
      <c r="F34" s="6" t="n">
        <v>0</v>
      </c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16</v>
      </c>
      <c r="B35" s="1" t="n">
        <v>43895</v>
      </c>
      <c r="C35" s="6" t="n">
        <v>198</v>
      </c>
      <c r="D35" s="6" t="n">
        <v>47</v>
      </c>
      <c r="E35" s="6" t="n">
        <v>1</v>
      </c>
      <c r="F35" s="6" t="n">
        <v>1</v>
      </c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16</v>
      </c>
      <c r="B36" s="1" t="n">
        <v>43896</v>
      </c>
      <c r="C36" s="6" t="n">
        <v>257</v>
      </c>
      <c r="D36" s="6" t="n">
        <v>59</v>
      </c>
      <c r="E36" s="6" t="n">
        <v>3</v>
      </c>
      <c r="F36" s="6" t="n">
        <v>2</v>
      </c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16</v>
      </c>
      <c r="B37" s="1" t="n">
        <v>43897</v>
      </c>
      <c r="C37" s="7" t="n">
        <v>401</v>
      </c>
      <c r="D37" s="7" t="n">
        <v>144</v>
      </c>
      <c r="E37" s="7" t="n">
        <v>8</v>
      </c>
      <c r="F37" s="7" t="n">
        <v>5</v>
      </c>
      <c r="G37" s="7" t="n">
        <v>6</v>
      </c>
      <c r="H37" s="7" t="n">
        <v>387</v>
      </c>
      <c r="I37" s="7" t="n">
        <v>9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16</v>
      </c>
      <c r="B38" s="1" t="n">
        <v>43898</v>
      </c>
      <c r="C38" s="6" t="n">
        <v>503</v>
      </c>
      <c r="D38" s="6" t="n">
        <v>102</v>
      </c>
      <c r="E38" s="6" t="n">
        <v>10</v>
      </c>
      <c r="F38" s="6" t="n">
        <v>2</v>
      </c>
      <c r="G38" s="6" t="n">
        <v>30</v>
      </c>
      <c r="H38" s="6" t="n">
        <v>463</v>
      </c>
      <c r="I38" s="6" t="n">
        <v>9</v>
      </c>
      <c r="J38" s="6" t="n">
        <v>10.8</v>
      </c>
      <c r="K38" s="6"/>
      <c r="L38" s="6"/>
      <c r="M38" s="6"/>
    </row>
    <row r="39" customFormat="false" ht="15.25" hidden="false" customHeight="false" outlineLevel="0" collapsed="false">
      <c r="A39" s="0" t="s">
        <v>16</v>
      </c>
      <c r="B39" s="1" t="n">
        <v>43899</v>
      </c>
      <c r="C39" s="6" t="n">
        <v>674</v>
      </c>
      <c r="D39" s="6" t="n">
        <v>171</v>
      </c>
      <c r="E39" s="6" t="n">
        <v>17</v>
      </c>
      <c r="F39" s="6" t="n">
        <v>7</v>
      </c>
      <c r="G39" s="6" t="n">
        <v>32</v>
      </c>
      <c r="H39" s="6" t="n">
        <v>625</v>
      </c>
      <c r="I39" s="6" t="n">
        <v>11</v>
      </c>
      <c r="J39" s="6" t="n">
        <v>14.4</v>
      </c>
      <c r="K39" s="6"/>
      <c r="L39" s="6"/>
      <c r="M39" s="6"/>
    </row>
    <row r="40" customFormat="false" ht="15.25" hidden="false" customHeight="false" outlineLevel="0" collapsed="false">
      <c r="A40" s="0" t="s">
        <v>16</v>
      </c>
      <c r="B40" s="1" t="n">
        <v>43900</v>
      </c>
      <c r="C40" s="6" t="n">
        <v>1231</v>
      </c>
      <c r="D40" s="6" t="n">
        <v>557</v>
      </c>
      <c r="E40" s="6" t="n">
        <v>30</v>
      </c>
      <c r="F40" s="6" t="n">
        <v>13</v>
      </c>
      <c r="G40" s="6" t="n">
        <v>32</v>
      </c>
      <c r="H40" s="6" t="n">
        <v>1169</v>
      </c>
      <c r="I40" s="6" t="n">
        <v>11</v>
      </c>
      <c r="J40" s="6" t="n">
        <v>26.3</v>
      </c>
      <c r="K40" s="6"/>
      <c r="L40" s="6"/>
      <c r="M40" s="6"/>
    </row>
    <row r="41" customFormat="false" ht="15.25" hidden="false" customHeight="false" outlineLevel="0" collapsed="false">
      <c r="A41" s="0" t="s">
        <v>16</v>
      </c>
      <c r="B41" s="1" t="n">
        <v>43901</v>
      </c>
      <c r="C41" s="6" t="n">
        <v>1695</v>
      </c>
      <c r="D41" s="6" t="n">
        <v>464</v>
      </c>
      <c r="E41" s="6" t="n">
        <v>36</v>
      </c>
      <c r="F41" s="6" t="n">
        <v>6</v>
      </c>
      <c r="G41" s="6" t="n">
        <v>135</v>
      </c>
      <c r="H41" s="6" t="n">
        <v>1524</v>
      </c>
      <c r="I41" s="6" t="n">
        <v>101</v>
      </c>
      <c r="J41" s="6" t="n">
        <v>36.3</v>
      </c>
      <c r="K41" s="6"/>
      <c r="L41" s="6"/>
      <c r="M41" s="6"/>
    </row>
    <row r="42" customFormat="false" ht="15.25" hidden="false" customHeight="false" outlineLevel="0" collapsed="false">
      <c r="A42" s="0" t="s">
        <v>16</v>
      </c>
      <c r="B42" s="1" t="n">
        <v>43902</v>
      </c>
      <c r="C42" s="6" t="n">
        <v>2277</v>
      </c>
      <c r="D42" s="6" t="n">
        <v>582</v>
      </c>
      <c r="E42" s="6" t="n">
        <v>55</v>
      </c>
      <c r="F42" s="6" t="n">
        <v>19</v>
      </c>
      <c r="G42" s="6" t="n">
        <v>183</v>
      </c>
      <c r="H42" s="6" t="n">
        <v>2039</v>
      </c>
      <c r="I42" s="6" t="n">
        <v>126</v>
      </c>
      <c r="J42" s="6" t="n">
        <v>48.7</v>
      </c>
      <c r="K42" s="6"/>
      <c r="L42" s="6"/>
      <c r="M42" s="6"/>
    </row>
    <row r="43" customFormat="false" ht="15.25" hidden="false" customHeight="false" outlineLevel="0" collapsed="false">
      <c r="A43" s="0" t="s">
        <v>16</v>
      </c>
      <c r="B43" s="1" t="n">
        <v>43903</v>
      </c>
      <c r="C43" s="6" t="n">
        <v>3146</v>
      </c>
      <c r="D43" s="6" t="n">
        <v>869</v>
      </c>
      <c r="E43" s="6" t="n">
        <v>86</v>
      </c>
      <c r="F43" s="6" t="n">
        <v>31</v>
      </c>
      <c r="G43" s="6" t="n">
        <v>189</v>
      </c>
      <c r="H43" s="6" t="n">
        <v>2871</v>
      </c>
      <c r="I43" s="6" t="n">
        <v>190</v>
      </c>
      <c r="J43" s="6" t="n">
        <v>67.3</v>
      </c>
      <c r="K43" s="6"/>
      <c r="L43" s="6"/>
      <c r="M43" s="6"/>
    </row>
    <row r="44" customFormat="false" ht="15.25" hidden="false" customHeight="false" outlineLevel="0" collapsed="false">
      <c r="A44" s="0" t="s">
        <v>16</v>
      </c>
      <c r="B44" s="1" t="n">
        <v>43904</v>
      </c>
      <c r="C44" s="6" t="n">
        <v>5232</v>
      </c>
      <c r="D44" s="6" t="n">
        <v>2086</v>
      </c>
      <c r="E44" s="6" t="n">
        <v>133</v>
      </c>
      <c r="F44" s="6" t="n">
        <v>47</v>
      </c>
      <c r="G44" s="6" t="n">
        <v>193</v>
      </c>
      <c r="H44" s="6" t="n">
        <v>4906</v>
      </c>
      <c r="I44" s="6" t="n">
        <v>190</v>
      </c>
      <c r="J44" s="6" t="n">
        <v>111.9</v>
      </c>
      <c r="K44" s="6"/>
      <c r="L44" s="6"/>
      <c r="M44" s="6"/>
    </row>
    <row r="45" customFormat="false" ht="15.25" hidden="false" customHeight="false" outlineLevel="0" collapsed="false">
      <c r="A45" s="0" t="s">
        <v>16</v>
      </c>
      <c r="B45" s="1" t="n">
        <v>43905</v>
      </c>
      <c r="C45" s="6" t="n">
        <v>6391</v>
      </c>
      <c r="D45" s="6" t="n">
        <v>1159</v>
      </c>
      <c r="E45" s="6" t="n">
        <v>195</v>
      </c>
      <c r="F45" s="6" t="n">
        <v>62</v>
      </c>
      <c r="G45" s="6" t="n">
        <v>517</v>
      </c>
      <c r="H45" s="6" t="n">
        <v>5679</v>
      </c>
      <c r="I45" s="6" t="n">
        <v>293</v>
      </c>
      <c r="J45" s="6" t="n">
        <v>136.7</v>
      </c>
      <c r="K45" s="6"/>
      <c r="L45" s="6"/>
      <c r="M45" s="6"/>
    </row>
    <row r="46" customFormat="false" ht="15.25" hidden="false" customHeight="false" outlineLevel="0" collapsed="false">
      <c r="A46" s="0" t="s">
        <v>16</v>
      </c>
      <c r="B46" s="1" t="n">
        <v>43906</v>
      </c>
      <c r="C46" s="6" t="n">
        <v>7845</v>
      </c>
      <c r="D46" s="6" t="n">
        <v>1454</v>
      </c>
      <c r="E46" s="6" t="n">
        <v>292</v>
      </c>
      <c r="F46" s="6" t="n">
        <v>97</v>
      </c>
      <c r="G46" s="6" t="n">
        <v>517</v>
      </c>
      <c r="H46" s="6" t="n">
        <v>7036</v>
      </c>
      <c r="I46" s="6" t="n">
        <v>272</v>
      </c>
      <c r="J46" s="6" t="n">
        <v>167.8</v>
      </c>
      <c r="K46" s="6"/>
      <c r="L46" s="6"/>
      <c r="M46" s="6"/>
    </row>
    <row r="47" customFormat="false" ht="15.25" hidden="false" customHeight="false" outlineLevel="0" collapsed="false">
      <c r="A47" s="0" t="s">
        <v>16</v>
      </c>
      <c r="B47" s="1" t="n">
        <v>43907</v>
      </c>
      <c r="C47" s="6" t="n">
        <v>9682</v>
      </c>
      <c r="D47" s="6" t="n">
        <v>1837</v>
      </c>
      <c r="E47" s="6" t="n">
        <v>342</v>
      </c>
      <c r="F47" s="6" t="n">
        <v>50</v>
      </c>
      <c r="G47" s="6" t="n">
        <v>530</v>
      </c>
      <c r="H47" s="6" t="n">
        <v>8810</v>
      </c>
      <c r="I47" s="6" t="n">
        <v>272</v>
      </c>
      <c r="J47" s="6" t="n">
        <v>207.1</v>
      </c>
      <c r="K47" s="6"/>
      <c r="L47" s="6"/>
      <c r="M47" s="6"/>
    </row>
    <row r="48" customFormat="false" ht="15.25" hidden="false" customHeight="false" outlineLevel="0" collapsed="false">
      <c r="A48" s="0" t="s">
        <v>16</v>
      </c>
      <c r="B48" s="1" t="n">
        <v>43908</v>
      </c>
      <c r="C48" s="6" t="n">
        <v>11826</v>
      </c>
      <c r="D48" s="6" t="n">
        <v>2144</v>
      </c>
      <c r="E48" s="6" t="n">
        <v>533</v>
      </c>
      <c r="F48" s="6" t="n">
        <v>191</v>
      </c>
      <c r="G48" s="6" t="n">
        <v>1028</v>
      </c>
      <c r="H48" s="6" t="n">
        <v>10265</v>
      </c>
      <c r="I48" s="6" t="n">
        <v>563</v>
      </c>
      <c r="J48" s="6" t="n">
        <v>252.9</v>
      </c>
      <c r="K48" s="6"/>
      <c r="L48" s="6"/>
      <c r="M48" s="6"/>
    </row>
    <row r="49" customFormat="false" ht="15.25" hidden="false" customHeight="false" outlineLevel="0" collapsed="false">
      <c r="A49" s="0" t="s">
        <v>16</v>
      </c>
      <c r="B49" s="1" t="n">
        <v>43909</v>
      </c>
      <c r="C49" s="6" t="n">
        <v>14769</v>
      </c>
      <c r="D49" s="6" t="n">
        <v>2943</v>
      </c>
      <c r="E49" s="6" t="n">
        <v>638</v>
      </c>
      <c r="F49" s="6" t="n">
        <v>105</v>
      </c>
      <c r="G49" s="6" t="n">
        <v>1081</v>
      </c>
      <c r="H49" s="6" t="n">
        <v>13050</v>
      </c>
      <c r="I49" s="6" t="n">
        <v>800</v>
      </c>
      <c r="J49" s="6" t="n">
        <v>316</v>
      </c>
      <c r="K49" s="6"/>
      <c r="L49" s="6"/>
      <c r="M49" s="6"/>
    </row>
    <row r="50" customFormat="false" ht="15.25" hidden="false" customHeight="false" outlineLevel="0" collapsed="false">
      <c r="A50" s="0" t="s">
        <v>16</v>
      </c>
      <c r="B50" s="1" t="n">
        <v>43910</v>
      </c>
      <c r="C50" s="6" t="n">
        <v>18077</v>
      </c>
      <c r="D50" s="6" t="n">
        <v>3308</v>
      </c>
      <c r="E50" s="6" t="n">
        <v>831</v>
      </c>
      <c r="F50" s="6" t="n">
        <v>193</v>
      </c>
      <c r="G50" s="6" t="n">
        <v>1107</v>
      </c>
      <c r="H50" s="6" t="n">
        <v>16139</v>
      </c>
      <c r="I50" s="6" t="n">
        <v>939</v>
      </c>
      <c r="J50" s="6" t="n">
        <v>387</v>
      </c>
      <c r="K50" s="6"/>
      <c r="L50" s="6"/>
      <c r="M50" s="6"/>
    </row>
    <row r="51" customFormat="false" ht="15.25" hidden="false" customHeight="false" outlineLevel="0" collapsed="false">
      <c r="A51" s="0" t="s">
        <v>16</v>
      </c>
      <c r="B51" s="1" t="n">
        <v>43911</v>
      </c>
      <c r="C51" s="6" t="n">
        <v>21510</v>
      </c>
      <c r="D51" s="6" t="n">
        <v>3433</v>
      </c>
      <c r="E51" s="6" t="n">
        <v>1326</v>
      </c>
      <c r="F51" s="6" t="n">
        <v>495</v>
      </c>
      <c r="G51" s="6" t="n">
        <v>2125</v>
      </c>
      <c r="H51" s="6" t="n">
        <v>21475</v>
      </c>
      <c r="I51" s="6" t="n">
        <v>939</v>
      </c>
      <c r="J51" s="6" t="n">
        <v>533</v>
      </c>
      <c r="K51" s="6"/>
      <c r="L51" s="6"/>
      <c r="M51" s="6"/>
    </row>
    <row r="52" customFormat="false" ht="15.25" hidden="false" customHeight="false" outlineLevel="0" collapsed="false">
      <c r="A52" s="0" t="s">
        <v>16</v>
      </c>
      <c r="B52" s="1" t="n">
        <v>43912</v>
      </c>
      <c r="C52" s="6" t="n">
        <v>25496</v>
      </c>
      <c r="D52" s="6" t="n">
        <v>3986</v>
      </c>
      <c r="E52" s="6" t="n">
        <v>1378</v>
      </c>
      <c r="F52" s="6" t="n">
        <v>52</v>
      </c>
      <c r="G52" s="6" t="n">
        <v>2125</v>
      </c>
      <c r="H52" s="6" t="n">
        <v>21993</v>
      </c>
      <c r="I52" s="6" t="n">
        <v>1612</v>
      </c>
      <c r="J52" s="6" t="n">
        <v>545</v>
      </c>
      <c r="K52" s="6"/>
      <c r="L52" s="6"/>
      <c r="M52" s="6"/>
    </row>
    <row r="53" customFormat="false" ht="15.25" hidden="false" customHeight="false" outlineLevel="0" collapsed="false">
      <c r="A53" s="0" t="s">
        <v>16</v>
      </c>
      <c r="B53" s="1" t="n">
        <v>43913</v>
      </c>
      <c r="C53" s="6" t="n">
        <v>28603</v>
      </c>
      <c r="D53" s="6" t="n">
        <v>3107</v>
      </c>
      <c r="E53" s="6" t="n">
        <v>1756</v>
      </c>
      <c r="F53" s="6" t="n">
        <v>378</v>
      </c>
      <c r="G53" s="6" t="n">
        <v>2125</v>
      </c>
      <c r="H53" s="6" t="n">
        <v>24722</v>
      </c>
      <c r="I53" s="6" t="n">
        <v>1785</v>
      </c>
      <c r="J53" s="6" t="n">
        <v>612</v>
      </c>
      <c r="K53" s="6"/>
      <c r="L53" s="6"/>
      <c r="M53" s="6"/>
    </row>
    <row r="54" customFormat="false" ht="15.25" hidden="false" customHeight="false" outlineLevel="0" collapsed="false">
      <c r="A54" s="0" t="s">
        <v>16</v>
      </c>
      <c r="B54" s="1" t="n">
        <v>43914</v>
      </c>
      <c r="C54" s="6" t="n">
        <v>35136</v>
      </c>
      <c r="D54" s="6" t="n">
        <v>6533</v>
      </c>
      <c r="E54" s="6" t="n">
        <v>2311</v>
      </c>
      <c r="F54" s="6" t="n">
        <v>555</v>
      </c>
      <c r="G54" s="6" t="n">
        <v>3355</v>
      </c>
      <c r="H54" s="6" t="n">
        <v>29470</v>
      </c>
      <c r="I54" s="6" t="n">
        <v>2355</v>
      </c>
      <c r="J54" s="6" t="n">
        <v>751</v>
      </c>
      <c r="K54" s="6"/>
      <c r="L54" s="6"/>
      <c r="M54" s="6"/>
    </row>
    <row r="55" customFormat="false" ht="15.25" hidden="false" customHeight="false" outlineLevel="0" collapsed="false">
      <c r="A55" s="0" t="s">
        <v>16</v>
      </c>
      <c r="B55" s="1" t="n">
        <v>43915</v>
      </c>
      <c r="C55" s="8" t="n">
        <v>42058</v>
      </c>
      <c r="D55" s="8" t="n">
        <v>6922</v>
      </c>
      <c r="E55" s="8" t="n">
        <v>2991</v>
      </c>
      <c r="F55" s="8" t="n">
        <v>680</v>
      </c>
      <c r="G55" s="8" t="n">
        <v>3794</v>
      </c>
      <c r="H55" s="8" t="n">
        <v>35273</v>
      </c>
      <c r="I55" s="8" t="n">
        <v>2636</v>
      </c>
      <c r="J55" s="8" t="n">
        <v>900</v>
      </c>
      <c r="K55" s="8" t="n">
        <v>64</v>
      </c>
      <c r="L55" s="8"/>
      <c r="M55" s="8"/>
    </row>
    <row r="56" customFormat="false" ht="15.25" hidden="false" customHeight="false" outlineLevel="0" collapsed="false">
      <c r="A56" s="0" t="s">
        <v>16</v>
      </c>
      <c r="B56" s="1" t="n">
        <v>43916</v>
      </c>
      <c r="C56" s="8" t="n">
        <v>49515</v>
      </c>
      <c r="D56" s="8" t="n">
        <v>7457</v>
      </c>
      <c r="E56" s="8" t="n">
        <v>3647</v>
      </c>
      <c r="F56" s="8" t="n">
        <v>656</v>
      </c>
      <c r="G56" s="8" t="n">
        <v>5367</v>
      </c>
      <c r="H56" s="8" t="n">
        <v>40501</v>
      </c>
      <c r="I56" s="8" t="n">
        <v>3166</v>
      </c>
      <c r="J56" s="8" t="n">
        <v>1059</v>
      </c>
      <c r="K56" s="8" t="n">
        <v>78</v>
      </c>
      <c r="L56" s="8"/>
      <c r="M56" s="8"/>
    </row>
    <row r="57" customFormat="false" ht="15.25" hidden="false" customHeight="false" outlineLevel="0" collapsed="false">
      <c r="A57" s="0" t="s">
        <v>16</v>
      </c>
      <c r="B57" s="1" t="n">
        <v>43917</v>
      </c>
      <c r="C57" s="8" t="n">
        <v>56347</v>
      </c>
      <c r="D57" s="8" t="n">
        <v>6832</v>
      </c>
      <c r="E57" s="8" t="n">
        <v>4154</v>
      </c>
      <c r="F57" s="8" t="n">
        <v>507</v>
      </c>
      <c r="G57" s="8" t="n">
        <v>7015</v>
      </c>
      <c r="H57" s="8" t="n">
        <v>45178</v>
      </c>
      <c r="I57" s="8" t="n">
        <v>3166</v>
      </c>
      <c r="J57" s="8" t="n">
        <v>1205</v>
      </c>
      <c r="K57" s="8" t="n">
        <v>89</v>
      </c>
      <c r="L57" s="8"/>
      <c r="M57" s="8"/>
    </row>
    <row r="58" customFormat="false" ht="15.25" hidden="false" customHeight="false" outlineLevel="0" collapsed="false">
      <c r="A58" s="0" t="s">
        <v>16</v>
      </c>
      <c r="B58" s="1" t="n">
        <v>43918</v>
      </c>
      <c r="C58" s="8" t="n">
        <v>64285</v>
      </c>
      <c r="D58" s="8" t="n">
        <v>7938</v>
      </c>
      <c r="E58" s="8" t="n">
        <v>4940</v>
      </c>
      <c r="F58" s="8" t="n">
        <v>786</v>
      </c>
      <c r="G58" s="8" t="n">
        <v>9357</v>
      </c>
      <c r="H58" s="8" t="n">
        <v>49988</v>
      </c>
      <c r="I58" s="8" t="n">
        <v>4165</v>
      </c>
      <c r="J58" s="8" t="n">
        <v>1375</v>
      </c>
      <c r="K58" s="8" t="n">
        <v>106</v>
      </c>
      <c r="L58" s="8"/>
      <c r="M58" s="8"/>
    </row>
    <row r="59" customFormat="false" ht="15.25" hidden="false" customHeight="false" outlineLevel="0" collapsed="false">
      <c r="A59" s="0" t="s">
        <v>16</v>
      </c>
      <c r="B59" s="1" t="n">
        <v>43919</v>
      </c>
      <c r="C59" s="8" t="n">
        <v>72469</v>
      </c>
      <c r="D59" s="8" t="n">
        <v>8184</v>
      </c>
      <c r="E59" s="8" t="n">
        <v>5826</v>
      </c>
      <c r="F59" s="8" t="n">
        <v>886</v>
      </c>
      <c r="G59" s="8" t="n">
        <v>12285</v>
      </c>
      <c r="H59" s="8" t="n">
        <v>54358</v>
      </c>
      <c r="I59" s="8" t="n">
        <v>4165</v>
      </c>
      <c r="J59" s="8" t="n">
        <v>1550</v>
      </c>
      <c r="K59" s="8" t="n">
        <v>125</v>
      </c>
      <c r="L59" s="8"/>
      <c r="M59" s="8"/>
    </row>
    <row r="60" customFormat="false" ht="15.25" hidden="false" customHeight="false" outlineLevel="0" collapsed="false">
      <c r="A60" s="0" t="s">
        <v>16</v>
      </c>
      <c r="B60" s="1" t="n">
        <v>43920</v>
      </c>
      <c r="C60" s="8" t="n">
        <v>80031</v>
      </c>
      <c r="D60" s="8" t="n">
        <v>7562</v>
      </c>
      <c r="E60" s="8" t="n">
        <v>6802</v>
      </c>
      <c r="F60" s="8" t="n">
        <v>976</v>
      </c>
      <c r="G60" s="8" t="n">
        <v>14709</v>
      </c>
      <c r="H60" s="8" t="n">
        <v>58520</v>
      </c>
      <c r="I60" s="8" t="n">
        <v>4165</v>
      </c>
      <c r="J60" s="8" t="n">
        <v>1712</v>
      </c>
      <c r="K60" s="8" t="n">
        <v>145</v>
      </c>
      <c r="L60" s="8"/>
      <c r="M60" s="8"/>
    </row>
    <row r="61" customFormat="false" ht="15.25" hidden="false" customHeight="false" outlineLevel="0" collapsed="false">
      <c r="A61" s="0" t="s">
        <v>16</v>
      </c>
      <c r="B61" s="1" t="n">
        <v>43921</v>
      </c>
      <c r="C61" s="8" t="n">
        <v>87956</v>
      </c>
      <c r="D61" s="8" t="n">
        <v>7925</v>
      </c>
      <c r="E61" s="8" t="n">
        <v>7716</v>
      </c>
      <c r="F61" s="8" t="n">
        <v>914</v>
      </c>
      <c r="G61" s="8" t="n">
        <v>16780</v>
      </c>
      <c r="H61" s="8" t="n">
        <v>63460</v>
      </c>
      <c r="I61" s="8" t="n">
        <v>5231</v>
      </c>
      <c r="J61" s="8" t="n">
        <v>1881</v>
      </c>
      <c r="K61" s="8" t="n">
        <v>165</v>
      </c>
      <c r="L61" s="8"/>
      <c r="M61" s="8"/>
    </row>
    <row r="62" customFormat="false" ht="15.25" hidden="false" customHeight="false" outlineLevel="0" collapsed="false">
      <c r="A62" s="0" t="s">
        <v>16</v>
      </c>
      <c r="B62" s="1" t="n">
        <v>43922</v>
      </c>
      <c r="C62" s="8" t="n">
        <v>95923</v>
      </c>
      <c r="D62" s="8" t="n">
        <v>7967</v>
      </c>
      <c r="E62" s="8" t="n">
        <v>8464</v>
      </c>
      <c r="F62" s="8" t="n">
        <v>748</v>
      </c>
      <c r="G62" s="8" t="n">
        <v>19259</v>
      </c>
      <c r="H62" s="8" t="n">
        <v>68200</v>
      </c>
      <c r="I62" s="8" t="n">
        <v>5607</v>
      </c>
      <c r="J62" s="8" t="n">
        <v>2052</v>
      </c>
      <c r="K62" s="8" t="n">
        <v>181</v>
      </c>
      <c r="L62" s="8"/>
      <c r="M62" s="8"/>
    </row>
    <row r="63" customFormat="false" ht="15.25" hidden="false" customHeight="false" outlineLevel="0" collapsed="false">
      <c r="A63" s="0" t="s">
        <v>16</v>
      </c>
      <c r="B63" s="1" t="n">
        <v>43923</v>
      </c>
      <c r="C63" s="8" t="n">
        <v>104118</v>
      </c>
      <c r="D63" s="8" t="n">
        <v>8195</v>
      </c>
      <c r="E63" s="8" t="n">
        <v>9387</v>
      </c>
      <c r="F63" s="8" t="n">
        <v>923</v>
      </c>
      <c r="G63" s="8" t="n">
        <v>22647</v>
      </c>
      <c r="H63" s="8" t="n">
        <v>72084</v>
      </c>
      <c r="I63" s="8" t="n">
        <v>5872</v>
      </c>
      <c r="J63" s="8" t="n">
        <v>2227</v>
      </c>
      <c r="K63" s="8" t="n">
        <v>201</v>
      </c>
      <c r="L63" s="8"/>
      <c r="M63" s="8"/>
    </row>
    <row r="64" customFormat="false" ht="15.25" hidden="false" customHeight="false" outlineLevel="0" collapsed="false">
      <c r="A64" s="0" t="s">
        <v>16</v>
      </c>
      <c r="B64" s="1" t="n">
        <v>43924</v>
      </c>
      <c r="C64" s="8" t="n">
        <v>112065</v>
      </c>
      <c r="D64" s="8" t="n">
        <v>7947</v>
      </c>
      <c r="E64" s="8" t="n">
        <v>10348</v>
      </c>
      <c r="F64" s="8" t="n">
        <v>961</v>
      </c>
      <c r="G64" s="8" t="n">
        <v>26743</v>
      </c>
      <c r="H64" s="8" t="n">
        <v>74974</v>
      </c>
      <c r="I64" s="8" t="n">
        <v>6092</v>
      </c>
      <c r="J64" s="8" t="n">
        <v>2397</v>
      </c>
      <c r="K64" s="8" t="n">
        <v>221</v>
      </c>
      <c r="L64" s="8"/>
      <c r="M64" s="8"/>
    </row>
    <row r="65" customFormat="false" ht="15.25" hidden="false" customHeight="false" outlineLevel="0" collapsed="false">
      <c r="A65" s="0" t="s">
        <v>16</v>
      </c>
      <c r="B65" s="1" t="n">
        <v>43925</v>
      </c>
      <c r="C65" s="8" t="n">
        <v>119199</v>
      </c>
      <c r="D65" s="8" t="n">
        <v>7134</v>
      </c>
      <c r="E65" s="8" t="n">
        <v>11198</v>
      </c>
      <c r="F65" s="8" t="n">
        <v>850</v>
      </c>
      <c r="G65" s="8" t="n">
        <v>30513</v>
      </c>
      <c r="H65" s="8" t="n">
        <v>77488</v>
      </c>
      <c r="I65" s="8" t="n">
        <v>6416</v>
      </c>
      <c r="J65" s="8" t="n">
        <v>2549</v>
      </c>
      <c r="K65" s="8" t="n">
        <v>240</v>
      </c>
      <c r="L65" s="8"/>
      <c r="M65" s="8"/>
    </row>
    <row r="66" customFormat="false" ht="15.25" hidden="false" customHeight="false" outlineLevel="0" collapsed="false">
      <c r="A66" s="0" t="s">
        <v>16</v>
      </c>
      <c r="B66" s="1" t="n">
        <v>43926</v>
      </c>
      <c r="C66" s="8" t="n">
        <v>126168</v>
      </c>
      <c r="D66" s="8" t="n">
        <v>6969</v>
      </c>
      <c r="E66" s="8" t="n">
        <v>11947</v>
      </c>
      <c r="F66" s="8" t="n">
        <v>749</v>
      </c>
      <c r="G66" s="8" t="n">
        <v>34219</v>
      </c>
      <c r="H66" s="8" t="n">
        <v>80002</v>
      </c>
      <c r="I66" s="8" t="n">
        <v>6416</v>
      </c>
      <c r="J66" s="8" t="n">
        <v>2699</v>
      </c>
      <c r="K66" s="8" t="n">
        <v>256</v>
      </c>
      <c r="L66" s="8" t="n">
        <v>355000</v>
      </c>
      <c r="M66" s="8" t="n">
        <v>7593</v>
      </c>
    </row>
    <row r="67" customFormat="false" ht="15.25" hidden="false" customHeight="false" outlineLevel="0" collapsed="false">
      <c r="A67" s="0" t="s">
        <v>16</v>
      </c>
      <c r="B67" s="1" t="n">
        <v>43927</v>
      </c>
      <c r="C67" s="8" t="n">
        <v>131646</v>
      </c>
      <c r="D67" s="8" t="n">
        <v>5478</v>
      </c>
      <c r="E67" s="8" t="n">
        <v>12641</v>
      </c>
      <c r="F67" s="8" t="n">
        <v>694</v>
      </c>
      <c r="G67" s="8" t="n">
        <v>38080</v>
      </c>
      <c r="H67" s="8" t="n">
        <v>80925</v>
      </c>
      <c r="I67" s="8" t="n">
        <v>6861</v>
      </c>
      <c r="J67" s="8" t="n">
        <v>2816</v>
      </c>
      <c r="K67" s="8" t="n">
        <v>270</v>
      </c>
      <c r="L67" s="8" t="n">
        <v>355000</v>
      </c>
      <c r="M67" s="8" t="n">
        <v>7593</v>
      </c>
    </row>
    <row r="68" customFormat="false" ht="15.25" hidden="false" customHeight="false" outlineLevel="0" collapsed="false">
      <c r="A68" s="0" t="s">
        <v>16</v>
      </c>
      <c r="B68" s="1" t="n">
        <v>43928</v>
      </c>
      <c r="C68" s="13" t="n">
        <v>136675</v>
      </c>
      <c r="D68" s="13" t="n">
        <v>5029</v>
      </c>
      <c r="E68" s="13" t="n">
        <v>13341</v>
      </c>
      <c r="F68" s="13" t="n">
        <v>700</v>
      </c>
      <c r="G68" s="13" t="n">
        <v>40437</v>
      </c>
      <c r="H68" s="13" t="n">
        <v>82897</v>
      </c>
      <c r="I68" s="13" t="n">
        <v>6931</v>
      </c>
      <c r="J68" s="13" t="n">
        <v>2923</v>
      </c>
      <c r="K68" s="13" t="n">
        <v>285</v>
      </c>
      <c r="L68" s="13" t="n">
        <v>355000</v>
      </c>
      <c r="M68" s="13" t="n">
        <v>7593</v>
      </c>
    </row>
    <row r="69" customFormat="false" ht="15.25" hidden="false" customHeight="false" outlineLevel="0" collapsed="false">
      <c r="A69" s="0" t="s">
        <v>16</v>
      </c>
      <c r="B69" s="1" t="n">
        <v>43929</v>
      </c>
      <c r="C69" s="12" t="n">
        <v>141942</v>
      </c>
      <c r="D69" s="12" t="n">
        <v>5267</v>
      </c>
      <c r="E69" s="12" t="n">
        <v>14045</v>
      </c>
      <c r="F69" s="12" t="n">
        <v>704</v>
      </c>
      <c r="G69" s="12" t="n">
        <v>43208</v>
      </c>
      <c r="H69" s="12" t="n">
        <v>84689</v>
      </c>
      <c r="I69" s="12" t="n">
        <v>7069</v>
      </c>
      <c r="J69" s="12" t="n">
        <v>3036</v>
      </c>
      <c r="K69" s="12" t="n">
        <v>300</v>
      </c>
      <c r="L69" s="12" t="n">
        <v>355000</v>
      </c>
      <c r="M69" s="12" t="n">
        <v>7593</v>
      </c>
    </row>
    <row r="70" customFormat="false" ht="15.25" hidden="false" customHeight="false" outlineLevel="0" collapsed="false">
      <c r="A70" s="0" t="s">
        <v>16</v>
      </c>
      <c r="B70" s="1" t="n">
        <v>43930</v>
      </c>
      <c r="C70" s="12" t="n">
        <v>148220</v>
      </c>
      <c r="D70" s="12" t="n">
        <v>6278</v>
      </c>
      <c r="E70" s="12" t="n">
        <v>14792</v>
      </c>
      <c r="F70" s="12" t="n">
        <v>747</v>
      </c>
      <c r="G70" s="12" t="n">
        <v>48021</v>
      </c>
      <c r="H70" s="12" t="n">
        <v>85407</v>
      </c>
      <c r="I70" s="12" t="n">
        <v>7069</v>
      </c>
      <c r="J70" s="12" t="n">
        <v>3170</v>
      </c>
      <c r="K70" s="12" t="n">
        <v>316</v>
      </c>
      <c r="L70" s="12" t="n">
        <v>355000</v>
      </c>
      <c r="M70" s="12" t="n">
        <v>7593</v>
      </c>
    </row>
    <row r="71" customFormat="false" ht="15.25" hidden="false" customHeight="false" outlineLevel="0" collapsed="false">
      <c r="A71" s="0" t="s">
        <v>16</v>
      </c>
      <c r="B71" s="1" t="n">
        <v>43931</v>
      </c>
      <c r="C71" s="12" t="n">
        <v>153222</v>
      </c>
      <c r="D71" s="12" t="n">
        <v>5002</v>
      </c>
      <c r="E71" s="12" t="n">
        <v>15447</v>
      </c>
      <c r="F71" s="12" t="n">
        <v>655</v>
      </c>
      <c r="G71" s="12" t="n">
        <v>52165</v>
      </c>
      <c r="H71" s="12" t="n">
        <v>85610</v>
      </c>
      <c r="I71" s="12" t="n">
        <v>7371</v>
      </c>
      <c r="J71" s="12" t="n">
        <v>3277</v>
      </c>
      <c r="K71" s="12" t="n">
        <v>330</v>
      </c>
      <c r="L71" s="12" t="n">
        <v>355000</v>
      </c>
      <c r="M71" s="12" t="n">
        <v>7593</v>
      </c>
    </row>
    <row r="72" customFormat="false" ht="15.25" hidden="false" customHeight="false" outlineLevel="0" collapsed="false">
      <c r="A72" s="0" t="s">
        <v>16</v>
      </c>
      <c r="B72" s="1" t="n">
        <v>43932</v>
      </c>
      <c r="C72" s="12" t="n">
        <v>158273</v>
      </c>
      <c r="D72" s="12" t="n">
        <v>5051</v>
      </c>
      <c r="E72" s="12" t="n">
        <v>16081</v>
      </c>
      <c r="F72" s="12" t="n">
        <v>634</v>
      </c>
      <c r="G72" s="12" t="n">
        <v>55668</v>
      </c>
      <c r="H72" s="12" t="n">
        <v>86524</v>
      </c>
      <c r="I72" s="12" t="n">
        <v>7371</v>
      </c>
      <c r="J72" s="12" t="n">
        <v>3385</v>
      </c>
      <c r="K72" s="12" t="n">
        <v>344</v>
      </c>
      <c r="L72" s="12" t="n">
        <v>355000</v>
      </c>
      <c r="M72" s="12" t="n">
        <v>7593</v>
      </c>
    </row>
    <row r="73" customFormat="false" ht="15.25" hidden="false" customHeight="false" outlineLevel="0" collapsed="false">
      <c r="A73" s="0" t="s">
        <v>16</v>
      </c>
      <c r="B73" s="1" t="n">
        <v>43933</v>
      </c>
      <c r="C73" s="12" t="n">
        <v>163027</v>
      </c>
      <c r="D73" s="12" t="n">
        <v>4754</v>
      </c>
      <c r="E73" s="12" t="n">
        <v>16606</v>
      </c>
      <c r="F73" s="12" t="n">
        <v>525</v>
      </c>
      <c r="G73" s="12" t="n">
        <v>59109</v>
      </c>
      <c r="H73" s="12" t="n">
        <v>87312</v>
      </c>
      <c r="I73" s="12" t="n">
        <v>7371</v>
      </c>
      <c r="J73" s="12" t="n">
        <v>3487</v>
      </c>
      <c r="K73" s="12" t="n">
        <v>355</v>
      </c>
      <c r="L73" s="12" t="n">
        <v>355000</v>
      </c>
      <c r="M73" s="12" t="n">
        <v>7593</v>
      </c>
    </row>
    <row r="74" customFormat="false" ht="15.25" hidden="false" customHeight="false" outlineLevel="0" collapsed="false">
      <c r="A74" s="0" t="s">
        <v>16</v>
      </c>
      <c r="B74" s="1" t="n">
        <v>43934</v>
      </c>
      <c r="C74" s="12" t="n">
        <v>166127</v>
      </c>
      <c r="D74" s="12" t="n">
        <v>3100</v>
      </c>
      <c r="E74" s="12" t="n">
        <v>17113</v>
      </c>
      <c r="F74" s="12" t="n">
        <v>507</v>
      </c>
      <c r="G74" s="12" t="n">
        <v>62391</v>
      </c>
      <c r="H74" s="12" t="n">
        <v>86623</v>
      </c>
      <c r="I74" s="12" t="n">
        <v>7371</v>
      </c>
      <c r="J74" s="12" t="n">
        <v>3553</v>
      </c>
      <c r="K74" s="12" t="n">
        <v>366</v>
      </c>
      <c r="L74" s="12" t="n">
        <v>355000</v>
      </c>
      <c r="M74" s="12" t="n">
        <v>7593</v>
      </c>
    </row>
    <row r="75" customFormat="false" ht="15.25" hidden="false" customHeight="false" outlineLevel="0" collapsed="false">
      <c r="A75" s="0" t="s">
        <v>16</v>
      </c>
      <c r="B75" s="1" t="n">
        <v>43935</v>
      </c>
      <c r="C75" s="12" t="n">
        <v>169628</v>
      </c>
      <c r="D75" s="12" t="n">
        <v>3501</v>
      </c>
      <c r="E75" s="12" t="n">
        <v>17628</v>
      </c>
      <c r="F75" s="12" t="n">
        <v>515</v>
      </c>
      <c r="G75" s="12" t="n">
        <v>64727</v>
      </c>
      <c r="H75" s="12" t="n">
        <v>87273</v>
      </c>
      <c r="I75" s="12" t="n">
        <v>7371</v>
      </c>
      <c r="J75" s="12" t="n">
        <v>3628</v>
      </c>
      <c r="K75" s="12" t="n">
        <v>377</v>
      </c>
      <c r="L75" s="12" t="n">
        <v>600000</v>
      </c>
      <c r="M75" s="12" t="n">
        <v>12833</v>
      </c>
    </row>
    <row r="76" customFormat="false" ht="15.25" hidden="false" customHeight="false" outlineLevel="0" collapsed="false">
      <c r="A76" s="0" t="s">
        <v>16</v>
      </c>
      <c r="B76" s="1" t="n">
        <v>43936</v>
      </c>
      <c r="C76" s="12" t="n">
        <v>172541</v>
      </c>
      <c r="D76" s="12" t="n">
        <v>2913</v>
      </c>
      <c r="E76" s="12" t="n">
        <v>18056</v>
      </c>
      <c r="F76" s="12" t="n">
        <v>428</v>
      </c>
      <c r="G76" s="12" t="n">
        <v>67504</v>
      </c>
      <c r="H76" s="12" t="n">
        <v>86981</v>
      </c>
      <c r="I76" s="12" t="n">
        <v>7371</v>
      </c>
      <c r="J76" s="12" t="n">
        <v>3690</v>
      </c>
      <c r="K76" s="12" t="n">
        <v>386</v>
      </c>
      <c r="L76" s="12" t="n">
        <v>600000</v>
      </c>
      <c r="M76" s="12" t="n">
        <v>12833</v>
      </c>
    </row>
    <row r="77" customFormat="false" ht="15.25" hidden="false" customHeight="false" outlineLevel="0" collapsed="false">
      <c r="A77" s="0" t="s">
        <v>16</v>
      </c>
      <c r="B77" s="1" t="n">
        <v>43937</v>
      </c>
      <c r="C77" s="12" t="n">
        <v>177644</v>
      </c>
      <c r="D77" s="12" t="n">
        <f aca="false">C77-C76</f>
        <v>5103</v>
      </c>
      <c r="E77" s="12" t="n">
        <v>18708</v>
      </c>
      <c r="F77" s="12" t="n">
        <v>652</v>
      </c>
      <c r="G77" s="12" t="n">
        <v>70853</v>
      </c>
      <c r="H77" s="12" t="n">
        <v>88083</v>
      </c>
      <c r="I77" s="12" t="n">
        <v>7371</v>
      </c>
      <c r="J77" s="12" t="n">
        <v>3799</v>
      </c>
      <c r="K77" s="12" t="n">
        <v>400</v>
      </c>
      <c r="L77" s="12" t="n">
        <v>650755</v>
      </c>
      <c r="M77" s="12" t="n">
        <v>13918</v>
      </c>
    </row>
    <row r="78" customFormat="false" ht="15.25" hidden="false" customHeight="false" outlineLevel="0" collapsed="false">
      <c r="A78" s="0" t="s">
        <v>16</v>
      </c>
      <c r="B78" s="1" t="n">
        <v>43938</v>
      </c>
      <c r="C78" s="8" t="n">
        <v>184948</v>
      </c>
      <c r="D78" s="12" t="n">
        <f aca="false">C78-C77</f>
        <v>7304</v>
      </c>
      <c r="E78" s="8" t="n">
        <v>19315</v>
      </c>
      <c r="F78" s="12" t="n">
        <f aca="false">E78-E77</f>
        <v>607</v>
      </c>
      <c r="G78" s="12" t="n">
        <v>74797</v>
      </c>
      <c r="H78" s="8" t="n">
        <v>90836</v>
      </c>
      <c r="I78" s="8" t="n">
        <v>7371</v>
      </c>
      <c r="J78" s="8" t="n">
        <v>3956</v>
      </c>
      <c r="K78" s="6" t="n">
        <v>413</v>
      </c>
      <c r="L78" s="8" t="n">
        <v>930230</v>
      </c>
      <c r="M78" s="8" t="n">
        <v>19896</v>
      </c>
    </row>
    <row r="79" customFormat="false" ht="15.25" hidden="false" customHeight="false" outlineLevel="0" collapsed="false">
      <c r="A79" s="0" t="s">
        <v>16</v>
      </c>
      <c r="B79" s="1" t="n">
        <v>43939</v>
      </c>
      <c r="C79" s="8" t="n">
        <v>188093</v>
      </c>
      <c r="D79" s="12" t="n">
        <f aca="false">C79-C78</f>
        <v>3145</v>
      </c>
      <c r="E79" s="8" t="n">
        <v>19613</v>
      </c>
      <c r="F79" s="12" t="n">
        <f aca="false">E79-E78</f>
        <v>298</v>
      </c>
      <c r="G79" s="12" t="n">
        <v>74797</v>
      </c>
      <c r="H79" s="8" t="n">
        <v>93683</v>
      </c>
      <c r="I79" s="8" t="n">
        <v>7371</v>
      </c>
      <c r="J79" s="8" t="n">
        <v>4023</v>
      </c>
      <c r="K79" s="6" t="n">
        <v>419</v>
      </c>
      <c r="L79" s="8" t="n">
        <v>930230</v>
      </c>
      <c r="M79" s="8" t="n">
        <v>19896</v>
      </c>
    </row>
    <row r="80" customFormat="false" ht="15.25" hidden="false" customHeight="false" outlineLevel="0" collapsed="false">
      <c r="A80" s="0" t="s">
        <v>16</v>
      </c>
      <c r="B80" s="1" t="n">
        <v>43940</v>
      </c>
      <c r="C80" s="12" t="n">
        <v>191726</v>
      </c>
      <c r="D80" s="12" t="n">
        <v>3633</v>
      </c>
      <c r="E80" s="12" t="n">
        <v>20043</v>
      </c>
      <c r="F80" s="12" t="n">
        <v>430</v>
      </c>
      <c r="G80" s="12" t="n">
        <v>74797</v>
      </c>
      <c r="H80" s="12" t="n">
        <v>96886</v>
      </c>
      <c r="I80" s="12" t="n">
        <v>7371</v>
      </c>
      <c r="J80" s="12" t="n">
        <v>4101</v>
      </c>
      <c r="K80" s="12" t="n">
        <v>429</v>
      </c>
      <c r="L80" s="12" t="n">
        <v>930230</v>
      </c>
      <c r="M80" s="12" t="n">
        <v>19896</v>
      </c>
    </row>
    <row r="81" customFormat="false" ht="15.25" hidden="false" customHeight="false" outlineLevel="0" collapsed="false">
      <c r="A81" s="0" t="s">
        <v>16</v>
      </c>
      <c r="B81" s="1" t="n">
        <v>43941</v>
      </c>
      <c r="C81" s="12" t="n">
        <v>198674</v>
      </c>
      <c r="D81" s="12" t="n">
        <v>6948</v>
      </c>
      <c r="E81" s="12" t="n">
        <v>20453</v>
      </c>
      <c r="F81" s="12" t="n">
        <v>410</v>
      </c>
      <c r="G81" s="12" t="n">
        <v>77357</v>
      </c>
      <c r="H81" s="12" t="n">
        <v>100079</v>
      </c>
      <c r="I81" s="12" t="n">
        <v>7371</v>
      </c>
      <c r="J81" s="12" t="n">
        <v>4249</v>
      </c>
      <c r="K81" s="12" t="n">
        <v>454</v>
      </c>
      <c r="L81" s="12" t="n">
        <v>930230</v>
      </c>
      <c r="M81" s="12" t="n">
        <v>19896</v>
      </c>
    </row>
    <row r="82" customFormat="false" ht="15.25" hidden="false" customHeight="false" outlineLevel="0" collapsed="false">
      <c r="A82" s="0" t="s">
        <v>16</v>
      </c>
      <c r="B82" s="1" t="n">
        <v>43942</v>
      </c>
      <c r="C82" s="6" t="n">
        <v>200210</v>
      </c>
      <c r="D82" s="6" t="n">
        <v>1536</v>
      </c>
      <c r="E82" s="6" t="n">
        <v>20852</v>
      </c>
      <c r="F82" s="6" t="n">
        <v>399</v>
      </c>
      <c r="G82" s="6" t="n">
        <v>80587</v>
      </c>
      <c r="H82" s="6" t="n">
        <v>98771</v>
      </c>
      <c r="I82" s="6" t="n">
        <v>7371</v>
      </c>
      <c r="J82" s="6" t="n">
        <v>4282</v>
      </c>
      <c r="K82" s="6" t="n">
        <v>446</v>
      </c>
      <c r="L82" s="6" t="n">
        <v>930230</v>
      </c>
      <c r="M82" s="6" t="n">
        <v>19896</v>
      </c>
    </row>
    <row r="83" customFormat="false" ht="15.25" hidden="false" customHeight="false" outlineLevel="0" collapsed="false">
      <c r="A83" s="0" t="s">
        <v>16</v>
      </c>
      <c r="B83" s="1" t="n">
        <v>43943</v>
      </c>
      <c r="C83" s="6" t="n">
        <v>204178</v>
      </c>
      <c r="D83" s="6" t="n">
        <v>3968</v>
      </c>
      <c r="E83" s="6" t="n">
        <v>21282</v>
      </c>
      <c r="F83" s="6" t="n">
        <v>430</v>
      </c>
      <c r="G83" s="6" t="n">
        <v>82514</v>
      </c>
      <c r="H83" s="6" t="n">
        <v>100382</v>
      </c>
      <c r="I83" s="6" t="n">
        <v>7705</v>
      </c>
      <c r="J83" s="6" t="n">
        <v>4367</v>
      </c>
      <c r="K83" s="6" t="n">
        <v>455</v>
      </c>
      <c r="L83" s="6" t="n">
        <v>930230</v>
      </c>
      <c r="M83" s="6" t="n">
        <v>19896</v>
      </c>
    </row>
    <row r="84" customFormat="false" ht="15.25" hidden="false" customHeight="false" outlineLevel="0" collapsed="false">
      <c r="A84" s="0" t="s">
        <v>16</v>
      </c>
      <c r="B84" s="1" t="n">
        <v>43944</v>
      </c>
      <c r="C84" s="6" t="n">
        <v>208389</v>
      </c>
      <c r="D84" s="6" t="n">
        <v>4211</v>
      </c>
      <c r="E84" s="6" t="n">
        <v>21717</v>
      </c>
      <c r="F84" s="6" t="n">
        <v>435</v>
      </c>
      <c r="G84" s="6" t="n">
        <v>85915</v>
      </c>
      <c r="H84" s="6" t="n">
        <v>100757</v>
      </c>
      <c r="I84" s="6" t="n">
        <v>7705</v>
      </c>
      <c r="J84" s="6" t="n">
        <v>4457</v>
      </c>
      <c r="K84" s="6" t="n">
        <v>464</v>
      </c>
      <c r="L84" s="6" t="n">
        <v>930230</v>
      </c>
      <c r="M84" s="6" t="n">
        <v>19896</v>
      </c>
    </row>
    <row r="85" customFormat="false" ht="15.25" hidden="false" customHeight="false" outlineLevel="0" collapsed="false">
      <c r="A85" s="0" t="s">
        <v>16</v>
      </c>
      <c r="B85" s="1" t="n">
        <v>43945</v>
      </c>
      <c r="C85" s="6" t="n">
        <v>213024</v>
      </c>
      <c r="D85" s="6" t="n">
        <v>4635</v>
      </c>
      <c r="E85" s="6" t="n">
        <v>22157</v>
      </c>
      <c r="F85" s="6" t="n">
        <v>440</v>
      </c>
      <c r="G85" s="6" t="n">
        <v>89250</v>
      </c>
      <c r="H85" s="6" t="n">
        <v>101617</v>
      </c>
      <c r="I85" s="6" t="n">
        <v>7705</v>
      </c>
      <c r="J85" s="6" t="n">
        <v>4556</v>
      </c>
      <c r="K85" s="6" t="n">
        <v>474</v>
      </c>
      <c r="L85" s="6" t="n">
        <v>930230</v>
      </c>
      <c r="M85" s="6" t="n">
        <v>19896</v>
      </c>
    </row>
    <row r="86" customFormat="false" ht="15.25" hidden="false" customHeight="false" outlineLevel="0" collapsed="false">
      <c r="A86" s="0" t="s">
        <v>16</v>
      </c>
      <c r="B86" s="1" t="n">
        <v>43946</v>
      </c>
      <c r="C86" s="6" t="n">
        <v>219764</v>
      </c>
      <c r="D86" s="6" t="n">
        <v>6740</v>
      </c>
      <c r="E86" s="6" t="n">
        <v>22524</v>
      </c>
      <c r="F86" s="6" t="n">
        <v>367</v>
      </c>
      <c r="G86" s="6" t="n">
        <v>92355</v>
      </c>
      <c r="H86" s="6" t="n">
        <v>104885</v>
      </c>
      <c r="I86" s="6" t="n">
        <v>7705</v>
      </c>
      <c r="J86" s="6" t="n">
        <v>4700</v>
      </c>
      <c r="K86" s="6" t="n">
        <v>482</v>
      </c>
      <c r="L86" s="6" t="n">
        <v>930230</v>
      </c>
      <c r="M86" s="6" t="n">
        <v>19896</v>
      </c>
    </row>
    <row r="87" customFormat="false" ht="15.25" hidden="false" customHeight="false" outlineLevel="0" collapsed="false">
      <c r="A87" s="0" t="s">
        <v>16</v>
      </c>
      <c r="B87" s="1" t="n">
        <v>43947</v>
      </c>
      <c r="C87" s="6" t="n">
        <v>223759</v>
      </c>
      <c r="D87" s="6" t="n">
        <v>3995</v>
      </c>
      <c r="E87" s="6" t="n">
        <v>22902</v>
      </c>
      <c r="F87" s="6" t="n">
        <v>378</v>
      </c>
      <c r="G87" s="6" t="n">
        <v>95708</v>
      </c>
      <c r="H87" s="6" t="n">
        <v>105149</v>
      </c>
      <c r="I87" s="6" t="n">
        <v>7705</v>
      </c>
      <c r="J87" s="6" t="n">
        <v>4786</v>
      </c>
      <c r="K87" s="6" t="n">
        <v>490</v>
      </c>
      <c r="L87" s="6" t="n">
        <v>930230</v>
      </c>
      <c r="M87" s="6" t="n">
        <v>19896</v>
      </c>
    </row>
    <row r="88" customFormat="false" ht="15.25" hidden="false" customHeight="false" outlineLevel="0" collapsed="false">
      <c r="A88" s="0" t="s">
        <v>16</v>
      </c>
      <c r="B88" s="1" t="n">
        <v>43948</v>
      </c>
      <c r="C88" s="6" t="n">
        <v>226629</v>
      </c>
      <c r="D88" s="6" t="n">
        <v>2870</v>
      </c>
      <c r="E88" s="6" t="n">
        <v>23190</v>
      </c>
      <c r="F88" s="6" t="n">
        <v>288</v>
      </c>
      <c r="G88" s="6" t="n">
        <v>117727</v>
      </c>
      <c r="H88" s="6" t="n">
        <v>85712</v>
      </c>
      <c r="I88" s="6" t="n">
        <v>7764</v>
      </c>
      <c r="J88" s="6" t="n">
        <v>4847</v>
      </c>
      <c r="K88" s="6" t="n">
        <v>496</v>
      </c>
      <c r="L88" s="6" t="n">
        <v>1199548</v>
      </c>
      <c r="M88" s="6" t="n">
        <v>25656</v>
      </c>
    </row>
    <row r="89" customFormat="false" ht="15.25" hidden="false" customHeight="false" outlineLevel="0" collapsed="false">
      <c r="A89" s="0" t="s">
        <v>16</v>
      </c>
      <c r="B89" s="1" t="n">
        <v>43949</v>
      </c>
      <c r="C89" s="6" t="n">
        <v>229422</v>
      </c>
      <c r="D89" s="6" t="n">
        <v>2793</v>
      </c>
      <c r="E89" s="6" t="n">
        <v>23521</v>
      </c>
      <c r="F89" s="6" t="n">
        <v>331</v>
      </c>
      <c r="G89" s="6" t="n">
        <v>120832</v>
      </c>
      <c r="H89" s="6" t="n">
        <v>85069</v>
      </c>
      <c r="I89" s="6" t="n">
        <v>7764</v>
      </c>
      <c r="J89" s="6" t="n">
        <v>4907</v>
      </c>
      <c r="K89" s="6" t="n">
        <v>503</v>
      </c>
      <c r="L89" s="6" t="n">
        <v>1345560</v>
      </c>
      <c r="M89" s="6" t="n">
        <v>28779</v>
      </c>
    </row>
    <row r="90" customFormat="false" ht="14" hidden="false" customHeight="false" outlineLevel="0" collapsed="false">
      <c r="A90" s="0" t="s">
        <v>16</v>
      </c>
      <c r="B90" s="1" t="n">
        <v>43950</v>
      </c>
      <c r="C90" s="2" t="n">
        <v>232128</v>
      </c>
      <c r="D90" s="2" t="n">
        <v>2706</v>
      </c>
      <c r="E90" s="2" t="n">
        <v>23822</v>
      </c>
      <c r="F90" s="2" t="n">
        <v>301</v>
      </c>
      <c r="G90" s="2" t="n">
        <v>123903</v>
      </c>
      <c r="H90" s="2" t="n">
        <v>84403</v>
      </c>
      <c r="I90" s="2" t="n">
        <v>7764</v>
      </c>
      <c r="J90" s="2" t="n">
        <v>4965</v>
      </c>
      <c r="K90" s="2" t="n">
        <v>510</v>
      </c>
      <c r="L90" s="2" t="n">
        <v>1345560</v>
      </c>
      <c r="M90" s="2" t="n">
        <v>28779</v>
      </c>
    </row>
    <row r="91" customFormat="false" ht="14.75" hidden="false" customHeight="false" outlineLevel="0" collapsed="false">
      <c r="A91" s="0" t="s">
        <v>16</v>
      </c>
      <c r="B91" s="1" t="n">
        <v>43951</v>
      </c>
      <c r="C91" s="2" t="n">
        <v>236899</v>
      </c>
      <c r="D91" s="2" t="n">
        <v>4771</v>
      </c>
      <c r="E91" s="2" t="n">
        <v>24275</v>
      </c>
      <c r="F91" s="2" t="n">
        <v>453</v>
      </c>
      <c r="G91" s="2" t="n">
        <v>132929</v>
      </c>
      <c r="H91" s="2" t="n">
        <v>79695</v>
      </c>
      <c r="I91" s="2" t="n">
        <v>7764</v>
      </c>
      <c r="J91" s="2" t="n">
        <v>5067</v>
      </c>
      <c r="K91" s="2" t="n">
        <v>519</v>
      </c>
      <c r="L91" s="2" t="n">
        <v>1414477</v>
      </c>
      <c r="M91" s="2" t="n">
        <v>30253</v>
      </c>
    </row>
    <row r="92" customFormat="false" ht="15.25" hidden="false" customHeight="false" outlineLevel="0" collapsed="false">
      <c r="A92" s="0" t="s">
        <v>16</v>
      </c>
      <c r="B92" s="1" t="n">
        <v>43952</v>
      </c>
      <c r="C92" s="6" t="n">
        <f aca="false">Sheet1!BQ93</f>
        <v>239639</v>
      </c>
      <c r="D92" s="2" t="n">
        <v>2740</v>
      </c>
      <c r="E92" s="2" t="n">
        <v>24543</v>
      </c>
      <c r="F92" s="2" t="n">
        <v>268</v>
      </c>
      <c r="G92" s="2" t="n">
        <v>137984</v>
      </c>
      <c r="H92" s="2" t="n">
        <v>77112</v>
      </c>
      <c r="I92" s="2" t="n">
        <v>2676</v>
      </c>
      <c r="J92" s="2" t="n">
        <v>5125</v>
      </c>
      <c r="K92" s="2" t="n">
        <v>525</v>
      </c>
      <c r="L92" s="2" t="n">
        <v>1455306</v>
      </c>
      <c r="M92" s="2" t="n">
        <v>31126</v>
      </c>
    </row>
    <row r="93" customFormat="false" ht="15.25" hidden="false" customHeight="false" outlineLevel="0" collapsed="false">
      <c r="A93" s="0" t="s">
        <v>16</v>
      </c>
      <c r="B93" s="1" t="n">
        <v>43953</v>
      </c>
      <c r="C93" s="6" t="n">
        <f aca="false">Sheet1!BQ94</f>
        <v>242988</v>
      </c>
      <c r="D93" s="6" t="n">
        <f aca="false">Sheet1!BR94</f>
        <v>3349</v>
      </c>
      <c r="E93" s="6" t="n">
        <f aca="false">Sheet1!BS94</f>
        <v>24824</v>
      </c>
      <c r="F93" s="6" t="n">
        <f aca="false">Sheet1!BT94</f>
        <v>281</v>
      </c>
      <c r="G93" s="6" t="n">
        <f aca="false">Sheet1!BU94</f>
        <v>142450</v>
      </c>
      <c r="H93" s="6" t="n">
        <f aca="false">Sheet1!BV94</f>
        <v>75714</v>
      </c>
      <c r="I93" s="6" t="n">
        <f aca="false">Sheet1!BW94</f>
        <v>2500</v>
      </c>
      <c r="J93" s="6" t="n">
        <f aca="false">Sheet1!BX94</f>
        <v>5197</v>
      </c>
      <c r="K93" s="6" t="n">
        <f aca="false">Sheet1!BY94</f>
        <v>531</v>
      </c>
      <c r="L93" s="6" t="n">
        <f aca="false">Sheet1!BZ94</f>
        <v>1528833</v>
      </c>
      <c r="M93" s="6" t="n">
        <f aca="false">Sheet1!CA94</f>
        <v>32699</v>
      </c>
    </row>
    <row r="94" customFormat="false" ht="15.25" hidden="false" customHeight="false" outlineLevel="0" collapsed="false">
      <c r="A94" s="0" t="s">
        <v>16</v>
      </c>
      <c r="B94" s="1" t="n">
        <v>43954</v>
      </c>
      <c r="C94" s="6" t="n">
        <f aca="false">Sheet1!BQ95</f>
        <v>245567</v>
      </c>
      <c r="D94" s="6" t="n">
        <f aca="false">Sheet1!BR95</f>
        <v>2579</v>
      </c>
      <c r="E94" s="6" t="n">
        <f aca="false">Sheet1!BS95</f>
        <v>25100</v>
      </c>
      <c r="F94" s="6" t="n">
        <f aca="false">Sheet1!BT95</f>
        <v>276</v>
      </c>
      <c r="G94" s="6" t="n">
        <f aca="false">Sheet1!BU95</f>
        <v>146233</v>
      </c>
      <c r="H94" s="6" t="n">
        <f aca="false">Sheet1!BV95</f>
        <v>74234</v>
      </c>
      <c r="I94" s="6" t="n">
        <f aca="false">Sheet1!BW95</f>
        <v>2386</v>
      </c>
      <c r="J94" s="6" t="n">
        <f aca="false">Sheet1!BX95</f>
        <v>5252</v>
      </c>
      <c r="K94" s="6" t="n">
        <f aca="false">Sheet1!BY95</f>
        <v>537</v>
      </c>
      <c r="L94" s="6" t="n">
        <f aca="false">Sheet1!BZ95</f>
        <v>1528833</v>
      </c>
      <c r="M94" s="6" t="n">
        <f aca="false">Sheet1!CA95</f>
        <v>32699</v>
      </c>
    </row>
    <row r="95" customFormat="false" ht="15.25" hidden="false" customHeight="false" outlineLevel="0" collapsed="false">
      <c r="A95" s="0" t="s">
        <v>16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16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16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16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16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16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16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16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16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16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16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16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16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17</v>
      </c>
      <c r="B2" s="1" t="n">
        <v>43862</v>
      </c>
      <c r="C2" s="6" t="n">
        <v>2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17</v>
      </c>
      <c r="B3" s="1" t="n">
        <v>43863</v>
      </c>
      <c r="C3" s="6" t="n">
        <v>2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17</v>
      </c>
      <c r="B4" s="1" t="n">
        <v>43864</v>
      </c>
      <c r="C4" s="6" t="n">
        <v>2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17</v>
      </c>
      <c r="B5" s="1" t="n">
        <v>43865</v>
      </c>
      <c r="C5" s="6" t="n">
        <v>2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17</v>
      </c>
      <c r="B6" s="1" t="n">
        <v>43866</v>
      </c>
      <c r="C6" s="6" t="n">
        <v>2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17</v>
      </c>
      <c r="B7" s="1" t="n">
        <v>43867</v>
      </c>
      <c r="C7" s="6" t="n">
        <v>2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17</v>
      </c>
      <c r="B8" s="1" t="n">
        <v>43868</v>
      </c>
      <c r="C8" s="6" t="n">
        <v>3</v>
      </c>
      <c r="D8" s="6" t="n">
        <v>1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17</v>
      </c>
      <c r="B9" s="1" t="n">
        <v>43869</v>
      </c>
      <c r="C9" s="6" t="n">
        <v>3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17</v>
      </c>
      <c r="B10" s="1" t="n">
        <v>43870</v>
      </c>
      <c r="C10" s="6" t="n">
        <v>3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17</v>
      </c>
      <c r="B11" s="1" t="n">
        <v>43871</v>
      </c>
      <c r="C11" s="6" t="n">
        <v>3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17</v>
      </c>
      <c r="B12" s="1" t="n">
        <v>43872</v>
      </c>
      <c r="C12" s="6" t="n">
        <v>3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17</v>
      </c>
      <c r="B13" s="1" t="n">
        <v>43873</v>
      </c>
      <c r="C13" s="6" t="n">
        <v>3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17</v>
      </c>
      <c r="B14" s="1" t="n">
        <v>43874</v>
      </c>
      <c r="C14" s="6" t="n">
        <v>3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17</v>
      </c>
      <c r="B15" s="1" t="n">
        <v>43875</v>
      </c>
      <c r="C15" s="6" t="n">
        <v>3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17</v>
      </c>
      <c r="B16" s="1" t="n">
        <v>43876</v>
      </c>
      <c r="C16" s="6" t="n">
        <v>3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17</v>
      </c>
      <c r="B17" s="1" t="n">
        <v>43877</v>
      </c>
      <c r="C17" s="6" t="n">
        <v>3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17</v>
      </c>
      <c r="B18" s="1" t="n">
        <v>43878</v>
      </c>
      <c r="C18" s="6" t="n">
        <v>3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17</v>
      </c>
      <c r="B19" s="1" t="n">
        <v>43879</v>
      </c>
      <c r="C19" s="6" t="n">
        <v>3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17</v>
      </c>
      <c r="B20" s="1" t="n">
        <v>43880</v>
      </c>
      <c r="C20" s="6" t="n">
        <v>3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17</v>
      </c>
      <c r="B21" s="1" t="n">
        <v>43881</v>
      </c>
      <c r="C21" s="6" t="n">
        <v>3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17</v>
      </c>
      <c r="B22" s="1" t="n">
        <v>43882</v>
      </c>
      <c r="C22" s="6" t="n">
        <v>3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17</v>
      </c>
      <c r="B23" s="1" t="n">
        <v>43883</v>
      </c>
      <c r="C23" s="6" t="n">
        <v>9</v>
      </c>
      <c r="D23" s="6" t="n">
        <v>6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17</v>
      </c>
      <c r="B24" s="1" t="n">
        <v>43884</v>
      </c>
      <c r="C24" s="6" t="n">
        <v>76</v>
      </c>
      <c r="D24" s="6" t="n">
        <v>67</v>
      </c>
      <c r="E24" s="6" t="n">
        <v>2</v>
      </c>
      <c r="F24" s="6" t="n">
        <v>2</v>
      </c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17</v>
      </c>
      <c r="B25" s="1" t="n">
        <v>43885</v>
      </c>
      <c r="C25" s="6" t="n">
        <v>124</v>
      </c>
      <c r="D25" s="6" t="n">
        <v>48</v>
      </c>
      <c r="E25" s="6" t="n">
        <v>2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17</v>
      </c>
      <c r="B26" s="1" t="n">
        <v>43886</v>
      </c>
      <c r="C26" s="6" t="n">
        <v>229</v>
      </c>
      <c r="D26" s="6" t="n">
        <v>105</v>
      </c>
      <c r="E26" s="6" t="n">
        <v>6</v>
      </c>
      <c r="F26" s="6" t="n">
        <v>4</v>
      </c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17</v>
      </c>
      <c r="B27" s="1" t="n">
        <v>43887</v>
      </c>
      <c r="C27" s="6" t="n">
        <v>322</v>
      </c>
      <c r="D27" s="6" t="n">
        <v>93</v>
      </c>
      <c r="E27" s="6" t="n">
        <v>11</v>
      </c>
      <c r="F27" s="6" t="n">
        <v>5</v>
      </c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17</v>
      </c>
      <c r="B28" s="1" t="n">
        <v>43888</v>
      </c>
      <c r="C28" s="6" t="n">
        <v>400</v>
      </c>
      <c r="D28" s="6" t="n">
        <v>78</v>
      </c>
      <c r="E28" s="6" t="n">
        <v>12</v>
      </c>
      <c r="F28" s="6" t="n">
        <v>1</v>
      </c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17</v>
      </c>
      <c r="B29" s="1" t="n">
        <v>43889</v>
      </c>
      <c r="C29" s="6" t="n">
        <v>650</v>
      </c>
      <c r="D29" s="6" t="n">
        <v>250</v>
      </c>
      <c r="E29" s="6" t="n">
        <v>17</v>
      </c>
      <c r="F29" s="6" t="n">
        <v>5</v>
      </c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17</v>
      </c>
      <c r="B30" s="1" t="n">
        <v>43890</v>
      </c>
      <c r="C30" s="6" t="n">
        <v>888</v>
      </c>
      <c r="D30" s="6" t="n">
        <v>238</v>
      </c>
      <c r="E30" s="6" t="n">
        <v>21</v>
      </c>
      <c r="F30" s="6" t="n">
        <v>4</v>
      </c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17</v>
      </c>
      <c r="B31" s="1" t="n">
        <v>43891</v>
      </c>
      <c r="C31" s="6" t="n">
        <v>1128</v>
      </c>
      <c r="D31" s="6" t="n">
        <v>240</v>
      </c>
      <c r="E31" s="6" t="n">
        <v>29</v>
      </c>
      <c r="F31" s="6" t="n">
        <v>8</v>
      </c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17</v>
      </c>
      <c r="B32" s="1" t="n">
        <v>43892</v>
      </c>
      <c r="C32" s="6" t="n">
        <v>1689</v>
      </c>
      <c r="D32" s="6" t="n">
        <v>561</v>
      </c>
      <c r="E32" s="6" t="n">
        <v>35</v>
      </c>
      <c r="F32" s="6" t="n">
        <v>6</v>
      </c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17</v>
      </c>
      <c r="B33" s="1" t="n">
        <v>43893</v>
      </c>
      <c r="C33" s="6" t="n">
        <v>2036</v>
      </c>
      <c r="D33" s="6" t="n">
        <v>347</v>
      </c>
      <c r="E33" s="6" t="n">
        <v>52</v>
      </c>
      <c r="F33" s="6" t="n">
        <v>17</v>
      </c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17</v>
      </c>
      <c r="B34" s="1" t="n">
        <v>43894</v>
      </c>
      <c r="C34" s="6" t="n">
        <v>2502</v>
      </c>
      <c r="D34" s="6" t="n">
        <v>466</v>
      </c>
      <c r="E34" s="6" t="n">
        <v>80</v>
      </c>
      <c r="F34" s="6" t="n">
        <v>28</v>
      </c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17</v>
      </c>
      <c r="B35" s="1" t="n">
        <v>43895</v>
      </c>
      <c r="C35" s="6" t="n">
        <v>3089</v>
      </c>
      <c r="D35" s="6" t="n">
        <v>587</v>
      </c>
      <c r="E35" s="6" t="n">
        <v>107</v>
      </c>
      <c r="F35" s="6" t="n">
        <v>27</v>
      </c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17</v>
      </c>
      <c r="B36" s="1" t="n">
        <v>43896</v>
      </c>
      <c r="C36" s="6" t="n">
        <v>3858</v>
      </c>
      <c r="D36" s="6" t="n">
        <v>769</v>
      </c>
      <c r="E36" s="6" t="n">
        <v>148</v>
      </c>
      <c r="F36" s="6" t="n">
        <v>41</v>
      </c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17</v>
      </c>
      <c r="B37" s="1" t="n">
        <v>43897</v>
      </c>
      <c r="C37" s="7" t="n">
        <v>4636</v>
      </c>
      <c r="D37" s="7" t="n">
        <v>778</v>
      </c>
      <c r="E37" s="7" t="n">
        <v>197</v>
      </c>
      <c r="F37" s="7" t="n">
        <v>49</v>
      </c>
      <c r="G37" s="7" t="n">
        <v>523</v>
      </c>
      <c r="H37" s="7" t="n">
        <v>3916</v>
      </c>
      <c r="I37" s="7" t="n">
        <v>462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17</v>
      </c>
      <c r="B38" s="1" t="n">
        <v>43898</v>
      </c>
      <c r="C38" s="6" t="n">
        <v>5883</v>
      </c>
      <c r="D38" s="6" t="n">
        <v>1247</v>
      </c>
      <c r="E38" s="6" t="n">
        <v>233</v>
      </c>
      <c r="F38" s="6" t="n">
        <v>36</v>
      </c>
      <c r="G38" s="6" t="n">
        <v>589</v>
      </c>
      <c r="H38" s="6" t="n">
        <v>5061</v>
      </c>
      <c r="I38" s="6" t="n">
        <v>567</v>
      </c>
      <c r="J38" s="6" t="n">
        <v>97.3</v>
      </c>
      <c r="K38" s="6"/>
      <c r="L38" s="6"/>
      <c r="M38" s="6"/>
    </row>
    <row r="39" customFormat="false" ht="15.25" hidden="false" customHeight="false" outlineLevel="0" collapsed="false">
      <c r="A39" s="0" t="s">
        <v>17</v>
      </c>
      <c r="B39" s="1" t="n">
        <v>43899</v>
      </c>
      <c r="C39" s="6" t="n">
        <v>7375</v>
      </c>
      <c r="D39" s="6" t="n">
        <v>1492</v>
      </c>
      <c r="E39" s="6" t="n">
        <v>366</v>
      </c>
      <c r="F39" s="6" t="n">
        <v>133</v>
      </c>
      <c r="G39" s="6" t="n">
        <v>622</v>
      </c>
      <c r="H39" s="6" t="n">
        <v>6387</v>
      </c>
      <c r="I39" s="6" t="n">
        <v>650</v>
      </c>
      <c r="J39" s="6" t="n">
        <v>122</v>
      </c>
      <c r="K39" s="6"/>
      <c r="L39" s="6"/>
      <c r="M39" s="6"/>
    </row>
    <row r="40" customFormat="false" ht="15.25" hidden="false" customHeight="false" outlineLevel="0" collapsed="false">
      <c r="A40" s="0" t="s">
        <v>17</v>
      </c>
      <c r="B40" s="1" t="n">
        <v>43900</v>
      </c>
      <c r="C40" s="6" t="n">
        <v>9172</v>
      </c>
      <c r="D40" s="6" t="n">
        <v>1797</v>
      </c>
      <c r="E40" s="6" t="n">
        <v>463</v>
      </c>
      <c r="F40" s="6" t="n">
        <v>97</v>
      </c>
      <c r="G40" s="6" t="n">
        <v>724</v>
      </c>
      <c r="H40" s="6" t="n">
        <v>7985</v>
      </c>
      <c r="I40" s="6" t="n">
        <v>733</v>
      </c>
      <c r="J40" s="6" t="n">
        <v>151.7</v>
      </c>
      <c r="K40" s="6"/>
      <c r="L40" s="6"/>
      <c r="M40" s="6"/>
    </row>
    <row r="41" customFormat="false" ht="15.25" hidden="false" customHeight="false" outlineLevel="0" collapsed="false">
      <c r="A41" s="0" t="s">
        <v>17</v>
      </c>
      <c r="B41" s="1" t="n">
        <v>43901</v>
      </c>
      <c r="C41" s="6" t="n">
        <v>10149</v>
      </c>
      <c r="D41" s="6" t="n">
        <v>977</v>
      </c>
      <c r="E41" s="6" t="n">
        <v>631</v>
      </c>
      <c r="F41" s="6" t="n">
        <v>168</v>
      </c>
      <c r="G41" s="6" t="n">
        <v>1004</v>
      </c>
      <c r="H41" s="6" t="n">
        <v>8514</v>
      </c>
      <c r="I41" s="6" t="n">
        <v>877</v>
      </c>
      <c r="J41" s="6" t="n">
        <v>167.9</v>
      </c>
      <c r="K41" s="6"/>
      <c r="L41" s="6"/>
      <c r="M41" s="6"/>
    </row>
    <row r="42" customFormat="false" ht="15.25" hidden="false" customHeight="false" outlineLevel="0" collapsed="false">
      <c r="A42" s="0" t="s">
        <v>17</v>
      </c>
      <c r="B42" s="1" t="n">
        <v>43902</v>
      </c>
      <c r="C42" s="6" t="n">
        <v>12462</v>
      </c>
      <c r="D42" s="6" t="n">
        <v>2313</v>
      </c>
      <c r="E42" s="6" t="n">
        <v>827</v>
      </c>
      <c r="F42" s="6" t="n">
        <v>196</v>
      </c>
      <c r="G42" s="6" t="n">
        <v>1045</v>
      </c>
      <c r="H42" s="6" t="n">
        <v>10590</v>
      </c>
      <c r="I42" s="6" t="n">
        <v>1028</v>
      </c>
      <c r="J42" s="6" t="n">
        <v>206.1</v>
      </c>
      <c r="K42" s="6"/>
      <c r="L42" s="6"/>
      <c r="M42" s="6"/>
    </row>
    <row r="43" customFormat="false" ht="15.25" hidden="false" customHeight="false" outlineLevel="0" collapsed="false">
      <c r="A43" s="0" t="s">
        <v>17</v>
      </c>
      <c r="B43" s="1" t="n">
        <v>43903</v>
      </c>
      <c r="C43" s="6" t="n">
        <v>15113</v>
      </c>
      <c r="D43" s="6" t="n">
        <v>2651</v>
      </c>
      <c r="E43" s="6" t="n">
        <v>1016</v>
      </c>
      <c r="F43" s="6" t="n">
        <v>189</v>
      </c>
      <c r="G43" s="6" t="n">
        <v>1258</v>
      </c>
      <c r="H43" s="6" t="n">
        <v>12839</v>
      </c>
      <c r="I43" s="6" t="n">
        <v>1153</v>
      </c>
      <c r="J43" s="6" t="n">
        <v>250</v>
      </c>
      <c r="K43" s="6"/>
      <c r="L43" s="6"/>
      <c r="M43" s="6"/>
    </row>
    <row r="44" customFormat="false" ht="15.25" hidden="false" customHeight="false" outlineLevel="0" collapsed="false">
      <c r="A44" s="0" t="s">
        <v>17</v>
      </c>
      <c r="B44" s="1" t="n">
        <v>43904</v>
      </c>
      <c r="C44" s="6" t="n">
        <v>17660</v>
      </c>
      <c r="D44" s="6" t="n">
        <v>2547</v>
      </c>
      <c r="E44" s="6" t="n">
        <v>1266</v>
      </c>
      <c r="F44" s="6" t="n">
        <v>250</v>
      </c>
      <c r="G44" s="6" t="n">
        <v>1439</v>
      </c>
      <c r="H44" s="6" t="n">
        <v>14955</v>
      </c>
      <c r="I44" s="6" t="n">
        <v>1328</v>
      </c>
      <c r="J44" s="6" t="n">
        <v>292.1</v>
      </c>
      <c r="K44" s="6"/>
      <c r="L44" s="6"/>
      <c r="M44" s="6"/>
    </row>
    <row r="45" customFormat="false" ht="15.25" hidden="false" customHeight="false" outlineLevel="0" collapsed="false">
      <c r="A45" s="0" t="s">
        <v>17</v>
      </c>
      <c r="B45" s="1" t="n">
        <v>43905</v>
      </c>
      <c r="C45" s="6" t="n">
        <v>21157</v>
      </c>
      <c r="D45" s="6" t="n">
        <v>3497</v>
      </c>
      <c r="E45" s="6" t="n">
        <v>1441</v>
      </c>
      <c r="F45" s="6" t="n">
        <v>175</v>
      </c>
      <c r="G45" s="6" t="n">
        <v>1966</v>
      </c>
      <c r="H45" s="6" t="n">
        <v>17750</v>
      </c>
      <c r="I45" s="6" t="n">
        <v>1518</v>
      </c>
      <c r="J45" s="6" t="n">
        <v>349.9</v>
      </c>
      <c r="K45" s="6"/>
      <c r="L45" s="6"/>
      <c r="M45" s="6"/>
    </row>
    <row r="46" customFormat="false" ht="15.25" hidden="false" customHeight="false" outlineLevel="0" collapsed="false">
      <c r="A46" s="0" t="s">
        <v>17</v>
      </c>
      <c r="B46" s="1" t="n">
        <v>43906</v>
      </c>
      <c r="C46" s="6" t="n">
        <v>24747</v>
      </c>
      <c r="D46" s="6" t="n">
        <v>3590</v>
      </c>
      <c r="E46" s="6" t="n">
        <v>1809</v>
      </c>
      <c r="F46" s="6" t="n">
        <v>368</v>
      </c>
      <c r="G46" s="6" t="n">
        <v>2335</v>
      </c>
      <c r="H46" s="6" t="n">
        <v>20603</v>
      </c>
      <c r="I46" s="6" t="n">
        <v>1672</v>
      </c>
      <c r="J46" s="6" t="n">
        <v>409.3</v>
      </c>
      <c r="K46" s="6"/>
      <c r="L46" s="6"/>
      <c r="M46" s="6"/>
    </row>
    <row r="47" customFormat="false" ht="15.25" hidden="false" customHeight="false" outlineLevel="0" collapsed="false">
      <c r="A47" s="0" t="s">
        <v>17</v>
      </c>
      <c r="B47" s="1" t="n">
        <v>43907</v>
      </c>
      <c r="C47" s="6" t="n">
        <v>27980</v>
      </c>
      <c r="D47" s="6" t="n">
        <v>3233</v>
      </c>
      <c r="E47" s="6" t="n">
        <v>2158</v>
      </c>
      <c r="F47" s="6" t="n">
        <v>349</v>
      </c>
      <c r="G47" s="6" t="n">
        <v>2749</v>
      </c>
      <c r="H47" s="6" t="n">
        <v>23073</v>
      </c>
      <c r="I47" s="6" t="n">
        <v>1851</v>
      </c>
      <c r="J47" s="6" t="n">
        <v>462.8</v>
      </c>
      <c r="K47" s="6"/>
      <c r="L47" s="6"/>
      <c r="M47" s="6"/>
    </row>
    <row r="48" customFormat="false" ht="15.25" hidden="false" customHeight="false" outlineLevel="0" collapsed="false">
      <c r="A48" s="0" t="s">
        <v>17</v>
      </c>
      <c r="B48" s="1" t="n">
        <v>43908</v>
      </c>
      <c r="C48" s="6" t="n">
        <v>31506</v>
      </c>
      <c r="D48" s="6" t="n">
        <v>3526</v>
      </c>
      <c r="E48" s="6" t="n">
        <v>2503</v>
      </c>
      <c r="F48" s="6" t="n">
        <v>345</v>
      </c>
      <c r="G48" s="6" t="n">
        <v>2941</v>
      </c>
      <c r="H48" s="6" t="n">
        <v>26062</v>
      </c>
      <c r="I48" s="6" t="n">
        <v>2060</v>
      </c>
      <c r="J48" s="6" t="n">
        <v>521.1</v>
      </c>
      <c r="K48" s="6"/>
      <c r="L48" s="6"/>
      <c r="M48" s="6"/>
    </row>
    <row r="49" customFormat="false" ht="15.25" hidden="false" customHeight="false" outlineLevel="0" collapsed="false">
      <c r="A49" s="0" t="s">
        <v>17</v>
      </c>
      <c r="B49" s="1" t="n">
        <v>43909</v>
      </c>
      <c r="C49" s="6" t="n">
        <v>35713</v>
      </c>
      <c r="D49" s="6" t="n">
        <v>4207</v>
      </c>
      <c r="E49" s="6" t="n">
        <v>2978</v>
      </c>
      <c r="F49" s="6" t="n">
        <v>475</v>
      </c>
      <c r="G49" s="6" t="n">
        <v>4025</v>
      </c>
      <c r="H49" s="6" t="n">
        <v>28710</v>
      </c>
      <c r="I49" s="6" t="n">
        <v>2257</v>
      </c>
      <c r="J49" s="6" t="n">
        <v>591</v>
      </c>
      <c r="K49" s="6"/>
      <c r="L49" s="6"/>
      <c r="M49" s="6"/>
    </row>
    <row r="50" customFormat="false" ht="15.25" hidden="false" customHeight="false" outlineLevel="0" collapsed="false">
      <c r="A50" s="0" t="s">
        <v>17</v>
      </c>
      <c r="B50" s="1" t="n">
        <v>43910</v>
      </c>
      <c r="C50" s="6" t="n">
        <v>41035</v>
      </c>
      <c r="D50" s="6" t="n">
        <v>5322</v>
      </c>
      <c r="E50" s="6" t="n">
        <v>3405</v>
      </c>
      <c r="F50" s="6" t="n">
        <v>427</v>
      </c>
      <c r="G50" s="6" t="n">
        <v>4440</v>
      </c>
      <c r="H50" s="6" t="n">
        <v>33190</v>
      </c>
      <c r="I50" s="6" t="n">
        <v>2498</v>
      </c>
      <c r="J50" s="6" t="n">
        <v>679</v>
      </c>
      <c r="K50" s="6"/>
      <c r="L50" s="6"/>
      <c r="M50" s="6"/>
    </row>
    <row r="51" customFormat="false" ht="15.25" hidden="false" customHeight="false" outlineLevel="0" collapsed="false">
      <c r="A51" s="0" t="s">
        <v>17</v>
      </c>
      <c r="B51" s="1" t="n">
        <v>43911</v>
      </c>
      <c r="C51" s="6" t="n">
        <v>47021</v>
      </c>
      <c r="D51" s="6" t="n">
        <v>5986</v>
      </c>
      <c r="E51" s="6" t="n">
        <v>4032</v>
      </c>
      <c r="F51" s="6" t="n">
        <v>627</v>
      </c>
      <c r="G51" s="6" t="n">
        <v>5129</v>
      </c>
      <c r="H51" s="6" t="n">
        <v>37860</v>
      </c>
      <c r="I51" s="6" t="n">
        <v>2655</v>
      </c>
      <c r="J51" s="6" t="n">
        <v>778</v>
      </c>
      <c r="K51" s="6"/>
      <c r="L51" s="6"/>
      <c r="M51" s="6"/>
    </row>
    <row r="52" customFormat="false" ht="15.25" hidden="false" customHeight="false" outlineLevel="0" collapsed="false">
      <c r="A52" s="0" t="s">
        <v>17</v>
      </c>
      <c r="B52" s="1" t="n">
        <v>43912</v>
      </c>
      <c r="C52" s="6" t="n">
        <v>53578</v>
      </c>
      <c r="D52" s="6" t="n">
        <v>6557</v>
      </c>
      <c r="E52" s="6" t="n">
        <v>4825</v>
      </c>
      <c r="F52" s="6" t="n">
        <v>793</v>
      </c>
      <c r="G52" s="6" t="n">
        <v>6072</v>
      </c>
      <c r="H52" s="6" t="n">
        <v>42681</v>
      </c>
      <c r="I52" s="6" t="n">
        <v>2857</v>
      </c>
      <c r="J52" s="6" t="n">
        <v>886</v>
      </c>
      <c r="K52" s="6"/>
      <c r="L52" s="6"/>
      <c r="M52" s="6"/>
    </row>
    <row r="53" customFormat="false" ht="15.25" hidden="false" customHeight="false" outlineLevel="0" collapsed="false">
      <c r="A53" s="0" t="s">
        <v>17</v>
      </c>
      <c r="B53" s="1" t="n">
        <v>43913</v>
      </c>
      <c r="C53" s="6" t="n">
        <v>59138</v>
      </c>
      <c r="D53" s="6" t="n">
        <v>5560</v>
      </c>
      <c r="E53" s="6" t="n">
        <v>5476</v>
      </c>
      <c r="F53" s="6" t="n">
        <v>651</v>
      </c>
      <c r="G53" s="6" t="n">
        <v>7024</v>
      </c>
      <c r="H53" s="6" t="n">
        <v>46638</v>
      </c>
      <c r="I53" s="6" t="n">
        <v>3000</v>
      </c>
      <c r="J53" s="6" t="n">
        <v>978</v>
      </c>
      <c r="K53" s="6"/>
      <c r="L53" s="6"/>
      <c r="M53" s="6"/>
    </row>
    <row r="54" customFormat="false" ht="15.25" hidden="false" customHeight="false" outlineLevel="0" collapsed="false">
      <c r="A54" s="0" t="s">
        <v>17</v>
      </c>
      <c r="B54" s="1" t="n">
        <v>43914</v>
      </c>
      <c r="C54" s="6" t="n">
        <v>63927</v>
      </c>
      <c r="D54" s="6" t="n">
        <v>4789</v>
      </c>
      <c r="E54" s="6" t="n">
        <v>6077</v>
      </c>
      <c r="F54" s="6" t="n">
        <v>601</v>
      </c>
      <c r="G54" s="6" t="n">
        <v>7432</v>
      </c>
      <c r="H54" s="6" t="n">
        <v>50418</v>
      </c>
      <c r="I54" s="6" t="n">
        <v>3204</v>
      </c>
      <c r="J54" s="6" t="n">
        <v>1057</v>
      </c>
      <c r="K54" s="6"/>
      <c r="L54" s="6"/>
      <c r="M54" s="6"/>
    </row>
    <row r="55" customFormat="false" ht="15.25" hidden="false" customHeight="false" outlineLevel="0" collapsed="false">
      <c r="A55" s="0" t="s">
        <v>17</v>
      </c>
      <c r="B55" s="1" t="n">
        <v>43915</v>
      </c>
      <c r="C55" s="8" t="n">
        <v>69176</v>
      </c>
      <c r="D55" s="8" t="n">
        <v>5249</v>
      </c>
      <c r="E55" s="8" t="n">
        <v>6820</v>
      </c>
      <c r="F55" s="8" t="n">
        <v>743</v>
      </c>
      <c r="G55" s="8" t="n">
        <v>8326</v>
      </c>
      <c r="H55" s="8" t="n">
        <v>54030</v>
      </c>
      <c r="I55" s="8" t="n">
        <v>3393</v>
      </c>
      <c r="J55" s="8" t="n">
        <v>1144</v>
      </c>
      <c r="K55" s="8" t="n">
        <v>113</v>
      </c>
      <c r="L55" s="8"/>
      <c r="M55" s="8"/>
    </row>
    <row r="56" customFormat="false" ht="15.25" hidden="false" customHeight="false" outlineLevel="0" collapsed="false">
      <c r="A56" s="0" t="s">
        <v>17</v>
      </c>
      <c r="B56" s="1" t="n">
        <v>43916</v>
      </c>
      <c r="C56" s="8" t="n">
        <v>74386</v>
      </c>
      <c r="D56" s="8" t="n">
        <v>5210</v>
      </c>
      <c r="E56" s="8" t="n">
        <v>7503</v>
      </c>
      <c r="F56" s="8" t="n">
        <v>683</v>
      </c>
      <c r="G56" s="8" t="n">
        <v>9362</v>
      </c>
      <c r="H56" s="8" t="n">
        <v>57521</v>
      </c>
      <c r="I56" s="8" t="n">
        <v>3489</v>
      </c>
      <c r="J56" s="8" t="n">
        <v>1230</v>
      </c>
      <c r="K56" s="8" t="n">
        <v>124</v>
      </c>
      <c r="L56" s="8"/>
      <c r="M56" s="8"/>
    </row>
    <row r="57" customFormat="false" ht="15.25" hidden="false" customHeight="false" outlineLevel="0" collapsed="false">
      <c r="A57" s="0" t="s">
        <v>17</v>
      </c>
      <c r="B57" s="1" t="n">
        <v>43917</v>
      </c>
      <c r="C57" s="8" t="n">
        <v>80589</v>
      </c>
      <c r="D57" s="8" t="n">
        <v>6203</v>
      </c>
      <c r="E57" s="8" t="n">
        <v>8215</v>
      </c>
      <c r="F57" s="8" t="n">
        <v>712</v>
      </c>
      <c r="G57" s="8" t="n">
        <v>10361</v>
      </c>
      <c r="H57" s="8" t="n">
        <v>62013</v>
      </c>
      <c r="I57" s="8" t="n">
        <v>3612</v>
      </c>
      <c r="J57" s="8" t="n">
        <v>1333</v>
      </c>
      <c r="K57" s="8" t="n">
        <v>136</v>
      </c>
      <c r="L57" s="8"/>
      <c r="M57" s="8"/>
    </row>
    <row r="58" customFormat="false" ht="15.25" hidden="false" customHeight="false" outlineLevel="0" collapsed="false">
      <c r="A58" s="0" t="s">
        <v>17</v>
      </c>
      <c r="B58" s="1" t="n">
        <v>43918</v>
      </c>
      <c r="C58" s="8" t="n">
        <v>86498</v>
      </c>
      <c r="D58" s="8" t="n">
        <v>5909</v>
      </c>
      <c r="E58" s="8" t="n">
        <v>9134</v>
      </c>
      <c r="F58" s="8" t="n">
        <v>919</v>
      </c>
      <c r="G58" s="8" t="n">
        <v>10950</v>
      </c>
      <c r="H58" s="8" t="n">
        <v>66414</v>
      </c>
      <c r="I58" s="8" t="n">
        <v>3732</v>
      </c>
      <c r="J58" s="8" t="n">
        <v>1431</v>
      </c>
      <c r="K58" s="8" t="n">
        <v>151</v>
      </c>
      <c r="L58" s="8"/>
      <c r="M58" s="8"/>
    </row>
    <row r="59" customFormat="false" ht="15.25" hidden="false" customHeight="false" outlineLevel="0" collapsed="false">
      <c r="A59" s="0" t="s">
        <v>17</v>
      </c>
      <c r="B59" s="1" t="n">
        <v>43919</v>
      </c>
      <c r="C59" s="8" t="n">
        <v>92472</v>
      </c>
      <c r="D59" s="8" t="n">
        <v>5974</v>
      </c>
      <c r="E59" s="8" t="n">
        <v>10023</v>
      </c>
      <c r="F59" s="8" t="n">
        <v>889</v>
      </c>
      <c r="G59" s="8" t="n">
        <v>12384</v>
      </c>
      <c r="H59" s="8" t="n">
        <v>70065</v>
      </c>
      <c r="I59" s="8" t="n">
        <v>3856</v>
      </c>
      <c r="J59" s="8" t="n">
        <v>1529</v>
      </c>
      <c r="K59" s="8" t="n">
        <v>166</v>
      </c>
      <c r="L59" s="8"/>
      <c r="M59" s="8"/>
    </row>
    <row r="60" customFormat="false" ht="15.25" hidden="false" customHeight="false" outlineLevel="0" collapsed="false">
      <c r="A60" s="0" t="s">
        <v>17</v>
      </c>
      <c r="B60" s="1" t="n">
        <v>43920</v>
      </c>
      <c r="C60" s="8" t="n">
        <v>97689</v>
      </c>
      <c r="D60" s="8" t="n">
        <v>5217</v>
      </c>
      <c r="E60" s="8" t="n">
        <v>10779</v>
      </c>
      <c r="F60" s="8" t="n">
        <v>756</v>
      </c>
      <c r="G60" s="8" t="n">
        <v>13030</v>
      </c>
      <c r="H60" s="8" t="n">
        <v>73880</v>
      </c>
      <c r="I60" s="8" t="n">
        <v>3906</v>
      </c>
      <c r="J60" s="8" t="n">
        <v>1616</v>
      </c>
      <c r="K60" s="8" t="n">
        <v>178</v>
      </c>
      <c r="L60" s="8"/>
      <c r="M60" s="8"/>
    </row>
    <row r="61" customFormat="false" ht="15.25" hidden="false" customHeight="false" outlineLevel="0" collapsed="false">
      <c r="A61" s="0" t="s">
        <v>17</v>
      </c>
      <c r="B61" s="1" t="n">
        <v>43921</v>
      </c>
      <c r="C61" s="8" t="n">
        <v>101739</v>
      </c>
      <c r="D61" s="8" t="n">
        <v>4050</v>
      </c>
      <c r="E61" s="8" t="n">
        <v>11591</v>
      </c>
      <c r="F61" s="8" t="n">
        <v>812</v>
      </c>
      <c r="G61" s="8" t="n">
        <v>14620</v>
      </c>
      <c r="H61" s="8" t="n">
        <v>75528</v>
      </c>
      <c r="I61" s="8" t="n">
        <v>3981</v>
      </c>
      <c r="J61" s="8" t="n">
        <v>1683</v>
      </c>
      <c r="K61" s="8" t="n">
        <v>192</v>
      </c>
      <c r="L61" s="8"/>
      <c r="M61" s="8"/>
    </row>
    <row r="62" customFormat="false" ht="15.25" hidden="false" customHeight="false" outlineLevel="0" collapsed="false">
      <c r="A62" s="0" t="s">
        <v>17</v>
      </c>
      <c r="B62" s="1" t="n">
        <v>43922</v>
      </c>
      <c r="C62" s="8" t="n">
        <v>105792</v>
      </c>
      <c r="D62" s="8" t="n">
        <v>4053</v>
      </c>
      <c r="E62" s="8" t="n">
        <v>12428</v>
      </c>
      <c r="F62" s="8" t="n">
        <v>837</v>
      </c>
      <c r="G62" s="8" t="n">
        <v>15729</v>
      </c>
      <c r="H62" s="8" t="n">
        <v>77635</v>
      </c>
      <c r="I62" s="8" t="n">
        <v>4023</v>
      </c>
      <c r="J62" s="8" t="n">
        <v>1750</v>
      </c>
      <c r="K62" s="8" t="n">
        <v>206</v>
      </c>
      <c r="L62" s="8"/>
      <c r="M62" s="8"/>
    </row>
    <row r="63" customFormat="false" ht="15.25" hidden="false" customHeight="false" outlineLevel="0" collapsed="false">
      <c r="A63" s="0" t="s">
        <v>17</v>
      </c>
      <c r="B63" s="1" t="n">
        <v>43923</v>
      </c>
      <c r="C63" s="8" t="n">
        <v>110574</v>
      </c>
      <c r="D63" s="8" t="n">
        <v>4782</v>
      </c>
      <c r="E63" s="8" t="n">
        <v>13155</v>
      </c>
      <c r="F63" s="8" t="n">
        <v>727</v>
      </c>
      <c r="G63" s="8" t="n">
        <v>16847</v>
      </c>
      <c r="H63" s="8" t="n">
        <v>80572</v>
      </c>
      <c r="I63" s="8" t="n">
        <v>4035</v>
      </c>
      <c r="J63" s="8" t="n">
        <v>1829</v>
      </c>
      <c r="K63" s="8" t="n">
        <v>218</v>
      </c>
      <c r="L63" s="8"/>
      <c r="M63" s="8"/>
    </row>
    <row r="64" customFormat="false" ht="15.25" hidden="false" customHeight="false" outlineLevel="0" collapsed="false">
      <c r="A64" s="0" t="s">
        <v>17</v>
      </c>
      <c r="B64" s="1" t="n">
        <v>43924</v>
      </c>
      <c r="C64" s="8" t="n">
        <v>115242</v>
      </c>
      <c r="D64" s="8" t="n">
        <v>4668</v>
      </c>
      <c r="E64" s="8" t="n">
        <v>13915</v>
      </c>
      <c r="F64" s="8" t="n">
        <v>760</v>
      </c>
      <c r="G64" s="8" t="n">
        <v>18278</v>
      </c>
      <c r="H64" s="8" t="n">
        <v>83049</v>
      </c>
      <c r="I64" s="8" t="n">
        <v>4053</v>
      </c>
      <c r="J64" s="8" t="n">
        <v>1906</v>
      </c>
      <c r="K64" s="8" t="n">
        <v>230</v>
      </c>
      <c r="L64" s="8"/>
      <c r="M64" s="8"/>
    </row>
    <row r="65" customFormat="false" ht="15.25" hidden="false" customHeight="false" outlineLevel="0" collapsed="false">
      <c r="A65" s="0" t="s">
        <v>17</v>
      </c>
      <c r="B65" s="1" t="n">
        <v>43925</v>
      </c>
      <c r="C65" s="8" t="n">
        <v>119827</v>
      </c>
      <c r="D65" s="8" t="n">
        <v>4585</v>
      </c>
      <c r="E65" s="8" t="n">
        <v>14681</v>
      </c>
      <c r="F65" s="8" t="n">
        <v>766</v>
      </c>
      <c r="G65" s="8" t="n">
        <v>19758</v>
      </c>
      <c r="H65" s="8" t="n">
        <v>85388</v>
      </c>
      <c r="I65" s="8" t="n">
        <v>4068</v>
      </c>
      <c r="J65" s="8" t="n">
        <v>1982</v>
      </c>
      <c r="K65" s="8" t="n">
        <v>243</v>
      </c>
      <c r="L65" s="8"/>
      <c r="M65" s="8"/>
    </row>
    <row r="66" customFormat="false" ht="15.25" hidden="false" customHeight="false" outlineLevel="0" collapsed="false">
      <c r="A66" s="0" t="s">
        <v>17</v>
      </c>
      <c r="B66" s="1" t="n">
        <v>43926</v>
      </c>
      <c r="C66" s="8" t="n">
        <v>124632</v>
      </c>
      <c r="D66" s="8" t="n">
        <v>4805</v>
      </c>
      <c r="E66" s="8" t="n">
        <v>15362</v>
      </c>
      <c r="F66" s="8" t="n">
        <v>681</v>
      </c>
      <c r="G66" s="8" t="n">
        <v>20996</v>
      </c>
      <c r="H66" s="8" t="n">
        <v>88274</v>
      </c>
      <c r="I66" s="8" t="n">
        <v>3994</v>
      </c>
      <c r="J66" s="8" t="n">
        <v>2061</v>
      </c>
      <c r="K66" s="8" t="n">
        <v>254</v>
      </c>
      <c r="L66" s="8" t="n">
        <v>657224</v>
      </c>
      <c r="M66" s="8" t="n">
        <v>10870</v>
      </c>
    </row>
    <row r="67" customFormat="false" ht="15.25" hidden="false" customHeight="false" outlineLevel="0" collapsed="false">
      <c r="A67" s="0" t="s">
        <v>17</v>
      </c>
      <c r="B67" s="1" t="n">
        <v>43927</v>
      </c>
      <c r="C67" s="8" t="n">
        <v>128948</v>
      </c>
      <c r="D67" s="8" t="n">
        <v>4316</v>
      </c>
      <c r="E67" s="8" t="n">
        <v>15887</v>
      </c>
      <c r="F67" s="8" t="n">
        <v>525</v>
      </c>
      <c r="G67" s="8" t="n">
        <v>21815</v>
      </c>
      <c r="H67" s="8" t="n">
        <v>91246</v>
      </c>
      <c r="I67" s="8" t="n">
        <v>3977</v>
      </c>
      <c r="J67" s="8" t="n">
        <v>2133</v>
      </c>
      <c r="K67" s="8" t="n">
        <v>263</v>
      </c>
      <c r="L67" s="8" t="n">
        <v>691461</v>
      </c>
      <c r="M67" s="8" t="n">
        <v>11436</v>
      </c>
    </row>
    <row r="68" customFormat="false" ht="15.25" hidden="false" customHeight="false" outlineLevel="0" collapsed="false">
      <c r="A68" s="0" t="s">
        <v>17</v>
      </c>
      <c r="B68" s="1" t="n">
        <v>43928</v>
      </c>
      <c r="C68" s="13" t="n">
        <v>132547</v>
      </c>
      <c r="D68" s="13" t="n">
        <v>3599</v>
      </c>
      <c r="E68" s="13" t="n">
        <v>16523</v>
      </c>
      <c r="F68" s="13" t="n">
        <v>636</v>
      </c>
      <c r="G68" s="13" t="n">
        <v>22837</v>
      </c>
      <c r="H68" s="13" t="n">
        <v>93187</v>
      </c>
      <c r="I68" s="13" t="n">
        <v>3898</v>
      </c>
      <c r="J68" s="13" t="n">
        <v>2192</v>
      </c>
      <c r="K68" s="13" t="n">
        <v>273</v>
      </c>
      <c r="L68" s="13" t="n">
        <v>721732</v>
      </c>
      <c r="M68" s="13" t="n">
        <v>11937</v>
      </c>
    </row>
    <row r="69" customFormat="false" ht="15.25" hidden="false" customHeight="false" outlineLevel="0" collapsed="false">
      <c r="A69" s="0" t="s">
        <v>17</v>
      </c>
      <c r="B69" s="1" t="n">
        <v>43929</v>
      </c>
      <c r="C69" s="6" t="n">
        <v>135586</v>
      </c>
      <c r="D69" s="6" t="n">
        <v>3039</v>
      </c>
      <c r="E69" s="6" t="n">
        <v>17127</v>
      </c>
      <c r="F69" s="6" t="n">
        <v>604</v>
      </c>
      <c r="G69" s="6" t="n">
        <v>24392</v>
      </c>
      <c r="H69" s="6" t="n">
        <v>94067</v>
      </c>
      <c r="I69" s="6" t="n">
        <v>3792</v>
      </c>
      <c r="J69" s="6" t="n">
        <v>2243</v>
      </c>
      <c r="K69" s="6" t="n">
        <v>283</v>
      </c>
      <c r="L69" s="6" t="n">
        <v>755445</v>
      </c>
      <c r="M69" s="6" t="n">
        <v>12495</v>
      </c>
    </row>
    <row r="70" customFormat="false" ht="15.25" hidden="false" customHeight="false" outlineLevel="0" collapsed="false">
      <c r="A70" s="0" t="s">
        <v>17</v>
      </c>
      <c r="B70" s="1" t="n">
        <v>43930</v>
      </c>
      <c r="C70" s="12" t="n">
        <v>139422</v>
      </c>
      <c r="D70" s="12" t="n">
        <v>3836</v>
      </c>
      <c r="E70" s="12" t="n">
        <v>17669</v>
      </c>
      <c r="F70" s="12" t="n">
        <v>542</v>
      </c>
      <c r="G70" s="12" t="n">
        <v>26491</v>
      </c>
      <c r="H70" s="12" t="n">
        <v>95262</v>
      </c>
      <c r="I70" s="12" t="n">
        <v>3693</v>
      </c>
      <c r="J70" s="12" t="n">
        <v>2306</v>
      </c>
      <c r="K70" s="12" t="n">
        <v>292</v>
      </c>
      <c r="L70" s="12" t="n">
        <v>807125</v>
      </c>
      <c r="M70" s="12" t="n">
        <v>13349</v>
      </c>
    </row>
    <row r="71" customFormat="false" ht="15.25" hidden="false" customHeight="false" outlineLevel="0" collapsed="false">
      <c r="A71" s="0" t="s">
        <v>17</v>
      </c>
      <c r="B71" s="1" t="n">
        <v>43931</v>
      </c>
      <c r="C71" s="12" t="n">
        <v>143626</v>
      </c>
      <c r="D71" s="12" t="n">
        <v>4204</v>
      </c>
      <c r="E71" s="12" t="n">
        <v>18279</v>
      </c>
      <c r="F71" s="12" t="n">
        <v>610</v>
      </c>
      <c r="G71" s="12" t="n">
        <v>28470</v>
      </c>
      <c r="H71" s="12" t="n">
        <v>96877</v>
      </c>
      <c r="I71" s="12" t="n">
        <v>3605</v>
      </c>
      <c r="J71" s="12" t="n">
        <v>2375</v>
      </c>
      <c r="K71" s="12" t="n">
        <v>302</v>
      </c>
      <c r="L71" s="12" t="n">
        <v>853369</v>
      </c>
      <c r="M71" s="12" t="n">
        <v>14114</v>
      </c>
    </row>
    <row r="72" customFormat="false" ht="15.25" hidden="false" customHeight="false" outlineLevel="0" collapsed="false">
      <c r="A72" s="0" t="s">
        <v>17</v>
      </c>
      <c r="B72" s="1" t="n">
        <v>43932</v>
      </c>
      <c r="C72" s="12" t="n">
        <v>147577</v>
      </c>
      <c r="D72" s="12" t="n">
        <v>3951</v>
      </c>
      <c r="E72" s="12" t="n">
        <v>18849</v>
      </c>
      <c r="F72" s="12" t="n">
        <v>570</v>
      </c>
      <c r="G72" s="12" t="n">
        <v>30455</v>
      </c>
      <c r="H72" s="12" t="n">
        <v>98273</v>
      </c>
      <c r="I72" s="12" t="n">
        <v>3497</v>
      </c>
      <c r="J72" s="12" t="n">
        <v>2441</v>
      </c>
      <c r="K72" s="12" t="n">
        <v>312</v>
      </c>
      <c r="L72" s="12" t="n">
        <v>906864</v>
      </c>
      <c r="M72" s="12" t="n">
        <v>14999</v>
      </c>
    </row>
    <row r="73" customFormat="false" ht="15.25" hidden="false" customHeight="false" outlineLevel="0" collapsed="false">
      <c r="A73" s="0" t="s">
        <v>17</v>
      </c>
      <c r="B73" s="1" t="n">
        <v>43933</v>
      </c>
      <c r="C73" s="12" t="n">
        <v>152271</v>
      </c>
      <c r="D73" s="12" t="n">
        <v>4694</v>
      </c>
      <c r="E73" s="12" t="n">
        <v>19468</v>
      </c>
      <c r="F73" s="12" t="n">
        <v>619</v>
      </c>
      <c r="G73" s="12" t="n">
        <v>32534</v>
      </c>
      <c r="H73" s="12" t="n">
        <v>100269</v>
      </c>
      <c r="I73" s="12" t="n">
        <v>3381</v>
      </c>
      <c r="J73" s="12" t="n">
        <v>2518</v>
      </c>
      <c r="K73" s="12" t="n">
        <v>322</v>
      </c>
      <c r="L73" s="12" t="n">
        <v>963473</v>
      </c>
      <c r="M73" s="12" t="n">
        <v>15935</v>
      </c>
    </row>
    <row r="74" customFormat="false" ht="15.25" hidden="false" customHeight="false" outlineLevel="0" collapsed="false">
      <c r="A74" s="0" t="s">
        <v>17</v>
      </c>
      <c r="B74" s="1" t="n">
        <v>43934</v>
      </c>
      <c r="C74" s="12" t="n">
        <v>156363</v>
      </c>
      <c r="D74" s="12" t="n">
        <v>4092</v>
      </c>
      <c r="E74" s="12" t="n">
        <v>19899</v>
      </c>
      <c r="F74" s="12" t="n">
        <v>431</v>
      </c>
      <c r="G74" s="12" t="n">
        <v>34211</v>
      </c>
      <c r="H74" s="12" t="n">
        <v>102253</v>
      </c>
      <c r="I74" s="12" t="n">
        <v>3343</v>
      </c>
      <c r="J74" s="12" t="n">
        <v>2586</v>
      </c>
      <c r="K74" s="12" t="n">
        <v>329</v>
      </c>
      <c r="L74" s="12" t="n">
        <v>1010193</v>
      </c>
      <c r="M74" s="12" t="n">
        <v>16708</v>
      </c>
    </row>
    <row r="75" customFormat="false" ht="15.25" hidden="false" customHeight="false" outlineLevel="0" collapsed="false">
      <c r="A75" s="0" t="s">
        <v>17</v>
      </c>
      <c r="B75" s="1" t="n">
        <v>43935</v>
      </c>
      <c r="C75" s="12" t="n">
        <v>159516</v>
      </c>
      <c r="D75" s="12" t="n">
        <v>3153</v>
      </c>
      <c r="E75" s="12" t="n">
        <v>20465</v>
      </c>
      <c r="F75" s="12" t="n">
        <v>566</v>
      </c>
      <c r="G75" s="12" t="n">
        <v>35435</v>
      </c>
      <c r="H75" s="12" t="n">
        <v>103616</v>
      </c>
      <c r="I75" s="12" t="n">
        <v>3260</v>
      </c>
      <c r="J75" s="12" t="n">
        <v>2638</v>
      </c>
      <c r="K75" s="12" t="n">
        <v>338</v>
      </c>
      <c r="L75" s="12" t="n">
        <v>1046910</v>
      </c>
      <c r="M75" s="12" t="n">
        <v>17315</v>
      </c>
    </row>
    <row r="76" customFormat="false" ht="15.25" hidden="false" customHeight="false" outlineLevel="0" collapsed="false">
      <c r="A76" s="0" t="s">
        <v>17</v>
      </c>
      <c r="B76" s="1" t="n">
        <v>43936</v>
      </c>
      <c r="C76" s="12" t="n">
        <v>162488</v>
      </c>
      <c r="D76" s="12" t="n">
        <v>2972</v>
      </c>
      <c r="E76" s="12" t="n">
        <v>21067</v>
      </c>
      <c r="F76" s="12" t="n">
        <v>602</v>
      </c>
      <c r="G76" s="12" t="n">
        <v>37130</v>
      </c>
      <c r="H76" s="12" t="n">
        <v>104291</v>
      </c>
      <c r="I76" s="12" t="n">
        <v>3186</v>
      </c>
      <c r="J76" s="12" t="n">
        <v>2687</v>
      </c>
      <c r="K76" s="12" t="n">
        <v>348</v>
      </c>
      <c r="L76" s="12" t="n">
        <v>1073689</v>
      </c>
      <c r="M76" s="12" t="n">
        <v>17758</v>
      </c>
    </row>
    <row r="77" customFormat="false" ht="15.25" hidden="false" customHeight="false" outlineLevel="0" collapsed="false">
      <c r="A77" s="0" t="s">
        <v>17</v>
      </c>
      <c r="B77" s="1" t="n">
        <v>43937</v>
      </c>
      <c r="C77" s="12" t="n">
        <v>165155</v>
      </c>
      <c r="D77" s="12" t="n">
        <v>2667</v>
      </c>
      <c r="E77" s="12" t="n">
        <v>21645</v>
      </c>
      <c r="F77" s="12" t="n">
        <v>578</v>
      </c>
      <c r="G77" s="12" t="n">
        <v>38092</v>
      </c>
      <c r="H77" s="12" t="n">
        <v>105418</v>
      </c>
      <c r="I77" s="12" t="n">
        <v>3079</v>
      </c>
      <c r="J77" s="12" t="n">
        <v>2732</v>
      </c>
      <c r="K77" s="12" t="n">
        <v>358</v>
      </c>
      <c r="L77" s="12" t="n">
        <v>1117404</v>
      </c>
      <c r="M77" s="12" t="n">
        <v>18481</v>
      </c>
    </row>
    <row r="78" customFormat="false" ht="15.25" hidden="false" customHeight="false" outlineLevel="0" collapsed="false">
      <c r="A78" s="0" t="s">
        <v>17</v>
      </c>
      <c r="B78" s="1" t="n">
        <v>43938</v>
      </c>
      <c r="C78" s="12" t="n">
        <v>168941</v>
      </c>
      <c r="D78" s="12" t="n">
        <v>3786</v>
      </c>
      <c r="E78" s="12" t="n">
        <v>22170</v>
      </c>
      <c r="F78" s="12" t="n">
        <v>525</v>
      </c>
      <c r="G78" s="12" t="n">
        <v>40164</v>
      </c>
      <c r="H78" s="12" t="n">
        <v>106607</v>
      </c>
      <c r="I78" s="12" t="n">
        <v>2936</v>
      </c>
      <c r="J78" s="12" t="n">
        <v>2794</v>
      </c>
      <c r="K78" s="12" t="n">
        <v>367</v>
      </c>
      <c r="L78" s="12" t="n">
        <v>1178403</v>
      </c>
      <c r="M78" s="12" t="n">
        <v>19490</v>
      </c>
    </row>
    <row r="79" customFormat="false" ht="15.25" hidden="false" customHeight="false" outlineLevel="0" collapsed="false">
      <c r="A79" s="0" t="s">
        <v>17</v>
      </c>
      <c r="B79" s="1" t="n">
        <v>43939</v>
      </c>
      <c r="C79" s="12" t="n">
        <v>172434</v>
      </c>
      <c r="D79" s="12" t="n">
        <v>3493</v>
      </c>
      <c r="E79" s="12" t="n">
        <v>22745</v>
      </c>
      <c r="F79" s="12" t="n">
        <v>575</v>
      </c>
      <c r="G79" s="12" t="n">
        <v>42727</v>
      </c>
      <c r="H79" s="12" t="n">
        <v>106962</v>
      </c>
      <c r="I79" s="12" t="n">
        <v>2812</v>
      </c>
      <c r="J79" s="12" t="n">
        <v>2852</v>
      </c>
      <c r="K79" s="12" t="n">
        <v>376</v>
      </c>
      <c r="L79" s="12" t="n">
        <v>1244108</v>
      </c>
      <c r="M79" s="12" t="n">
        <v>20577</v>
      </c>
    </row>
    <row r="80" customFormat="false" ht="15.25" hidden="false" customHeight="false" outlineLevel="0" collapsed="false">
      <c r="A80" s="0" t="s">
        <v>17</v>
      </c>
      <c r="B80" s="1" t="n">
        <v>43940</v>
      </c>
      <c r="C80" s="12" t="n">
        <v>175925</v>
      </c>
      <c r="D80" s="12" t="n">
        <v>3491</v>
      </c>
      <c r="E80" s="12" t="n">
        <v>23227</v>
      </c>
      <c r="F80" s="12" t="n">
        <v>482</v>
      </c>
      <c r="G80" s="12" t="n">
        <v>44927</v>
      </c>
      <c r="H80" s="12" t="n">
        <v>107771</v>
      </c>
      <c r="I80" s="12" t="n">
        <v>2733</v>
      </c>
      <c r="J80" s="12" t="n">
        <v>2910</v>
      </c>
      <c r="K80" s="12" t="n">
        <v>384</v>
      </c>
      <c r="L80" s="12" t="n">
        <v>1305833</v>
      </c>
      <c r="M80" s="12" t="n">
        <v>21598</v>
      </c>
    </row>
    <row r="81" customFormat="false" ht="15.25" hidden="false" customHeight="false" outlineLevel="0" collapsed="false">
      <c r="A81" s="0" t="s">
        <v>17</v>
      </c>
      <c r="B81" s="1" t="n">
        <v>43941</v>
      </c>
      <c r="C81" s="12" t="n">
        <v>178972</v>
      </c>
      <c r="D81" s="12" t="n">
        <v>3047</v>
      </c>
      <c r="E81" s="12" t="n">
        <v>23660</v>
      </c>
      <c r="F81" s="12" t="n">
        <v>433</v>
      </c>
      <c r="G81" s="12" t="n">
        <v>47055</v>
      </c>
      <c r="H81" s="12" t="n">
        <v>108257</v>
      </c>
      <c r="I81" s="12" t="n">
        <v>2635</v>
      </c>
      <c r="J81" s="12" t="n">
        <v>2960</v>
      </c>
      <c r="K81" s="12" t="n">
        <v>391</v>
      </c>
      <c r="L81" s="12" t="n">
        <v>1356541</v>
      </c>
      <c r="M81" s="12" t="n">
        <v>22436</v>
      </c>
    </row>
    <row r="82" customFormat="false" ht="15.25" hidden="false" customHeight="false" outlineLevel="0" collapsed="false">
      <c r="A82" s="0" t="s">
        <v>17</v>
      </c>
      <c r="B82" s="1" t="n">
        <v>43942</v>
      </c>
      <c r="C82" s="6" t="n">
        <v>181228</v>
      </c>
      <c r="D82" s="6" t="n">
        <v>2256</v>
      </c>
      <c r="E82" s="6" t="n">
        <v>24114</v>
      </c>
      <c r="F82" s="6" t="n">
        <v>454</v>
      </c>
      <c r="G82" s="6" t="n">
        <v>48877</v>
      </c>
      <c r="H82" s="6" t="n">
        <v>108237</v>
      </c>
      <c r="I82" s="6" t="n">
        <v>2573</v>
      </c>
      <c r="J82" s="6" t="n">
        <v>2997</v>
      </c>
      <c r="K82" s="6" t="n">
        <v>399</v>
      </c>
      <c r="L82" s="6" t="n">
        <v>1398024</v>
      </c>
      <c r="M82" s="6" t="n">
        <v>23122</v>
      </c>
    </row>
    <row r="83" customFormat="false" ht="15.25" hidden="false" customHeight="false" outlineLevel="0" collapsed="false">
      <c r="A83" s="0" t="s">
        <v>17</v>
      </c>
      <c r="B83" s="1" t="n">
        <v>43943</v>
      </c>
      <c r="C83" s="6" t="n">
        <v>183957</v>
      </c>
      <c r="D83" s="6" t="n">
        <v>2729</v>
      </c>
      <c r="E83" s="6" t="n">
        <v>24648</v>
      </c>
      <c r="F83" s="6" t="n">
        <v>534</v>
      </c>
      <c r="G83" s="6" t="n">
        <v>51600</v>
      </c>
      <c r="H83" s="6" t="n">
        <v>107709</v>
      </c>
      <c r="I83" s="6" t="n">
        <v>2471</v>
      </c>
      <c r="J83" s="6" t="n">
        <v>3043</v>
      </c>
      <c r="K83" s="6" t="n">
        <v>408</v>
      </c>
      <c r="L83" s="6" t="n">
        <v>1450150</v>
      </c>
      <c r="M83" s="6" t="n">
        <v>23985</v>
      </c>
    </row>
    <row r="84" customFormat="false" ht="15.25" hidden="false" customHeight="false" outlineLevel="0" collapsed="false">
      <c r="A84" s="0" t="s">
        <v>17</v>
      </c>
      <c r="B84" s="1" t="n">
        <v>43944</v>
      </c>
      <c r="C84" s="6" t="n">
        <v>187327</v>
      </c>
      <c r="D84" s="6" t="n">
        <v>3370</v>
      </c>
      <c r="E84" s="6" t="n">
        <v>25085</v>
      </c>
      <c r="F84" s="6" t="n">
        <v>437</v>
      </c>
      <c r="G84" s="6" t="n">
        <v>54543</v>
      </c>
      <c r="H84" s="6" t="n">
        <v>107699</v>
      </c>
      <c r="I84" s="6" t="n">
        <v>2384</v>
      </c>
      <c r="J84" s="6" t="n">
        <v>3098</v>
      </c>
      <c r="K84" s="6" t="n">
        <v>415</v>
      </c>
      <c r="L84" s="6" t="n">
        <v>1513251</v>
      </c>
      <c r="M84" s="6" t="n">
        <v>25028</v>
      </c>
    </row>
    <row r="85" customFormat="false" ht="15.25" hidden="false" customHeight="false" outlineLevel="0" collapsed="false">
      <c r="A85" s="0" t="s">
        <v>17</v>
      </c>
      <c r="B85" s="1" t="n">
        <v>43945</v>
      </c>
      <c r="C85" s="6" t="n">
        <v>189973</v>
      </c>
      <c r="D85" s="6" t="n">
        <v>2646</v>
      </c>
      <c r="E85" s="6" t="n">
        <v>25549</v>
      </c>
      <c r="F85" s="6" t="n">
        <v>464</v>
      </c>
      <c r="G85" s="6" t="n">
        <v>57576</v>
      </c>
      <c r="H85" s="6" t="n">
        <v>106848</v>
      </c>
      <c r="I85" s="6" t="n">
        <v>2267</v>
      </c>
      <c r="J85" s="6" t="n">
        <v>3142</v>
      </c>
      <c r="K85" s="6" t="n">
        <v>423</v>
      </c>
      <c r="L85" s="6" t="n">
        <v>1579909</v>
      </c>
      <c r="M85" s="6" t="n">
        <v>26131</v>
      </c>
    </row>
    <row r="86" customFormat="false" ht="15.25" hidden="false" customHeight="false" outlineLevel="0" collapsed="false">
      <c r="A86" s="0" t="s">
        <v>17</v>
      </c>
      <c r="B86" s="1" t="n">
        <v>43946</v>
      </c>
      <c r="C86" s="6" t="n">
        <v>192994</v>
      </c>
      <c r="D86" s="6" t="n">
        <v>3021</v>
      </c>
      <c r="E86" s="6" t="n">
        <v>25969</v>
      </c>
      <c r="F86" s="6" t="n">
        <v>420</v>
      </c>
      <c r="G86" s="6" t="n">
        <v>60498</v>
      </c>
      <c r="H86" s="6" t="n">
        <v>106527</v>
      </c>
      <c r="I86" s="6" t="n">
        <v>2173</v>
      </c>
      <c r="J86" s="6" t="n">
        <v>3192</v>
      </c>
      <c r="K86" s="6" t="n">
        <v>430</v>
      </c>
      <c r="L86" s="6" t="n">
        <v>1642356</v>
      </c>
      <c r="M86" s="6" t="n">
        <v>27164</v>
      </c>
    </row>
    <row r="87" customFormat="false" ht="15.25" hidden="false" customHeight="false" outlineLevel="0" collapsed="false">
      <c r="A87" s="0" t="s">
        <v>17</v>
      </c>
      <c r="B87" s="1" t="n">
        <v>43947</v>
      </c>
      <c r="C87" s="6" t="n">
        <v>195351</v>
      </c>
      <c r="D87" s="6" t="n">
        <v>2357</v>
      </c>
      <c r="E87" s="6" t="n">
        <v>26384</v>
      </c>
      <c r="F87" s="6" t="n">
        <v>415</v>
      </c>
      <c r="G87" s="6" t="n">
        <v>63120</v>
      </c>
      <c r="H87" s="6" t="n">
        <v>105847</v>
      </c>
      <c r="I87" s="6" t="n">
        <v>2102</v>
      </c>
      <c r="J87" s="6" t="n">
        <v>3231</v>
      </c>
      <c r="K87" s="6" t="n">
        <v>436</v>
      </c>
      <c r="L87" s="6" t="n">
        <v>1707743</v>
      </c>
      <c r="M87" s="6" t="n">
        <v>28245</v>
      </c>
    </row>
    <row r="88" customFormat="false" ht="15.25" hidden="false" customHeight="false" outlineLevel="0" collapsed="false">
      <c r="A88" s="0" t="s">
        <v>17</v>
      </c>
      <c r="B88" s="1" t="n">
        <v>43948</v>
      </c>
      <c r="C88" s="6" t="n">
        <v>197675</v>
      </c>
      <c r="D88" s="6" t="n">
        <v>2324</v>
      </c>
      <c r="E88" s="6" t="n">
        <v>26644</v>
      </c>
      <c r="F88" s="6" t="n">
        <v>260</v>
      </c>
      <c r="G88" s="6" t="n">
        <v>64928</v>
      </c>
      <c r="H88" s="6" t="n">
        <v>106103</v>
      </c>
      <c r="I88" s="6" t="n">
        <v>2009</v>
      </c>
      <c r="J88" s="6" t="n">
        <v>3269</v>
      </c>
      <c r="K88" s="6" t="n">
        <v>441</v>
      </c>
      <c r="L88" s="6" t="n">
        <v>1757659</v>
      </c>
      <c r="M88" s="6" t="n">
        <v>29071</v>
      </c>
    </row>
    <row r="89" customFormat="false" ht="15.25" hidden="false" customHeight="false" outlineLevel="0" collapsed="false">
      <c r="A89" s="0" t="s">
        <v>17</v>
      </c>
      <c r="B89" s="1" t="n">
        <v>43949</v>
      </c>
      <c r="C89" s="6" t="n">
        <v>199414</v>
      </c>
      <c r="D89" s="6" t="n">
        <v>1739</v>
      </c>
      <c r="E89" s="6" t="n">
        <v>26977</v>
      </c>
      <c r="F89" s="6" t="n">
        <v>333</v>
      </c>
      <c r="G89" s="6" t="n">
        <v>66624</v>
      </c>
      <c r="H89" s="6" t="n">
        <v>105813</v>
      </c>
      <c r="I89" s="6" t="n">
        <v>1956</v>
      </c>
      <c r="J89" s="6" t="n">
        <v>3298</v>
      </c>
      <c r="K89" s="6" t="n">
        <v>446</v>
      </c>
      <c r="L89" s="6" t="n">
        <v>1789662</v>
      </c>
      <c r="M89" s="6" t="n">
        <v>29600</v>
      </c>
    </row>
    <row r="90" customFormat="false" ht="14" hidden="false" customHeight="false" outlineLevel="0" collapsed="false">
      <c r="A90" s="0" t="s">
        <v>17</v>
      </c>
      <c r="B90" s="1" t="n">
        <v>43950</v>
      </c>
      <c r="C90" s="2" t="n">
        <v>201505</v>
      </c>
      <c r="D90" s="2" t="n">
        <v>2091</v>
      </c>
      <c r="E90" s="2" t="n">
        <v>27359</v>
      </c>
      <c r="F90" s="2" t="n">
        <v>382</v>
      </c>
      <c r="G90" s="2" t="n">
        <v>68941</v>
      </c>
      <c r="H90" s="2" t="n">
        <v>105205</v>
      </c>
      <c r="I90" s="2" t="n">
        <v>1863</v>
      </c>
      <c r="J90" s="2" t="n">
        <v>3333</v>
      </c>
      <c r="K90" s="2" t="n">
        <v>453</v>
      </c>
      <c r="L90" s="2" t="n">
        <v>1846934</v>
      </c>
      <c r="M90" s="2" t="n">
        <v>30547</v>
      </c>
    </row>
    <row r="91" customFormat="false" ht="14" hidden="false" customHeight="false" outlineLevel="0" collapsed="false">
      <c r="A91" s="0" t="s">
        <v>17</v>
      </c>
      <c r="B91" s="1" t="n">
        <v>43951</v>
      </c>
      <c r="C91" s="2" t="n">
        <v>203591</v>
      </c>
      <c r="D91" s="2" t="n">
        <v>2086</v>
      </c>
      <c r="E91" s="2" t="n">
        <v>27682</v>
      </c>
      <c r="F91" s="2" t="n">
        <v>323</v>
      </c>
      <c r="G91" s="2" t="n">
        <v>71252</v>
      </c>
      <c r="H91" s="2" t="n">
        <v>104657</v>
      </c>
      <c r="I91" s="2" t="n">
        <v>1795</v>
      </c>
      <c r="J91" s="2" t="n">
        <v>3367</v>
      </c>
      <c r="K91" s="2" t="n">
        <v>458</v>
      </c>
      <c r="L91" s="2" t="n">
        <v>1910761</v>
      </c>
      <c r="M91" s="2" t="n">
        <v>31603</v>
      </c>
    </row>
    <row r="92" customFormat="false" ht="14.75" hidden="false" customHeight="false" outlineLevel="0" collapsed="false">
      <c r="A92" s="0" t="s">
        <v>17</v>
      </c>
      <c r="B92" s="1" t="n">
        <v>43952</v>
      </c>
      <c r="C92" s="2" t="n">
        <v>205463</v>
      </c>
      <c r="D92" s="2" t="n">
        <v>1872</v>
      </c>
      <c r="E92" s="2" t="n">
        <v>27967</v>
      </c>
      <c r="F92" s="2" t="n">
        <v>285</v>
      </c>
      <c r="G92" s="2" t="n">
        <v>75945</v>
      </c>
      <c r="H92" s="2" t="n">
        <v>101551</v>
      </c>
      <c r="I92" s="2" t="n">
        <v>1694</v>
      </c>
      <c r="J92" s="2" t="n">
        <v>3398</v>
      </c>
      <c r="K92" s="2" t="n">
        <v>463</v>
      </c>
      <c r="L92" s="2" t="n">
        <v>1979217</v>
      </c>
      <c r="M92" s="2" t="n">
        <v>32735</v>
      </c>
    </row>
    <row r="93" customFormat="false" ht="15.25" hidden="false" customHeight="false" outlineLevel="0" collapsed="false">
      <c r="A93" s="0" t="s">
        <v>17</v>
      </c>
      <c r="B93" s="1" t="n">
        <v>43953</v>
      </c>
      <c r="C93" s="6" t="n">
        <f aca="false">Sheet1!Y94</f>
        <v>207428</v>
      </c>
      <c r="D93" s="6" t="n">
        <f aca="false">Sheet1!Z94</f>
        <v>1965</v>
      </c>
      <c r="E93" s="6" t="n">
        <f aca="false">Sheet1!AA94</f>
        <v>28236</v>
      </c>
      <c r="F93" s="6" t="n">
        <f aca="false">Sheet1!AB94</f>
        <v>269</v>
      </c>
      <c r="G93" s="6" t="n">
        <f aca="false">Sheet1!AC94</f>
        <v>78249</v>
      </c>
      <c r="H93" s="6" t="n">
        <f aca="false">Sheet1!AD94</f>
        <v>100943</v>
      </c>
      <c r="I93" s="6" t="n">
        <f aca="false">Sheet1!AE94</f>
        <v>1578</v>
      </c>
      <c r="J93" s="6" t="n">
        <f aca="false">Sheet1!AF94</f>
        <v>3431</v>
      </c>
      <c r="K93" s="6" t="n">
        <f aca="false">Sheet1!AG94</f>
        <v>467</v>
      </c>
      <c r="L93" s="6" t="n">
        <f aca="false">Sheet1!AH94</f>
        <v>2053425</v>
      </c>
      <c r="M93" s="6" t="n">
        <f aca="false">Sheet1!AI94</f>
        <v>33962</v>
      </c>
    </row>
    <row r="94" customFormat="false" ht="15.25" hidden="false" customHeight="false" outlineLevel="0" collapsed="false">
      <c r="A94" s="0" t="s">
        <v>17</v>
      </c>
      <c r="B94" s="1" t="n">
        <v>43954</v>
      </c>
      <c r="C94" s="6" t="n">
        <f aca="false">Sheet1!Y95</f>
        <v>209328</v>
      </c>
      <c r="D94" s="6" t="n">
        <f aca="false">Sheet1!Z95</f>
        <v>1900</v>
      </c>
      <c r="E94" s="6" t="n">
        <f aca="false">Sheet1!AA95</f>
        <v>28710</v>
      </c>
      <c r="F94" s="6" t="n">
        <f aca="false">Sheet1!AB95</f>
        <v>474</v>
      </c>
      <c r="G94" s="6" t="n">
        <f aca="false">Sheet1!AC95</f>
        <v>79914</v>
      </c>
      <c r="H94" s="6" t="n">
        <f aca="false">Sheet1!AD95</f>
        <v>100704</v>
      </c>
      <c r="I94" s="6" t="n">
        <f aca="false">Sheet1!AE95</f>
        <v>1539</v>
      </c>
      <c r="J94" s="6" t="n">
        <f aca="false">Sheet1!AF95</f>
        <v>3462</v>
      </c>
      <c r="K94" s="6" t="n">
        <f aca="false">Sheet1!AG95</f>
        <v>475</v>
      </c>
      <c r="L94" s="6" t="n">
        <f aca="false">Sheet1!AH95</f>
        <v>2108837</v>
      </c>
      <c r="M94" s="6" t="n">
        <f aca="false">Sheet1!AI95</f>
        <v>34879</v>
      </c>
    </row>
    <row r="95" customFormat="false" ht="15.25" hidden="false" customHeight="false" outlineLevel="0" collapsed="false">
      <c r="A95" s="0" t="s">
        <v>17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17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17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17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17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17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17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17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17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17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true" showOutlineSymbols="true" defaultGridColor="true" view="normal" topLeftCell="A85" colorId="64" zoomScale="100" zoomScaleNormal="100" zoomScalePageLayoutView="100" workbookViewId="0">
      <selection pane="topLeft" activeCell="B90" activeCellId="0" sqref="B90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9" min="3" style="2" width="9.75"/>
    <col collapsed="false" customWidth="true" hidden="false" outlineLevel="0" max="10" min="10" style="18" width="9.75"/>
    <col collapsed="false" customWidth="true" hidden="false" outlineLevel="0" max="13" min="11" style="2" width="9.75"/>
    <col collapsed="false" customWidth="true" hidden="false" outlineLevel="0" max="15" min="15" style="0" width="12.6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9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18</v>
      </c>
      <c r="B2" s="1" t="n">
        <v>43862</v>
      </c>
      <c r="C2" s="6" t="n">
        <v>6</v>
      </c>
      <c r="D2" s="6"/>
      <c r="E2" s="6" t="n">
        <v>0</v>
      </c>
      <c r="F2" s="6" t="n">
        <v>0</v>
      </c>
      <c r="G2" s="6"/>
      <c r="H2" s="6"/>
      <c r="I2" s="6"/>
      <c r="J2" s="11"/>
      <c r="K2" s="6"/>
      <c r="L2" s="6"/>
      <c r="M2" s="6"/>
    </row>
    <row r="3" customFormat="false" ht="15.25" hidden="false" customHeight="false" outlineLevel="0" collapsed="false">
      <c r="A3" s="0" t="s">
        <v>18</v>
      </c>
      <c r="B3" s="1" t="n">
        <v>43863</v>
      </c>
      <c r="C3" s="6" t="n">
        <v>6</v>
      </c>
      <c r="D3" s="6" t="n">
        <v>0</v>
      </c>
      <c r="E3" s="6" t="n">
        <v>0</v>
      </c>
      <c r="F3" s="6" t="n">
        <v>0</v>
      </c>
      <c r="G3" s="6"/>
      <c r="H3" s="6"/>
      <c r="I3" s="6"/>
      <c r="J3" s="11"/>
      <c r="K3" s="6"/>
      <c r="L3" s="6"/>
      <c r="M3" s="6"/>
    </row>
    <row r="4" customFormat="false" ht="15.25" hidden="false" customHeight="false" outlineLevel="0" collapsed="false">
      <c r="A4" s="0" t="s">
        <v>18</v>
      </c>
      <c r="B4" s="1" t="n">
        <v>43864</v>
      </c>
      <c r="C4" s="6" t="n">
        <v>6</v>
      </c>
      <c r="D4" s="6" t="n">
        <v>0</v>
      </c>
      <c r="E4" s="6" t="n">
        <v>0</v>
      </c>
      <c r="F4" s="6" t="n">
        <v>0</v>
      </c>
      <c r="G4" s="6"/>
      <c r="H4" s="6"/>
      <c r="I4" s="6"/>
      <c r="J4" s="11"/>
      <c r="K4" s="6"/>
      <c r="L4" s="6"/>
      <c r="M4" s="6"/>
    </row>
    <row r="5" customFormat="false" ht="15.25" hidden="false" customHeight="false" outlineLevel="0" collapsed="false">
      <c r="A5" s="0" t="s">
        <v>18</v>
      </c>
      <c r="B5" s="1" t="n">
        <v>43865</v>
      </c>
      <c r="C5" s="6" t="n">
        <v>6</v>
      </c>
      <c r="D5" s="6" t="n">
        <v>0</v>
      </c>
      <c r="E5" s="6" t="n">
        <v>0</v>
      </c>
      <c r="F5" s="6" t="n">
        <v>0</v>
      </c>
      <c r="G5" s="6"/>
      <c r="H5" s="6"/>
      <c r="I5" s="6"/>
      <c r="J5" s="11"/>
      <c r="K5" s="6"/>
      <c r="L5" s="6"/>
      <c r="M5" s="6"/>
    </row>
    <row r="6" customFormat="false" ht="15.25" hidden="false" customHeight="false" outlineLevel="0" collapsed="false">
      <c r="A6" s="0" t="s">
        <v>18</v>
      </c>
      <c r="B6" s="1" t="n">
        <v>43866</v>
      </c>
      <c r="C6" s="6" t="n">
        <v>6</v>
      </c>
      <c r="D6" s="6" t="n">
        <v>0</v>
      </c>
      <c r="E6" s="6" t="n">
        <v>0</v>
      </c>
      <c r="F6" s="6" t="n">
        <v>0</v>
      </c>
      <c r="G6" s="6"/>
      <c r="H6" s="6"/>
      <c r="I6" s="6"/>
      <c r="J6" s="11"/>
      <c r="K6" s="6"/>
      <c r="L6" s="6"/>
      <c r="M6" s="6"/>
    </row>
    <row r="7" customFormat="false" ht="15.25" hidden="false" customHeight="false" outlineLevel="0" collapsed="false">
      <c r="A7" s="0" t="s">
        <v>18</v>
      </c>
      <c r="B7" s="1" t="n">
        <v>43867</v>
      </c>
      <c r="C7" s="6" t="n">
        <v>6</v>
      </c>
      <c r="D7" s="6" t="n">
        <v>0</v>
      </c>
      <c r="E7" s="6" t="n">
        <v>0</v>
      </c>
      <c r="F7" s="6" t="n">
        <v>0</v>
      </c>
      <c r="G7" s="6"/>
      <c r="H7" s="6"/>
      <c r="I7" s="6"/>
      <c r="J7" s="11"/>
      <c r="K7" s="6"/>
      <c r="L7" s="6"/>
      <c r="M7" s="6"/>
    </row>
    <row r="8" customFormat="false" ht="15.25" hidden="false" customHeight="false" outlineLevel="0" collapsed="false">
      <c r="A8" s="0" t="s">
        <v>18</v>
      </c>
      <c r="B8" s="1" t="n">
        <v>43868</v>
      </c>
      <c r="C8" s="6" t="n">
        <v>6</v>
      </c>
      <c r="D8" s="6" t="n">
        <v>0</v>
      </c>
      <c r="E8" s="6" t="n">
        <v>0</v>
      </c>
      <c r="F8" s="6" t="n">
        <v>0</v>
      </c>
      <c r="G8" s="6"/>
      <c r="H8" s="6"/>
      <c r="I8" s="6"/>
      <c r="J8" s="11"/>
      <c r="K8" s="6"/>
      <c r="L8" s="6"/>
      <c r="M8" s="6"/>
    </row>
    <row r="9" customFormat="false" ht="15.25" hidden="false" customHeight="false" outlineLevel="0" collapsed="false">
      <c r="A9" s="0" t="s">
        <v>18</v>
      </c>
      <c r="B9" s="1" t="n">
        <v>43869</v>
      </c>
      <c r="C9" s="6" t="n">
        <v>6</v>
      </c>
      <c r="D9" s="6" t="n">
        <v>0</v>
      </c>
      <c r="E9" s="6" t="n">
        <v>0</v>
      </c>
      <c r="F9" s="6" t="n">
        <v>0</v>
      </c>
      <c r="G9" s="6"/>
      <c r="H9" s="6"/>
      <c r="I9" s="6"/>
      <c r="J9" s="11"/>
      <c r="K9" s="6"/>
      <c r="L9" s="6"/>
      <c r="M9" s="6"/>
    </row>
    <row r="10" customFormat="false" ht="15.25" hidden="false" customHeight="false" outlineLevel="0" collapsed="false">
      <c r="A10" s="0" t="s">
        <v>18</v>
      </c>
      <c r="B10" s="1" t="n">
        <v>43870</v>
      </c>
      <c r="C10" s="6" t="n">
        <v>11</v>
      </c>
      <c r="D10" s="6" t="n">
        <v>5</v>
      </c>
      <c r="E10" s="6" t="n">
        <v>0</v>
      </c>
      <c r="F10" s="6" t="n">
        <v>0</v>
      </c>
      <c r="G10" s="6"/>
      <c r="H10" s="6"/>
      <c r="I10" s="6"/>
      <c r="J10" s="11"/>
      <c r="K10" s="6"/>
      <c r="L10" s="6"/>
      <c r="M10" s="6"/>
    </row>
    <row r="11" customFormat="false" ht="15.25" hidden="false" customHeight="false" outlineLevel="0" collapsed="false">
      <c r="A11" s="0" t="s">
        <v>18</v>
      </c>
      <c r="B11" s="1" t="n">
        <v>43871</v>
      </c>
      <c r="C11" s="6" t="n">
        <v>11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11"/>
      <c r="K11" s="6"/>
      <c r="L11" s="6"/>
      <c r="M11" s="6"/>
    </row>
    <row r="12" customFormat="false" ht="15.25" hidden="false" customHeight="false" outlineLevel="0" collapsed="false">
      <c r="A12" s="0" t="s">
        <v>18</v>
      </c>
      <c r="B12" s="1" t="n">
        <v>43872</v>
      </c>
      <c r="C12" s="6" t="n">
        <v>11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11"/>
      <c r="K12" s="6"/>
      <c r="L12" s="6"/>
      <c r="M12" s="6"/>
    </row>
    <row r="13" customFormat="false" ht="15.25" hidden="false" customHeight="false" outlineLevel="0" collapsed="false">
      <c r="A13" s="0" t="s">
        <v>18</v>
      </c>
      <c r="B13" s="1" t="n">
        <v>43873</v>
      </c>
      <c r="C13" s="6" t="n">
        <v>11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11"/>
      <c r="K13" s="6"/>
      <c r="L13" s="6"/>
      <c r="M13" s="6"/>
    </row>
    <row r="14" customFormat="false" ht="15.25" hidden="false" customHeight="false" outlineLevel="0" collapsed="false">
      <c r="A14" s="0" t="s">
        <v>18</v>
      </c>
      <c r="B14" s="1" t="n">
        <v>43874</v>
      </c>
      <c r="C14" s="6" t="n">
        <v>11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11"/>
      <c r="K14" s="6"/>
      <c r="L14" s="6"/>
      <c r="M14" s="6"/>
    </row>
    <row r="15" customFormat="false" ht="15.25" hidden="false" customHeight="false" outlineLevel="0" collapsed="false">
      <c r="A15" s="0" t="s">
        <v>18</v>
      </c>
      <c r="B15" s="1" t="n">
        <v>43875</v>
      </c>
      <c r="C15" s="6" t="n">
        <v>11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11"/>
      <c r="K15" s="6"/>
      <c r="L15" s="6"/>
      <c r="M15" s="6"/>
    </row>
    <row r="16" customFormat="false" ht="15.25" hidden="false" customHeight="false" outlineLevel="0" collapsed="false">
      <c r="A16" s="0" t="s">
        <v>18</v>
      </c>
      <c r="B16" s="1" t="n">
        <v>43876</v>
      </c>
      <c r="C16" s="6" t="n">
        <v>11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11"/>
      <c r="K16" s="6"/>
      <c r="L16" s="6"/>
      <c r="M16" s="6"/>
    </row>
    <row r="17" customFormat="false" ht="15.25" hidden="false" customHeight="false" outlineLevel="0" collapsed="false">
      <c r="A17" s="0" t="s">
        <v>18</v>
      </c>
      <c r="B17" s="1" t="n">
        <v>43877</v>
      </c>
      <c r="C17" s="6" t="n">
        <v>12</v>
      </c>
      <c r="D17" s="6" t="n">
        <v>1</v>
      </c>
      <c r="E17" s="6" t="n">
        <v>1</v>
      </c>
      <c r="F17" s="6" t="n">
        <v>1</v>
      </c>
      <c r="G17" s="6"/>
      <c r="H17" s="6"/>
      <c r="I17" s="6"/>
      <c r="J17" s="11"/>
      <c r="K17" s="6"/>
      <c r="L17" s="6"/>
      <c r="M17" s="6"/>
    </row>
    <row r="18" customFormat="false" ht="15.25" hidden="false" customHeight="false" outlineLevel="0" collapsed="false">
      <c r="A18" s="0" t="s">
        <v>18</v>
      </c>
      <c r="B18" s="1" t="n">
        <v>43878</v>
      </c>
      <c r="C18" s="6" t="n">
        <v>12</v>
      </c>
      <c r="D18" s="6" t="n">
        <v>0</v>
      </c>
      <c r="E18" s="6" t="n">
        <v>1</v>
      </c>
      <c r="F18" s="6" t="n">
        <v>0</v>
      </c>
      <c r="G18" s="6"/>
      <c r="H18" s="6"/>
      <c r="I18" s="6"/>
      <c r="J18" s="11"/>
      <c r="K18" s="6"/>
      <c r="L18" s="6"/>
      <c r="M18" s="6"/>
    </row>
    <row r="19" customFormat="false" ht="15.25" hidden="false" customHeight="false" outlineLevel="0" collapsed="false">
      <c r="A19" s="0" t="s">
        <v>18</v>
      </c>
      <c r="B19" s="1" t="n">
        <v>43879</v>
      </c>
      <c r="C19" s="6" t="n">
        <v>12</v>
      </c>
      <c r="D19" s="6" t="n">
        <v>0</v>
      </c>
      <c r="E19" s="6" t="n">
        <v>1</v>
      </c>
      <c r="F19" s="6" t="n">
        <v>0</v>
      </c>
      <c r="G19" s="6"/>
      <c r="H19" s="6"/>
      <c r="I19" s="6"/>
      <c r="J19" s="11"/>
      <c r="K19" s="6"/>
      <c r="L19" s="6"/>
      <c r="M19" s="6"/>
    </row>
    <row r="20" customFormat="false" ht="15.25" hidden="false" customHeight="false" outlineLevel="0" collapsed="false">
      <c r="A20" s="0" t="s">
        <v>18</v>
      </c>
      <c r="B20" s="1" t="n">
        <v>43880</v>
      </c>
      <c r="C20" s="6" t="n">
        <v>12</v>
      </c>
      <c r="D20" s="6" t="n">
        <v>0</v>
      </c>
      <c r="E20" s="6" t="n">
        <v>1</v>
      </c>
      <c r="F20" s="6" t="n">
        <v>0</v>
      </c>
      <c r="G20" s="6"/>
      <c r="H20" s="6"/>
      <c r="I20" s="6"/>
      <c r="J20" s="11"/>
      <c r="K20" s="6"/>
      <c r="L20" s="6"/>
      <c r="M20" s="6"/>
    </row>
    <row r="21" customFormat="false" ht="15.25" hidden="false" customHeight="false" outlineLevel="0" collapsed="false">
      <c r="A21" s="0" t="s">
        <v>18</v>
      </c>
      <c r="B21" s="1" t="n">
        <v>43881</v>
      </c>
      <c r="C21" s="6" t="n">
        <v>12</v>
      </c>
      <c r="D21" s="6" t="n">
        <v>0</v>
      </c>
      <c r="E21" s="6" t="n">
        <v>1</v>
      </c>
      <c r="F21" s="6" t="n">
        <v>0</v>
      </c>
      <c r="G21" s="6"/>
      <c r="H21" s="6"/>
      <c r="I21" s="6"/>
      <c r="J21" s="11"/>
      <c r="K21" s="6"/>
      <c r="L21" s="6"/>
      <c r="M21" s="6"/>
    </row>
    <row r="22" customFormat="false" ht="15.25" hidden="false" customHeight="false" outlineLevel="0" collapsed="false">
      <c r="A22" s="0" t="s">
        <v>18</v>
      </c>
      <c r="B22" s="1" t="n">
        <v>43882</v>
      </c>
      <c r="C22" s="6" t="n">
        <v>12</v>
      </c>
      <c r="D22" s="6" t="n">
        <v>0</v>
      </c>
      <c r="E22" s="6" t="n">
        <v>1</v>
      </c>
      <c r="F22" s="6" t="n">
        <v>0</v>
      </c>
      <c r="G22" s="6"/>
      <c r="H22" s="6"/>
      <c r="I22" s="6"/>
      <c r="J22" s="11"/>
      <c r="K22" s="6"/>
      <c r="L22" s="6"/>
      <c r="M22" s="6"/>
    </row>
    <row r="23" customFormat="false" ht="15.25" hidden="false" customHeight="false" outlineLevel="0" collapsed="false">
      <c r="A23" s="0" t="s">
        <v>18</v>
      </c>
      <c r="B23" s="1" t="n">
        <v>43883</v>
      </c>
      <c r="C23" s="6" t="n">
        <v>12</v>
      </c>
      <c r="D23" s="6" t="n">
        <v>0</v>
      </c>
      <c r="E23" s="6" t="n">
        <v>1</v>
      </c>
      <c r="F23" s="6" t="n">
        <v>0</v>
      </c>
      <c r="G23" s="6"/>
      <c r="H23" s="6"/>
      <c r="I23" s="6"/>
      <c r="J23" s="11"/>
      <c r="K23" s="6"/>
      <c r="L23" s="6"/>
      <c r="M23" s="6"/>
    </row>
    <row r="24" customFormat="false" ht="15.25" hidden="false" customHeight="false" outlineLevel="0" collapsed="false">
      <c r="A24" s="0" t="s">
        <v>18</v>
      </c>
      <c r="B24" s="1" t="n">
        <v>43884</v>
      </c>
      <c r="C24" s="6" t="n">
        <v>12</v>
      </c>
      <c r="D24" s="6" t="n">
        <v>0</v>
      </c>
      <c r="E24" s="6" t="n">
        <v>1</v>
      </c>
      <c r="F24" s="6" t="n">
        <v>0</v>
      </c>
      <c r="G24" s="6"/>
      <c r="H24" s="6"/>
      <c r="I24" s="6"/>
      <c r="J24" s="11"/>
      <c r="K24" s="6"/>
      <c r="L24" s="6"/>
      <c r="M24" s="6"/>
    </row>
    <row r="25" customFormat="false" ht="15.25" hidden="false" customHeight="false" outlineLevel="0" collapsed="false">
      <c r="A25" s="0" t="s">
        <v>18</v>
      </c>
      <c r="B25" s="1" t="n">
        <v>43885</v>
      </c>
      <c r="C25" s="6" t="n">
        <v>12</v>
      </c>
      <c r="D25" s="6" t="n">
        <v>0</v>
      </c>
      <c r="E25" s="6" t="n">
        <v>1</v>
      </c>
      <c r="F25" s="6" t="n">
        <v>0</v>
      </c>
      <c r="G25" s="6"/>
      <c r="H25" s="6"/>
      <c r="I25" s="6"/>
      <c r="J25" s="11"/>
      <c r="K25" s="6"/>
      <c r="L25" s="6"/>
      <c r="M25" s="6"/>
    </row>
    <row r="26" customFormat="false" ht="15.25" hidden="false" customHeight="false" outlineLevel="0" collapsed="false">
      <c r="A26" s="0" t="s">
        <v>18</v>
      </c>
      <c r="B26" s="1" t="n">
        <v>43886</v>
      </c>
      <c r="C26" s="6" t="n">
        <v>12</v>
      </c>
      <c r="D26" s="6" t="n">
        <v>0</v>
      </c>
      <c r="E26" s="6" t="n">
        <v>1</v>
      </c>
      <c r="F26" s="6" t="n">
        <v>0</v>
      </c>
      <c r="G26" s="6"/>
      <c r="H26" s="6"/>
      <c r="I26" s="6"/>
      <c r="J26" s="11"/>
      <c r="K26" s="6"/>
      <c r="L26" s="6"/>
      <c r="M26" s="6"/>
    </row>
    <row r="27" customFormat="false" ht="15.25" hidden="false" customHeight="false" outlineLevel="0" collapsed="false">
      <c r="A27" s="0" t="s">
        <v>18</v>
      </c>
      <c r="B27" s="1" t="n">
        <v>43887</v>
      </c>
      <c r="C27" s="6" t="n">
        <v>12</v>
      </c>
      <c r="D27" s="6" t="n">
        <v>0</v>
      </c>
      <c r="E27" s="6" t="n">
        <v>1</v>
      </c>
      <c r="F27" s="6" t="n">
        <v>0</v>
      </c>
      <c r="G27" s="6"/>
      <c r="H27" s="6"/>
      <c r="I27" s="6"/>
      <c r="J27" s="11"/>
      <c r="K27" s="6"/>
      <c r="L27" s="6"/>
      <c r="M27" s="6"/>
    </row>
    <row r="28" customFormat="false" ht="15.25" hidden="false" customHeight="false" outlineLevel="0" collapsed="false">
      <c r="A28" s="0" t="s">
        <v>18</v>
      </c>
      <c r="B28" s="1" t="n">
        <v>43888</v>
      </c>
      <c r="C28" s="6" t="n">
        <v>18</v>
      </c>
      <c r="D28" s="6" t="n">
        <v>6</v>
      </c>
      <c r="E28" s="6" t="n">
        <v>2</v>
      </c>
      <c r="F28" s="6" t="n">
        <v>1</v>
      </c>
      <c r="G28" s="6"/>
      <c r="H28" s="6"/>
      <c r="I28" s="6"/>
      <c r="J28" s="11"/>
      <c r="K28" s="6"/>
      <c r="L28" s="6"/>
      <c r="M28" s="6"/>
    </row>
    <row r="29" customFormat="false" ht="15.25" hidden="false" customHeight="false" outlineLevel="0" collapsed="false">
      <c r="A29" s="0" t="s">
        <v>18</v>
      </c>
      <c r="B29" s="1" t="n">
        <v>43889</v>
      </c>
      <c r="C29" s="6" t="n">
        <v>38</v>
      </c>
      <c r="D29" s="6" t="n">
        <v>20</v>
      </c>
      <c r="E29" s="6" t="n">
        <v>2</v>
      </c>
      <c r="F29" s="6" t="n">
        <v>0</v>
      </c>
      <c r="G29" s="6"/>
      <c r="H29" s="6"/>
      <c r="I29" s="6"/>
      <c r="J29" s="11"/>
      <c r="K29" s="6"/>
      <c r="L29" s="6"/>
      <c r="M29" s="6"/>
    </row>
    <row r="30" customFormat="false" ht="15.25" hidden="false" customHeight="false" outlineLevel="0" collapsed="false">
      <c r="A30" s="0" t="s">
        <v>18</v>
      </c>
      <c r="B30" s="1" t="n">
        <v>43890</v>
      </c>
      <c r="C30" s="6" t="n">
        <v>57</v>
      </c>
      <c r="D30" s="6" t="n">
        <v>19</v>
      </c>
      <c r="E30" s="6" t="n">
        <v>2</v>
      </c>
      <c r="F30" s="6" t="n">
        <v>0</v>
      </c>
      <c r="G30" s="6"/>
      <c r="H30" s="6"/>
      <c r="I30" s="6"/>
      <c r="J30" s="11"/>
      <c r="K30" s="6"/>
      <c r="L30" s="6"/>
      <c r="M30" s="6"/>
    </row>
    <row r="31" customFormat="false" ht="15.25" hidden="false" customHeight="false" outlineLevel="0" collapsed="false">
      <c r="A31" s="0" t="s">
        <v>18</v>
      </c>
      <c r="B31" s="1" t="n">
        <v>43891</v>
      </c>
      <c r="C31" s="6" t="n">
        <v>100</v>
      </c>
      <c r="D31" s="6" t="n">
        <v>43</v>
      </c>
      <c r="E31" s="6" t="n">
        <v>2</v>
      </c>
      <c r="F31" s="6" t="n">
        <v>0</v>
      </c>
      <c r="G31" s="6"/>
      <c r="H31" s="6"/>
      <c r="I31" s="6"/>
      <c r="J31" s="11"/>
      <c r="K31" s="6"/>
      <c r="L31" s="6"/>
      <c r="M31" s="6"/>
    </row>
    <row r="32" customFormat="false" ht="15.25" hidden="false" customHeight="false" outlineLevel="0" collapsed="false">
      <c r="A32" s="0" t="s">
        <v>18</v>
      </c>
      <c r="B32" s="1" t="n">
        <v>43892</v>
      </c>
      <c r="C32" s="6" t="n">
        <v>100</v>
      </c>
      <c r="D32" s="6" t="n">
        <v>0</v>
      </c>
      <c r="E32" s="6" t="n">
        <v>2</v>
      </c>
      <c r="F32" s="6" t="n">
        <v>0</v>
      </c>
      <c r="G32" s="6"/>
      <c r="H32" s="6"/>
      <c r="I32" s="6"/>
      <c r="J32" s="11"/>
      <c r="K32" s="6"/>
      <c r="L32" s="6"/>
      <c r="M32" s="6"/>
    </row>
    <row r="33" customFormat="false" ht="15.25" hidden="false" customHeight="false" outlineLevel="0" collapsed="false">
      <c r="A33" s="0" t="s">
        <v>18</v>
      </c>
      <c r="B33" s="1" t="n">
        <v>43893</v>
      </c>
      <c r="C33" s="6" t="n">
        <v>191</v>
      </c>
      <c r="D33" s="6" t="n">
        <v>91</v>
      </c>
      <c r="E33" s="6" t="n">
        <v>3</v>
      </c>
      <c r="F33" s="6" t="n">
        <v>1</v>
      </c>
      <c r="G33" s="6"/>
      <c r="H33" s="6"/>
      <c r="I33" s="6"/>
      <c r="J33" s="11"/>
      <c r="K33" s="6"/>
      <c r="L33" s="6"/>
      <c r="M33" s="6"/>
    </row>
    <row r="34" customFormat="false" ht="15.25" hidden="false" customHeight="false" outlineLevel="0" collapsed="false">
      <c r="A34" s="0" t="s">
        <v>18</v>
      </c>
      <c r="B34" s="1" t="n">
        <v>43894</v>
      </c>
      <c r="C34" s="6" t="n">
        <v>212</v>
      </c>
      <c r="D34" s="6" t="n">
        <v>21</v>
      </c>
      <c r="E34" s="6" t="n">
        <v>4</v>
      </c>
      <c r="F34" s="6" t="n">
        <v>1</v>
      </c>
      <c r="G34" s="6"/>
      <c r="H34" s="6"/>
      <c r="I34" s="6"/>
      <c r="J34" s="11"/>
      <c r="K34" s="6"/>
      <c r="L34" s="6"/>
      <c r="M34" s="6"/>
    </row>
    <row r="35" customFormat="false" ht="15.25" hidden="false" customHeight="false" outlineLevel="0" collapsed="false">
      <c r="A35" s="0" t="s">
        <v>18</v>
      </c>
      <c r="B35" s="1" t="n">
        <v>43895</v>
      </c>
      <c r="C35" s="6" t="n">
        <v>282</v>
      </c>
      <c r="D35" s="6" t="n">
        <v>70</v>
      </c>
      <c r="E35" s="6" t="n">
        <v>4</v>
      </c>
      <c r="F35" s="6" t="n">
        <v>0</v>
      </c>
      <c r="G35" s="6"/>
      <c r="H35" s="6"/>
      <c r="I35" s="6"/>
      <c r="J35" s="11"/>
      <c r="K35" s="6"/>
      <c r="L35" s="6"/>
      <c r="M35" s="6"/>
    </row>
    <row r="36" customFormat="false" ht="15.25" hidden="false" customHeight="false" outlineLevel="0" collapsed="false">
      <c r="A36" s="0" t="s">
        <v>18</v>
      </c>
      <c r="B36" s="1" t="n">
        <v>43896</v>
      </c>
      <c r="C36" s="6" t="n">
        <v>420</v>
      </c>
      <c r="D36" s="6" t="n">
        <v>138</v>
      </c>
      <c r="E36" s="6" t="n">
        <v>6</v>
      </c>
      <c r="F36" s="6" t="n">
        <v>2</v>
      </c>
      <c r="G36" s="6"/>
      <c r="H36" s="6"/>
      <c r="I36" s="6"/>
      <c r="J36" s="11"/>
      <c r="K36" s="6"/>
      <c r="L36" s="6"/>
      <c r="M36" s="6"/>
    </row>
    <row r="37" customFormat="false" ht="15.25" hidden="false" customHeight="false" outlineLevel="0" collapsed="false">
      <c r="A37" s="0" t="s">
        <v>18</v>
      </c>
      <c r="B37" s="1" t="n">
        <v>43897</v>
      </c>
      <c r="C37" s="7" t="n">
        <v>653</v>
      </c>
      <c r="D37" s="7" t="n">
        <v>233</v>
      </c>
      <c r="E37" s="7" t="n">
        <v>9</v>
      </c>
      <c r="F37" s="7" t="n">
        <v>3</v>
      </c>
      <c r="G37" s="7" t="n">
        <v>12</v>
      </c>
      <c r="H37" s="7" t="n">
        <f aca="false">C37-E37-G37</f>
        <v>632</v>
      </c>
      <c r="I37" s="7" t="n">
        <v>23</v>
      </c>
      <c r="J37" s="11"/>
      <c r="K37" s="7"/>
      <c r="L37" s="7"/>
      <c r="M37" s="7"/>
    </row>
    <row r="38" customFormat="false" ht="15.25" hidden="false" customHeight="false" outlineLevel="0" collapsed="false">
      <c r="A38" s="0" t="s">
        <v>18</v>
      </c>
      <c r="B38" s="1" t="n">
        <v>43898</v>
      </c>
      <c r="C38" s="6" t="n">
        <v>949</v>
      </c>
      <c r="D38" s="6" t="n">
        <v>296</v>
      </c>
      <c r="E38" s="6" t="n">
        <v>16</v>
      </c>
      <c r="F38" s="6" t="n">
        <v>7</v>
      </c>
      <c r="G38" s="6" t="n">
        <v>12</v>
      </c>
      <c r="H38" s="7" t="n">
        <f aca="false">C38-E38-G38</f>
        <v>921</v>
      </c>
      <c r="I38" s="6" t="n">
        <v>45</v>
      </c>
      <c r="J38" s="11" t="n">
        <f aca="false">C38/65273511*1000000</f>
        <v>14.5388226473676</v>
      </c>
      <c r="K38" s="6"/>
      <c r="L38" s="6"/>
      <c r="M38" s="6"/>
    </row>
    <row r="39" customFormat="false" ht="15.25" hidden="false" customHeight="false" outlineLevel="0" collapsed="false">
      <c r="A39" s="0" t="s">
        <v>18</v>
      </c>
      <c r="B39" s="1" t="n">
        <v>43899</v>
      </c>
      <c r="C39" s="6" t="n">
        <v>1209</v>
      </c>
      <c r="D39" s="6" t="n">
        <v>260</v>
      </c>
      <c r="E39" s="6" t="n">
        <v>19</v>
      </c>
      <c r="F39" s="6" t="n">
        <v>3</v>
      </c>
      <c r="G39" s="6" t="n">
        <v>12</v>
      </c>
      <c r="H39" s="7" t="n">
        <f aca="false">C39-E39-G39</f>
        <v>1178</v>
      </c>
      <c r="I39" s="6" t="n">
        <v>45</v>
      </c>
      <c r="J39" s="11" t="n">
        <f aca="false">C39/65273511*1000000</f>
        <v>18.5220617288382</v>
      </c>
      <c r="K39" s="6"/>
      <c r="L39" s="6"/>
      <c r="M39" s="6"/>
    </row>
    <row r="40" customFormat="false" ht="15.25" hidden="false" customHeight="false" outlineLevel="0" collapsed="false">
      <c r="A40" s="0" t="s">
        <v>18</v>
      </c>
      <c r="B40" s="1" t="n">
        <v>43900</v>
      </c>
      <c r="C40" s="6" t="n">
        <v>1412</v>
      </c>
      <c r="D40" s="6" t="n">
        <v>203</v>
      </c>
      <c r="E40" s="6" t="n">
        <v>30</v>
      </c>
      <c r="F40" s="6" t="n">
        <v>11</v>
      </c>
      <c r="G40" s="6" t="n">
        <v>12</v>
      </c>
      <c r="H40" s="7" t="n">
        <f aca="false">C40-E40-G40</f>
        <v>1370</v>
      </c>
      <c r="I40" s="6" t="n">
        <v>66</v>
      </c>
      <c r="J40" s="11" t="n">
        <f aca="false">C40/65273511*1000000</f>
        <v>21.6320522424479</v>
      </c>
      <c r="K40" s="6"/>
      <c r="L40" s="6"/>
      <c r="M40" s="6"/>
    </row>
    <row r="41" customFormat="false" ht="15.25" hidden="false" customHeight="false" outlineLevel="0" collapsed="false">
      <c r="A41" s="0" t="s">
        <v>18</v>
      </c>
      <c r="B41" s="1" t="n">
        <v>43901</v>
      </c>
      <c r="C41" s="6" t="n">
        <v>1784</v>
      </c>
      <c r="D41" s="6" t="n">
        <v>372</v>
      </c>
      <c r="E41" s="6" t="n">
        <v>33</v>
      </c>
      <c r="F41" s="6" t="n">
        <v>3</v>
      </c>
      <c r="G41" s="6" t="n">
        <v>12</v>
      </c>
      <c r="H41" s="7" t="n">
        <f aca="false">C41-E41-G41</f>
        <v>1739</v>
      </c>
      <c r="I41" s="6" t="n">
        <v>86</v>
      </c>
      <c r="J41" s="11" t="n">
        <f aca="false">C41/65273511*1000000</f>
        <v>27.3311481590135</v>
      </c>
      <c r="K41" s="6"/>
      <c r="L41" s="6"/>
      <c r="M41" s="6"/>
    </row>
    <row r="42" customFormat="false" ht="15.25" hidden="false" customHeight="false" outlineLevel="0" collapsed="false">
      <c r="A42" s="0" t="s">
        <v>18</v>
      </c>
      <c r="B42" s="1" t="n">
        <v>43902</v>
      </c>
      <c r="C42" s="6" t="n">
        <v>2281</v>
      </c>
      <c r="D42" s="6" t="n">
        <v>497</v>
      </c>
      <c r="E42" s="6" t="n">
        <v>48</v>
      </c>
      <c r="F42" s="6" t="n">
        <v>15</v>
      </c>
      <c r="G42" s="6" t="n">
        <v>12</v>
      </c>
      <c r="H42" s="7" t="n">
        <f aca="false">C42-E42-G42</f>
        <v>2221</v>
      </c>
      <c r="I42" s="6" t="n">
        <v>105</v>
      </c>
      <c r="J42" s="11" t="n">
        <f aca="false">C42/65273511*1000000</f>
        <v>34.9452628647477</v>
      </c>
      <c r="K42" s="6"/>
      <c r="L42" s="6"/>
      <c r="M42" s="6"/>
    </row>
    <row r="43" customFormat="false" ht="15.25" hidden="false" customHeight="false" outlineLevel="0" collapsed="false">
      <c r="A43" s="0" t="s">
        <v>18</v>
      </c>
      <c r="B43" s="1" t="n">
        <v>43903</v>
      </c>
      <c r="C43" s="6" t="n">
        <v>2876</v>
      </c>
      <c r="D43" s="6" t="n">
        <v>595</v>
      </c>
      <c r="E43" s="6" t="n">
        <v>61</v>
      </c>
      <c r="F43" s="6" t="n">
        <v>13</v>
      </c>
      <c r="G43" s="6" t="n">
        <v>12</v>
      </c>
      <c r="H43" s="6" t="n">
        <v>2803</v>
      </c>
      <c r="I43" s="6" t="n">
        <v>129</v>
      </c>
      <c r="J43" s="11" t="n">
        <f aca="false">C43/65273511*1000000</f>
        <v>44.06075230119</v>
      </c>
      <c r="K43" s="6"/>
      <c r="L43" s="6"/>
      <c r="M43" s="6"/>
    </row>
    <row r="44" customFormat="false" ht="15.25" hidden="false" customHeight="false" outlineLevel="0" collapsed="false">
      <c r="A44" s="0" t="s">
        <v>18</v>
      </c>
      <c r="B44" s="1" t="n">
        <v>43904</v>
      </c>
      <c r="C44" s="6" t="n">
        <v>3661</v>
      </c>
      <c r="D44" s="6" t="n">
        <v>785</v>
      </c>
      <c r="E44" s="6" t="n">
        <v>79</v>
      </c>
      <c r="F44" s="6" t="n">
        <v>18</v>
      </c>
      <c r="G44" s="6" t="n">
        <v>12</v>
      </c>
      <c r="H44" s="6" t="n">
        <v>3570</v>
      </c>
      <c r="I44" s="6" t="n">
        <v>154</v>
      </c>
      <c r="J44" s="11" t="n">
        <f aca="false">C44/65273511*1000000</f>
        <v>56.0870702971685</v>
      </c>
      <c r="K44" s="6"/>
      <c r="L44" s="6"/>
      <c r="M44" s="6"/>
    </row>
    <row r="45" customFormat="false" ht="15.25" hidden="false" customHeight="false" outlineLevel="0" collapsed="false">
      <c r="A45" s="0" t="s">
        <v>18</v>
      </c>
      <c r="B45" s="1" t="n">
        <v>43905</v>
      </c>
      <c r="C45" s="6" t="n">
        <v>4469</v>
      </c>
      <c r="D45" s="6" t="n">
        <v>808</v>
      </c>
      <c r="E45" s="6" t="n">
        <v>91</v>
      </c>
      <c r="F45" s="6" t="n">
        <v>12</v>
      </c>
      <c r="G45" s="6" t="n">
        <v>12</v>
      </c>
      <c r="H45" s="6" t="n">
        <v>4366</v>
      </c>
      <c r="I45" s="6" t="n">
        <v>154</v>
      </c>
      <c r="J45" s="11" t="n">
        <f aca="false">C45/65273511*1000000</f>
        <v>68.465751750354</v>
      </c>
      <c r="K45" s="6"/>
      <c r="L45" s="6"/>
      <c r="M45" s="6"/>
    </row>
    <row r="46" customFormat="false" ht="15.25" hidden="false" customHeight="false" outlineLevel="0" collapsed="false">
      <c r="A46" s="0" t="s">
        <v>18</v>
      </c>
      <c r="B46" s="1" t="n">
        <v>43906</v>
      </c>
      <c r="C46" s="6" t="n">
        <v>5423</v>
      </c>
      <c r="D46" s="6" t="n">
        <v>954</v>
      </c>
      <c r="E46" s="6" t="n">
        <v>127</v>
      </c>
      <c r="F46" s="6" t="n">
        <v>36</v>
      </c>
      <c r="G46" s="6" t="n">
        <v>12</v>
      </c>
      <c r="H46" s="6" t="n">
        <v>5284</v>
      </c>
      <c r="I46" s="6" t="n">
        <v>400</v>
      </c>
      <c r="J46" s="11" t="n">
        <f aca="false">C46/65273511*1000000</f>
        <v>83.0811751492884</v>
      </c>
      <c r="K46" s="6"/>
      <c r="L46" s="6"/>
      <c r="M46" s="6"/>
    </row>
    <row r="47" customFormat="false" ht="15.25" hidden="false" customHeight="false" outlineLevel="0" collapsed="false">
      <c r="A47" s="0" t="s">
        <v>18</v>
      </c>
      <c r="B47" s="1" t="n">
        <v>43907</v>
      </c>
      <c r="C47" s="6" t="n">
        <v>6633</v>
      </c>
      <c r="D47" s="6" t="n">
        <v>1210</v>
      </c>
      <c r="E47" s="6" t="n">
        <v>148</v>
      </c>
      <c r="F47" s="6" t="n">
        <v>21</v>
      </c>
      <c r="G47" s="6" t="n">
        <v>12</v>
      </c>
      <c r="H47" s="6" t="n">
        <v>6473</v>
      </c>
      <c r="I47" s="6" t="n">
        <v>400</v>
      </c>
      <c r="J47" s="11" t="n">
        <f aca="false">C47/65273511*1000000</f>
        <v>101.61855702844</v>
      </c>
      <c r="K47" s="6"/>
      <c r="L47" s="6"/>
      <c r="M47" s="6"/>
    </row>
    <row r="48" customFormat="false" ht="15.25" hidden="false" customHeight="false" outlineLevel="0" collapsed="false">
      <c r="A48" s="0" t="s">
        <v>18</v>
      </c>
      <c r="B48" s="1" t="n">
        <v>43908</v>
      </c>
      <c r="C48" s="6" t="n">
        <v>7730</v>
      </c>
      <c r="D48" s="6" t="n">
        <v>1097</v>
      </c>
      <c r="E48" s="6" t="n">
        <v>175</v>
      </c>
      <c r="F48" s="6" t="n">
        <v>27</v>
      </c>
      <c r="G48" s="6" t="n">
        <v>602</v>
      </c>
      <c r="H48" s="6" t="n">
        <v>6953</v>
      </c>
      <c r="I48" s="6" t="n">
        <v>699</v>
      </c>
      <c r="J48" s="11" t="n">
        <f aca="false">C48/65273511*1000000</f>
        <v>118.424761922183</v>
      </c>
      <c r="K48" s="6"/>
      <c r="L48" s="6"/>
      <c r="M48" s="6"/>
    </row>
    <row r="49" customFormat="false" ht="15.25" hidden="false" customHeight="false" outlineLevel="0" collapsed="false">
      <c r="A49" s="0" t="s">
        <v>18</v>
      </c>
      <c r="B49" s="1" t="n">
        <v>43909</v>
      </c>
      <c r="C49" s="6" t="n">
        <v>9134</v>
      </c>
      <c r="D49" s="6" t="n">
        <v>1404</v>
      </c>
      <c r="E49" s="6" t="n">
        <v>264</v>
      </c>
      <c r="F49" s="6" t="n">
        <v>89</v>
      </c>
      <c r="G49" s="6" t="n">
        <v>602</v>
      </c>
      <c r="H49" s="6" t="n">
        <v>8268</v>
      </c>
      <c r="I49" s="6" t="n">
        <v>931</v>
      </c>
      <c r="J49" s="11" t="n">
        <f aca="false">C49/65273511*1000000</f>
        <v>139.934252962124</v>
      </c>
      <c r="K49" s="6"/>
      <c r="L49" s="6"/>
      <c r="M49" s="6"/>
    </row>
    <row r="50" customFormat="false" ht="15.25" hidden="false" customHeight="false" outlineLevel="0" collapsed="false">
      <c r="A50" s="0" t="s">
        <v>18</v>
      </c>
      <c r="B50" s="1" t="n">
        <v>43910</v>
      </c>
      <c r="C50" s="6" t="n">
        <v>10995</v>
      </c>
      <c r="D50" s="6" t="n">
        <v>1861</v>
      </c>
      <c r="E50" s="6" t="n">
        <v>372</v>
      </c>
      <c r="F50" s="6" t="n">
        <v>108</v>
      </c>
      <c r="G50" s="6" t="n">
        <v>1295</v>
      </c>
      <c r="H50" s="6" t="n">
        <v>9328</v>
      </c>
      <c r="I50" s="6" t="n">
        <v>1122</v>
      </c>
      <c r="J50" s="11" t="n">
        <f aca="false">C50/65273511*1000000</f>
        <v>168.445052695266</v>
      </c>
      <c r="K50" s="6"/>
      <c r="L50" s="6"/>
      <c r="M50" s="6"/>
    </row>
    <row r="51" customFormat="false" ht="15.25" hidden="false" customHeight="false" outlineLevel="0" collapsed="false">
      <c r="A51" s="0" t="s">
        <v>18</v>
      </c>
      <c r="B51" s="1" t="n">
        <v>43911</v>
      </c>
      <c r="C51" s="6" t="n">
        <v>12612</v>
      </c>
      <c r="D51" s="6" t="n">
        <v>1617</v>
      </c>
      <c r="E51" s="6" t="n">
        <v>450</v>
      </c>
      <c r="F51" s="6" t="n">
        <v>78</v>
      </c>
      <c r="G51" s="6" t="n">
        <v>1587</v>
      </c>
      <c r="H51" s="6" t="n">
        <v>10575</v>
      </c>
      <c r="I51" s="6" t="n">
        <v>1297</v>
      </c>
      <c r="J51" s="11" t="n">
        <f aca="false">C51/65273511*1000000</f>
        <v>193.21773575195</v>
      </c>
      <c r="K51" s="6"/>
      <c r="L51" s="6"/>
      <c r="M51" s="6"/>
    </row>
    <row r="52" customFormat="false" ht="15.25" hidden="false" customHeight="false" outlineLevel="0" collapsed="false">
      <c r="A52" s="0" t="s">
        <v>18</v>
      </c>
      <c r="B52" s="1" t="n">
        <v>43912</v>
      </c>
      <c r="C52" s="6" t="n">
        <v>14459</v>
      </c>
      <c r="D52" s="6" t="n">
        <v>1847</v>
      </c>
      <c r="E52" s="6" t="n">
        <v>562</v>
      </c>
      <c r="F52" s="6" t="n">
        <v>112</v>
      </c>
      <c r="G52" s="6" t="n">
        <v>1587</v>
      </c>
      <c r="H52" s="6" t="n">
        <v>12310</v>
      </c>
      <c r="I52" s="6" t="n">
        <v>1525</v>
      </c>
      <c r="J52" s="11" t="n">
        <f aca="false">C52/65273511*1000000</f>
        <v>221.514053380704</v>
      </c>
      <c r="K52" s="6"/>
      <c r="L52" s="6"/>
      <c r="M52" s="6"/>
    </row>
    <row r="53" customFormat="false" ht="15.25" hidden="false" customHeight="false" outlineLevel="0" collapsed="false">
      <c r="A53" s="0" t="s">
        <v>18</v>
      </c>
      <c r="B53" s="1" t="n">
        <v>43913</v>
      </c>
      <c r="C53" s="6" t="n">
        <v>16018</v>
      </c>
      <c r="D53" s="6" t="n">
        <v>1559</v>
      </c>
      <c r="E53" s="6" t="n">
        <v>674</v>
      </c>
      <c r="F53" s="6" t="n">
        <v>112</v>
      </c>
      <c r="G53" s="6" t="n">
        <v>2200</v>
      </c>
      <c r="H53" s="6" t="n">
        <v>13144</v>
      </c>
      <c r="I53" s="6" t="n">
        <v>1746</v>
      </c>
      <c r="J53" s="11" t="n">
        <f aca="false">C53/65273511*1000000</f>
        <v>245.398167719215</v>
      </c>
      <c r="K53" s="6"/>
      <c r="L53" s="6"/>
      <c r="M53" s="6"/>
    </row>
    <row r="54" customFormat="false" ht="15.25" hidden="false" customHeight="false" outlineLevel="0" collapsed="false">
      <c r="A54" s="0" t="s">
        <v>18</v>
      </c>
      <c r="B54" s="1" t="n">
        <v>43914</v>
      </c>
      <c r="C54" s="6" t="n">
        <v>19856</v>
      </c>
      <c r="D54" s="6" t="n">
        <v>3838</v>
      </c>
      <c r="E54" s="6" t="n">
        <v>860</v>
      </c>
      <c r="F54" s="6" t="n">
        <v>186</v>
      </c>
      <c r="G54" s="6" t="n">
        <v>2200</v>
      </c>
      <c r="H54" s="6" t="n">
        <v>16796</v>
      </c>
      <c r="I54" s="6" t="n">
        <v>2082</v>
      </c>
      <c r="J54" s="11" t="n">
        <f aca="false">C54/65273511*1000000</f>
        <v>304.196904621846</v>
      </c>
      <c r="K54" s="6"/>
      <c r="L54" s="6"/>
      <c r="M54" s="6"/>
    </row>
    <row r="55" customFormat="false" ht="15.25" hidden="false" customHeight="false" outlineLevel="0" collapsed="false">
      <c r="A55" s="0" t="s">
        <v>18</v>
      </c>
      <c r="B55" s="1" t="n">
        <v>43915</v>
      </c>
      <c r="C55" s="8" t="n">
        <v>22304</v>
      </c>
      <c r="D55" s="8" t="n">
        <v>2448</v>
      </c>
      <c r="E55" s="8" t="n">
        <v>1100</v>
      </c>
      <c r="F55" s="8" t="n">
        <v>240</v>
      </c>
      <c r="G55" s="8" t="n">
        <v>3281</v>
      </c>
      <c r="H55" s="8" t="n">
        <v>17923</v>
      </c>
      <c r="I55" s="8" t="n">
        <v>2516</v>
      </c>
      <c r="J55" s="11" t="n">
        <f aca="false">C55/65273511*1000000</f>
        <v>341.700632588923</v>
      </c>
      <c r="K55" s="8" t="n">
        <f aca="false">E55/65273511*1000000</f>
        <v>16.8521653446832</v>
      </c>
      <c r="L55" s="8"/>
      <c r="M55" s="8"/>
    </row>
    <row r="56" customFormat="false" ht="15.25" hidden="false" customHeight="false" outlineLevel="0" collapsed="false">
      <c r="A56" s="0" t="s">
        <v>18</v>
      </c>
      <c r="B56" s="1" t="n">
        <v>43916</v>
      </c>
      <c r="C56" s="8" t="n">
        <v>25233</v>
      </c>
      <c r="D56" s="8" t="n">
        <v>2929</v>
      </c>
      <c r="E56" s="8" t="n">
        <v>1331</v>
      </c>
      <c r="F56" s="8" t="n">
        <v>231</v>
      </c>
      <c r="G56" s="8" t="n">
        <v>3900</v>
      </c>
      <c r="H56" s="8" t="n">
        <v>20002</v>
      </c>
      <c r="I56" s="8" t="n">
        <v>2827</v>
      </c>
      <c r="J56" s="11" t="n">
        <f aca="false">C56/65273511*1000000</f>
        <v>386.57335285672</v>
      </c>
      <c r="K56" s="8" t="n">
        <f aca="false">E56/65273511*1000000</f>
        <v>20.3911200670667</v>
      </c>
      <c r="L56" s="8"/>
      <c r="M56" s="8"/>
    </row>
    <row r="57" customFormat="false" ht="15.25" hidden="false" customHeight="false" outlineLevel="0" collapsed="false">
      <c r="A57" s="0" t="s">
        <v>18</v>
      </c>
      <c r="B57" s="1" t="n">
        <v>43917</v>
      </c>
      <c r="C57" s="8" t="n">
        <v>29155</v>
      </c>
      <c r="D57" s="8" t="n">
        <v>3922</v>
      </c>
      <c r="E57" s="8" t="n">
        <v>1696</v>
      </c>
      <c r="F57" s="8" t="n">
        <v>365</v>
      </c>
      <c r="G57" s="8" t="n">
        <v>4948</v>
      </c>
      <c r="H57" s="8" t="n">
        <v>22511</v>
      </c>
      <c r="I57" s="8" t="n">
        <v>3375</v>
      </c>
      <c r="J57" s="11" t="n">
        <f aca="false">C57/65273511*1000000</f>
        <v>446.658982385673</v>
      </c>
      <c r="K57" s="8" t="n">
        <f aca="false">E57/65273511*1000000</f>
        <v>25.9829749314389</v>
      </c>
      <c r="L57" s="8"/>
      <c r="M57" s="8"/>
    </row>
    <row r="58" customFormat="false" ht="15.25" hidden="false" customHeight="false" outlineLevel="0" collapsed="false">
      <c r="A58" s="0" t="s">
        <v>18</v>
      </c>
      <c r="B58" s="1" t="n">
        <v>43918</v>
      </c>
      <c r="C58" s="8" t="n">
        <v>32964</v>
      </c>
      <c r="D58" s="8" t="n">
        <v>3809</v>
      </c>
      <c r="E58" s="8" t="n">
        <v>1995</v>
      </c>
      <c r="F58" s="8" t="n">
        <v>299</v>
      </c>
      <c r="G58" s="8" t="n">
        <v>5700</v>
      </c>
      <c r="H58" s="8" t="n">
        <v>25269</v>
      </c>
      <c r="I58" s="8" t="n">
        <v>3787</v>
      </c>
      <c r="J58" s="11" t="n">
        <f aca="false">C58/65273511*1000000</f>
        <v>505.013434929217</v>
      </c>
      <c r="K58" s="8" t="n">
        <f aca="false">E58/65273511*1000000</f>
        <v>30.5636998751301</v>
      </c>
      <c r="L58" s="8"/>
      <c r="M58" s="8"/>
    </row>
    <row r="59" customFormat="false" ht="15.25" hidden="false" customHeight="false" outlineLevel="0" collapsed="false">
      <c r="A59" s="0" t="s">
        <v>18</v>
      </c>
      <c r="B59" s="1" t="n">
        <v>43919</v>
      </c>
      <c r="C59" s="8" t="n">
        <v>37575</v>
      </c>
      <c r="D59" s="8" t="n">
        <v>4611</v>
      </c>
      <c r="E59" s="8" t="n">
        <v>2314</v>
      </c>
      <c r="F59" s="8" t="n">
        <v>319</v>
      </c>
      <c r="G59" s="8" t="n">
        <v>5700</v>
      </c>
      <c r="H59" s="8" t="n">
        <v>29561</v>
      </c>
      <c r="I59" s="8" t="n">
        <v>4273</v>
      </c>
      <c r="J59" s="11" t="n">
        <f aca="false">C59/65273511*1000000</f>
        <v>575.654648024066</v>
      </c>
      <c r="K59" s="8" t="n">
        <f aca="false">E59/65273511*1000000</f>
        <v>35.4508278250882</v>
      </c>
      <c r="L59" s="8"/>
      <c r="M59" s="8"/>
    </row>
    <row r="60" customFormat="false" ht="15.25" hidden="false" customHeight="false" outlineLevel="0" collapsed="false">
      <c r="A60" s="0" t="s">
        <v>18</v>
      </c>
      <c r="B60" s="1" t="n">
        <v>43920</v>
      </c>
      <c r="C60" s="8" t="n">
        <v>40174</v>
      </c>
      <c r="D60" s="8" t="n">
        <v>2599</v>
      </c>
      <c r="E60" s="8" t="n">
        <v>2606</v>
      </c>
      <c r="F60" s="8" t="n">
        <v>292</v>
      </c>
      <c r="G60" s="8" t="n">
        <v>7202</v>
      </c>
      <c r="H60" s="8" t="n">
        <v>30366</v>
      </c>
      <c r="I60" s="8" t="n">
        <v>4632</v>
      </c>
      <c r="J60" s="11" t="n">
        <f aca="false">C60/65273511*1000000</f>
        <v>615.471718688459</v>
      </c>
      <c r="K60" s="8" t="n">
        <f aca="false">E60/65273511*1000000</f>
        <v>39.9243117165859</v>
      </c>
      <c r="L60" s="8"/>
      <c r="M60" s="8"/>
    </row>
    <row r="61" customFormat="false" ht="15.25" hidden="false" customHeight="false" outlineLevel="0" collapsed="false">
      <c r="A61" s="0" t="s">
        <v>18</v>
      </c>
      <c r="B61" s="1" t="n">
        <v>43921</v>
      </c>
      <c r="C61" s="8" t="n">
        <v>44550</v>
      </c>
      <c r="D61" s="8" t="n">
        <v>4376</v>
      </c>
      <c r="E61" s="8" t="n">
        <v>3024</v>
      </c>
      <c r="F61" s="8" t="n">
        <v>418</v>
      </c>
      <c r="G61" s="8" t="n">
        <v>7927</v>
      </c>
      <c r="H61" s="8" t="n">
        <v>33599</v>
      </c>
      <c r="I61" s="8" t="n">
        <v>5056</v>
      </c>
      <c r="J61" s="11" t="n">
        <f aca="false">C61/65273511*1000000</f>
        <v>682.512696459671</v>
      </c>
      <c r="K61" s="8" t="n">
        <f aca="false">E61/65273511*1000000</f>
        <v>46.3281345475656</v>
      </c>
      <c r="L61" s="8"/>
      <c r="M61" s="8"/>
    </row>
    <row r="62" customFormat="false" ht="15.25" hidden="false" customHeight="false" outlineLevel="0" collapsed="false">
      <c r="A62" s="0" t="s">
        <v>18</v>
      </c>
      <c r="B62" s="1" t="n">
        <v>43922</v>
      </c>
      <c r="C62" s="8" t="n">
        <v>52128</v>
      </c>
      <c r="D62" s="8" t="n">
        <v>7578</v>
      </c>
      <c r="E62" s="8" t="n">
        <v>3523</v>
      </c>
      <c r="F62" s="8" t="n">
        <v>499</v>
      </c>
      <c r="G62" s="8" t="n">
        <v>9444</v>
      </c>
      <c r="H62" s="8" t="n">
        <v>39161</v>
      </c>
      <c r="I62" s="8" t="n">
        <v>5565</v>
      </c>
      <c r="J62" s="11" t="n">
        <f aca="false">C62/65273511*1000000</f>
        <v>798.608795534225</v>
      </c>
      <c r="K62" s="8" t="n">
        <f aca="false">E62/65273511*1000000</f>
        <v>53.9728895539264</v>
      </c>
      <c r="L62" s="8"/>
      <c r="M62" s="8"/>
    </row>
    <row r="63" customFormat="false" ht="15.25" hidden="false" customHeight="false" outlineLevel="0" collapsed="false">
      <c r="A63" s="0" t="s">
        <v>18</v>
      </c>
      <c r="B63" s="1" t="n">
        <v>43923</v>
      </c>
      <c r="C63" s="8" t="n">
        <v>56989</v>
      </c>
      <c r="D63" s="8" t="n">
        <v>4861</v>
      </c>
      <c r="E63" s="8" t="n">
        <v>4032</v>
      </c>
      <c r="F63" s="8" t="n">
        <v>509</v>
      </c>
      <c r="G63" s="8" t="n">
        <v>10934</v>
      </c>
      <c r="H63" s="8" t="n">
        <v>42023</v>
      </c>
      <c r="I63" s="8" t="n">
        <v>6017</v>
      </c>
      <c r="J63" s="11" t="n">
        <f aca="false">C63/65273511*1000000</f>
        <v>873.080046207412</v>
      </c>
      <c r="K63" s="8" t="n">
        <f aca="false">E63/65273511*1000000</f>
        <v>61.7708460634207</v>
      </c>
      <c r="L63" s="8"/>
      <c r="M63" s="8"/>
    </row>
    <row r="64" customFormat="false" ht="15.25" hidden="false" customHeight="false" outlineLevel="0" collapsed="false">
      <c r="A64" s="0" t="s">
        <v>18</v>
      </c>
      <c r="B64" s="1" t="n">
        <v>43924</v>
      </c>
      <c r="C64" s="8" t="n">
        <v>59105</v>
      </c>
      <c r="D64" s="8" t="n">
        <v>2116</v>
      </c>
      <c r="E64" s="8" t="n">
        <v>5387</v>
      </c>
      <c r="F64" s="8" t="n">
        <v>1355</v>
      </c>
      <c r="G64" s="8" t="n">
        <v>12428</v>
      </c>
      <c r="H64" s="8" t="n">
        <v>41290</v>
      </c>
      <c r="I64" s="8" t="n">
        <v>6399</v>
      </c>
      <c r="J64" s="11" t="n">
        <f aca="false">C64/65273511*1000000</f>
        <v>905.497484270457</v>
      </c>
      <c r="K64" s="8" t="n">
        <f aca="false">E64/65273511*1000000</f>
        <v>82.5296497380078</v>
      </c>
      <c r="L64" s="8"/>
      <c r="M64" s="8"/>
    </row>
    <row r="65" customFormat="false" ht="15.25" hidden="false" customHeight="false" outlineLevel="0" collapsed="false">
      <c r="A65" s="0" t="s">
        <v>18</v>
      </c>
      <c r="B65" s="1" t="n">
        <v>43925</v>
      </c>
      <c r="C65" s="8" t="n">
        <v>76460</v>
      </c>
      <c r="D65" s="8" t="n">
        <f aca="false">C65-C64</f>
        <v>17355</v>
      </c>
      <c r="E65" s="8" t="n">
        <v>6507</v>
      </c>
      <c r="F65" s="8" t="n">
        <v>1120</v>
      </c>
      <c r="G65" s="8" t="n">
        <v>14008</v>
      </c>
      <c r="H65" s="8" t="n">
        <f aca="false">C65-E65-G65</f>
        <v>55945</v>
      </c>
      <c r="I65" s="8" t="n">
        <v>6662</v>
      </c>
      <c r="J65" s="11" t="n">
        <f aca="false">C65/65273511*1000000</f>
        <v>1171.37869295862</v>
      </c>
      <c r="K65" s="8" t="n">
        <f aca="false">E65/65273511*1000000</f>
        <v>99.688218088958</v>
      </c>
      <c r="L65" s="8"/>
      <c r="M65" s="8"/>
    </row>
    <row r="66" customFormat="false" ht="15.25" hidden="false" customHeight="false" outlineLevel="0" collapsed="false">
      <c r="A66" s="0" t="s">
        <v>18</v>
      </c>
      <c r="B66" s="1" t="n">
        <v>43926</v>
      </c>
      <c r="C66" s="8" t="n">
        <v>83019</v>
      </c>
      <c r="D66" s="8" t="n">
        <f aca="false">C66-C65</f>
        <v>6559</v>
      </c>
      <c r="E66" s="8" t="n">
        <v>7560</v>
      </c>
      <c r="F66" s="8" t="n">
        <v>1053</v>
      </c>
      <c r="G66" s="8" t="n">
        <v>15438</v>
      </c>
      <c r="H66" s="8" t="n">
        <f aca="false">C66-E66-G66</f>
        <v>60021</v>
      </c>
      <c r="I66" s="8" t="n">
        <v>6838</v>
      </c>
      <c r="J66" s="11" t="n">
        <f aca="false">C66/65273511*1000000</f>
        <v>1271.86355886387</v>
      </c>
      <c r="K66" s="8" t="n">
        <f aca="false">E66/65273511*1000000</f>
        <v>115.820336368914</v>
      </c>
      <c r="L66" s="8" t="n">
        <v>224254</v>
      </c>
      <c r="M66" s="8" t="n">
        <v>3436</v>
      </c>
    </row>
    <row r="67" customFormat="false" ht="15.25" hidden="false" customHeight="false" outlineLevel="0" collapsed="false">
      <c r="A67" s="0" t="s">
        <v>18</v>
      </c>
      <c r="B67" s="1" t="n">
        <v>43927</v>
      </c>
      <c r="C67" s="8" t="n">
        <v>87719</v>
      </c>
      <c r="D67" s="8" t="n">
        <f aca="false">C67-C66</f>
        <v>4700</v>
      </c>
      <c r="E67" s="8" t="n">
        <v>8078</v>
      </c>
      <c r="F67" s="8" t="n">
        <v>518</v>
      </c>
      <c r="G67" s="8" t="n">
        <v>16183</v>
      </c>
      <c r="H67" s="8" t="n">
        <f aca="false">C67-E67-G67</f>
        <v>63458</v>
      </c>
      <c r="I67" s="8" t="n">
        <v>6838</v>
      </c>
      <c r="J67" s="11" t="n">
        <f aca="false">C67/65273511*1000000</f>
        <v>1343.86826533661</v>
      </c>
      <c r="K67" s="8" t="n">
        <f aca="false">E67/65273511*1000000</f>
        <v>123.756174231228</v>
      </c>
      <c r="L67" s="8" t="n">
        <v>224254</v>
      </c>
      <c r="M67" s="8" t="n">
        <v>3436</v>
      </c>
    </row>
    <row r="68" customFormat="false" ht="15.25" hidden="false" customHeight="false" outlineLevel="0" collapsed="false">
      <c r="A68" s="0" t="s">
        <v>18</v>
      </c>
      <c r="B68" s="1" t="n">
        <v>43928</v>
      </c>
      <c r="C68" s="13" t="n">
        <v>90452</v>
      </c>
      <c r="D68" s="8" t="n">
        <f aca="false">C68-C67</f>
        <v>2733</v>
      </c>
      <c r="E68" s="13" t="n">
        <v>8911</v>
      </c>
      <c r="F68" s="13" t="n">
        <v>833</v>
      </c>
      <c r="G68" s="13" t="n">
        <v>17250</v>
      </c>
      <c r="H68" s="8" t="n">
        <f aca="false">C68-E68-G68</f>
        <v>64291</v>
      </c>
      <c r="I68" s="13" t="n">
        <v>7072</v>
      </c>
      <c r="J68" s="11" t="n">
        <f aca="false">C68/65273511*1000000</f>
        <v>1385.73823614299</v>
      </c>
      <c r="K68" s="8" t="n">
        <f aca="false">E68/65273511*1000000</f>
        <v>136.517859442248</v>
      </c>
      <c r="L68" s="13" t="n">
        <v>224254</v>
      </c>
      <c r="M68" s="13" t="n">
        <v>3436</v>
      </c>
    </row>
    <row r="69" customFormat="false" ht="15.25" hidden="false" customHeight="false" outlineLevel="0" collapsed="false">
      <c r="A69" s="0" t="s">
        <v>18</v>
      </c>
      <c r="B69" s="1" t="n">
        <v>43929</v>
      </c>
      <c r="C69" s="6" t="n">
        <v>99180</v>
      </c>
      <c r="D69" s="8" t="n">
        <f aca="false">C69-C68</f>
        <v>8728</v>
      </c>
      <c r="E69" s="6" t="n">
        <v>10328</v>
      </c>
      <c r="F69" s="6" t="n">
        <v>1417</v>
      </c>
      <c r="G69" s="6" t="n">
        <v>19337</v>
      </c>
      <c r="H69" s="8" t="n">
        <f aca="false">C69-E69-G69</f>
        <v>69515</v>
      </c>
      <c r="I69" s="6" t="n">
        <v>7131</v>
      </c>
      <c r="J69" s="11" t="n">
        <f aca="false">C69/65273511*1000000</f>
        <v>1519.45250807789</v>
      </c>
      <c r="K69" s="8" t="n">
        <f aca="false">E69/65273511*1000000</f>
        <v>158.226512436262</v>
      </c>
      <c r="L69" s="6" t="n">
        <v>224254</v>
      </c>
      <c r="M69" s="6" t="n">
        <v>3436</v>
      </c>
    </row>
    <row r="70" customFormat="false" ht="15.25" hidden="false" customHeight="false" outlineLevel="0" collapsed="false">
      <c r="A70" s="0" t="s">
        <v>18</v>
      </c>
      <c r="B70" s="1" t="n">
        <v>43930</v>
      </c>
      <c r="C70" s="12" t="n">
        <v>103061</v>
      </c>
      <c r="D70" s="8" t="n">
        <f aca="false">C70-C69</f>
        <v>3881</v>
      </c>
      <c r="E70" s="12" t="n">
        <v>10869</v>
      </c>
      <c r="F70" s="12" t="n">
        <v>541</v>
      </c>
      <c r="G70" s="12" t="n">
        <v>21254</v>
      </c>
      <c r="H70" s="8" t="n">
        <f aca="false">C70-E70-G70</f>
        <v>70938</v>
      </c>
      <c r="I70" s="12" t="n">
        <v>7148</v>
      </c>
      <c r="J70" s="11" t="n">
        <f aca="false">C70/65273511*1000000</f>
        <v>1578.910011444</v>
      </c>
      <c r="K70" s="8" t="n">
        <f aca="false">E70/65273511*1000000</f>
        <v>166.514713755784</v>
      </c>
      <c r="L70" s="12" t="n">
        <v>224254</v>
      </c>
      <c r="M70" s="12" t="n">
        <v>3436</v>
      </c>
    </row>
    <row r="71" customFormat="false" ht="15.25" hidden="false" customHeight="false" outlineLevel="0" collapsed="false">
      <c r="A71" s="0" t="s">
        <v>18</v>
      </c>
      <c r="B71" s="1" t="n">
        <v>43931</v>
      </c>
      <c r="C71" s="12" t="n">
        <v>107696</v>
      </c>
      <c r="D71" s="8" t="n">
        <f aca="false">C71-C70</f>
        <v>4635</v>
      </c>
      <c r="E71" s="12" t="n">
        <v>12210</v>
      </c>
      <c r="F71" s="12" t="n">
        <v>1341</v>
      </c>
      <c r="G71" s="12" t="n">
        <v>23206</v>
      </c>
      <c r="H71" s="8" t="n">
        <f aca="false">C71-E71-G71</f>
        <v>72280</v>
      </c>
      <c r="I71" s="12" t="n">
        <v>7066</v>
      </c>
      <c r="J71" s="11" t="n">
        <f aca="false">C71/65273511*1000000</f>
        <v>1649.91890814637</v>
      </c>
      <c r="K71" s="8" t="n">
        <f aca="false">E71/65273511*1000000</f>
        <v>187.059035325984</v>
      </c>
      <c r="L71" s="12" t="n">
        <v>333807</v>
      </c>
      <c r="M71" s="12" t="n">
        <v>5114</v>
      </c>
    </row>
    <row r="72" customFormat="false" ht="15.25" hidden="false" customHeight="false" outlineLevel="0" collapsed="false">
      <c r="A72" s="0" t="s">
        <v>18</v>
      </c>
      <c r="B72" s="1" t="n">
        <v>43932</v>
      </c>
      <c r="C72" s="12" t="n">
        <v>113927</v>
      </c>
      <c r="D72" s="8" t="n">
        <f aca="false">C72-C71</f>
        <v>6231</v>
      </c>
      <c r="E72" s="12" t="n">
        <v>13197</v>
      </c>
      <c r="F72" s="12" t="n">
        <f aca="false">E72-E71</f>
        <v>987</v>
      </c>
      <c r="G72" s="12" t="n">
        <v>24932</v>
      </c>
      <c r="H72" s="8" t="n">
        <f aca="false">C72-E72-G72</f>
        <v>75798</v>
      </c>
      <c r="I72" s="12" t="n">
        <v>7004</v>
      </c>
      <c r="J72" s="11" t="n">
        <f aca="false">C72/65273511*1000000</f>
        <v>1745.37876474884</v>
      </c>
      <c r="K72" s="8" t="n">
        <f aca="false">E72/65273511*1000000</f>
        <v>202.180023685259</v>
      </c>
      <c r="L72" s="12" t="n">
        <v>333807</v>
      </c>
      <c r="M72" s="12" t="n">
        <v>5114</v>
      </c>
    </row>
    <row r="73" customFormat="false" ht="15.25" hidden="false" customHeight="false" outlineLevel="0" collapsed="false">
      <c r="A73" s="0" t="s">
        <v>18</v>
      </c>
      <c r="B73" s="1" t="n">
        <v>43933</v>
      </c>
      <c r="C73" s="12" t="n">
        <v>118178</v>
      </c>
      <c r="D73" s="8" t="n">
        <f aca="false">C73-C72</f>
        <v>4251</v>
      </c>
      <c r="E73" s="12" t="n">
        <v>13832</v>
      </c>
      <c r="F73" s="12" t="n">
        <f aca="false">E73-E72</f>
        <v>635</v>
      </c>
      <c r="G73" s="12" t="n">
        <v>26391</v>
      </c>
      <c r="H73" s="8" t="n">
        <f aca="false">C73-E73-G73</f>
        <v>77955</v>
      </c>
      <c r="I73" s="12" t="n">
        <v>6883</v>
      </c>
      <c r="J73" s="11" t="n">
        <f aca="false">C73/65273511*1000000</f>
        <v>1810.50472373089</v>
      </c>
      <c r="K73" s="8" t="n">
        <f aca="false">E73/65273511*1000000</f>
        <v>211.908319134235</v>
      </c>
      <c r="L73" s="12" t="n">
        <v>333807</v>
      </c>
      <c r="M73" s="12" t="n">
        <v>5114</v>
      </c>
    </row>
    <row r="74" customFormat="false" ht="15.25" hidden="false" customHeight="false" outlineLevel="0" collapsed="false">
      <c r="A74" s="0" t="s">
        <v>18</v>
      </c>
      <c r="B74" s="1" t="n">
        <v>43934</v>
      </c>
      <c r="C74" s="12" t="n">
        <v>120633</v>
      </c>
      <c r="D74" s="8" t="n">
        <f aca="false">C74-C73</f>
        <v>2455</v>
      </c>
      <c r="E74" s="12" t="n">
        <v>14393</v>
      </c>
      <c r="F74" s="12" t="n">
        <f aca="false">E74-E73</f>
        <v>561</v>
      </c>
      <c r="G74" s="12" t="n">
        <v>27186</v>
      </c>
      <c r="H74" s="8" t="n">
        <f aca="false">C74-E74-G74</f>
        <v>79054</v>
      </c>
      <c r="I74" s="12" t="n">
        <v>6845</v>
      </c>
      <c r="J74" s="11" t="n">
        <f aca="false">C74/65273511*1000000</f>
        <v>1848.11569275016</v>
      </c>
      <c r="K74" s="8" t="n">
        <f aca="false">E74/65273511*1000000</f>
        <v>220.502923460023</v>
      </c>
      <c r="L74" s="12" t="n">
        <v>333807</v>
      </c>
      <c r="M74" s="12" t="n">
        <v>5114</v>
      </c>
    </row>
    <row r="75" customFormat="false" ht="15.25" hidden="false" customHeight="false" outlineLevel="0" collapsed="false">
      <c r="A75" s="0" t="s">
        <v>18</v>
      </c>
      <c r="B75" s="1" t="n">
        <v>43935</v>
      </c>
      <c r="C75" s="12" t="n">
        <v>124298</v>
      </c>
      <c r="D75" s="8" t="n">
        <f aca="false">C75-C74</f>
        <v>3665</v>
      </c>
      <c r="E75" s="12" t="n">
        <v>14967</v>
      </c>
      <c r="F75" s="12" t="n">
        <f aca="false">E75-E74</f>
        <v>574</v>
      </c>
      <c r="G75" s="12" t="n">
        <v>27718</v>
      </c>
      <c r="H75" s="8" t="n">
        <f aca="false">C75-E75-G75</f>
        <v>81613</v>
      </c>
      <c r="I75" s="12" t="n">
        <v>6821</v>
      </c>
      <c r="J75" s="11" t="n">
        <f aca="false">C75/65273511*1000000</f>
        <v>1904.26404364858</v>
      </c>
      <c r="K75" s="8" t="n">
        <f aca="false">E75/65273511*1000000</f>
        <v>229.296689739885</v>
      </c>
      <c r="L75" s="12" t="n">
        <v>333807</v>
      </c>
      <c r="M75" s="12" t="n">
        <v>5114</v>
      </c>
    </row>
    <row r="76" customFormat="false" ht="15.25" hidden="false" customHeight="false" outlineLevel="0" collapsed="false">
      <c r="A76" s="0" t="s">
        <v>18</v>
      </c>
      <c r="B76" s="1" t="n">
        <v>43936</v>
      </c>
      <c r="C76" s="12" t="n">
        <v>130253</v>
      </c>
      <c r="D76" s="8" t="n">
        <f aca="false">C76-C75</f>
        <v>5955</v>
      </c>
      <c r="E76" s="12" t="n">
        <v>15729</v>
      </c>
      <c r="F76" s="12" t="n">
        <f aca="false">E76-E75</f>
        <v>762</v>
      </c>
      <c r="G76" s="12" t="n">
        <v>28805</v>
      </c>
      <c r="H76" s="8" t="n">
        <f aca="false">C76-E76-G76</f>
        <v>85719</v>
      </c>
      <c r="I76" s="12" t="n">
        <v>6730</v>
      </c>
      <c r="J76" s="11" t="n">
        <f aca="false">C76/65273511*1000000</f>
        <v>1995.49553876457</v>
      </c>
      <c r="K76" s="8" t="n">
        <f aca="false">E76/65273511*1000000</f>
        <v>240.970644278657</v>
      </c>
      <c r="L76" s="12" t="n">
        <v>333807</v>
      </c>
      <c r="M76" s="12" t="n">
        <v>5114</v>
      </c>
    </row>
    <row r="77" customFormat="false" ht="15.25" hidden="false" customHeight="false" outlineLevel="0" collapsed="false">
      <c r="A77" s="0" t="s">
        <v>18</v>
      </c>
      <c r="B77" s="1" t="n">
        <v>43937</v>
      </c>
      <c r="C77" s="12" t="n">
        <v>133644</v>
      </c>
      <c r="D77" s="8" t="n">
        <f aca="false">C77-C76</f>
        <v>3391</v>
      </c>
      <c r="E77" s="12" t="n">
        <v>17167</v>
      </c>
      <c r="F77" s="12" t="n">
        <f aca="false">E77-E76</f>
        <v>1438</v>
      </c>
      <c r="G77" s="12" t="n">
        <v>30955</v>
      </c>
      <c r="H77" s="8" t="n">
        <f aca="false">C77-E77-G77</f>
        <v>85522</v>
      </c>
      <c r="I77" s="12" t="n">
        <v>6457</v>
      </c>
      <c r="J77" s="11" t="n">
        <f aca="false">C77/65273511*1000000</f>
        <v>2047.44616847713</v>
      </c>
      <c r="K77" s="8" t="n">
        <f aca="false">E77/65273511*1000000</f>
        <v>263.001020429252</v>
      </c>
      <c r="L77" s="12" t="n">
        <v>333807</v>
      </c>
      <c r="M77" s="12" t="n">
        <v>5114</v>
      </c>
    </row>
    <row r="78" customFormat="false" ht="15.25" hidden="false" customHeight="false" outlineLevel="0" collapsed="false">
      <c r="A78" s="0" t="s">
        <v>18</v>
      </c>
      <c r="B78" s="1" t="n">
        <v>43938</v>
      </c>
      <c r="C78" s="12" t="n">
        <v>140772</v>
      </c>
      <c r="D78" s="8" t="n">
        <f aca="false">C78-C77</f>
        <v>7128</v>
      </c>
      <c r="E78" s="12" t="n">
        <v>17920</v>
      </c>
      <c r="F78" s="12" t="n">
        <f aca="false">E78-E77</f>
        <v>753</v>
      </c>
      <c r="G78" s="12" t="n">
        <v>32812</v>
      </c>
      <c r="H78" s="8" t="n">
        <f aca="false">C78-E78-G78</f>
        <v>90040</v>
      </c>
      <c r="I78" s="12" t="n">
        <v>6248</v>
      </c>
      <c r="J78" s="11" t="n">
        <f aca="false">C78/65273511*1000000</f>
        <v>2156.64819991068</v>
      </c>
      <c r="K78" s="8" t="n">
        <f aca="false">E78/65273511*1000000</f>
        <v>274.537093615203</v>
      </c>
      <c r="L78" s="12" t="n">
        <v>333807</v>
      </c>
      <c r="M78" s="12" t="n">
        <v>5114</v>
      </c>
    </row>
    <row r="79" customFormat="false" ht="15.25" hidden="false" customHeight="false" outlineLevel="0" collapsed="false">
      <c r="A79" s="0" t="s">
        <v>18</v>
      </c>
      <c r="B79" s="1" t="n">
        <v>43939</v>
      </c>
      <c r="C79" s="12" t="n">
        <v>143116</v>
      </c>
      <c r="D79" s="8" t="n">
        <f aca="false">C79-C78</f>
        <v>2344</v>
      </c>
      <c r="E79" s="12" t="n">
        <v>18681</v>
      </c>
      <c r="F79" s="12" t="n">
        <f aca="false">E79-E78</f>
        <v>761</v>
      </c>
      <c r="G79" s="12" t="n">
        <v>34420</v>
      </c>
      <c r="H79" s="8" t="n">
        <f aca="false">C79-E79-G79</f>
        <v>90015</v>
      </c>
      <c r="I79" s="12" t="n">
        <v>6027</v>
      </c>
      <c r="J79" s="11" t="n">
        <f aca="false">C79/65273511*1000000</f>
        <v>2192.55863224517</v>
      </c>
      <c r="K79" s="8" t="n">
        <f aca="false">E79/65273511*1000000</f>
        <v>286.195728003661</v>
      </c>
      <c r="L79" s="12" t="n">
        <v>463662</v>
      </c>
      <c r="M79" s="12" t="n">
        <v>7103</v>
      </c>
    </row>
    <row r="80" customFormat="false" ht="15.25" hidden="false" customHeight="false" outlineLevel="0" collapsed="false">
      <c r="A80" s="0" t="s">
        <v>18</v>
      </c>
      <c r="B80" s="1" t="n">
        <v>43940</v>
      </c>
      <c r="C80" s="12" t="n">
        <v>146782</v>
      </c>
      <c r="D80" s="8" t="n">
        <f aca="false">C80-C79</f>
        <v>3666</v>
      </c>
      <c r="E80" s="12" t="n">
        <v>19323</v>
      </c>
      <c r="F80" s="12" t="n">
        <v>642</v>
      </c>
      <c r="G80" s="12" t="n">
        <v>35983</v>
      </c>
      <c r="H80" s="8" t="n">
        <f aca="false">C80-E80-G80</f>
        <v>91476</v>
      </c>
      <c r="I80" s="12" t="n">
        <v>5833</v>
      </c>
      <c r="J80" s="11" t="n">
        <f aca="false">C80/65273511*1000000</f>
        <v>2248.7223032939</v>
      </c>
      <c r="K80" s="8" t="n">
        <f aca="false">E80/65273511*1000000</f>
        <v>296.031264504831</v>
      </c>
      <c r="L80" s="12" t="n">
        <v>463662</v>
      </c>
      <c r="M80" s="12" t="n">
        <v>7103</v>
      </c>
    </row>
    <row r="81" customFormat="false" ht="15.25" hidden="false" customHeight="false" outlineLevel="0" collapsed="false">
      <c r="A81" s="0" t="s">
        <v>18</v>
      </c>
      <c r="B81" s="1" t="n">
        <v>43941</v>
      </c>
      <c r="C81" s="12" t="n">
        <v>147844</v>
      </c>
      <c r="D81" s="8" t="n">
        <f aca="false">C81-C80</f>
        <v>1062</v>
      </c>
      <c r="E81" s="12" t="n">
        <v>19718</v>
      </c>
      <c r="F81" s="12" t="n">
        <v>395</v>
      </c>
      <c r="G81" s="12" t="n">
        <v>36578</v>
      </c>
      <c r="H81" s="8" t="n">
        <f aca="false">C81-E81-G81</f>
        <v>91548</v>
      </c>
      <c r="I81" s="12" t="n">
        <v>5744</v>
      </c>
      <c r="J81" s="11" t="n">
        <f aca="false">C81/65273511*1000000</f>
        <v>2264.99230292668</v>
      </c>
      <c r="K81" s="8" t="n">
        <f aca="false">E81/65273511*1000000</f>
        <v>302.082723878604</v>
      </c>
      <c r="L81" s="12" t="n">
        <v>463662</v>
      </c>
      <c r="M81" s="12" t="n">
        <v>7103</v>
      </c>
    </row>
    <row r="82" customFormat="false" ht="15.25" hidden="false" customHeight="false" outlineLevel="0" collapsed="false">
      <c r="A82" s="0" t="s">
        <v>18</v>
      </c>
      <c r="B82" s="1" t="n">
        <v>43942</v>
      </c>
      <c r="C82" s="6" t="n">
        <v>150278</v>
      </c>
      <c r="D82" s="8" t="n">
        <f aca="false">C82-C81</f>
        <v>2434</v>
      </c>
      <c r="E82" s="6" t="n">
        <v>20265</v>
      </c>
      <c r="F82" s="6" t="n">
        <v>547</v>
      </c>
      <c r="G82" s="6" t="n">
        <v>37409</v>
      </c>
      <c r="H82" s="8" t="n">
        <f aca="false">C82-E82-G82</f>
        <v>92604</v>
      </c>
      <c r="I82" s="6" t="n">
        <v>5683</v>
      </c>
      <c r="J82" s="11" t="n">
        <f aca="false">C82/65273511*1000000</f>
        <v>2302.28154878937</v>
      </c>
      <c r="K82" s="8" t="n">
        <f aca="false">E82/65273511*1000000</f>
        <v>310.462846100005</v>
      </c>
      <c r="L82" s="6" t="n">
        <v>463662</v>
      </c>
      <c r="M82" s="6" t="n">
        <v>7103</v>
      </c>
    </row>
    <row r="83" customFormat="false" ht="15.25" hidden="false" customHeight="false" outlineLevel="0" collapsed="false">
      <c r="A83" s="0" t="s">
        <v>18</v>
      </c>
      <c r="B83" s="1" t="n">
        <v>43943</v>
      </c>
      <c r="C83" s="6" t="n">
        <v>153531</v>
      </c>
      <c r="D83" s="8" t="n">
        <f aca="false">C83-C82</f>
        <v>3253</v>
      </c>
      <c r="E83" s="6" t="n">
        <v>20796</v>
      </c>
      <c r="F83" s="6" t="n">
        <v>531</v>
      </c>
      <c r="G83" s="6" t="n">
        <v>39181</v>
      </c>
      <c r="H83" s="8" t="n">
        <f aca="false">C83-E83-G83</f>
        <v>93554</v>
      </c>
      <c r="I83" s="6" t="n">
        <v>5433</v>
      </c>
      <c r="J83" s="11" t="n">
        <f aca="false">C83/65273511*1000000</f>
        <v>2352.11799775869</v>
      </c>
      <c r="K83" s="8" t="n">
        <f aca="false">E83/65273511*1000000</f>
        <v>318.597845916393</v>
      </c>
      <c r="L83" s="6" t="n">
        <v>463662</v>
      </c>
      <c r="M83" s="6" t="n">
        <v>7103</v>
      </c>
    </row>
    <row r="84" customFormat="false" ht="15.25" hidden="false" customHeight="false" outlineLevel="0" collapsed="false">
      <c r="A84" s="0" t="s">
        <v>18</v>
      </c>
      <c r="B84" s="1" t="n">
        <v>43944</v>
      </c>
      <c r="C84" s="6" t="n">
        <v>155944</v>
      </c>
      <c r="D84" s="8" t="n">
        <f aca="false">C84-C83</f>
        <v>2413</v>
      </c>
      <c r="E84" s="6" t="n">
        <v>21340</v>
      </c>
      <c r="F84" s="6" t="n">
        <v>544</v>
      </c>
      <c r="G84" s="6" t="n">
        <v>40657</v>
      </c>
      <c r="H84" s="8" t="n">
        <f aca="false">C84-E84-G84</f>
        <v>93947</v>
      </c>
      <c r="I84" s="6" t="n">
        <v>5218</v>
      </c>
      <c r="J84" s="11" t="n">
        <f aca="false">C84/65273511*1000000</f>
        <v>2389.0855204648</v>
      </c>
      <c r="K84" s="8" t="n">
        <f aca="false">E84/65273511*1000000</f>
        <v>326.932007686855</v>
      </c>
      <c r="L84" s="6" t="n">
        <v>463662</v>
      </c>
      <c r="M84" s="6" t="n">
        <v>7103</v>
      </c>
    </row>
    <row r="85" customFormat="false" ht="15.25" hidden="false" customHeight="false" outlineLevel="0" collapsed="false">
      <c r="A85" s="0" t="s">
        <v>18</v>
      </c>
      <c r="B85" s="1" t="n">
        <v>43945</v>
      </c>
      <c r="C85" s="6" t="n">
        <v>158183</v>
      </c>
      <c r="D85" s="8" t="n">
        <f aca="false">C85-C84</f>
        <v>2239</v>
      </c>
      <c r="E85" s="6" t="n">
        <v>21856</v>
      </c>
      <c r="F85" s="6" t="n">
        <v>516</v>
      </c>
      <c r="G85" s="6" t="n">
        <v>42088</v>
      </c>
      <c r="H85" s="8" t="n">
        <f aca="false">C85-E85-G85</f>
        <v>94239</v>
      </c>
      <c r="I85" s="6" t="n">
        <v>5053</v>
      </c>
      <c r="J85" s="11" t="n">
        <f aca="false">C85/65273511*1000000</f>
        <v>2423.38733701639</v>
      </c>
      <c r="K85" s="8" t="n">
        <f aca="false">E85/65273511*1000000</f>
        <v>334.837205248543</v>
      </c>
      <c r="L85" s="6" t="n">
        <v>463662</v>
      </c>
      <c r="M85" s="6" t="n">
        <v>7103</v>
      </c>
    </row>
    <row r="86" customFormat="false" ht="15.25" hidden="false" customHeight="false" outlineLevel="0" collapsed="false">
      <c r="A86" s="0" t="s">
        <v>18</v>
      </c>
      <c r="B86" s="1" t="n">
        <v>43946</v>
      </c>
      <c r="C86" s="6" t="n">
        <v>159828</v>
      </c>
      <c r="D86" s="8" t="n">
        <f aca="false">C86-C85</f>
        <v>1645</v>
      </c>
      <c r="E86" s="6" t="n">
        <v>22245</v>
      </c>
      <c r="F86" s="6" t="n">
        <v>389</v>
      </c>
      <c r="G86" s="6" t="n">
        <v>43493</v>
      </c>
      <c r="H86" s="8" t="n">
        <f aca="false">C86-E86-G86</f>
        <v>94090</v>
      </c>
      <c r="I86" s="6" t="n">
        <v>4870</v>
      </c>
      <c r="J86" s="11" t="n">
        <f aca="false">C86/65273511*1000000</f>
        <v>2448.58898428185</v>
      </c>
      <c r="K86" s="8" t="n">
        <f aca="false">E86/65273511*1000000</f>
        <v>340.796743720435</v>
      </c>
      <c r="L86" s="6" t="n">
        <v>463662</v>
      </c>
      <c r="M86" s="6" t="n">
        <v>7103</v>
      </c>
    </row>
    <row r="87" customFormat="false" ht="15.25" hidden="false" customHeight="false" outlineLevel="0" collapsed="false">
      <c r="A87" s="0" t="s">
        <v>18</v>
      </c>
      <c r="B87" s="1" t="n">
        <v>43947</v>
      </c>
      <c r="C87" s="6" t="n">
        <v>161488</v>
      </c>
      <c r="D87" s="6" t="n">
        <v>1660</v>
      </c>
      <c r="E87" s="6" t="n">
        <v>22614</v>
      </c>
      <c r="F87" s="6" t="n">
        <v>369</v>
      </c>
      <c r="G87" s="6" t="n">
        <v>44594</v>
      </c>
      <c r="H87" s="6" t="n">
        <v>94280</v>
      </c>
      <c r="I87" s="6" t="n">
        <v>4725</v>
      </c>
      <c r="J87" s="11" t="n">
        <v>2474</v>
      </c>
      <c r="K87" s="6" t="n">
        <v>346</v>
      </c>
      <c r="L87" s="6" t="n">
        <v>463662</v>
      </c>
      <c r="M87" s="6" t="n">
        <v>7103</v>
      </c>
    </row>
    <row r="88" customFormat="false" ht="15.25" hidden="false" customHeight="false" outlineLevel="0" collapsed="false">
      <c r="A88" s="0" t="s">
        <v>18</v>
      </c>
      <c r="B88" s="1" t="n">
        <v>43948</v>
      </c>
      <c r="C88" s="6" t="n">
        <v>162100</v>
      </c>
      <c r="D88" s="6" t="n">
        <v>612</v>
      </c>
      <c r="E88" s="6" t="n">
        <v>22856</v>
      </c>
      <c r="F88" s="6" t="n">
        <v>242</v>
      </c>
      <c r="G88" s="6" t="n">
        <v>44903</v>
      </c>
      <c r="H88" s="6" t="n">
        <v>94341</v>
      </c>
      <c r="I88" s="6" t="n">
        <v>4682</v>
      </c>
      <c r="J88" s="11" t="n">
        <v>2483</v>
      </c>
      <c r="K88" s="6" t="n">
        <v>350</v>
      </c>
      <c r="L88" s="6" t="n">
        <v>463662</v>
      </c>
      <c r="M88" s="6" t="n">
        <v>7103</v>
      </c>
    </row>
    <row r="89" customFormat="false" ht="15.25" hidden="false" customHeight="false" outlineLevel="0" collapsed="false">
      <c r="A89" s="0" t="s">
        <v>18</v>
      </c>
      <c r="B89" s="1" t="n">
        <v>43949</v>
      </c>
      <c r="C89" s="6" t="n">
        <v>165842</v>
      </c>
      <c r="D89" s="6" t="n">
        <v>3742</v>
      </c>
      <c r="E89" s="6" t="n">
        <v>23293</v>
      </c>
      <c r="F89" s="6" t="n">
        <v>437</v>
      </c>
      <c r="G89" s="6" t="n">
        <v>45513</v>
      </c>
      <c r="H89" s="6" t="n">
        <v>97036</v>
      </c>
      <c r="I89" s="6" t="n">
        <v>4608</v>
      </c>
      <c r="J89" s="11" t="n">
        <v>2541</v>
      </c>
      <c r="K89" s="6" t="n">
        <v>357</v>
      </c>
      <c r="L89" s="6" t="n">
        <v>463662</v>
      </c>
      <c r="M89" s="6" t="n">
        <v>7103</v>
      </c>
    </row>
    <row r="90" s="6" customFormat="true" ht="17.15" hidden="false" customHeight="false" outlineLevel="0" collapsed="false">
      <c r="A90" s="20" t="s">
        <v>18</v>
      </c>
      <c r="B90" s="21" t="n">
        <v>43950</v>
      </c>
      <c r="C90" s="6" t="n">
        <v>168480</v>
      </c>
      <c r="D90" s="6" t="n">
        <v>2638</v>
      </c>
      <c r="E90" s="6" t="n">
        <v>23660</v>
      </c>
      <c r="F90" s="6" t="n">
        <v>367</v>
      </c>
      <c r="G90" s="6" t="n">
        <v>46886</v>
      </c>
      <c r="H90" s="6" t="n">
        <v>95365</v>
      </c>
      <c r="I90" s="6" t="n">
        <v>4387</v>
      </c>
      <c r="J90" s="6" t="n">
        <v>2542</v>
      </c>
      <c r="K90" s="6" t="n">
        <v>362</v>
      </c>
      <c r="L90" s="6" t="n">
        <v>463662</v>
      </c>
      <c r="M90" s="6" t="n">
        <v>7103</v>
      </c>
    </row>
    <row r="91" customFormat="false" ht="15.25" hidden="false" customHeight="false" outlineLevel="0" collapsed="false">
      <c r="A91" s="0" t="s">
        <v>18</v>
      </c>
      <c r="B91" s="1" t="n">
        <v>43951</v>
      </c>
      <c r="C91" s="6" t="n">
        <v>166420</v>
      </c>
      <c r="D91" s="6" t="n">
        <v>509</v>
      </c>
      <c r="E91" s="6" t="n">
        <v>24087</v>
      </c>
      <c r="F91" s="6" t="n">
        <v>427</v>
      </c>
      <c r="G91" s="6" t="n">
        <v>48228</v>
      </c>
      <c r="H91" s="6" t="n">
        <v>94105</v>
      </c>
      <c r="I91" s="6" t="n">
        <v>4207</v>
      </c>
      <c r="J91" s="6" t="n">
        <v>2550</v>
      </c>
      <c r="K91" s="6" t="n">
        <v>369</v>
      </c>
      <c r="L91" s="6" t="n">
        <v>463662</v>
      </c>
      <c r="M91" s="6" t="n">
        <v>7103</v>
      </c>
    </row>
    <row r="92" customFormat="false" ht="15.25" hidden="false" customHeight="false" outlineLevel="0" collapsed="false">
      <c r="A92" s="0" t="s">
        <v>18</v>
      </c>
      <c r="B92" s="1" t="n">
        <v>43952</v>
      </c>
      <c r="C92" s="6" t="n">
        <v>167178</v>
      </c>
      <c r="D92" s="6" t="n">
        <v>758</v>
      </c>
      <c r="E92" s="6" t="n">
        <v>24376</v>
      </c>
      <c r="F92" s="6" t="n">
        <v>289</v>
      </c>
      <c r="G92" s="6" t="n">
        <v>49476</v>
      </c>
      <c r="H92" s="6" t="n">
        <v>93326</v>
      </c>
      <c r="I92" s="6" t="n">
        <v>4019</v>
      </c>
      <c r="J92" s="6" t="n">
        <v>2561</v>
      </c>
      <c r="K92" s="6" t="n">
        <v>373</v>
      </c>
      <c r="L92" s="6" t="n">
        <v>724574</v>
      </c>
      <c r="M92" s="6" t="n">
        <v>11101</v>
      </c>
    </row>
    <row r="93" customFormat="false" ht="15.25" hidden="false" customHeight="false" outlineLevel="0" collapsed="false">
      <c r="A93" s="0" t="s">
        <v>18</v>
      </c>
      <c r="B93" s="1" t="n">
        <v>43953</v>
      </c>
      <c r="C93" s="6" t="n">
        <f aca="false">Sheet1!AU94</f>
        <v>167346</v>
      </c>
      <c r="D93" s="6" t="n">
        <f aca="false">Sheet1!AV94</f>
        <v>168</v>
      </c>
      <c r="E93" s="6" t="n">
        <f aca="false">Sheet1!AW94</f>
        <v>24594</v>
      </c>
      <c r="F93" s="6" t="n">
        <f aca="false">Sheet1!AX94</f>
        <v>218</v>
      </c>
      <c r="G93" s="6" t="n">
        <f aca="false">Sheet1!AY94</f>
        <v>50212</v>
      </c>
      <c r="H93" s="6" t="n">
        <f aca="false">Sheet1!AZ94</f>
        <v>92540</v>
      </c>
      <c r="I93" s="6" t="n">
        <f aca="false">Sheet1!BA94</f>
        <v>3878</v>
      </c>
      <c r="J93" s="6" t="n">
        <f aca="false">Sheet1!BB94</f>
        <v>2564</v>
      </c>
      <c r="K93" s="6" t="n">
        <f aca="false">Sheet1!BC94</f>
        <v>377</v>
      </c>
      <c r="L93" s="6" t="n">
        <f aca="false">Sheet1!BD94</f>
        <v>1100228</v>
      </c>
      <c r="M93" s="6" t="n">
        <f aca="false">Sheet1!BE94</f>
        <v>16856</v>
      </c>
    </row>
    <row r="94" customFormat="false" ht="15.25" hidden="false" customHeight="false" outlineLevel="0" collapsed="false">
      <c r="A94" s="0" t="s">
        <v>18</v>
      </c>
      <c r="B94" s="1" t="n">
        <v>43954</v>
      </c>
      <c r="C94" s="6" t="n">
        <f aca="false">Sheet1!AU95</f>
        <v>168396</v>
      </c>
      <c r="D94" s="6" t="n">
        <f aca="false">Sheet1!AV95</f>
        <v>1050</v>
      </c>
      <c r="E94" s="6" t="n">
        <f aca="false">Sheet1!AW95</f>
        <v>24760</v>
      </c>
      <c r="F94" s="6" t="n">
        <f aca="false">Sheet1!AX95</f>
        <v>166</v>
      </c>
      <c r="G94" s="6" t="n">
        <f aca="false">Sheet1!AY95</f>
        <v>50562</v>
      </c>
      <c r="H94" s="6" t="n">
        <f aca="false">Sheet1!AZ95</f>
        <v>93074</v>
      </c>
      <c r="I94" s="6" t="n">
        <f aca="false">Sheet1!BA95</f>
        <v>3827</v>
      </c>
      <c r="J94" s="6" t="n">
        <f aca="false">Sheet1!BB95</f>
        <v>2580</v>
      </c>
      <c r="K94" s="6" t="n">
        <f aca="false">Sheet1!BC95</f>
        <v>379</v>
      </c>
      <c r="L94" s="6" t="n">
        <f aca="false">Sheet1!BD95</f>
        <v>1100228</v>
      </c>
      <c r="M94" s="6" t="n">
        <f aca="false">Sheet1!BE95</f>
        <v>16856</v>
      </c>
    </row>
    <row r="95" customFormat="false" ht="15.25" hidden="false" customHeight="false" outlineLevel="0" collapsed="false">
      <c r="A95" s="0" t="s">
        <v>18</v>
      </c>
      <c r="B95" s="1" t="n">
        <v>43955</v>
      </c>
      <c r="C95" s="6"/>
      <c r="D95" s="6"/>
      <c r="E95" s="6"/>
      <c r="F95" s="6"/>
      <c r="G95" s="6"/>
      <c r="H95" s="6"/>
      <c r="I95" s="6"/>
      <c r="J95" s="11"/>
      <c r="K95" s="6"/>
      <c r="L95" s="6"/>
      <c r="M95" s="6"/>
    </row>
    <row r="96" customFormat="false" ht="15.25" hidden="false" customHeight="false" outlineLevel="0" collapsed="false">
      <c r="C96" s="6"/>
      <c r="D96" s="6"/>
      <c r="E96" s="6"/>
      <c r="F96" s="6"/>
      <c r="G96" s="6"/>
      <c r="H96" s="6"/>
      <c r="I96" s="6"/>
      <c r="J96" s="11"/>
      <c r="K96" s="6"/>
      <c r="L96" s="6"/>
      <c r="M96" s="6"/>
    </row>
    <row r="97" customFormat="false" ht="15.25" hidden="false" customHeight="false" outlineLevel="0" collapsed="false">
      <c r="C97" s="6"/>
      <c r="D97" s="6"/>
      <c r="E97" s="6"/>
      <c r="F97" s="6"/>
      <c r="G97" s="6"/>
      <c r="H97" s="6"/>
      <c r="I97" s="6"/>
      <c r="J97" s="11"/>
      <c r="K97" s="6"/>
      <c r="L97" s="6"/>
      <c r="M97" s="6"/>
    </row>
    <row r="98" customFormat="false" ht="15.25" hidden="false" customHeight="false" outlineLevel="0" collapsed="false">
      <c r="C98" s="6"/>
      <c r="D98" s="6"/>
      <c r="E98" s="6"/>
      <c r="F98" s="6"/>
      <c r="G98" s="6"/>
      <c r="H98" s="6"/>
      <c r="I98" s="6"/>
      <c r="J98" s="11"/>
      <c r="K98" s="6"/>
      <c r="L98" s="6"/>
      <c r="M98" s="6"/>
    </row>
    <row r="99" customFormat="false" ht="15.25" hidden="false" customHeight="false" outlineLevel="0" collapsed="false">
      <c r="C99" s="6"/>
      <c r="D99" s="6"/>
      <c r="E99" s="6"/>
      <c r="F99" s="6"/>
      <c r="G99" s="6"/>
      <c r="H99" s="6"/>
      <c r="I99" s="6"/>
      <c r="J99" s="11"/>
      <c r="K99" s="6"/>
      <c r="L99" s="6"/>
      <c r="M99" s="6"/>
    </row>
    <row r="100" customFormat="false" ht="15.25" hidden="false" customHeight="false" outlineLevel="0" collapsed="false">
      <c r="C100" s="6"/>
      <c r="D100" s="6"/>
      <c r="E100" s="6"/>
      <c r="F100" s="6"/>
      <c r="G100" s="6"/>
      <c r="H100" s="6"/>
      <c r="I100" s="6"/>
      <c r="J100" s="11"/>
      <c r="K100" s="6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11"/>
      <c r="K101" s="6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11"/>
      <c r="K102" s="6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11"/>
      <c r="K103" s="6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11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11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11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11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11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11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11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11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11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11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11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11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11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11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11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11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11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11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11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11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11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11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11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11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11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11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11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11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11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11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11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11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11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11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11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11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11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22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11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11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22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11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22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11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11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11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11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11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11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11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11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11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11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11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11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23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8"/>
  <sheetViews>
    <sheetView showFormulas="false" showGridLines="tru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O124" activeCellId="1" sqref="B90 O124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5"/>
    <col collapsed="false" customWidth="true" hidden="false" outlineLevel="0" max="11" min="11" style="18" width="9.75"/>
    <col collapsed="false" customWidth="true" hidden="false" outlineLevel="0" max="13" min="12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19</v>
      </c>
      <c r="B2" s="1" t="n">
        <v>43831</v>
      </c>
      <c r="C2" s="6" t="n">
        <v>0</v>
      </c>
      <c r="D2" s="6" t="n">
        <v>0</v>
      </c>
      <c r="E2" s="6" t="n">
        <v>0</v>
      </c>
      <c r="F2" s="6" t="n">
        <v>0</v>
      </c>
      <c r="G2" s="6"/>
      <c r="H2" s="6"/>
      <c r="I2" s="6"/>
      <c r="J2" s="6"/>
      <c r="K2" s="11"/>
      <c r="L2" s="6"/>
      <c r="M2" s="6"/>
    </row>
    <row r="3" customFormat="false" ht="15.25" hidden="false" customHeight="false" outlineLevel="0" collapsed="false">
      <c r="A3" s="0" t="s">
        <v>19</v>
      </c>
      <c r="B3" s="1" t="n">
        <v>43832</v>
      </c>
      <c r="C3" s="6" t="n">
        <v>0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11"/>
      <c r="L3" s="6"/>
      <c r="M3" s="6"/>
    </row>
    <row r="4" customFormat="false" ht="15.25" hidden="false" customHeight="false" outlineLevel="0" collapsed="false">
      <c r="A4" s="0" t="s">
        <v>19</v>
      </c>
      <c r="B4" s="1" t="n">
        <v>43833</v>
      </c>
      <c r="C4" s="6" t="n">
        <v>0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11"/>
      <c r="L4" s="6"/>
      <c r="M4" s="6"/>
    </row>
    <row r="5" customFormat="false" ht="15.25" hidden="false" customHeight="false" outlineLevel="0" collapsed="false">
      <c r="A5" s="0" t="s">
        <v>19</v>
      </c>
      <c r="B5" s="1" t="n">
        <v>43834</v>
      </c>
      <c r="C5" s="6" t="n">
        <v>0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11"/>
      <c r="L5" s="6"/>
      <c r="M5" s="6"/>
    </row>
    <row r="6" customFormat="false" ht="15.25" hidden="false" customHeight="false" outlineLevel="0" collapsed="false">
      <c r="A6" s="0" t="s">
        <v>19</v>
      </c>
      <c r="B6" s="1" t="n">
        <v>43835</v>
      </c>
      <c r="C6" s="6" t="n">
        <v>0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11"/>
      <c r="L6" s="6"/>
      <c r="M6" s="6"/>
    </row>
    <row r="7" customFormat="false" ht="15.25" hidden="false" customHeight="false" outlineLevel="0" collapsed="false">
      <c r="A7" s="0" t="s">
        <v>19</v>
      </c>
      <c r="B7" s="1" t="n">
        <v>43836</v>
      </c>
      <c r="C7" s="6" t="n">
        <v>0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11"/>
      <c r="L7" s="6"/>
      <c r="M7" s="6"/>
    </row>
    <row r="8" customFormat="false" ht="15.25" hidden="false" customHeight="false" outlineLevel="0" collapsed="false">
      <c r="A8" s="0" t="s">
        <v>19</v>
      </c>
      <c r="B8" s="1" t="n">
        <v>43837</v>
      </c>
      <c r="C8" s="6" t="n">
        <v>0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11"/>
      <c r="L8" s="6"/>
      <c r="M8" s="6"/>
    </row>
    <row r="9" customFormat="false" ht="15.25" hidden="false" customHeight="false" outlineLevel="0" collapsed="false">
      <c r="A9" s="0" t="s">
        <v>19</v>
      </c>
      <c r="B9" s="1" t="n">
        <v>43838</v>
      </c>
      <c r="C9" s="6" t="n">
        <v>0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11"/>
      <c r="L9" s="6"/>
      <c r="M9" s="6"/>
    </row>
    <row r="10" customFormat="false" ht="15.25" hidden="false" customHeight="false" outlineLevel="0" collapsed="false">
      <c r="A10" s="0" t="s">
        <v>19</v>
      </c>
      <c r="B10" s="1" t="n">
        <v>43839</v>
      </c>
      <c r="C10" s="6" t="n">
        <v>0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11"/>
      <c r="L10" s="6"/>
      <c r="M10" s="6"/>
    </row>
    <row r="11" customFormat="false" ht="15.25" hidden="false" customHeight="false" outlineLevel="0" collapsed="false">
      <c r="A11" s="0" t="s">
        <v>19</v>
      </c>
      <c r="B11" s="1" t="n">
        <v>43840</v>
      </c>
      <c r="C11" s="6" t="n">
        <v>0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11"/>
      <c r="L11" s="6"/>
      <c r="M11" s="6"/>
    </row>
    <row r="12" customFormat="false" ht="15.25" hidden="false" customHeight="false" outlineLevel="0" collapsed="false">
      <c r="A12" s="0" t="s">
        <v>19</v>
      </c>
      <c r="B12" s="1" t="n">
        <v>43841</v>
      </c>
      <c r="C12" s="6" t="n">
        <v>0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11"/>
      <c r="L12" s="6"/>
      <c r="M12" s="6"/>
    </row>
    <row r="13" customFormat="false" ht="15.25" hidden="false" customHeight="false" outlineLevel="0" collapsed="false">
      <c r="A13" s="0" t="s">
        <v>19</v>
      </c>
      <c r="B13" s="1" t="n">
        <v>43842</v>
      </c>
      <c r="C13" s="6" t="n">
        <v>0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11"/>
      <c r="L13" s="6"/>
      <c r="M13" s="6"/>
    </row>
    <row r="14" customFormat="false" ht="15.25" hidden="false" customHeight="false" outlineLevel="0" collapsed="false">
      <c r="A14" s="0" t="s">
        <v>19</v>
      </c>
      <c r="B14" s="1" t="n">
        <v>43843</v>
      </c>
      <c r="C14" s="6" t="n">
        <v>0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11"/>
      <c r="L14" s="6"/>
      <c r="M14" s="6"/>
    </row>
    <row r="15" customFormat="false" ht="15.25" hidden="false" customHeight="false" outlineLevel="0" collapsed="false">
      <c r="A15" s="0" t="s">
        <v>19</v>
      </c>
      <c r="B15" s="1" t="n">
        <v>43844</v>
      </c>
      <c r="C15" s="6" t="n">
        <v>0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11"/>
      <c r="L15" s="6"/>
      <c r="M15" s="6"/>
    </row>
    <row r="16" customFormat="false" ht="15.25" hidden="false" customHeight="false" outlineLevel="0" collapsed="false">
      <c r="A16" s="0" t="s">
        <v>19</v>
      </c>
      <c r="B16" s="1" t="n">
        <v>43845</v>
      </c>
      <c r="C16" s="6" t="n">
        <v>0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11"/>
      <c r="L16" s="6"/>
      <c r="M16" s="6"/>
    </row>
    <row r="17" customFormat="false" ht="15.25" hidden="false" customHeight="false" outlineLevel="0" collapsed="false">
      <c r="A17" s="0" t="s">
        <v>19</v>
      </c>
      <c r="B17" s="1" t="n">
        <v>43846</v>
      </c>
      <c r="C17" s="6" t="n">
        <v>0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11"/>
      <c r="L17" s="6"/>
      <c r="M17" s="6"/>
    </row>
    <row r="18" customFormat="false" ht="15.25" hidden="false" customHeight="false" outlineLevel="0" collapsed="false">
      <c r="A18" s="0" t="s">
        <v>19</v>
      </c>
      <c r="B18" s="1" t="n">
        <v>43847</v>
      </c>
      <c r="C18" s="6" t="n">
        <v>0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11"/>
      <c r="L18" s="6"/>
      <c r="M18" s="6"/>
    </row>
    <row r="19" customFormat="false" ht="15.25" hidden="false" customHeight="false" outlineLevel="0" collapsed="false">
      <c r="A19" s="0" t="s">
        <v>19</v>
      </c>
      <c r="B19" s="1" t="n">
        <v>43848</v>
      </c>
      <c r="C19" s="6" t="n">
        <v>0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11"/>
      <c r="L19" s="6"/>
      <c r="M19" s="6"/>
    </row>
    <row r="20" customFormat="false" ht="15.25" hidden="false" customHeight="false" outlineLevel="0" collapsed="false">
      <c r="A20" s="0" t="s">
        <v>19</v>
      </c>
      <c r="B20" s="1" t="n">
        <v>43849</v>
      </c>
      <c r="C20" s="6" t="n">
        <v>0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11"/>
      <c r="L20" s="6"/>
      <c r="M20" s="6"/>
    </row>
    <row r="21" customFormat="false" ht="15.25" hidden="false" customHeight="false" outlineLevel="0" collapsed="false">
      <c r="A21" s="0" t="s">
        <v>19</v>
      </c>
      <c r="B21" s="1" t="n">
        <v>43850</v>
      </c>
      <c r="C21" s="6" t="n">
        <v>0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11"/>
      <c r="L21" s="6"/>
      <c r="M21" s="6"/>
    </row>
    <row r="22" customFormat="false" ht="15.25" hidden="false" customHeight="false" outlineLevel="0" collapsed="false">
      <c r="A22" s="0" t="s">
        <v>19</v>
      </c>
      <c r="B22" s="1" t="n">
        <v>43851</v>
      </c>
      <c r="C22" s="6" t="n">
        <v>0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11"/>
      <c r="L22" s="6"/>
      <c r="M22" s="6"/>
    </row>
    <row r="23" customFormat="false" ht="15.25" hidden="false" customHeight="false" outlineLevel="0" collapsed="false">
      <c r="A23" s="0" t="s">
        <v>19</v>
      </c>
      <c r="B23" s="1" t="n">
        <v>43852</v>
      </c>
      <c r="C23" s="6" t="n">
        <v>0</v>
      </c>
      <c r="D23" s="6" t="n">
        <v>0</v>
      </c>
      <c r="E23" s="6" t="n">
        <v>0</v>
      </c>
      <c r="F23" s="6" t="n">
        <v>0</v>
      </c>
      <c r="G23" s="6"/>
      <c r="H23" s="6"/>
      <c r="I23" s="6"/>
      <c r="J23" s="6"/>
      <c r="K23" s="11"/>
      <c r="L23" s="6"/>
      <c r="M23" s="6"/>
    </row>
    <row r="24" customFormat="false" ht="15.25" hidden="false" customHeight="false" outlineLevel="0" collapsed="false">
      <c r="A24" s="0" t="s">
        <v>19</v>
      </c>
      <c r="B24" s="1" t="n">
        <v>43853</v>
      </c>
      <c r="C24" s="6" t="n">
        <v>0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11"/>
      <c r="L24" s="6"/>
      <c r="M24" s="6"/>
    </row>
    <row r="25" customFormat="false" ht="15.25" hidden="false" customHeight="false" outlineLevel="0" collapsed="false">
      <c r="A25" s="0" t="s">
        <v>19</v>
      </c>
      <c r="B25" s="1" t="n">
        <v>43854</v>
      </c>
      <c r="C25" s="6" t="n">
        <v>3</v>
      </c>
      <c r="D25" s="6" t="n">
        <v>3</v>
      </c>
      <c r="E25" s="6" t="n">
        <v>0</v>
      </c>
      <c r="F25" s="6" t="n">
        <v>0</v>
      </c>
      <c r="G25" s="6"/>
      <c r="H25" s="6"/>
      <c r="I25" s="6"/>
      <c r="J25" s="6"/>
      <c r="K25" s="11"/>
      <c r="L25" s="6"/>
      <c r="M25" s="6"/>
    </row>
    <row r="26" customFormat="false" ht="15.25" hidden="false" customHeight="false" outlineLevel="0" collapsed="false">
      <c r="A26" s="0" t="s">
        <v>19</v>
      </c>
      <c r="B26" s="1" t="n">
        <v>43855</v>
      </c>
      <c r="C26" s="6" t="n">
        <v>3</v>
      </c>
      <c r="D26" s="6" t="n">
        <v>0</v>
      </c>
      <c r="E26" s="6" t="n">
        <v>0</v>
      </c>
      <c r="F26" s="6" t="n">
        <v>0</v>
      </c>
      <c r="G26" s="6"/>
      <c r="H26" s="6"/>
      <c r="I26" s="6"/>
      <c r="J26" s="6"/>
      <c r="K26" s="11"/>
      <c r="L26" s="6"/>
      <c r="M26" s="6"/>
    </row>
    <row r="27" customFormat="false" ht="15.25" hidden="false" customHeight="false" outlineLevel="0" collapsed="false">
      <c r="A27" s="0" t="s">
        <v>19</v>
      </c>
      <c r="B27" s="1" t="n">
        <v>43856</v>
      </c>
      <c r="C27" s="6" t="n">
        <v>3</v>
      </c>
      <c r="D27" s="6" t="n">
        <v>0</v>
      </c>
      <c r="E27" s="6" t="n">
        <v>0</v>
      </c>
      <c r="F27" s="6" t="n">
        <v>0</v>
      </c>
      <c r="G27" s="6"/>
      <c r="H27" s="6"/>
      <c r="I27" s="6"/>
      <c r="J27" s="6"/>
      <c r="K27" s="11"/>
      <c r="L27" s="6"/>
      <c r="M27" s="6"/>
    </row>
    <row r="28" customFormat="false" ht="15.25" hidden="false" customHeight="false" outlineLevel="0" collapsed="false">
      <c r="A28" s="0" t="s">
        <v>19</v>
      </c>
      <c r="B28" s="1" t="n">
        <v>43857</v>
      </c>
      <c r="C28" s="6" t="n">
        <v>3</v>
      </c>
      <c r="D28" s="6" t="n">
        <v>0</v>
      </c>
      <c r="E28" s="6" t="n">
        <v>0</v>
      </c>
      <c r="F28" s="6" t="n">
        <v>0</v>
      </c>
      <c r="G28" s="6"/>
      <c r="H28" s="6"/>
      <c r="I28" s="6"/>
      <c r="J28" s="6"/>
      <c r="K28" s="11"/>
      <c r="L28" s="6"/>
      <c r="M28" s="6"/>
    </row>
    <row r="29" customFormat="false" ht="15.25" hidden="false" customHeight="false" outlineLevel="0" collapsed="false">
      <c r="A29" s="0" t="s">
        <v>19</v>
      </c>
      <c r="B29" s="1" t="n">
        <v>43858</v>
      </c>
      <c r="C29" s="6" t="n">
        <v>4</v>
      </c>
      <c r="D29" s="6" t="n">
        <v>1</v>
      </c>
      <c r="E29" s="6" t="n">
        <v>0</v>
      </c>
      <c r="F29" s="6" t="n">
        <v>0</v>
      </c>
      <c r="G29" s="6"/>
      <c r="H29" s="6"/>
      <c r="I29" s="6"/>
      <c r="J29" s="6"/>
      <c r="K29" s="11"/>
      <c r="L29" s="6"/>
      <c r="M29" s="6"/>
    </row>
    <row r="30" customFormat="false" ht="15.25" hidden="false" customHeight="false" outlineLevel="0" collapsed="false">
      <c r="A30" s="0" t="s">
        <v>19</v>
      </c>
      <c r="B30" s="1" t="n">
        <v>43859</v>
      </c>
      <c r="C30" s="6" t="n">
        <v>5</v>
      </c>
      <c r="D30" s="6" t="n">
        <v>1</v>
      </c>
      <c r="E30" s="6" t="n">
        <v>0</v>
      </c>
      <c r="F30" s="6" t="n">
        <v>0</v>
      </c>
      <c r="G30" s="6"/>
      <c r="H30" s="6"/>
      <c r="I30" s="6"/>
      <c r="J30" s="6"/>
      <c r="K30" s="11"/>
      <c r="L30" s="6"/>
      <c r="M30" s="6"/>
    </row>
    <row r="31" customFormat="false" ht="15.25" hidden="false" customHeight="false" outlineLevel="0" collapsed="false">
      <c r="A31" s="0" t="s">
        <v>19</v>
      </c>
      <c r="B31" s="1" t="n">
        <v>43860</v>
      </c>
      <c r="C31" s="6" t="n">
        <v>6</v>
      </c>
      <c r="D31" s="6" t="n">
        <v>1</v>
      </c>
      <c r="E31" s="6" t="n">
        <v>0</v>
      </c>
      <c r="F31" s="6" t="n">
        <v>0</v>
      </c>
      <c r="G31" s="6"/>
      <c r="H31" s="6"/>
      <c r="I31" s="6"/>
      <c r="J31" s="6"/>
      <c r="K31" s="11"/>
      <c r="L31" s="6"/>
      <c r="M31" s="6"/>
    </row>
    <row r="32" customFormat="false" ht="15.25" hidden="false" customHeight="false" outlineLevel="0" collapsed="false">
      <c r="A32" s="0" t="s">
        <v>19</v>
      </c>
      <c r="B32" s="1" t="n">
        <v>43861</v>
      </c>
      <c r="C32" s="6" t="n">
        <v>6</v>
      </c>
      <c r="D32" s="6" t="n">
        <v>0</v>
      </c>
      <c r="E32" s="6" t="n">
        <v>0</v>
      </c>
      <c r="F32" s="6" t="n">
        <v>0</v>
      </c>
      <c r="G32" s="6"/>
      <c r="H32" s="6"/>
      <c r="I32" s="6"/>
      <c r="J32" s="6"/>
      <c r="K32" s="11"/>
      <c r="L32" s="6"/>
      <c r="M32" s="6"/>
    </row>
    <row r="33" customFormat="false" ht="15.25" hidden="false" customHeight="false" outlineLevel="0" collapsed="false">
      <c r="A33" s="0" t="s">
        <v>19</v>
      </c>
      <c r="B33" s="1" t="n">
        <v>43862</v>
      </c>
      <c r="C33" s="6" t="n">
        <v>6</v>
      </c>
      <c r="D33" s="6" t="n">
        <v>0</v>
      </c>
      <c r="E33" s="6" t="n">
        <v>0</v>
      </c>
      <c r="F33" s="6" t="n">
        <v>0</v>
      </c>
      <c r="G33" s="6"/>
      <c r="H33" s="6"/>
      <c r="I33" s="6"/>
      <c r="J33" s="6"/>
      <c r="K33" s="11"/>
      <c r="L33" s="6"/>
      <c r="M33" s="6"/>
    </row>
    <row r="34" customFormat="false" ht="15.25" hidden="false" customHeight="false" outlineLevel="0" collapsed="false">
      <c r="A34" s="0" t="s">
        <v>19</v>
      </c>
      <c r="B34" s="1" t="n">
        <v>43863</v>
      </c>
      <c r="C34" s="6" t="n">
        <v>6</v>
      </c>
      <c r="D34" s="6" t="n">
        <v>0</v>
      </c>
      <c r="E34" s="6" t="n">
        <v>0</v>
      </c>
      <c r="F34" s="6" t="n">
        <v>0</v>
      </c>
      <c r="G34" s="7"/>
      <c r="H34" s="7"/>
      <c r="I34" s="7"/>
      <c r="J34" s="7"/>
      <c r="K34" s="11"/>
      <c r="L34" s="7"/>
      <c r="M34" s="7"/>
    </row>
    <row r="35" customFormat="false" ht="15.25" hidden="false" customHeight="false" outlineLevel="0" collapsed="false">
      <c r="A35" s="0" t="s">
        <v>19</v>
      </c>
      <c r="B35" s="1" t="n">
        <v>43864</v>
      </c>
      <c r="C35" s="7" t="n">
        <v>6</v>
      </c>
      <c r="D35" s="7" t="n">
        <v>0</v>
      </c>
      <c r="E35" s="7" t="n">
        <v>0</v>
      </c>
      <c r="F35" s="7" t="n">
        <v>0</v>
      </c>
      <c r="G35" s="6"/>
      <c r="H35" s="6"/>
      <c r="I35" s="6"/>
      <c r="J35" s="6"/>
      <c r="K35" s="11"/>
      <c r="L35" s="6"/>
      <c r="M35" s="6"/>
    </row>
    <row r="36" customFormat="false" ht="15.25" hidden="false" customHeight="false" outlineLevel="0" collapsed="false">
      <c r="A36" s="0" t="s">
        <v>19</v>
      </c>
      <c r="B36" s="1" t="n">
        <v>43865</v>
      </c>
      <c r="C36" s="6" t="n">
        <v>6</v>
      </c>
      <c r="D36" s="6" t="n">
        <v>0</v>
      </c>
      <c r="E36" s="6" t="n">
        <v>0</v>
      </c>
      <c r="F36" s="6" t="n">
        <v>0</v>
      </c>
      <c r="G36" s="6"/>
      <c r="H36" s="6"/>
      <c r="I36" s="6"/>
      <c r="J36" s="6"/>
      <c r="K36" s="11"/>
      <c r="L36" s="6"/>
      <c r="M36" s="6"/>
    </row>
    <row r="37" customFormat="false" ht="15.25" hidden="false" customHeight="false" outlineLevel="0" collapsed="false">
      <c r="A37" s="0" t="s">
        <v>19</v>
      </c>
      <c r="B37" s="1" t="n">
        <v>43866</v>
      </c>
      <c r="C37" s="6" t="n">
        <v>6</v>
      </c>
      <c r="D37" s="6" t="n">
        <v>0</v>
      </c>
      <c r="E37" s="6" t="n">
        <v>0</v>
      </c>
      <c r="F37" s="6" t="n">
        <v>0</v>
      </c>
      <c r="G37" s="6"/>
      <c r="H37" s="6"/>
      <c r="I37" s="6"/>
      <c r="J37" s="6"/>
      <c r="K37" s="11"/>
      <c r="L37" s="6"/>
      <c r="M37" s="6"/>
    </row>
    <row r="38" customFormat="false" ht="15.25" hidden="false" customHeight="false" outlineLevel="0" collapsed="false">
      <c r="A38" s="0" t="s">
        <v>19</v>
      </c>
      <c r="B38" s="1" t="n">
        <v>43867</v>
      </c>
      <c r="C38" s="6" t="n">
        <v>6</v>
      </c>
      <c r="D38" s="6" t="n">
        <v>0</v>
      </c>
      <c r="E38" s="6" t="n">
        <v>0</v>
      </c>
      <c r="F38" s="6" t="n">
        <v>0</v>
      </c>
      <c r="G38" s="6"/>
      <c r="H38" s="6"/>
      <c r="I38" s="6"/>
      <c r="J38" s="6"/>
      <c r="K38" s="11"/>
      <c r="L38" s="6"/>
      <c r="M38" s="6"/>
    </row>
    <row r="39" customFormat="false" ht="15.25" hidden="false" customHeight="false" outlineLevel="0" collapsed="false">
      <c r="A39" s="0" t="s">
        <v>19</v>
      </c>
      <c r="B39" s="1" t="n">
        <v>43868</v>
      </c>
      <c r="C39" s="6" t="n">
        <v>11</v>
      </c>
      <c r="D39" s="6" t="n">
        <v>5</v>
      </c>
      <c r="E39" s="6" t="n">
        <v>0</v>
      </c>
      <c r="F39" s="6" t="n">
        <v>0</v>
      </c>
      <c r="G39" s="6"/>
      <c r="H39" s="6"/>
      <c r="I39" s="6"/>
      <c r="J39" s="6"/>
      <c r="K39" s="11"/>
      <c r="L39" s="6"/>
      <c r="M39" s="6"/>
    </row>
    <row r="40" customFormat="false" ht="15.25" hidden="false" customHeight="false" outlineLevel="0" collapsed="false">
      <c r="A40" s="0" t="s">
        <v>19</v>
      </c>
      <c r="B40" s="1" t="n">
        <v>43869</v>
      </c>
      <c r="C40" s="6" t="n">
        <v>11</v>
      </c>
      <c r="D40" s="6" t="n">
        <v>0</v>
      </c>
      <c r="E40" s="6" t="n">
        <v>0</v>
      </c>
      <c r="F40" s="6" t="n">
        <v>0</v>
      </c>
      <c r="G40" s="6"/>
      <c r="H40" s="6"/>
      <c r="I40" s="6"/>
      <c r="J40" s="6"/>
      <c r="K40" s="11"/>
      <c r="L40" s="6"/>
      <c r="M40" s="6"/>
    </row>
    <row r="41" customFormat="false" ht="15.25" hidden="false" customHeight="false" outlineLevel="0" collapsed="false">
      <c r="A41" s="0" t="s">
        <v>19</v>
      </c>
      <c r="B41" s="1" t="n">
        <v>43870</v>
      </c>
      <c r="C41" s="6" t="n">
        <v>11</v>
      </c>
      <c r="D41" s="6" t="n">
        <v>0</v>
      </c>
      <c r="E41" s="6" t="n">
        <v>0</v>
      </c>
      <c r="F41" s="6" t="n">
        <v>0</v>
      </c>
      <c r="G41" s="6"/>
      <c r="H41" s="6"/>
      <c r="I41" s="6"/>
      <c r="J41" s="6"/>
      <c r="K41" s="11"/>
      <c r="L41" s="6"/>
      <c r="M41" s="6"/>
    </row>
    <row r="42" customFormat="false" ht="15.25" hidden="false" customHeight="false" outlineLevel="0" collapsed="false">
      <c r="A42" s="0" t="s">
        <v>19</v>
      </c>
      <c r="B42" s="1" t="n">
        <v>43871</v>
      </c>
      <c r="C42" s="6" t="n">
        <v>11</v>
      </c>
      <c r="D42" s="6" t="n">
        <v>0</v>
      </c>
      <c r="E42" s="6" t="n">
        <v>0</v>
      </c>
      <c r="F42" s="6" t="n">
        <v>0</v>
      </c>
      <c r="G42" s="6"/>
      <c r="H42" s="6"/>
      <c r="I42" s="6"/>
      <c r="J42" s="6"/>
      <c r="K42" s="11"/>
      <c r="L42" s="6"/>
      <c r="M42" s="6"/>
    </row>
    <row r="43" customFormat="false" ht="15.25" hidden="false" customHeight="false" outlineLevel="0" collapsed="false">
      <c r="A43" s="0" t="s">
        <v>19</v>
      </c>
      <c r="B43" s="1" t="n">
        <v>43872</v>
      </c>
      <c r="C43" s="6" t="n">
        <v>11</v>
      </c>
      <c r="D43" s="6" t="n">
        <v>0</v>
      </c>
      <c r="E43" s="6" t="n">
        <v>0</v>
      </c>
      <c r="F43" s="6" t="n">
        <v>0</v>
      </c>
      <c r="G43" s="6"/>
      <c r="H43" s="6"/>
      <c r="I43" s="6"/>
      <c r="J43" s="6"/>
      <c r="K43" s="11"/>
      <c r="L43" s="6"/>
      <c r="M43" s="6"/>
    </row>
    <row r="44" customFormat="false" ht="15.25" hidden="false" customHeight="false" outlineLevel="0" collapsed="false">
      <c r="A44" s="0" t="s">
        <v>19</v>
      </c>
      <c r="B44" s="1" t="n">
        <v>43873</v>
      </c>
      <c r="C44" s="6" t="n">
        <v>11</v>
      </c>
      <c r="D44" s="6" t="n">
        <v>0</v>
      </c>
      <c r="E44" s="6" t="n">
        <v>0</v>
      </c>
      <c r="F44" s="6" t="n">
        <v>0</v>
      </c>
      <c r="G44" s="6"/>
      <c r="H44" s="6"/>
      <c r="I44" s="6"/>
      <c r="J44" s="6"/>
      <c r="K44" s="11"/>
      <c r="L44" s="6"/>
      <c r="M44" s="6"/>
    </row>
    <row r="45" customFormat="false" ht="15.25" hidden="false" customHeight="false" outlineLevel="0" collapsed="false">
      <c r="A45" s="0" t="s">
        <v>19</v>
      </c>
      <c r="B45" s="1" t="n">
        <v>43874</v>
      </c>
      <c r="C45" s="6" t="n">
        <v>11</v>
      </c>
      <c r="D45" s="6" t="n">
        <v>0</v>
      </c>
      <c r="E45" s="6" t="n">
        <v>0</v>
      </c>
      <c r="F45" s="6" t="n">
        <v>0</v>
      </c>
      <c r="G45" s="6"/>
      <c r="H45" s="6"/>
      <c r="I45" s="6"/>
      <c r="J45" s="6"/>
      <c r="K45" s="11"/>
      <c r="L45" s="6"/>
      <c r="M45" s="6"/>
    </row>
    <row r="46" customFormat="false" ht="15.25" hidden="false" customHeight="false" outlineLevel="0" collapsed="false">
      <c r="A46" s="0" t="s">
        <v>19</v>
      </c>
      <c r="B46" s="1" t="n">
        <v>43875</v>
      </c>
      <c r="C46" s="6" t="n">
        <v>11</v>
      </c>
      <c r="D46" s="6" t="n">
        <v>0</v>
      </c>
      <c r="E46" s="6" t="n">
        <v>1</v>
      </c>
      <c r="F46" s="6" t="n">
        <v>1</v>
      </c>
      <c r="G46" s="6"/>
      <c r="H46" s="6"/>
      <c r="I46" s="6"/>
      <c r="J46" s="6"/>
      <c r="K46" s="11"/>
      <c r="L46" s="6"/>
      <c r="M46" s="6"/>
    </row>
    <row r="47" customFormat="false" ht="15.25" hidden="false" customHeight="false" outlineLevel="0" collapsed="false">
      <c r="A47" s="0" t="s">
        <v>19</v>
      </c>
      <c r="B47" s="1" t="n">
        <v>43876</v>
      </c>
      <c r="C47" s="6" t="n">
        <v>11</v>
      </c>
      <c r="D47" s="6" t="n">
        <v>0</v>
      </c>
      <c r="E47" s="6" t="n">
        <v>1</v>
      </c>
      <c r="F47" s="6" t="n">
        <v>0</v>
      </c>
      <c r="G47" s="6"/>
      <c r="H47" s="6"/>
      <c r="I47" s="6"/>
      <c r="J47" s="6"/>
      <c r="K47" s="11"/>
      <c r="L47" s="6"/>
      <c r="M47" s="6"/>
    </row>
    <row r="48" customFormat="false" ht="15.25" hidden="false" customHeight="false" outlineLevel="0" collapsed="false">
      <c r="A48" s="0" t="s">
        <v>19</v>
      </c>
      <c r="B48" s="1" t="n">
        <v>43877</v>
      </c>
      <c r="C48" s="6" t="n">
        <v>12</v>
      </c>
      <c r="D48" s="6" t="n">
        <v>1</v>
      </c>
      <c r="E48" s="6" t="n">
        <v>1</v>
      </c>
      <c r="F48" s="6" t="n">
        <v>0</v>
      </c>
      <c r="G48" s="6"/>
      <c r="H48" s="6"/>
      <c r="I48" s="6"/>
      <c r="J48" s="6"/>
      <c r="K48" s="11"/>
      <c r="L48" s="6"/>
      <c r="M48" s="6"/>
    </row>
    <row r="49" customFormat="false" ht="15.25" hidden="false" customHeight="false" outlineLevel="0" collapsed="false">
      <c r="A49" s="0" t="s">
        <v>19</v>
      </c>
      <c r="B49" s="1" t="n">
        <v>43878</v>
      </c>
      <c r="C49" s="6" t="n">
        <v>12</v>
      </c>
      <c r="D49" s="6" t="n">
        <v>0</v>
      </c>
      <c r="E49" s="6" t="n">
        <v>1</v>
      </c>
      <c r="F49" s="6" t="n">
        <v>0</v>
      </c>
      <c r="G49" s="6"/>
      <c r="H49" s="6"/>
      <c r="I49" s="6"/>
      <c r="J49" s="6"/>
      <c r="K49" s="11"/>
      <c r="L49" s="6"/>
      <c r="M49" s="6"/>
    </row>
    <row r="50" customFormat="false" ht="15.25" hidden="false" customHeight="false" outlineLevel="0" collapsed="false">
      <c r="A50" s="0" t="s">
        <v>19</v>
      </c>
      <c r="B50" s="1" t="n">
        <v>43879</v>
      </c>
      <c r="C50" s="6" t="n">
        <v>12</v>
      </c>
      <c r="D50" s="6" t="n">
        <v>0</v>
      </c>
      <c r="E50" s="6" t="n">
        <v>1</v>
      </c>
      <c r="F50" s="6" t="n">
        <v>0</v>
      </c>
      <c r="G50" s="6"/>
      <c r="H50" s="6"/>
      <c r="I50" s="6"/>
      <c r="J50" s="6"/>
      <c r="K50" s="11"/>
      <c r="L50" s="6"/>
      <c r="M50" s="6"/>
    </row>
    <row r="51" customFormat="false" ht="15.25" hidden="false" customHeight="false" outlineLevel="0" collapsed="false">
      <c r="A51" s="0" t="s">
        <v>19</v>
      </c>
      <c r="B51" s="1" t="n">
        <v>43880</v>
      </c>
      <c r="C51" s="6" t="n">
        <v>12</v>
      </c>
      <c r="D51" s="6" t="n">
        <v>0</v>
      </c>
      <c r="E51" s="6" t="n">
        <v>1</v>
      </c>
      <c r="F51" s="6" t="n">
        <v>0</v>
      </c>
      <c r="G51" s="6"/>
      <c r="H51" s="6"/>
      <c r="I51" s="6"/>
      <c r="J51" s="6"/>
      <c r="K51" s="11"/>
      <c r="L51" s="6"/>
      <c r="M51" s="6"/>
    </row>
    <row r="52" customFormat="false" ht="15.25" hidden="false" customHeight="false" outlineLevel="0" collapsed="false">
      <c r="A52" s="0" t="s">
        <v>19</v>
      </c>
      <c r="B52" s="1" t="n">
        <v>43881</v>
      </c>
      <c r="C52" s="6" t="n">
        <v>12</v>
      </c>
      <c r="D52" s="6" t="n">
        <v>0</v>
      </c>
      <c r="E52" s="6" t="n">
        <v>1</v>
      </c>
      <c r="F52" s="6" t="n">
        <v>0</v>
      </c>
      <c r="G52" s="8"/>
      <c r="H52" s="8"/>
      <c r="I52" s="8"/>
      <c r="J52" s="8"/>
      <c r="K52" s="11"/>
      <c r="L52" s="8"/>
      <c r="M52" s="8"/>
    </row>
    <row r="53" customFormat="false" ht="15.25" hidden="false" customHeight="false" outlineLevel="0" collapsed="false">
      <c r="A53" s="0" t="s">
        <v>19</v>
      </c>
      <c r="B53" s="1" t="n">
        <v>43882</v>
      </c>
      <c r="C53" s="8" t="n">
        <v>12</v>
      </c>
      <c r="D53" s="8" t="n">
        <v>0</v>
      </c>
      <c r="E53" s="8" t="n">
        <v>1</v>
      </c>
      <c r="F53" s="8" t="n">
        <v>0</v>
      </c>
      <c r="G53" s="8"/>
      <c r="H53" s="8"/>
      <c r="I53" s="8"/>
      <c r="J53" s="8"/>
      <c r="K53" s="11"/>
      <c r="L53" s="8"/>
      <c r="M53" s="8"/>
    </row>
    <row r="54" customFormat="false" ht="15.25" hidden="false" customHeight="false" outlineLevel="0" collapsed="false">
      <c r="A54" s="0" t="s">
        <v>19</v>
      </c>
      <c r="B54" s="1" t="n">
        <v>43883</v>
      </c>
      <c r="C54" s="8" t="n">
        <v>12</v>
      </c>
      <c r="D54" s="8" t="n">
        <v>0</v>
      </c>
      <c r="E54" s="8" t="n">
        <v>1</v>
      </c>
      <c r="F54" s="8" t="n">
        <v>0</v>
      </c>
      <c r="G54" s="8"/>
      <c r="H54" s="8"/>
      <c r="I54" s="8"/>
      <c r="J54" s="8"/>
      <c r="K54" s="11"/>
      <c r="L54" s="8"/>
      <c r="M54" s="8"/>
    </row>
    <row r="55" customFormat="false" ht="15.25" hidden="false" customHeight="false" outlineLevel="0" collapsed="false">
      <c r="A55" s="0" t="s">
        <v>19</v>
      </c>
      <c r="B55" s="1" t="n">
        <v>43884</v>
      </c>
      <c r="C55" s="8" t="n">
        <v>12</v>
      </c>
      <c r="D55" s="8" t="n">
        <v>0</v>
      </c>
      <c r="E55" s="8" t="n">
        <v>1</v>
      </c>
      <c r="F55" s="8" t="n">
        <v>0</v>
      </c>
      <c r="G55" s="8"/>
      <c r="H55" s="8"/>
      <c r="I55" s="8"/>
      <c r="J55" s="8"/>
      <c r="K55" s="11"/>
      <c r="L55" s="8"/>
      <c r="M55" s="8"/>
    </row>
    <row r="56" customFormat="false" ht="15.25" hidden="false" customHeight="false" outlineLevel="0" collapsed="false">
      <c r="A56" s="0" t="s">
        <v>19</v>
      </c>
      <c r="B56" s="1" t="n">
        <v>43885</v>
      </c>
      <c r="C56" s="8" t="n">
        <v>12</v>
      </c>
      <c r="D56" s="8" t="n">
        <v>0</v>
      </c>
      <c r="E56" s="8" t="n">
        <v>1</v>
      </c>
      <c r="F56" s="8" t="n">
        <v>0</v>
      </c>
      <c r="G56" s="8"/>
      <c r="H56" s="8"/>
      <c r="I56" s="8"/>
      <c r="J56" s="8"/>
      <c r="K56" s="11"/>
      <c r="L56" s="8"/>
      <c r="M56" s="8"/>
    </row>
    <row r="57" customFormat="false" ht="15.25" hidden="false" customHeight="false" outlineLevel="0" collapsed="false">
      <c r="A57" s="0" t="s">
        <v>19</v>
      </c>
      <c r="B57" s="1" t="n">
        <v>43886</v>
      </c>
      <c r="C57" s="8" t="n">
        <v>14</v>
      </c>
      <c r="D57" s="8" t="n">
        <v>2</v>
      </c>
      <c r="E57" s="8" t="n">
        <v>1</v>
      </c>
      <c r="F57" s="8" t="n">
        <v>0</v>
      </c>
      <c r="G57" s="8"/>
      <c r="H57" s="8"/>
      <c r="I57" s="8"/>
      <c r="J57" s="8"/>
      <c r="K57" s="11"/>
      <c r="L57" s="8"/>
      <c r="M57" s="8"/>
    </row>
    <row r="58" customFormat="false" ht="15.25" hidden="false" customHeight="false" outlineLevel="0" collapsed="false">
      <c r="A58" s="0" t="s">
        <v>19</v>
      </c>
      <c r="B58" s="1" t="n">
        <v>43887</v>
      </c>
      <c r="C58" s="8" t="n">
        <v>17</v>
      </c>
      <c r="D58" s="8" t="n">
        <v>3</v>
      </c>
      <c r="E58" s="8" t="n">
        <v>2</v>
      </c>
      <c r="F58" s="8" t="n">
        <v>1</v>
      </c>
      <c r="G58" s="8"/>
      <c r="H58" s="8"/>
      <c r="I58" s="8"/>
      <c r="J58" s="8"/>
      <c r="K58" s="11"/>
      <c r="L58" s="8"/>
      <c r="M58" s="8"/>
    </row>
    <row r="59" customFormat="false" ht="15.25" hidden="false" customHeight="false" outlineLevel="0" collapsed="false">
      <c r="A59" s="0" t="s">
        <v>19</v>
      </c>
      <c r="B59" s="1" t="n">
        <v>43888</v>
      </c>
      <c r="C59" s="8" t="n">
        <v>38</v>
      </c>
      <c r="D59" s="8" t="n">
        <v>21</v>
      </c>
      <c r="E59" s="8" t="n">
        <v>2</v>
      </c>
      <c r="F59" s="8" t="n">
        <v>0</v>
      </c>
      <c r="G59" s="8"/>
      <c r="H59" s="8"/>
      <c r="I59" s="8"/>
      <c r="J59" s="8"/>
      <c r="K59" s="11"/>
      <c r="L59" s="8"/>
      <c r="M59" s="8"/>
    </row>
    <row r="60" customFormat="false" ht="15.25" hidden="false" customHeight="false" outlineLevel="0" collapsed="false">
      <c r="A60" s="0" t="s">
        <v>19</v>
      </c>
      <c r="B60" s="1" t="n">
        <v>43889</v>
      </c>
      <c r="C60" s="8" t="n">
        <v>57</v>
      </c>
      <c r="D60" s="8" t="n">
        <v>19</v>
      </c>
      <c r="E60" s="8" t="n">
        <v>2</v>
      </c>
      <c r="F60" s="8" t="n">
        <v>0</v>
      </c>
      <c r="G60" s="8"/>
      <c r="H60" s="8"/>
      <c r="I60" s="8"/>
      <c r="J60" s="8"/>
      <c r="K60" s="11"/>
      <c r="L60" s="8"/>
      <c r="M60" s="8"/>
    </row>
    <row r="61" customFormat="false" ht="15.25" hidden="false" customHeight="false" outlineLevel="0" collapsed="false">
      <c r="A61" s="0" t="s">
        <v>19</v>
      </c>
      <c r="B61" s="1" t="n">
        <v>43890</v>
      </c>
      <c r="C61" s="8" t="n">
        <v>100</v>
      </c>
      <c r="D61" s="8" t="n">
        <v>43</v>
      </c>
      <c r="E61" s="8" t="n">
        <v>2</v>
      </c>
      <c r="F61" s="8" t="n">
        <v>0</v>
      </c>
      <c r="G61" s="8"/>
      <c r="H61" s="8"/>
      <c r="I61" s="8"/>
      <c r="J61" s="8"/>
      <c r="K61" s="11"/>
      <c r="L61" s="8"/>
      <c r="M61" s="8"/>
    </row>
    <row r="62" customFormat="false" ht="15.25" hidden="false" customHeight="false" outlineLevel="0" collapsed="false">
      <c r="A62" s="0" t="s">
        <v>19</v>
      </c>
      <c r="B62" s="1" t="n">
        <v>43891</v>
      </c>
      <c r="C62" s="8" t="n">
        <v>130</v>
      </c>
      <c r="D62" s="8" t="n">
        <v>30</v>
      </c>
      <c r="E62" s="8" t="n">
        <v>2</v>
      </c>
      <c r="F62" s="8" t="n">
        <v>0</v>
      </c>
      <c r="G62" s="8"/>
      <c r="H62" s="8"/>
      <c r="I62" s="8"/>
      <c r="J62" s="8"/>
      <c r="K62" s="11"/>
      <c r="L62" s="8"/>
      <c r="M62" s="8"/>
    </row>
    <row r="63" customFormat="false" ht="15.25" hidden="false" customHeight="false" outlineLevel="0" collapsed="false">
      <c r="A63" s="0" t="s">
        <v>19</v>
      </c>
      <c r="B63" s="1" t="n">
        <v>43892</v>
      </c>
      <c r="C63" s="8" t="n">
        <v>178</v>
      </c>
      <c r="D63" s="8" t="n">
        <v>48</v>
      </c>
      <c r="E63" s="8" t="n">
        <v>3</v>
      </c>
      <c r="F63" s="8" t="n">
        <v>1</v>
      </c>
      <c r="G63" s="8"/>
      <c r="H63" s="8"/>
      <c r="I63" s="8"/>
      <c r="J63" s="8"/>
      <c r="K63" s="11"/>
      <c r="L63" s="8"/>
      <c r="M63" s="8"/>
    </row>
    <row r="64" customFormat="false" ht="15.25" hidden="false" customHeight="false" outlineLevel="0" collapsed="false">
      <c r="A64" s="0" t="s">
        <v>19</v>
      </c>
      <c r="B64" s="1" t="n">
        <v>43893</v>
      </c>
      <c r="C64" s="8" t="n">
        <v>212</v>
      </c>
      <c r="D64" s="8" t="n">
        <v>34</v>
      </c>
      <c r="E64" s="8" t="n">
        <v>4</v>
      </c>
      <c r="F64" s="8" t="n">
        <v>1</v>
      </c>
      <c r="G64" s="8"/>
      <c r="H64" s="8"/>
      <c r="I64" s="8"/>
      <c r="J64" s="8"/>
      <c r="K64" s="11"/>
      <c r="L64" s="8"/>
      <c r="M64" s="8"/>
    </row>
    <row r="65" customFormat="false" ht="15.25" hidden="false" customHeight="false" outlineLevel="0" collapsed="false">
      <c r="A65" s="0" t="s">
        <v>19</v>
      </c>
      <c r="B65" s="1" t="n">
        <v>43894</v>
      </c>
      <c r="C65" s="8" t="n">
        <v>285</v>
      </c>
      <c r="D65" s="8" t="n">
        <v>73</v>
      </c>
      <c r="E65" s="8" t="n">
        <v>4</v>
      </c>
      <c r="F65" s="8" t="n">
        <v>0</v>
      </c>
      <c r="G65" s="8"/>
      <c r="H65" s="8"/>
      <c r="I65" s="8"/>
      <c r="J65" s="8"/>
      <c r="K65" s="11"/>
      <c r="L65" s="8"/>
      <c r="M65" s="13"/>
    </row>
    <row r="66" customFormat="false" ht="15.25" hidden="false" customHeight="false" outlineLevel="0" collapsed="false">
      <c r="A66" s="0" t="s">
        <v>19</v>
      </c>
      <c r="B66" s="1" t="n">
        <v>43895</v>
      </c>
      <c r="C66" s="13" t="n">
        <v>423</v>
      </c>
      <c r="D66" s="13" t="n">
        <v>138</v>
      </c>
      <c r="E66" s="13" t="n">
        <v>7</v>
      </c>
      <c r="F66" s="13" t="n">
        <v>3</v>
      </c>
      <c r="G66" s="8"/>
      <c r="H66" s="8"/>
      <c r="I66" s="8"/>
      <c r="J66" s="8"/>
      <c r="K66" s="11"/>
      <c r="L66" s="8"/>
    </row>
    <row r="67" customFormat="false" ht="15.25" hidden="false" customHeight="false" outlineLevel="0" collapsed="false">
      <c r="A67" s="0" t="s">
        <v>19</v>
      </c>
      <c r="B67" s="1" t="n">
        <v>43896</v>
      </c>
      <c r="C67" s="6" t="n">
        <v>613</v>
      </c>
      <c r="D67" s="6" t="n">
        <v>190</v>
      </c>
      <c r="E67" s="6" t="n">
        <v>9</v>
      </c>
      <c r="F67" s="6" t="n">
        <v>2</v>
      </c>
      <c r="G67" s="7" t="n">
        <v>12</v>
      </c>
      <c r="H67" s="7" t="n">
        <f aca="false">C67-E67-G67</f>
        <v>592</v>
      </c>
      <c r="I67" s="7" t="n">
        <v>23</v>
      </c>
      <c r="J67" s="7"/>
      <c r="K67" s="11"/>
      <c r="L67" s="7"/>
      <c r="M67" s="7"/>
    </row>
    <row r="68" customFormat="false" ht="15.25" hidden="false" customHeight="false" outlineLevel="0" collapsed="false">
      <c r="A68" s="0" t="s">
        <v>19</v>
      </c>
      <c r="B68" s="1" t="n">
        <v>43897</v>
      </c>
      <c r="C68" s="12" t="n">
        <v>716</v>
      </c>
      <c r="D68" s="12" t="n">
        <v>103</v>
      </c>
      <c r="E68" s="12" t="n">
        <v>10</v>
      </c>
      <c r="F68" s="12" t="n">
        <v>1</v>
      </c>
      <c r="G68" s="6" t="n">
        <v>12</v>
      </c>
      <c r="H68" s="7" t="n">
        <f aca="false">C68-E68-G68</f>
        <v>694</v>
      </c>
      <c r="I68" s="6" t="n">
        <v>45</v>
      </c>
      <c r="J68" s="11" t="n">
        <f aca="false">C68/65273511*1000000</f>
        <v>10.9692276243575</v>
      </c>
      <c r="K68" s="11"/>
      <c r="L68" s="6"/>
      <c r="M68" s="6"/>
    </row>
    <row r="69" customFormat="false" ht="15.25" hidden="false" customHeight="false" outlineLevel="0" collapsed="false">
      <c r="A69" s="0" t="s">
        <v>19</v>
      </c>
      <c r="B69" s="1" t="n">
        <v>43898</v>
      </c>
      <c r="C69" s="12" t="n">
        <v>1126</v>
      </c>
      <c r="D69" s="12" t="n">
        <v>410</v>
      </c>
      <c r="E69" s="12" t="n">
        <v>19</v>
      </c>
      <c r="F69" s="12" t="n">
        <v>9</v>
      </c>
      <c r="G69" s="6" t="n">
        <v>12</v>
      </c>
      <c r="H69" s="7" t="n">
        <f aca="false">C69-E69-G69</f>
        <v>1095</v>
      </c>
      <c r="I69" s="6" t="n">
        <v>45</v>
      </c>
      <c r="J69" s="11" t="n">
        <f aca="false">C69/65273511*1000000</f>
        <v>17.2504892528303</v>
      </c>
      <c r="K69" s="11"/>
      <c r="L69" s="6"/>
      <c r="M69" s="6"/>
    </row>
    <row r="70" customFormat="false" ht="15.25" hidden="false" customHeight="false" outlineLevel="0" collapsed="false">
      <c r="A70" s="0" t="s">
        <v>19</v>
      </c>
      <c r="B70" s="1" t="n">
        <v>43899</v>
      </c>
      <c r="C70" s="12" t="n">
        <v>1412</v>
      </c>
      <c r="D70" s="12" t="n">
        <v>286</v>
      </c>
      <c r="E70" s="12" t="n">
        <v>30</v>
      </c>
      <c r="F70" s="12" t="n">
        <v>11</v>
      </c>
      <c r="G70" s="6" t="n">
        <v>12</v>
      </c>
      <c r="H70" s="7" t="n">
        <f aca="false">C70-E70-G70</f>
        <v>1370</v>
      </c>
      <c r="I70" s="6" t="n">
        <v>66</v>
      </c>
      <c r="J70" s="11" t="n">
        <f aca="false">C70/65273511*1000000</f>
        <v>21.6320522424479</v>
      </c>
      <c r="K70" s="11"/>
      <c r="L70" s="6"/>
      <c r="M70" s="6"/>
    </row>
    <row r="71" customFormat="false" ht="15.25" hidden="false" customHeight="false" outlineLevel="0" collapsed="false">
      <c r="A71" s="0" t="s">
        <v>19</v>
      </c>
      <c r="B71" s="1" t="n">
        <v>43900</v>
      </c>
      <c r="C71" s="12" t="n">
        <v>1784</v>
      </c>
      <c r="D71" s="12" t="n">
        <v>372</v>
      </c>
      <c r="E71" s="12" t="n">
        <v>33</v>
      </c>
      <c r="F71" s="12" t="n">
        <v>3</v>
      </c>
      <c r="G71" s="6" t="n">
        <v>12</v>
      </c>
      <c r="H71" s="7" t="n">
        <f aca="false">C71-E71-G71</f>
        <v>1739</v>
      </c>
      <c r="I71" s="6" t="n">
        <v>86</v>
      </c>
      <c r="J71" s="11" t="n">
        <f aca="false">C71/65273511*1000000</f>
        <v>27.3311481590135</v>
      </c>
      <c r="K71" s="11"/>
      <c r="L71" s="6"/>
      <c r="M71" s="6"/>
    </row>
    <row r="72" customFormat="false" ht="15.25" hidden="false" customHeight="false" outlineLevel="0" collapsed="false">
      <c r="A72" s="0" t="s">
        <v>19</v>
      </c>
      <c r="B72" s="1" t="n">
        <v>43901</v>
      </c>
      <c r="C72" s="12" t="n">
        <v>2281</v>
      </c>
      <c r="D72" s="12" t="n">
        <v>497</v>
      </c>
      <c r="E72" s="12" t="n">
        <v>48</v>
      </c>
      <c r="F72" s="12" t="n">
        <v>15</v>
      </c>
      <c r="G72" s="6" t="n">
        <v>12</v>
      </c>
      <c r="H72" s="7" t="n">
        <f aca="false">C72-E72-G72</f>
        <v>2221</v>
      </c>
      <c r="I72" s="6" t="n">
        <v>105</v>
      </c>
      <c r="J72" s="11" t="n">
        <f aca="false">C72/65273511*1000000</f>
        <v>34.9452628647477</v>
      </c>
      <c r="K72" s="11"/>
      <c r="L72" s="6"/>
      <c r="M72" s="6"/>
    </row>
    <row r="73" customFormat="false" ht="15.25" hidden="false" customHeight="false" outlineLevel="0" collapsed="false">
      <c r="A73" s="0" t="s">
        <v>19</v>
      </c>
      <c r="B73" s="1" t="n">
        <v>43902</v>
      </c>
      <c r="C73" s="12" t="n">
        <v>2876</v>
      </c>
      <c r="D73" s="12" t="n">
        <v>595</v>
      </c>
      <c r="E73" s="12" t="n">
        <v>61</v>
      </c>
      <c r="F73" s="12" t="n">
        <v>13</v>
      </c>
      <c r="G73" s="6" t="n">
        <v>12</v>
      </c>
      <c r="H73" s="7" t="n">
        <f aca="false">C73-E73-G73</f>
        <v>2803</v>
      </c>
      <c r="I73" s="6" t="n">
        <v>129</v>
      </c>
      <c r="J73" s="11" t="n">
        <f aca="false">C73/65273511*1000000</f>
        <v>44.06075230119</v>
      </c>
      <c r="K73" s="11"/>
      <c r="L73" s="6"/>
      <c r="M73" s="6"/>
    </row>
    <row r="74" customFormat="false" ht="15.25" hidden="false" customHeight="false" outlineLevel="0" collapsed="false">
      <c r="A74" s="0" t="s">
        <v>19</v>
      </c>
      <c r="B74" s="1" t="n">
        <v>43903</v>
      </c>
      <c r="C74" s="12" t="n">
        <v>3661</v>
      </c>
      <c r="D74" s="12" t="n">
        <v>785</v>
      </c>
      <c r="E74" s="12" t="n">
        <v>79</v>
      </c>
      <c r="F74" s="12" t="n">
        <v>18</v>
      </c>
      <c r="G74" s="6" t="n">
        <v>12</v>
      </c>
      <c r="H74" s="7" t="n">
        <f aca="false">C74-E74-G74</f>
        <v>3570</v>
      </c>
      <c r="I74" s="6" t="n">
        <v>154</v>
      </c>
      <c r="J74" s="11" t="n">
        <f aca="false">C74/65273511*1000000</f>
        <v>56.0870702971685</v>
      </c>
      <c r="K74" s="11"/>
      <c r="L74" s="6"/>
      <c r="M74" s="6"/>
    </row>
    <row r="75" customFormat="false" ht="15.25" hidden="false" customHeight="false" outlineLevel="0" collapsed="false">
      <c r="A75" s="0" t="s">
        <v>19</v>
      </c>
      <c r="B75" s="1" t="n">
        <v>43904</v>
      </c>
      <c r="C75" s="12" t="n">
        <v>4499</v>
      </c>
      <c r="D75" s="12" t="n">
        <v>838</v>
      </c>
      <c r="E75" s="12" t="n">
        <v>91</v>
      </c>
      <c r="F75" s="12" t="n">
        <v>12</v>
      </c>
      <c r="G75" s="6" t="n">
        <v>12</v>
      </c>
      <c r="H75" s="7" t="n">
        <f aca="false">C75-E75-G75</f>
        <v>4396</v>
      </c>
      <c r="I75" s="6" t="n">
        <v>154</v>
      </c>
      <c r="J75" s="11" t="n">
        <f aca="false">C75/65273511*1000000</f>
        <v>68.9253562597544</v>
      </c>
      <c r="K75" s="11"/>
      <c r="L75" s="6"/>
      <c r="M75" s="6"/>
    </row>
    <row r="76" customFormat="false" ht="15.25" hidden="false" customHeight="false" outlineLevel="0" collapsed="false">
      <c r="A76" s="0" t="s">
        <v>19</v>
      </c>
      <c r="B76" s="1" t="n">
        <v>43905</v>
      </c>
      <c r="C76" s="12" t="n">
        <v>5423</v>
      </c>
      <c r="D76" s="12" t="n">
        <v>924</v>
      </c>
      <c r="E76" s="12" t="n">
        <v>127</v>
      </c>
      <c r="F76" s="12" t="n">
        <v>36</v>
      </c>
      <c r="G76" s="6" t="n">
        <v>12</v>
      </c>
      <c r="H76" s="7" t="n">
        <f aca="false">C76-E76-G76</f>
        <v>5284</v>
      </c>
      <c r="I76" s="6" t="n">
        <v>400</v>
      </c>
      <c r="J76" s="11" t="n">
        <f aca="false">C76/65273511*1000000</f>
        <v>83.0811751492884</v>
      </c>
      <c r="K76" s="11"/>
      <c r="L76" s="6"/>
      <c r="M76" s="6"/>
    </row>
    <row r="77" customFormat="false" ht="15.25" hidden="false" customHeight="false" outlineLevel="0" collapsed="false">
      <c r="A77" s="0" t="s">
        <v>19</v>
      </c>
      <c r="B77" s="1" t="n">
        <v>43906</v>
      </c>
      <c r="C77" s="12" t="n">
        <v>6633</v>
      </c>
      <c r="D77" s="12" t="n">
        <v>1210</v>
      </c>
      <c r="E77" s="12" t="n">
        <v>148</v>
      </c>
      <c r="F77" s="12" t="n">
        <v>21</v>
      </c>
      <c r="G77" s="6" t="n">
        <v>12</v>
      </c>
      <c r="H77" s="7" t="n">
        <f aca="false">C77-E77-G77</f>
        <v>6473</v>
      </c>
      <c r="I77" s="6" t="n">
        <v>400</v>
      </c>
      <c r="J77" s="11" t="n">
        <f aca="false">C77/65273511*1000000</f>
        <v>101.61855702844</v>
      </c>
      <c r="K77" s="11"/>
      <c r="L77" s="6"/>
      <c r="M77" s="6"/>
    </row>
    <row r="78" customFormat="false" ht="15.25" hidden="false" customHeight="false" outlineLevel="0" collapsed="false">
      <c r="A78" s="0" t="s">
        <v>19</v>
      </c>
      <c r="B78" s="1" t="n">
        <v>43907</v>
      </c>
      <c r="C78" s="12" t="n">
        <v>7730</v>
      </c>
      <c r="D78" s="12" t="n">
        <v>1097</v>
      </c>
      <c r="E78" s="12" t="n">
        <v>175</v>
      </c>
      <c r="F78" s="12" t="n">
        <v>27</v>
      </c>
      <c r="G78" s="6" t="n">
        <v>602</v>
      </c>
      <c r="H78" s="7" t="n">
        <f aca="false">C78-E78-G78</f>
        <v>6953</v>
      </c>
      <c r="I78" s="6" t="n">
        <v>699</v>
      </c>
      <c r="J78" s="11" t="n">
        <f aca="false">C78/65273511*1000000</f>
        <v>118.424761922183</v>
      </c>
      <c r="K78" s="11"/>
      <c r="L78" s="6"/>
      <c r="M78" s="6"/>
    </row>
    <row r="79" customFormat="false" ht="15.25" hidden="false" customHeight="false" outlineLevel="0" collapsed="false">
      <c r="A79" s="0" t="s">
        <v>19</v>
      </c>
      <c r="B79" s="1" t="n">
        <v>43908</v>
      </c>
      <c r="C79" s="12" t="n">
        <v>9134</v>
      </c>
      <c r="D79" s="12" t="n">
        <v>1404</v>
      </c>
      <c r="E79" s="12" t="n">
        <v>244</v>
      </c>
      <c r="F79" s="12" t="n">
        <v>69</v>
      </c>
      <c r="G79" s="6" t="n">
        <v>602</v>
      </c>
      <c r="H79" s="7" t="n">
        <f aca="false">C79-E79-G79</f>
        <v>8288</v>
      </c>
      <c r="I79" s="6" t="n">
        <v>931</v>
      </c>
      <c r="J79" s="11" t="n">
        <f aca="false">C79/65273511*1000000</f>
        <v>139.934252962124</v>
      </c>
      <c r="K79" s="11"/>
      <c r="L79" s="6"/>
      <c r="M79" s="6"/>
    </row>
    <row r="80" customFormat="false" ht="15.25" hidden="false" customHeight="false" outlineLevel="0" collapsed="false">
      <c r="A80" s="0" t="s">
        <v>19</v>
      </c>
      <c r="B80" s="1" t="n">
        <v>43909</v>
      </c>
      <c r="C80" s="6" t="n">
        <v>10995</v>
      </c>
      <c r="D80" s="6" t="n">
        <v>1861</v>
      </c>
      <c r="E80" s="6" t="n">
        <v>372</v>
      </c>
      <c r="F80" s="6" t="n">
        <v>128</v>
      </c>
      <c r="G80" s="6" t="n">
        <v>1295</v>
      </c>
      <c r="H80" s="7" t="n">
        <f aca="false">C80-E80-G80</f>
        <v>9328</v>
      </c>
      <c r="I80" s="6" t="n">
        <v>1122</v>
      </c>
      <c r="J80" s="11" t="n">
        <f aca="false">C80/65273511*1000000</f>
        <v>168.445052695266</v>
      </c>
      <c r="K80" s="11"/>
      <c r="L80" s="6"/>
      <c r="M80" s="6"/>
    </row>
    <row r="81" customFormat="false" ht="15.25" hidden="false" customHeight="false" outlineLevel="0" collapsed="false">
      <c r="A81" s="0" t="s">
        <v>19</v>
      </c>
      <c r="B81" s="1" t="n">
        <v>43910</v>
      </c>
      <c r="C81" s="6" t="n">
        <v>12612</v>
      </c>
      <c r="D81" s="6" t="n">
        <v>1617</v>
      </c>
      <c r="E81" s="6" t="n">
        <v>450</v>
      </c>
      <c r="F81" s="6" t="n">
        <v>78</v>
      </c>
      <c r="G81" s="6" t="n">
        <v>1587</v>
      </c>
      <c r="H81" s="7" t="n">
        <f aca="false">C81-E81-G81</f>
        <v>10575</v>
      </c>
      <c r="I81" s="6" t="n">
        <v>1297</v>
      </c>
      <c r="J81" s="11" t="n">
        <f aca="false">C81/65273511*1000000</f>
        <v>193.21773575195</v>
      </c>
      <c r="K81" s="11"/>
      <c r="L81" s="6"/>
      <c r="M81" s="6"/>
    </row>
    <row r="82" customFormat="false" ht="15.25" hidden="false" customHeight="false" outlineLevel="0" collapsed="false">
      <c r="A82" s="0" t="s">
        <v>19</v>
      </c>
      <c r="B82" s="1" t="n">
        <v>43911</v>
      </c>
      <c r="C82" s="6" t="n">
        <v>14459</v>
      </c>
      <c r="D82" s="6" t="n">
        <v>1847</v>
      </c>
      <c r="E82" s="6" t="n">
        <v>562</v>
      </c>
      <c r="F82" s="6" t="n">
        <v>112</v>
      </c>
      <c r="G82" s="6" t="n">
        <v>1587</v>
      </c>
      <c r="H82" s="7" t="n">
        <f aca="false">C82-E82-G82</f>
        <v>12310</v>
      </c>
      <c r="I82" s="6" t="n">
        <v>1525</v>
      </c>
      <c r="J82" s="11" t="n">
        <f aca="false">C82/65273511*1000000</f>
        <v>221.514053380704</v>
      </c>
      <c r="K82" s="11"/>
      <c r="L82" s="6"/>
      <c r="M82" s="6"/>
    </row>
    <row r="83" customFormat="false" ht="15.25" hidden="false" customHeight="false" outlineLevel="0" collapsed="false">
      <c r="A83" s="0" t="s">
        <v>19</v>
      </c>
      <c r="B83" s="1" t="n">
        <v>43912</v>
      </c>
      <c r="C83" s="6" t="n">
        <v>16018</v>
      </c>
      <c r="D83" s="6" t="n">
        <v>1559</v>
      </c>
      <c r="E83" s="6" t="n">
        <v>674</v>
      </c>
      <c r="F83" s="6" t="n">
        <v>112</v>
      </c>
      <c r="G83" s="6" t="n">
        <v>2200</v>
      </c>
      <c r="H83" s="7" t="n">
        <f aca="false">C83-E83-G83</f>
        <v>13144</v>
      </c>
      <c r="I83" s="6" t="n">
        <v>1746</v>
      </c>
      <c r="J83" s="11" t="n">
        <f aca="false">C83/65273511*1000000</f>
        <v>245.398167719215</v>
      </c>
      <c r="K83" s="11"/>
      <c r="L83" s="6"/>
      <c r="M83" s="6"/>
    </row>
    <row r="84" customFormat="false" ht="15.25" hidden="false" customHeight="false" outlineLevel="0" collapsed="false">
      <c r="A84" s="0" t="s">
        <v>19</v>
      </c>
      <c r="B84" s="1" t="n">
        <v>43913</v>
      </c>
      <c r="C84" s="6" t="n">
        <v>19856</v>
      </c>
      <c r="D84" s="6" t="n">
        <v>3838</v>
      </c>
      <c r="E84" s="6" t="n">
        <v>860</v>
      </c>
      <c r="F84" s="6" t="n">
        <v>186</v>
      </c>
      <c r="G84" s="6" t="n">
        <v>2200</v>
      </c>
      <c r="H84" s="7" t="n">
        <f aca="false">C84-E84-G84</f>
        <v>16796</v>
      </c>
      <c r="I84" s="6" t="n">
        <v>2082</v>
      </c>
      <c r="J84" s="11" t="n">
        <f aca="false">C84/65273511*1000000</f>
        <v>304.196904621846</v>
      </c>
      <c r="K84" s="11"/>
      <c r="L84" s="6"/>
      <c r="M84" s="6"/>
    </row>
    <row r="85" customFormat="false" ht="15.25" hidden="false" customHeight="false" outlineLevel="0" collapsed="false">
      <c r="A85" s="0" t="s">
        <v>19</v>
      </c>
      <c r="B85" s="1" t="n">
        <v>43914</v>
      </c>
      <c r="C85" s="6" t="n">
        <v>22302</v>
      </c>
      <c r="D85" s="6" t="n">
        <v>2446</v>
      </c>
      <c r="E85" s="6" t="n">
        <v>1100</v>
      </c>
      <c r="F85" s="6" t="n">
        <v>240</v>
      </c>
      <c r="G85" s="8" t="n">
        <v>3281</v>
      </c>
      <c r="H85" s="7" t="n">
        <f aca="false">C85-E85-G85</f>
        <v>17921</v>
      </c>
      <c r="I85" s="8" t="n">
        <v>2516</v>
      </c>
      <c r="J85" s="11" t="n">
        <f aca="false">C85/65273511*1000000</f>
        <v>341.669992288296</v>
      </c>
      <c r="K85" s="11" t="n">
        <f aca="false">E85/65273511*1000000</f>
        <v>16.8521653446832</v>
      </c>
      <c r="L85" s="8"/>
      <c r="M85" s="8"/>
    </row>
    <row r="86" customFormat="false" ht="15.25" hidden="false" customHeight="false" outlineLevel="0" collapsed="false">
      <c r="A86" s="0" t="s">
        <v>19</v>
      </c>
      <c r="B86" s="1" t="n">
        <v>43915</v>
      </c>
      <c r="C86" s="6" t="n">
        <v>25233</v>
      </c>
      <c r="D86" s="6" t="n">
        <v>2931</v>
      </c>
      <c r="E86" s="6" t="n">
        <v>1331</v>
      </c>
      <c r="F86" s="6" t="n">
        <v>231</v>
      </c>
      <c r="G86" s="8" t="n">
        <v>3900</v>
      </c>
      <c r="H86" s="7" t="n">
        <f aca="false">C86-E86-G86</f>
        <v>20002</v>
      </c>
      <c r="I86" s="8" t="n">
        <v>2827</v>
      </c>
      <c r="J86" s="11" t="n">
        <f aca="false">C86/65273511*1000000</f>
        <v>386.57335285672</v>
      </c>
      <c r="K86" s="11" t="n">
        <f aca="false">E86/65273511*1000000</f>
        <v>20.3911200670667</v>
      </c>
      <c r="L86" s="8"/>
      <c r="M86" s="8"/>
    </row>
    <row r="87" customFormat="false" ht="15.25" hidden="false" customHeight="false" outlineLevel="0" collapsed="false">
      <c r="A87" s="0" t="s">
        <v>19</v>
      </c>
      <c r="B87" s="1" t="n">
        <v>43916</v>
      </c>
      <c r="C87" s="6" t="n">
        <v>29155</v>
      </c>
      <c r="D87" s="6" t="n">
        <v>3922</v>
      </c>
      <c r="E87" s="6" t="n">
        <v>1696</v>
      </c>
      <c r="F87" s="6" t="n">
        <v>365</v>
      </c>
      <c r="G87" s="8" t="n">
        <v>4948</v>
      </c>
      <c r="H87" s="7" t="n">
        <f aca="false">C87-E87-G87</f>
        <v>22511</v>
      </c>
      <c r="I87" s="8" t="n">
        <v>3375</v>
      </c>
      <c r="J87" s="11" t="n">
        <f aca="false">C87/65273511*1000000</f>
        <v>446.658982385673</v>
      </c>
      <c r="K87" s="11" t="n">
        <f aca="false">E87/65273511*1000000</f>
        <v>25.9829749314389</v>
      </c>
      <c r="L87" s="8"/>
      <c r="M87" s="8"/>
    </row>
    <row r="88" customFormat="false" ht="15.25" hidden="false" customHeight="false" outlineLevel="0" collapsed="false">
      <c r="A88" s="0" t="s">
        <v>19</v>
      </c>
      <c r="B88" s="1" t="n">
        <v>43917</v>
      </c>
      <c r="C88" s="6" t="n">
        <v>32964</v>
      </c>
      <c r="D88" s="6" t="n">
        <v>3809</v>
      </c>
      <c r="E88" s="6" t="n">
        <v>1995</v>
      </c>
      <c r="F88" s="6" t="n">
        <v>299</v>
      </c>
      <c r="G88" s="8" t="n">
        <v>5700</v>
      </c>
      <c r="H88" s="7" t="n">
        <f aca="false">C88-E88-G88</f>
        <v>25269</v>
      </c>
      <c r="I88" s="8" t="n">
        <v>3787</v>
      </c>
      <c r="J88" s="11" t="n">
        <f aca="false">C88/65273511*1000000</f>
        <v>505.013434929217</v>
      </c>
      <c r="K88" s="11" t="n">
        <f aca="false">E88/65273511*1000000</f>
        <v>30.5636998751301</v>
      </c>
      <c r="L88" s="8"/>
      <c r="M88" s="8"/>
    </row>
    <row r="89" customFormat="false" ht="15.25" hidden="false" customHeight="false" outlineLevel="0" collapsed="false">
      <c r="A89" s="0" t="s">
        <v>19</v>
      </c>
      <c r="B89" s="1" t="n">
        <v>43918</v>
      </c>
      <c r="C89" s="6" t="n">
        <v>37575</v>
      </c>
      <c r="D89" s="6" t="n">
        <v>4611</v>
      </c>
      <c r="E89" s="6" t="n">
        <v>2314</v>
      </c>
      <c r="F89" s="6" t="n">
        <v>319</v>
      </c>
      <c r="G89" s="8" t="n">
        <v>5700</v>
      </c>
      <c r="H89" s="7" t="n">
        <f aca="false">C89-E89-G89</f>
        <v>29561</v>
      </c>
      <c r="I89" s="8" t="n">
        <v>4273</v>
      </c>
      <c r="J89" s="11" t="n">
        <f aca="false">C89/65273511*1000000</f>
        <v>575.654648024066</v>
      </c>
      <c r="K89" s="11" t="n">
        <f aca="false">E89/65273511*1000000</f>
        <v>35.4508278250882</v>
      </c>
      <c r="L89" s="8"/>
      <c r="M89" s="8"/>
    </row>
    <row r="90" customFormat="false" ht="15.25" hidden="false" customHeight="false" outlineLevel="0" collapsed="false">
      <c r="A90" s="0" t="s">
        <v>19</v>
      </c>
      <c r="B90" s="1" t="n">
        <v>43919</v>
      </c>
      <c r="C90" s="6" t="n">
        <v>40174</v>
      </c>
      <c r="D90" s="6" t="n">
        <v>2599</v>
      </c>
      <c r="E90" s="6" t="n">
        <v>2606</v>
      </c>
      <c r="F90" s="6" t="n">
        <v>292</v>
      </c>
      <c r="G90" s="8" t="n">
        <v>7202</v>
      </c>
      <c r="H90" s="7" t="n">
        <f aca="false">C90-E90-G90</f>
        <v>30366</v>
      </c>
      <c r="I90" s="8" t="n">
        <v>4632</v>
      </c>
      <c r="J90" s="11" t="n">
        <f aca="false">C90/65273511*1000000</f>
        <v>615.471718688459</v>
      </c>
      <c r="K90" s="11" t="n">
        <f aca="false">E90/65273511*1000000</f>
        <v>39.9243117165859</v>
      </c>
      <c r="L90" s="8"/>
      <c r="M90" s="8"/>
    </row>
    <row r="91" customFormat="false" ht="15.25" hidden="false" customHeight="false" outlineLevel="0" collapsed="false">
      <c r="A91" s="0" t="s">
        <v>19</v>
      </c>
      <c r="B91" s="1" t="n">
        <v>43920</v>
      </c>
      <c r="C91" s="6" t="n">
        <v>44550</v>
      </c>
      <c r="D91" s="6" t="n">
        <v>4376</v>
      </c>
      <c r="E91" s="6" t="n">
        <v>3024</v>
      </c>
      <c r="F91" s="6" t="n">
        <v>418</v>
      </c>
      <c r="G91" s="8" t="n">
        <v>7927</v>
      </c>
      <c r="H91" s="7" t="n">
        <f aca="false">C91-E91-G91</f>
        <v>33599</v>
      </c>
      <c r="I91" s="8" t="n">
        <v>5056</v>
      </c>
      <c r="J91" s="11" t="n">
        <f aca="false">C91/65273511*1000000</f>
        <v>682.512696459671</v>
      </c>
      <c r="K91" s="11" t="n">
        <f aca="false">E91/65273511*1000000</f>
        <v>46.3281345475656</v>
      </c>
      <c r="L91" s="8"/>
      <c r="M91" s="8"/>
    </row>
    <row r="92" customFormat="false" ht="15.25" hidden="false" customHeight="false" outlineLevel="0" collapsed="false">
      <c r="A92" s="0" t="s">
        <v>19</v>
      </c>
      <c r="B92" s="1" t="n">
        <v>43921</v>
      </c>
      <c r="C92" s="6" t="n">
        <v>52128</v>
      </c>
      <c r="D92" s="6" t="n">
        <v>7578</v>
      </c>
      <c r="E92" s="6" t="n">
        <v>3523</v>
      </c>
      <c r="F92" s="6" t="n">
        <v>499</v>
      </c>
      <c r="G92" s="8" t="n">
        <v>9444</v>
      </c>
      <c r="H92" s="7" t="n">
        <f aca="false">C92-E92-G92</f>
        <v>39161</v>
      </c>
      <c r="I92" s="8" t="n">
        <v>5565</v>
      </c>
      <c r="J92" s="11" t="n">
        <f aca="false">C92/65273511*1000000</f>
        <v>798.608795534225</v>
      </c>
      <c r="K92" s="11" t="n">
        <f aca="false">E92/65273511*1000000</f>
        <v>53.9728895539264</v>
      </c>
      <c r="L92" s="8"/>
      <c r="M92" s="8"/>
    </row>
    <row r="93" customFormat="false" ht="15.25" hidden="false" customHeight="false" outlineLevel="0" collapsed="false">
      <c r="A93" s="0" t="s">
        <v>19</v>
      </c>
      <c r="B93" s="1" t="n">
        <v>43922</v>
      </c>
      <c r="C93" s="6" t="n">
        <v>56989</v>
      </c>
      <c r="D93" s="6" t="n">
        <v>4861</v>
      </c>
      <c r="E93" s="6" t="n">
        <v>4032</v>
      </c>
      <c r="F93" s="6" t="n">
        <v>509</v>
      </c>
      <c r="G93" s="8" t="n">
        <v>10934</v>
      </c>
      <c r="H93" s="7" t="n">
        <f aca="false">C93-E93-G93</f>
        <v>42023</v>
      </c>
      <c r="I93" s="8" t="n">
        <v>6017</v>
      </c>
      <c r="J93" s="11" t="n">
        <f aca="false">C93/65273511*1000000</f>
        <v>873.080046207412</v>
      </c>
      <c r="K93" s="11" t="n">
        <f aca="false">E93/65273511*1000000</f>
        <v>61.7708460634207</v>
      </c>
      <c r="L93" s="8"/>
      <c r="M93" s="8"/>
    </row>
    <row r="94" customFormat="false" ht="15.25" hidden="false" customHeight="false" outlineLevel="0" collapsed="false">
      <c r="A94" s="0" t="s">
        <v>19</v>
      </c>
      <c r="B94" s="1" t="n">
        <v>43923</v>
      </c>
      <c r="C94" s="6" t="n">
        <v>59105</v>
      </c>
      <c r="D94" s="6" t="n">
        <v>2116</v>
      </c>
      <c r="E94" s="6" t="n">
        <v>4503</v>
      </c>
      <c r="F94" s="6" t="n">
        <v>471</v>
      </c>
      <c r="G94" s="8" t="n">
        <v>12428</v>
      </c>
      <c r="H94" s="7" t="n">
        <f aca="false">C94-E94-G94</f>
        <v>42174</v>
      </c>
      <c r="I94" s="8" t="n">
        <v>6399</v>
      </c>
      <c r="J94" s="11" t="n">
        <f aca="false">C94/65273511*1000000</f>
        <v>905.497484270457</v>
      </c>
      <c r="K94" s="11" t="n">
        <f aca="false">E94/65273511*1000000</f>
        <v>68.9866368610078</v>
      </c>
      <c r="L94" s="8"/>
      <c r="M94" s="8"/>
    </row>
    <row r="95" customFormat="false" ht="15.25" hidden="false" customHeight="false" outlineLevel="0" collapsed="false">
      <c r="A95" s="0" t="s">
        <v>19</v>
      </c>
      <c r="B95" s="1" t="n">
        <v>43924</v>
      </c>
      <c r="C95" s="6" t="n">
        <v>64338</v>
      </c>
      <c r="D95" s="6" t="n">
        <v>5233</v>
      </c>
      <c r="E95" s="6" t="n">
        <v>6507</v>
      </c>
      <c r="F95" s="6" t="n">
        <v>2004</v>
      </c>
      <c r="G95" s="8" t="n">
        <v>14008</v>
      </c>
      <c r="H95" s="7" t="n">
        <f aca="false">C95-E95-G95</f>
        <v>43823</v>
      </c>
      <c r="I95" s="8" t="n">
        <v>6662</v>
      </c>
      <c r="J95" s="11" t="n">
        <f aca="false">C95/65273511*1000000</f>
        <v>985.667830860209</v>
      </c>
      <c r="K95" s="11" t="n">
        <f aca="false">E95/65273511*1000000</f>
        <v>99.688218088958</v>
      </c>
      <c r="L95" s="8"/>
      <c r="M95" s="8"/>
    </row>
    <row r="96" customFormat="false" ht="15.25" hidden="false" customHeight="false" outlineLevel="0" collapsed="false">
      <c r="A96" s="0" t="s">
        <v>19</v>
      </c>
      <c r="B96" s="1" t="n">
        <v>43925</v>
      </c>
      <c r="C96" s="6" t="n">
        <v>68605</v>
      </c>
      <c r="D96" s="6" t="n">
        <v>4267</v>
      </c>
      <c r="E96" s="6" t="n">
        <v>7560</v>
      </c>
      <c r="F96" s="6" t="n">
        <v>1053</v>
      </c>
      <c r="G96" s="8" t="n">
        <v>15438</v>
      </c>
      <c r="H96" s="7" t="n">
        <f aca="false">C96-E96-G96</f>
        <v>45607</v>
      </c>
      <c r="I96" s="8" t="n">
        <v>6838</v>
      </c>
      <c r="J96" s="11" t="n">
        <f aca="false">C96/65273511*1000000</f>
        <v>1051.03891224727</v>
      </c>
      <c r="K96" s="11" t="n">
        <f aca="false">E96/65273511*1000000</f>
        <v>115.820336368914</v>
      </c>
      <c r="L96" s="8" t="n">
        <v>224254</v>
      </c>
      <c r="M96" s="8" t="n">
        <v>3436</v>
      </c>
    </row>
    <row r="97" customFormat="false" ht="15.25" hidden="false" customHeight="false" outlineLevel="0" collapsed="false">
      <c r="A97" s="0" t="s">
        <v>19</v>
      </c>
      <c r="B97" s="1" t="n">
        <v>43926</v>
      </c>
      <c r="C97" s="6" t="n">
        <v>70478</v>
      </c>
      <c r="D97" s="6" t="n">
        <v>1873</v>
      </c>
      <c r="E97" s="6" t="n">
        <v>8078</v>
      </c>
      <c r="F97" s="6" t="n">
        <v>518</v>
      </c>
      <c r="G97" s="8" t="n">
        <v>16183</v>
      </c>
      <c r="H97" s="7" t="n">
        <f aca="false">C97-E97-G97</f>
        <v>46217</v>
      </c>
      <c r="I97" s="8" t="n">
        <v>6838</v>
      </c>
      <c r="J97" s="11" t="n">
        <f aca="false">C97/65273511*1000000</f>
        <v>1079.73355378417</v>
      </c>
      <c r="K97" s="11" t="n">
        <f aca="false">E97/65273511*1000000</f>
        <v>123.756174231228</v>
      </c>
      <c r="L97" s="8" t="n">
        <v>224254</v>
      </c>
      <c r="M97" s="8" t="n">
        <v>3436</v>
      </c>
    </row>
    <row r="98" customFormat="false" ht="15.25" hidden="false" customHeight="false" outlineLevel="0" collapsed="false">
      <c r="A98" s="0" t="s">
        <v>19</v>
      </c>
      <c r="B98" s="1" t="n">
        <v>43927</v>
      </c>
      <c r="C98" s="6" t="n">
        <v>74390</v>
      </c>
      <c r="D98" s="6" t="n">
        <v>3912</v>
      </c>
      <c r="E98" s="6" t="n">
        <v>8911</v>
      </c>
      <c r="F98" s="6" t="n">
        <v>833</v>
      </c>
      <c r="G98" s="13" t="n">
        <v>17250</v>
      </c>
      <c r="H98" s="7" t="n">
        <f aca="false">C98-E98-G98</f>
        <v>48229</v>
      </c>
      <c r="I98" s="13" t="n">
        <v>7072</v>
      </c>
      <c r="J98" s="11" t="n">
        <f aca="false">C98/65273511*1000000</f>
        <v>1139.66598180999</v>
      </c>
      <c r="K98" s="11" t="n">
        <f aca="false">E98/65273511*1000000</f>
        <v>136.517859442248</v>
      </c>
      <c r="L98" s="13" t="n">
        <v>224254</v>
      </c>
      <c r="M98" s="13" t="n">
        <v>3436</v>
      </c>
    </row>
    <row r="99" customFormat="false" ht="15.25" hidden="false" customHeight="false" outlineLevel="0" collapsed="false">
      <c r="A99" s="0" t="s">
        <v>19</v>
      </c>
      <c r="B99" s="1" t="n">
        <v>43928</v>
      </c>
      <c r="C99" s="6" t="n">
        <v>78167</v>
      </c>
      <c r="D99" s="6" t="n">
        <v>3777</v>
      </c>
      <c r="E99" s="6" t="n">
        <v>10328</v>
      </c>
      <c r="F99" s="6" t="n">
        <v>1417</v>
      </c>
      <c r="G99" s="6" t="n">
        <v>19337</v>
      </c>
      <c r="H99" s="7" t="n">
        <f aca="false">C99-E99-G99</f>
        <v>48502</v>
      </c>
      <c r="I99" s="6" t="n">
        <v>7131</v>
      </c>
      <c r="J99" s="11" t="n">
        <f aca="false">C99/65273511*1000000</f>
        <v>1197.5301895435</v>
      </c>
      <c r="K99" s="11" t="n">
        <f aca="false">E99/65273511*1000000</f>
        <v>158.226512436262</v>
      </c>
      <c r="L99" s="6" t="n">
        <v>224254</v>
      </c>
      <c r="M99" s="6" t="n">
        <v>3436</v>
      </c>
    </row>
    <row r="100" customFormat="false" ht="15.25" hidden="false" customHeight="false" outlineLevel="0" collapsed="false">
      <c r="A100" s="0" t="s">
        <v>19</v>
      </c>
      <c r="B100" s="1" t="n">
        <v>43929</v>
      </c>
      <c r="C100" s="6" t="n">
        <v>82048</v>
      </c>
      <c r="D100" s="6" t="n">
        <v>3881</v>
      </c>
      <c r="E100" s="6" t="n">
        <v>10869</v>
      </c>
      <c r="F100" s="6" t="n">
        <v>541</v>
      </c>
      <c r="G100" s="12" t="n">
        <v>21254</v>
      </c>
      <c r="H100" s="7" t="n">
        <f aca="false">C100-E100-G100</f>
        <v>49925</v>
      </c>
      <c r="I100" s="12" t="n">
        <v>7148</v>
      </c>
      <c r="J100" s="11" t="n">
        <f aca="false">C100/65273511*1000000</f>
        <v>1256.98769290961</v>
      </c>
      <c r="K100" s="11" t="n">
        <f aca="false">E100/65273511*1000000</f>
        <v>166.514713755784</v>
      </c>
      <c r="L100" s="12" t="n">
        <v>224254</v>
      </c>
      <c r="M100" s="12" t="n">
        <v>3436</v>
      </c>
    </row>
    <row r="101" customFormat="false" ht="15.25" hidden="false" customHeight="false" outlineLevel="0" collapsed="false">
      <c r="A101" s="0" t="s">
        <v>19</v>
      </c>
      <c r="B101" s="1" t="n">
        <v>43930</v>
      </c>
      <c r="C101" s="6" t="n">
        <v>86334</v>
      </c>
      <c r="D101" s="6" t="n">
        <v>4286</v>
      </c>
      <c r="E101" s="6" t="n">
        <v>12210</v>
      </c>
      <c r="F101" s="6" t="n">
        <v>1341</v>
      </c>
      <c r="G101" s="12" t="n">
        <v>23206</v>
      </c>
      <c r="H101" s="7" t="n">
        <f aca="false">C101-E101-G101</f>
        <v>50918</v>
      </c>
      <c r="I101" s="12" t="n">
        <v>7066</v>
      </c>
      <c r="J101" s="11" t="n">
        <f aca="false">C101/65273511*1000000</f>
        <v>1322.64985715262</v>
      </c>
      <c r="K101" s="11" t="n">
        <f aca="false">E101/65273511*1000000</f>
        <v>187.059035325984</v>
      </c>
      <c r="L101" s="12" t="n">
        <v>333807</v>
      </c>
      <c r="M101" s="12" t="n">
        <v>5114</v>
      </c>
    </row>
    <row r="102" customFormat="false" ht="15.25" hidden="false" customHeight="false" outlineLevel="0" collapsed="false">
      <c r="A102" s="0" t="s">
        <v>19</v>
      </c>
      <c r="B102" s="1" t="n">
        <v>43931</v>
      </c>
      <c r="C102" s="6" t="n">
        <v>90676</v>
      </c>
      <c r="D102" s="6" t="n">
        <v>4342</v>
      </c>
      <c r="E102" s="6" t="n">
        <v>13197</v>
      </c>
      <c r="F102" s="6" t="n">
        <v>987</v>
      </c>
      <c r="G102" s="12" t="n">
        <v>24932</v>
      </c>
      <c r="H102" s="7" t="n">
        <f aca="false">C102-E102-G102</f>
        <v>52547</v>
      </c>
      <c r="I102" s="12" t="n">
        <v>7004</v>
      </c>
      <c r="J102" s="11" t="n">
        <f aca="false">C102/65273511*1000000</f>
        <v>1389.16994981318</v>
      </c>
      <c r="K102" s="11" t="n">
        <f aca="false">E102/65273511*1000000</f>
        <v>202.180023685259</v>
      </c>
      <c r="L102" s="12" t="n">
        <v>333807</v>
      </c>
      <c r="M102" s="12" t="n">
        <v>5114</v>
      </c>
    </row>
    <row r="103" customFormat="false" ht="15.25" hidden="false" customHeight="false" outlineLevel="0" collapsed="false">
      <c r="A103" s="0" t="s">
        <v>19</v>
      </c>
      <c r="B103" s="1" t="n">
        <v>43932</v>
      </c>
      <c r="C103" s="6" t="n">
        <v>93790</v>
      </c>
      <c r="D103" s="6" t="n">
        <v>3114</v>
      </c>
      <c r="E103" s="6" t="n">
        <v>13832</v>
      </c>
      <c r="F103" s="6" t="n">
        <v>635</v>
      </c>
      <c r="G103" s="12" t="n">
        <v>26391</v>
      </c>
      <c r="H103" s="7" t="n">
        <f aca="false">C103-E103-G103</f>
        <v>53567</v>
      </c>
      <c r="I103" s="12" t="n">
        <v>6883</v>
      </c>
      <c r="J103" s="11" t="n">
        <f aca="false">C103/65273511*1000000</f>
        <v>1436.87689788895</v>
      </c>
      <c r="K103" s="11" t="n">
        <f aca="false">E103/65273511*1000000</f>
        <v>211.908319134235</v>
      </c>
      <c r="L103" s="12" t="n">
        <v>333807</v>
      </c>
      <c r="M103" s="12" t="n">
        <v>5114</v>
      </c>
    </row>
    <row r="104" customFormat="false" ht="15.25" hidden="false" customHeight="false" outlineLevel="0" collapsed="false">
      <c r="A104" s="0" t="s">
        <v>19</v>
      </c>
      <c r="B104" s="1" t="n">
        <v>43933</v>
      </c>
      <c r="C104" s="6" t="n">
        <v>95403</v>
      </c>
      <c r="D104" s="6" t="n">
        <v>1613</v>
      </c>
      <c r="E104" s="6" t="n">
        <v>14393</v>
      </c>
      <c r="F104" s="6" t="n">
        <v>561</v>
      </c>
      <c r="G104" s="12" t="n">
        <v>27186</v>
      </c>
      <c r="H104" s="7" t="n">
        <f aca="false">C104-E104-G104</f>
        <v>53824</v>
      </c>
      <c r="I104" s="12" t="n">
        <v>6845</v>
      </c>
      <c r="J104" s="11" t="n">
        <f aca="false">C104/65273511*1000000</f>
        <v>1461.58830034438</v>
      </c>
      <c r="K104" s="11" t="n">
        <f aca="false">E104/65273511*1000000</f>
        <v>220.502923460023</v>
      </c>
      <c r="L104" s="12" t="n">
        <v>333807</v>
      </c>
      <c r="M104" s="12" t="n">
        <v>5114</v>
      </c>
    </row>
    <row r="105" customFormat="false" ht="15.25" hidden="false" customHeight="false" outlineLevel="0" collapsed="false">
      <c r="A105" s="0" t="s">
        <v>19</v>
      </c>
      <c r="B105" s="1" t="n">
        <v>43934</v>
      </c>
      <c r="C105" s="6" t="n">
        <v>98076</v>
      </c>
      <c r="D105" s="6" t="n">
        <v>2673</v>
      </c>
      <c r="E105" s="6" t="n">
        <v>14967</v>
      </c>
      <c r="F105" s="6" t="n">
        <v>574</v>
      </c>
      <c r="G105" s="12" t="n">
        <v>27718</v>
      </c>
      <c r="H105" s="7" t="n">
        <f aca="false">C105-E105-G105</f>
        <v>55391</v>
      </c>
      <c r="I105" s="12" t="n">
        <v>6821</v>
      </c>
      <c r="J105" s="11" t="n">
        <f aca="false">C105/65273511*1000000</f>
        <v>1502.53906213196</v>
      </c>
      <c r="K105" s="11" t="n">
        <f aca="false">E105/65273511*1000000</f>
        <v>229.296689739885</v>
      </c>
      <c r="L105" s="12" t="n">
        <v>333807</v>
      </c>
      <c r="M105" s="12" t="n">
        <v>5114</v>
      </c>
    </row>
    <row r="106" customFormat="false" ht="15.25" hidden="false" customHeight="false" outlineLevel="0" collapsed="false">
      <c r="A106" s="0" t="s">
        <v>19</v>
      </c>
      <c r="B106" s="1" t="n">
        <v>43935</v>
      </c>
      <c r="C106" s="6" t="n">
        <v>103573</v>
      </c>
      <c r="D106" s="6" t="n">
        <v>5497</v>
      </c>
      <c r="E106" s="6" t="n">
        <v>15729</v>
      </c>
      <c r="F106" s="6" t="n">
        <v>762</v>
      </c>
      <c r="G106" s="12" t="n">
        <v>28805</v>
      </c>
      <c r="H106" s="7" t="n">
        <f aca="false">C106-E106-G106</f>
        <v>59039</v>
      </c>
      <c r="I106" s="12" t="n">
        <v>6730</v>
      </c>
      <c r="J106" s="11" t="n">
        <f aca="false">C106/65273511*1000000</f>
        <v>1586.75392840443</v>
      </c>
      <c r="K106" s="11" t="n">
        <f aca="false">E106/65273511*1000000</f>
        <v>240.970644278657</v>
      </c>
      <c r="L106" s="12" t="n">
        <v>333807</v>
      </c>
      <c r="M106" s="12" t="n">
        <v>5114</v>
      </c>
    </row>
    <row r="107" customFormat="false" ht="15.25" hidden="false" customHeight="false" outlineLevel="0" collapsed="false">
      <c r="A107" s="0" t="s">
        <v>19</v>
      </c>
      <c r="B107" s="1" t="n">
        <v>43936</v>
      </c>
      <c r="C107" s="6" t="n">
        <v>106206</v>
      </c>
      <c r="D107" s="6" t="n">
        <v>2633</v>
      </c>
      <c r="E107" s="6" t="n">
        <v>17167</v>
      </c>
      <c r="F107" s="6" t="n">
        <v>1438</v>
      </c>
      <c r="G107" s="12" t="n">
        <v>30955</v>
      </c>
      <c r="H107" s="7" t="n">
        <f aca="false">C107-E107-G107</f>
        <v>58084</v>
      </c>
      <c r="I107" s="12" t="n">
        <v>6457</v>
      </c>
      <c r="J107" s="11" t="n">
        <f aca="false">C107/65273511*1000000</f>
        <v>1627.09188417948</v>
      </c>
      <c r="K107" s="11" t="n">
        <f aca="false">E107/65273511*1000000</f>
        <v>263.001020429252</v>
      </c>
      <c r="L107" s="12" t="n">
        <v>333807</v>
      </c>
      <c r="M107" s="12" t="n">
        <v>5114</v>
      </c>
    </row>
    <row r="108" customFormat="false" ht="15.25" hidden="false" customHeight="false" outlineLevel="0" collapsed="false">
      <c r="A108" s="0" t="s">
        <v>19</v>
      </c>
      <c r="B108" s="1" t="n">
        <v>43937</v>
      </c>
      <c r="C108" s="6" t="n">
        <v>108847</v>
      </c>
      <c r="D108" s="6" t="n">
        <v>2641</v>
      </c>
      <c r="E108" s="6" t="n">
        <v>17920</v>
      </c>
      <c r="F108" s="6" t="n">
        <v>753</v>
      </c>
      <c r="G108" s="12" t="n">
        <v>32812</v>
      </c>
      <c r="H108" s="7" t="n">
        <f aca="false">C108-E108-G108</f>
        <v>58115</v>
      </c>
      <c r="I108" s="12" t="n">
        <v>6248</v>
      </c>
      <c r="J108" s="11" t="n">
        <f aca="false">C108/65273511*1000000</f>
        <v>1667.55240115703</v>
      </c>
      <c r="K108" s="11" t="n">
        <f aca="false">E108/65273511*1000000</f>
        <v>274.537093615203</v>
      </c>
      <c r="L108" s="12" t="n">
        <v>333807</v>
      </c>
      <c r="M108" s="12" t="n">
        <v>5114</v>
      </c>
    </row>
    <row r="109" customFormat="false" ht="15.25" hidden="false" customHeight="false" outlineLevel="0" collapsed="false">
      <c r="A109" s="0" t="s">
        <v>19</v>
      </c>
      <c r="B109" s="1" t="n">
        <v>43938</v>
      </c>
      <c r="C109" s="6" t="n">
        <f aca="false">C108+D109</f>
        <v>109252</v>
      </c>
      <c r="D109" s="6" t="n">
        <v>405</v>
      </c>
      <c r="E109" s="6" t="n">
        <f aca="false">E108+F109</f>
        <v>18681</v>
      </c>
      <c r="F109" s="6" t="n">
        <v>761</v>
      </c>
      <c r="G109" s="6" t="n">
        <v>34420</v>
      </c>
      <c r="H109" s="7" t="n">
        <f aca="false">C109-E109-G109</f>
        <v>56151</v>
      </c>
      <c r="I109" s="12" t="n">
        <v>6027</v>
      </c>
      <c r="J109" s="11" t="n">
        <f aca="false">C109/65273511*1000000</f>
        <v>1673.75706203394</v>
      </c>
      <c r="K109" s="11" t="n">
        <f aca="false">E109/65273511*1000000</f>
        <v>286.195728003661</v>
      </c>
      <c r="L109" s="12" t="n">
        <v>463662</v>
      </c>
      <c r="M109" s="12" t="n">
        <v>7103</v>
      </c>
    </row>
    <row r="110" customFormat="false" ht="15.25" hidden="false" customHeight="false" outlineLevel="0" collapsed="false">
      <c r="A110" s="0" t="s">
        <v>19</v>
      </c>
      <c r="B110" s="1" t="n">
        <v>43939</v>
      </c>
      <c r="C110" s="6" t="n">
        <f aca="false">C109+D110</f>
        <v>111821</v>
      </c>
      <c r="D110" s="6" t="n">
        <v>2569</v>
      </c>
      <c r="E110" s="6" t="n">
        <f aca="false">E109+F110</f>
        <v>19323</v>
      </c>
      <c r="F110" s="6" t="n">
        <v>642</v>
      </c>
      <c r="G110" s="6" t="n">
        <f aca="false">法国!G80</f>
        <v>35983</v>
      </c>
      <c r="H110" s="7" t="n">
        <f aca="false">C110-E110-G110</f>
        <v>56515</v>
      </c>
      <c r="I110" s="6" t="n">
        <f aca="false">法国!I80</f>
        <v>5833</v>
      </c>
      <c r="J110" s="11" t="n">
        <f aca="false">C110/65273511*1000000</f>
        <v>1713.11452818893</v>
      </c>
      <c r="K110" s="11" t="n">
        <f aca="false">E110/65273511*1000000</f>
        <v>296.031264504831</v>
      </c>
      <c r="L110" s="6" t="n">
        <f aca="false">法国!L80</f>
        <v>463662</v>
      </c>
      <c r="M110" s="6" t="n">
        <f aca="false">法国!M80</f>
        <v>7103</v>
      </c>
    </row>
    <row r="111" customFormat="false" ht="15.25" hidden="false" customHeight="false" outlineLevel="0" collapsed="false">
      <c r="A111" s="0" t="s">
        <v>19</v>
      </c>
      <c r="B111" s="1" t="n">
        <v>43940</v>
      </c>
      <c r="C111" s="6" t="n">
        <f aca="false">C110+D111</f>
        <v>112606</v>
      </c>
      <c r="D111" s="6" t="n">
        <v>785</v>
      </c>
      <c r="E111" s="6" t="n">
        <f aca="false">E110+F111</f>
        <v>19718</v>
      </c>
      <c r="F111" s="6" t="n">
        <v>395</v>
      </c>
      <c r="G111" s="6" t="n">
        <f aca="false">法国!G81</f>
        <v>36578</v>
      </c>
      <c r="H111" s="7" t="n">
        <f aca="false">C111-E111-G111</f>
        <v>56310</v>
      </c>
      <c r="I111" s="6" t="n">
        <f aca="false">法国!I81</f>
        <v>5744</v>
      </c>
      <c r="J111" s="11" t="n">
        <f aca="false">C111/65273511*1000000</f>
        <v>1725.14084618491</v>
      </c>
      <c r="K111" s="11" t="n">
        <f aca="false">E111/65273511*1000000</f>
        <v>302.082723878604</v>
      </c>
      <c r="L111" s="6" t="n">
        <f aca="false">法国!L81</f>
        <v>463662</v>
      </c>
      <c r="M111" s="6" t="n">
        <f aca="false">法国!M81</f>
        <v>7103</v>
      </c>
    </row>
    <row r="112" customFormat="false" ht="15.25" hidden="false" customHeight="false" outlineLevel="0" collapsed="false">
      <c r="A112" s="0" t="s">
        <v>19</v>
      </c>
      <c r="B112" s="1" t="n">
        <v>43941</v>
      </c>
      <c r="C112" s="6" t="n">
        <f aca="false">C111+D112</f>
        <v>114657</v>
      </c>
      <c r="D112" s="6" t="n">
        <v>2051</v>
      </c>
      <c r="E112" s="6" t="n">
        <f aca="false">E111+F112</f>
        <v>20265</v>
      </c>
      <c r="F112" s="6" t="n">
        <v>547</v>
      </c>
      <c r="G112" s="6" t="n">
        <v>37409</v>
      </c>
      <c r="H112" s="7" t="n">
        <f aca="false">C112-E112-G112</f>
        <v>56983</v>
      </c>
      <c r="I112" s="6" t="n">
        <v>5683</v>
      </c>
      <c r="J112" s="11" t="n">
        <f aca="false">C112/65273511*1000000</f>
        <v>1756.56247447759</v>
      </c>
      <c r="K112" s="11" t="n">
        <f aca="false">E112/65273511*1000000</f>
        <v>310.462846100005</v>
      </c>
      <c r="L112" s="6" t="n">
        <f aca="false">法国!L82</f>
        <v>463662</v>
      </c>
      <c r="M112" s="6" t="n">
        <f aca="false">法国!M82</f>
        <v>7103</v>
      </c>
    </row>
    <row r="113" customFormat="false" ht="15.25" hidden="false" customHeight="false" outlineLevel="0" collapsed="false">
      <c r="A113" s="0" t="s">
        <v>19</v>
      </c>
      <c r="B113" s="1" t="n">
        <v>43942</v>
      </c>
      <c r="C113" s="6" t="n">
        <f aca="false">C112+D113</f>
        <v>117324</v>
      </c>
      <c r="D113" s="6" t="n">
        <v>2667</v>
      </c>
      <c r="E113" s="6" t="n">
        <f aca="false">E112+F113</f>
        <v>20796</v>
      </c>
      <c r="F113" s="6" t="n">
        <v>531</v>
      </c>
      <c r="G113" s="6" t="n">
        <v>39181</v>
      </c>
      <c r="H113" s="7" t="n">
        <f aca="false">C113-E113-G113</f>
        <v>57347</v>
      </c>
      <c r="I113" s="6" t="n">
        <v>5433</v>
      </c>
      <c r="J113" s="11" t="n">
        <f aca="false">C113/65273511*1000000</f>
        <v>1797.42131536329</v>
      </c>
      <c r="K113" s="11" t="n">
        <f aca="false">E113/65273511*1000000</f>
        <v>318.597845916393</v>
      </c>
      <c r="L113" s="6" t="n">
        <f aca="false">法国!L83</f>
        <v>463662</v>
      </c>
      <c r="M113" s="6" t="n">
        <f aca="false">法国!M83</f>
        <v>7103</v>
      </c>
    </row>
    <row r="114" customFormat="false" ht="15.25" hidden="false" customHeight="false" outlineLevel="0" collapsed="false">
      <c r="A114" s="0" t="s">
        <v>19</v>
      </c>
      <c r="B114" s="1" t="n">
        <v>43943</v>
      </c>
      <c r="C114" s="6" t="n">
        <f aca="false">C113+D114</f>
        <v>119151</v>
      </c>
      <c r="D114" s="6" t="n">
        <v>1827</v>
      </c>
      <c r="E114" s="6" t="n">
        <f aca="false">E113+F114</f>
        <v>21340</v>
      </c>
      <c r="F114" s="6" t="n">
        <v>544</v>
      </c>
      <c r="G114" s="6" t="n">
        <v>40657</v>
      </c>
      <c r="H114" s="7" t="n">
        <f aca="false">C114-E114-G114</f>
        <v>57154</v>
      </c>
      <c r="I114" s="6" t="n">
        <v>5434</v>
      </c>
      <c r="J114" s="11" t="n">
        <f aca="false">C114/65273511*1000000</f>
        <v>1825.41122998578</v>
      </c>
      <c r="K114" s="11" t="n">
        <f aca="false">E114/65273511*1000000</f>
        <v>326.932007686855</v>
      </c>
      <c r="L114" s="6" t="n">
        <f aca="false">法国!L84</f>
        <v>463662</v>
      </c>
      <c r="M114" s="6" t="n">
        <f aca="false">法国!M84</f>
        <v>7103</v>
      </c>
    </row>
    <row r="115" customFormat="false" ht="15.25" hidden="false" customHeight="false" outlineLevel="0" collapsed="false">
      <c r="A115" s="0" t="s">
        <v>19</v>
      </c>
      <c r="B115" s="1" t="n">
        <v>43944</v>
      </c>
      <c r="C115" s="6" t="n">
        <v>120804</v>
      </c>
      <c r="D115" s="6" t="n">
        <v>1653</v>
      </c>
      <c r="E115" s="6" t="n">
        <v>21856</v>
      </c>
      <c r="F115" s="6" t="n">
        <v>516</v>
      </c>
      <c r="G115" s="6" t="n">
        <v>42088</v>
      </c>
      <c r="H115" s="7" t="n">
        <f aca="false">C115-E115-G115</f>
        <v>56860</v>
      </c>
      <c r="I115" s="24" t="n">
        <v>5053</v>
      </c>
      <c r="J115" s="11" t="n">
        <f aca="false">C115/65273511*1000000</f>
        <v>1850.73543845374</v>
      </c>
      <c r="K115" s="11" t="n">
        <f aca="false">E115/65273511*1000000</f>
        <v>334.837205248543</v>
      </c>
      <c r="L115" s="24" t="n">
        <v>463662</v>
      </c>
      <c r="M115" s="24" t="n">
        <v>7103</v>
      </c>
    </row>
    <row r="116" customFormat="false" ht="15.25" hidden="false" customHeight="false" outlineLevel="0" collapsed="false">
      <c r="A116" s="0" t="s">
        <v>19</v>
      </c>
      <c r="B116" s="1" t="n">
        <v>43945</v>
      </c>
      <c r="C116" s="6" t="n">
        <v>122577</v>
      </c>
      <c r="D116" s="6" t="n">
        <v>1773</v>
      </c>
      <c r="E116" s="6" t="n">
        <v>22245</v>
      </c>
      <c r="F116" s="6" t="n">
        <v>389</v>
      </c>
      <c r="G116" s="6" t="n">
        <v>43493</v>
      </c>
      <c r="H116" s="7" t="n">
        <f aca="false">C116-E116-G116</f>
        <v>56839</v>
      </c>
      <c r="I116" s="6" t="n">
        <v>4870</v>
      </c>
      <c r="J116" s="11" t="n">
        <f aca="false">C116/65273511*1000000</f>
        <v>1877.89806495931</v>
      </c>
      <c r="K116" s="11" t="n">
        <f aca="false">E116/65273511*1000000</f>
        <v>340.796743720435</v>
      </c>
      <c r="L116" s="6" t="n">
        <v>463662</v>
      </c>
      <c r="M116" s="6" t="n">
        <v>7103</v>
      </c>
    </row>
    <row r="117" customFormat="false" ht="15.25" hidden="false" customHeight="false" outlineLevel="0" collapsed="false">
      <c r="A117" s="0" t="s">
        <v>19</v>
      </c>
      <c r="B117" s="1" t="n">
        <v>43946</v>
      </c>
      <c r="C117" s="6" t="n">
        <v>124114</v>
      </c>
      <c r="D117" s="6" t="n">
        <v>1537</v>
      </c>
      <c r="E117" s="6" t="n">
        <v>22614</v>
      </c>
      <c r="F117" s="6" t="n">
        <v>369</v>
      </c>
      <c r="G117" s="6" t="n">
        <v>44594</v>
      </c>
      <c r="H117" s="7" t="n">
        <f aca="false">C117-E117-G117</f>
        <v>56906</v>
      </c>
      <c r="I117" s="6" t="n">
        <v>4725</v>
      </c>
      <c r="J117" s="11" t="n">
        <f aca="false">C117/65273511*1000000</f>
        <v>1901.44513599092</v>
      </c>
      <c r="K117" s="11" t="n">
        <f aca="false">E117/65273511*1000000</f>
        <v>346.449879186061</v>
      </c>
      <c r="L117" s="6" t="n">
        <v>463662</v>
      </c>
      <c r="M117" s="6" t="n">
        <v>7103</v>
      </c>
    </row>
    <row r="118" customFormat="false" ht="15.25" hidden="false" customHeight="false" outlineLevel="0" collapsed="false">
      <c r="A118" s="0" t="s">
        <v>19</v>
      </c>
      <c r="B118" s="1" t="n">
        <v>43947</v>
      </c>
      <c r="C118" s="6" t="n">
        <v>124575</v>
      </c>
      <c r="D118" s="6" t="n">
        <v>461</v>
      </c>
      <c r="E118" s="6" t="n">
        <v>22856</v>
      </c>
      <c r="F118" s="6" t="n">
        <v>242</v>
      </c>
      <c r="G118" s="6" t="n">
        <v>44903</v>
      </c>
      <c r="H118" s="7" t="n">
        <f aca="false">C118-E118-G118</f>
        <v>56816</v>
      </c>
      <c r="I118" s="6" t="n">
        <v>4682</v>
      </c>
      <c r="J118" s="11" t="n">
        <f aca="false">C118/65273511*1000000</f>
        <v>1908.50772528538</v>
      </c>
      <c r="K118" s="11" t="n">
        <f aca="false">E118/65273511*1000000</f>
        <v>350.157355561891</v>
      </c>
      <c r="L118" s="6" t="n">
        <v>463662</v>
      </c>
      <c r="M118" s="6" t="n">
        <v>7103</v>
      </c>
    </row>
    <row r="119" customFormat="false" ht="15.25" hidden="false" customHeight="false" outlineLevel="0" collapsed="false">
      <c r="A119" s="0" t="s">
        <v>19</v>
      </c>
      <c r="B119" s="1" t="n">
        <v>43948</v>
      </c>
      <c r="C119" s="6" t="n">
        <v>128339</v>
      </c>
      <c r="D119" s="2" t="n">
        <v>3764</v>
      </c>
      <c r="E119" s="6" t="n">
        <v>23293</v>
      </c>
      <c r="F119" s="6" t="n">
        <v>437</v>
      </c>
      <c r="G119" s="6" t="n">
        <v>45513</v>
      </c>
      <c r="H119" s="7" t="n">
        <f aca="false">C119-E119-G119</f>
        <v>59533</v>
      </c>
      <c r="I119" s="6" t="n">
        <v>4608</v>
      </c>
      <c r="J119" s="11" t="n">
        <f aca="false">C119/65273511*1000000</f>
        <v>1966.17277106482</v>
      </c>
      <c r="K119" s="11" t="n">
        <f aca="false">E119/65273511*1000000</f>
        <v>356.852261248824</v>
      </c>
      <c r="L119" s="6" t="n">
        <v>463662</v>
      </c>
      <c r="M119" s="6" t="n">
        <v>7103</v>
      </c>
    </row>
    <row r="120" customFormat="false" ht="15.25" hidden="false" customHeight="false" outlineLevel="0" collapsed="false">
      <c r="A120" s="0" t="s">
        <v>19</v>
      </c>
      <c r="B120" s="1" t="n">
        <v>43949</v>
      </c>
      <c r="C120" s="6" t="n">
        <v>129859</v>
      </c>
      <c r="D120" s="6" t="n">
        <v>1520</v>
      </c>
      <c r="E120" s="6" t="n">
        <v>23660</v>
      </c>
      <c r="F120" s="6" t="n">
        <v>367</v>
      </c>
      <c r="G120" s="6" t="n">
        <v>46886</v>
      </c>
      <c r="H120" s="7" t="n">
        <f aca="false">C120-E120-G120</f>
        <v>59313</v>
      </c>
      <c r="I120" s="2" t="n">
        <v>4387</v>
      </c>
      <c r="J120" s="11" t="n">
        <f aca="false">C120/65273511*1000000</f>
        <v>1989.45939954111</v>
      </c>
      <c r="K120" s="11" t="n">
        <f aca="false">E120/65273511*1000000</f>
        <v>362.474756413823</v>
      </c>
      <c r="L120" s="2" t="n">
        <v>463662</v>
      </c>
      <c r="M120" s="2" t="n">
        <v>7103</v>
      </c>
    </row>
    <row r="121" customFormat="false" ht="15.25" hidden="false" customHeight="false" outlineLevel="0" collapsed="false">
      <c r="A121" s="0" t="s">
        <v>19</v>
      </c>
      <c r="B121" s="1" t="n">
        <v>43950</v>
      </c>
      <c r="C121" s="6" t="n">
        <v>128442</v>
      </c>
      <c r="D121" s="6" t="n">
        <v>1417</v>
      </c>
      <c r="E121" s="6" t="n">
        <v>24087</v>
      </c>
      <c r="F121" s="6" t="n">
        <v>427</v>
      </c>
      <c r="G121" s="6" t="n">
        <v>48228</v>
      </c>
      <c r="H121" s="7" t="n">
        <f aca="false">C121-E121-G121</f>
        <v>56127</v>
      </c>
      <c r="I121" s="2" t="n">
        <f aca="false">法国!I91</f>
        <v>4207</v>
      </c>
      <c r="J121" s="11" t="n">
        <f aca="false">C121/65273511*1000000</f>
        <v>1967.7507465471</v>
      </c>
      <c r="K121" s="11" t="n">
        <f aca="false">E121/65273511*1000000</f>
        <v>369.016460597623</v>
      </c>
      <c r="L121" s="2" t="n">
        <f aca="false">法国!L91</f>
        <v>463662</v>
      </c>
      <c r="M121" s="2" t="n">
        <f aca="false">法国!M91</f>
        <v>7103</v>
      </c>
    </row>
    <row r="122" customFormat="false" ht="15.25" hidden="false" customHeight="false" outlineLevel="0" collapsed="false">
      <c r="A122" s="0" t="s">
        <v>19</v>
      </c>
      <c r="B122" s="1" t="n">
        <v>43951</v>
      </c>
      <c r="C122" s="6" t="n">
        <v>129581</v>
      </c>
      <c r="D122" s="6" t="n">
        <v>1139</v>
      </c>
      <c r="E122" s="6" t="n">
        <v>24376</v>
      </c>
      <c r="F122" s="6" t="n">
        <v>289</v>
      </c>
      <c r="G122" s="6" t="n">
        <v>49476</v>
      </c>
      <c r="H122" s="7" t="n">
        <f aca="false">C122-E122-G122</f>
        <v>55729</v>
      </c>
      <c r="I122" s="2" t="n">
        <f aca="false">法国!I92</f>
        <v>4019</v>
      </c>
      <c r="J122" s="11" t="n">
        <f aca="false">C122/65273511*1000000</f>
        <v>1985.200397754</v>
      </c>
      <c r="K122" s="11" t="n">
        <f aca="false">E122/65273511*1000000</f>
        <v>373.44398403818</v>
      </c>
      <c r="L122" s="2" t="n">
        <f aca="false">法国!L92</f>
        <v>724574</v>
      </c>
      <c r="M122" s="2" t="n">
        <f aca="false">法国!M92</f>
        <v>11101</v>
      </c>
    </row>
    <row r="123" customFormat="false" ht="15.25" hidden="false" customHeight="false" outlineLevel="0" collapsed="false">
      <c r="A123" s="0" t="s">
        <v>19</v>
      </c>
      <c r="B123" s="1" t="n">
        <v>43952</v>
      </c>
      <c r="C123" s="6" t="n">
        <v>130185</v>
      </c>
      <c r="D123" s="6" t="n">
        <v>604</v>
      </c>
      <c r="E123" s="6" t="n">
        <v>24594</v>
      </c>
      <c r="F123" s="6" t="n">
        <v>218</v>
      </c>
      <c r="G123" s="6" t="n">
        <v>50212</v>
      </c>
      <c r="H123" s="7" t="n">
        <f aca="false">C123-E123-G123</f>
        <v>55379</v>
      </c>
      <c r="I123" s="2" t="n">
        <f aca="false">法国!I93</f>
        <v>3878</v>
      </c>
      <c r="J123" s="11" t="n">
        <f aca="false">C123/65273511*1000000</f>
        <v>1994.45376854326</v>
      </c>
      <c r="K123" s="11" t="n">
        <f aca="false">E123/65273511*1000000</f>
        <v>376.78377680649</v>
      </c>
      <c r="L123" s="2" t="n">
        <f aca="false">法国!L93</f>
        <v>1100228</v>
      </c>
      <c r="M123" s="2" t="n">
        <f aca="false">法国!M93</f>
        <v>16856</v>
      </c>
    </row>
    <row r="124" customFormat="false" ht="15.25" hidden="false" customHeight="false" outlineLevel="0" collapsed="false">
      <c r="A124" s="0" t="s">
        <v>19</v>
      </c>
      <c r="B124" s="1" t="n">
        <v>43953</v>
      </c>
      <c r="C124" s="6" t="n">
        <v>130979</v>
      </c>
      <c r="D124" s="6" t="n">
        <v>794</v>
      </c>
      <c r="E124" s="6" t="n">
        <v>24760</v>
      </c>
      <c r="F124" s="6" t="n">
        <v>166</v>
      </c>
      <c r="G124" s="6" t="n">
        <v>50562</v>
      </c>
      <c r="H124" s="7" t="n">
        <f aca="false">C124-E124-G124</f>
        <v>55657</v>
      </c>
      <c r="I124" s="2" t="n">
        <f aca="false">法国!I94</f>
        <v>3827</v>
      </c>
      <c r="J124" s="11" t="n">
        <f aca="false">C124/65273511*1000000</f>
        <v>2006.61796789206</v>
      </c>
      <c r="K124" s="11" t="n">
        <f aca="false">E124/65273511*1000000</f>
        <v>379.326921758506</v>
      </c>
      <c r="L124" s="2" t="n">
        <f aca="false">法国!L94</f>
        <v>1100228</v>
      </c>
      <c r="M124" s="2" t="n">
        <f aca="false">法国!M94</f>
        <v>16856</v>
      </c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11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11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11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11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11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11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11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11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11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11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11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11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11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11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11"/>
      <c r="L139" s="6"/>
      <c r="M139" s="6"/>
    </row>
    <row r="140" customFormat="false" ht="15.25" hidden="false" customHeight="false" outlineLevel="0" collapsed="false">
      <c r="C140" s="16"/>
      <c r="D140" s="16"/>
      <c r="E140" s="16"/>
      <c r="F140" s="16"/>
      <c r="G140" s="16"/>
      <c r="H140" s="16"/>
      <c r="I140" s="16"/>
      <c r="J140" s="16"/>
      <c r="K140" s="22"/>
      <c r="L140" s="16"/>
      <c r="M140" s="16"/>
    </row>
    <row r="141" customFormat="false" ht="15.25" hidden="false" customHeight="false" outlineLevel="0" collapsed="false">
      <c r="C141" s="6"/>
      <c r="D141" s="6"/>
      <c r="E141" s="6"/>
      <c r="F141" s="6"/>
      <c r="G141" s="6"/>
      <c r="H141" s="6"/>
      <c r="I141" s="6"/>
      <c r="J141" s="6"/>
      <c r="K141" s="11"/>
      <c r="L141" s="6"/>
      <c r="M141" s="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11"/>
      <c r="L142" s="6"/>
      <c r="M142" s="6"/>
    </row>
    <row r="143" customFormat="false" ht="15.25" hidden="false" customHeight="false" outlineLevel="0" collapsed="false">
      <c r="C143" s="16"/>
      <c r="D143" s="16"/>
      <c r="E143" s="16"/>
      <c r="F143" s="16"/>
      <c r="G143" s="16"/>
      <c r="H143" s="16"/>
      <c r="I143" s="16"/>
      <c r="J143" s="16"/>
      <c r="K143" s="22"/>
      <c r="L143" s="16"/>
      <c r="M143" s="16"/>
    </row>
    <row r="144" customFormat="false" ht="15.25" hidden="false" customHeight="false" outlineLevel="0" collapsed="false">
      <c r="C144" s="6"/>
      <c r="D144" s="6"/>
      <c r="E144" s="6"/>
      <c r="F144" s="6"/>
      <c r="G144" s="6"/>
      <c r="H144" s="6"/>
      <c r="I144" s="6"/>
      <c r="J144" s="6"/>
      <c r="K144" s="11"/>
      <c r="L144" s="6"/>
      <c r="M144" s="6"/>
    </row>
    <row r="145" customFormat="false" ht="15.25" hidden="false" customHeight="false" outlineLevel="0" collapsed="false">
      <c r="C145" s="16"/>
      <c r="D145" s="16"/>
      <c r="E145" s="16"/>
      <c r="F145" s="16"/>
      <c r="G145" s="16"/>
      <c r="H145" s="16"/>
      <c r="I145" s="16"/>
      <c r="J145" s="16"/>
      <c r="K145" s="22"/>
      <c r="L145" s="16"/>
      <c r="M145" s="16"/>
    </row>
    <row r="146" customFormat="false" ht="15.25" hidden="false" customHeight="false" outlineLevel="0" collapsed="false">
      <c r="C146" s="6"/>
      <c r="D146" s="6"/>
      <c r="E146" s="6"/>
      <c r="F146" s="6"/>
      <c r="G146" s="6"/>
      <c r="H146" s="6"/>
      <c r="I146" s="6"/>
      <c r="J146" s="6"/>
      <c r="K146" s="11"/>
      <c r="L146" s="6"/>
      <c r="M146" s="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11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11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11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11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11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11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11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11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11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11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11"/>
      <c r="L157" s="6"/>
      <c r="M157" s="6"/>
    </row>
    <row r="158" customFormat="false" ht="15.25" hidden="false" customHeight="false" outlineLevel="0" collapsed="false">
      <c r="C158" s="17"/>
      <c r="D158" s="17"/>
      <c r="E158" s="17"/>
      <c r="F158" s="17"/>
      <c r="G158" s="17"/>
      <c r="H158" s="17"/>
      <c r="I158" s="17"/>
      <c r="J158" s="17"/>
      <c r="K158" s="23"/>
      <c r="L158" s="17"/>
      <c r="M158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6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20</v>
      </c>
      <c r="B2" s="1" t="n">
        <v>43862</v>
      </c>
      <c r="C2" s="6" t="n">
        <v>7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20</v>
      </c>
      <c r="B3" s="1" t="n">
        <v>43863</v>
      </c>
      <c r="C3" s="6" t="n">
        <v>8</v>
      </c>
      <c r="D3" s="6" t="n">
        <v>1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20</v>
      </c>
      <c r="B4" s="1" t="n">
        <v>43864</v>
      </c>
      <c r="C4" s="6" t="n">
        <v>10</v>
      </c>
      <c r="D4" s="6" t="n">
        <v>2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20</v>
      </c>
      <c r="B5" s="1" t="n">
        <v>43865</v>
      </c>
      <c r="C5" s="6" t="n">
        <v>12</v>
      </c>
      <c r="D5" s="6" t="n">
        <v>2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20</v>
      </c>
      <c r="B6" s="1" t="n">
        <v>43866</v>
      </c>
      <c r="C6" s="6" t="n">
        <v>12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20</v>
      </c>
      <c r="B7" s="1" t="n">
        <v>43867</v>
      </c>
      <c r="C7" s="6" t="n">
        <v>12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20</v>
      </c>
      <c r="B8" s="1" t="n">
        <v>43868</v>
      </c>
      <c r="C8" s="6" t="n">
        <v>13</v>
      </c>
      <c r="D8" s="6" t="n">
        <v>1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20</v>
      </c>
      <c r="B9" s="1" t="n">
        <v>43869</v>
      </c>
      <c r="C9" s="6" t="n">
        <v>14</v>
      </c>
      <c r="D9" s="6" t="n">
        <v>1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20</v>
      </c>
      <c r="B10" s="1" t="n">
        <v>43870</v>
      </c>
      <c r="C10" s="6" t="n">
        <v>14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20</v>
      </c>
      <c r="B11" s="1" t="n">
        <v>43871</v>
      </c>
      <c r="C11" s="6" t="n">
        <v>14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20</v>
      </c>
      <c r="B12" s="1" t="n">
        <v>43872</v>
      </c>
      <c r="C12" s="6" t="n">
        <v>14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20</v>
      </c>
      <c r="B13" s="1" t="n">
        <v>43873</v>
      </c>
      <c r="C13" s="6" t="n">
        <v>16</v>
      </c>
      <c r="D13" s="6" t="n">
        <v>2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20</v>
      </c>
      <c r="B14" s="1" t="n">
        <v>43874</v>
      </c>
      <c r="C14" s="6" t="n">
        <v>16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20</v>
      </c>
      <c r="B15" s="1" t="n">
        <v>43875</v>
      </c>
      <c r="C15" s="6" t="n">
        <v>16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20</v>
      </c>
      <c r="B16" s="1" t="n">
        <v>43876</v>
      </c>
      <c r="C16" s="6" t="n">
        <v>16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20</v>
      </c>
      <c r="B17" s="1" t="n">
        <v>43877</v>
      </c>
      <c r="C17" s="6" t="n">
        <v>16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20</v>
      </c>
      <c r="B18" s="1" t="n">
        <v>43878</v>
      </c>
      <c r="C18" s="6" t="n">
        <v>16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20</v>
      </c>
      <c r="B19" s="1" t="n">
        <v>43879</v>
      </c>
      <c r="C19" s="6" t="n">
        <v>16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20</v>
      </c>
      <c r="B20" s="1" t="n">
        <v>43880</v>
      </c>
      <c r="C20" s="6" t="n">
        <v>16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20</v>
      </c>
      <c r="B21" s="1" t="n">
        <v>43881</v>
      </c>
      <c r="C21" s="6" t="n">
        <v>16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20</v>
      </c>
      <c r="B22" s="1" t="n">
        <v>43882</v>
      </c>
      <c r="C22" s="6" t="n">
        <v>16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20</v>
      </c>
      <c r="B23" s="1" t="n">
        <v>43883</v>
      </c>
      <c r="C23" s="6" t="n">
        <v>16</v>
      </c>
      <c r="D23" s="6" t="n">
        <v>0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20</v>
      </c>
      <c r="B24" s="1" t="n">
        <v>43884</v>
      </c>
      <c r="C24" s="6" t="n">
        <v>16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20</v>
      </c>
      <c r="B25" s="1" t="n">
        <v>43885</v>
      </c>
      <c r="C25" s="6" t="n">
        <v>16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20</v>
      </c>
      <c r="B26" s="1" t="n">
        <v>43886</v>
      </c>
      <c r="C26" s="6" t="n">
        <v>16</v>
      </c>
      <c r="D26" s="6" t="n">
        <v>0</v>
      </c>
      <c r="E26" s="6" t="n">
        <v>0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20</v>
      </c>
      <c r="B27" s="1" t="n">
        <v>43887</v>
      </c>
      <c r="C27" s="6" t="n">
        <v>18</v>
      </c>
      <c r="D27" s="6" t="n">
        <v>2</v>
      </c>
      <c r="E27" s="6" t="n">
        <v>0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20</v>
      </c>
      <c r="B28" s="1" t="n">
        <v>43888</v>
      </c>
      <c r="C28" s="6" t="n">
        <v>21</v>
      </c>
      <c r="D28" s="6" t="n">
        <v>3</v>
      </c>
      <c r="E28" s="6" t="n">
        <v>0</v>
      </c>
      <c r="F28" s="6" t="n">
        <v>0</v>
      </c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20</v>
      </c>
      <c r="B29" s="1" t="n">
        <v>43889</v>
      </c>
      <c r="C29" s="6" t="n">
        <v>26</v>
      </c>
      <c r="D29" s="6" t="n">
        <v>5</v>
      </c>
      <c r="E29" s="6" t="n">
        <v>0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20</v>
      </c>
      <c r="B30" s="1" t="n">
        <v>43890</v>
      </c>
      <c r="C30" s="6" t="n">
        <v>57</v>
      </c>
      <c r="D30" s="6" t="n">
        <v>31</v>
      </c>
      <c r="E30" s="6" t="n">
        <v>0</v>
      </c>
      <c r="F30" s="6" t="n">
        <v>0</v>
      </c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20</v>
      </c>
      <c r="B31" s="1" t="n">
        <v>43891</v>
      </c>
      <c r="C31" s="6" t="n">
        <v>57</v>
      </c>
      <c r="D31" s="6" t="n">
        <v>0</v>
      </c>
      <c r="E31" s="6" t="n">
        <v>0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20</v>
      </c>
      <c r="B32" s="1" t="n">
        <v>43892</v>
      </c>
      <c r="C32" s="6" t="n">
        <v>129</v>
      </c>
      <c r="D32" s="6" t="n">
        <v>72</v>
      </c>
      <c r="E32" s="6" t="n">
        <v>0</v>
      </c>
      <c r="F32" s="6" t="n">
        <v>0</v>
      </c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20</v>
      </c>
      <c r="B33" s="1" t="n">
        <v>43893</v>
      </c>
      <c r="C33" s="6" t="n">
        <v>157</v>
      </c>
      <c r="D33" s="6" t="n">
        <v>28</v>
      </c>
      <c r="E33" s="6" t="n">
        <v>0</v>
      </c>
      <c r="F33" s="6" t="n">
        <v>0</v>
      </c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20</v>
      </c>
      <c r="B34" s="1" t="n">
        <v>43894</v>
      </c>
      <c r="C34" s="6" t="n">
        <v>196</v>
      </c>
      <c r="D34" s="6" t="n">
        <v>39</v>
      </c>
      <c r="E34" s="6" t="n">
        <v>0</v>
      </c>
      <c r="F34" s="6" t="n">
        <v>0</v>
      </c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20</v>
      </c>
      <c r="B35" s="1" t="n">
        <v>43895</v>
      </c>
      <c r="C35" s="6" t="n">
        <v>262</v>
      </c>
      <c r="D35" s="6" t="n">
        <v>66</v>
      </c>
      <c r="E35" s="6" t="n">
        <v>0</v>
      </c>
      <c r="F35" s="6" t="n">
        <v>0</v>
      </c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20</v>
      </c>
      <c r="B36" s="1" t="n">
        <v>43896</v>
      </c>
      <c r="C36" s="6" t="n">
        <v>534</v>
      </c>
      <c r="D36" s="6" t="n">
        <v>272</v>
      </c>
      <c r="E36" s="6" t="n">
        <v>0</v>
      </c>
      <c r="F36" s="6" t="n">
        <v>0</v>
      </c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20</v>
      </c>
      <c r="B37" s="1" t="n">
        <v>43897</v>
      </c>
      <c r="C37" s="7" t="n">
        <v>670</v>
      </c>
      <c r="D37" s="7" t="n">
        <v>136</v>
      </c>
      <c r="E37" s="7" t="n">
        <v>0</v>
      </c>
      <c r="F37" s="7" t="n">
        <v>0</v>
      </c>
      <c r="G37" s="7" t="n">
        <v>17</v>
      </c>
      <c r="H37" s="7" t="n">
        <v>653</v>
      </c>
      <c r="I37" s="7" t="n">
        <v>8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20</v>
      </c>
      <c r="B38" s="1" t="n">
        <v>43898</v>
      </c>
      <c r="C38" s="6" t="n">
        <v>800</v>
      </c>
      <c r="D38" s="6" t="n">
        <v>130</v>
      </c>
      <c r="E38" s="6" t="n">
        <v>0</v>
      </c>
      <c r="F38" s="6" t="n">
        <v>0</v>
      </c>
      <c r="G38" s="6" t="n">
        <v>18</v>
      </c>
      <c r="H38" s="6" t="n">
        <v>782</v>
      </c>
      <c r="I38" s="6" t="n">
        <v>9</v>
      </c>
      <c r="J38" s="6" t="n">
        <v>9.5</v>
      </c>
      <c r="K38" s="6"/>
      <c r="L38" s="6"/>
      <c r="M38" s="6"/>
    </row>
    <row r="39" customFormat="false" ht="15.25" hidden="false" customHeight="false" outlineLevel="0" collapsed="false">
      <c r="A39" s="0" t="s">
        <v>20</v>
      </c>
      <c r="B39" s="1" t="n">
        <v>43899</v>
      </c>
      <c r="C39" s="6" t="n">
        <v>1040</v>
      </c>
      <c r="D39" s="6" t="n">
        <v>240</v>
      </c>
      <c r="E39" s="6" t="n">
        <v>0</v>
      </c>
      <c r="F39" s="6" t="n">
        <v>0</v>
      </c>
      <c r="G39" s="6" t="n">
        <v>18</v>
      </c>
      <c r="H39" s="6" t="n">
        <v>1022</v>
      </c>
      <c r="I39" s="6" t="n">
        <v>9</v>
      </c>
      <c r="J39" s="6" t="n">
        <v>12.4</v>
      </c>
      <c r="K39" s="6"/>
      <c r="L39" s="6"/>
      <c r="M39" s="6"/>
    </row>
    <row r="40" customFormat="false" ht="15.25" hidden="false" customHeight="false" outlineLevel="0" collapsed="false">
      <c r="A40" s="0" t="s">
        <v>20</v>
      </c>
      <c r="B40" s="1" t="n">
        <v>43900</v>
      </c>
      <c r="C40" s="6" t="n">
        <v>1224</v>
      </c>
      <c r="D40" s="6" t="n">
        <v>184</v>
      </c>
      <c r="E40" s="6" t="n">
        <v>2</v>
      </c>
      <c r="F40" s="6" t="n">
        <v>2</v>
      </c>
      <c r="G40" s="6" t="n">
        <v>18</v>
      </c>
      <c r="H40" s="6" t="n">
        <v>1204</v>
      </c>
      <c r="I40" s="6" t="n">
        <v>9</v>
      </c>
      <c r="J40" s="6" t="n">
        <v>14.6</v>
      </c>
      <c r="K40" s="6"/>
      <c r="L40" s="6"/>
      <c r="M40" s="6"/>
    </row>
    <row r="41" customFormat="false" ht="15.25" hidden="false" customHeight="false" outlineLevel="0" collapsed="false">
      <c r="A41" s="0" t="s">
        <v>20</v>
      </c>
      <c r="B41" s="1" t="n">
        <v>43901</v>
      </c>
      <c r="C41" s="6" t="n">
        <v>1565</v>
      </c>
      <c r="D41" s="6" t="n">
        <v>341</v>
      </c>
      <c r="E41" s="6" t="n">
        <v>2</v>
      </c>
      <c r="F41" s="6" t="n">
        <v>0</v>
      </c>
      <c r="G41" s="6" t="n">
        <v>18</v>
      </c>
      <c r="H41" s="6" t="n">
        <v>1545</v>
      </c>
      <c r="I41" s="6" t="n">
        <v>9</v>
      </c>
      <c r="J41" s="6" t="n">
        <v>18.7</v>
      </c>
      <c r="K41" s="6"/>
      <c r="L41" s="6"/>
      <c r="M41" s="6"/>
    </row>
    <row r="42" customFormat="false" ht="15.25" hidden="false" customHeight="false" outlineLevel="0" collapsed="false">
      <c r="A42" s="0" t="s">
        <v>20</v>
      </c>
      <c r="B42" s="1" t="n">
        <v>43902</v>
      </c>
      <c r="C42" s="6" t="n">
        <v>1908</v>
      </c>
      <c r="D42" s="6" t="n">
        <v>343</v>
      </c>
      <c r="E42" s="6" t="n">
        <v>3</v>
      </c>
      <c r="F42" s="6" t="n">
        <v>1</v>
      </c>
      <c r="G42" s="6" t="n">
        <v>25</v>
      </c>
      <c r="H42" s="6" t="n">
        <v>1880</v>
      </c>
      <c r="I42" s="6" t="n">
        <v>9</v>
      </c>
      <c r="J42" s="6" t="n">
        <v>22.8</v>
      </c>
      <c r="K42" s="6"/>
      <c r="L42" s="6"/>
      <c r="M42" s="6"/>
    </row>
    <row r="43" customFormat="false" ht="15.25" hidden="false" customHeight="false" outlineLevel="0" collapsed="false">
      <c r="A43" s="0" t="s">
        <v>20</v>
      </c>
      <c r="B43" s="1" t="n">
        <v>43903</v>
      </c>
      <c r="C43" s="6" t="n">
        <v>2745</v>
      </c>
      <c r="D43" s="6" t="n">
        <v>837</v>
      </c>
      <c r="E43" s="6" t="n">
        <v>6</v>
      </c>
      <c r="F43" s="6" t="n">
        <v>3</v>
      </c>
      <c r="G43" s="6" t="n">
        <v>25</v>
      </c>
      <c r="H43" s="6" t="n">
        <v>2714</v>
      </c>
      <c r="I43" s="6" t="n">
        <v>9</v>
      </c>
      <c r="J43" s="6" t="n">
        <v>32.8</v>
      </c>
      <c r="K43" s="6"/>
      <c r="L43" s="6"/>
      <c r="M43" s="6"/>
    </row>
    <row r="44" customFormat="false" ht="15.25" hidden="false" customHeight="false" outlineLevel="0" collapsed="false">
      <c r="A44" s="0" t="s">
        <v>20</v>
      </c>
      <c r="B44" s="1" t="n">
        <v>43904</v>
      </c>
      <c r="C44" s="6" t="n">
        <v>3675</v>
      </c>
      <c r="D44" s="6" t="n">
        <v>930</v>
      </c>
      <c r="E44" s="6" t="n">
        <v>8</v>
      </c>
      <c r="F44" s="6" t="n">
        <v>2</v>
      </c>
      <c r="G44" s="6" t="n">
        <v>46</v>
      </c>
      <c r="H44" s="6" t="n">
        <v>3621</v>
      </c>
      <c r="I44" s="6" t="n">
        <v>9</v>
      </c>
      <c r="J44" s="6" t="n">
        <v>43.9</v>
      </c>
      <c r="K44" s="6"/>
      <c r="L44" s="6"/>
      <c r="M44" s="6"/>
    </row>
    <row r="45" customFormat="false" ht="15.25" hidden="false" customHeight="false" outlineLevel="0" collapsed="false">
      <c r="A45" s="0" t="s">
        <v>20</v>
      </c>
      <c r="B45" s="1" t="n">
        <v>43905</v>
      </c>
      <c r="C45" s="6" t="n">
        <v>4599</v>
      </c>
      <c r="D45" s="6" t="n">
        <v>924</v>
      </c>
      <c r="E45" s="6" t="n">
        <v>9</v>
      </c>
      <c r="F45" s="6" t="n">
        <v>1</v>
      </c>
      <c r="G45" s="6" t="n">
        <v>46</v>
      </c>
      <c r="H45" s="6" t="n">
        <v>4544</v>
      </c>
      <c r="I45" s="6" t="n">
        <v>9</v>
      </c>
      <c r="J45" s="6" t="n">
        <v>54.9</v>
      </c>
      <c r="K45" s="6"/>
      <c r="L45" s="6"/>
      <c r="M45" s="6"/>
    </row>
    <row r="46" customFormat="false" ht="15.25" hidden="false" customHeight="false" outlineLevel="0" collapsed="false">
      <c r="A46" s="0" t="s">
        <v>20</v>
      </c>
      <c r="B46" s="1" t="n">
        <v>43906</v>
      </c>
      <c r="C46" s="6" t="n">
        <v>5813</v>
      </c>
      <c r="D46" s="6" t="n">
        <v>1214</v>
      </c>
      <c r="E46" s="6" t="n">
        <v>11</v>
      </c>
      <c r="F46" s="6" t="n">
        <v>2</v>
      </c>
      <c r="G46" s="6" t="n">
        <v>46</v>
      </c>
      <c r="H46" s="6" t="n">
        <v>5756</v>
      </c>
      <c r="I46" s="6" t="n">
        <v>2</v>
      </c>
      <c r="J46" s="6" t="n">
        <v>69.4</v>
      </c>
      <c r="K46" s="6"/>
      <c r="L46" s="6"/>
      <c r="M46" s="6"/>
    </row>
    <row r="47" customFormat="false" ht="15.25" hidden="false" customHeight="false" outlineLevel="0" collapsed="false">
      <c r="A47" s="0" t="s">
        <v>20</v>
      </c>
      <c r="B47" s="1" t="n">
        <v>43907</v>
      </c>
      <c r="C47" s="6" t="n">
        <v>7241</v>
      </c>
      <c r="D47" s="6" t="n">
        <v>1428</v>
      </c>
      <c r="E47" s="6" t="n">
        <v>15</v>
      </c>
      <c r="F47" s="6" t="n">
        <v>4</v>
      </c>
      <c r="G47" s="6" t="n">
        <v>65</v>
      </c>
      <c r="H47" s="6" t="n">
        <v>7161</v>
      </c>
      <c r="I47" s="6" t="n">
        <v>2</v>
      </c>
      <c r="J47" s="6" t="n">
        <v>86.4</v>
      </c>
      <c r="K47" s="6"/>
      <c r="L47" s="6"/>
      <c r="M47" s="6"/>
    </row>
    <row r="48" customFormat="false" ht="15.25" hidden="false" customHeight="false" outlineLevel="0" collapsed="false">
      <c r="A48" s="0" t="s">
        <v>20</v>
      </c>
      <c r="B48" s="1" t="n">
        <v>43908</v>
      </c>
      <c r="C48" s="6" t="n">
        <v>9367</v>
      </c>
      <c r="D48" s="6" t="n">
        <v>2126</v>
      </c>
      <c r="E48" s="6" t="n">
        <v>26</v>
      </c>
      <c r="F48" s="6" t="n">
        <v>11</v>
      </c>
      <c r="G48" s="6" t="n">
        <v>67</v>
      </c>
      <c r="H48" s="6" t="n">
        <v>9274</v>
      </c>
      <c r="I48" s="6" t="n">
        <v>2</v>
      </c>
      <c r="J48" s="6" t="n">
        <v>111.8</v>
      </c>
      <c r="K48" s="6"/>
      <c r="L48" s="6"/>
      <c r="M48" s="6"/>
    </row>
    <row r="49" customFormat="false" ht="15.25" hidden="false" customHeight="false" outlineLevel="0" collapsed="false">
      <c r="A49" s="0" t="s">
        <v>20</v>
      </c>
      <c r="B49" s="1" t="n">
        <v>43909</v>
      </c>
      <c r="C49" s="6" t="n">
        <v>12327</v>
      </c>
      <c r="D49" s="6" t="n">
        <v>2960</v>
      </c>
      <c r="E49" s="6" t="n">
        <v>28</v>
      </c>
      <c r="F49" s="6" t="n">
        <v>2</v>
      </c>
      <c r="G49" s="6" t="n">
        <v>105</v>
      </c>
      <c r="H49" s="6" t="n">
        <v>12194</v>
      </c>
      <c r="I49" s="6" t="n">
        <v>2</v>
      </c>
      <c r="J49" s="6" t="n">
        <v>147</v>
      </c>
      <c r="K49" s="6"/>
      <c r="L49" s="6"/>
      <c r="M49" s="6"/>
    </row>
    <row r="50" customFormat="false" ht="15.25" hidden="false" customHeight="false" outlineLevel="0" collapsed="false">
      <c r="A50" s="0" t="s">
        <v>20</v>
      </c>
      <c r="B50" s="1" t="n">
        <v>43910</v>
      </c>
      <c r="C50" s="6" t="n">
        <v>15320</v>
      </c>
      <c r="D50" s="6" t="n">
        <v>2993</v>
      </c>
      <c r="E50" s="6" t="n">
        <v>44</v>
      </c>
      <c r="F50" s="6" t="n">
        <v>16</v>
      </c>
      <c r="G50" s="6" t="n">
        <v>115</v>
      </c>
      <c r="H50" s="6" t="n">
        <v>15161</v>
      </c>
      <c r="I50" s="6" t="n">
        <v>2</v>
      </c>
      <c r="J50" s="6" t="n">
        <v>183</v>
      </c>
      <c r="K50" s="6"/>
      <c r="L50" s="6"/>
      <c r="M50" s="6"/>
    </row>
    <row r="51" customFormat="false" ht="15.25" hidden="false" customHeight="false" outlineLevel="0" collapsed="false">
      <c r="A51" s="0" t="s">
        <v>20</v>
      </c>
      <c r="B51" s="1" t="n">
        <v>43911</v>
      </c>
      <c r="C51" s="6" t="n">
        <v>19848</v>
      </c>
      <c r="D51" s="6" t="n">
        <v>4528</v>
      </c>
      <c r="E51" s="6" t="n">
        <v>70</v>
      </c>
      <c r="F51" s="6" t="n">
        <v>26</v>
      </c>
      <c r="G51" s="6" t="n">
        <v>180</v>
      </c>
      <c r="H51" s="6" t="n">
        <v>19892</v>
      </c>
      <c r="I51" s="6" t="n">
        <v>2</v>
      </c>
      <c r="J51" s="6" t="n">
        <v>240</v>
      </c>
      <c r="K51" s="6"/>
      <c r="L51" s="6"/>
      <c r="M51" s="6"/>
    </row>
    <row r="52" customFormat="false" ht="15.25" hidden="false" customHeight="false" outlineLevel="0" collapsed="false">
      <c r="A52" s="0" t="s">
        <v>20</v>
      </c>
      <c r="B52" s="1" t="n">
        <v>43912</v>
      </c>
      <c r="C52" s="6" t="n">
        <v>22364</v>
      </c>
      <c r="D52" s="6" t="n">
        <v>2516</v>
      </c>
      <c r="E52" s="6" t="n">
        <v>84</v>
      </c>
      <c r="F52" s="6" t="n">
        <v>14</v>
      </c>
      <c r="G52" s="6" t="n">
        <v>209</v>
      </c>
      <c r="H52" s="6" t="n">
        <v>22071</v>
      </c>
      <c r="I52" s="6" t="n">
        <v>2</v>
      </c>
      <c r="J52" s="6" t="n">
        <v>267</v>
      </c>
      <c r="K52" s="6"/>
      <c r="L52" s="6"/>
      <c r="M52" s="6"/>
    </row>
    <row r="53" customFormat="false" ht="15.25" hidden="false" customHeight="false" outlineLevel="0" collapsed="false">
      <c r="A53" s="0" t="s">
        <v>20</v>
      </c>
      <c r="B53" s="1" t="n">
        <v>43913</v>
      </c>
      <c r="C53" s="6" t="n">
        <v>24852</v>
      </c>
      <c r="D53" s="6" t="n">
        <v>2488</v>
      </c>
      <c r="E53" s="6" t="n">
        <v>94</v>
      </c>
      <c r="F53" s="6" t="n">
        <v>10</v>
      </c>
      <c r="G53" s="6" t="n">
        <v>266</v>
      </c>
      <c r="H53" s="6" t="n">
        <v>24492</v>
      </c>
      <c r="I53" s="6" t="n">
        <v>23</v>
      </c>
      <c r="J53" s="6" t="n">
        <v>297</v>
      </c>
      <c r="K53" s="6"/>
      <c r="L53" s="6"/>
      <c r="M53" s="6"/>
    </row>
    <row r="54" customFormat="false" ht="15.25" hidden="false" customHeight="false" outlineLevel="0" collapsed="false">
      <c r="A54" s="0" t="s">
        <v>20</v>
      </c>
      <c r="B54" s="1" t="n">
        <v>43914</v>
      </c>
      <c r="C54" s="6" t="n">
        <v>29056</v>
      </c>
      <c r="D54" s="6" t="n">
        <v>4204</v>
      </c>
      <c r="E54" s="6" t="n">
        <v>123</v>
      </c>
      <c r="F54" s="6" t="n">
        <v>29</v>
      </c>
      <c r="G54" s="6" t="n">
        <v>453</v>
      </c>
      <c r="H54" s="6" t="n">
        <v>28480</v>
      </c>
      <c r="I54" s="6" t="n">
        <v>23</v>
      </c>
      <c r="J54" s="6" t="n">
        <v>347</v>
      </c>
      <c r="K54" s="6"/>
      <c r="L54" s="6"/>
      <c r="M54" s="6"/>
    </row>
    <row r="55" customFormat="false" ht="15.25" hidden="false" customHeight="false" outlineLevel="0" collapsed="false">
      <c r="A55" s="0" t="s">
        <v>20</v>
      </c>
      <c r="B55" s="1" t="n">
        <v>43915</v>
      </c>
      <c r="C55" s="8" t="n">
        <v>32986</v>
      </c>
      <c r="D55" s="8" t="n">
        <v>3930</v>
      </c>
      <c r="E55" s="8" t="n">
        <v>157</v>
      </c>
      <c r="F55" s="8" t="n">
        <v>34</v>
      </c>
      <c r="G55" s="8" t="n">
        <v>3243</v>
      </c>
      <c r="H55" s="8" t="n">
        <v>29586</v>
      </c>
      <c r="I55" s="8" t="n">
        <v>23</v>
      </c>
      <c r="J55" s="8" t="n">
        <v>394</v>
      </c>
      <c r="K55" s="8" t="n">
        <v>2</v>
      </c>
      <c r="L55" s="8"/>
      <c r="M55" s="8"/>
    </row>
    <row r="56" customFormat="false" ht="15.25" hidden="false" customHeight="false" outlineLevel="0" collapsed="false">
      <c r="A56" s="0" t="s">
        <v>20</v>
      </c>
      <c r="B56" s="1" t="n">
        <v>43916</v>
      </c>
      <c r="C56" s="8" t="n">
        <v>37323</v>
      </c>
      <c r="D56" s="8" t="n">
        <v>4337</v>
      </c>
      <c r="E56" s="8" t="n">
        <v>206</v>
      </c>
      <c r="F56" s="8" t="n">
        <v>49</v>
      </c>
      <c r="G56" s="8" t="n">
        <v>3547</v>
      </c>
      <c r="H56" s="8" t="n">
        <v>33570</v>
      </c>
      <c r="I56" s="8" t="n">
        <v>23</v>
      </c>
      <c r="J56" s="8" t="n">
        <v>445</v>
      </c>
      <c r="K56" s="8" t="n">
        <v>2</v>
      </c>
      <c r="L56" s="8"/>
      <c r="M56" s="8"/>
    </row>
    <row r="57" customFormat="false" ht="15.25" hidden="false" customHeight="false" outlineLevel="0" collapsed="false">
      <c r="A57" s="0" t="s">
        <v>20</v>
      </c>
      <c r="B57" s="1" t="n">
        <v>43917</v>
      </c>
      <c r="C57" s="8" t="n">
        <v>43646</v>
      </c>
      <c r="D57" s="8" t="n">
        <v>6323</v>
      </c>
      <c r="E57" s="8" t="n">
        <v>262</v>
      </c>
      <c r="F57" s="8" t="n">
        <v>56</v>
      </c>
      <c r="G57" s="8" t="n">
        <v>5673</v>
      </c>
      <c r="H57" s="8" t="n">
        <v>37711</v>
      </c>
      <c r="I57" s="8" t="n">
        <v>23</v>
      </c>
      <c r="J57" s="8" t="n">
        <v>521</v>
      </c>
      <c r="K57" s="8" t="n">
        <v>3</v>
      </c>
      <c r="L57" s="8"/>
      <c r="M57" s="8"/>
    </row>
    <row r="58" customFormat="false" ht="15.25" hidden="false" customHeight="false" outlineLevel="0" collapsed="false">
      <c r="A58" s="0" t="s">
        <v>20</v>
      </c>
      <c r="B58" s="1" t="n">
        <v>43918</v>
      </c>
      <c r="C58" s="8" t="n">
        <v>50871</v>
      </c>
      <c r="D58" s="8" t="n">
        <v>7225</v>
      </c>
      <c r="E58" s="8" t="n">
        <v>342</v>
      </c>
      <c r="F58" s="8" t="n">
        <v>80</v>
      </c>
      <c r="G58" s="8" t="n">
        <v>6658</v>
      </c>
      <c r="H58" s="8" t="n">
        <v>43871</v>
      </c>
      <c r="I58" s="8" t="n">
        <v>23</v>
      </c>
      <c r="J58" s="8" t="n">
        <v>607</v>
      </c>
      <c r="K58" s="8" t="n">
        <v>4</v>
      </c>
      <c r="L58" s="8"/>
      <c r="M58" s="8"/>
    </row>
    <row r="59" customFormat="false" ht="15.25" hidden="false" customHeight="false" outlineLevel="0" collapsed="false">
      <c r="A59" s="0" t="s">
        <v>20</v>
      </c>
      <c r="B59" s="1" t="n">
        <v>43919</v>
      </c>
      <c r="C59" s="8" t="n">
        <v>57695</v>
      </c>
      <c r="D59" s="8" t="n">
        <v>6824</v>
      </c>
      <c r="E59" s="8" t="n">
        <v>433</v>
      </c>
      <c r="F59" s="8" t="n">
        <v>91</v>
      </c>
      <c r="G59" s="8" t="n">
        <v>8481</v>
      </c>
      <c r="H59" s="8" t="n">
        <v>48781</v>
      </c>
      <c r="I59" s="8" t="n">
        <v>1581</v>
      </c>
      <c r="J59" s="8" t="n">
        <v>689</v>
      </c>
      <c r="K59" s="8" t="n">
        <v>5</v>
      </c>
      <c r="L59" s="8"/>
      <c r="M59" s="8"/>
    </row>
    <row r="60" customFormat="false" ht="15.25" hidden="false" customHeight="false" outlineLevel="0" collapsed="false">
      <c r="A60" s="0" t="s">
        <v>20</v>
      </c>
      <c r="B60" s="1" t="n">
        <v>43920</v>
      </c>
      <c r="C60" s="8" t="n">
        <v>62095</v>
      </c>
      <c r="D60" s="8" t="n">
        <v>4400</v>
      </c>
      <c r="E60" s="8" t="n">
        <v>525</v>
      </c>
      <c r="F60" s="8" t="n">
        <v>92</v>
      </c>
      <c r="G60" s="8" t="n">
        <v>9211</v>
      </c>
      <c r="H60" s="8" t="n">
        <v>52359</v>
      </c>
      <c r="I60" s="8" t="n">
        <v>1979</v>
      </c>
      <c r="J60" s="8" t="n">
        <v>741</v>
      </c>
      <c r="K60" s="8" t="n">
        <v>6</v>
      </c>
      <c r="L60" s="8"/>
      <c r="M60" s="8"/>
    </row>
    <row r="61" customFormat="false" ht="15.25" hidden="false" customHeight="false" outlineLevel="0" collapsed="false">
      <c r="A61" s="0" t="s">
        <v>20</v>
      </c>
      <c r="B61" s="1" t="n">
        <v>43921</v>
      </c>
      <c r="C61" s="8" t="n">
        <v>66711</v>
      </c>
      <c r="D61" s="8" t="n">
        <v>4616</v>
      </c>
      <c r="E61" s="8" t="n">
        <v>645</v>
      </c>
      <c r="F61" s="8" t="n">
        <v>120</v>
      </c>
      <c r="G61" s="8" t="n">
        <v>13500</v>
      </c>
      <c r="H61" s="8" t="n">
        <v>52566</v>
      </c>
      <c r="I61" s="8" t="n">
        <v>1979</v>
      </c>
      <c r="J61" s="8" t="n">
        <v>796</v>
      </c>
      <c r="K61" s="8" t="n">
        <v>8</v>
      </c>
      <c r="L61" s="8"/>
      <c r="M61" s="8"/>
    </row>
    <row r="62" customFormat="false" ht="15.25" hidden="false" customHeight="false" outlineLevel="0" collapsed="false">
      <c r="A62" s="0" t="s">
        <v>20</v>
      </c>
      <c r="B62" s="1" t="n">
        <v>43922</v>
      </c>
      <c r="C62" s="8" t="n">
        <v>71690</v>
      </c>
      <c r="D62" s="8" t="n">
        <v>4979</v>
      </c>
      <c r="E62" s="8" t="n">
        <v>774</v>
      </c>
      <c r="F62" s="8" t="n">
        <v>129</v>
      </c>
      <c r="G62" s="8" t="n">
        <v>16100</v>
      </c>
      <c r="H62" s="8" t="n">
        <v>54816</v>
      </c>
      <c r="I62" s="8" t="n">
        <v>2675</v>
      </c>
      <c r="J62" s="8" t="n">
        <v>856</v>
      </c>
      <c r="K62" s="8" t="n">
        <v>9</v>
      </c>
      <c r="L62" s="8"/>
      <c r="M62" s="8"/>
    </row>
    <row r="63" customFormat="false" ht="15.25" hidden="false" customHeight="false" outlineLevel="0" collapsed="false">
      <c r="A63" s="0" t="s">
        <v>20</v>
      </c>
      <c r="B63" s="1" t="n">
        <v>43923</v>
      </c>
      <c r="C63" s="8" t="n">
        <v>77921</v>
      </c>
      <c r="D63" s="8" t="n">
        <v>6231</v>
      </c>
      <c r="E63" s="8" t="n">
        <v>925</v>
      </c>
      <c r="F63" s="8" t="n">
        <v>151</v>
      </c>
      <c r="G63" s="8" t="n">
        <v>18700</v>
      </c>
      <c r="H63" s="8" t="n">
        <v>58296</v>
      </c>
      <c r="I63" s="8" t="n">
        <v>3408</v>
      </c>
      <c r="J63" s="8" t="n">
        <v>930</v>
      </c>
      <c r="K63" s="8" t="n">
        <v>11</v>
      </c>
      <c r="L63" s="8"/>
      <c r="M63" s="8"/>
    </row>
    <row r="64" customFormat="false" ht="15.25" hidden="false" customHeight="false" outlineLevel="0" collapsed="false">
      <c r="A64" s="0" t="s">
        <v>20</v>
      </c>
      <c r="B64" s="1" t="n">
        <v>43924</v>
      </c>
      <c r="C64" s="8" t="n">
        <v>84788</v>
      </c>
      <c r="D64" s="8" t="n">
        <v>6867</v>
      </c>
      <c r="E64" s="8" t="n">
        <v>1107</v>
      </c>
      <c r="F64" s="8" t="n">
        <v>182</v>
      </c>
      <c r="G64" s="8" t="n">
        <v>22440</v>
      </c>
      <c r="H64" s="8" t="n">
        <v>61241</v>
      </c>
      <c r="I64" s="8" t="n">
        <v>3936</v>
      </c>
      <c r="J64" s="8" t="n">
        <v>1012</v>
      </c>
      <c r="K64" s="8" t="n">
        <v>13</v>
      </c>
      <c r="L64" s="8"/>
      <c r="M64" s="8"/>
    </row>
    <row r="65" customFormat="false" ht="15.25" hidden="false" customHeight="false" outlineLevel="0" collapsed="false">
      <c r="A65" s="0" t="s">
        <v>20</v>
      </c>
      <c r="B65" s="1" t="n">
        <v>43925</v>
      </c>
      <c r="C65" s="8" t="n">
        <v>91159</v>
      </c>
      <c r="D65" s="8" t="n">
        <v>6371</v>
      </c>
      <c r="E65" s="8" t="n">
        <v>1275</v>
      </c>
      <c r="F65" s="8" t="n">
        <v>168</v>
      </c>
      <c r="G65" s="8" t="n">
        <v>24575</v>
      </c>
      <c r="H65" s="8" t="n">
        <v>65309</v>
      </c>
      <c r="I65" s="8" t="n">
        <v>3936</v>
      </c>
      <c r="J65" s="8" t="n">
        <v>1088</v>
      </c>
      <c r="K65" s="8" t="n">
        <v>15</v>
      </c>
      <c r="L65" s="8"/>
      <c r="M65" s="8"/>
    </row>
    <row r="66" customFormat="false" ht="15.25" hidden="false" customHeight="false" outlineLevel="0" collapsed="false">
      <c r="A66" s="0" t="s">
        <v>20</v>
      </c>
      <c r="B66" s="1" t="n">
        <v>43926</v>
      </c>
      <c r="C66" s="8" t="n">
        <v>96092</v>
      </c>
      <c r="D66" s="8" t="n">
        <v>4933</v>
      </c>
      <c r="E66" s="8" t="n">
        <v>1444</v>
      </c>
      <c r="F66" s="8" t="n">
        <v>169</v>
      </c>
      <c r="G66" s="8" t="n">
        <v>26400</v>
      </c>
      <c r="H66" s="8" t="n">
        <v>68248</v>
      </c>
      <c r="I66" s="8" t="n">
        <v>3936</v>
      </c>
      <c r="J66" s="8" t="n">
        <v>1147</v>
      </c>
      <c r="K66" s="8" t="n">
        <v>17</v>
      </c>
      <c r="L66" s="8" t="n">
        <v>918460</v>
      </c>
      <c r="M66" s="8" t="n">
        <v>10962</v>
      </c>
    </row>
    <row r="67" customFormat="false" ht="15.25" hidden="false" customHeight="false" outlineLevel="0" collapsed="false">
      <c r="A67" s="0" t="s">
        <v>20</v>
      </c>
      <c r="B67" s="1" t="n">
        <v>43927</v>
      </c>
      <c r="C67" s="8" t="n">
        <v>100024</v>
      </c>
      <c r="D67" s="8" t="n">
        <v>3932</v>
      </c>
      <c r="E67" s="8" t="n">
        <v>1576</v>
      </c>
      <c r="F67" s="8" t="n">
        <v>132</v>
      </c>
      <c r="G67" s="8" t="n">
        <v>28700</v>
      </c>
      <c r="H67" s="8" t="n">
        <v>69748</v>
      </c>
      <c r="I67" s="8" t="n">
        <v>3936</v>
      </c>
      <c r="J67" s="8" t="n">
        <v>1194</v>
      </c>
      <c r="K67" s="8" t="n">
        <v>19</v>
      </c>
      <c r="L67" s="8" t="n">
        <v>918460</v>
      </c>
      <c r="M67" s="8" t="n">
        <v>10962</v>
      </c>
    </row>
    <row r="68" customFormat="false" ht="15.25" hidden="false" customHeight="false" outlineLevel="0" collapsed="false">
      <c r="A68" s="0" t="s">
        <v>20</v>
      </c>
      <c r="B68" s="1" t="n">
        <v>43928</v>
      </c>
      <c r="C68" s="13" t="n">
        <v>102453</v>
      </c>
      <c r="D68" s="13" t="n">
        <v>2429</v>
      </c>
      <c r="E68" s="13" t="n">
        <v>1735</v>
      </c>
      <c r="F68" s="13" t="n">
        <v>159</v>
      </c>
      <c r="G68" s="13" t="n">
        <v>28700</v>
      </c>
      <c r="H68" s="13" t="n">
        <v>72018</v>
      </c>
      <c r="I68" s="13" t="n">
        <v>4895</v>
      </c>
      <c r="J68" s="13" t="n">
        <v>1223</v>
      </c>
      <c r="K68" s="13" t="n">
        <v>21</v>
      </c>
      <c r="L68" s="13" t="n">
        <v>918460</v>
      </c>
      <c r="M68" s="13" t="n">
        <v>10962</v>
      </c>
    </row>
    <row r="69" customFormat="false" ht="15.25" hidden="false" customHeight="false" outlineLevel="0" collapsed="false">
      <c r="A69" s="0" t="s">
        <v>20</v>
      </c>
      <c r="B69" s="1" t="n">
        <v>43929</v>
      </c>
      <c r="C69" s="12" t="n">
        <v>107663</v>
      </c>
      <c r="D69" s="12" t="n">
        <v>5210</v>
      </c>
      <c r="E69" s="12" t="n">
        <v>2016</v>
      </c>
      <c r="F69" s="12" t="n">
        <v>281</v>
      </c>
      <c r="G69" s="12" t="n">
        <v>36081</v>
      </c>
      <c r="H69" s="12" t="n">
        <v>69566</v>
      </c>
      <c r="I69" s="12" t="n">
        <v>4895</v>
      </c>
      <c r="J69" s="12" t="n">
        <v>1285</v>
      </c>
      <c r="K69" s="12" t="n">
        <v>24</v>
      </c>
      <c r="L69" s="12" t="n">
        <v>918460</v>
      </c>
      <c r="M69" s="12" t="n">
        <v>10962</v>
      </c>
    </row>
    <row r="70" customFormat="false" ht="15.25" hidden="false" customHeight="false" outlineLevel="0" collapsed="false">
      <c r="A70" s="0" t="s">
        <v>20</v>
      </c>
      <c r="B70" s="1" t="n">
        <v>43930</v>
      </c>
      <c r="C70" s="12" t="n">
        <v>112113</v>
      </c>
      <c r="D70" s="12" t="n">
        <v>4450</v>
      </c>
      <c r="E70" s="12" t="n">
        <v>2208</v>
      </c>
      <c r="F70" s="12" t="n">
        <v>192</v>
      </c>
      <c r="G70" s="12" t="n">
        <v>36081</v>
      </c>
      <c r="H70" s="12" t="n">
        <v>73824</v>
      </c>
      <c r="I70" s="12" t="n">
        <v>4895</v>
      </c>
      <c r="J70" s="12" t="n">
        <v>1338</v>
      </c>
      <c r="K70" s="12" t="n">
        <v>26</v>
      </c>
      <c r="L70" s="12" t="n">
        <v>918460</v>
      </c>
      <c r="M70" s="12" t="n">
        <v>10962</v>
      </c>
    </row>
    <row r="71" customFormat="false" ht="15.25" hidden="false" customHeight="false" outlineLevel="0" collapsed="false">
      <c r="A71" s="0" t="s">
        <v>20</v>
      </c>
      <c r="B71" s="1" t="n">
        <v>43931</v>
      </c>
      <c r="C71" s="12" t="n">
        <v>116801</v>
      </c>
      <c r="D71" s="12" t="n">
        <v>4688</v>
      </c>
      <c r="E71" s="12" t="n">
        <v>2529</v>
      </c>
      <c r="F71" s="12" t="n">
        <v>321</v>
      </c>
      <c r="G71" s="12" t="n">
        <v>52407</v>
      </c>
      <c r="H71" s="12" t="n">
        <v>61865</v>
      </c>
      <c r="I71" s="12" t="n">
        <v>4895</v>
      </c>
      <c r="J71" s="12" t="n">
        <v>1394</v>
      </c>
      <c r="K71" s="12" t="n">
        <v>30</v>
      </c>
      <c r="L71" s="12" t="n">
        <v>1317887</v>
      </c>
      <c r="M71" s="12" t="n">
        <v>15730</v>
      </c>
    </row>
    <row r="72" customFormat="false" ht="15.25" hidden="false" customHeight="false" outlineLevel="0" collapsed="false">
      <c r="A72" s="0" t="s">
        <v>20</v>
      </c>
      <c r="B72" s="1" t="n">
        <v>43932</v>
      </c>
      <c r="C72" s="12" t="n">
        <v>121045</v>
      </c>
      <c r="D72" s="12" t="n">
        <v>4244</v>
      </c>
      <c r="E72" s="12" t="n">
        <v>2728</v>
      </c>
      <c r="F72" s="12" t="n">
        <v>199</v>
      </c>
      <c r="G72" s="12" t="n">
        <v>53913</v>
      </c>
      <c r="H72" s="12" t="n">
        <v>64404</v>
      </c>
      <c r="I72" s="12" t="n">
        <v>4895</v>
      </c>
      <c r="J72" s="12" t="n">
        <v>1445</v>
      </c>
      <c r="K72" s="12" t="n">
        <v>33</v>
      </c>
      <c r="L72" s="12" t="n">
        <v>1317887</v>
      </c>
      <c r="M72" s="12" t="n">
        <v>15730</v>
      </c>
    </row>
    <row r="73" customFormat="false" ht="15.25" hidden="false" customHeight="false" outlineLevel="0" collapsed="false">
      <c r="A73" s="0" t="s">
        <v>20</v>
      </c>
      <c r="B73" s="1" t="n">
        <v>43933</v>
      </c>
      <c r="C73" s="12" t="n">
        <v>124288</v>
      </c>
      <c r="D73" s="12" t="n">
        <v>3243</v>
      </c>
      <c r="E73" s="12" t="n">
        <v>2736</v>
      </c>
      <c r="F73" s="12" t="n">
        <v>8</v>
      </c>
      <c r="G73" s="12" t="n">
        <v>57400</v>
      </c>
      <c r="H73" s="12" t="n">
        <v>64152</v>
      </c>
      <c r="I73" s="12" t="n">
        <v>4895</v>
      </c>
      <c r="J73" s="12" t="n">
        <v>1483</v>
      </c>
      <c r="K73" s="12" t="n">
        <v>33</v>
      </c>
      <c r="L73" s="12" t="n">
        <v>1317887</v>
      </c>
      <c r="M73" s="12" t="n">
        <v>15730</v>
      </c>
    </row>
    <row r="74" customFormat="false" ht="15.25" hidden="false" customHeight="false" outlineLevel="0" collapsed="false">
      <c r="A74" s="0" t="s">
        <v>20</v>
      </c>
      <c r="B74" s="1" t="n">
        <v>43934</v>
      </c>
      <c r="C74" s="12" t="n">
        <v>127574</v>
      </c>
      <c r="D74" s="12" t="n">
        <v>3286</v>
      </c>
      <c r="E74" s="12" t="n">
        <v>3011</v>
      </c>
      <c r="F74" s="12" t="n">
        <v>275</v>
      </c>
      <c r="G74" s="12" t="n">
        <v>60300</v>
      </c>
      <c r="H74" s="12" t="n">
        <v>64263</v>
      </c>
      <c r="I74" s="12" t="n">
        <v>4895</v>
      </c>
      <c r="J74" s="12" t="n">
        <v>1523</v>
      </c>
      <c r="K74" s="12" t="n">
        <v>36</v>
      </c>
      <c r="L74" s="12" t="n">
        <v>1317887</v>
      </c>
      <c r="M74" s="12" t="n">
        <v>15730</v>
      </c>
    </row>
    <row r="75" customFormat="false" ht="15.25" hidden="false" customHeight="false" outlineLevel="0" collapsed="false">
      <c r="A75" s="0" t="s">
        <v>20</v>
      </c>
      <c r="B75" s="1" t="n">
        <v>43935</v>
      </c>
      <c r="C75" s="12" t="n">
        <v>129207</v>
      </c>
      <c r="D75" s="12" t="n">
        <v>1633</v>
      </c>
      <c r="E75" s="12" t="n">
        <v>3118</v>
      </c>
      <c r="F75" s="12" t="n">
        <v>107</v>
      </c>
      <c r="G75" s="12" t="n">
        <v>64300</v>
      </c>
      <c r="H75" s="12" t="n">
        <v>61789</v>
      </c>
      <c r="I75" s="12" t="n">
        <v>4895</v>
      </c>
      <c r="J75" s="12" t="n">
        <v>1542</v>
      </c>
      <c r="K75" s="12" t="n">
        <v>37</v>
      </c>
      <c r="L75" s="12" t="n">
        <v>1317887</v>
      </c>
      <c r="M75" s="12" t="n">
        <v>15730</v>
      </c>
    </row>
    <row r="76" customFormat="false" ht="15.25" hidden="false" customHeight="false" outlineLevel="0" collapsed="false">
      <c r="A76" s="0" t="s">
        <v>20</v>
      </c>
      <c r="B76" s="1" t="n">
        <v>43936</v>
      </c>
      <c r="C76" s="12" t="n">
        <v>131359</v>
      </c>
      <c r="D76" s="12" t="n">
        <v>2152</v>
      </c>
      <c r="E76" s="12" t="n">
        <v>3294</v>
      </c>
      <c r="F76" s="12" t="n">
        <v>176</v>
      </c>
      <c r="G76" s="12" t="n">
        <v>68200</v>
      </c>
      <c r="H76" s="12" t="n">
        <v>59865</v>
      </c>
      <c r="I76" s="12" t="n">
        <v>4288</v>
      </c>
      <c r="J76" s="12" t="n">
        <v>1568</v>
      </c>
      <c r="K76" s="12" t="n">
        <v>39</v>
      </c>
      <c r="L76" s="12" t="n">
        <v>1317887</v>
      </c>
      <c r="M76" s="12" t="n">
        <v>15730</v>
      </c>
    </row>
    <row r="77" customFormat="false" ht="15.25" hidden="false" customHeight="false" outlineLevel="0" collapsed="false">
      <c r="A77" s="0" t="s">
        <v>20</v>
      </c>
      <c r="B77" s="1" t="n">
        <v>43937</v>
      </c>
      <c r="C77" s="12" t="n">
        <v>133456</v>
      </c>
      <c r="D77" s="12" t="n">
        <v>2097</v>
      </c>
      <c r="E77" s="12" t="n">
        <v>3592</v>
      </c>
      <c r="F77" s="12" t="n">
        <v>298</v>
      </c>
      <c r="G77" s="12" t="n">
        <v>72600</v>
      </c>
      <c r="H77" s="12" t="n">
        <v>57264</v>
      </c>
      <c r="I77" s="12" t="n">
        <v>4288</v>
      </c>
      <c r="J77" s="12" t="n">
        <v>1593</v>
      </c>
      <c r="K77" s="12" t="n">
        <v>43</v>
      </c>
      <c r="L77" s="12" t="n">
        <v>1728357</v>
      </c>
      <c r="M77" s="12" t="n">
        <v>20629</v>
      </c>
    </row>
    <row r="78" customFormat="false" ht="15.25" hidden="false" customHeight="false" outlineLevel="0" collapsed="false">
      <c r="A78" s="0" t="s">
        <v>20</v>
      </c>
      <c r="B78" s="1" t="n">
        <v>43938</v>
      </c>
      <c r="C78" s="12" t="n">
        <v>137698</v>
      </c>
      <c r="D78" s="12" t="n">
        <v>4242</v>
      </c>
      <c r="E78" s="12" t="n">
        <v>4052</v>
      </c>
      <c r="F78" s="12" t="n">
        <v>460</v>
      </c>
      <c r="G78" s="12" t="n">
        <v>77000</v>
      </c>
      <c r="H78" s="12" t="n">
        <v>56646</v>
      </c>
      <c r="I78" s="12" t="n">
        <v>4288</v>
      </c>
      <c r="J78" s="12" t="n">
        <v>1643</v>
      </c>
      <c r="K78" s="12" t="n">
        <v>48</v>
      </c>
      <c r="L78" s="12" t="n">
        <v>1728357</v>
      </c>
      <c r="M78" s="12" t="n">
        <v>20629</v>
      </c>
    </row>
    <row r="79" customFormat="false" ht="15.25" hidden="false" customHeight="false" outlineLevel="0" collapsed="false">
      <c r="A79" s="0" t="s">
        <v>20</v>
      </c>
      <c r="B79" s="1" t="n">
        <v>43939</v>
      </c>
      <c r="C79" s="12" t="n">
        <v>140886</v>
      </c>
      <c r="D79" s="12" t="n">
        <v>3188</v>
      </c>
      <c r="E79" s="12" t="n">
        <v>4326</v>
      </c>
      <c r="F79" s="12" t="n">
        <v>274</v>
      </c>
      <c r="G79" s="12" t="n">
        <v>83114</v>
      </c>
      <c r="H79" s="12" t="n">
        <v>53446</v>
      </c>
      <c r="I79" s="12" t="n">
        <v>5013</v>
      </c>
      <c r="J79" s="12" t="n">
        <v>1682</v>
      </c>
      <c r="K79" s="12" t="n">
        <v>52</v>
      </c>
      <c r="L79" s="12" t="n">
        <v>1728357</v>
      </c>
      <c r="M79" s="12" t="n">
        <v>20629</v>
      </c>
    </row>
    <row r="80" customFormat="false" ht="15.25" hidden="false" customHeight="false" outlineLevel="0" collapsed="false">
      <c r="A80" s="0" t="s">
        <v>20</v>
      </c>
      <c r="B80" s="1" t="n">
        <v>43940</v>
      </c>
      <c r="C80" s="12" t="n">
        <v>143342</v>
      </c>
      <c r="D80" s="12" t="n">
        <v>2456</v>
      </c>
      <c r="E80" s="12" t="n">
        <v>4459</v>
      </c>
      <c r="F80" s="12" t="n">
        <v>133</v>
      </c>
      <c r="G80" s="12" t="n">
        <v>85400</v>
      </c>
      <c r="H80" s="12" t="n">
        <v>53483</v>
      </c>
      <c r="I80" s="12" t="n">
        <v>2922</v>
      </c>
      <c r="J80" s="12" t="n">
        <v>1711</v>
      </c>
      <c r="K80" s="12" t="n">
        <v>53</v>
      </c>
      <c r="L80" s="12" t="n">
        <v>1728357</v>
      </c>
      <c r="M80" s="12" t="n">
        <v>20629</v>
      </c>
    </row>
    <row r="81" customFormat="false" ht="15.25" hidden="false" customHeight="false" outlineLevel="0" collapsed="false">
      <c r="A81" s="0" t="s">
        <v>20</v>
      </c>
      <c r="B81" s="1" t="n">
        <v>43941</v>
      </c>
      <c r="C81" s="12" t="n">
        <v>145184</v>
      </c>
      <c r="D81" s="12" t="n">
        <v>1842</v>
      </c>
      <c r="E81" s="12" t="n">
        <v>4586</v>
      </c>
      <c r="F81" s="12" t="n">
        <v>127</v>
      </c>
      <c r="G81" s="12" t="n">
        <v>88000</v>
      </c>
      <c r="H81" s="12" t="n">
        <v>52598</v>
      </c>
      <c r="I81" s="12" t="n">
        <v>2889</v>
      </c>
      <c r="J81" s="12" t="n">
        <v>1733</v>
      </c>
      <c r="K81" s="12" t="n">
        <v>55</v>
      </c>
      <c r="L81" s="12" t="n">
        <v>1728357</v>
      </c>
      <c r="M81" s="12" t="n">
        <v>20629</v>
      </c>
    </row>
    <row r="82" customFormat="false" ht="15.25" hidden="false" customHeight="false" outlineLevel="0" collapsed="false">
      <c r="A82" s="0" t="s">
        <v>20</v>
      </c>
      <c r="B82" s="1" t="n">
        <v>43942</v>
      </c>
      <c r="C82" s="6" t="n">
        <v>146653</v>
      </c>
      <c r="D82" s="6" t="n">
        <v>1469</v>
      </c>
      <c r="E82" s="6" t="n">
        <v>4706</v>
      </c>
      <c r="F82" s="6" t="n">
        <v>120</v>
      </c>
      <c r="G82" s="6" t="n">
        <v>91500</v>
      </c>
      <c r="H82" s="6" t="n">
        <v>50447</v>
      </c>
      <c r="I82" s="6" t="n">
        <v>2889</v>
      </c>
      <c r="J82" s="6" t="n">
        <v>1750</v>
      </c>
      <c r="K82" s="6" t="n">
        <v>56</v>
      </c>
      <c r="L82" s="6" t="n">
        <v>1728357</v>
      </c>
      <c r="M82" s="6" t="n">
        <v>20629</v>
      </c>
    </row>
    <row r="83" customFormat="false" ht="15.25" hidden="false" customHeight="false" outlineLevel="0" collapsed="false">
      <c r="A83" s="0" t="s">
        <v>20</v>
      </c>
      <c r="B83" s="1" t="n">
        <v>43943</v>
      </c>
      <c r="C83" s="6" t="n">
        <v>148291</v>
      </c>
      <c r="D83" s="6" t="n">
        <v>1638</v>
      </c>
      <c r="E83" s="6" t="n">
        <v>5033</v>
      </c>
      <c r="F83" s="6" t="n">
        <v>327</v>
      </c>
      <c r="G83" s="6" t="n">
        <v>95200</v>
      </c>
      <c r="H83" s="6" t="n">
        <v>48058</v>
      </c>
      <c r="I83" s="6" t="n">
        <v>2889</v>
      </c>
      <c r="J83" s="6" t="n">
        <v>1770</v>
      </c>
      <c r="K83" s="6" t="n">
        <v>60</v>
      </c>
      <c r="L83" s="6" t="n">
        <v>1728357</v>
      </c>
      <c r="M83" s="6" t="n">
        <v>20629</v>
      </c>
    </row>
    <row r="84" customFormat="false" ht="15.25" hidden="false" customHeight="false" outlineLevel="0" collapsed="false">
      <c r="A84" s="0" t="s">
        <v>20</v>
      </c>
      <c r="B84" s="1" t="n">
        <v>43944</v>
      </c>
      <c r="C84" s="6" t="n">
        <v>150062</v>
      </c>
      <c r="D84" s="6" t="n">
        <v>1771</v>
      </c>
      <c r="E84" s="6" t="n">
        <v>5250</v>
      </c>
      <c r="F84" s="6" t="n">
        <v>217</v>
      </c>
      <c r="G84" s="6" t="n">
        <v>99400</v>
      </c>
      <c r="H84" s="6" t="n">
        <v>45412</v>
      </c>
      <c r="I84" s="6" t="n">
        <v>2908</v>
      </c>
      <c r="J84" s="6" t="n">
        <v>1791</v>
      </c>
      <c r="K84" s="6" t="n">
        <v>63</v>
      </c>
      <c r="L84" s="6" t="n">
        <v>2072669</v>
      </c>
      <c r="M84" s="6" t="n">
        <v>24738</v>
      </c>
    </row>
    <row r="85" customFormat="false" ht="15.25" hidden="false" customHeight="false" outlineLevel="0" collapsed="false">
      <c r="A85" s="0" t="s">
        <v>20</v>
      </c>
      <c r="B85" s="1" t="n">
        <v>43945</v>
      </c>
      <c r="C85" s="6" t="n">
        <v>151784</v>
      </c>
      <c r="D85" s="6" t="n">
        <v>1722</v>
      </c>
      <c r="E85" s="6" t="n">
        <v>5404</v>
      </c>
      <c r="F85" s="6" t="n">
        <v>154</v>
      </c>
      <c r="G85" s="6" t="n">
        <v>103300</v>
      </c>
      <c r="H85" s="6" t="n">
        <v>43080</v>
      </c>
      <c r="I85" s="6" t="n">
        <v>2908</v>
      </c>
      <c r="J85" s="6" t="n">
        <v>1812</v>
      </c>
      <c r="K85" s="6" t="n">
        <v>64</v>
      </c>
      <c r="L85" s="6" t="n">
        <v>2072669</v>
      </c>
      <c r="M85" s="6" t="n">
        <v>24738</v>
      </c>
    </row>
    <row r="86" customFormat="false" ht="15.25" hidden="false" customHeight="false" outlineLevel="0" collapsed="false">
      <c r="A86" s="0" t="s">
        <v>20</v>
      </c>
      <c r="B86" s="1" t="n">
        <v>43946</v>
      </c>
      <c r="C86" s="6" t="n">
        <v>154545</v>
      </c>
      <c r="D86" s="6" t="n">
        <v>2761</v>
      </c>
      <c r="E86" s="6" t="n">
        <v>5723</v>
      </c>
      <c r="F86" s="6" t="n">
        <v>319</v>
      </c>
      <c r="G86" s="6" t="n">
        <v>106800</v>
      </c>
      <c r="H86" s="6" t="n">
        <v>42022</v>
      </c>
      <c r="I86" s="6" t="n">
        <v>2908</v>
      </c>
      <c r="J86" s="6" t="n">
        <v>1845</v>
      </c>
      <c r="K86" s="6" t="n">
        <v>68</v>
      </c>
      <c r="L86" s="6" t="n">
        <v>2072669</v>
      </c>
      <c r="M86" s="6" t="n">
        <v>24738</v>
      </c>
    </row>
    <row r="87" customFormat="false" ht="15.25" hidden="false" customHeight="false" outlineLevel="0" collapsed="false">
      <c r="A87" s="0" t="s">
        <v>20</v>
      </c>
      <c r="B87" s="1" t="n">
        <v>43947</v>
      </c>
      <c r="C87" s="6" t="n">
        <v>156126</v>
      </c>
      <c r="D87" s="6" t="n">
        <v>1581</v>
      </c>
      <c r="E87" s="6" t="n">
        <v>5846</v>
      </c>
      <c r="F87" s="6" t="n">
        <v>123</v>
      </c>
      <c r="G87" s="6" t="n">
        <v>109800</v>
      </c>
      <c r="H87" s="6" t="n">
        <v>40480</v>
      </c>
      <c r="I87" s="6" t="n">
        <v>2908</v>
      </c>
      <c r="J87" s="6" t="n">
        <v>1863</v>
      </c>
      <c r="K87" s="6" t="n">
        <v>70</v>
      </c>
      <c r="L87" s="6" t="n">
        <v>2072669</v>
      </c>
      <c r="M87" s="6" t="n">
        <v>24738</v>
      </c>
    </row>
    <row r="88" customFormat="false" ht="15.25" hidden="false" customHeight="false" outlineLevel="0" collapsed="false">
      <c r="A88" s="0" t="s">
        <v>20</v>
      </c>
      <c r="B88" s="1" t="n">
        <v>43948</v>
      </c>
      <c r="C88" s="6" t="n">
        <v>157495</v>
      </c>
      <c r="D88" s="6" t="n">
        <v>1369</v>
      </c>
      <c r="E88" s="6" t="n">
        <v>5944</v>
      </c>
      <c r="F88" s="6" t="n">
        <v>98</v>
      </c>
      <c r="G88" s="6" t="n">
        <v>112000</v>
      </c>
      <c r="H88" s="6" t="n">
        <v>39551</v>
      </c>
      <c r="I88" s="6" t="n">
        <v>2570</v>
      </c>
      <c r="J88" s="6" t="n">
        <v>1880</v>
      </c>
      <c r="K88" s="6" t="n">
        <v>71</v>
      </c>
      <c r="L88" s="6" t="n">
        <v>2072669</v>
      </c>
      <c r="M88" s="6" t="n">
        <v>24738</v>
      </c>
    </row>
    <row r="89" customFormat="false" ht="15.25" hidden="false" customHeight="false" outlineLevel="0" collapsed="false">
      <c r="A89" s="0" t="s">
        <v>20</v>
      </c>
      <c r="B89" s="1" t="n">
        <v>43949</v>
      </c>
      <c r="C89" s="6" t="n">
        <v>158389</v>
      </c>
      <c r="D89" s="6" t="n">
        <v>894</v>
      </c>
      <c r="E89" s="6" t="n">
        <v>6050</v>
      </c>
      <c r="F89" s="6" t="n">
        <v>106</v>
      </c>
      <c r="G89" s="6" t="n">
        <v>114500</v>
      </c>
      <c r="H89" s="6" t="n">
        <v>37839</v>
      </c>
      <c r="I89" s="6" t="n">
        <v>2570</v>
      </c>
      <c r="J89" s="6" t="n">
        <v>1890</v>
      </c>
      <c r="K89" s="6" t="n">
        <v>72</v>
      </c>
      <c r="L89" s="6" t="n">
        <v>2072669</v>
      </c>
      <c r="M89" s="6" t="n">
        <v>24738</v>
      </c>
    </row>
    <row r="90" customFormat="false" ht="14" hidden="false" customHeight="false" outlineLevel="0" collapsed="false">
      <c r="A90" s="0" t="s">
        <v>20</v>
      </c>
      <c r="B90" s="1" t="n">
        <v>43950</v>
      </c>
      <c r="C90" s="2" t="n">
        <v>159431</v>
      </c>
      <c r="D90" s="2" t="n">
        <v>1042</v>
      </c>
      <c r="E90" s="2" t="n">
        <v>6215</v>
      </c>
      <c r="F90" s="2" t="n">
        <v>165</v>
      </c>
      <c r="G90" s="2" t="n">
        <v>117400</v>
      </c>
      <c r="H90" s="2" t="n">
        <v>35816</v>
      </c>
      <c r="I90" s="2" t="n">
        <v>2409</v>
      </c>
      <c r="J90" s="2" t="n">
        <v>1903</v>
      </c>
      <c r="K90" s="2" t="n">
        <v>74</v>
      </c>
      <c r="L90" s="2" t="n">
        <v>2072669</v>
      </c>
      <c r="M90" s="2" t="n">
        <v>24738</v>
      </c>
    </row>
    <row r="91" customFormat="false" ht="14" hidden="false" customHeight="false" outlineLevel="0" collapsed="false">
      <c r="A91" s="0" t="s">
        <v>20</v>
      </c>
      <c r="B91" s="1" t="n">
        <v>43951</v>
      </c>
      <c r="C91" s="2" t="n">
        <v>161197</v>
      </c>
      <c r="D91" s="2" t="n">
        <v>1766</v>
      </c>
      <c r="E91" s="2" t="n">
        <v>6405</v>
      </c>
      <c r="F91" s="2" t="n">
        <v>190</v>
      </c>
      <c r="G91" s="2" t="n">
        <v>120400</v>
      </c>
      <c r="H91" s="2" t="n">
        <v>34392</v>
      </c>
      <c r="I91" s="2" t="n">
        <v>2415</v>
      </c>
      <c r="J91" s="2" t="n">
        <v>1924</v>
      </c>
      <c r="K91" s="2" t="n">
        <v>76</v>
      </c>
      <c r="L91" s="2" t="n">
        <v>2547052</v>
      </c>
      <c r="M91" s="2" t="n">
        <v>30400</v>
      </c>
    </row>
    <row r="92" customFormat="false" ht="14.75" hidden="false" customHeight="false" outlineLevel="0" collapsed="false">
      <c r="A92" s="0" t="s">
        <v>20</v>
      </c>
      <c r="B92" s="1" t="n">
        <v>43952</v>
      </c>
      <c r="C92" s="2" t="n">
        <v>162530</v>
      </c>
      <c r="D92" s="2" t="n">
        <v>1333</v>
      </c>
      <c r="E92" s="2" t="n">
        <v>6572</v>
      </c>
      <c r="F92" s="2" t="n">
        <v>167</v>
      </c>
      <c r="G92" s="2" t="n">
        <v>123500</v>
      </c>
      <c r="H92" s="2" t="n">
        <v>32458</v>
      </c>
      <c r="I92" s="2" t="n">
        <v>2415</v>
      </c>
      <c r="J92" s="2" t="n">
        <v>1940</v>
      </c>
      <c r="K92" s="2" t="n">
        <v>78</v>
      </c>
      <c r="L92" s="2" t="n">
        <v>2547052</v>
      </c>
      <c r="M92" s="2" t="n">
        <v>30400</v>
      </c>
    </row>
    <row r="93" customFormat="false" ht="15.25" hidden="false" customHeight="false" outlineLevel="0" collapsed="false">
      <c r="A93" s="0" t="s">
        <v>20</v>
      </c>
      <c r="B93" s="1" t="n">
        <v>43953</v>
      </c>
      <c r="C93" s="6" t="n">
        <f aca="false">Sheet1!BF94</f>
        <v>164077</v>
      </c>
      <c r="D93" s="6" t="n">
        <f aca="false">Sheet1!BG94</f>
        <v>1547</v>
      </c>
      <c r="E93" s="6" t="n">
        <f aca="false">Sheet1!BH94</f>
        <v>6736</v>
      </c>
      <c r="F93" s="6" t="n">
        <f aca="false">Sheet1!BI94</f>
        <v>164</v>
      </c>
      <c r="G93" s="6" t="n">
        <f aca="false">Sheet1!BJ94</f>
        <v>126900</v>
      </c>
      <c r="H93" s="6" t="n">
        <f aca="false">Sheet1!BK94</f>
        <v>30441</v>
      </c>
      <c r="I93" s="6" t="n">
        <f aca="false">Sheet1!BL94</f>
        <v>2189</v>
      </c>
      <c r="J93" s="6" t="n">
        <f aca="false">Sheet1!BM94</f>
        <v>1958</v>
      </c>
      <c r="K93" s="6" t="n">
        <f aca="false">Sheet1!BN94</f>
        <v>80</v>
      </c>
      <c r="L93" s="6" t="n">
        <f aca="false">Sheet1!BO94</f>
        <v>2547052</v>
      </c>
      <c r="M93" s="6" t="n">
        <f aca="false">Sheet1!BP94</f>
        <v>30400</v>
      </c>
    </row>
    <row r="94" customFormat="false" ht="15.25" hidden="false" customHeight="false" outlineLevel="0" collapsed="false">
      <c r="A94" s="0" t="s">
        <v>20</v>
      </c>
      <c r="B94" s="1" t="n">
        <v>43954</v>
      </c>
      <c r="C94" s="6" t="n">
        <f aca="false">Sheet1!BF95</f>
        <v>164967</v>
      </c>
      <c r="D94" s="6" t="n">
        <f aca="false">Sheet1!BG95</f>
        <v>890</v>
      </c>
      <c r="E94" s="6" t="n">
        <f aca="false">Sheet1!BH95</f>
        <v>6812</v>
      </c>
      <c r="F94" s="6" t="n">
        <f aca="false">Sheet1!BI95</f>
        <v>76</v>
      </c>
      <c r="G94" s="6" t="n">
        <f aca="false">Sheet1!BJ95</f>
        <v>129000</v>
      </c>
      <c r="H94" s="6" t="n">
        <f aca="false">Sheet1!BK95</f>
        <v>29155</v>
      </c>
      <c r="I94" s="6" t="n">
        <f aca="false">Sheet1!BL95</f>
        <v>2105</v>
      </c>
      <c r="J94" s="6" t="n">
        <f aca="false">Sheet1!BM95</f>
        <v>1969</v>
      </c>
      <c r="K94" s="6" t="n">
        <f aca="false">Sheet1!BN95</f>
        <v>81</v>
      </c>
      <c r="L94" s="6" t="n">
        <f aca="false">Sheet1!BO95</f>
        <v>2547052</v>
      </c>
      <c r="M94" s="6" t="n">
        <f aca="false">Sheet1!BP95</f>
        <v>30400</v>
      </c>
    </row>
    <row r="95" customFormat="false" ht="15.25" hidden="false" customHeight="false" outlineLevel="0" collapsed="false">
      <c r="A95" s="0" t="s">
        <v>20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20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20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20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20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20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20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20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20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20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20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20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20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20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4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21</v>
      </c>
      <c r="B2" s="1" t="n">
        <v>43862</v>
      </c>
      <c r="C2" s="6" t="n">
        <v>2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21</v>
      </c>
      <c r="B3" s="1" t="n">
        <v>43863</v>
      </c>
      <c r="C3" s="6" t="n">
        <v>2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21</v>
      </c>
      <c r="B4" s="1" t="n">
        <v>43864</v>
      </c>
      <c r="C4" s="6" t="n">
        <v>2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21</v>
      </c>
      <c r="B5" s="1" t="n">
        <v>43865</v>
      </c>
      <c r="C5" s="6" t="n">
        <v>2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21</v>
      </c>
      <c r="B6" s="1" t="n">
        <v>43866</v>
      </c>
      <c r="C6" s="6" t="n">
        <v>2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21</v>
      </c>
      <c r="B7" s="1" t="n">
        <v>43867</v>
      </c>
      <c r="C7" s="6" t="n">
        <v>2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21</v>
      </c>
      <c r="B8" s="1" t="n">
        <v>43868</v>
      </c>
      <c r="C8" s="6" t="n">
        <v>3</v>
      </c>
      <c r="D8" s="6" t="n">
        <v>1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21</v>
      </c>
      <c r="B9" s="1" t="n">
        <v>43869</v>
      </c>
      <c r="C9" s="6" t="n">
        <v>3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21</v>
      </c>
      <c r="B10" s="1" t="n">
        <v>43870</v>
      </c>
      <c r="C10" s="6" t="n">
        <v>3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21</v>
      </c>
      <c r="B11" s="1" t="n">
        <v>43871</v>
      </c>
      <c r="C11" s="6" t="n">
        <v>4</v>
      </c>
      <c r="D11" s="6" t="n">
        <v>1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21</v>
      </c>
      <c r="B12" s="1" t="n">
        <v>43872</v>
      </c>
      <c r="C12" s="6" t="n">
        <v>8</v>
      </c>
      <c r="D12" s="6" t="n">
        <v>4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21</v>
      </c>
      <c r="B13" s="1" t="n">
        <v>43873</v>
      </c>
      <c r="C13" s="6" t="n">
        <v>8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21</v>
      </c>
      <c r="B14" s="1" t="n">
        <v>43874</v>
      </c>
      <c r="C14" s="6" t="n">
        <v>9</v>
      </c>
      <c r="D14" s="6" t="n">
        <v>1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21</v>
      </c>
      <c r="B15" s="1" t="n">
        <v>43875</v>
      </c>
      <c r="C15" s="6" t="n">
        <v>9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21</v>
      </c>
      <c r="B16" s="1" t="n">
        <v>43876</v>
      </c>
      <c r="C16" s="6" t="n">
        <v>9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21</v>
      </c>
      <c r="B17" s="1" t="n">
        <v>43877</v>
      </c>
      <c r="C17" s="6" t="n">
        <v>9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21</v>
      </c>
      <c r="B18" s="1" t="n">
        <v>43878</v>
      </c>
      <c r="C18" s="6" t="n">
        <v>9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21</v>
      </c>
      <c r="B19" s="1" t="n">
        <v>43879</v>
      </c>
      <c r="C19" s="6" t="n">
        <v>9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21</v>
      </c>
      <c r="B20" s="1" t="n">
        <v>43880</v>
      </c>
      <c r="C20" s="6" t="n">
        <v>9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21</v>
      </c>
      <c r="B21" s="1" t="n">
        <v>43881</v>
      </c>
      <c r="C21" s="6" t="n">
        <v>9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21</v>
      </c>
      <c r="B22" s="1" t="n">
        <v>43882</v>
      </c>
      <c r="C22" s="6" t="n">
        <v>9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21</v>
      </c>
      <c r="B23" s="1" t="n">
        <v>43883</v>
      </c>
      <c r="C23" s="6" t="n">
        <v>9</v>
      </c>
      <c r="D23" s="6" t="n">
        <v>0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21</v>
      </c>
      <c r="B24" s="1" t="n">
        <v>43884</v>
      </c>
      <c r="C24" s="6" t="n">
        <v>9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21</v>
      </c>
      <c r="B25" s="1" t="n">
        <v>43885</v>
      </c>
      <c r="C25" s="6" t="n">
        <v>9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21</v>
      </c>
      <c r="B26" s="1" t="n">
        <v>43886</v>
      </c>
      <c r="C26" s="6" t="n">
        <v>13</v>
      </c>
      <c r="D26" s="6" t="n">
        <v>4</v>
      </c>
      <c r="E26" s="6" t="n">
        <v>0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21</v>
      </c>
      <c r="B27" s="1" t="n">
        <v>43887</v>
      </c>
      <c r="C27" s="6" t="n">
        <v>13</v>
      </c>
      <c r="D27" s="6" t="n">
        <v>0</v>
      </c>
      <c r="E27" s="6" t="n">
        <v>0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21</v>
      </c>
      <c r="B28" s="1" t="n">
        <v>43888</v>
      </c>
      <c r="C28" s="6" t="n">
        <v>13</v>
      </c>
      <c r="D28" s="6" t="n">
        <v>0</v>
      </c>
      <c r="E28" s="6" t="n">
        <v>0</v>
      </c>
      <c r="F28" s="6" t="n">
        <v>0</v>
      </c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21</v>
      </c>
      <c r="B29" s="1" t="n">
        <v>43889</v>
      </c>
      <c r="C29" s="6" t="n">
        <v>16</v>
      </c>
      <c r="D29" s="6" t="n">
        <v>3</v>
      </c>
      <c r="E29" s="6" t="n">
        <v>0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21</v>
      </c>
      <c r="B30" s="1" t="n">
        <v>43890</v>
      </c>
      <c r="C30" s="6" t="n">
        <v>20</v>
      </c>
      <c r="D30" s="6" t="n">
        <v>4</v>
      </c>
      <c r="E30" s="6" t="n">
        <v>0</v>
      </c>
      <c r="F30" s="6" t="n">
        <v>0</v>
      </c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21</v>
      </c>
      <c r="B31" s="1" t="n">
        <v>43891</v>
      </c>
      <c r="C31" s="6" t="n">
        <v>23</v>
      </c>
      <c r="D31" s="6" t="n">
        <v>3</v>
      </c>
      <c r="E31" s="6" t="n">
        <v>0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21</v>
      </c>
      <c r="B32" s="1" t="n">
        <v>43892</v>
      </c>
      <c r="C32" s="6" t="n">
        <v>36</v>
      </c>
      <c r="D32" s="6" t="n">
        <v>13</v>
      </c>
      <c r="E32" s="6" t="n">
        <v>0</v>
      </c>
      <c r="F32" s="6" t="n">
        <v>0</v>
      </c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21</v>
      </c>
      <c r="B33" s="1" t="n">
        <v>43893</v>
      </c>
      <c r="C33" s="6" t="n">
        <v>39</v>
      </c>
      <c r="D33" s="6" t="n">
        <v>3</v>
      </c>
      <c r="E33" s="6" t="n">
        <v>0</v>
      </c>
      <c r="F33" s="6" t="n">
        <v>0</v>
      </c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21</v>
      </c>
      <c r="B34" s="1" t="n">
        <v>43894</v>
      </c>
      <c r="C34" s="6" t="n">
        <v>51</v>
      </c>
      <c r="D34" s="6" t="n">
        <v>12</v>
      </c>
      <c r="E34" s="6" t="n">
        <v>0</v>
      </c>
      <c r="F34" s="6" t="n">
        <v>0</v>
      </c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21</v>
      </c>
      <c r="B35" s="1" t="n">
        <v>43895</v>
      </c>
      <c r="C35" s="6" t="n">
        <v>89</v>
      </c>
      <c r="D35" s="6" t="n">
        <v>38</v>
      </c>
      <c r="E35" s="6" t="n">
        <v>0</v>
      </c>
      <c r="F35" s="6" t="n">
        <v>0</v>
      </c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21</v>
      </c>
      <c r="B36" s="1" t="n">
        <v>43896</v>
      </c>
      <c r="C36" s="6" t="n">
        <v>118</v>
      </c>
      <c r="D36" s="6" t="n">
        <v>29</v>
      </c>
      <c r="E36" s="6" t="n">
        <v>0</v>
      </c>
      <c r="F36" s="6" t="n">
        <v>0</v>
      </c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21</v>
      </c>
      <c r="B37" s="1" t="n">
        <v>43897</v>
      </c>
      <c r="C37" s="7" t="n">
        <v>164</v>
      </c>
      <c r="D37" s="7" t="n">
        <v>46</v>
      </c>
      <c r="E37" s="7" t="n">
        <v>2</v>
      </c>
      <c r="F37" s="7" t="n">
        <v>2</v>
      </c>
      <c r="G37" s="7" t="n">
        <v>18</v>
      </c>
      <c r="H37" s="7" t="n">
        <v>144</v>
      </c>
      <c r="I37" s="7" t="n">
        <v>0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21</v>
      </c>
      <c r="B38" s="1" t="n">
        <v>43898</v>
      </c>
      <c r="C38" s="6" t="n">
        <v>209</v>
      </c>
      <c r="D38" s="6" t="n">
        <v>45</v>
      </c>
      <c r="E38" s="6" t="n">
        <v>2</v>
      </c>
      <c r="F38" s="6" t="n">
        <v>0</v>
      </c>
      <c r="G38" s="6" t="n">
        <v>18</v>
      </c>
      <c r="H38" s="6" t="n">
        <v>189</v>
      </c>
      <c r="I38" s="6" t="n">
        <v>0</v>
      </c>
      <c r="J38" s="6" t="n">
        <v>3.1</v>
      </c>
      <c r="K38" s="6"/>
      <c r="L38" s="6"/>
      <c r="M38" s="6"/>
    </row>
    <row r="39" customFormat="false" ht="15.25" hidden="false" customHeight="false" outlineLevel="0" collapsed="false">
      <c r="A39" s="0" t="s">
        <v>21</v>
      </c>
      <c r="B39" s="1" t="n">
        <v>43899</v>
      </c>
      <c r="C39" s="6" t="n">
        <v>273</v>
      </c>
      <c r="D39" s="6" t="n">
        <v>64</v>
      </c>
      <c r="E39" s="6" t="n">
        <v>3</v>
      </c>
      <c r="F39" s="6" t="n">
        <v>1</v>
      </c>
      <c r="G39" s="6" t="n">
        <v>18</v>
      </c>
      <c r="H39" s="6" t="n">
        <v>252</v>
      </c>
      <c r="I39" s="6" t="n">
        <v>0</v>
      </c>
      <c r="J39" s="6" t="n">
        <v>4</v>
      </c>
      <c r="K39" s="6"/>
      <c r="L39" s="6"/>
      <c r="M39" s="6"/>
    </row>
    <row r="40" customFormat="false" ht="15.25" hidden="false" customHeight="false" outlineLevel="0" collapsed="false">
      <c r="A40" s="0" t="s">
        <v>21</v>
      </c>
      <c r="B40" s="1" t="n">
        <v>43900</v>
      </c>
      <c r="C40" s="6" t="n">
        <v>321</v>
      </c>
      <c r="D40" s="6" t="n">
        <v>48</v>
      </c>
      <c r="E40" s="6" t="n">
        <v>5</v>
      </c>
      <c r="F40" s="6" t="n">
        <v>2</v>
      </c>
      <c r="G40" s="6" t="n">
        <v>18</v>
      </c>
      <c r="H40" s="6" t="n">
        <v>298</v>
      </c>
      <c r="I40" s="6" t="n">
        <v>0</v>
      </c>
      <c r="J40" s="6" t="n">
        <v>4.7</v>
      </c>
      <c r="K40" s="6"/>
      <c r="L40" s="6"/>
      <c r="M40" s="6"/>
    </row>
    <row r="41" customFormat="false" ht="15.25" hidden="false" customHeight="false" outlineLevel="0" collapsed="false">
      <c r="A41" s="0" t="s">
        <v>21</v>
      </c>
      <c r="B41" s="1" t="n">
        <v>43901</v>
      </c>
      <c r="C41" s="6" t="n">
        <v>383</v>
      </c>
      <c r="D41" s="6" t="n">
        <v>62</v>
      </c>
      <c r="E41" s="6" t="n">
        <v>6</v>
      </c>
      <c r="F41" s="6" t="n">
        <v>1</v>
      </c>
      <c r="G41" s="6" t="n">
        <v>18</v>
      </c>
      <c r="H41" s="6" t="n">
        <v>359</v>
      </c>
      <c r="I41" s="6" t="n">
        <v>0</v>
      </c>
      <c r="J41" s="6" t="n">
        <v>5.6</v>
      </c>
      <c r="K41" s="6"/>
      <c r="L41" s="6"/>
      <c r="M41" s="6"/>
    </row>
    <row r="42" customFormat="false" ht="15.25" hidden="false" customHeight="false" outlineLevel="0" collapsed="false">
      <c r="A42" s="0" t="s">
        <v>21</v>
      </c>
      <c r="B42" s="1" t="n">
        <v>43902</v>
      </c>
      <c r="C42" s="6" t="n">
        <v>456</v>
      </c>
      <c r="D42" s="6" t="n">
        <v>73</v>
      </c>
      <c r="E42" s="6" t="n">
        <v>8</v>
      </c>
      <c r="F42" s="6" t="n">
        <v>2</v>
      </c>
      <c r="G42" s="6" t="n">
        <v>18</v>
      </c>
      <c r="H42" s="6" t="n">
        <v>430</v>
      </c>
      <c r="I42" s="6" t="n">
        <v>0</v>
      </c>
      <c r="J42" s="6" t="n">
        <v>6.7</v>
      </c>
      <c r="K42" s="6"/>
      <c r="L42" s="6"/>
      <c r="M42" s="6"/>
    </row>
    <row r="43" customFormat="false" ht="15.25" hidden="false" customHeight="false" outlineLevel="0" collapsed="false">
      <c r="A43" s="0" t="s">
        <v>21</v>
      </c>
      <c r="B43" s="1" t="n">
        <v>43903</v>
      </c>
      <c r="C43" s="6" t="n">
        <v>590</v>
      </c>
      <c r="D43" s="6" t="n">
        <v>134</v>
      </c>
      <c r="E43" s="6" t="n">
        <v>10</v>
      </c>
      <c r="F43" s="6" t="n">
        <v>2</v>
      </c>
      <c r="G43" s="6" t="n">
        <v>18</v>
      </c>
      <c r="H43" s="6" t="n">
        <v>562</v>
      </c>
      <c r="I43" s="6" t="n">
        <v>20</v>
      </c>
      <c r="J43" s="6" t="n">
        <v>8.7</v>
      </c>
      <c r="K43" s="6"/>
      <c r="L43" s="6"/>
      <c r="M43" s="6"/>
    </row>
    <row r="44" customFormat="false" ht="15.25" hidden="false" customHeight="false" outlineLevel="0" collapsed="false">
      <c r="A44" s="0" t="s">
        <v>21</v>
      </c>
      <c r="B44" s="1" t="n">
        <v>43904</v>
      </c>
      <c r="C44" s="6" t="n">
        <v>798</v>
      </c>
      <c r="D44" s="6" t="n">
        <v>208</v>
      </c>
      <c r="E44" s="6" t="n">
        <v>11</v>
      </c>
      <c r="F44" s="6" t="n">
        <v>1</v>
      </c>
      <c r="G44" s="6" t="n">
        <v>18</v>
      </c>
      <c r="H44" s="6" t="n">
        <v>769</v>
      </c>
      <c r="I44" s="6" t="n">
        <v>20</v>
      </c>
      <c r="J44" s="6" t="n">
        <v>11.8</v>
      </c>
      <c r="K44" s="6"/>
      <c r="L44" s="6"/>
      <c r="M44" s="6"/>
    </row>
    <row r="45" customFormat="false" ht="15.25" hidden="false" customHeight="false" outlineLevel="0" collapsed="false">
      <c r="A45" s="0" t="s">
        <v>21</v>
      </c>
      <c r="B45" s="1" t="n">
        <v>43905</v>
      </c>
      <c r="C45" s="6" t="n">
        <v>1140</v>
      </c>
      <c r="D45" s="6" t="n">
        <v>342</v>
      </c>
      <c r="E45" s="6" t="n">
        <v>21</v>
      </c>
      <c r="F45" s="6" t="n">
        <v>10</v>
      </c>
      <c r="G45" s="6" t="n">
        <v>18</v>
      </c>
      <c r="H45" s="6" t="n">
        <v>1101</v>
      </c>
      <c r="I45" s="6" t="n">
        <v>20</v>
      </c>
      <c r="J45" s="6" t="n">
        <v>16.8</v>
      </c>
      <c r="K45" s="6"/>
      <c r="L45" s="6"/>
      <c r="M45" s="6"/>
    </row>
    <row r="46" customFormat="false" ht="15.25" hidden="false" customHeight="false" outlineLevel="0" collapsed="false">
      <c r="A46" s="0" t="s">
        <v>21</v>
      </c>
      <c r="B46" s="1" t="n">
        <v>43906</v>
      </c>
      <c r="C46" s="6" t="n">
        <v>1391</v>
      </c>
      <c r="D46" s="6" t="n">
        <v>251</v>
      </c>
      <c r="E46" s="6" t="n">
        <v>35</v>
      </c>
      <c r="F46" s="6" t="n">
        <v>14</v>
      </c>
      <c r="G46" s="6" t="n">
        <v>20</v>
      </c>
      <c r="H46" s="6" t="n">
        <v>1336</v>
      </c>
      <c r="I46" s="6" t="n">
        <v>20</v>
      </c>
      <c r="J46" s="6" t="n">
        <v>20.5</v>
      </c>
      <c r="K46" s="6"/>
      <c r="L46" s="6"/>
      <c r="M46" s="6"/>
    </row>
    <row r="47" customFormat="false" ht="15.25" hidden="false" customHeight="false" outlineLevel="0" collapsed="false">
      <c r="A47" s="0" t="s">
        <v>21</v>
      </c>
      <c r="B47" s="1" t="n">
        <v>43907</v>
      </c>
      <c r="C47" s="6" t="n">
        <v>1543</v>
      </c>
      <c r="D47" s="6" t="n">
        <v>152</v>
      </c>
      <c r="E47" s="6" t="n">
        <v>55</v>
      </c>
      <c r="F47" s="6" t="n">
        <v>20</v>
      </c>
      <c r="G47" s="6" t="n">
        <v>52</v>
      </c>
      <c r="H47" s="6" t="n">
        <v>1436</v>
      </c>
      <c r="I47" s="6" t="n">
        <v>20</v>
      </c>
      <c r="J47" s="6" t="n">
        <v>22.7</v>
      </c>
      <c r="K47" s="6"/>
      <c r="L47" s="6"/>
      <c r="M47" s="6"/>
    </row>
    <row r="48" customFormat="false" ht="15.25" hidden="false" customHeight="false" outlineLevel="0" collapsed="false">
      <c r="A48" s="0" t="s">
        <v>21</v>
      </c>
      <c r="B48" s="1" t="n">
        <v>43908</v>
      </c>
      <c r="C48" s="6" t="n">
        <v>1950</v>
      </c>
      <c r="D48" s="6" t="n">
        <v>407</v>
      </c>
      <c r="E48" s="6" t="n">
        <v>71</v>
      </c>
      <c r="F48" s="6" t="n">
        <v>16</v>
      </c>
      <c r="G48" s="6" t="n">
        <v>65</v>
      </c>
      <c r="H48" s="6" t="n">
        <v>1814</v>
      </c>
      <c r="I48" s="6" t="n">
        <v>20</v>
      </c>
      <c r="J48" s="6" t="n">
        <v>28.7</v>
      </c>
      <c r="K48" s="6"/>
      <c r="L48" s="6"/>
      <c r="M48" s="6"/>
    </row>
    <row r="49" customFormat="false" ht="15.25" hidden="false" customHeight="false" outlineLevel="0" collapsed="false">
      <c r="A49" s="0" t="s">
        <v>21</v>
      </c>
      <c r="B49" s="1" t="n">
        <v>43909</v>
      </c>
      <c r="C49" s="6" t="n">
        <v>2626</v>
      </c>
      <c r="D49" s="6" t="n">
        <v>676</v>
      </c>
      <c r="E49" s="6" t="n">
        <v>104</v>
      </c>
      <c r="F49" s="6" t="n">
        <v>33</v>
      </c>
      <c r="G49" s="6" t="n">
        <v>65</v>
      </c>
      <c r="H49" s="6" t="n">
        <v>2457</v>
      </c>
      <c r="I49" s="6" t="n">
        <v>20</v>
      </c>
      <c r="J49" s="6" t="n">
        <v>39</v>
      </c>
      <c r="K49" s="6"/>
      <c r="L49" s="6"/>
      <c r="M49" s="6"/>
    </row>
    <row r="50" customFormat="false" ht="15.25" hidden="false" customHeight="false" outlineLevel="0" collapsed="false">
      <c r="A50" s="0" t="s">
        <v>21</v>
      </c>
      <c r="B50" s="1" t="n">
        <v>43910</v>
      </c>
      <c r="C50" s="6" t="n">
        <v>3269</v>
      </c>
      <c r="D50" s="6" t="n">
        <v>643</v>
      </c>
      <c r="E50" s="6" t="n">
        <v>144</v>
      </c>
      <c r="F50" s="6" t="n">
        <v>40</v>
      </c>
      <c r="G50" s="6" t="n">
        <v>65</v>
      </c>
      <c r="H50" s="6" t="n">
        <v>3060</v>
      </c>
      <c r="I50" s="6" t="n">
        <v>20</v>
      </c>
      <c r="J50" s="6" t="n">
        <v>48</v>
      </c>
      <c r="K50" s="6"/>
      <c r="L50" s="6"/>
      <c r="M50" s="6"/>
    </row>
    <row r="51" customFormat="false" ht="15.25" hidden="false" customHeight="false" outlineLevel="0" collapsed="false">
      <c r="A51" s="0" t="s">
        <v>21</v>
      </c>
      <c r="B51" s="1" t="n">
        <v>43911</v>
      </c>
      <c r="C51" s="6" t="n">
        <v>3983</v>
      </c>
      <c r="D51" s="6" t="n">
        <v>714</v>
      </c>
      <c r="E51" s="6" t="n">
        <v>177</v>
      </c>
      <c r="F51" s="6" t="n">
        <v>33</v>
      </c>
      <c r="G51" s="6" t="n">
        <v>65</v>
      </c>
      <c r="H51" s="6" t="n">
        <v>3741</v>
      </c>
      <c r="I51" s="6" t="n">
        <v>20</v>
      </c>
      <c r="J51" s="6" t="n">
        <v>59</v>
      </c>
      <c r="K51" s="6"/>
      <c r="L51" s="6"/>
      <c r="M51" s="6"/>
    </row>
    <row r="52" customFormat="false" ht="15.25" hidden="false" customHeight="false" outlineLevel="0" collapsed="false">
      <c r="A52" s="0" t="s">
        <v>21</v>
      </c>
      <c r="B52" s="1" t="n">
        <v>43912</v>
      </c>
      <c r="C52" s="6" t="n">
        <v>5018</v>
      </c>
      <c r="D52" s="6" t="n">
        <v>1035</v>
      </c>
      <c r="E52" s="6" t="n">
        <v>233</v>
      </c>
      <c r="F52" s="6" t="n">
        <v>56</v>
      </c>
      <c r="G52" s="6" t="n">
        <v>93</v>
      </c>
      <c r="H52" s="6" t="n">
        <v>4692</v>
      </c>
      <c r="I52" s="6" t="n">
        <v>20</v>
      </c>
      <c r="J52" s="6" t="n">
        <v>74</v>
      </c>
      <c r="K52" s="6"/>
      <c r="L52" s="6"/>
      <c r="M52" s="6"/>
    </row>
    <row r="53" customFormat="false" ht="15.25" hidden="false" customHeight="false" outlineLevel="0" collapsed="false">
      <c r="A53" s="0" t="s">
        <v>21</v>
      </c>
      <c r="B53" s="1" t="n">
        <v>43913</v>
      </c>
      <c r="C53" s="6" t="n">
        <v>5683</v>
      </c>
      <c r="D53" s="6" t="n">
        <v>665</v>
      </c>
      <c r="E53" s="6" t="n">
        <v>281</v>
      </c>
      <c r="F53" s="6" t="n">
        <v>48</v>
      </c>
      <c r="G53" s="6" t="n">
        <v>93</v>
      </c>
      <c r="H53" s="6" t="n">
        <v>5309</v>
      </c>
      <c r="I53" s="6" t="n">
        <v>20</v>
      </c>
      <c r="J53" s="6" t="n">
        <v>84</v>
      </c>
      <c r="K53" s="6"/>
      <c r="L53" s="6"/>
      <c r="M53" s="6"/>
    </row>
    <row r="54" customFormat="false" ht="15.25" hidden="false" customHeight="false" outlineLevel="0" collapsed="false">
      <c r="A54" s="0" t="s">
        <v>21</v>
      </c>
      <c r="B54" s="1" t="n">
        <v>43914</v>
      </c>
      <c r="C54" s="6" t="n">
        <v>6650</v>
      </c>
      <c r="D54" s="6" t="n">
        <v>967</v>
      </c>
      <c r="E54" s="6" t="n">
        <v>335</v>
      </c>
      <c r="F54" s="6" t="n">
        <v>54</v>
      </c>
      <c r="G54" s="6" t="n">
        <v>135</v>
      </c>
      <c r="H54" s="6" t="n">
        <v>6180</v>
      </c>
      <c r="I54" s="6" t="n">
        <v>20</v>
      </c>
      <c r="J54" s="6" t="n">
        <v>98</v>
      </c>
      <c r="K54" s="6"/>
      <c r="L54" s="6"/>
      <c r="M54" s="6"/>
    </row>
    <row r="55" customFormat="false" ht="15.25" hidden="false" customHeight="false" outlineLevel="0" collapsed="false">
      <c r="A55" s="0" t="s">
        <v>21</v>
      </c>
      <c r="B55" s="1" t="n">
        <v>43915</v>
      </c>
      <c r="C55" s="8" t="n">
        <v>8077</v>
      </c>
      <c r="D55" s="8" t="n">
        <v>1427</v>
      </c>
      <c r="E55" s="8" t="n">
        <v>422</v>
      </c>
      <c r="F55" s="8" t="n">
        <v>87</v>
      </c>
      <c r="G55" s="8" t="n">
        <v>135</v>
      </c>
      <c r="H55" s="8" t="n">
        <v>7520</v>
      </c>
      <c r="I55" s="8" t="n">
        <v>20</v>
      </c>
      <c r="J55" s="8" t="n">
        <v>119</v>
      </c>
      <c r="K55" s="8" t="n">
        <v>6</v>
      </c>
      <c r="L55" s="8"/>
      <c r="M55" s="8"/>
    </row>
    <row r="56" customFormat="false" ht="15.25" hidden="false" customHeight="false" outlineLevel="0" collapsed="false">
      <c r="A56" s="0" t="s">
        <v>21</v>
      </c>
      <c r="B56" s="1" t="n">
        <v>43916</v>
      </c>
      <c r="C56" s="8" t="n">
        <v>9529</v>
      </c>
      <c r="D56" s="8" t="n">
        <v>1452</v>
      </c>
      <c r="E56" s="8" t="n">
        <v>465</v>
      </c>
      <c r="F56" s="8" t="n">
        <v>43</v>
      </c>
      <c r="G56" s="8" t="n">
        <v>135</v>
      </c>
      <c r="H56" s="8" t="n">
        <v>8929</v>
      </c>
      <c r="I56" s="8" t="n">
        <v>163</v>
      </c>
      <c r="J56" s="8" t="n">
        <v>140</v>
      </c>
      <c r="K56" s="8" t="n">
        <v>7</v>
      </c>
      <c r="L56" s="8"/>
      <c r="M56" s="8"/>
    </row>
    <row r="57" customFormat="false" ht="15.25" hidden="false" customHeight="false" outlineLevel="0" collapsed="false">
      <c r="A57" s="0" t="s">
        <v>21</v>
      </c>
      <c r="B57" s="1" t="n">
        <v>43917</v>
      </c>
      <c r="C57" s="8" t="n">
        <v>11658</v>
      </c>
      <c r="D57" s="8" t="n">
        <v>2129</v>
      </c>
      <c r="E57" s="8" t="n">
        <v>578</v>
      </c>
      <c r="F57" s="8" t="n">
        <v>113</v>
      </c>
      <c r="G57" s="8" t="n">
        <v>135</v>
      </c>
      <c r="H57" s="8" t="n">
        <v>10945</v>
      </c>
      <c r="I57" s="8" t="n">
        <v>163</v>
      </c>
      <c r="J57" s="8" t="n">
        <v>172</v>
      </c>
      <c r="K57" s="8" t="n">
        <v>9</v>
      </c>
      <c r="L57" s="8"/>
      <c r="M57" s="8"/>
    </row>
    <row r="58" customFormat="false" ht="15.25" hidden="false" customHeight="false" outlineLevel="0" collapsed="false">
      <c r="A58" s="0" t="s">
        <v>21</v>
      </c>
      <c r="B58" s="1" t="n">
        <v>43918</v>
      </c>
      <c r="C58" s="8" t="n">
        <v>14543</v>
      </c>
      <c r="D58" s="8" t="n">
        <v>2885</v>
      </c>
      <c r="E58" s="8" t="n">
        <v>759</v>
      </c>
      <c r="F58" s="8" t="n">
        <v>181</v>
      </c>
      <c r="G58" s="8" t="n">
        <v>135</v>
      </c>
      <c r="H58" s="8" t="n">
        <v>13649</v>
      </c>
      <c r="I58" s="8" t="n">
        <v>163</v>
      </c>
      <c r="J58" s="8" t="n">
        <v>214</v>
      </c>
      <c r="K58" s="8" t="n">
        <v>11</v>
      </c>
      <c r="L58" s="8"/>
      <c r="M58" s="8"/>
    </row>
    <row r="59" customFormat="false" ht="15.25" hidden="false" customHeight="false" outlineLevel="0" collapsed="false">
      <c r="A59" s="0" t="s">
        <v>21</v>
      </c>
      <c r="B59" s="1" t="n">
        <v>43919</v>
      </c>
      <c r="C59" s="8" t="n">
        <v>17089</v>
      </c>
      <c r="D59" s="8" t="n">
        <v>2546</v>
      </c>
      <c r="E59" s="8" t="n">
        <v>1019</v>
      </c>
      <c r="F59" s="8" t="n">
        <v>260</v>
      </c>
      <c r="G59" s="8" t="n">
        <v>135</v>
      </c>
      <c r="H59" s="8" t="n">
        <v>15935</v>
      </c>
      <c r="I59" s="8" t="n">
        <v>163</v>
      </c>
      <c r="J59" s="8" t="n">
        <v>252</v>
      </c>
      <c r="K59" s="8" t="n">
        <v>15</v>
      </c>
      <c r="L59" s="8"/>
      <c r="M59" s="8"/>
    </row>
    <row r="60" customFormat="false" ht="15.25" hidden="false" customHeight="false" outlineLevel="0" collapsed="false">
      <c r="A60" s="0" t="s">
        <v>21</v>
      </c>
      <c r="B60" s="1" t="n">
        <v>43920</v>
      </c>
      <c r="C60" s="8" t="n">
        <v>19522</v>
      </c>
      <c r="D60" s="8" t="n">
        <v>2433</v>
      </c>
      <c r="E60" s="8" t="n">
        <v>1228</v>
      </c>
      <c r="F60" s="8" t="n">
        <v>209</v>
      </c>
      <c r="G60" s="8" t="n">
        <v>135</v>
      </c>
      <c r="H60" s="8" t="n">
        <v>18159</v>
      </c>
      <c r="I60" s="8" t="n">
        <v>163</v>
      </c>
      <c r="J60" s="8" t="n">
        <v>288</v>
      </c>
      <c r="K60" s="8" t="n">
        <v>18</v>
      </c>
      <c r="L60" s="8"/>
      <c r="M60" s="8"/>
    </row>
    <row r="61" customFormat="false" ht="15.25" hidden="false" customHeight="false" outlineLevel="0" collapsed="false">
      <c r="A61" s="0" t="s">
        <v>21</v>
      </c>
      <c r="B61" s="1" t="n">
        <v>43921</v>
      </c>
      <c r="C61" s="8" t="n">
        <v>22141</v>
      </c>
      <c r="D61" s="8" t="n">
        <v>2619</v>
      </c>
      <c r="E61" s="8" t="n">
        <v>1408</v>
      </c>
      <c r="F61" s="8" t="n">
        <v>180</v>
      </c>
      <c r="G61" s="8" t="n">
        <v>135</v>
      </c>
      <c r="H61" s="8" t="n">
        <v>20598</v>
      </c>
      <c r="I61" s="8" t="n">
        <v>163</v>
      </c>
      <c r="J61" s="8" t="n">
        <v>326</v>
      </c>
      <c r="K61" s="8" t="n">
        <v>21</v>
      </c>
      <c r="L61" s="8"/>
      <c r="M61" s="8"/>
    </row>
    <row r="62" customFormat="false" ht="15.25" hidden="false" customHeight="false" outlineLevel="0" collapsed="false">
      <c r="A62" s="0" t="s">
        <v>21</v>
      </c>
      <c r="B62" s="1" t="n">
        <v>43922</v>
      </c>
      <c r="C62" s="8" t="n">
        <v>25150</v>
      </c>
      <c r="D62" s="8" t="n">
        <v>3009</v>
      </c>
      <c r="E62" s="8" t="n">
        <v>1789</v>
      </c>
      <c r="F62" s="8" t="n">
        <v>381</v>
      </c>
      <c r="G62" s="8" t="n">
        <v>135</v>
      </c>
      <c r="H62" s="8" t="n">
        <v>23226</v>
      </c>
      <c r="I62" s="8" t="n">
        <v>163</v>
      </c>
      <c r="J62" s="8" t="n">
        <v>370</v>
      </c>
      <c r="K62" s="8" t="n">
        <v>26</v>
      </c>
      <c r="L62" s="8"/>
      <c r="M62" s="8"/>
    </row>
    <row r="63" customFormat="false" ht="15.25" hidden="false" customHeight="false" outlineLevel="0" collapsed="false">
      <c r="A63" s="0" t="s">
        <v>21</v>
      </c>
      <c r="B63" s="1" t="n">
        <v>43923</v>
      </c>
      <c r="C63" s="8" t="n">
        <v>29474</v>
      </c>
      <c r="D63" s="8" t="n">
        <v>4324</v>
      </c>
      <c r="E63" s="8" t="n">
        <v>2352</v>
      </c>
      <c r="F63" s="8" t="n">
        <v>563</v>
      </c>
      <c r="G63" s="8" t="n">
        <v>135</v>
      </c>
      <c r="H63" s="8" t="n">
        <v>26987</v>
      </c>
      <c r="I63" s="8" t="n">
        <v>163</v>
      </c>
      <c r="J63" s="8" t="n">
        <v>434</v>
      </c>
      <c r="K63" s="8" t="n">
        <v>35</v>
      </c>
      <c r="L63" s="8"/>
      <c r="M63" s="8"/>
    </row>
    <row r="64" customFormat="false" ht="15.25" hidden="false" customHeight="false" outlineLevel="0" collapsed="false">
      <c r="A64" s="0" t="s">
        <v>21</v>
      </c>
      <c r="B64" s="1" t="n">
        <v>43924</v>
      </c>
      <c r="C64" s="8" t="n">
        <v>33718</v>
      </c>
      <c r="D64" s="8" t="n">
        <v>4244</v>
      </c>
      <c r="E64" s="8" t="n">
        <v>2921</v>
      </c>
      <c r="F64" s="8" t="n">
        <v>569</v>
      </c>
      <c r="G64" s="8" t="n">
        <v>135</v>
      </c>
      <c r="H64" s="8" t="n">
        <v>30662</v>
      </c>
      <c r="I64" s="8" t="n">
        <v>163</v>
      </c>
      <c r="J64" s="8" t="n">
        <v>497</v>
      </c>
      <c r="K64" s="8" t="n">
        <v>43</v>
      </c>
      <c r="L64" s="8"/>
      <c r="M64" s="8"/>
    </row>
    <row r="65" customFormat="false" ht="15.25" hidden="false" customHeight="false" outlineLevel="0" collapsed="false">
      <c r="A65" s="0" t="s">
        <v>21</v>
      </c>
      <c r="B65" s="1" t="n">
        <v>43925</v>
      </c>
      <c r="C65" s="8" t="n">
        <v>38168</v>
      </c>
      <c r="D65" s="8" t="n">
        <v>4450</v>
      </c>
      <c r="E65" s="8" t="n">
        <v>3605</v>
      </c>
      <c r="F65" s="8" t="n">
        <v>684</v>
      </c>
      <c r="G65" s="8" t="n">
        <v>135</v>
      </c>
      <c r="H65" s="8" t="n">
        <v>34428</v>
      </c>
      <c r="I65" s="8" t="n">
        <v>163</v>
      </c>
      <c r="J65" s="8" t="n">
        <v>562</v>
      </c>
      <c r="K65" s="8" t="n">
        <v>53</v>
      </c>
      <c r="L65" s="8"/>
      <c r="M65" s="8"/>
    </row>
    <row r="66" customFormat="false" ht="15.25" hidden="false" customHeight="false" outlineLevel="0" collapsed="false">
      <c r="A66" s="0" t="s">
        <v>21</v>
      </c>
      <c r="B66" s="1" t="n">
        <v>43926</v>
      </c>
      <c r="C66" s="8" t="n">
        <v>41903</v>
      </c>
      <c r="D66" s="8" t="n">
        <v>3735</v>
      </c>
      <c r="E66" s="8" t="n">
        <v>4313</v>
      </c>
      <c r="F66" s="8" t="n">
        <v>708</v>
      </c>
      <c r="G66" s="8" t="n">
        <v>135</v>
      </c>
      <c r="H66" s="8" t="n">
        <v>37455</v>
      </c>
      <c r="I66" s="8" t="n">
        <v>163</v>
      </c>
      <c r="J66" s="8" t="n">
        <v>617</v>
      </c>
      <c r="K66" s="8" t="n">
        <v>64</v>
      </c>
      <c r="L66" s="8" t="n">
        <v>183190</v>
      </c>
      <c r="M66" s="8" t="n">
        <v>2698</v>
      </c>
    </row>
    <row r="67" customFormat="false" ht="15.25" hidden="false" customHeight="false" outlineLevel="0" collapsed="false">
      <c r="A67" s="0" t="s">
        <v>21</v>
      </c>
      <c r="B67" s="1" t="n">
        <v>43927</v>
      </c>
      <c r="C67" s="8" t="n">
        <v>47806</v>
      </c>
      <c r="D67" s="8" t="n">
        <v>5903</v>
      </c>
      <c r="E67" s="8" t="n">
        <v>4934</v>
      </c>
      <c r="F67" s="8" t="n">
        <v>621</v>
      </c>
      <c r="G67" s="8" t="n">
        <v>135</v>
      </c>
      <c r="H67" s="8" t="n">
        <v>42737</v>
      </c>
      <c r="I67" s="8" t="n">
        <v>1559</v>
      </c>
      <c r="J67" s="8" t="n">
        <v>704</v>
      </c>
      <c r="K67" s="8" t="n">
        <v>73</v>
      </c>
      <c r="L67" s="8" t="n">
        <v>195524</v>
      </c>
      <c r="M67" s="8" t="n">
        <v>2880</v>
      </c>
    </row>
    <row r="68" customFormat="false" ht="15.25" hidden="false" customHeight="false" outlineLevel="0" collapsed="false">
      <c r="A68" s="0" t="s">
        <v>21</v>
      </c>
      <c r="B68" s="1" t="n">
        <v>43928</v>
      </c>
      <c r="C68" s="13" t="n">
        <v>51608</v>
      </c>
      <c r="D68" s="13" t="n">
        <v>3802</v>
      </c>
      <c r="E68" s="13" t="n">
        <v>5373</v>
      </c>
      <c r="F68" s="13" t="n">
        <v>439</v>
      </c>
      <c r="G68" s="13" t="n">
        <v>135</v>
      </c>
      <c r="H68" s="13" t="n">
        <v>46100</v>
      </c>
      <c r="I68" s="13" t="n">
        <v>1559</v>
      </c>
      <c r="J68" s="13" t="n">
        <v>760</v>
      </c>
      <c r="K68" s="13" t="n">
        <v>79</v>
      </c>
      <c r="L68" s="13" t="n">
        <v>252958</v>
      </c>
      <c r="M68" s="13" t="n">
        <v>3726</v>
      </c>
    </row>
    <row r="69" customFormat="false" ht="15.25" hidden="false" customHeight="false" outlineLevel="0" collapsed="false">
      <c r="A69" s="0" t="s">
        <v>21</v>
      </c>
      <c r="B69" s="1" t="n">
        <v>43929</v>
      </c>
      <c r="C69" s="12" t="n">
        <v>55242</v>
      </c>
      <c r="D69" s="12" t="n">
        <v>3634</v>
      </c>
      <c r="E69" s="12" t="n">
        <v>6159</v>
      </c>
      <c r="F69" s="12" t="n">
        <v>786</v>
      </c>
      <c r="G69" s="12" t="n">
        <v>135</v>
      </c>
      <c r="H69" s="12" t="n">
        <v>48948</v>
      </c>
      <c r="I69" s="12" t="n">
        <v>1559</v>
      </c>
      <c r="J69" s="12" t="n">
        <v>814</v>
      </c>
      <c r="K69" s="12" t="n">
        <v>91</v>
      </c>
      <c r="L69" s="12" t="n">
        <v>266694</v>
      </c>
      <c r="M69" s="12" t="n">
        <v>3929</v>
      </c>
    </row>
    <row r="70" customFormat="false" ht="15.25" hidden="false" customHeight="false" outlineLevel="0" collapsed="false">
      <c r="A70" s="0" t="s">
        <v>21</v>
      </c>
      <c r="B70" s="1" t="n">
        <v>43930</v>
      </c>
      <c r="C70" s="12" t="n">
        <v>60733</v>
      </c>
      <c r="D70" s="12" t="n">
        <v>5491</v>
      </c>
      <c r="E70" s="12" t="n">
        <v>7097</v>
      </c>
      <c r="F70" s="12" t="n">
        <v>938</v>
      </c>
      <c r="G70" s="12" t="n">
        <v>135</v>
      </c>
      <c r="H70" s="12" t="n">
        <v>53501</v>
      </c>
      <c r="I70" s="12" t="n">
        <v>1559</v>
      </c>
      <c r="J70" s="12" t="n">
        <v>895</v>
      </c>
      <c r="K70" s="12" t="n">
        <v>105</v>
      </c>
      <c r="L70" s="12" t="n">
        <v>282074</v>
      </c>
      <c r="M70" s="12" t="n">
        <v>4155</v>
      </c>
    </row>
    <row r="71" customFormat="false" ht="15.25" hidden="false" customHeight="false" outlineLevel="0" collapsed="false">
      <c r="A71" s="0" t="s">
        <v>21</v>
      </c>
      <c r="B71" s="1" t="n">
        <v>43931</v>
      </c>
      <c r="C71" s="12" t="n">
        <v>65077</v>
      </c>
      <c r="D71" s="12" t="n">
        <v>4344</v>
      </c>
      <c r="E71" s="12" t="n">
        <v>7978</v>
      </c>
      <c r="F71" s="12" t="n">
        <v>881</v>
      </c>
      <c r="G71" s="12" t="n">
        <v>135</v>
      </c>
      <c r="H71" s="12" t="n">
        <v>56964</v>
      </c>
      <c r="I71" s="12" t="n">
        <v>1559</v>
      </c>
      <c r="J71" s="12" t="n">
        <v>959</v>
      </c>
      <c r="K71" s="12" t="n">
        <v>118</v>
      </c>
      <c r="L71" s="12" t="n">
        <v>298169</v>
      </c>
      <c r="M71" s="12" t="n">
        <v>4392</v>
      </c>
    </row>
    <row r="72" customFormat="false" ht="15.25" hidden="false" customHeight="false" outlineLevel="0" collapsed="false">
      <c r="A72" s="0" t="s">
        <v>21</v>
      </c>
      <c r="B72" s="1" t="n">
        <v>43932</v>
      </c>
      <c r="C72" s="12" t="n">
        <v>73758</v>
      </c>
      <c r="D72" s="12" t="n">
        <v>8681</v>
      </c>
      <c r="E72" s="12" t="n">
        <v>8958</v>
      </c>
      <c r="F72" s="12" t="n">
        <v>980</v>
      </c>
      <c r="G72" s="12" t="n">
        <v>135</v>
      </c>
      <c r="H72" s="12" t="n">
        <v>64665</v>
      </c>
      <c r="I72" s="12" t="n">
        <v>1559</v>
      </c>
      <c r="J72" s="12" t="n">
        <v>1086</v>
      </c>
      <c r="K72" s="12" t="n">
        <v>132</v>
      </c>
      <c r="L72" s="12" t="n">
        <v>316836</v>
      </c>
      <c r="M72" s="12" t="n">
        <v>4667</v>
      </c>
    </row>
    <row r="73" customFormat="false" ht="15.25" hidden="false" customHeight="false" outlineLevel="0" collapsed="false">
      <c r="A73" s="0" t="s">
        <v>21</v>
      </c>
      <c r="B73" s="1" t="n">
        <v>43933</v>
      </c>
      <c r="C73" s="12" t="n">
        <v>78991</v>
      </c>
      <c r="D73" s="12" t="n">
        <v>5233</v>
      </c>
      <c r="E73" s="12" t="n">
        <v>9875</v>
      </c>
      <c r="F73" s="12" t="n">
        <v>917</v>
      </c>
      <c r="G73" s="12" t="n">
        <v>344</v>
      </c>
      <c r="H73" s="12" t="n">
        <v>68772</v>
      </c>
      <c r="I73" s="12" t="n">
        <v>1559</v>
      </c>
      <c r="J73" s="12" t="n">
        <v>1164</v>
      </c>
      <c r="K73" s="12" t="n">
        <v>145</v>
      </c>
      <c r="L73" s="12" t="n">
        <v>334974</v>
      </c>
      <c r="M73" s="12" t="n">
        <v>4934</v>
      </c>
    </row>
    <row r="74" customFormat="false" ht="15.25" hidden="false" customHeight="false" outlineLevel="0" collapsed="false">
      <c r="A74" s="0" t="s">
        <v>21</v>
      </c>
      <c r="B74" s="1" t="n">
        <v>43934</v>
      </c>
      <c r="C74" s="12" t="n">
        <v>84279</v>
      </c>
      <c r="D74" s="12" t="n">
        <v>5288</v>
      </c>
      <c r="E74" s="12" t="n">
        <v>10612</v>
      </c>
      <c r="F74" s="12" t="n">
        <v>737</v>
      </c>
      <c r="G74" s="12" t="n">
        <v>344</v>
      </c>
      <c r="H74" s="12" t="n">
        <v>73323</v>
      </c>
      <c r="I74" s="12" t="n">
        <v>1559</v>
      </c>
      <c r="J74" s="12" t="n">
        <v>1241</v>
      </c>
      <c r="K74" s="12" t="n">
        <v>156</v>
      </c>
      <c r="L74" s="12" t="n">
        <v>352974</v>
      </c>
      <c r="M74" s="12" t="n">
        <v>5200</v>
      </c>
    </row>
    <row r="75" customFormat="false" ht="15.25" hidden="false" customHeight="false" outlineLevel="0" collapsed="false">
      <c r="A75" s="0" t="s">
        <v>21</v>
      </c>
      <c r="B75" s="1" t="n">
        <v>43935</v>
      </c>
      <c r="C75" s="12" t="n">
        <v>88621</v>
      </c>
      <c r="D75" s="12" t="n">
        <v>4342</v>
      </c>
      <c r="E75" s="12" t="n">
        <v>11329</v>
      </c>
      <c r="F75" s="12" t="n">
        <v>717</v>
      </c>
      <c r="G75" s="12" t="s">
        <v>22</v>
      </c>
      <c r="H75" s="12" t="n">
        <v>76948</v>
      </c>
      <c r="I75" s="12" t="n">
        <v>1559</v>
      </c>
      <c r="J75" s="12" t="n">
        <v>1305</v>
      </c>
      <c r="K75" s="12" t="n">
        <v>167</v>
      </c>
      <c r="L75" s="12" t="n">
        <v>367667</v>
      </c>
      <c r="M75" s="12" t="n">
        <v>5416</v>
      </c>
    </row>
    <row r="76" customFormat="false" ht="15.25" hidden="false" customHeight="false" outlineLevel="0" collapsed="false">
      <c r="A76" s="0" t="s">
        <v>21</v>
      </c>
      <c r="B76" s="1" t="n">
        <v>43936</v>
      </c>
      <c r="C76" s="12" t="n">
        <v>93873</v>
      </c>
      <c r="D76" s="12" t="n">
        <v>5252</v>
      </c>
      <c r="E76" s="12" t="n">
        <v>12107</v>
      </c>
      <c r="F76" s="12" t="n">
        <v>778</v>
      </c>
      <c r="G76" s="12" t="s">
        <v>22</v>
      </c>
      <c r="H76" s="12" t="n">
        <v>81422</v>
      </c>
      <c r="I76" s="12" t="n">
        <v>1559</v>
      </c>
      <c r="J76" s="12" t="n">
        <v>1383</v>
      </c>
      <c r="K76" s="12" t="n">
        <v>178</v>
      </c>
      <c r="L76" s="12" t="n">
        <v>382650</v>
      </c>
      <c r="M76" s="12" t="n">
        <v>5637</v>
      </c>
    </row>
    <row r="77" customFormat="false" ht="15.25" hidden="false" customHeight="false" outlineLevel="0" collapsed="false">
      <c r="A77" s="0" t="s">
        <v>21</v>
      </c>
      <c r="B77" s="1" t="n">
        <v>43937</v>
      </c>
      <c r="C77" s="12" t="n">
        <v>98476</v>
      </c>
      <c r="D77" s="12" t="n">
        <v>4603</v>
      </c>
      <c r="E77" s="12" t="n">
        <v>12868</v>
      </c>
      <c r="F77" s="12" t="n">
        <v>761</v>
      </c>
      <c r="G77" s="12" t="s">
        <v>22</v>
      </c>
      <c r="H77" s="12" t="n">
        <v>85264</v>
      </c>
      <c r="I77" s="12" t="n">
        <v>1559</v>
      </c>
      <c r="J77" s="12" t="n">
        <v>1451</v>
      </c>
      <c r="K77" s="12" t="n">
        <v>190</v>
      </c>
      <c r="L77" s="12" t="n">
        <v>398916</v>
      </c>
      <c r="M77" s="12" t="n">
        <v>5876</v>
      </c>
    </row>
    <row r="78" customFormat="false" ht="15.25" hidden="false" customHeight="false" outlineLevel="0" collapsed="false">
      <c r="A78" s="0" t="s">
        <v>21</v>
      </c>
      <c r="B78" s="1" t="n">
        <v>43938</v>
      </c>
      <c r="C78" s="12" t="n">
        <v>103093</v>
      </c>
      <c r="D78" s="12" t="n">
        <v>4617</v>
      </c>
      <c r="E78" s="12" t="n">
        <v>13729</v>
      </c>
      <c r="F78" s="12" t="n">
        <v>861</v>
      </c>
      <c r="G78" s="12" t="s">
        <v>22</v>
      </c>
      <c r="H78" s="12" t="n">
        <v>89020</v>
      </c>
      <c r="I78" s="12" t="n">
        <v>1559</v>
      </c>
      <c r="J78" s="12" t="n">
        <v>1519</v>
      </c>
      <c r="K78" s="12" t="n">
        <v>202</v>
      </c>
      <c r="L78" s="12" t="n">
        <v>417649</v>
      </c>
      <c r="M78" s="12" t="n">
        <v>6152</v>
      </c>
    </row>
    <row r="79" customFormat="false" ht="15.25" hidden="false" customHeight="false" outlineLevel="0" collapsed="false">
      <c r="A79" s="0" t="s">
        <v>21</v>
      </c>
      <c r="B79" s="1" t="n">
        <v>43939</v>
      </c>
      <c r="C79" s="12" t="n">
        <v>108692</v>
      </c>
      <c r="D79" s="12" t="n">
        <v>5599</v>
      </c>
      <c r="E79" s="12" t="n">
        <v>14576</v>
      </c>
      <c r="F79" s="12" t="n">
        <v>847</v>
      </c>
      <c r="G79" s="12" t="s">
        <v>22</v>
      </c>
      <c r="H79" s="12" t="n">
        <v>93772</v>
      </c>
      <c r="I79" s="12" t="n">
        <v>1559</v>
      </c>
      <c r="J79" s="12" t="n">
        <v>1601</v>
      </c>
      <c r="K79" s="12" t="n">
        <v>215</v>
      </c>
      <c r="L79" s="12" t="n">
        <v>438991</v>
      </c>
      <c r="M79" s="12" t="n">
        <v>6467</v>
      </c>
    </row>
    <row r="80" customFormat="false" ht="15.25" hidden="false" customHeight="false" outlineLevel="0" collapsed="false">
      <c r="A80" s="0" t="s">
        <v>21</v>
      </c>
      <c r="B80" s="1" t="n">
        <v>43940</v>
      </c>
      <c r="C80" s="12" t="n">
        <v>114217</v>
      </c>
      <c r="D80" s="12" t="n">
        <v>5525</v>
      </c>
      <c r="E80" s="12" t="n">
        <v>15464</v>
      </c>
      <c r="F80" s="12" t="n">
        <v>888</v>
      </c>
      <c r="G80" s="12" t="s">
        <v>22</v>
      </c>
      <c r="H80" s="12" t="n">
        <v>98409</v>
      </c>
      <c r="I80" s="12" t="n">
        <v>1559</v>
      </c>
      <c r="J80" s="12" t="n">
        <v>1682</v>
      </c>
      <c r="K80" s="12" t="n">
        <v>228</v>
      </c>
      <c r="L80" s="12" t="n">
        <v>460437</v>
      </c>
      <c r="M80" s="12" t="n">
        <v>6783</v>
      </c>
    </row>
    <row r="81" customFormat="false" ht="15.25" hidden="false" customHeight="false" outlineLevel="0" collapsed="false">
      <c r="A81" s="0" t="s">
        <v>21</v>
      </c>
      <c r="B81" s="1" t="n">
        <v>43941</v>
      </c>
      <c r="C81" s="12" t="n">
        <v>120067</v>
      </c>
      <c r="D81" s="12" t="n">
        <v>5850</v>
      </c>
      <c r="E81" s="12" t="n">
        <v>16060</v>
      </c>
      <c r="F81" s="12" t="n">
        <v>596</v>
      </c>
      <c r="G81" s="12" t="s">
        <v>22</v>
      </c>
      <c r="H81" s="12" t="n">
        <v>103663</v>
      </c>
      <c r="I81" s="12" t="n">
        <v>1559</v>
      </c>
      <c r="J81" s="12" t="n">
        <v>1769</v>
      </c>
      <c r="K81" s="12" t="n">
        <v>237</v>
      </c>
      <c r="L81" s="12" t="n">
        <v>482063</v>
      </c>
      <c r="M81" s="12" t="n">
        <v>7101</v>
      </c>
    </row>
    <row r="82" customFormat="false" ht="15.25" hidden="false" customHeight="false" outlineLevel="0" collapsed="false">
      <c r="A82" s="0" t="s">
        <v>21</v>
      </c>
      <c r="B82" s="1" t="n">
        <v>43942</v>
      </c>
      <c r="C82" s="6" t="n">
        <v>124743</v>
      </c>
      <c r="D82" s="6" t="n">
        <v>4676</v>
      </c>
      <c r="E82" s="6" t="n">
        <v>16509</v>
      </c>
      <c r="F82" s="6" t="n">
        <v>449</v>
      </c>
      <c r="G82" s="6" t="s">
        <v>22</v>
      </c>
      <c r="H82" s="6" t="n">
        <v>107890</v>
      </c>
      <c r="I82" s="6" t="n">
        <v>1559</v>
      </c>
      <c r="J82" s="6" t="n">
        <v>1838</v>
      </c>
      <c r="K82" s="6" t="n">
        <v>243</v>
      </c>
      <c r="L82" s="6" t="n">
        <v>501379</v>
      </c>
      <c r="M82" s="6" t="n">
        <v>7386</v>
      </c>
    </row>
    <row r="83" customFormat="false" ht="15.25" hidden="false" customHeight="false" outlineLevel="0" collapsed="false">
      <c r="A83" s="0" t="s">
        <v>21</v>
      </c>
      <c r="B83" s="1" t="n">
        <v>43943</v>
      </c>
      <c r="C83" s="6" t="n">
        <v>129044</v>
      </c>
      <c r="D83" s="6" t="n">
        <v>4301</v>
      </c>
      <c r="E83" s="6" t="n">
        <v>17337</v>
      </c>
      <c r="F83" s="6" t="n">
        <v>828</v>
      </c>
      <c r="G83" s="6" t="s">
        <v>22</v>
      </c>
      <c r="H83" s="6" t="n">
        <v>111363</v>
      </c>
      <c r="I83" s="6" t="n">
        <v>1559</v>
      </c>
      <c r="J83" s="6" t="n">
        <v>1901</v>
      </c>
      <c r="K83" s="6" t="n">
        <v>255</v>
      </c>
      <c r="L83" s="6" t="n">
        <v>535342</v>
      </c>
      <c r="M83" s="6" t="n">
        <v>7886</v>
      </c>
    </row>
    <row r="84" customFormat="false" ht="15.25" hidden="false" customHeight="false" outlineLevel="0" collapsed="false">
      <c r="A84" s="0" t="s">
        <v>21</v>
      </c>
      <c r="B84" s="1" t="n">
        <v>43944</v>
      </c>
      <c r="C84" s="6" t="n">
        <v>133495</v>
      </c>
      <c r="D84" s="6" t="n">
        <v>4451</v>
      </c>
      <c r="E84" s="6" t="n">
        <v>18100</v>
      </c>
      <c r="F84" s="6" t="n">
        <v>763</v>
      </c>
      <c r="G84" s="6" t="s">
        <v>22</v>
      </c>
      <c r="H84" s="6" t="n">
        <v>115051</v>
      </c>
      <c r="I84" s="6" t="n">
        <v>1559</v>
      </c>
      <c r="J84" s="6" t="n">
        <v>1966</v>
      </c>
      <c r="K84" s="6" t="n">
        <v>267</v>
      </c>
      <c r="L84" s="6" t="n">
        <v>559935</v>
      </c>
      <c r="M84" s="6" t="n">
        <v>8248</v>
      </c>
    </row>
    <row r="85" customFormat="false" ht="15.25" hidden="false" customHeight="false" outlineLevel="0" collapsed="false">
      <c r="A85" s="0" t="s">
        <v>21</v>
      </c>
      <c r="B85" s="1" t="n">
        <v>43945</v>
      </c>
      <c r="C85" s="6" t="n">
        <v>138078</v>
      </c>
      <c r="D85" s="6" t="n">
        <v>4583</v>
      </c>
      <c r="E85" s="6" t="n">
        <v>18738</v>
      </c>
      <c r="F85" s="6" t="n">
        <v>638</v>
      </c>
      <c r="G85" s="6" t="s">
        <v>22</v>
      </c>
      <c r="H85" s="6" t="n">
        <v>118996</v>
      </c>
      <c r="I85" s="6" t="n">
        <v>1559</v>
      </c>
      <c r="J85" s="6" t="n">
        <v>2034</v>
      </c>
      <c r="K85" s="6" t="n">
        <v>276</v>
      </c>
      <c r="L85" s="6" t="n">
        <v>583496</v>
      </c>
      <c r="M85" s="6" t="n">
        <v>8595</v>
      </c>
    </row>
    <row r="86" customFormat="false" ht="15.25" hidden="false" customHeight="false" outlineLevel="0" collapsed="false">
      <c r="A86" s="0" t="s">
        <v>21</v>
      </c>
      <c r="B86" s="1" t="n">
        <v>43946</v>
      </c>
      <c r="C86" s="6" t="n">
        <v>143464</v>
      </c>
      <c r="D86" s="6" t="n">
        <v>5386</v>
      </c>
      <c r="E86" s="6" t="n">
        <v>19506</v>
      </c>
      <c r="F86" s="6" t="n">
        <v>768</v>
      </c>
      <c r="G86" s="6" t="s">
        <v>22</v>
      </c>
      <c r="H86" s="6" t="n">
        <v>123614</v>
      </c>
      <c r="I86" s="6" t="n">
        <v>1559</v>
      </c>
      <c r="J86" s="6" t="n">
        <v>2113</v>
      </c>
      <c r="K86" s="6" t="n">
        <v>287</v>
      </c>
      <c r="L86" s="6" t="n">
        <v>612031</v>
      </c>
      <c r="M86" s="6" t="n">
        <v>9016</v>
      </c>
    </row>
    <row r="87" customFormat="false" ht="15.25" hidden="false" customHeight="false" outlineLevel="0" collapsed="false">
      <c r="A87" s="0" t="s">
        <v>21</v>
      </c>
      <c r="B87" s="1" t="n">
        <v>43947</v>
      </c>
      <c r="C87" s="6" t="n">
        <v>148377</v>
      </c>
      <c r="D87" s="6" t="n">
        <v>4913</v>
      </c>
      <c r="E87" s="6" t="n">
        <v>20319</v>
      </c>
      <c r="F87" s="6" t="n">
        <v>813</v>
      </c>
      <c r="G87" s="6" t="s">
        <v>22</v>
      </c>
      <c r="H87" s="6" t="n">
        <v>127714</v>
      </c>
      <c r="I87" s="6" t="n">
        <v>1559</v>
      </c>
      <c r="J87" s="6" t="n">
        <v>2186</v>
      </c>
      <c r="K87" s="6" t="n">
        <v>299</v>
      </c>
      <c r="L87" s="6" t="n">
        <v>640792</v>
      </c>
      <c r="M87" s="6" t="n">
        <v>9439</v>
      </c>
    </row>
    <row r="88" customFormat="false" ht="15.25" hidden="false" customHeight="false" outlineLevel="0" collapsed="false">
      <c r="A88" s="0" t="s">
        <v>21</v>
      </c>
      <c r="B88" s="1" t="n">
        <v>43948</v>
      </c>
      <c r="C88" s="6" t="n">
        <v>152840</v>
      </c>
      <c r="D88" s="6" t="n">
        <v>4463</v>
      </c>
      <c r="E88" s="6" t="n">
        <v>20732</v>
      </c>
      <c r="F88" s="6" t="n">
        <v>413</v>
      </c>
      <c r="G88" s="6" t="s">
        <v>22</v>
      </c>
      <c r="H88" s="6" t="n">
        <v>131764</v>
      </c>
      <c r="I88" s="6" t="n">
        <v>1559</v>
      </c>
      <c r="J88" s="6" t="n">
        <v>2251</v>
      </c>
      <c r="K88" s="6" t="n">
        <v>305</v>
      </c>
      <c r="L88" s="6" t="n">
        <v>669850</v>
      </c>
      <c r="M88" s="6" t="n">
        <v>9867</v>
      </c>
    </row>
    <row r="89" customFormat="false" ht="15.25" hidden="false" customHeight="false" outlineLevel="0" collapsed="false">
      <c r="A89" s="0" t="s">
        <v>21</v>
      </c>
      <c r="B89" s="1" t="n">
        <v>43949</v>
      </c>
      <c r="C89" s="6" t="n">
        <v>157149</v>
      </c>
      <c r="D89" s="6" t="n">
        <v>4309</v>
      </c>
      <c r="E89" s="6" t="n">
        <v>21092</v>
      </c>
      <c r="F89" s="6" t="n">
        <v>360</v>
      </c>
      <c r="G89" s="6" t="s">
        <v>22</v>
      </c>
      <c r="H89" s="6" t="n">
        <v>135713</v>
      </c>
      <c r="I89" s="6" t="n">
        <v>1559</v>
      </c>
      <c r="J89" s="6" t="n">
        <v>2315</v>
      </c>
      <c r="K89" s="6" t="n">
        <v>311</v>
      </c>
      <c r="L89" s="6" t="n">
        <v>719910</v>
      </c>
      <c r="M89" s="6" t="n">
        <v>10605</v>
      </c>
    </row>
    <row r="90" customFormat="false" ht="14" hidden="false" customHeight="false" outlineLevel="0" collapsed="false">
      <c r="A90" s="0" t="s">
        <v>21</v>
      </c>
      <c r="B90" s="1" t="n">
        <v>43950</v>
      </c>
      <c r="C90" s="2" t="n">
        <v>161145</v>
      </c>
      <c r="D90" s="2" t="n">
        <v>3996</v>
      </c>
      <c r="E90" s="2" t="n">
        <v>21678</v>
      </c>
      <c r="F90" s="2" t="n">
        <v>586</v>
      </c>
      <c r="G90" s="2" t="s">
        <v>22</v>
      </c>
      <c r="H90" s="2" t="n">
        <v>139123</v>
      </c>
      <c r="I90" s="2" t="n">
        <v>1559</v>
      </c>
      <c r="J90" s="2" t="n">
        <v>2374</v>
      </c>
      <c r="K90" s="2" t="n">
        <v>319</v>
      </c>
      <c r="L90" s="2" t="n">
        <v>763387</v>
      </c>
      <c r="M90" s="2" t="n">
        <v>11245</v>
      </c>
    </row>
    <row r="91" customFormat="false" ht="14" hidden="false" customHeight="false" outlineLevel="0" collapsed="false">
      <c r="A91" s="0" t="s">
        <v>21</v>
      </c>
      <c r="B91" s="1" t="n">
        <v>43951</v>
      </c>
      <c r="C91" s="2" t="n">
        <v>165221</v>
      </c>
      <c r="D91" s="2" t="n">
        <v>4076</v>
      </c>
      <c r="E91" s="2" t="n">
        <v>26097</v>
      </c>
      <c r="F91" s="2" t="n">
        <v>4419</v>
      </c>
      <c r="G91" s="2" t="s">
        <v>22</v>
      </c>
      <c r="H91" s="2" t="n">
        <v>138780</v>
      </c>
      <c r="I91" s="2" t="n">
        <v>1559</v>
      </c>
      <c r="J91" s="2" t="n">
        <v>2434</v>
      </c>
      <c r="K91" s="2" t="n">
        <v>384</v>
      </c>
      <c r="L91" s="2" t="n">
        <v>818539</v>
      </c>
      <c r="M91" s="2" t="n">
        <v>12058</v>
      </c>
    </row>
    <row r="92" customFormat="false" ht="14.75" hidden="false" customHeight="false" outlineLevel="0" collapsed="false">
      <c r="A92" s="0" t="s">
        <v>21</v>
      </c>
      <c r="B92" s="1" t="n">
        <v>43952</v>
      </c>
      <c r="C92" s="2" t="n">
        <v>171253</v>
      </c>
      <c r="D92" s="2" t="n">
        <v>6032</v>
      </c>
      <c r="E92" s="2" t="n">
        <v>26771</v>
      </c>
      <c r="F92" s="2" t="n">
        <v>674</v>
      </c>
      <c r="G92" s="2" t="s">
        <v>22</v>
      </c>
      <c r="H92" s="2" t="n">
        <v>144138</v>
      </c>
      <c r="I92" s="2" t="n">
        <v>1559</v>
      </c>
      <c r="J92" s="2" t="n">
        <v>2523</v>
      </c>
      <c r="K92" s="2" t="n">
        <v>394</v>
      </c>
      <c r="L92" s="2" t="n">
        <v>901905</v>
      </c>
      <c r="M92" s="2" t="n">
        <v>13286</v>
      </c>
    </row>
    <row r="93" customFormat="false" ht="15.25" hidden="false" customHeight="false" outlineLevel="0" collapsed="false">
      <c r="A93" s="0" t="s">
        <v>21</v>
      </c>
      <c r="B93" s="1" t="n">
        <v>43953</v>
      </c>
      <c r="C93" s="6" t="n">
        <f aca="false">Sheet1!DI94</f>
        <v>177454</v>
      </c>
      <c r="D93" s="6" t="n">
        <f aca="false">Sheet1!DJ94</f>
        <v>6201</v>
      </c>
      <c r="E93" s="6" t="n">
        <f aca="false">Sheet1!DK94</f>
        <v>27510</v>
      </c>
      <c r="F93" s="6" t="n">
        <f aca="false">Sheet1!DL94</f>
        <v>739</v>
      </c>
      <c r="G93" s="6" t="str">
        <f aca="false">Sheet1!DM94</f>
        <v>N/A</v>
      </c>
      <c r="H93" s="6" t="n">
        <f aca="false">Sheet1!DN94</f>
        <v>149600</v>
      </c>
      <c r="I93" s="6" t="n">
        <f aca="false">Sheet1!DO94</f>
        <v>1559</v>
      </c>
      <c r="J93" s="6" t="n">
        <f aca="false">Sheet1!DP94</f>
        <v>2614</v>
      </c>
      <c r="K93" s="6" t="n">
        <f aca="false">Sheet1!DQ94</f>
        <v>405</v>
      </c>
      <c r="L93" s="6" t="n">
        <f aca="false">Sheet1!DR94</f>
        <v>1023824</v>
      </c>
      <c r="M93" s="6" t="n">
        <f aca="false">Sheet1!DS94</f>
        <v>15082</v>
      </c>
    </row>
    <row r="94" customFormat="false" ht="15.25" hidden="false" customHeight="false" outlineLevel="0" collapsed="false">
      <c r="A94" s="0" t="s">
        <v>21</v>
      </c>
      <c r="B94" s="1" t="n">
        <v>43954</v>
      </c>
      <c r="C94" s="6" t="n">
        <f aca="false">Sheet1!DI95</f>
        <v>182260</v>
      </c>
      <c r="D94" s="6" t="n">
        <f aca="false">Sheet1!DJ95</f>
        <v>4806</v>
      </c>
      <c r="E94" s="6" t="n">
        <f aca="false">Sheet1!DK95</f>
        <v>28131</v>
      </c>
      <c r="F94" s="6" t="n">
        <f aca="false">Sheet1!DL95</f>
        <v>621</v>
      </c>
      <c r="G94" s="6" t="str">
        <f aca="false">Sheet1!DM95</f>
        <v>N/A</v>
      </c>
      <c r="H94" s="6" t="n">
        <f aca="false">Sheet1!DN95</f>
        <v>153785</v>
      </c>
      <c r="I94" s="6" t="n">
        <f aca="false">Sheet1!DO95</f>
        <v>1559</v>
      </c>
      <c r="J94" s="6" t="n">
        <f aca="false">Sheet1!DP95</f>
        <v>2685</v>
      </c>
      <c r="K94" s="6" t="n">
        <f aca="false">Sheet1!DQ95</f>
        <v>414</v>
      </c>
      <c r="L94" s="6" t="n">
        <f aca="false">Sheet1!DR95</f>
        <v>1129907</v>
      </c>
      <c r="M94" s="6" t="n">
        <f aca="false">Sheet1!DS95</f>
        <v>16644</v>
      </c>
    </row>
    <row r="95" customFormat="false" ht="15.25" hidden="false" customHeight="false" outlineLevel="0" collapsed="false">
      <c r="A95" s="0" t="s">
        <v>21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21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21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21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21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21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21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21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21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21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21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21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21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21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A109" s="0" t="s">
        <v>21</v>
      </c>
      <c r="B109" s="1" t="n">
        <v>43969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A110" s="0" t="s">
        <v>21</v>
      </c>
      <c r="B110" s="1" t="n">
        <v>43970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A111" s="0" t="s">
        <v>21</v>
      </c>
      <c r="B111" s="1" t="n">
        <v>43971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A112" s="0" t="s">
        <v>21</v>
      </c>
      <c r="B112" s="1" t="n">
        <v>43972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A113" s="0" t="s">
        <v>21</v>
      </c>
      <c r="B113" s="1" t="n">
        <v>43973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A114" s="0" t="s">
        <v>21</v>
      </c>
      <c r="B114" s="1" t="n">
        <v>43974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A115" s="0" t="s">
        <v>21</v>
      </c>
      <c r="B115" s="1" t="n">
        <v>43975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23</v>
      </c>
      <c r="B2" s="1" t="n">
        <v>43862</v>
      </c>
      <c r="C2" s="6" t="n">
        <v>9723</v>
      </c>
      <c r="D2" s="6"/>
      <c r="E2" s="6" t="n">
        <v>213</v>
      </c>
      <c r="F2" s="6"/>
      <c r="G2" s="6" t="n">
        <v>171</v>
      </c>
      <c r="H2" s="6" t="n">
        <v>9339</v>
      </c>
      <c r="I2" s="6" t="n">
        <v>1527</v>
      </c>
      <c r="J2" s="6"/>
      <c r="K2" s="6"/>
      <c r="L2" s="6"/>
      <c r="M2" s="6"/>
    </row>
    <row r="3" customFormat="false" ht="15.25" hidden="false" customHeight="false" outlineLevel="0" collapsed="false">
      <c r="A3" s="0" t="s">
        <v>23</v>
      </c>
      <c r="B3" s="1" t="n">
        <v>43863</v>
      </c>
      <c r="C3" s="6" t="n">
        <v>11824</v>
      </c>
      <c r="D3" s="6" t="n">
        <v>2101</v>
      </c>
      <c r="E3" s="6" t="n">
        <v>259</v>
      </c>
      <c r="F3" s="6" t="n">
        <v>46</v>
      </c>
      <c r="G3" s="6" t="n">
        <v>243</v>
      </c>
      <c r="H3" s="6" t="n">
        <v>11322</v>
      </c>
      <c r="I3" s="6" t="n">
        <v>1795</v>
      </c>
      <c r="J3" s="6"/>
      <c r="K3" s="6"/>
      <c r="L3" s="6"/>
      <c r="M3" s="6"/>
    </row>
    <row r="4" customFormat="false" ht="15.25" hidden="false" customHeight="false" outlineLevel="0" collapsed="false">
      <c r="A4" s="0" t="s">
        <v>23</v>
      </c>
      <c r="B4" s="1" t="n">
        <v>43864</v>
      </c>
      <c r="C4" s="6" t="n">
        <v>14413</v>
      </c>
      <c r="D4" s="6" t="n">
        <v>2589</v>
      </c>
      <c r="E4" s="6" t="n">
        <v>304</v>
      </c>
      <c r="F4" s="6" t="n">
        <v>45</v>
      </c>
      <c r="G4" s="6" t="n">
        <v>328</v>
      </c>
      <c r="H4" s="6" t="n">
        <v>13781</v>
      </c>
      <c r="I4" s="6" t="n">
        <v>2110</v>
      </c>
      <c r="J4" s="6"/>
      <c r="K4" s="6"/>
      <c r="L4" s="6"/>
      <c r="M4" s="6"/>
    </row>
    <row r="5" customFormat="false" ht="15.25" hidden="false" customHeight="false" outlineLevel="0" collapsed="false">
      <c r="A5" s="0" t="s">
        <v>23</v>
      </c>
      <c r="B5" s="1" t="n">
        <v>43865</v>
      </c>
      <c r="C5" s="6" t="n">
        <v>17244</v>
      </c>
      <c r="D5" s="6" t="n">
        <v>2831</v>
      </c>
      <c r="E5" s="6" t="n">
        <v>362</v>
      </c>
      <c r="F5" s="6" t="n">
        <v>58</v>
      </c>
      <c r="G5" s="6" t="n">
        <v>475</v>
      </c>
      <c r="H5" s="6" t="n">
        <v>16407</v>
      </c>
      <c r="I5" s="6" t="n">
        <v>2296</v>
      </c>
      <c r="J5" s="6"/>
      <c r="K5" s="6"/>
      <c r="L5" s="6"/>
      <c r="M5" s="6"/>
    </row>
    <row r="6" customFormat="false" ht="15.25" hidden="false" customHeight="false" outlineLevel="0" collapsed="false">
      <c r="A6" s="0" t="s">
        <v>23</v>
      </c>
      <c r="B6" s="1" t="n">
        <v>43866</v>
      </c>
      <c r="C6" s="6" t="n">
        <v>20480</v>
      </c>
      <c r="D6" s="6" t="n">
        <v>3236</v>
      </c>
      <c r="E6" s="6" t="n">
        <v>426</v>
      </c>
      <c r="F6" s="6" t="n">
        <v>64</v>
      </c>
      <c r="G6" s="6" t="n">
        <v>632</v>
      </c>
      <c r="H6" s="6" t="n">
        <v>19422</v>
      </c>
      <c r="I6" s="6" t="n">
        <v>2788</v>
      </c>
      <c r="J6" s="6"/>
      <c r="K6" s="6"/>
      <c r="L6" s="6"/>
      <c r="M6" s="6"/>
    </row>
    <row r="7" customFormat="false" ht="15.25" hidden="false" customHeight="false" outlineLevel="0" collapsed="false">
      <c r="A7" s="0" t="s">
        <v>23</v>
      </c>
      <c r="B7" s="1" t="n">
        <v>43867</v>
      </c>
      <c r="C7" s="6" t="n">
        <v>24374</v>
      </c>
      <c r="D7" s="6" t="n">
        <v>3894</v>
      </c>
      <c r="E7" s="6" t="n">
        <v>491</v>
      </c>
      <c r="F7" s="6" t="n">
        <v>65</v>
      </c>
      <c r="G7" s="6" t="n">
        <v>894</v>
      </c>
      <c r="H7" s="6" t="n">
        <v>22989</v>
      </c>
      <c r="I7" s="6" t="n">
        <v>3219</v>
      </c>
      <c r="J7" s="6"/>
      <c r="K7" s="6"/>
      <c r="L7" s="6"/>
      <c r="M7" s="6"/>
    </row>
    <row r="8" customFormat="false" ht="15.25" hidden="false" customHeight="false" outlineLevel="0" collapsed="false">
      <c r="A8" s="0" t="s">
        <v>23</v>
      </c>
      <c r="B8" s="1" t="n">
        <v>43868</v>
      </c>
      <c r="C8" s="6" t="n">
        <v>28070</v>
      </c>
      <c r="D8" s="6" t="n">
        <v>3696</v>
      </c>
      <c r="E8" s="6" t="n">
        <v>564</v>
      </c>
      <c r="F8" s="6" t="n">
        <v>73</v>
      </c>
      <c r="G8" s="6" t="n">
        <v>1155</v>
      </c>
      <c r="H8" s="6" t="n">
        <v>26351</v>
      </c>
      <c r="I8" s="6" t="n">
        <v>3859</v>
      </c>
      <c r="J8" s="6"/>
      <c r="K8" s="6"/>
      <c r="L8" s="6"/>
      <c r="M8" s="6"/>
    </row>
    <row r="9" customFormat="false" ht="15.25" hidden="false" customHeight="false" outlineLevel="0" collapsed="false">
      <c r="A9" s="0" t="s">
        <v>23</v>
      </c>
      <c r="B9" s="1" t="n">
        <v>43869</v>
      </c>
      <c r="C9" s="6" t="n">
        <v>31214</v>
      </c>
      <c r="D9" s="6" t="n">
        <v>3144</v>
      </c>
      <c r="E9" s="6" t="n">
        <v>637</v>
      </c>
      <c r="F9" s="6" t="n">
        <v>73</v>
      </c>
      <c r="G9" s="6" t="n">
        <v>1542</v>
      </c>
      <c r="H9" s="6" t="n">
        <v>29035</v>
      </c>
      <c r="I9" s="6" t="n">
        <v>4821</v>
      </c>
      <c r="J9" s="6"/>
      <c r="K9" s="6"/>
      <c r="L9" s="6"/>
      <c r="M9" s="6"/>
    </row>
    <row r="10" customFormat="false" ht="15.25" hidden="false" customHeight="false" outlineLevel="0" collapsed="false">
      <c r="A10" s="0" t="s">
        <v>23</v>
      </c>
      <c r="B10" s="1" t="n">
        <v>43870</v>
      </c>
      <c r="C10" s="6" t="n">
        <v>34610</v>
      </c>
      <c r="D10" s="6" t="n">
        <v>3396</v>
      </c>
      <c r="E10" s="6" t="n">
        <v>723</v>
      </c>
      <c r="F10" s="6" t="n">
        <v>86</v>
      </c>
      <c r="G10" s="6" t="n">
        <v>2052</v>
      </c>
      <c r="H10" s="6" t="n">
        <v>31835</v>
      </c>
      <c r="I10" s="6" t="n">
        <v>6101</v>
      </c>
      <c r="J10" s="6"/>
      <c r="K10" s="6"/>
      <c r="L10" s="6"/>
      <c r="M10" s="6"/>
    </row>
    <row r="11" customFormat="false" ht="15.25" hidden="false" customHeight="false" outlineLevel="0" collapsed="false">
      <c r="A11" s="0" t="s">
        <v>23</v>
      </c>
      <c r="B11" s="1" t="n">
        <v>43871</v>
      </c>
      <c r="C11" s="6" t="n">
        <v>37268</v>
      </c>
      <c r="D11" s="6" t="n">
        <v>2658</v>
      </c>
      <c r="E11" s="6" t="n">
        <v>812</v>
      </c>
      <c r="F11" s="6" t="n">
        <v>89</v>
      </c>
      <c r="G11" s="6" t="n">
        <v>2651</v>
      </c>
      <c r="H11" s="6" t="n">
        <v>33805</v>
      </c>
      <c r="I11" s="6" t="n">
        <v>6188</v>
      </c>
      <c r="J11" s="6"/>
      <c r="K11" s="6"/>
      <c r="L11" s="6"/>
      <c r="M11" s="6"/>
    </row>
    <row r="12" customFormat="false" ht="15.25" hidden="false" customHeight="false" outlineLevel="0" collapsed="false">
      <c r="A12" s="0" t="s">
        <v>23</v>
      </c>
      <c r="B12" s="1" t="n">
        <v>43872</v>
      </c>
      <c r="C12" s="6" t="n">
        <v>40248</v>
      </c>
      <c r="D12" s="6" t="n">
        <v>2980</v>
      </c>
      <c r="E12" s="6" t="n">
        <v>909</v>
      </c>
      <c r="F12" s="6" t="n">
        <v>97</v>
      </c>
      <c r="G12" s="6" t="n">
        <v>3283</v>
      </c>
      <c r="H12" s="6" t="n">
        <v>36056</v>
      </c>
      <c r="I12" s="6" t="n">
        <v>6484</v>
      </c>
      <c r="J12" s="6"/>
      <c r="K12" s="6"/>
      <c r="L12" s="6"/>
      <c r="M12" s="6"/>
    </row>
    <row r="13" customFormat="false" ht="15.25" hidden="false" customHeight="false" outlineLevel="0" collapsed="false">
      <c r="A13" s="0" t="s">
        <v>23</v>
      </c>
      <c r="B13" s="1" t="n">
        <v>43873</v>
      </c>
      <c r="C13" s="6" t="n">
        <v>42716</v>
      </c>
      <c r="D13" s="6" t="n">
        <v>2468</v>
      </c>
      <c r="E13" s="6" t="n">
        <v>1017</v>
      </c>
      <c r="F13" s="6" t="n">
        <v>108</v>
      </c>
      <c r="G13" s="6" t="n">
        <v>4000</v>
      </c>
      <c r="H13" s="6" t="n">
        <v>37699</v>
      </c>
      <c r="I13" s="6" t="n">
        <v>7333</v>
      </c>
      <c r="J13" s="6"/>
      <c r="K13" s="6"/>
      <c r="L13" s="6"/>
      <c r="M13" s="6"/>
    </row>
    <row r="14" customFormat="false" ht="15.25" hidden="false" customHeight="false" outlineLevel="0" collapsed="false">
      <c r="A14" s="0" t="s">
        <v>23</v>
      </c>
      <c r="B14" s="1" t="n">
        <v>43874</v>
      </c>
      <c r="C14" s="6" t="n">
        <v>44734</v>
      </c>
      <c r="D14" s="6" t="n">
        <v>2018</v>
      </c>
      <c r="E14" s="6" t="n">
        <v>1114</v>
      </c>
      <c r="F14" s="6" t="n">
        <v>97</v>
      </c>
      <c r="G14" s="6" t="n">
        <v>4745</v>
      </c>
      <c r="H14" s="6" t="n">
        <v>38875</v>
      </c>
      <c r="I14" s="6" t="n">
        <v>8204</v>
      </c>
      <c r="J14" s="6"/>
      <c r="K14" s="6"/>
      <c r="L14" s="6"/>
      <c r="M14" s="6"/>
    </row>
    <row r="15" customFormat="false" ht="15.25" hidden="false" customHeight="false" outlineLevel="0" collapsed="false">
      <c r="A15" s="0" t="s">
        <v>23</v>
      </c>
      <c r="B15" s="1" t="n">
        <v>43875</v>
      </c>
      <c r="C15" s="6" t="n">
        <v>59888</v>
      </c>
      <c r="D15" s="6" t="n">
        <v>15154</v>
      </c>
      <c r="E15" s="6" t="n">
        <v>1260</v>
      </c>
      <c r="F15" s="6" t="n">
        <v>146</v>
      </c>
      <c r="G15" s="6" t="n">
        <v>5647</v>
      </c>
      <c r="H15" s="6" t="n">
        <v>52981</v>
      </c>
      <c r="I15" s="6" t="n">
        <v>8030</v>
      </c>
      <c r="J15" s="6"/>
      <c r="K15" s="6"/>
      <c r="L15" s="6"/>
      <c r="M15" s="6"/>
    </row>
    <row r="16" customFormat="false" ht="15.25" hidden="false" customHeight="false" outlineLevel="0" collapsed="false">
      <c r="A16" s="0" t="s">
        <v>23</v>
      </c>
      <c r="B16" s="1" t="n">
        <v>43876</v>
      </c>
      <c r="C16" s="6" t="n">
        <v>63935</v>
      </c>
      <c r="D16" s="6" t="n">
        <v>4047</v>
      </c>
      <c r="E16" s="6" t="n">
        <v>1381</v>
      </c>
      <c r="F16" s="6" t="n">
        <v>121</v>
      </c>
      <c r="G16" s="6" t="n">
        <v>6729</v>
      </c>
      <c r="H16" s="6" t="n">
        <v>55825</v>
      </c>
      <c r="I16" s="6" t="n">
        <v>10204</v>
      </c>
      <c r="J16" s="6"/>
      <c r="K16" s="6"/>
      <c r="L16" s="6"/>
      <c r="M16" s="6"/>
    </row>
    <row r="17" customFormat="false" ht="15.25" hidden="false" customHeight="false" outlineLevel="0" collapsed="false">
      <c r="A17" s="0" t="s">
        <v>23</v>
      </c>
      <c r="B17" s="1" t="n">
        <v>43877</v>
      </c>
      <c r="C17" s="6" t="n">
        <v>66579</v>
      </c>
      <c r="D17" s="6" t="n">
        <v>2644</v>
      </c>
      <c r="E17" s="6" t="n">
        <v>1525</v>
      </c>
      <c r="F17" s="6" t="n">
        <v>144</v>
      </c>
      <c r="G17" s="6" t="n">
        <v>8105</v>
      </c>
      <c r="H17" s="6" t="n">
        <v>56949</v>
      </c>
      <c r="I17" s="6" t="n">
        <v>11053</v>
      </c>
      <c r="J17" s="6"/>
      <c r="K17" s="6"/>
      <c r="L17" s="6"/>
      <c r="M17" s="6"/>
    </row>
    <row r="18" customFormat="false" ht="15.25" hidden="false" customHeight="false" outlineLevel="0" collapsed="false">
      <c r="A18" s="0" t="s">
        <v>23</v>
      </c>
      <c r="B18" s="1" t="n">
        <v>43878</v>
      </c>
      <c r="C18" s="6" t="n">
        <v>68592</v>
      </c>
      <c r="D18" s="6" t="n">
        <v>2013</v>
      </c>
      <c r="E18" s="6" t="n">
        <v>1667</v>
      </c>
      <c r="F18" s="6" t="n">
        <v>142</v>
      </c>
      <c r="G18" s="6" t="n">
        <v>9428</v>
      </c>
      <c r="H18" s="6" t="n">
        <v>57497</v>
      </c>
      <c r="I18" s="6" t="n">
        <v>11272</v>
      </c>
      <c r="J18" s="6"/>
      <c r="K18" s="6"/>
      <c r="L18" s="6"/>
      <c r="M18" s="6"/>
    </row>
    <row r="19" customFormat="false" ht="15.25" hidden="false" customHeight="false" outlineLevel="0" collapsed="false">
      <c r="A19" s="0" t="s">
        <v>23</v>
      </c>
      <c r="B19" s="1" t="n">
        <v>43879</v>
      </c>
      <c r="C19" s="6" t="n">
        <v>70642</v>
      </c>
      <c r="D19" s="6" t="n">
        <v>2050</v>
      </c>
      <c r="E19" s="6" t="n">
        <v>1772</v>
      </c>
      <c r="F19" s="6" t="n">
        <v>105</v>
      </c>
      <c r="G19" s="6" t="n">
        <v>10862</v>
      </c>
      <c r="H19" s="6" t="n">
        <v>58008</v>
      </c>
      <c r="I19" s="6" t="n">
        <v>10644</v>
      </c>
      <c r="J19" s="6"/>
      <c r="K19" s="6"/>
      <c r="L19" s="6"/>
      <c r="M19" s="6"/>
    </row>
    <row r="20" customFormat="false" ht="15.25" hidden="false" customHeight="false" outlineLevel="0" collapsed="false">
      <c r="A20" s="0" t="s">
        <v>23</v>
      </c>
      <c r="B20" s="1" t="n">
        <v>43880</v>
      </c>
      <c r="C20" s="6" t="n">
        <v>72535</v>
      </c>
      <c r="D20" s="6" t="n">
        <v>1893</v>
      </c>
      <c r="E20" s="6" t="n">
        <v>1871</v>
      </c>
      <c r="F20" s="6" t="n">
        <v>99</v>
      </c>
      <c r="G20" s="6" t="n">
        <v>12565</v>
      </c>
      <c r="H20" s="6" t="n">
        <v>58099</v>
      </c>
      <c r="I20" s="6" t="n">
        <v>11741</v>
      </c>
      <c r="J20" s="6"/>
      <c r="K20" s="6"/>
      <c r="L20" s="6"/>
      <c r="M20" s="6"/>
    </row>
    <row r="21" customFormat="false" ht="15.25" hidden="false" customHeight="false" outlineLevel="0" collapsed="false">
      <c r="A21" s="0" t="s">
        <v>23</v>
      </c>
      <c r="B21" s="1" t="n">
        <v>43881</v>
      </c>
      <c r="C21" s="6" t="n">
        <v>74287</v>
      </c>
      <c r="D21" s="6" t="n">
        <v>1752</v>
      </c>
      <c r="E21" s="6" t="n">
        <v>2007</v>
      </c>
      <c r="F21" s="6" t="n">
        <v>136</v>
      </c>
      <c r="G21" s="6" t="n">
        <v>14389</v>
      </c>
      <c r="H21" s="6" t="n">
        <v>57891</v>
      </c>
      <c r="I21" s="6" t="n">
        <v>11977</v>
      </c>
      <c r="J21" s="6"/>
      <c r="K21" s="6"/>
      <c r="L21" s="6"/>
      <c r="M21" s="6"/>
    </row>
    <row r="22" customFormat="false" ht="15.25" hidden="false" customHeight="false" outlineLevel="0" collapsed="false">
      <c r="A22" s="0" t="s">
        <v>23</v>
      </c>
      <c r="B22" s="1" t="n">
        <v>43882</v>
      </c>
      <c r="C22" s="6" t="n">
        <v>74680</v>
      </c>
      <c r="D22" s="6" t="n">
        <v>393</v>
      </c>
      <c r="E22" s="6" t="n">
        <v>2121</v>
      </c>
      <c r="F22" s="6" t="n">
        <v>114</v>
      </c>
      <c r="G22" s="6" t="n">
        <v>16171</v>
      </c>
      <c r="H22" s="6" t="n">
        <v>56388</v>
      </c>
      <c r="I22" s="6" t="n">
        <v>11864</v>
      </c>
      <c r="J22" s="6"/>
      <c r="K22" s="6"/>
      <c r="L22" s="6"/>
      <c r="M22" s="6"/>
    </row>
    <row r="23" customFormat="false" ht="15.25" hidden="false" customHeight="false" outlineLevel="0" collapsed="false">
      <c r="A23" s="0" t="s">
        <v>23</v>
      </c>
      <c r="B23" s="1" t="n">
        <v>43883</v>
      </c>
      <c r="C23" s="6" t="n">
        <v>75996</v>
      </c>
      <c r="D23" s="6" t="n">
        <v>1316</v>
      </c>
      <c r="E23" s="6" t="n">
        <v>2239</v>
      </c>
      <c r="F23" s="6" t="n">
        <v>118</v>
      </c>
      <c r="G23" s="6" t="n">
        <v>18285</v>
      </c>
      <c r="H23" s="6" t="n">
        <v>55472</v>
      </c>
      <c r="I23" s="6" t="n">
        <v>11633</v>
      </c>
      <c r="J23" s="6"/>
      <c r="K23" s="6"/>
      <c r="L23" s="6"/>
      <c r="M23" s="6"/>
    </row>
    <row r="24" customFormat="false" ht="15.25" hidden="false" customHeight="false" outlineLevel="0" collapsed="false">
      <c r="A24" s="0" t="s">
        <v>23</v>
      </c>
      <c r="B24" s="1" t="n">
        <v>43884</v>
      </c>
      <c r="C24" s="6" t="n">
        <v>76400</v>
      </c>
      <c r="D24" s="6" t="n">
        <v>404</v>
      </c>
      <c r="E24" s="6" t="n">
        <v>2348</v>
      </c>
      <c r="F24" s="6" t="n">
        <v>109</v>
      </c>
      <c r="G24" s="6" t="n">
        <v>20682</v>
      </c>
      <c r="H24" s="6" t="n">
        <v>53370</v>
      </c>
      <c r="I24" s="6" t="n">
        <v>11477</v>
      </c>
      <c r="J24" s="6"/>
      <c r="K24" s="6"/>
      <c r="L24" s="6"/>
      <c r="M24" s="6"/>
    </row>
    <row r="25" customFormat="false" ht="15.25" hidden="false" customHeight="false" outlineLevel="0" collapsed="false">
      <c r="A25" s="0" t="s">
        <v>23</v>
      </c>
      <c r="B25" s="1" t="n">
        <v>43885</v>
      </c>
      <c r="C25" s="6" t="n">
        <v>76862</v>
      </c>
      <c r="D25" s="6" t="n">
        <v>462</v>
      </c>
      <c r="E25" s="6" t="n">
        <v>2445</v>
      </c>
      <c r="F25" s="6" t="n">
        <v>97</v>
      </c>
      <c r="G25" s="6" t="n">
        <v>22918</v>
      </c>
      <c r="H25" s="6" t="n">
        <v>51499</v>
      </c>
      <c r="I25" s="6" t="n">
        <v>10968</v>
      </c>
      <c r="J25" s="6"/>
      <c r="K25" s="6"/>
      <c r="L25" s="6"/>
      <c r="M25" s="6"/>
    </row>
    <row r="26" customFormat="false" ht="15.25" hidden="false" customHeight="false" outlineLevel="0" collapsed="false">
      <c r="A26" s="0" t="s">
        <v>23</v>
      </c>
      <c r="B26" s="1" t="n">
        <v>43886</v>
      </c>
      <c r="C26" s="6" t="n">
        <v>77276</v>
      </c>
      <c r="D26" s="6" t="n">
        <v>414</v>
      </c>
      <c r="E26" s="6" t="n">
        <v>2595</v>
      </c>
      <c r="F26" s="6" t="n">
        <v>150</v>
      </c>
      <c r="G26" s="6" t="n">
        <v>24764</v>
      </c>
      <c r="H26" s="6" t="n">
        <v>49917</v>
      </c>
      <c r="I26" s="6" t="n">
        <v>9915</v>
      </c>
      <c r="J26" s="6"/>
      <c r="K26" s="6"/>
      <c r="L26" s="6"/>
      <c r="M26" s="6"/>
    </row>
    <row r="27" customFormat="false" ht="15.25" hidden="false" customHeight="false" outlineLevel="0" collapsed="false">
      <c r="A27" s="0" t="s">
        <v>23</v>
      </c>
      <c r="B27" s="1" t="n">
        <v>43887</v>
      </c>
      <c r="C27" s="6" t="n">
        <v>77791</v>
      </c>
      <c r="D27" s="6" t="n">
        <v>515</v>
      </c>
      <c r="E27" s="6" t="n">
        <v>2666</v>
      </c>
      <c r="F27" s="6" t="n">
        <v>71</v>
      </c>
      <c r="G27" s="6" t="n">
        <v>27359</v>
      </c>
      <c r="H27" s="6" t="n">
        <v>47766</v>
      </c>
      <c r="I27" s="6" t="n">
        <v>9126</v>
      </c>
      <c r="J27" s="6"/>
      <c r="K27" s="6"/>
      <c r="L27" s="6"/>
      <c r="M27" s="6"/>
    </row>
    <row r="28" customFormat="false" ht="15.25" hidden="false" customHeight="false" outlineLevel="0" collapsed="false">
      <c r="A28" s="0" t="s">
        <v>23</v>
      </c>
      <c r="B28" s="1" t="n">
        <v>43888</v>
      </c>
      <c r="C28" s="6" t="n">
        <v>78199</v>
      </c>
      <c r="D28" s="6" t="n">
        <v>408</v>
      </c>
      <c r="E28" s="6" t="n">
        <v>2718</v>
      </c>
      <c r="F28" s="6" t="n">
        <v>52</v>
      </c>
      <c r="G28" s="6" t="n">
        <v>29785</v>
      </c>
      <c r="H28" s="6" t="n">
        <v>45696</v>
      </c>
      <c r="I28" s="6" t="n">
        <v>8752</v>
      </c>
      <c r="J28" s="6"/>
      <c r="K28" s="6"/>
      <c r="L28" s="6"/>
      <c r="M28" s="6"/>
    </row>
    <row r="29" customFormat="false" ht="15.25" hidden="false" customHeight="false" outlineLevel="0" collapsed="false">
      <c r="A29" s="0" t="s">
        <v>23</v>
      </c>
      <c r="B29" s="1" t="n">
        <v>43889</v>
      </c>
      <c r="C29" s="6" t="n">
        <v>78635</v>
      </c>
      <c r="D29" s="6" t="n">
        <v>436</v>
      </c>
      <c r="E29" s="6" t="n">
        <v>2747</v>
      </c>
      <c r="F29" s="6" t="n">
        <v>29</v>
      </c>
      <c r="G29" s="6" t="n">
        <v>32542</v>
      </c>
      <c r="H29" s="6" t="n">
        <v>43346</v>
      </c>
      <c r="I29" s="6" t="n">
        <v>8346</v>
      </c>
      <c r="J29" s="6"/>
      <c r="K29" s="6"/>
      <c r="L29" s="6"/>
      <c r="M29" s="6"/>
    </row>
    <row r="30" customFormat="false" ht="15.25" hidden="false" customHeight="false" outlineLevel="0" collapsed="false">
      <c r="A30" s="0" t="s">
        <v>23</v>
      </c>
      <c r="B30" s="1" t="n">
        <v>43890</v>
      </c>
      <c r="C30" s="6" t="n">
        <v>78968</v>
      </c>
      <c r="D30" s="6" t="n">
        <v>333</v>
      </c>
      <c r="E30" s="6" t="n">
        <v>2791</v>
      </c>
      <c r="F30" s="6" t="n">
        <v>44</v>
      </c>
      <c r="G30" s="6" t="n">
        <v>36167</v>
      </c>
      <c r="H30" s="6" t="n">
        <v>40010</v>
      </c>
      <c r="I30" s="6" t="n">
        <v>7952</v>
      </c>
      <c r="J30" s="6"/>
      <c r="K30" s="6"/>
      <c r="L30" s="6"/>
      <c r="M30" s="6"/>
    </row>
    <row r="31" customFormat="false" ht="15.25" hidden="false" customHeight="false" outlineLevel="0" collapsed="false">
      <c r="A31" s="0" t="s">
        <v>23</v>
      </c>
      <c r="B31" s="1" t="n">
        <v>43891</v>
      </c>
      <c r="C31" s="6" t="n">
        <v>79399</v>
      </c>
      <c r="D31" s="6" t="n">
        <v>431</v>
      </c>
      <c r="E31" s="6" t="n">
        <v>2838</v>
      </c>
      <c r="F31" s="6" t="n">
        <v>47</v>
      </c>
      <c r="G31" s="6" t="n">
        <v>39058</v>
      </c>
      <c r="H31" s="6" t="n">
        <v>37503</v>
      </c>
      <c r="I31" s="6" t="n">
        <v>7664</v>
      </c>
      <c r="J31" s="6"/>
      <c r="K31" s="6"/>
      <c r="L31" s="6"/>
      <c r="M31" s="6"/>
    </row>
    <row r="32" customFormat="false" ht="15.25" hidden="false" customHeight="false" outlineLevel="0" collapsed="false">
      <c r="A32" s="0" t="s">
        <v>23</v>
      </c>
      <c r="B32" s="1" t="n">
        <v>43892</v>
      </c>
      <c r="C32" s="6" t="n">
        <v>79975</v>
      </c>
      <c r="D32" s="6" t="n">
        <v>576</v>
      </c>
      <c r="E32" s="6" t="n">
        <v>2873</v>
      </c>
      <c r="F32" s="6" t="n">
        <v>35</v>
      </c>
      <c r="G32" s="6" t="n">
        <v>41681</v>
      </c>
      <c r="H32" s="6" t="n">
        <v>35421</v>
      </c>
      <c r="I32" s="6" t="n">
        <v>7365</v>
      </c>
      <c r="J32" s="6"/>
      <c r="K32" s="6"/>
      <c r="L32" s="6"/>
      <c r="M32" s="6"/>
    </row>
    <row r="33" customFormat="false" ht="15.25" hidden="false" customHeight="false" outlineLevel="0" collapsed="false">
      <c r="A33" s="0" t="s">
        <v>23</v>
      </c>
      <c r="B33" s="1" t="n">
        <v>43893</v>
      </c>
      <c r="C33" s="6" t="n">
        <v>80178</v>
      </c>
      <c r="D33" s="6" t="n">
        <v>203</v>
      </c>
      <c r="E33" s="6" t="n">
        <v>2915</v>
      </c>
      <c r="F33" s="6" t="n">
        <v>42</v>
      </c>
      <c r="G33" s="6" t="n">
        <v>44520</v>
      </c>
      <c r="H33" s="6" t="n">
        <v>32743</v>
      </c>
      <c r="I33" s="6" t="n">
        <v>7110</v>
      </c>
      <c r="J33" s="6"/>
      <c r="K33" s="6"/>
      <c r="L33" s="6"/>
      <c r="M33" s="6"/>
    </row>
    <row r="34" customFormat="false" ht="15.25" hidden="false" customHeight="false" outlineLevel="0" collapsed="false">
      <c r="A34" s="0" t="s">
        <v>23</v>
      </c>
      <c r="B34" s="1" t="n">
        <v>43894</v>
      </c>
      <c r="C34" s="6" t="n">
        <v>80307</v>
      </c>
      <c r="D34" s="6" t="n">
        <v>129</v>
      </c>
      <c r="E34" s="6" t="n">
        <v>2946</v>
      </c>
      <c r="F34" s="6" t="n">
        <v>31</v>
      </c>
      <c r="G34" s="6" t="n">
        <v>47268</v>
      </c>
      <c r="H34" s="6" t="n">
        <v>30093</v>
      </c>
      <c r="I34" s="6" t="n">
        <v>6806</v>
      </c>
      <c r="J34" s="6"/>
      <c r="K34" s="6"/>
      <c r="L34" s="6"/>
      <c r="M34" s="6"/>
    </row>
    <row r="35" customFormat="false" ht="15.25" hidden="false" customHeight="false" outlineLevel="0" collapsed="false">
      <c r="A35" s="0" t="s">
        <v>23</v>
      </c>
      <c r="B35" s="1" t="n">
        <v>43895</v>
      </c>
      <c r="C35" s="6" t="n">
        <v>80428</v>
      </c>
      <c r="D35" s="6" t="n">
        <v>121</v>
      </c>
      <c r="E35" s="6" t="n">
        <v>2984</v>
      </c>
      <c r="F35" s="6" t="n">
        <v>38</v>
      </c>
      <c r="G35" s="6" t="n">
        <v>49923</v>
      </c>
      <c r="H35" s="6" t="n">
        <v>27521</v>
      </c>
      <c r="I35" s="6" t="n">
        <v>6416</v>
      </c>
      <c r="J35" s="6"/>
      <c r="K35" s="6"/>
      <c r="L35" s="6"/>
      <c r="M35" s="6"/>
    </row>
    <row r="36" customFormat="false" ht="15.25" hidden="false" customHeight="false" outlineLevel="0" collapsed="false">
      <c r="A36" s="0" t="s">
        <v>23</v>
      </c>
      <c r="B36" s="1" t="n">
        <v>43896</v>
      </c>
      <c r="C36" s="6" t="n">
        <v>80571</v>
      </c>
      <c r="D36" s="6" t="n">
        <v>143</v>
      </c>
      <c r="E36" s="6" t="n">
        <v>3015</v>
      </c>
      <c r="F36" s="6" t="n">
        <v>31</v>
      </c>
      <c r="G36" s="6" t="n">
        <v>52118</v>
      </c>
      <c r="H36" s="6" t="n">
        <v>25438</v>
      </c>
      <c r="I36" s="6" t="n">
        <v>5952</v>
      </c>
      <c r="J36" s="6"/>
      <c r="K36" s="6"/>
      <c r="L36" s="6"/>
      <c r="M36" s="6"/>
    </row>
    <row r="37" customFormat="false" ht="15.25" hidden="false" customHeight="false" outlineLevel="0" collapsed="false">
      <c r="A37" s="0" t="s">
        <v>23</v>
      </c>
      <c r="B37" s="1" t="n">
        <v>43897</v>
      </c>
      <c r="C37" s="7" t="n">
        <v>80714</v>
      </c>
      <c r="D37" s="7" t="n">
        <v>143</v>
      </c>
      <c r="E37" s="7" t="n">
        <v>3045</v>
      </c>
      <c r="F37" s="7" t="n">
        <v>30</v>
      </c>
      <c r="G37" s="7" t="n">
        <v>53804</v>
      </c>
      <c r="H37" s="7" t="n">
        <v>23865</v>
      </c>
      <c r="I37" s="7" t="n">
        <v>5737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23</v>
      </c>
      <c r="B38" s="1" t="n">
        <v>43898</v>
      </c>
      <c r="C38" s="6" t="n">
        <v>80820</v>
      </c>
      <c r="D38" s="6" t="n">
        <v>106</v>
      </c>
      <c r="E38" s="6" t="n">
        <v>3074</v>
      </c>
      <c r="F38" s="6" t="n">
        <v>29</v>
      </c>
      <c r="G38" s="6" t="n">
        <v>55488</v>
      </c>
      <c r="H38" s="6" t="n">
        <v>22258</v>
      </c>
      <c r="I38" s="6" t="n">
        <v>5489</v>
      </c>
      <c r="J38" s="6"/>
      <c r="K38" s="6"/>
      <c r="L38" s="6"/>
      <c r="M38" s="6"/>
    </row>
    <row r="39" customFormat="false" ht="15.25" hidden="false" customHeight="false" outlineLevel="0" collapsed="false">
      <c r="A39" s="0" t="s">
        <v>23</v>
      </c>
      <c r="B39" s="1" t="n">
        <v>43899</v>
      </c>
      <c r="C39" s="6" t="n">
        <v>80865</v>
      </c>
      <c r="D39" s="6" t="n">
        <v>45</v>
      </c>
      <c r="E39" s="6" t="n">
        <v>3101</v>
      </c>
      <c r="F39" s="6" t="n">
        <v>27</v>
      </c>
      <c r="G39" s="6" t="n">
        <v>57149</v>
      </c>
      <c r="H39" s="6" t="n">
        <v>20615</v>
      </c>
      <c r="I39" s="6" t="n">
        <v>5270</v>
      </c>
      <c r="J39" s="6"/>
      <c r="K39" s="6"/>
      <c r="L39" s="6"/>
      <c r="M39" s="6"/>
    </row>
    <row r="40" customFormat="false" ht="15.25" hidden="false" customHeight="false" outlineLevel="0" collapsed="false">
      <c r="A40" s="0" t="s">
        <v>23</v>
      </c>
      <c r="B40" s="1" t="n">
        <v>43900</v>
      </c>
      <c r="C40" s="6" t="n">
        <v>80906</v>
      </c>
      <c r="D40" s="6" t="n">
        <v>41</v>
      </c>
      <c r="E40" s="6" t="n">
        <v>3123</v>
      </c>
      <c r="F40" s="6" t="n">
        <v>22</v>
      </c>
      <c r="G40" s="6" t="n">
        <v>58684</v>
      </c>
      <c r="H40" s="6" t="n">
        <v>19099</v>
      </c>
      <c r="I40" s="6" t="n">
        <v>5117</v>
      </c>
      <c r="J40" s="6"/>
      <c r="K40" s="6"/>
      <c r="L40" s="6"/>
      <c r="M40" s="6"/>
    </row>
    <row r="41" customFormat="false" ht="15.25" hidden="false" customHeight="false" outlineLevel="0" collapsed="false">
      <c r="A41" s="0" t="s">
        <v>23</v>
      </c>
      <c r="B41" s="1" t="n">
        <v>43901</v>
      </c>
      <c r="C41" s="6" t="n">
        <v>80939</v>
      </c>
      <c r="D41" s="6" t="n">
        <v>33</v>
      </c>
      <c r="E41" s="6" t="n">
        <v>3140</v>
      </c>
      <c r="F41" s="6" t="n">
        <v>17</v>
      </c>
      <c r="G41" s="6" t="n">
        <v>60210</v>
      </c>
      <c r="H41" s="6" t="n">
        <v>17589</v>
      </c>
      <c r="I41" s="6" t="n">
        <v>4800</v>
      </c>
      <c r="J41" s="6" t="n">
        <v>56.1</v>
      </c>
      <c r="K41" s="6"/>
      <c r="L41" s="6"/>
      <c r="M41" s="6"/>
    </row>
    <row r="42" customFormat="false" ht="15.25" hidden="false" customHeight="false" outlineLevel="0" collapsed="false">
      <c r="A42" s="0" t="s">
        <v>23</v>
      </c>
      <c r="B42" s="1" t="n">
        <v>43902</v>
      </c>
      <c r="C42" s="6" t="n">
        <v>80974</v>
      </c>
      <c r="D42" s="6" t="n">
        <v>35</v>
      </c>
      <c r="E42" s="6" t="n">
        <v>3162</v>
      </c>
      <c r="F42" s="6" t="n">
        <v>22</v>
      </c>
      <c r="G42" s="6" t="n">
        <v>61704</v>
      </c>
      <c r="H42" s="6" t="n">
        <v>16108</v>
      </c>
      <c r="I42" s="6" t="n">
        <v>4498</v>
      </c>
      <c r="J42" s="6" t="n">
        <v>56.1</v>
      </c>
      <c r="K42" s="6"/>
      <c r="L42" s="6"/>
      <c r="M42" s="6"/>
    </row>
    <row r="43" customFormat="false" ht="15.25" hidden="false" customHeight="false" outlineLevel="0" collapsed="false">
      <c r="A43" s="0" t="s">
        <v>23</v>
      </c>
      <c r="B43" s="1" t="n">
        <v>43903</v>
      </c>
      <c r="C43" s="6" t="n">
        <v>80985</v>
      </c>
      <c r="D43" s="6" t="n">
        <v>11</v>
      </c>
      <c r="E43" s="6" t="n">
        <v>3173</v>
      </c>
      <c r="F43" s="6" t="n">
        <v>11</v>
      </c>
      <c r="G43" s="6" t="n">
        <v>62948</v>
      </c>
      <c r="H43" s="6" t="n">
        <v>14864</v>
      </c>
      <c r="I43" s="6" t="n">
        <v>4263</v>
      </c>
      <c r="J43" s="6" t="n">
        <v>56.1</v>
      </c>
      <c r="K43" s="6"/>
      <c r="L43" s="6"/>
      <c r="M43" s="6"/>
    </row>
    <row r="44" customFormat="false" ht="15.25" hidden="false" customHeight="false" outlineLevel="0" collapsed="false">
      <c r="A44" s="0" t="s">
        <v>23</v>
      </c>
      <c r="B44" s="1" t="n">
        <v>43904</v>
      </c>
      <c r="C44" s="6" t="n">
        <v>81009</v>
      </c>
      <c r="D44" s="6" t="n">
        <v>24</v>
      </c>
      <c r="E44" s="6" t="n">
        <v>3182</v>
      </c>
      <c r="F44" s="6" t="n">
        <v>9</v>
      </c>
      <c r="G44" s="6" t="n">
        <v>64259</v>
      </c>
      <c r="H44" s="6" t="n">
        <v>13568</v>
      </c>
      <c r="I44" s="6" t="n">
        <v>4024</v>
      </c>
      <c r="J44" s="6" t="n">
        <v>56.1</v>
      </c>
      <c r="K44" s="6"/>
      <c r="L44" s="6"/>
      <c r="M44" s="6"/>
    </row>
    <row r="45" customFormat="false" ht="15.25" hidden="false" customHeight="false" outlineLevel="0" collapsed="false">
      <c r="A45" s="0" t="s">
        <v>23</v>
      </c>
      <c r="B45" s="1" t="n">
        <v>43905</v>
      </c>
      <c r="C45" s="6" t="n">
        <v>81028</v>
      </c>
      <c r="D45" s="6" t="n">
        <v>19</v>
      </c>
      <c r="E45" s="6" t="n">
        <v>3194</v>
      </c>
      <c r="F45" s="6" t="n">
        <v>12</v>
      </c>
      <c r="G45" s="6" t="n">
        <v>65689</v>
      </c>
      <c r="H45" s="6" t="n">
        <v>12145</v>
      </c>
      <c r="I45" s="6" t="n">
        <v>3614</v>
      </c>
      <c r="J45" s="6" t="n">
        <v>56.2</v>
      </c>
      <c r="K45" s="6"/>
      <c r="L45" s="6"/>
      <c r="M45" s="6"/>
    </row>
    <row r="46" customFormat="false" ht="15.25" hidden="false" customHeight="false" outlineLevel="0" collapsed="false">
      <c r="A46" s="0" t="s">
        <v>23</v>
      </c>
      <c r="B46" s="1" t="n">
        <v>43906</v>
      </c>
      <c r="C46" s="6" t="n">
        <v>81070</v>
      </c>
      <c r="D46" s="6" t="n">
        <v>42</v>
      </c>
      <c r="E46" s="6" t="n">
        <v>3204</v>
      </c>
      <c r="F46" s="6" t="n">
        <v>10</v>
      </c>
      <c r="G46" s="6" t="n">
        <v>67045</v>
      </c>
      <c r="H46" s="6" t="n">
        <v>10821</v>
      </c>
      <c r="I46" s="6" t="n">
        <v>3230</v>
      </c>
      <c r="J46" s="6" t="n">
        <v>56.2</v>
      </c>
      <c r="K46" s="6"/>
      <c r="L46" s="6"/>
      <c r="M46" s="6"/>
    </row>
    <row r="47" customFormat="false" ht="15.25" hidden="false" customHeight="false" outlineLevel="0" collapsed="false">
      <c r="A47" s="0" t="s">
        <v>23</v>
      </c>
      <c r="B47" s="1" t="n">
        <v>43907</v>
      </c>
      <c r="C47" s="6" t="n">
        <v>81113</v>
      </c>
      <c r="D47" s="6" t="n">
        <v>43</v>
      </c>
      <c r="E47" s="6" t="n">
        <v>3218</v>
      </c>
      <c r="F47" s="6" t="n">
        <v>14</v>
      </c>
      <c r="G47" s="6" t="n">
        <v>67930</v>
      </c>
      <c r="H47" s="6" t="n">
        <v>9965</v>
      </c>
      <c r="I47" s="6" t="n">
        <v>3230</v>
      </c>
      <c r="J47" s="6" t="n">
        <v>56.2</v>
      </c>
      <c r="K47" s="6"/>
      <c r="L47" s="6"/>
      <c r="M47" s="6"/>
    </row>
    <row r="48" customFormat="false" ht="15.25" hidden="false" customHeight="false" outlineLevel="0" collapsed="false">
      <c r="A48" s="0" t="s">
        <v>23</v>
      </c>
      <c r="B48" s="1" t="n">
        <v>43908</v>
      </c>
      <c r="C48" s="6" t="n">
        <v>81139</v>
      </c>
      <c r="D48" s="6" t="n">
        <v>26</v>
      </c>
      <c r="E48" s="6" t="n">
        <v>3231</v>
      </c>
      <c r="F48" s="6" t="n">
        <v>13</v>
      </c>
      <c r="G48" s="6" t="n">
        <v>68835</v>
      </c>
      <c r="H48" s="6" t="n">
        <v>9073</v>
      </c>
      <c r="I48" s="6" t="n">
        <v>3230</v>
      </c>
      <c r="J48" s="6" t="n">
        <v>56.2</v>
      </c>
      <c r="K48" s="6"/>
      <c r="L48" s="6"/>
      <c r="M48" s="6"/>
    </row>
    <row r="49" customFormat="false" ht="15.25" hidden="false" customHeight="false" outlineLevel="0" collapsed="false">
      <c r="A49" s="0" t="s">
        <v>23</v>
      </c>
      <c r="B49" s="1" t="n">
        <v>43909</v>
      </c>
      <c r="C49" s="6" t="n">
        <v>81204</v>
      </c>
      <c r="D49" s="6" t="n">
        <v>65</v>
      </c>
      <c r="E49" s="6" t="n">
        <v>3242</v>
      </c>
      <c r="F49" s="6" t="n">
        <v>11</v>
      </c>
      <c r="G49" s="6" t="n">
        <v>69739</v>
      </c>
      <c r="H49" s="6" t="n">
        <v>8223</v>
      </c>
      <c r="I49" s="6" t="n">
        <v>2626</v>
      </c>
      <c r="J49" s="6" t="n">
        <v>56</v>
      </c>
      <c r="K49" s="6"/>
      <c r="L49" s="6"/>
      <c r="M49" s="6"/>
    </row>
    <row r="50" customFormat="false" ht="15.25" hidden="false" customHeight="false" outlineLevel="0" collapsed="false">
      <c r="A50" s="0" t="s">
        <v>23</v>
      </c>
      <c r="B50" s="1" t="n">
        <v>43910</v>
      </c>
      <c r="C50" s="6" t="n">
        <v>81261</v>
      </c>
      <c r="D50" s="6" t="n">
        <v>57</v>
      </c>
      <c r="E50" s="6" t="n">
        <v>3250</v>
      </c>
      <c r="F50" s="6" t="n">
        <v>8</v>
      </c>
      <c r="G50" s="6" t="n">
        <v>70554</v>
      </c>
      <c r="H50" s="6" t="n">
        <v>7457</v>
      </c>
      <c r="I50" s="6" t="n">
        <v>2278</v>
      </c>
      <c r="J50" s="6" t="n">
        <v>56</v>
      </c>
      <c r="K50" s="6"/>
      <c r="L50" s="6"/>
      <c r="M50" s="6"/>
    </row>
    <row r="51" customFormat="false" ht="15.25" hidden="false" customHeight="false" outlineLevel="0" collapsed="false">
      <c r="A51" s="0" t="s">
        <v>23</v>
      </c>
      <c r="B51" s="1" t="n">
        <v>43911</v>
      </c>
      <c r="C51" s="6" t="n">
        <v>81451</v>
      </c>
      <c r="D51" s="6" t="n">
        <v>190</v>
      </c>
      <c r="E51" s="6" t="n">
        <v>3261</v>
      </c>
      <c r="F51" s="6" t="n">
        <v>11</v>
      </c>
      <c r="G51" s="6" t="n">
        <v>71876</v>
      </c>
      <c r="H51" s="6" t="n">
        <v>6314</v>
      </c>
      <c r="I51" s="6" t="n">
        <v>1931</v>
      </c>
      <c r="J51" s="6" t="n">
        <v>56</v>
      </c>
      <c r="K51" s="6"/>
      <c r="L51" s="6"/>
      <c r="M51" s="6"/>
    </row>
    <row r="52" customFormat="false" ht="15.25" hidden="false" customHeight="false" outlineLevel="0" collapsed="false">
      <c r="A52" s="0" t="s">
        <v>23</v>
      </c>
      <c r="B52" s="1" t="n">
        <v>43912</v>
      </c>
      <c r="C52" s="6" t="n">
        <v>81452</v>
      </c>
      <c r="D52" s="6" t="n">
        <v>1</v>
      </c>
      <c r="E52" s="6" t="n">
        <v>3261</v>
      </c>
      <c r="F52" s="6" t="n">
        <v>0</v>
      </c>
      <c r="G52" s="6" t="n">
        <v>71876</v>
      </c>
      <c r="H52" s="6" t="n">
        <v>6315</v>
      </c>
      <c r="I52" s="6" t="n">
        <v>1931</v>
      </c>
      <c r="J52" s="6" t="n">
        <v>56</v>
      </c>
      <c r="K52" s="6"/>
      <c r="L52" s="6"/>
      <c r="M52" s="6"/>
    </row>
    <row r="53" customFormat="false" ht="15.25" hidden="false" customHeight="false" outlineLevel="0" collapsed="false">
      <c r="A53" s="0" t="s">
        <v>23</v>
      </c>
      <c r="B53" s="1" t="n">
        <v>43913</v>
      </c>
      <c r="C53" s="6" t="n">
        <v>81562</v>
      </c>
      <c r="D53" s="6" t="n">
        <v>110</v>
      </c>
      <c r="E53" s="6" t="n">
        <v>3267</v>
      </c>
      <c r="F53" s="6" t="n">
        <v>6</v>
      </c>
      <c r="G53" s="6" t="n">
        <v>72578</v>
      </c>
      <c r="H53" s="6" t="n">
        <v>5717</v>
      </c>
      <c r="I53" s="6" t="n">
        <v>1849</v>
      </c>
      <c r="J53" s="6" t="n">
        <v>56</v>
      </c>
      <c r="K53" s="6"/>
      <c r="L53" s="6"/>
      <c r="M53" s="6"/>
    </row>
    <row r="54" customFormat="false" ht="15.25" hidden="false" customHeight="false" outlineLevel="0" collapsed="false">
      <c r="A54" s="0" t="s">
        <v>23</v>
      </c>
      <c r="B54" s="1" t="n">
        <v>43914</v>
      </c>
      <c r="C54" s="6" t="n">
        <v>81669</v>
      </c>
      <c r="D54" s="6" t="n">
        <v>107</v>
      </c>
      <c r="E54" s="6" t="n">
        <v>3276</v>
      </c>
      <c r="F54" s="6" t="n">
        <v>9</v>
      </c>
      <c r="G54" s="6" t="n">
        <v>72841</v>
      </c>
      <c r="H54" s="6" t="n">
        <v>5552</v>
      </c>
      <c r="I54" s="6" t="n">
        <v>1753</v>
      </c>
      <c r="J54" s="6" t="n">
        <v>56</v>
      </c>
      <c r="K54" s="6"/>
      <c r="L54" s="6"/>
      <c r="M54" s="6"/>
    </row>
    <row r="55" customFormat="false" ht="15.25" hidden="false" customHeight="false" outlineLevel="0" collapsed="false">
      <c r="A55" s="0" t="s">
        <v>23</v>
      </c>
      <c r="B55" s="1" t="n">
        <v>43915</v>
      </c>
      <c r="C55" s="8" t="n">
        <v>81801</v>
      </c>
      <c r="D55" s="8" t="n">
        <v>132</v>
      </c>
      <c r="E55" s="8" t="n">
        <v>3283</v>
      </c>
      <c r="F55" s="8" t="n">
        <v>7</v>
      </c>
      <c r="G55" s="8" t="n">
        <v>73300</v>
      </c>
      <c r="H55" s="8" t="n">
        <v>5218</v>
      </c>
      <c r="I55" s="8" t="n">
        <v>1577</v>
      </c>
      <c r="J55" s="8" t="n">
        <v>56</v>
      </c>
      <c r="K55" s="8" t="n">
        <v>2</v>
      </c>
      <c r="L55" s="8"/>
      <c r="M55" s="8"/>
    </row>
    <row r="56" customFormat="false" ht="15.25" hidden="false" customHeight="false" outlineLevel="0" collapsed="false">
      <c r="A56" s="0" t="s">
        <v>23</v>
      </c>
      <c r="B56" s="1" t="n">
        <v>43916</v>
      </c>
      <c r="C56" s="8" t="n">
        <v>81893</v>
      </c>
      <c r="D56" s="8" t="n">
        <v>92</v>
      </c>
      <c r="E56" s="8" t="n">
        <v>3287</v>
      </c>
      <c r="F56" s="8" t="n">
        <v>4</v>
      </c>
      <c r="G56" s="8" t="n">
        <v>73791</v>
      </c>
      <c r="H56" s="8" t="n">
        <v>4815</v>
      </c>
      <c r="I56" s="8" t="n">
        <v>1403</v>
      </c>
      <c r="J56" s="8" t="n">
        <v>56</v>
      </c>
      <c r="K56" s="8" t="n">
        <v>2</v>
      </c>
      <c r="L56" s="8"/>
      <c r="M56" s="8"/>
    </row>
    <row r="57" customFormat="false" ht="15.25" hidden="false" customHeight="false" outlineLevel="0" collapsed="false">
      <c r="A57" s="0" t="s">
        <v>23</v>
      </c>
      <c r="B57" s="1" t="n">
        <v>43917</v>
      </c>
      <c r="C57" s="8" t="n">
        <v>82021</v>
      </c>
      <c r="D57" s="8" t="n">
        <v>128</v>
      </c>
      <c r="E57" s="8" t="n">
        <v>3293</v>
      </c>
      <c r="F57" s="8" t="n">
        <v>6</v>
      </c>
      <c r="G57" s="8" t="n">
        <v>74200</v>
      </c>
      <c r="H57" s="8" t="n">
        <v>4528</v>
      </c>
      <c r="I57" s="8" t="n">
        <v>1240</v>
      </c>
      <c r="J57" s="8" t="n">
        <v>56</v>
      </c>
      <c r="K57" s="8" t="n">
        <v>2</v>
      </c>
      <c r="L57" s="8"/>
      <c r="M57" s="8"/>
    </row>
    <row r="58" customFormat="false" ht="15.25" hidden="false" customHeight="false" outlineLevel="0" collapsed="false">
      <c r="A58" s="0" t="s">
        <v>23</v>
      </c>
      <c r="B58" s="1" t="n">
        <v>43918</v>
      </c>
      <c r="C58" s="8" t="n">
        <v>82159</v>
      </c>
      <c r="D58" s="8" t="n">
        <v>138</v>
      </c>
      <c r="E58" s="8" t="n">
        <v>3298</v>
      </c>
      <c r="F58" s="8" t="n">
        <v>5</v>
      </c>
      <c r="G58" s="8" t="n">
        <v>74739</v>
      </c>
      <c r="H58" s="8" t="n">
        <v>4122</v>
      </c>
      <c r="I58" s="8" t="n">
        <v>1039</v>
      </c>
      <c r="J58" s="8" t="n">
        <v>57</v>
      </c>
      <c r="K58" s="8" t="n">
        <v>2</v>
      </c>
      <c r="L58" s="8"/>
      <c r="M58" s="8"/>
    </row>
    <row r="59" customFormat="false" ht="15.25" hidden="false" customHeight="false" outlineLevel="0" collapsed="false">
      <c r="A59" s="0" t="s">
        <v>23</v>
      </c>
      <c r="B59" s="1" t="n">
        <v>43919</v>
      </c>
      <c r="C59" s="8" t="n">
        <v>82271</v>
      </c>
      <c r="D59" s="8" t="n">
        <v>112</v>
      </c>
      <c r="E59" s="8" t="n">
        <v>3301</v>
      </c>
      <c r="F59" s="8" t="n">
        <v>3</v>
      </c>
      <c r="G59" s="8" t="n">
        <v>75123</v>
      </c>
      <c r="H59" s="8" t="n">
        <v>3847</v>
      </c>
      <c r="I59" s="8" t="n">
        <v>891</v>
      </c>
      <c r="J59" s="8" t="n">
        <v>57</v>
      </c>
      <c r="K59" s="8" t="n">
        <v>2</v>
      </c>
      <c r="L59" s="8"/>
      <c r="M59" s="8"/>
    </row>
    <row r="60" customFormat="false" ht="15.25" hidden="false" customHeight="false" outlineLevel="0" collapsed="false">
      <c r="A60" s="0" t="s">
        <v>23</v>
      </c>
      <c r="B60" s="1" t="n">
        <v>43920</v>
      </c>
      <c r="C60" s="8" t="n">
        <v>82415</v>
      </c>
      <c r="D60" s="8" t="n">
        <v>144</v>
      </c>
      <c r="E60" s="8" t="n">
        <v>3306</v>
      </c>
      <c r="F60" s="8" t="n">
        <v>5</v>
      </c>
      <c r="G60" s="8" t="n">
        <v>75615</v>
      </c>
      <c r="H60" s="8" t="n">
        <v>3494</v>
      </c>
      <c r="I60" s="8" t="n">
        <v>747</v>
      </c>
      <c r="J60" s="8" t="n">
        <v>57</v>
      </c>
      <c r="K60" s="8" t="n">
        <v>2</v>
      </c>
      <c r="L60" s="8"/>
      <c r="M60" s="8"/>
    </row>
    <row r="61" customFormat="false" ht="15.25" hidden="false" customHeight="false" outlineLevel="0" collapsed="false">
      <c r="A61" s="0" t="s">
        <v>23</v>
      </c>
      <c r="B61" s="1" t="n">
        <v>43921</v>
      </c>
      <c r="C61" s="8" t="n">
        <v>82456</v>
      </c>
      <c r="D61" s="8" t="n">
        <v>41</v>
      </c>
      <c r="E61" s="8" t="n">
        <v>3313</v>
      </c>
      <c r="F61" s="8" t="n">
        <v>7</v>
      </c>
      <c r="G61" s="8" t="n">
        <v>75867</v>
      </c>
      <c r="H61" s="8" t="n">
        <v>3276</v>
      </c>
      <c r="I61" s="8" t="n">
        <v>638</v>
      </c>
      <c r="J61" s="8" t="n">
        <v>57</v>
      </c>
      <c r="K61" s="8" t="n">
        <v>2</v>
      </c>
      <c r="L61" s="8"/>
      <c r="M61" s="8"/>
    </row>
    <row r="62" customFormat="false" ht="15.25" hidden="false" customHeight="false" outlineLevel="0" collapsed="false">
      <c r="A62" s="0" t="s">
        <v>23</v>
      </c>
      <c r="B62" s="1" t="n">
        <v>43922</v>
      </c>
      <c r="C62" s="8" t="n">
        <v>82595</v>
      </c>
      <c r="D62" s="8" t="n">
        <v>139</v>
      </c>
      <c r="E62" s="8" t="n">
        <v>3314</v>
      </c>
      <c r="F62" s="8" t="n">
        <v>1</v>
      </c>
      <c r="G62" s="8" t="n">
        <v>76229</v>
      </c>
      <c r="H62" s="8" t="n">
        <v>3052</v>
      </c>
      <c r="I62" s="8" t="n">
        <v>533</v>
      </c>
      <c r="J62" s="8" t="n">
        <v>57</v>
      </c>
      <c r="K62" s="8" t="n">
        <v>2</v>
      </c>
      <c r="L62" s="8"/>
      <c r="M62" s="8"/>
    </row>
    <row r="63" customFormat="false" ht="15.25" hidden="false" customHeight="false" outlineLevel="0" collapsed="false">
      <c r="A63" s="0" t="s">
        <v>23</v>
      </c>
      <c r="B63" s="1" t="n">
        <v>43923</v>
      </c>
      <c r="C63" s="8" t="n">
        <v>82689</v>
      </c>
      <c r="D63" s="8" t="n">
        <v>94</v>
      </c>
      <c r="E63" s="8" t="n">
        <v>3321</v>
      </c>
      <c r="F63" s="8" t="n">
        <v>7</v>
      </c>
      <c r="G63" s="8" t="n">
        <v>76440</v>
      </c>
      <c r="H63" s="8" t="n">
        <v>2928</v>
      </c>
      <c r="I63" s="8" t="n">
        <v>471</v>
      </c>
      <c r="J63" s="8" t="n">
        <v>57</v>
      </c>
      <c r="K63" s="8" t="n">
        <v>2</v>
      </c>
      <c r="L63" s="8"/>
      <c r="M63" s="8"/>
    </row>
    <row r="64" customFormat="false" ht="15.25" hidden="false" customHeight="false" outlineLevel="0" collapsed="false">
      <c r="A64" s="0" t="s">
        <v>23</v>
      </c>
      <c r="B64" s="1" t="n">
        <v>43924</v>
      </c>
      <c r="C64" s="8" t="n">
        <v>82771</v>
      </c>
      <c r="D64" s="8" t="n">
        <v>82</v>
      </c>
      <c r="E64" s="8" t="n">
        <v>3327</v>
      </c>
      <c r="F64" s="8" t="n">
        <v>6</v>
      </c>
      <c r="G64" s="8" t="n">
        <v>76622</v>
      </c>
      <c r="H64" s="8" t="n">
        <v>2822</v>
      </c>
      <c r="I64" s="8" t="n">
        <v>437</v>
      </c>
      <c r="J64" s="8" t="n">
        <v>57</v>
      </c>
      <c r="K64" s="8" t="n">
        <v>2</v>
      </c>
      <c r="L64" s="8"/>
      <c r="M64" s="8"/>
    </row>
    <row r="65" customFormat="false" ht="15.25" hidden="false" customHeight="false" outlineLevel="0" collapsed="false">
      <c r="A65" s="0" t="s">
        <v>23</v>
      </c>
      <c r="B65" s="1" t="n">
        <v>43925</v>
      </c>
      <c r="C65" s="8" t="n">
        <v>82855</v>
      </c>
      <c r="D65" s="8" t="n">
        <v>84</v>
      </c>
      <c r="E65" s="8" t="n">
        <v>3331</v>
      </c>
      <c r="F65" s="8" t="n">
        <v>4</v>
      </c>
      <c r="G65" s="8" t="n">
        <v>76804</v>
      </c>
      <c r="H65" s="8" t="n">
        <v>2720</v>
      </c>
      <c r="I65" s="8" t="n">
        <v>387</v>
      </c>
      <c r="J65" s="8" t="n">
        <v>57</v>
      </c>
      <c r="K65" s="8" t="n">
        <v>2</v>
      </c>
      <c r="L65" s="8"/>
      <c r="M65" s="8"/>
    </row>
    <row r="66" customFormat="false" ht="15.25" hidden="false" customHeight="false" outlineLevel="0" collapsed="false">
      <c r="A66" s="0" t="s">
        <v>23</v>
      </c>
      <c r="B66" s="1" t="n">
        <v>43926</v>
      </c>
      <c r="C66" s="8" t="n">
        <v>82899</v>
      </c>
      <c r="D66" s="8" t="n">
        <v>44</v>
      </c>
      <c r="E66" s="8" t="n">
        <v>3335</v>
      </c>
      <c r="F66" s="8" t="n">
        <v>4</v>
      </c>
      <c r="G66" s="8" t="n">
        <v>76988</v>
      </c>
      <c r="H66" s="8" t="n">
        <v>2576</v>
      </c>
      <c r="I66" s="8" t="n">
        <v>339</v>
      </c>
      <c r="J66" s="8" t="n">
        <v>57</v>
      </c>
      <c r="K66" s="8" t="n">
        <v>2</v>
      </c>
      <c r="L66" s="8"/>
      <c r="M66" s="8"/>
    </row>
    <row r="67" customFormat="false" ht="15.25" hidden="false" customHeight="false" outlineLevel="0" collapsed="false">
      <c r="A67" s="0" t="s">
        <v>23</v>
      </c>
      <c r="B67" s="1" t="n">
        <v>43927</v>
      </c>
      <c r="C67" s="8" t="n">
        <v>82966</v>
      </c>
      <c r="D67" s="8" t="n">
        <v>67</v>
      </c>
      <c r="E67" s="8" t="n">
        <v>3338</v>
      </c>
      <c r="F67" s="8" t="n">
        <v>3</v>
      </c>
      <c r="G67" s="8" t="n">
        <v>77234</v>
      </c>
      <c r="H67" s="8" t="n">
        <v>2394</v>
      </c>
      <c r="I67" s="8" t="n">
        <v>303</v>
      </c>
      <c r="J67" s="8" t="n">
        <v>57</v>
      </c>
      <c r="K67" s="8" t="n">
        <v>2</v>
      </c>
      <c r="L67" s="8"/>
      <c r="M67" s="8"/>
    </row>
    <row r="68" customFormat="false" ht="15.25" hidden="false" customHeight="false" outlineLevel="0" collapsed="false">
      <c r="A68" s="0" t="s">
        <v>23</v>
      </c>
      <c r="B68" s="1" t="n">
        <v>43928</v>
      </c>
      <c r="C68" s="13" t="n">
        <v>83040</v>
      </c>
      <c r="D68" s="13" t="n">
        <v>74</v>
      </c>
      <c r="E68" s="13" t="n">
        <v>3340</v>
      </c>
      <c r="F68" s="13" t="n">
        <v>2</v>
      </c>
      <c r="G68" s="13" t="n">
        <v>77361</v>
      </c>
      <c r="H68" s="13" t="n">
        <v>2339</v>
      </c>
      <c r="I68" s="13" t="n">
        <v>277</v>
      </c>
      <c r="J68" s="13" t="n">
        <v>57</v>
      </c>
      <c r="K68" s="13" t="n">
        <v>2</v>
      </c>
      <c r="L68" s="13"/>
      <c r="M68" s="13"/>
    </row>
    <row r="69" customFormat="false" ht="15.25" hidden="false" customHeight="false" outlineLevel="0" collapsed="false">
      <c r="A69" s="0" t="s">
        <v>23</v>
      </c>
      <c r="B69" s="1" t="n">
        <v>43929</v>
      </c>
      <c r="C69" s="12" t="n">
        <v>83096</v>
      </c>
      <c r="D69" s="12" t="n">
        <v>56</v>
      </c>
      <c r="E69" s="12" t="n">
        <v>3340</v>
      </c>
      <c r="F69" s="12" t="n">
        <v>0</v>
      </c>
      <c r="G69" s="12" t="n">
        <v>77474</v>
      </c>
      <c r="H69" s="12" t="n">
        <v>2282</v>
      </c>
      <c r="I69" s="12" t="n">
        <v>224</v>
      </c>
      <c r="J69" s="12" t="n">
        <v>57</v>
      </c>
      <c r="K69" s="12" t="n">
        <v>2</v>
      </c>
      <c r="L69" s="12"/>
      <c r="M69" s="12"/>
    </row>
    <row r="70" customFormat="false" ht="15.25" hidden="false" customHeight="false" outlineLevel="0" collapsed="false">
      <c r="A70" s="0" t="s">
        <v>23</v>
      </c>
      <c r="B70" s="1" t="n">
        <v>43930</v>
      </c>
      <c r="C70" s="12" t="n">
        <v>83187</v>
      </c>
      <c r="D70" s="12" t="n">
        <v>91</v>
      </c>
      <c r="E70" s="12" t="n">
        <v>3342</v>
      </c>
      <c r="F70" s="12" t="n">
        <v>2</v>
      </c>
      <c r="G70" s="12" t="n">
        <v>77620</v>
      </c>
      <c r="H70" s="12" t="n">
        <v>2225</v>
      </c>
      <c r="I70" s="12" t="n">
        <v>204</v>
      </c>
      <c r="J70" s="12" t="n">
        <v>57</v>
      </c>
      <c r="K70" s="12" t="n">
        <v>2</v>
      </c>
      <c r="L70" s="12"/>
      <c r="M70" s="12"/>
    </row>
    <row r="71" customFormat="false" ht="15.25" hidden="false" customHeight="false" outlineLevel="0" collapsed="false">
      <c r="A71" s="0" t="s">
        <v>23</v>
      </c>
      <c r="B71" s="1" t="n">
        <v>43931</v>
      </c>
      <c r="C71" s="12" t="n">
        <v>83264</v>
      </c>
      <c r="D71" s="12" t="n">
        <v>77</v>
      </c>
      <c r="E71" s="12" t="n">
        <v>3344</v>
      </c>
      <c r="F71" s="12" t="n">
        <v>2</v>
      </c>
      <c r="G71" s="12" t="n">
        <v>77753</v>
      </c>
      <c r="H71" s="12" t="n">
        <v>2167</v>
      </c>
      <c r="I71" s="12" t="n">
        <v>191</v>
      </c>
      <c r="J71" s="12" t="n">
        <v>57</v>
      </c>
      <c r="K71" s="12" t="n">
        <v>2</v>
      </c>
      <c r="L71" s="12"/>
      <c r="M71" s="12"/>
    </row>
    <row r="72" customFormat="false" ht="15.25" hidden="false" customHeight="false" outlineLevel="0" collapsed="false">
      <c r="A72" s="0" t="s">
        <v>23</v>
      </c>
      <c r="B72" s="1" t="n">
        <v>43932</v>
      </c>
      <c r="C72" s="12" t="n">
        <v>83324</v>
      </c>
      <c r="D72" s="12" t="n">
        <v>60</v>
      </c>
      <c r="E72" s="12" t="n">
        <v>3346</v>
      </c>
      <c r="F72" s="12" t="n">
        <v>2</v>
      </c>
      <c r="G72" s="12" t="n">
        <v>77865</v>
      </c>
      <c r="H72" s="12" t="n">
        <v>2113</v>
      </c>
      <c r="I72" s="12" t="n">
        <v>160</v>
      </c>
      <c r="J72" s="12" t="n">
        <v>57</v>
      </c>
      <c r="K72" s="12" t="n">
        <v>2</v>
      </c>
      <c r="L72" s="12"/>
      <c r="M72" s="12"/>
    </row>
    <row r="73" customFormat="false" ht="15.25" hidden="false" customHeight="false" outlineLevel="0" collapsed="false">
      <c r="A73" s="0" t="s">
        <v>23</v>
      </c>
      <c r="B73" s="1" t="n">
        <v>43933</v>
      </c>
      <c r="C73" s="12" t="n">
        <v>83384</v>
      </c>
      <c r="D73" s="12" t="n">
        <v>60</v>
      </c>
      <c r="E73" s="12" t="n">
        <v>3349</v>
      </c>
      <c r="F73" s="12" t="n">
        <v>3</v>
      </c>
      <c r="G73" s="12" t="n">
        <v>77970</v>
      </c>
      <c r="H73" s="12" t="n">
        <v>2065</v>
      </c>
      <c r="I73" s="12" t="n">
        <v>156</v>
      </c>
      <c r="J73" s="12" t="n">
        <v>57</v>
      </c>
      <c r="K73" s="12" t="n">
        <v>2</v>
      </c>
      <c r="L73" s="12"/>
      <c r="M73" s="12"/>
    </row>
    <row r="74" customFormat="false" ht="15.25" hidden="false" customHeight="false" outlineLevel="0" collapsed="false">
      <c r="A74" s="0" t="s">
        <v>23</v>
      </c>
      <c r="B74" s="1" t="n">
        <v>43934</v>
      </c>
      <c r="C74" s="12" t="n">
        <v>83490</v>
      </c>
      <c r="D74" s="12" t="n">
        <v>106</v>
      </c>
      <c r="E74" s="12" t="n">
        <v>3349</v>
      </c>
      <c r="F74" s="12" t="n">
        <v>0</v>
      </c>
      <c r="G74" s="12" t="n">
        <v>78054</v>
      </c>
      <c r="H74" s="12" t="n">
        <v>2087</v>
      </c>
      <c r="I74" s="12" t="n">
        <v>153</v>
      </c>
      <c r="J74" s="12" t="n">
        <v>57</v>
      </c>
      <c r="K74" s="12" t="n">
        <v>2</v>
      </c>
      <c r="L74" s="12"/>
      <c r="M74" s="12"/>
    </row>
    <row r="75" customFormat="false" ht="15.25" hidden="false" customHeight="false" outlineLevel="0" collapsed="false">
      <c r="A75" s="0" t="s">
        <v>23</v>
      </c>
      <c r="B75" s="1" t="n">
        <v>43935</v>
      </c>
      <c r="C75" s="12" t="n">
        <v>83608</v>
      </c>
      <c r="D75" s="12" t="n">
        <v>118</v>
      </c>
      <c r="E75" s="12" t="n">
        <v>3351</v>
      </c>
      <c r="F75" s="12" t="n">
        <v>2</v>
      </c>
      <c r="G75" s="12" t="n">
        <v>78184</v>
      </c>
      <c r="H75" s="12" t="n">
        <v>2073</v>
      </c>
      <c r="I75" s="12" t="n">
        <v>135</v>
      </c>
      <c r="J75" s="12" t="n">
        <v>57</v>
      </c>
      <c r="K75" s="12" t="n">
        <v>2</v>
      </c>
      <c r="L75" s="12"/>
      <c r="M75" s="12"/>
    </row>
    <row r="76" customFormat="false" ht="15.25" hidden="false" customHeight="false" outlineLevel="0" collapsed="false">
      <c r="A76" s="0" t="s">
        <v>23</v>
      </c>
      <c r="B76" s="1" t="n">
        <v>43936</v>
      </c>
      <c r="C76" s="12" t="n">
        <v>83700</v>
      </c>
      <c r="D76" s="12" t="n">
        <v>92</v>
      </c>
      <c r="E76" s="12" t="n">
        <v>3351</v>
      </c>
      <c r="F76" s="12" t="n">
        <v>0</v>
      </c>
      <c r="G76" s="12" t="n">
        <v>78306</v>
      </c>
      <c r="H76" s="12" t="n">
        <v>2043</v>
      </c>
      <c r="I76" s="12" t="n">
        <v>130</v>
      </c>
      <c r="J76" s="12" t="n">
        <v>57</v>
      </c>
      <c r="K76" s="12" t="n">
        <v>2</v>
      </c>
      <c r="L76" s="12"/>
      <c r="M76" s="12"/>
    </row>
    <row r="77" customFormat="false" ht="15.25" hidden="false" customHeight="false" outlineLevel="0" collapsed="false">
      <c r="A77" s="0" t="s">
        <v>23</v>
      </c>
      <c r="B77" s="1" t="n">
        <v>43937</v>
      </c>
      <c r="C77" s="12" t="n">
        <v>83752</v>
      </c>
      <c r="D77" s="12" t="n">
        <v>52</v>
      </c>
      <c r="E77" s="12" t="n">
        <v>3352</v>
      </c>
      <c r="F77" s="12" t="n">
        <v>1</v>
      </c>
      <c r="G77" s="12" t="n">
        <v>78427</v>
      </c>
      <c r="H77" s="12" t="n">
        <v>1973</v>
      </c>
      <c r="I77" s="12" t="n">
        <v>124</v>
      </c>
      <c r="J77" s="12" t="n">
        <v>57</v>
      </c>
      <c r="K77" s="12" t="n">
        <v>2</v>
      </c>
      <c r="L77" s="12"/>
      <c r="M77" s="12"/>
    </row>
    <row r="78" customFormat="false" ht="15.25" hidden="false" customHeight="false" outlineLevel="0" collapsed="false">
      <c r="A78" s="0" t="s">
        <v>23</v>
      </c>
      <c r="B78" s="1" t="n">
        <v>43938</v>
      </c>
      <c r="C78" s="12" t="n">
        <v>83799</v>
      </c>
      <c r="D78" s="12" t="n">
        <v>47</v>
      </c>
      <c r="E78" s="12" t="n">
        <v>3352</v>
      </c>
      <c r="F78" s="12" t="n">
        <v>0</v>
      </c>
      <c r="G78" s="12" t="n">
        <v>78548</v>
      </c>
      <c r="H78" s="12" t="n">
        <v>1899</v>
      </c>
      <c r="I78" s="12" t="n">
        <v>105</v>
      </c>
      <c r="J78" s="12" t="n">
        <v>57</v>
      </c>
      <c r="K78" s="12" t="n">
        <v>2</v>
      </c>
    </row>
    <row r="79" customFormat="false" ht="15.25" hidden="false" customHeight="false" outlineLevel="0" collapsed="false">
      <c r="A79" s="0" t="s">
        <v>23</v>
      </c>
      <c r="B79" s="1" t="n">
        <v>43939</v>
      </c>
      <c r="C79" s="12" t="n">
        <v>84154</v>
      </c>
      <c r="D79" s="12" t="n">
        <v>355</v>
      </c>
      <c r="E79" s="12" t="n">
        <v>4642</v>
      </c>
      <c r="F79" s="12" t="n">
        <v>1290</v>
      </c>
      <c r="G79" s="12" t="n">
        <v>78659</v>
      </c>
      <c r="H79" s="12" t="n">
        <v>853</v>
      </c>
      <c r="I79" s="12" t="n">
        <v>99</v>
      </c>
      <c r="J79" s="12" t="n">
        <v>57</v>
      </c>
      <c r="K79" s="12" t="n">
        <v>2</v>
      </c>
    </row>
    <row r="80" customFormat="false" ht="15.25" hidden="false" customHeight="false" outlineLevel="0" collapsed="false">
      <c r="A80" s="0" t="s">
        <v>23</v>
      </c>
      <c r="B80" s="1" t="n">
        <v>43940</v>
      </c>
      <c r="C80" s="12" t="n">
        <v>84186</v>
      </c>
      <c r="D80" s="12" t="n">
        <v>32</v>
      </c>
      <c r="E80" s="12" t="n">
        <v>4642</v>
      </c>
      <c r="F80" s="12" t="n">
        <v>0</v>
      </c>
      <c r="G80" s="12" t="n">
        <v>77791</v>
      </c>
      <c r="H80" s="12" t="n">
        <v>1753</v>
      </c>
      <c r="I80" s="12" t="n">
        <v>95</v>
      </c>
      <c r="J80" s="12" t="n">
        <v>57</v>
      </c>
      <c r="K80" s="12" t="n">
        <v>2</v>
      </c>
    </row>
    <row r="81" customFormat="false" ht="15.25" hidden="false" customHeight="false" outlineLevel="0" collapsed="false">
      <c r="A81" s="0" t="s">
        <v>23</v>
      </c>
      <c r="B81" s="1" t="n">
        <v>43941</v>
      </c>
      <c r="C81" s="12" t="n">
        <v>84226</v>
      </c>
      <c r="D81" s="12" t="n">
        <v>40</v>
      </c>
      <c r="E81" s="12" t="n">
        <v>4642</v>
      </c>
      <c r="F81" s="12" t="n">
        <v>0</v>
      </c>
      <c r="G81" s="12" t="n">
        <v>77870</v>
      </c>
      <c r="H81" s="12" t="n">
        <v>1714</v>
      </c>
      <c r="I81" s="12" t="n">
        <v>94</v>
      </c>
      <c r="J81" s="12" t="n">
        <v>57</v>
      </c>
      <c r="K81" s="12" t="n">
        <v>2</v>
      </c>
    </row>
    <row r="82" customFormat="false" ht="15.25" hidden="false" customHeight="false" outlineLevel="0" collapsed="false">
      <c r="A82" s="0" t="s">
        <v>23</v>
      </c>
      <c r="B82" s="1" t="n">
        <v>43942</v>
      </c>
      <c r="C82" s="6" t="n">
        <v>84240</v>
      </c>
      <c r="D82" s="6" t="n">
        <v>14</v>
      </c>
      <c r="E82" s="6" t="n">
        <v>4642</v>
      </c>
      <c r="F82" s="6" t="n">
        <v>0</v>
      </c>
      <c r="G82" s="6" t="n">
        <v>77939</v>
      </c>
      <c r="H82" s="6" t="n">
        <v>1659</v>
      </c>
      <c r="I82" s="6" t="n">
        <v>90</v>
      </c>
      <c r="J82" s="6" t="n">
        <v>57</v>
      </c>
      <c r="K82" s="6" t="n">
        <v>2</v>
      </c>
    </row>
    <row r="83" customFormat="false" ht="15.25" hidden="false" customHeight="false" outlineLevel="0" collapsed="false">
      <c r="A83" s="0" t="s">
        <v>23</v>
      </c>
      <c r="B83" s="1" t="n">
        <v>43943</v>
      </c>
      <c r="C83" s="6" t="n">
        <v>84258</v>
      </c>
      <c r="D83" s="6" t="n">
        <v>18</v>
      </c>
      <c r="E83" s="6" t="n">
        <v>4642</v>
      </c>
      <c r="F83" s="6" t="n">
        <v>0</v>
      </c>
      <c r="G83" s="6" t="n">
        <v>78014</v>
      </c>
      <c r="H83" s="6" t="n">
        <v>1602</v>
      </c>
      <c r="I83" s="6" t="n">
        <v>91</v>
      </c>
      <c r="J83" s="6" t="n">
        <v>57</v>
      </c>
      <c r="K83" s="6" t="n">
        <v>3</v>
      </c>
    </row>
    <row r="84" customFormat="false" ht="15.25" hidden="false" customHeight="false" outlineLevel="0" collapsed="false">
      <c r="A84" s="0" t="s">
        <v>23</v>
      </c>
      <c r="B84" s="1" t="n">
        <v>43944</v>
      </c>
      <c r="C84" s="6" t="n">
        <v>84293</v>
      </c>
      <c r="D84" s="6" t="n">
        <v>35</v>
      </c>
      <c r="E84" s="6" t="n">
        <v>4642</v>
      </c>
      <c r="F84" s="6" t="n">
        <v>0</v>
      </c>
      <c r="G84" s="6" t="n">
        <v>78091</v>
      </c>
      <c r="H84" s="6" t="n">
        <v>1560</v>
      </c>
      <c r="I84" s="6" t="n">
        <v>87</v>
      </c>
      <c r="J84" s="6" t="n">
        <v>58</v>
      </c>
      <c r="K84" s="6" t="n">
        <v>3</v>
      </c>
    </row>
    <row r="85" customFormat="false" ht="15.25" hidden="false" customHeight="false" outlineLevel="0" collapsed="false">
      <c r="A85" s="0" t="s">
        <v>23</v>
      </c>
      <c r="B85" s="1" t="n">
        <v>43945</v>
      </c>
      <c r="C85" s="6" t="n">
        <v>84306</v>
      </c>
      <c r="D85" s="6" t="n">
        <v>13</v>
      </c>
      <c r="E85" s="6" t="n">
        <v>4642</v>
      </c>
      <c r="F85" s="6" t="n">
        <v>0</v>
      </c>
      <c r="G85" s="6" t="n">
        <v>78186</v>
      </c>
      <c r="H85" s="6" t="n">
        <v>1478</v>
      </c>
      <c r="I85" s="6" t="n">
        <v>73</v>
      </c>
      <c r="J85" s="6" t="n">
        <v>58</v>
      </c>
      <c r="K85" s="6" t="n">
        <v>3</v>
      </c>
    </row>
    <row r="86" customFormat="false" ht="15.25" hidden="false" customHeight="false" outlineLevel="0" collapsed="false">
      <c r="A86" s="0" t="s">
        <v>23</v>
      </c>
      <c r="B86" s="1" t="n">
        <v>43946</v>
      </c>
      <c r="C86" s="6" t="n">
        <v>84313</v>
      </c>
      <c r="D86" s="6" t="n">
        <v>7</v>
      </c>
      <c r="E86" s="6" t="n">
        <v>4642</v>
      </c>
      <c r="F86" s="6" t="n">
        <v>0</v>
      </c>
      <c r="G86" s="6" t="n">
        <v>78247</v>
      </c>
      <c r="H86" s="6" t="n">
        <v>1424</v>
      </c>
      <c r="I86" s="6" t="n">
        <v>67</v>
      </c>
      <c r="J86" s="6" t="n">
        <v>58</v>
      </c>
      <c r="K86" s="6" t="n">
        <v>3</v>
      </c>
    </row>
    <row r="87" customFormat="false" ht="15.25" hidden="false" customHeight="false" outlineLevel="0" collapsed="false">
      <c r="A87" s="0" t="s">
        <v>23</v>
      </c>
      <c r="B87" s="1" t="n">
        <v>43947</v>
      </c>
      <c r="C87" s="6" t="n">
        <v>84328</v>
      </c>
      <c r="D87" s="6" t="n">
        <v>15</v>
      </c>
      <c r="E87" s="6" t="n">
        <v>4642</v>
      </c>
      <c r="F87" s="6" t="n">
        <v>0</v>
      </c>
      <c r="G87" s="6" t="n">
        <v>78401</v>
      </c>
      <c r="H87" s="6" t="n">
        <v>1285</v>
      </c>
      <c r="I87" s="6" t="n">
        <v>54</v>
      </c>
      <c r="J87" s="6" t="n">
        <v>58</v>
      </c>
      <c r="K87" s="6" t="n">
        <v>3</v>
      </c>
    </row>
    <row r="88" customFormat="false" ht="15.25" hidden="false" customHeight="false" outlineLevel="0" collapsed="false">
      <c r="A88" s="0" t="s">
        <v>23</v>
      </c>
      <c r="B88" s="1" t="n">
        <v>43948</v>
      </c>
      <c r="C88" s="6" t="n">
        <v>84339</v>
      </c>
      <c r="D88" s="6" t="n">
        <v>11</v>
      </c>
      <c r="E88" s="6" t="n">
        <v>4642</v>
      </c>
      <c r="F88" s="6" t="n">
        <v>0</v>
      </c>
      <c r="G88" s="6" t="n">
        <v>78459</v>
      </c>
      <c r="H88" s="6" t="n">
        <v>1238</v>
      </c>
      <c r="I88" s="6" t="n">
        <v>56</v>
      </c>
      <c r="J88" s="6" t="n">
        <v>58</v>
      </c>
      <c r="K88" s="6" t="n">
        <v>3</v>
      </c>
    </row>
    <row r="89" customFormat="false" ht="14" hidden="false" customHeight="false" outlineLevel="0" collapsed="false">
      <c r="A89" s="0" t="s">
        <v>23</v>
      </c>
      <c r="B89" s="1" t="n">
        <v>43949</v>
      </c>
      <c r="C89" s="2" t="n">
        <v>84342</v>
      </c>
      <c r="D89" s="2" t="n">
        <v>3</v>
      </c>
      <c r="E89" s="2" t="n">
        <v>4643</v>
      </c>
      <c r="F89" s="2" t="n">
        <v>1</v>
      </c>
      <c r="G89" s="2" t="n">
        <v>78583</v>
      </c>
      <c r="H89" s="2" t="n">
        <v>1116</v>
      </c>
      <c r="I89" s="2" t="n">
        <v>57</v>
      </c>
      <c r="J89" s="2" t="n">
        <v>58</v>
      </c>
      <c r="K89" s="2" t="n">
        <v>3</v>
      </c>
    </row>
    <row r="90" customFormat="false" ht="14" hidden="false" customHeight="false" outlineLevel="0" collapsed="false">
      <c r="A90" s="0" t="s">
        <v>23</v>
      </c>
      <c r="B90" s="1" t="n">
        <v>43950</v>
      </c>
      <c r="C90" s="2" t="n">
        <v>84348</v>
      </c>
      <c r="D90" s="2" t="n">
        <v>6</v>
      </c>
      <c r="E90" s="2" t="n">
        <v>4643</v>
      </c>
      <c r="F90" s="2" t="n">
        <v>0</v>
      </c>
      <c r="G90" s="2" t="n">
        <v>78705</v>
      </c>
      <c r="H90" s="2" t="n">
        <v>1000</v>
      </c>
      <c r="I90" s="2" t="n">
        <v>55</v>
      </c>
      <c r="J90" s="2" t="n">
        <v>58</v>
      </c>
      <c r="K90" s="2" t="n">
        <v>3</v>
      </c>
    </row>
    <row r="91" customFormat="false" ht="14" hidden="false" customHeight="false" outlineLevel="0" collapsed="false">
      <c r="A91" s="0" t="s">
        <v>23</v>
      </c>
      <c r="B91" s="1" t="n">
        <v>43951</v>
      </c>
      <c r="C91" s="2" t="n">
        <v>84370</v>
      </c>
      <c r="D91" s="2" t="n">
        <v>22</v>
      </c>
      <c r="E91" s="2" t="n">
        <v>4643</v>
      </c>
      <c r="F91" s="2" t="n">
        <v>0</v>
      </c>
      <c r="G91" s="2" t="n">
        <v>78753</v>
      </c>
      <c r="H91" s="2" t="n">
        <v>974</v>
      </c>
      <c r="I91" s="2" t="n">
        <v>55</v>
      </c>
      <c r="J91" s="2" t="n">
        <v>58</v>
      </c>
      <c r="K91" s="2" t="n">
        <v>3</v>
      </c>
    </row>
    <row r="92" customFormat="false" ht="14.75" hidden="false" customHeight="false" outlineLevel="0" collapsed="false">
      <c r="A92" s="0" t="s">
        <v>23</v>
      </c>
      <c r="B92" s="1" t="n">
        <v>43952</v>
      </c>
      <c r="C92" s="2" t="n">
        <v>84374</v>
      </c>
      <c r="D92" s="2" t="n">
        <v>4</v>
      </c>
      <c r="E92" s="2" t="n">
        <v>4643</v>
      </c>
      <c r="F92" s="2" t="n">
        <v>0</v>
      </c>
      <c r="G92" s="2" t="n">
        <v>78813</v>
      </c>
      <c r="H92" s="2" t="n">
        <v>918</v>
      </c>
      <c r="I92" s="2" t="n">
        <v>46</v>
      </c>
      <c r="J92" s="2" t="n">
        <v>58</v>
      </c>
      <c r="K92" s="2" t="n">
        <v>3</v>
      </c>
    </row>
    <row r="93" customFormat="false" ht="15.25" hidden="false" customHeight="false" outlineLevel="0" collapsed="false">
      <c r="A93" s="0" t="s">
        <v>23</v>
      </c>
      <c r="B93" s="1" t="n">
        <v>43953</v>
      </c>
      <c r="C93" s="6" t="n">
        <f aca="false">sheet1!aqi94</f>
        <v>84388</v>
      </c>
      <c r="D93" s="6" t="n">
        <f aca="false">sheet1!aqj94</f>
        <v>14</v>
      </c>
      <c r="E93" s="6" t="n">
        <f aca="false">sheet1!aqk94</f>
        <v>4643</v>
      </c>
      <c r="F93" s="6" t="n">
        <f aca="false">sheet1!aql94</f>
        <v>0</v>
      </c>
      <c r="G93" s="6" t="n">
        <f aca="false">sheet1!aqm94</f>
        <v>78862</v>
      </c>
      <c r="H93" s="6" t="n">
        <f aca="false">sheet1!aqn94</f>
        <v>883</v>
      </c>
      <c r="I93" s="6" t="n">
        <f aca="false">sheet1!aqo94</f>
        <v>43</v>
      </c>
      <c r="J93" s="6" t="n">
        <f aca="false">sheet1!aqp94</f>
        <v>58</v>
      </c>
      <c r="K93" s="6" t="n">
        <f aca="false">sheet1!aqq94</f>
        <v>3</v>
      </c>
      <c r="L93" s="6"/>
      <c r="M93" s="6"/>
    </row>
    <row r="94" customFormat="false" ht="15.25" hidden="false" customHeight="false" outlineLevel="0" collapsed="false">
      <c r="A94" s="0" t="s">
        <v>23</v>
      </c>
      <c r="B94" s="1" t="n">
        <v>43954</v>
      </c>
      <c r="C94" s="6" t="n">
        <f aca="false">sheet1!aqi95</f>
        <v>84392</v>
      </c>
      <c r="D94" s="6" t="n">
        <f aca="false">sheet1!aqj95</f>
        <v>4</v>
      </c>
      <c r="E94" s="6" t="n">
        <f aca="false">sheet1!aqk95</f>
        <v>4643</v>
      </c>
      <c r="F94" s="6" t="n">
        <f aca="false">sheet1!aql95</f>
        <v>0</v>
      </c>
      <c r="G94" s="6" t="n">
        <f aca="false">sheet1!aqm95</f>
        <v>78910</v>
      </c>
      <c r="H94" s="6" t="n">
        <f aca="false">sheet1!aqn95</f>
        <v>839</v>
      </c>
      <c r="I94" s="6" t="n">
        <f aca="false">sheet1!aqo95</f>
        <v>42</v>
      </c>
      <c r="J94" s="6" t="n">
        <f aca="false">sheet1!aqp95</f>
        <v>58</v>
      </c>
      <c r="K94" s="6" t="n">
        <f aca="false">sheet1!aqq95</f>
        <v>3</v>
      </c>
      <c r="L94" s="6"/>
      <c r="M94" s="6"/>
    </row>
    <row r="95" customFormat="false" ht="15.25" hidden="false" customHeight="false" outlineLevel="0" collapsed="false">
      <c r="A95" s="0" t="s">
        <v>23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23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23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23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23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23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23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23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23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23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23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23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23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23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A109" s="0" t="s">
        <v>23</v>
      </c>
      <c r="B109" s="1" t="n">
        <v>43969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24</v>
      </c>
      <c r="B2" s="1" t="n">
        <v>43862</v>
      </c>
      <c r="C2" s="6" t="n">
        <v>0</v>
      </c>
      <c r="D2" s="6" t="n">
        <v>0</v>
      </c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24</v>
      </c>
      <c r="B3" s="1" t="n">
        <v>43863</v>
      </c>
      <c r="C3" s="6" t="n">
        <v>0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24</v>
      </c>
      <c r="B4" s="1" t="n">
        <v>43864</v>
      </c>
      <c r="C4" s="6" t="n">
        <v>0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24</v>
      </c>
      <c r="B5" s="1" t="n">
        <v>43865</v>
      </c>
      <c r="C5" s="6" t="n">
        <v>0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24</v>
      </c>
      <c r="B6" s="1" t="n">
        <v>43866</v>
      </c>
      <c r="C6" s="6" t="n">
        <v>0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24</v>
      </c>
      <c r="B7" s="1" t="n">
        <v>43867</v>
      </c>
      <c r="C7" s="6" t="n">
        <v>0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24</v>
      </c>
      <c r="B8" s="1" t="n">
        <v>43868</v>
      </c>
      <c r="C8" s="6" t="n">
        <v>0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24</v>
      </c>
      <c r="B9" s="1" t="n">
        <v>43869</v>
      </c>
      <c r="C9" s="6" t="n">
        <v>0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24</v>
      </c>
      <c r="B10" s="1" t="n">
        <v>43870</v>
      </c>
      <c r="C10" s="6" t="n">
        <v>0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24</v>
      </c>
      <c r="B11" s="1" t="n">
        <v>43871</v>
      </c>
      <c r="C11" s="6" t="n">
        <v>0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24</v>
      </c>
      <c r="B12" s="1" t="n">
        <v>43872</v>
      </c>
      <c r="C12" s="6" t="n">
        <v>0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24</v>
      </c>
      <c r="B13" s="1" t="n">
        <v>43873</v>
      </c>
      <c r="C13" s="6" t="n">
        <v>0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24</v>
      </c>
      <c r="B14" s="1" t="n">
        <v>43874</v>
      </c>
      <c r="C14" s="6" t="n">
        <v>0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24</v>
      </c>
      <c r="B15" s="1" t="n">
        <v>43875</v>
      </c>
      <c r="C15" s="6" t="n">
        <v>0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24</v>
      </c>
      <c r="B16" s="1" t="n">
        <v>43876</v>
      </c>
      <c r="C16" s="6" t="n">
        <v>0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24</v>
      </c>
      <c r="B17" s="1" t="n">
        <v>43877</v>
      </c>
      <c r="C17" s="6" t="n">
        <v>0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24</v>
      </c>
      <c r="B18" s="1" t="n">
        <v>43878</v>
      </c>
      <c r="C18" s="6" t="n">
        <v>0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24</v>
      </c>
      <c r="B19" s="1" t="n">
        <v>43879</v>
      </c>
      <c r="C19" s="6" t="n">
        <v>0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24</v>
      </c>
      <c r="B20" s="1" t="n">
        <v>43880</v>
      </c>
      <c r="C20" s="6" t="n">
        <v>0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24</v>
      </c>
      <c r="B21" s="1" t="n">
        <v>43881</v>
      </c>
      <c r="C21" s="6" t="n">
        <v>2</v>
      </c>
      <c r="D21" s="6" t="n">
        <v>2</v>
      </c>
      <c r="E21" s="6" t="n">
        <v>2</v>
      </c>
      <c r="F21" s="6" t="n">
        <v>2</v>
      </c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24</v>
      </c>
      <c r="B22" s="1" t="n">
        <v>43882</v>
      </c>
      <c r="C22" s="6" t="n">
        <v>5</v>
      </c>
      <c r="D22" s="6" t="n">
        <v>3</v>
      </c>
      <c r="E22" s="6" t="n">
        <v>2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24</v>
      </c>
      <c r="B23" s="1" t="n">
        <v>43883</v>
      </c>
      <c r="C23" s="6" t="n">
        <v>18</v>
      </c>
      <c r="D23" s="6" t="n">
        <v>13</v>
      </c>
      <c r="E23" s="6" t="n">
        <v>4</v>
      </c>
      <c r="F23" s="6" t="n">
        <v>2</v>
      </c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24</v>
      </c>
      <c r="B24" s="1" t="n">
        <v>43884</v>
      </c>
      <c r="C24" s="6" t="n">
        <v>28</v>
      </c>
      <c r="D24" s="6" t="n">
        <v>10</v>
      </c>
      <c r="E24" s="6" t="n">
        <v>5</v>
      </c>
      <c r="F24" s="6" t="n">
        <v>1</v>
      </c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24</v>
      </c>
      <c r="B25" s="1" t="n">
        <v>43885</v>
      </c>
      <c r="C25" s="6" t="n">
        <v>43</v>
      </c>
      <c r="D25" s="6" t="n">
        <v>15</v>
      </c>
      <c r="E25" s="6" t="n">
        <v>8</v>
      </c>
      <c r="F25" s="6" t="n">
        <v>3</v>
      </c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24</v>
      </c>
      <c r="B26" s="1" t="n">
        <v>43886</v>
      </c>
      <c r="C26" s="6" t="n">
        <v>61</v>
      </c>
      <c r="D26" s="6" t="n">
        <v>18</v>
      </c>
      <c r="E26" s="6" t="n">
        <v>12</v>
      </c>
      <c r="F26" s="6" t="n">
        <v>4</v>
      </c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24</v>
      </c>
      <c r="B27" s="1" t="n">
        <v>43887</v>
      </c>
      <c r="C27" s="6" t="n">
        <v>95</v>
      </c>
      <c r="D27" s="6" t="n">
        <v>34</v>
      </c>
      <c r="E27" s="6" t="n">
        <v>15</v>
      </c>
      <c r="F27" s="6" t="n">
        <v>3</v>
      </c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24</v>
      </c>
      <c r="B28" s="1" t="n">
        <v>43888</v>
      </c>
      <c r="C28" s="6" t="n">
        <v>141</v>
      </c>
      <c r="D28" s="6" t="n">
        <v>46</v>
      </c>
      <c r="E28" s="6" t="n">
        <v>22</v>
      </c>
      <c r="F28" s="6" t="n">
        <v>7</v>
      </c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24</v>
      </c>
      <c r="B29" s="1" t="n">
        <v>43889</v>
      </c>
      <c r="C29" s="6" t="n">
        <v>245</v>
      </c>
      <c r="D29" s="6" t="n">
        <v>104</v>
      </c>
      <c r="E29" s="6" t="n">
        <v>26</v>
      </c>
      <c r="F29" s="6" t="n">
        <v>4</v>
      </c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24</v>
      </c>
      <c r="B30" s="1" t="n">
        <v>43890</v>
      </c>
      <c r="C30" s="6" t="n">
        <v>388</v>
      </c>
      <c r="D30" s="6" t="n">
        <v>143</v>
      </c>
      <c r="E30" s="6" t="n">
        <v>34</v>
      </c>
      <c r="F30" s="6" t="n">
        <v>8</v>
      </c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24</v>
      </c>
      <c r="B31" s="1" t="n">
        <v>43891</v>
      </c>
      <c r="C31" s="6" t="n">
        <v>593</v>
      </c>
      <c r="D31" s="6" t="n">
        <v>205</v>
      </c>
      <c r="E31" s="6" t="n">
        <v>43</v>
      </c>
      <c r="F31" s="6" t="n">
        <v>9</v>
      </c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24</v>
      </c>
      <c r="B32" s="1" t="n">
        <v>43892</v>
      </c>
      <c r="C32" s="6" t="n">
        <v>978</v>
      </c>
      <c r="D32" s="6" t="n">
        <v>385</v>
      </c>
      <c r="E32" s="6" t="n">
        <v>54</v>
      </c>
      <c r="F32" s="6" t="n">
        <v>11</v>
      </c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24</v>
      </c>
      <c r="B33" s="1" t="n">
        <v>43893</v>
      </c>
      <c r="C33" s="6" t="n">
        <v>1501</v>
      </c>
      <c r="D33" s="6" t="n">
        <v>523</v>
      </c>
      <c r="E33" s="6" t="n">
        <v>66</v>
      </c>
      <c r="F33" s="6" t="n">
        <v>12</v>
      </c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24</v>
      </c>
      <c r="B34" s="1" t="n">
        <v>43894</v>
      </c>
      <c r="C34" s="6" t="n">
        <v>2336</v>
      </c>
      <c r="D34" s="6" t="n">
        <v>835</v>
      </c>
      <c r="E34" s="6" t="n">
        <v>77</v>
      </c>
      <c r="F34" s="6" t="n">
        <v>11</v>
      </c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24</v>
      </c>
      <c r="B35" s="1" t="n">
        <v>43895</v>
      </c>
      <c r="C35" s="6" t="n">
        <v>2922</v>
      </c>
      <c r="D35" s="6" t="n">
        <v>586</v>
      </c>
      <c r="E35" s="6" t="n">
        <v>92</v>
      </c>
      <c r="F35" s="6" t="n">
        <v>15</v>
      </c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24</v>
      </c>
      <c r="B36" s="1" t="n">
        <v>43896</v>
      </c>
      <c r="C36" s="6" t="n">
        <v>3513</v>
      </c>
      <c r="D36" s="6" t="n">
        <v>591</v>
      </c>
      <c r="E36" s="6" t="n">
        <v>107</v>
      </c>
      <c r="F36" s="6" t="n">
        <v>15</v>
      </c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24</v>
      </c>
      <c r="B37" s="1" t="n">
        <v>43897</v>
      </c>
      <c r="C37" s="7" t="n">
        <v>4747</v>
      </c>
      <c r="D37" s="7" t="n">
        <v>1234</v>
      </c>
      <c r="E37" s="7" t="n">
        <v>124</v>
      </c>
      <c r="F37" s="7" t="n">
        <v>17</v>
      </c>
      <c r="G37" s="7" t="n">
        <v>913</v>
      </c>
      <c r="H37" s="7" t="n">
        <v>3710</v>
      </c>
      <c r="I37" s="7" t="n">
        <v>0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24</v>
      </c>
      <c r="B38" s="1" t="n">
        <v>43898</v>
      </c>
      <c r="C38" s="6" t="n">
        <v>5823</v>
      </c>
      <c r="D38" s="6" t="n">
        <v>1076</v>
      </c>
      <c r="E38" s="6" t="n">
        <v>145</v>
      </c>
      <c r="F38" s="6" t="n">
        <v>21</v>
      </c>
      <c r="G38" s="6" t="n">
        <v>1669</v>
      </c>
      <c r="H38" s="6" t="n">
        <v>4009</v>
      </c>
      <c r="I38" s="6" t="n">
        <v>0</v>
      </c>
      <c r="J38" s="6" t="n">
        <v>69.3</v>
      </c>
      <c r="K38" s="6"/>
      <c r="L38" s="6"/>
      <c r="M38" s="6"/>
    </row>
    <row r="39" customFormat="false" ht="15.25" hidden="false" customHeight="false" outlineLevel="0" collapsed="false">
      <c r="A39" s="0" t="s">
        <v>24</v>
      </c>
      <c r="B39" s="1" t="n">
        <v>43899</v>
      </c>
      <c r="C39" s="6" t="n">
        <v>6566</v>
      </c>
      <c r="D39" s="6" t="n">
        <v>743</v>
      </c>
      <c r="E39" s="6" t="n">
        <v>194</v>
      </c>
      <c r="F39" s="6" t="n">
        <v>49</v>
      </c>
      <c r="G39" s="6" t="n">
        <v>2134</v>
      </c>
      <c r="H39" s="6" t="n">
        <v>4238</v>
      </c>
      <c r="I39" s="6" t="n">
        <v>0</v>
      </c>
      <c r="J39" s="6" t="n">
        <v>78.2</v>
      </c>
      <c r="K39" s="6"/>
      <c r="L39" s="6"/>
      <c r="M39" s="6"/>
    </row>
    <row r="40" customFormat="false" ht="15.25" hidden="false" customHeight="false" outlineLevel="0" collapsed="false">
      <c r="A40" s="0" t="s">
        <v>24</v>
      </c>
      <c r="B40" s="1" t="n">
        <v>43900</v>
      </c>
      <c r="C40" s="6" t="n">
        <v>7161</v>
      </c>
      <c r="D40" s="6" t="n">
        <v>595</v>
      </c>
      <c r="E40" s="6" t="n">
        <v>237</v>
      </c>
      <c r="F40" s="6" t="n">
        <v>43</v>
      </c>
      <c r="G40" s="6" t="n">
        <v>2394</v>
      </c>
      <c r="H40" s="6" t="n">
        <v>4530</v>
      </c>
      <c r="I40" s="6" t="n">
        <v>0</v>
      </c>
      <c r="J40" s="6" t="n">
        <v>85.3</v>
      </c>
      <c r="K40" s="6"/>
      <c r="L40" s="6"/>
      <c r="M40" s="6"/>
    </row>
    <row r="41" customFormat="false" ht="15.25" hidden="false" customHeight="false" outlineLevel="0" collapsed="false">
      <c r="A41" s="0" t="s">
        <v>24</v>
      </c>
      <c r="B41" s="1" t="n">
        <v>43901</v>
      </c>
      <c r="C41" s="6" t="n">
        <v>8042</v>
      </c>
      <c r="D41" s="6" t="n">
        <v>881</v>
      </c>
      <c r="E41" s="6" t="n">
        <v>291</v>
      </c>
      <c r="F41" s="6" t="n">
        <v>54</v>
      </c>
      <c r="G41" s="6" t="n">
        <v>2731</v>
      </c>
      <c r="H41" s="6" t="n">
        <v>5020</v>
      </c>
      <c r="I41" s="6" t="n">
        <v>0</v>
      </c>
      <c r="J41" s="6" t="n">
        <v>95.7</v>
      </c>
      <c r="K41" s="6"/>
      <c r="L41" s="6"/>
      <c r="M41" s="6"/>
    </row>
    <row r="42" customFormat="false" ht="15.25" hidden="false" customHeight="false" outlineLevel="0" collapsed="false">
      <c r="A42" s="0" t="s">
        <v>24</v>
      </c>
      <c r="B42" s="1" t="n">
        <v>43902</v>
      </c>
      <c r="C42" s="6" t="n">
        <v>9000</v>
      </c>
      <c r="D42" s="6" t="n">
        <v>958</v>
      </c>
      <c r="E42" s="6" t="n">
        <v>354</v>
      </c>
      <c r="F42" s="6" t="n">
        <v>63</v>
      </c>
      <c r="G42" s="6" t="n">
        <v>2959</v>
      </c>
      <c r="H42" s="6" t="n">
        <v>5687</v>
      </c>
      <c r="I42" s="6" t="n">
        <v>0</v>
      </c>
      <c r="J42" s="6" t="n">
        <v>107.2</v>
      </c>
      <c r="K42" s="6"/>
      <c r="L42" s="6"/>
      <c r="M42" s="6"/>
    </row>
    <row r="43" customFormat="false" ht="15.25" hidden="false" customHeight="false" outlineLevel="0" collapsed="false">
      <c r="A43" s="0" t="s">
        <v>24</v>
      </c>
      <c r="B43" s="1" t="n">
        <v>43903</v>
      </c>
      <c r="C43" s="6" t="n">
        <v>10075</v>
      </c>
      <c r="D43" s="6" t="n">
        <v>1075</v>
      </c>
      <c r="E43" s="6" t="n">
        <v>429</v>
      </c>
      <c r="F43" s="6" t="n">
        <v>75</v>
      </c>
      <c r="G43" s="6" t="n">
        <v>3276</v>
      </c>
      <c r="H43" s="6" t="n">
        <v>6370</v>
      </c>
      <c r="I43" s="6" t="n">
        <v>0</v>
      </c>
      <c r="J43" s="6" t="n">
        <v>120</v>
      </c>
      <c r="K43" s="6"/>
      <c r="L43" s="6"/>
      <c r="M43" s="6"/>
    </row>
    <row r="44" customFormat="false" ht="15.25" hidden="false" customHeight="false" outlineLevel="0" collapsed="false">
      <c r="A44" s="0" t="s">
        <v>24</v>
      </c>
      <c r="B44" s="1" t="n">
        <v>43904</v>
      </c>
      <c r="C44" s="6" t="n">
        <v>11364</v>
      </c>
      <c r="D44" s="6" t="n">
        <v>1289</v>
      </c>
      <c r="E44" s="6" t="n">
        <v>514</v>
      </c>
      <c r="F44" s="6" t="n">
        <v>85</v>
      </c>
      <c r="G44" s="6" t="n">
        <v>3529</v>
      </c>
      <c r="H44" s="6" t="n">
        <v>7321</v>
      </c>
      <c r="I44" s="6" t="n">
        <v>0</v>
      </c>
      <c r="J44" s="6" t="n">
        <v>135.3</v>
      </c>
      <c r="K44" s="6"/>
      <c r="L44" s="6"/>
      <c r="M44" s="6"/>
    </row>
    <row r="45" customFormat="false" ht="15.25" hidden="false" customHeight="false" outlineLevel="0" collapsed="false">
      <c r="A45" s="0" t="s">
        <v>24</v>
      </c>
      <c r="B45" s="1" t="n">
        <v>43905</v>
      </c>
      <c r="C45" s="6" t="n">
        <v>12729</v>
      </c>
      <c r="D45" s="6" t="n">
        <v>1365</v>
      </c>
      <c r="E45" s="6" t="n">
        <v>611</v>
      </c>
      <c r="F45" s="6" t="n">
        <v>97</v>
      </c>
      <c r="G45" s="6" t="n">
        <v>4339</v>
      </c>
      <c r="H45" s="6" t="n">
        <v>7779</v>
      </c>
      <c r="I45" s="6" t="n">
        <v>0</v>
      </c>
      <c r="J45" s="6" t="n">
        <v>151.5</v>
      </c>
      <c r="K45" s="6"/>
      <c r="L45" s="6"/>
      <c r="M45" s="6"/>
    </row>
    <row r="46" customFormat="false" ht="15.25" hidden="false" customHeight="false" outlineLevel="0" collapsed="false">
      <c r="A46" s="0" t="s">
        <v>24</v>
      </c>
      <c r="B46" s="1" t="n">
        <v>43906</v>
      </c>
      <c r="C46" s="6" t="n">
        <v>13938</v>
      </c>
      <c r="D46" s="6" t="n">
        <v>1209</v>
      </c>
      <c r="E46" s="6" t="n">
        <v>724</v>
      </c>
      <c r="F46" s="6" t="n">
        <v>113</v>
      </c>
      <c r="G46" s="6" t="n">
        <v>4590</v>
      </c>
      <c r="H46" s="6" t="n">
        <v>8624</v>
      </c>
      <c r="I46" s="6" t="n">
        <v>0</v>
      </c>
      <c r="J46" s="6" t="n">
        <v>165.9</v>
      </c>
      <c r="K46" s="6"/>
      <c r="L46" s="6"/>
      <c r="M46" s="6"/>
    </row>
    <row r="47" customFormat="false" ht="15.25" hidden="false" customHeight="false" outlineLevel="0" collapsed="false">
      <c r="A47" s="0" t="s">
        <v>24</v>
      </c>
      <c r="B47" s="1" t="n">
        <v>43907</v>
      </c>
      <c r="C47" s="6" t="n">
        <v>14991</v>
      </c>
      <c r="D47" s="6" t="n">
        <v>1053</v>
      </c>
      <c r="E47" s="6" t="n">
        <v>853</v>
      </c>
      <c r="F47" s="6" t="n">
        <v>129</v>
      </c>
      <c r="G47" s="6" t="n">
        <v>4590</v>
      </c>
      <c r="H47" s="6" t="n">
        <v>9548</v>
      </c>
      <c r="I47" s="6" t="n">
        <v>0</v>
      </c>
      <c r="J47" s="6" t="n">
        <v>178.5</v>
      </c>
      <c r="K47" s="6"/>
      <c r="L47" s="6"/>
      <c r="M47" s="6"/>
    </row>
    <row r="48" customFormat="false" ht="15.25" hidden="false" customHeight="false" outlineLevel="0" collapsed="false">
      <c r="A48" s="0" t="s">
        <v>24</v>
      </c>
      <c r="B48" s="1" t="n">
        <v>43908</v>
      </c>
      <c r="C48" s="6" t="n">
        <v>16169</v>
      </c>
      <c r="D48" s="6" t="n">
        <v>1178</v>
      </c>
      <c r="E48" s="6" t="n">
        <v>988</v>
      </c>
      <c r="F48" s="6" t="n">
        <v>135</v>
      </c>
      <c r="G48" s="6" t="n">
        <v>5389</v>
      </c>
      <c r="H48" s="6" t="n">
        <v>9792</v>
      </c>
      <c r="I48" s="6" t="n">
        <v>0</v>
      </c>
      <c r="J48" s="6" t="n">
        <v>192.5</v>
      </c>
      <c r="K48" s="6"/>
      <c r="L48" s="6"/>
      <c r="M48" s="6"/>
    </row>
    <row r="49" customFormat="false" ht="15.25" hidden="false" customHeight="false" outlineLevel="0" collapsed="false">
      <c r="A49" s="0" t="s">
        <v>24</v>
      </c>
      <c r="B49" s="1" t="n">
        <v>43909</v>
      </c>
      <c r="C49" s="6" t="n">
        <v>17361</v>
      </c>
      <c r="D49" s="6" t="n">
        <v>1192</v>
      </c>
      <c r="E49" s="6" t="n">
        <v>1135</v>
      </c>
      <c r="F49" s="6" t="n">
        <v>147</v>
      </c>
      <c r="G49" s="6" t="n">
        <v>5710</v>
      </c>
      <c r="H49" s="6" t="n">
        <v>10516</v>
      </c>
      <c r="I49" s="6" t="n">
        <v>0</v>
      </c>
      <c r="J49" s="6" t="n">
        <v>207</v>
      </c>
      <c r="K49" s="6"/>
      <c r="L49" s="6"/>
      <c r="M49" s="6"/>
    </row>
    <row r="50" customFormat="false" ht="15.25" hidden="false" customHeight="false" outlineLevel="0" collapsed="false">
      <c r="A50" s="0" t="s">
        <v>24</v>
      </c>
      <c r="B50" s="1" t="n">
        <v>43910</v>
      </c>
      <c r="C50" s="6" t="n">
        <v>18407</v>
      </c>
      <c r="D50" s="6" t="n">
        <v>1046</v>
      </c>
      <c r="E50" s="6" t="n">
        <v>1284</v>
      </c>
      <c r="F50" s="6" t="n">
        <v>149</v>
      </c>
      <c r="G50" s="6" t="n">
        <v>5979</v>
      </c>
      <c r="H50" s="6" t="n">
        <v>11144</v>
      </c>
      <c r="I50" s="6" t="n">
        <v>0</v>
      </c>
      <c r="J50" s="6" t="n">
        <v>219</v>
      </c>
      <c r="K50" s="6"/>
      <c r="L50" s="6"/>
      <c r="M50" s="6"/>
    </row>
    <row r="51" customFormat="false" ht="15.25" hidden="false" customHeight="false" outlineLevel="0" collapsed="false">
      <c r="A51" s="0" t="s">
        <v>24</v>
      </c>
      <c r="B51" s="1" t="n">
        <v>43911</v>
      </c>
      <c r="C51" s="6" t="n">
        <v>19644</v>
      </c>
      <c r="D51" s="6" t="n">
        <v>1237</v>
      </c>
      <c r="E51" s="6" t="n">
        <v>1556</v>
      </c>
      <c r="F51" s="6" t="n">
        <v>272</v>
      </c>
      <c r="G51" s="6" t="n">
        <v>7635</v>
      </c>
      <c r="H51" s="6" t="n">
        <v>11419</v>
      </c>
      <c r="I51" s="6" t="n">
        <v>0</v>
      </c>
      <c r="J51" s="6" t="n">
        <v>245</v>
      </c>
      <c r="K51" s="6"/>
      <c r="L51" s="6"/>
      <c r="M51" s="6"/>
    </row>
    <row r="52" customFormat="false" ht="15.25" hidden="false" customHeight="false" outlineLevel="0" collapsed="false">
      <c r="A52" s="0" t="s">
        <v>24</v>
      </c>
      <c r="B52" s="1" t="n">
        <v>43912</v>
      </c>
      <c r="C52" s="6" t="n">
        <v>20610</v>
      </c>
      <c r="D52" s="6" t="n">
        <v>966</v>
      </c>
      <c r="E52" s="6" t="n">
        <v>1556</v>
      </c>
      <c r="F52" s="6" t="n">
        <v>0</v>
      </c>
      <c r="G52" s="6" t="n">
        <v>7635</v>
      </c>
      <c r="H52" s="6" t="n">
        <v>11419</v>
      </c>
      <c r="I52" s="6" t="n">
        <v>0</v>
      </c>
      <c r="J52" s="6" t="n">
        <v>245</v>
      </c>
      <c r="K52" s="6"/>
      <c r="L52" s="6"/>
      <c r="M52" s="6"/>
    </row>
    <row r="53" customFormat="false" ht="15.25" hidden="false" customHeight="false" outlineLevel="0" collapsed="false">
      <c r="A53" s="0" t="s">
        <v>24</v>
      </c>
      <c r="B53" s="1" t="n">
        <v>43913</v>
      </c>
      <c r="C53" s="6" t="n">
        <v>21638</v>
      </c>
      <c r="D53" s="6" t="n">
        <v>1028</v>
      </c>
      <c r="E53" s="6" t="n">
        <v>1685</v>
      </c>
      <c r="F53" s="6" t="n">
        <v>129</v>
      </c>
      <c r="G53" s="6" t="n">
        <v>7635</v>
      </c>
      <c r="H53" s="6" t="n">
        <v>12318</v>
      </c>
      <c r="I53" s="6" t="n">
        <v>0</v>
      </c>
      <c r="J53" s="6" t="n">
        <v>258</v>
      </c>
      <c r="K53" s="6"/>
      <c r="L53" s="6"/>
      <c r="M53" s="6"/>
    </row>
    <row r="54" customFormat="false" ht="15.25" hidden="false" customHeight="false" outlineLevel="0" collapsed="false">
      <c r="A54" s="0" t="s">
        <v>24</v>
      </c>
      <c r="B54" s="1" t="n">
        <v>43914</v>
      </c>
      <c r="C54" s="6" t="n">
        <v>23049</v>
      </c>
      <c r="D54" s="6" t="n">
        <v>1411</v>
      </c>
      <c r="E54" s="6" t="n">
        <v>1812</v>
      </c>
      <c r="F54" s="6" t="n">
        <v>127</v>
      </c>
      <c r="G54" s="6" t="n">
        <v>8376</v>
      </c>
      <c r="H54" s="6" t="n">
        <v>12861</v>
      </c>
      <c r="I54" s="6" t="n">
        <v>0</v>
      </c>
      <c r="J54" s="6" t="n">
        <v>274</v>
      </c>
      <c r="K54" s="6"/>
      <c r="L54" s="6"/>
      <c r="M54" s="6"/>
    </row>
    <row r="55" customFormat="false" ht="15.25" hidden="false" customHeight="false" outlineLevel="0" collapsed="false">
      <c r="A55" s="0" t="s">
        <v>24</v>
      </c>
      <c r="B55" s="1" t="n">
        <v>43915</v>
      </c>
      <c r="C55" s="8" t="n">
        <v>24811</v>
      </c>
      <c r="D55" s="8" t="n">
        <v>1762</v>
      </c>
      <c r="E55" s="8" t="n">
        <v>1934</v>
      </c>
      <c r="F55" s="8" t="n">
        <v>122</v>
      </c>
      <c r="G55" s="8" t="n">
        <v>8913</v>
      </c>
      <c r="H55" s="8" t="n">
        <v>13964</v>
      </c>
      <c r="I55" s="8"/>
      <c r="J55" s="8" t="n">
        <v>295</v>
      </c>
      <c r="K55" s="8" t="n">
        <v>23</v>
      </c>
      <c r="L55" s="8"/>
      <c r="M55" s="8"/>
    </row>
    <row r="56" customFormat="false" ht="15.25" hidden="false" customHeight="false" outlineLevel="0" collapsed="false">
      <c r="A56" s="0" t="s">
        <v>24</v>
      </c>
      <c r="B56" s="1" t="n">
        <v>43916</v>
      </c>
      <c r="C56" s="8" t="n">
        <v>27017</v>
      </c>
      <c r="D56" s="8" t="n">
        <v>2206</v>
      </c>
      <c r="E56" s="8" t="n">
        <v>2077</v>
      </c>
      <c r="F56" s="8" t="n">
        <v>143</v>
      </c>
      <c r="G56" s="8" t="n">
        <v>9625</v>
      </c>
      <c r="H56" s="8" t="n">
        <v>15315</v>
      </c>
      <c r="I56" s="8"/>
      <c r="J56" s="8" t="n">
        <v>322</v>
      </c>
      <c r="K56" s="8" t="n">
        <v>25</v>
      </c>
      <c r="L56" s="8"/>
      <c r="M56" s="8"/>
    </row>
    <row r="57" customFormat="false" ht="15.25" hidden="false" customHeight="false" outlineLevel="0" collapsed="false">
      <c r="A57" s="0" t="s">
        <v>24</v>
      </c>
      <c r="B57" s="1" t="n">
        <v>43917</v>
      </c>
      <c r="C57" s="8" t="n">
        <v>29406</v>
      </c>
      <c r="D57" s="8" t="n">
        <v>2389</v>
      </c>
      <c r="E57" s="8" t="n">
        <v>2234</v>
      </c>
      <c r="F57" s="8" t="n">
        <v>157</v>
      </c>
      <c r="G57" s="8" t="n">
        <v>10457</v>
      </c>
      <c r="H57" s="8" t="n">
        <v>16715</v>
      </c>
      <c r="I57" s="8" t="n">
        <v>2746</v>
      </c>
      <c r="J57" s="8" t="n">
        <v>350</v>
      </c>
      <c r="K57" s="8" t="n">
        <v>27</v>
      </c>
      <c r="L57" s="8"/>
      <c r="M57" s="8"/>
    </row>
    <row r="58" customFormat="false" ht="15.25" hidden="false" customHeight="false" outlineLevel="0" collapsed="false">
      <c r="A58" s="0" t="s">
        <v>24</v>
      </c>
      <c r="B58" s="1" t="n">
        <v>43918</v>
      </c>
      <c r="C58" s="8" t="n">
        <v>32332</v>
      </c>
      <c r="D58" s="8" t="n">
        <v>2926</v>
      </c>
      <c r="E58" s="8" t="n">
        <v>2378</v>
      </c>
      <c r="F58" s="8" t="n">
        <v>144</v>
      </c>
      <c r="G58" s="8" t="n">
        <v>11133</v>
      </c>
      <c r="H58" s="8" t="n">
        <v>18821</v>
      </c>
      <c r="I58" s="8" t="n">
        <v>2893</v>
      </c>
      <c r="J58" s="8" t="n">
        <v>385</v>
      </c>
      <c r="K58" s="8" t="n">
        <v>28</v>
      </c>
      <c r="L58" s="8"/>
      <c r="M58" s="8"/>
    </row>
    <row r="59" customFormat="false" ht="15.25" hidden="false" customHeight="false" outlineLevel="0" collapsed="false">
      <c r="A59" s="0" t="s">
        <v>24</v>
      </c>
      <c r="B59" s="1" t="n">
        <v>43919</v>
      </c>
      <c r="C59" s="8" t="n">
        <v>35408</v>
      </c>
      <c r="D59" s="8" t="n">
        <v>3076</v>
      </c>
      <c r="E59" s="8" t="n">
        <v>2517</v>
      </c>
      <c r="F59" s="8" t="n">
        <v>139</v>
      </c>
      <c r="G59" s="8" t="n">
        <v>11679</v>
      </c>
      <c r="H59" s="8" t="n">
        <v>21212</v>
      </c>
      <c r="I59" s="8" t="n">
        <v>3206</v>
      </c>
      <c r="J59" s="8" t="n">
        <v>422</v>
      </c>
      <c r="K59" s="8" t="n">
        <v>30</v>
      </c>
      <c r="L59" s="8"/>
      <c r="M59" s="8"/>
    </row>
    <row r="60" customFormat="false" ht="15.25" hidden="false" customHeight="false" outlineLevel="0" collapsed="false">
      <c r="A60" s="0" t="s">
        <v>24</v>
      </c>
      <c r="B60" s="1" t="n">
        <v>43920</v>
      </c>
      <c r="C60" s="8" t="n">
        <v>38309</v>
      </c>
      <c r="D60" s="8" t="n">
        <v>2901</v>
      </c>
      <c r="E60" s="8" t="n">
        <v>2640</v>
      </c>
      <c r="F60" s="8" t="n">
        <v>123</v>
      </c>
      <c r="G60" s="8" t="n">
        <v>12391</v>
      </c>
      <c r="H60" s="8" t="n">
        <v>23278</v>
      </c>
      <c r="I60" s="8" t="n">
        <v>3206</v>
      </c>
      <c r="J60" s="8" t="n">
        <v>456</v>
      </c>
      <c r="K60" s="8" t="n">
        <v>31</v>
      </c>
      <c r="L60" s="8"/>
      <c r="M60" s="8"/>
    </row>
    <row r="61" customFormat="false" ht="15.25" hidden="false" customHeight="false" outlineLevel="0" collapsed="false">
      <c r="A61" s="0" t="s">
        <v>24</v>
      </c>
      <c r="B61" s="1" t="n">
        <v>43921</v>
      </c>
      <c r="C61" s="8" t="n">
        <v>41495</v>
      </c>
      <c r="D61" s="8" t="n">
        <v>3186</v>
      </c>
      <c r="E61" s="8" t="n">
        <v>2757</v>
      </c>
      <c r="F61" s="8" t="n">
        <v>117</v>
      </c>
      <c r="G61" s="8" t="n">
        <v>13911</v>
      </c>
      <c r="H61" s="8" t="n">
        <v>24827</v>
      </c>
      <c r="I61" s="8" t="n">
        <v>3511</v>
      </c>
      <c r="J61" s="8" t="n">
        <v>494</v>
      </c>
      <c r="K61" s="8" t="n">
        <v>33</v>
      </c>
      <c r="L61" s="8"/>
      <c r="M61" s="8"/>
    </row>
    <row r="62" customFormat="false" ht="15.25" hidden="false" customHeight="false" outlineLevel="0" collapsed="false">
      <c r="A62" s="0" t="s">
        <v>24</v>
      </c>
      <c r="B62" s="1" t="n">
        <v>43922</v>
      </c>
      <c r="C62" s="8" t="n">
        <v>44605</v>
      </c>
      <c r="D62" s="8" t="n">
        <v>3110</v>
      </c>
      <c r="E62" s="8" t="n">
        <v>2898</v>
      </c>
      <c r="F62" s="8" t="n">
        <v>141</v>
      </c>
      <c r="G62" s="8" t="n">
        <v>14656</v>
      </c>
      <c r="H62" s="8" t="n">
        <v>27051</v>
      </c>
      <c r="I62" s="8" t="n">
        <v>3703</v>
      </c>
      <c r="J62" s="8" t="n">
        <v>531</v>
      </c>
      <c r="K62" s="8" t="n">
        <v>35</v>
      </c>
      <c r="L62" s="8"/>
      <c r="M62" s="8"/>
    </row>
    <row r="63" customFormat="false" ht="15.25" hidden="false" customHeight="false" outlineLevel="0" collapsed="false">
      <c r="A63" s="0" t="s">
        <v>24</v>
      </c>
      <c r="B63" s="1" t="n">
        <v>43923</v>
      </c>
      <c r="C63" s="8" t="n">
        <v>47593</v>
      </c>
      <c r="D63" s="8" t="n">
        <v>2988</v>
      </c>
      <c r="E63" s="8" t="n">
        <v>3036</v>
      </c>
      <c r="F63" s="8" t="n">
        <v>138</v>
      </c>
      <c r="G63" s="8" t="n">
        <v>15473</v>
      </c>
      <c r="H63" s="8" t="n">
        <v>29084</v>
      </c>
      <c r="I63" s="8" t="n">
        <v>3871</v>
      </c>
      <c r="J63" s="8" t="n">
        <v>567</v>
      </c>
      <c r="K63" s="8" t="n">
        <v>36</v>
      </c>
      <c r="L63" s="8"/>
      <c r="M63" s="8"/>
    </row>
    <row r="64" customFormat="false" ht="15.25" hidden="false" customHeight="false" outlineLevel="0" collapsed="false">
      <c r="A64" s="0" t="s">
        <v>24</v>
      </c>
      <c r="B64" s="1" t="n">
        <v>43924</v>
      </c>
      <c r="C64" s="8" t="n">
        <v>50468</v>
      </c>
      <c r="D64" s="8" t="n">
        <v>2875</v>
      </c>
      <c r="E64" s="8" t="n">
        <v>3160</v>
      </c>
      <c r="F64" s="8" t="n">
        <v>124</v>
      </c>
      <c r="G64" s="8" t="n">
        <v>16711</v>
      </c>
      <c r="H64" s="8" t="n">
        <v>30597</v>
      </c>
      <c r="I64" s="8" t="n">
        <v>3956</v>
      </c>
      <c r="J64" s="8" t="n">
        <v>601</v>
      </c>
      <c r="K64" s="8" t="n">
        <v>38</v>
      </c>
      <c r="L64" s="8"/>
      <c r="M64" s="8"/>
    </row>
    <row r="65" customFormat="false" ht="15.25" hidden="false" customHeight="false" outlineLevel="0" collapsed="false">
      <c r="A65" s="0" t="s">
        <v>24</v>
      </c>
      <c r="B65" s="1" t="n">
        <v>43925</v>
      </c>
      <c r="C65" s="8" t="n">
        <v>53183</v>
      </c>
      <c r="D65" s="8" t="n">
        <v>2715</v>
      </c>
      <c r="E65" s="8" t="n">
        <v>3294</v>
      </c>
      <c r="F65" s="8" t="n">
        <v>134</v>
      </c>
      <c r="G65" s="8" t="n">
        <v>17935</v>
      </c>
      <c r="H65" s="8" t="n">
        <v>31954</v>
      </c>
      <c r="I65" s="8" t="n">
        <v>4035</v>
      </c>
      <c r="J65" s="8" t="n">
        <v>633</v>
      </c>
      <c r="K65" s="8" t="n">
        <v>39</v>
      </c>
      <c r="L65" s="8"/>
      <c r="M65" s="8"/>
    </row>
    <row r="66" customFormat="false" ht="15.25" hidden="false" customHeight="false" outlineLevel="0" collapsed="false">
      <c r="A66" s="0" t="s">
        <v>24</v>
      </c>
      <c r="B66" s="1" t="n">
        <v>43926</v>
      </c>
      <c r="C66" s="8" t="n">
        <v>55743</v>
      </c>
      <c r="D66" s="8" t="n">
        <v>2560</v>
      </c>
      <c r="E66" s="8" t="n">
        <v>3452</v>
      </c>
      <c r="F66" s="8" t="n">
        <v>158</v>
      </c>
      <c r="G66" s="8" t="n">
        <v>19736</v>
      </c>
      <c r="H66" s="8" t="n">
        <v>32555</v>
      </c>
      <c r="I66" s="8" t="n">
        <v>4103</v>
      </c>
      <c r="J66" s="8" t="n">
        <v>664</v>
      </c>
      <c r="K66" s="8" t="n">
        <v>41</v>
      </c>
      <c r="L66" s="8" t="n">
        <v>186000</v>
      </c>
      <c r="M66" s="8" t="n">
        <v>2214</v>
      </c>
    </row>
    <row r="67" customFormat="false" ht="15.25" hidden="false" customHeight="false" outlineLevel="0" collapsed="false">
      <c r="A67" s="0" t="s">
        <v>24</v>
      </c>
      <c r="B67" s="1" t="n">
        <v>43927</v>
      </c>
      <c r="C67" s="8" t="n">
        <v>58226</v>
      </c>
      <c r="D67" s="8" t="n">
        <v>2483</v>
      </c>
      <c r="E67" s="8" t="n">
        <v>3603</v>
      </c>
      <c r="F67" s="8" t="n">
        <v>151</v>
      </c>
      <c r="G67" s="8" t="n">
        <v>19736</v>
      </c>
      <c r="H67" s="8" t="n">
        <v>34887</v>
      </c>
      <c r="I67" s="8" t="n">
        <v>4103</v>
      </c>
      <c r="J67" s="8" t="n">
        <v>693</v>
      </c>
      <c r="K67" s="8" t="n">
        <v>43</v>
      </c>
      <c r="L67" s="8" t="n">
        <v>186000</v>
      </c>
      <c r="M67" s="8" t="n">
        <v>2214</v>
      </c>
    </row>
    <row r="68" customFormat="false" ht="15.25" hidden="false" customHeight="false" outlineLevel="0" collapsed="false">
      <c r="A68" s="0" t="s">
        <v>24</v>
      </c>
      <c r="B68" s="1" t="n">
        <v>43928</v>
      </c>
      <c r="C68" s="13" t="n">
        <v>60500</v>
      </c>
      <c r="D68" s="13" t="n">
        <v>2274</v>
      </c>
      <c r="E68" s="13" t="n">
        <v>3739</v>
      </c>
      <c r="F68" s="13" t="n">
        <v>136</v>
      </c>
      <c r="G68" s="13" t="n">
        <v>24236</v>
      </c>
      <c r="H68" s="13" t="n">
        <v>32525</v>
      </c>
      <c r="I68" s="13" t="n">
        <v>4083</v>
      </c>
      <c r="J68" s="13" t="n">
        <v>720</v>
      </c>
      <c r="K68" s="13" t="n">
        <v>45</v>
      </c>
      <c r="L68" s="13" t="n">
        <v>186000</v>
      </c>
      <c r="M68" s="13" t="n">
        <v>2214</v>
      </c>
    </row>
    <row r="69" customFormat="false" ht="15.25" hidden="false" customHeight="false" outlineLevel="0" collapsed="false">
      <c r="A69" s="0" t="s">
        <v>24</v>
      </c>
      <c r="B69" s="1" t="n">
        <v>43929</v>
      </c>
      <c r="C69" s="12" t="n">
        <v>62589</v>
      </c>
      <c r="D69" s="12" t="n">
        <v>2089</v>
      </c>
      <c r="E69" s="12" t="n">
        <v>3872</v>
      </c>
      <c r="F69" s="12" t="n">
        <v>133</v>
      </c>
      <c r="G69" s="12" t="n">
        <v>27039</v>
      </c>
      <c r="H69" s="12" t="n">
        <v>31678</v>
      </c>
      <c r="I69" s="12" t="n">
        <v>3987</v>
      </c>
      <c r="J69" s="12" t="n">
        <v>745</v>
      </c>
      <c r="K69" s="12" t="n">
        <v>46</v>
      </c>
      <c r="L69" s="12" t="n">
        <v>211136</v>
      </c>
      <c r="M69" s="12" t="n">
        <v>2514</v>
      </c>
    </row>
    <row r="70" customFormat="false" ht="15.25" hidden="false" customHeight="false" outlineLevel="0" collapsed="false">
      <c r="A70" s="0" t="s">
        <v>24</v>
      </c>
      <c r="B70" s="1" t="n">
        <v>43930</v>
      </c>
      <c r="C70" s="12" t="n">
        <v>64586</v>
      </c>
      <c r="D70" s="12" t="n">
        <v>1997</v>
      </c>
      <c r="E70" s="12" t="n">
        <v>3993</v>
      </c>
      <c r="F70" s="12" t="n">
        <v>121</v>
      </c>
      <c r="G70" s="12" t="n">
        <v>29812</v>
      </c>
      <c r="H70" s="12" t="n">
        <v>30781</v>
      </c>
      <c r="I70" s="12" t="n">
        <v>3987</v>
      </c>
      <c r="J70" s="12" t="n">
        <v>769</v>
      </c>
      <c r="K70" s="12" t="n">
        <v>48</v>
      </c>
      <c r="L70" s="12" t="n">
        <v>211136</v>
      </c>
      <c r="M70" s="12" t="n">
        <v>2514</v>
      </c>
    </row>
    <row r="71" customFormat="false" ht="15.25" hidden="false" customHeight="false" outlineLevel="0" collapsed="false">
      <c r="A71" s="0" t="s">
        <v>24</v>
      </c>
      <c r="B71" s="1" t="n">
        <v>43931</v>
      </c>
      <c r="C71" s="12" t="n">
        <v>66220</v>
      </c>
      <c r="D71" s="12" t="n">
        <v>1634</v>
      </c>
      <c r="E71" s="12" t="n">
        <v>4110</v>
      </c>
      <c r="F71" s="12" t="n">
        <v>117</v>
      </c>
      <c r="G71" s="12" t="n">
        <v>32309</v>
      </c>
      <c r="H71" s="12" t="n">
        <v>29801</v>
      </c>
      <c r="I71" s="12" t="n">
        <v>3918</v>
      </c>
      <c r="J71" s="12" t="n">
        <v>788</v>
      </c>
      <c r="K71" s="12" t="n">
        <v>49</v>
      </c>
      <c r="L71" s="12" t="n">
        <v>231393</v>
      </c>
      <c r="M71" s="12" t="n">
        <v>2755</v>
      </c>
    </row>
    <row r="72" customFormat="false" ht="15.25" hidden="false" customHeight="false" outlineLevel="0" collapsed="false">
      <c r="A72" s="0" t="s">
        <v>24</v>
      </c>
      <c r="B72" s="1" t="n">
        <v>43932</v>
      </c>
      <c r="C72" s="12" t="n">
        <v>68192</v>
      </c>
      <c r="D72" s="12" t="n">
        <v>1972</v>
      </c>
      <c r="E72" s="12" t="n">
        <v>4232</v>
      </c>
      <c r="F72" s="12" t="n">
        <v>122</v>
      </c>
      <c r="G72" s="12" t="n">
        <v>35465</v>
      </c>
      <c r="H72" s="12" t="n">
        <v>28495</v>
      </c>
      <c r="I72" s="12" t="n">
        <v>3969</v>
      </c>
      <c r="J72" s="12" t="n">
        <v>812</v>
      </c>
      <c r="K72" s="12" t="n">
        <v>50</v>
      </c>
      <c r="L72" s="12" t="n">
        <v>242568</v>
      </c>
      <c r="M72" s="12" t="n">
        <v>2888</v>
      </c>
    </row>
    <row r="73" customFormat="false" ht="15.25" hidden="false" customHeight="false" outlineLevel="0" collapsed="false">
      <c r="A73" s="0" t="s">
        <v>24</v>
      </c>
      <c r="B73" s="1" t="n">
        <v>43933</v>
      </c>
      <c r="C73" s="12" t="n">
        <v>70029</v>
      </c>
      <c r="D73" s="12" t="n">
        <v>1837</v>
      </c>
      <c r="E73" s="12" t="n">
        <v>4357</v>
      </c>
      <c r="F73" s="12" t="n">
        <v>125</v>
      </c>
      <c r="G73" s="12" t="n">
        <v>41947</v>
      </c>
      <c r="H73" s="12" t="n">
        <v>23725</v>
      </c>
      <c r="I73" s="12" t="n">
        <v>3987</v>
      </c>
      <c r="J73" s="12" t="n">
        <v>834</v>
      </c>
      <c r="K73" s="12" t="n">
        <v>52</v>
      </c>
      <c r="L73" s="12" t="n">
        <v>251703</v>
      </c>
      <c r="M73" s="12" t="n">
        <v>2997</v>
      </c>
    </row>
    <row r="74" customFormat="false" ht="15.25" hidden="false" customHeight="false" outlineLevel="0" collapsed="false">
      <c r="A74" s="0" t="s">
        <v>24</v>
      </c>
      <c r="B74" s="1" t="n">
        <v>43934</v>
      </c>
      <c r="C74" s="12" t="n">
        <v>71686</v>
      </c>
      <c r="D74" s="12" t="n">
        <v>1657</v>
      </c>
      <c r="E74" s="12" t="n">
        <v>4474</v>
      </c>
      <c r="F74" s="12" t="n">
        <v>117</v>
      </c>
      <c r="G74" s="12" t="n">
        <v>43894</v>
      </c>
      <c r="H74" s="12" t="n">
        <v>23318</v>
      </c>
      <c r="I74" s="12" t="n">
        <v>3930</v>
      </c>
      <c r="J74" s="12" t="n">
        <v>853</v>
      </c>
      <c r="K74" s="12" t="n">
        <v>53</v>
      </c>
      <c r="L74" s="12" t="n">
        <v>263388</v>
      </c>
      <c r="M74" s="12" t="n">
        <v>3136</v>
      </c>
    </row>
    <row r="75" customFormat="false" ht="15.25" hidden="false" customHeight="false" outlineLevel="0" collapsed="false">
      <c r="A75" s="0" t="s">
        <v>24</v>
      </c>
      <c r="B75" s="1" t="n">
        <v>43935</v>
      </c>
      <c r="C75" s="12" t="n">
        <v>73303</v>
      </c>
      <c r="D75" s="12" t="n">
        <v>1617</v>
      </c>
      <c r="E75" s="12" t="n">
        <v>4585</v>
      </c>
      <c r="F75" s="12" t="n">
        <v>111</v>
      </c>
      <c r="G75" s="12" t="n">
        <v>45983</v>
      </c>
      <c r="H75" s="12" t="n">
        <v>22735</v>
      </c>
      <c r="I75" s="12" t="n">
        <v>3877</v>
      </c>
      <c r="J75" s="12" t="n">
        <v>873</v>
      </c>
      <c r="K75" s="12" t="n">
        <v>55</v>
      </c>
      <c r="L75" s="12" t="n">
        <v>275427</v>
      </c>
      <c r="M75" s="12" t="n">
        <v>3279</v>
      </c>
    </row>
    <row r="76" customFormat="false" ht="15.25" hidden="false" customHeight="false" outlineLevel="0" collapsed="false">
      <c r="A76" s="0" t="s">
        <v>24</v>
      </c>
      <c r="B76" s="1" t="n">
        <v>43936</v>
      </c>
      <c r="C76" s="12" t="n">
        <v>74877</v>
      </c>
      <c r="D76" s="12" t="n">
        <v>1574</v>
      </c>
      <c r="E76" s="12" t="n">
        <v>4683</v>
      </c>
      <c r="F76" s="12" t="n">
        <v>98</v>
      </c>
      <c r="G76" s="12" t="n">
        <v>48129</v>
      </c>
      <c r="H76" s="12" t="n">
        <v>22065</v>
      </c>
      <c r="I76" s="12" t="n">
        <v>3691</v>
      </c>
      <c r="J76" s="12" t="n">
        <v>891</v>
      </c>
      <c r="K76" s="12" t="n">
        <v>56</v>
      </c>
      <c r="L76" s="12" t="n">
        <v>287359</v>
      </c>
      <c r="M76" s="12" t="n">
        <v>3421</v>
      </c>
    </row>
    <row r="77" customFormat="false" ht="15.25" hidden="false" customHeight="false" outlineLevel="0" collapsed="false">
      <c r="A77" s="0" t="s">
        <v>24</v>
      </c>
      <c r="B77" s="1" t="n">
        <v>43937</v>
      </c>
      <c r="C77" s="12" t="n">
        <v>76389</v>
      </c>
      <c r="D77" s="12" t="n">
        <v>1512</v>
      </c>
      <c r="E77" s="12" t="n">
        <v>4777</v>
      </c>
      <c r="F77" s="12" t="n">
        <v>94</v>
      </c>
      <c r="G77" s="12" t="n">
        <v>49933</v>
      </c>
      <c r="H77" s="12" t="n">
        <v>21679</v>
      </c>
      <c r="I77" s="12" t="n">
        <v>3643</v>
      </c>
      <c r="J77" s="12" t="n">
        <v>909</v>
      </c>
      <c r="K77" s="12" t="n">
        <v>57</v>
      </c>
      <c r="L77" s="12" t="n">
        <v>299204</v>
      </c>
      <c r="M77" s="12" t="n">
        <v>3562</v>
      </c>
    </row>
    <row r="78" customFormat="false" ht="15.25" hidden="false" customHeight="false" outlineLevel="0" collapsed="false">
      <c r="A78" s="0" t="s">
        <v>24</v>
      </c>
      <c r="B78" s="1" t="n">
        <v>43938</v>
      </c>
      <c r="C78" s="12" t="n">
        <v>77995</v>
      </c>
      <c r="D78" s="12" t="n">
        <v>1606</v>
      </c>
      <c r="E78" s="12" t="n">
        <v>4869</v>
      </c>
      <c r="F78" s="12" t="n">
        <v>92</v>
      </c>
      <c r="G78" s="12" t="n">
        <v>52229</v>
      </c>
      <c r="H78" s="12" t="n">
        <v>20897</v>
      </c>
      <c r="I78" s="12" t="n">
        <v>3594</v>
      </c>
      <c r="J78" s="12" t="n">
        <v>929</v>
      </c>
      <c r="K78" s="12" t="n">
        <v>58</v>
      </c>
      <c r="L78" s="12" t="n">
        <v>310340</v>
      </c>
      <c r="M78" s="12" t="n">
        <v>3695</v>
      </c>
    </row>
    <row r="79" customFormat="false" ht="15.25" hidden="false" customHeight="false" outlineLevel="0" collapsed="false">
      <c r="A79" s="0" t="s">
        <v>24</v>
      </c>
      <c r="B79" s="1" t="n">
        <v>43939</v>
      </c>
      <c r="C79" s="12" t="n">
        <v>79494</v>
      </c>
      <c r="D79" s="12" t="n">
        <v>1499</v>
      </c>
      <c r="E79" s="12" t="n">
        <v>4958</v>
      </c>
      <c r="F79" s="12" t="n">
        <v>89</v>
      </c>
      <c r="G79" s="12" t="n">
        <v>54064</v>
      </c>
      <c r="H79" s="12" t="n">
        <v>20472</v>
      </c>
      <c r="I79" s="12" t="n">
        <v>3563</v>
      </c>
      <c r="J79" s="12" t="n">
        <v>946</v>
      </c>
      <c r="K79" s="12" t="n">
        <v>59</v>
      </c>
      <c r="L79" s="12" t="n">
        <v>319879</v>
      </c>
      <c r="M79" s="12" t="n">
        <v>3808</v>
      </c>
    </row>
    <row r="80" customFormat="false" ht="15.25" hidden="false" customHeight="false" outlineLevel="0" collapsed="false">
      <c r="A80" s="0" t="s">
        <v>24</v>
      </c>
      <c r="B80" s="1" t="n">
        <v>43940</v>
      </c>
      <c r="C80" s="12" t="n">
        <v>80868</v>
      </c>
      <c r="D80" s="12" t="n">
        <v>1374</v>
      </c>
      <c r="E80" s="12" t="n">
        <v>5031</v>
      </c>
      <c r="F80" s="12" t="n">
        <v>73</v>
      </c>
      <c r="G80" s="12" t="n">
        <v>55987</v>
      </c>
      <c r="H80" s="12" t="n">
        <v>19850</v>
      </c>
      <c r="I80" s="12" t="n">
        <v>3513</v>
      </c>
      <c r="J80" s="12" t="n">
        <v>963</v>
      </c>
      <c r="K80" s="12" t="n">
        <v>60</v>
      </c>
      <c r="L80" s="12" t="n">
        <v>330137</v>
      </c>
      <c r="M80" s="12" t="n">
        <v>3931</v>
      </c>
    </row>
    <row r="81" customFormat="false" ht="15.25" hidden="false" customHeight="false" outlineLevel="0" collapsed="false">
      <c r="A81" s="0" t="s">
        <v>24</v>
      </c>
      <c r="B81" s="1" t="n">
        <v>43941</v>
      </c>
      <c r="C81" s="12" t="n">
        <v>82211</v>
      </c>
      <c r="D81" s="12" t="n">
        <v>1343</v>
      </c>
      <c r="E81" s="12" t="n">
        <v>5118</v>
      </c>
      <c r="F81" s="12" t="n">
        <v>87</v>
      </c>
      <c r="G81" s="12" t="n">
        <v>57023</v>
      </c>
      <c r="H81" s="12" t="n">
        <v>20070</v>
      </c>
      <c r="I81" s="12" t="n">
        <v>3456</v>
      </c>
      <c r="J81" s="12" t="n">
        <v>979</v>
      </c>
      <c r="K81" s="12" t="n">
        <v>61</v>
      </c>
      <c r="L81" s="12" t="n">
        <v>341662</v>
      </c>
      <c r="M81" s="12" t="n">
        <v>4068</v>
      </c>
    </row>
    <row r="82" customFormat="false" ht="15.25" hidden="false" customHeight="false" outlineLevel="0" collapsed="false">
      <c r="A82" s="0" t="s">
        <v>24</v>
      </c>
      <c r="B82" s="1" t="n">
        <v>43942</v>
      </c>
      <c r="C82" s="6" t="n">
        <v>83505</v>
      </c>
      <c r="D82" s="6" t="n">
        <v>1294</v>
      </c>
      <c r="E82" s="6" t="n">
        <v>5209</v>
      </c>
      <c r="F82" s="6" t="n">
        <v>91</v>
      </c>
      <c r="G82" s="6" t="n">
        <v>59273</v>
      </c>
      <c r="H82" s="6" t="n">
        <v>19023</v>
      </c>
      <c r="I82" s="6" t="n">
        <v>3389</v>
      </c>
      <c r="J82" s="6" t="n">
        <v>994</v>
      </c>
      <c r="K82" s="6" t="n">
        <v>62</v>
      </c>
      <c r="L82" s="6" t="n">
        <v>353012</v>
      </c>
      <c r="M82" s="6" t="n">
        <v>4203</v>
      </c>
    </row>
    <row r="83" customFormat="false" ht="15.25" hidden="false" customHeight="false" outlineLevel="0" collapsed="false">
      <c r="A83" s="0" t="s">
        <v>24</v>
      </c>
      <c r="B83" s="1" t="n">
        <v>43943</v>
      </c>
      <c r="C83" s="6" t="n">
        <v>84802</v>
      </c>
      <c r="D83" s="6" t="n">
        <v>1297</v>
      </c>
      <c r="E83" s="6" t="n">
        <v>5297</v>
      </c>
      <c r="F83" s="6" t="n">
        <v>88</v>
      </c>
      <c r="G83" s="6" t="n">
        <v>60965</v>
      </c>
      <c r="H83" s="6" t="n">
        <v>18540</v>
      </c>
      <c r="I83" s="6" t="n">
        <v>3357</v>
      </c>
      <c r="J83" s="6" t="n">
        <v>1010</v>
      </c>
      <c r="K83" s="6" t="n">
        <v>63</v>
      </c>
      <c r="L83" s="6" t="n">
        <v>365723</v>
      </c>
      <c r="M83" s="6" t="n">
        <v>4354</v>
      </c>
    </row>
    <row r="84" customFormat="false" ht="15.25" hidden="false" customHeight="false" outlineLevel="0" collapsed="false">
      <c r="A84" s="0" t="s">
        <v>24</v>
      </c>
      <c r="B84" s="1" t="n">
        <v>43944</v>
      </c>
      <c r="C84" s="6" t="n">
        <v>85996</v>
      </c>
      <c r="D84" s="6" t="n">
        <v>1194</v>
      </c>
      <c r="E84" s="6" t="n">
        <v>5391</v>
      </c>
      <c r="F84" s="6" t="n">
        <v>94</v>
      </c>
      <c r="G84" s="6" t="n">
        <v>63113</v>
      </c>
      <c r="H84" s="6" t="n">
        <v>17492</v>
      </c>
      <c r="I84" s="6" t="n">
        <v>3311</v>
      </c>
      <c r="J84" s="6" t="n">
        <v>1024</v>
      </c>
      <c r="K84" s="6" t="n">
        <v>64</v>
      </c>
      <c r="L84" s="6" t="n">
        <v>377396</v>
      </c>
      <c r="M84" s="6" t="n">
        <v>4493</v>
      </c>
    </row>
    <row r="85" customFormat="false" ht="15.25" hidden="false" customHeight="false" outlineLevel="0" collapsed="false">
      <c r="A85" s="0" t="s">
        <v>24</v>
      </c>
      <c r="B85" s="1" t="n">
        <v>43945</v>
      </c>
      <c r="C85" s="6" t="n">
        <v>87026</v>
      </c>
      <c r="D85" s="6" t="n">
        <v>1030</v>
      </c>
      <c r="E85" s="6" t="n">
        <v>5481</v>
      </c>
      <c r="F85" s="6" t="n">
        <v>90</v>
      </c>
      <c r="G85" s="6" t="n">
        <v>64843</v>
      </c>
      <c r="H85" s="6" t="n">
        <v>16702</v>
      </c>
      <c r="I85" s="6" t="n">
        <v>3105</v>
      </c>
      <c r="J85" s="6" t="n">
        <v>1036</v>
      </c>
      <c r="K85" s="6" t="n">
        <v>65</v>
      </c>
      <c r="L85" s="6" t="n">
        <v>389507</v>
      </c>
      <c r="M85" s="6" t="n">
        <v>4637</v>
      </c>
    </row>
    <row r="86" customFormat="false" ht="15.25" hidden="false" customHeight="false" outlineLevel="0" collapsed="false">
      <c r="A86" s="0" t="s">
        <v>24</v>
      </c>
      <c r="B86" s="1" t="n">
        <v>43946</v>
      </c>
      <c r="C86" s="6" t="n">
        <v>88194</v>
      </c>
      <c r="D86" s="6" t="n">
        <v>1168</v>
      </c>
      <c r="E86" s="6" t="n">
        <v>5574</v>
      </c>
      <c r="F86" s="6" t="n">
        <v>93</v>
      </c>
      <c r="G86" s="6" t="n">
        <v>66599</v>
      </c>
      <c r="H86" s="6" t="n">
        <v>16021</v>
      </c>
      <c r="I86" s="6" t="n">
        <v>3121</v>
      </c>
      <c r="J86" s="6" t="n">
        <v>1050</v>
      </c>
      <c r="K86" s="6" t="n">
        <v>66</v>
      </c>
      <c r="L86" s="6" t="n">
        <v>399927</v>
      </c>
      <c r="M86" s="6" t="n">
        <v>4761</v>
      </c>
    </row>
    <row r="87" customFormat="false" ht="15.25" hidden="false" customHeight="false" outlineLevel="0" collapsed="false">
      <c r="A87" s="0" t="s">
        <v>24</v>
      </c>
      <c r="B87" s="1" t="n">
        <v>43947</v>
      </c>
      <c r="C87" s="6" t="n">
        <v>89328</v>
      </c>
      <c r="D87" s="6" t="n">
        <v>1134</v>
      </c>
      <c r="E87" s="6" t="n">
        <v>5650</v>
      </c>
      <c r="F87" s="6" t="n">
        <v>76</v>
      </c>
      <c r="G87" s="6" t="n">
        <v>68193</v>
      </c>
      <c r="H87" s="6" t="n">
        <v>15485</v>
      </c>
      <c r="I87" s="6" t="n">
        <v>3096</v>
      </c>
      <c r="J87" s="6" t="n">
        <v>1064</v>
      </c>
      <c r="K87" s="6" t="n">
        <v>67</v>
      </c>
      <c r="L87" s="6" t="n">
        <v>410075</v>
      </c>
      <c r="M87" s="6" t="n">
        <v>4882</v>
      </c>
    </row>
    <row r="88" customFormat="false" ht="15.25" hidden="false" customHeight="false" outlineLevel="0" collapsed="false">
      <c r="A88" s="0" t="s">
        <v>24</v>
      </c>
      <c r="B88" s="1" t="n">
        <v>43948</v>
      </c>
      <c r="C88" s="6" t="n">
        <v>90481</v>
      </c>
      <c r="D88" s="6" t="n">
        <v>1153</v>
      </c>
      <c r="E88" s="6" t="n">
        <v>5710</v>
      </c>
      <c r="F88" s="6" t="n">
        <v>60</v>
      </c>
      <c r="G88" s="6" t="n">
        <v>69657</v>
      </c>
      <c r="H88" s="6" t="n">
        <v>15114</v>
      </c>
      <c r="I88" s="6" t="n">
        <v>3079</v>
      </c>
      <c r="J88" s="6" t="n">
        <v>1077</v>
      </c>
      <c r="K88" s="6" t="n">
        <v>68</v>
      </c>
      <c r="L88" s="6" t="n">
        <v>421313</v>
      </c>
      <c r="M88" s="6" t="n">
        <v>5016</v>
      </c>
    </row>
    <row r="89" customFormat="false" ht="14" hidden="false" customHeight="false" outlineLevel="0" collapsed="false">
      <c r="A89" s="0" t="s">
        <v>24</v>
      </c>
      <c r="B89" s="1" t="n">
        <v>43949</v>
      </c>
      <c r="C89" s="2" t="n">
        <v>91472</v>
      </c>
      <c r="D89" s="2" t="n">
        <v>991</v>
      </c>
      <c r="E89" s="2" t="n">
        <v>5806</v>
      </c>
      <c r="F89" s="2" t="n">
        <v>96</v>
      </c>
      <c r="G89" s="2" t="n">
        <v>70933</v>
      </c>
      <c r="H89" s="2" t="n">
        <v>14733</v>
      </c>
      <c r="I89" s="2" t="n">
        <v>3011</v>
      </c>
      <c r="J89" s="2" t="n">
        <v>1089</v>
      </c>
      <c r="K89" s="2" t="n">
        <v>69</v>
      </c>
      <c r="L89" s="2" t="n">
        <v>432329</v>
      </c>
      <c r="M89" s="2" t="n">
        <v>5147</v>
      </c>
    </row>
    <row r="90" customFormat="false" ht="14" hidden="false" customHeight="false" outlineLevel="0" collapsed="false">
      <c r="A90" s="0" t="s">
        <v>24</v>
      </c>
      <c r="B90" s="1" t="n">
        <v>43950</v>
      </c>
      <c r="C90" s="2" t="n">
        <v>92584</v>
      </c>
      <c r="D90" s="2" t="n">
        <v>1112</v>
      </c>
      <c r="E90" s="2" t="n">
        <v>5877</v>
      </c>
      <c r="F90" s="2" t="n">
        <v>71</v>
      </c>
      <c r="G90" s="2" t="n">
        <v>72439</v>
      </c>
      <c r="H90" s="2" t="n">
        <v>14268</v>
      </c>
      <c r="I90" s="2" t="n">
        <v>2983</v>
      </c>
      <c r="J90" s="2" t="n">
        <v>1102</v>
      </c>
      <c r="K90" s="2" t="n">
        <v>70</v>
      </c>
      <c r="L90" s="2" t="n">
        <v>442590</v>
      </c>
      <c r="M90" s="2" t="n">
        <v>5269</v>
      </c>
    </row>
    <row r="91" customFormat="false" ht="14" hidden="false" customHeight="false" outlineLevel="0" collapsed="false">
      <c r="A91" s="0" t="s">
        <v>24</v>
      </c>
      <c r="B91" s="1" t="n">
        <v>43951</v>
      </c>
      <c r="C91" s="2" t="n">
        <v>93657</v>
      </c>
      <c r="D91" s="2" t="n">
        <v>1073</v>
      </c>
      <c r="E91" s="2" t="n">
        <v>5957</v>
      </c>
      <c r="F91" s="2" t="n">
        <v>80</v>
      </c>
      <c r="G91" s="2" t="n">
        <v>73791</v>
      </c>
      <c r="H91" s="2" t="n">
        <v>13909</v>
      </c>
      <c r="I91" s="2" t="n">
        <v>2965</v>
      </c>
      <c r="J91" s="2" t="n">
        <v>1115</v>
      </c>
      <c r="K91" s="2" t="n">
        <v>71</v>
      </c>
      <c r="L91" s="2" t="n">
        <v>453386</v>
      </c>
      <c r="M91" s="2" t="n">
        <v>5398</v>
      </c>
    </row>
    <row r="92" customFormat="false" ht="14.75" hidden="false" customHeight="false" outlineLevel="0" collapsed="false">
      <c r="A92" s="0" t="s">
        <v>24</v>
      </c>
      <c r="B92" s="1" t="n">
        <v>43952</v>
      </c>
      <c r="C92" s="2" t="n">
        <v>94640</v>
      </c>
      <c r="D92" s="2" t="n">
        <v>983</v>
      </c>
      <c r="E92" s="2" t="n">
        <v>6028</v>
      </c>
      <c r="F92" s="2" t="n">
        <v>71</v>
      </c>
      <c r="G92" s="2" t="n">
        <v>75103</v>
      </c>
      <c r="H92" s="2" t="n">
        <v>13509</v>
      </c>
      <c r="I92" s="2" t="n">
        <v>2976</v>
      </c>
      <c r="J92" s="2" t="n">
        <v>1127</v>
      </c>
      <c r="K92" s="2" t="n">
        <v>72</v>
      </c>
      <c r="L92" s="2" t="n">
        <v>463295</v>
      </c>
      <c r="M92" s="2" t="n">
        <v>5516</v>
      </c>
    </row>
    <row r="93" customFormat="false" ht="15.25" hidden="false" customHeight="false" outlineLevel="0" collapsed="false">
      <c r="A93" s="0" t="s">
        <v>24</v>
      </c>
      <c r="B93" s="1" t="n">
        <v>43953</v>
      </c>
      <c r="C93" s="6" t="n">
        <f aca="false">Sheet1!AJ94</f>
        <v>95646</v>
      </c>
      <c r="D93" s="6" t="n">
        <f aca="false">Sheet1!AK94</f>
        <v>1006</v>
      </c>
      <c r="E93" s="6" t="n">
        <f aca="false">Sheet1!AL94</f>
        <v>6091</v>
      </c>
      <c r="F93" s="6" t="n">
        <f aca="false">Sheet1!AM94</f>
        <v>63</v>
      </c>
      <c r="G93" s="6" t="n">
        <f aca="false">Sheet1!AN94</f>
        <v>76318</v>
      </c>
      <c r="H93" s="6" t="n">
        <f aca="false">Sheet1!AO94</f>
        <v>13237</v>
      </c>
      <c r="I93" s="6" t="n">
        <f aca="false">Sheet1!AP94</f>
        <v>2899</v>
      </c>
      <c r="J93" s="6" t="n">
        <f aca="false">Sheet1!AQ94</f>
        <v>1139</v>
      </c>
      <c r="K93" s="6" t="n">
        <f aca="false">Sheet1!AR94</f>
        <v>73</v>
      </c>
      <c r="L93" s="6" t="n">
        <f aca="false">Sheet1!AS94</f>
        <v>475023</v>
      </c>
      <c r="M93" s="6" t="n">
        <f aca="false">Sheet1!AT94</f>
        <v>5656</v>
      </c>
    </row>
    <row r="94" customFormat="false" ht="15.25" hidden="false" customHeight="false" outlineLevel="0" collapsed="false">
      <c r="A94" s="0" t="s">
        <v>24</v>
      </c>
      <c r="B94" s="1" t="n">
        <v>43954</v>
      </c>
      <c r="C94" s="6" t="n">
        <f aca="false">Sheet1!AJ95</f>
        <v>96448</v>
      </c>
      <c r="D94" s="6" t="n">
        <f aca="false">Sheet1!AK95</f>
        <v>802</v>
      </c>
      <c r="E94" s="6" t="n">
        <f aca="false">Sheet1!AL95</f>
        <v>6156</v>
      </c>
      <c r="F94" s="6" t="n">
        <f aca="false">Sheet1!AM95</f>
        <v>65</v>
      </c>
      <c r="G94" s="6" t="n">
        <f aca="false">Sheet1!AN95</f>
        <v>77350</v>
      </c>
      <c r="H94" s="6" t="n">
        <f aca="false">Sheet1!AO95</f>
        <v>12942</v>
      </c>
      <c r="I94" s="6" t="n">
        <f aca="false">Sheet1!AP95</f>
        <v>2787</v>
      </c>
      <c r="J94" s="6" t="n">
        <f aca="false">Sheet1!AQ95</f>
        <v>1148</v>
      </c>
      <c r="K94" s="6" t="n">
        <f aca="false">Sheet1!AR95</f>
        <v>73</v>
      </c>
      <c r="L94" s="6" t="n">
        <f aca="false">Sheet1!AS95</f>
        <v>484541</v>
      </c>
      <c r="M94" s="6" t="n">
        <f aca="false">Sheet1!AT95</f>
        <v>5769</v>
      </c>
    </row>
    <row r="95" customFormat="false" ht="15.25" hidden="false" customHeight="false" outlineLevel="0" collapsed="false">
      <c r="A95" s="0" t="s">
        <v>24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24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24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24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24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24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24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24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25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25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25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25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25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25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25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25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25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25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25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25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25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25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25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25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25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25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25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25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25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25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25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25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25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25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25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25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25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25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25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25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25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25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25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25</v>
      </c>
      <c r="B37" s="1" t="n">
        <v>43897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25</v>
      </c>
      <c r="B38" s="1" t="n">
        <v>43898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25</v>
      </c>
      <c r="B39" s="1" t="n">
        <v>43899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customFormat="false" ht="15.25" hidden="false" customHeight="false" outlineLevel="0" collapsed="false">
      <c r="A40" s="0" t="s">
        <v>25</v>
      </c>
      <c r="B40" s="1" t="n">
        <v>43900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customFormat="false" ht="15.25" hidden="false" customHeight="false" outlineLevel="0" collapsed="false">
      <c r="A41" s="0" t="s">
        <v>25</v>
      </c>
      <c r="B41" s="1" t="n">
        <v>43901</v>
      </c>
      <c r="C41" s="6" t="n">
        <v>1</v>
      </c>
      <c r="D41" s="6" t="n">
        <v>1</v>
      </c>
      <c r="E41" s="6"/>
      <c r="F41" s="6"/>
      <c r="G41" s="6"/>
      <c r="H41" s="6" t="n">
        <v>1</v>
      </c>
      <c r="I41" s="6"/>
      <c r="J41" s="6"/>
      <c r="K41" s="6"/>
      <c r="L41" s="6"/>
      <c r="M41" s="6"/>
    </row>
    <row r="42" customFormat="false" ht="15.25" hidden="false" customHeight="false" outlineLevel="0" collapsed="false">
      <c r="A42" s="0" t="s">
        <v>25</v>
      </c>
      <c r="B42" s="1" t="n">
        <v>43902</v>
      </c>
      <c r="C42" s="6" t="n">
        <v>1</v>
      </c>
      <c r="D42" s="6" t="n">
        <v>0</v>
      </c>
      <c r="E42" s="6"/>
      <c r="F42" s="6"/>
      <c r="G42" s="6"/>
      <c r="H42" s="6" t="n">
        <v>1</v>
      </c>
      <c r="I42" s="6"/>
      <c r="J42" s="6"/>
      <c r="K42" s="6"/>
      <c r="L42" s="6"/>
      <c r="M42" s="6"/>
    </row>
    <row r="43" customFormat="false" ht="15.25" hidden="false" customHeight="false" outlineLevel="0" collapsed="false">
      <c r="A43" s="0" t="s">
        <v>25</v>
      </c>
      <c r="B43" s="1" t="n">
        <v>43903</v>
      </c>
      <c r="C43" s="6" t="n">
        <v>1</v>
      </c>
      <c r="D43" s="6" t="n">
        <v>0</v>
      </c>
      <c r="E43" s="6"/>
      <c r="F43" s="6"/>
      <c r="G43" s="6"/>
      <c r="H43" s="6" t="n">
        <v>1</v>
      </c>
      <c r="I43" s="6"/>
      <c r="J43" s="6"/>
      <c r="K43" s="6"/>
      <c r="L43" s="6"/>
      <c r="M43" s="6"/>
    </row>
    <row r="44" customFormat="false" ht="15.25" hidden="false" customHeight="false" outlineLevel="0" collapsed="false">
      <c r="A44" s="0" t="s">
        <v>25</v>
      </c>
      <c r="B44" s="1" t="n">
        <v>43904</v>
      </c>
      <c r="C44" s="6" t="n">
        <v>5</v>
      </c>
      <c r="D44" s="6" t="n">
        <v>4</v>
      </c>
      <c r="E44" s="6"/>
      <c r="F44" s="6"/>
      <c r="G44" s="6"/>
      <c r="H44" s="6" t="n">
        <v>5</v>
      </c>
      <c r="I44" s="6"/>
      <c r="J44" s="6" t="n">
        <v>0.1</v>
      </c>
      <c r="K44" s="6"/>
      <c r="L44" s="6"/>
      <c r="M44" s="6"/>
    </row>
    <row r="45" customFormat="false" ht="15.25" hidden="false" customHeight="false" outlineLevel="0" collapsed="false">
      <c r="A45" s="0" t="s">
        <v>25</v>
      </c>
      <c r="B45" s="1" t="n">
        <v>43905</v>
      </c>
      <c r="C45" s="6" t="n">
        <v>6</v>
      </c>
      <c r="D45" s="6" t="n">
        <v>1</v>
      </c>
      <c r="E45" s="6"/>
      <c r="F45" s="6"/>
      <c r="G45" s="6"/>
      <c r="H45" s="6" t="n">
        <v>6</v>
      </c>
      <c r="I45" s="6"/>
      <c r="J45" s="6" t="n">
        <v>0.1</v>
      </c>
      <c r="K45" s="6"/>
      <c r="L45" s="6"/>
      <c r="M45" s="6"/>
    </row>
    <row r="46" customFormat="false" ht="15.25" hidden="false" customHeight="false" outlineLevel="0" collapsed="false">
      <c r="A46" s="0" t="s">
        <v>25</v>
      </c>
      <c r="B46" s="1" t="n">
        <v>43906</v>
      </c>
      <c r="C46" s="6" t="n">
        <v>18</v>
      </c>
      <c r="D46" s="6" t="n">
        <v>12</v>
      </c>
      <c r="E46" s="6"/>
      <c r="F46" s="6"/>
      <c r="G46" s="6"/>
      <c r="H46" s="6" t="n">
        <v>18</v>
      </c>
      <c r="I46" s="6"/>
      <c r="J46" s="6" t="n">
        <v>0.2</v>
      </c>
      <c r="K46" s="6"/>
      <c r="L46" s="6"/>
      <c r="M46" s="6"/>
    </row>
    <row r="47" customFormat="false" ht="15.25" hidden="false" customHeight="false" outlineLevel="0" collapsed="false">
      <c r="A47" s="0" t="s">
        <v>25</v>
      </c>
      <c r="B47" s="1" t="n">
        <v>43907</v>
      </c>
      <c r="C47" s="6" t="n">
        <v>47</v>
      </c>
      <c r="D47" s="6" t="n">
        <v>29</v>
      </c>
      <c r="E47" s="6"/>
      <c r="F47" s="6"/>
      <c r="G47" s="6"/>
      <c r="H47" s="6" t="n">
        <v>47</v>
      </c>
      <c r="I47" s="6"/>
      <c r="J47" s="6" t="n">
        <v>0.6</v>
      </c>
      <c r="K47" s="6"/>
      <c r="L47" s="6"/>
      <c r="M47" s="6"/>
    </row>
    <row r="48" customFormat="false" ht="15.25" hidden="false" customHeight="false" outlineLevel="0" collapsed="false">
      <c r="A48" s="0" t="s">
        <v>25</v>
      </c>
      <c r="B48" s="1" t="n">
        <v>43908</v>
      </c>
      <c r="C48" s="6" t="n">
        <v>98</v>
      </c>
      <c r="D48" s="6" t="n">
        <v>51</v>
      </c>
      <c r="E48" s="6" t="n">
        <v>1</v>
      </c>
      <c r="F48" s="6" t="n">
        <v>1</v>
      </c>
      <c r="G48" s="6"/>
      <c r="H48" s="6" t="n">
        <v>97</v>
      </c>
      <c r="I48" s="6"/>
      <c r="J48" s="6" t="n">
        <v>1.2</v>
      </c>
      <c r="K48" s="6"/>
      <c r="L48" s="6"/>
      <c r="M48" s="6"/>
    </row>
    <row r="49" customFormat="false" ht="15.25" hidden="false" customHeight="false" outlineLevel="0" collapsed="false">
      <c r="A49" s="0" t="s">
        <v>25</v>
      </c>
      <c r="B49" s="1" t="n">
        <v>43909</v>
      </c>
      <c r="C49" s="6" t="n">
        <v>191</v>
      </c>
      <c r="D49" s="6" t="n">
        <v>93</v>
      </c>
      <c r="E49" s="6" t="n">
        <v>2</v>
      </c>
      <c r="F49" s="6" t="n">
        <v>1</v>
      </c>
      <c r="G49" s="6"/>
      <c r="H49" s="6" t="n">
        <v>189</v>
      </c>
      <c r="I49" s="6"/>
      <c r="J49" s="6" t="n">
        <v>2</v>
      </c>
      <c r="K49" s="6"/>
      <c r="L49" s="6"/>
      <c r="M49" s="6"/>
    </row>
    <row r="50" customFormat="false" ht="15.25" hidden="false" customHeight="false" outlineLevel="0" collapsed="false">
      <c r="A50" s="0" t="s">
        <v>25</v>
      </c>
      <c r="B50" s="1" t="n">
        <v>43910</v>
      </c>
      <c r="C50" s="6" t="n">
        <v>359</v>
      </c>
      <c r="D50" s="6" t="n">
        <v>168</v>
      </c>
      <c r="E50" s="6" t="n">
        <v>4</v>
      </c>
      <c r="F50" s="6" t="n">
        <v>2</v>
      </c>
      <c r="G50" s="6"/>
      <c r="H50" s="6" t="n">
        <v>355</v>
      </c>
      <c r="I50" s="6"/>
      <c r="J50" s="6" t="n">
        <v>4</v>
      </c>
      <c r="K50" s="6"/>
      <c r="L50" s="6"/>
      <c r="M50" s="6"/>
    </row>
    <row r="51" customFormat="false" ht="15.25" hidden="false" customHeight="false" outlineLevel="0" collapsed="false">
      <c r="A51" s="0" t="s">
        <v>25</v>
      </c>
      <c r="B51" s="1" t="n">
        <v>43911</v>
      </c>
      <c r="C51" s="6" t="n">
        <v>670</v>
      </c>
      <c r="D51" s="6" t="n">
        <v>311</v>
      </c>
      <c r="E51" s="6" t="n">
        <v>9</v>
      </c>
      <c r="F51" s="6" t="n">
        <v>5</v>
      </c>
      <c r="G51" s="6"/>
      <c r="H51" s="6" t="n">
        <v>661</v>
      </c>
      <c r="I51" s="6"/>
      <c r="J51" s="6" t="n">
        <v>8</v>
      </c>
      <c r="K51" s="6"/>
      <c r="L51" s="6"/>
      <c r="M51" s="6"/>
    </row>
    <row r="52" customFormat="false" ht="15.25" hidden="false" customHeight="false" outlineLevel="0" collapsed="false">
      <c r="A52" s="0" t="s">
        <v>25</v>
      </c>
      <c r="B52" s="1" t="n">
        <v>43912</v>
      </c>
      <c r="C52" s="6" t="n">
        <v>947</v>
      </c>
      <c r="D52" s="6" t="n">
        <v>277</v>
      </c>
      <c r="E52" s="6" t="n">
        <v>21</v>
      </c>
      <c r="F52" s="6" t="n">
        <v>12</v>
      </c>
      <c r="G52" s="6"/>
      <c r="H52" s="6" t="n">
        <v>926</v>
      </c>
      <c r="I52" s="6"/>
      <c r="J52" s="6" t="n">
        <v>11</v>
      </c>
      <c r="K52" s="6"/>
      <c r="L52" s="6"/>
      <c r="M52" s="6"/>
    </row>
    <row r="53" customFormat="false" ht="15.25" hidden="false" customHeight="false" outlineLevel="0" collapsed="false">
      <c r="A53" s="0" t="s">
        <v>25</v>
      </c>
      <c r="B53" s="1" t="n">
        <v>43913</v>
      </c>
      <c r="C53" s="6" t="n">
        <v>1236</v>
      </c>
      <c r="D53" s="6" t="n">
        <v>289</v>
      </c>
      <c r="E53" s="6" t="n">
        <v>30</v>
      </c>
      <c r="F53" s="6" t="n">
        <v>9</v>
      </c>
      <c r="G53" s="6"/>
      <c r="H53" s="6" t="n">
        <v>1206</v>
      </c>
      <c r="I53" s="6"/>
      <c r="J53" s="6" t="n">
        <v>15</v>
      </c>
      <c r="K53" s="6"/>
      <c r="L53" s="6"/>
      <c r="M53" s="6"/>
    </row>
    <row r="54" customFormat="false" ht="15.25" hidden="false" customHeight="false" outlineLevel="0" collapsed="false">
      <c r="A54" s="0" t="s">
        <v>25</v>
      </c>
      <c r="B54" s="1" t="n">
        <v>43914</v>
      </c>
      <c r="C54" s="6" t="n">
        <v>1529</v>
      </c>
      <c r="D54" s="6" t="n">
        <v>293</v>
      </c>
      <c r="E54" s="6" t="n">
        <v>37</v>
      </c>
      <c r="F54" s="6" t="n">
        <v>7</v>
      </c>
      <c r="G54" s="6"/>
      <c r="H54" s="6" t="n">
        <v>1492</v>
      </c>
      <c r="I54" s="6"/>
      <c r="J54" s="6" t="n">
        <v>18</v>
      </c>
      <c r="K54" s="6"/>
      <c r="L54" s="6"/>
      <c r="M54" s="6"/>
    </row>
    <row r="55" customFormat="false" ht="15.25" hidden="false" customHeight="false" outlineLevel="0" collapsed="false">
      <c r="A55" s="0" t="s">
        <v>25</v>
      </c>
      <c r="B55" s="1" t="n">
        <v>43915</v>
      </c>
      <c r="C55" s="8" t="n">
        <v>1872</v>
      </c>
      <c r="D55" s="8" t="n">
        <v>343</v>
      </c>
      <c r="E55" s="8" t="n">
        <v>44</v>
      </c>
      <c r="F55" s="8" t="n">
        <v>7</v>
      </c>
      <c r="G55" s="8"/>
      <c r="H55" s="8" t="n">
        <v>1828</v>
      </c>
      <c r="I55" s="8"/>
      <c r="J55" s="8" t="n">
        <v>22</v>
      </c>
      <c r="K55" s="10" t="n">
        <v>0.5</v>
      </c>
      <c r="L55" s="8"/>
      <c r="M55" s="8"/>
    </row>
    <row r="56" customFormat="false" ht="15.25" hidden="false" customHeight="false" outlineLevel="0" collapsed="false">
      <c r="A56" s="0" t="s">
        <v>25</v>
      </c>
      <c r="B56" s="1" t="n">
        <v>43916</v>
      </c>
      <c r="C56" s="8" t="n">
        <v>2433</v>
      </c>
      <c r="D56" s="8" t="n">
        <v>561</v>
      </c>
      <c r="E56" s="8" t="n">
        <v>59</v>
      </c>
      <c r="F56" s="8" t="n">
        <v>15</v>
      </c>
      <c r="G56" s="8" t="n">
        <v>26</v>
      </c>
      <c r="H56" s="8" t="n">
        <v>2348</v>
      </c>
      <c r="I56" s="8" t="n">
        <v>136</v>
      </c>
      <c r="J56" s="8" t="n">
        <v>29</v>
      </c>
      <c r="K56" s="10" t="n">
        <v>0.7</v>
      </c>
      <c r="L56" s="8"/>
      <c r="M56" s="8"/>
    </row>
    <row r="57" customFormat="false" ht="15.25" hidden="false" customHeight="false" outlineLevel="0" collapsed="false">
      <c r="A57" s="0" t="s">
        <v>25</v>
      </c>
      <c r="B57" s="1" t="n">
        <v>43917</v>
      </c>
      <c r="C57" s="8" t="n">
        <v>3629</v>
      </c>
      <c r="D57" s="8" t="n">
        <v>1196</v>
      </c>
      <c r="E57" s="8" t="n">
        <v>75</v>
      </c>
      <c r="F57" s="8" t="n">
        <v>16</v>
      </c>
      <c r="G57" s="8" t="n">
        <v>26</v>
      </c>
      <c r="H57" s="8" t="n">
        <v>3528</v>
      </c>
      <c r="I57" s="8" t="n">
        <v>136</v>
      </c>
      <c r="J57" s="8" t="n">
        <v>43</v>
      </c>
      <c r="K57" s="10" t="n">
        <v>0.9</v>
      </c>
      <c r="L57" s="8"/>
      <c r="M57" s="8"/>
    </row>
    <row r="58" customFormat="false" ht="15.25" hidden="false" customHeight="false" outlineLevel="0" collapsed="false">
      <c r="A58" s="0" t="s">
        <v>25</v>
      </c>
      <c r="B58" s="1" t="n">
        <v>43918</v>
      </c>
      <c r="C58" s="8" t="n">
        <v>5698</v>
      </c>
      <c r="D58" s="8" t="n">
        <v>2069</v>
      </c>
      <c r="E58" s="8" t="n">
        <v>92</v>
      </c>
      <c r="F58" s="8" t="n">
        <v>17</v>
      </c>
      <c r="G58" s="8" t="n">
        <v>42</v>
      </c>
      <c r="H58" s="8" t="n">
        <v>5564</v>
      </c>
      <c r="I58" s="8" t="n">
        <v>241</v>
      </c>
      <c r="J58" s="8" t="n">
        <v>68</v>
      </c>
      <c r="K58" s="8" t="n">
        <v>1</v>
      </c>
      <c r="L58" s="8"/>
      <c r="M58" s="8"/>
    </row>
    <row r="59" customFormat="false" ht="15.25" hidden="false" customHeight="false" outlineLevel="0" collapsed="false">
      <c r="A59" s="0" t="s">
        <v>25</v>
      </c>
      <c r="B59" s="1" t="n">
        <v>43919</v>
      </c>
      <c r="C59" s="8" t="n">
        <v>7402</v>
      </c>
      <c r="D59" s="8" t="n">
        <v>1704</v>
      </c>
      <c r="E59" s="8" t="n">
        <v>108</v>
      </c>
      <c r="F59" s="8" t="n">
        <v>16</v>
      </c>
      <c r="G59" s="8" t="n">
        <v>70</v>
      </c>
      <c r="H59" s="8" t="n">
        <v>7224</v>
      </c>
      <c r="I59" s="8" t="n">
        <v>309</v>
      </c>
      <c r="J59" s="8" t="n">
        <v>88</v>
      </c>
      <c r="K59" s="8" t="n">
        <v>1</v>
      </c>
      <c r="L59" s="8"/>
      <c r="M59" s="8"/>
    </row>
    <row r="60" customFormat="false" ht="15.25" hidden="false" customHeight="false" outlineLevel="0" collapsed="false">
      <c r="A60" s="0" t="s">
        <v>25</v>
      </c>
      <c r="B60" s="1" t="n">
        <v>43920</v>
      </c>
      <c r="C60" s="8" t="n">
        <v>9217</v>
      </c>
      <c r="D60" s="8" t="n">
        <v>1815</v>
      </c>
      <c r="E60" s="8" t="n">
        <v>131</v>
      </c>
      <c r="F60" s="8" t="n">
        <v>23</v>
      </c>
      <c r="G60" s="8" t="n">
        <v>105</v>
      </c>
      <c r="H60" s="8" t="n">
        <v>8981</v>
      </c>
      <c r="I60" s="8" t="n">
        <v>568</v>
      </c>
      <c r="J60" s="8" t="n">
        <v>109</v>
      </c>
      <c r="K60" s="8" t="n">
        <v>2</v>
      </c>
      <c r="L60" s="8"/>
      <c r="M60" s="8"/>
    </row>
    <row r="61" customFormat="false" ht="15.25" hidden="false" customHeight="false" outlineLevel="0" collapsed="false">
      <c r="A61" s="0" t="s">
        <v>25</v>
      </c>
      <c r="B61" s="1" t="n">
        <v>43921</v>
      </c>
      <c r="C61" s="8" t="n">
        <v>10827</v>
      </c>
      <c r="D61" s="8" t="n">
        <v>1610</v>
      </c>
      <c r="E61" s="8" t="n">
        <v>168</v>
      </c>
      <c r="F61" s="8" t="n">
        <v>37</v>
      </c>
      <c r="G61" s="8" t="n">
        <v>162</v>
      </c>
      <c r="H61" s="8" t="n">
        <v>10497</v>
      </c>
      <c r="I61" s="8" t="n">
        <v>568</v>
      </c>
      <c r="J61" s="8" t="n">
        <v>128</v>
      </c>
      <c r="K61" s="8" t="n">
        <v>2</v>
      </c>
      <c r="L61" s="8"/>
      <c r="M61" s="8"/>
    </row>
    <row r="62" customFormat="false" ht="15.25" hidden="false" customHeight="false" outlineLevel="0" collapsed="false">
      <c r="A62" s="0" t="s">
        <v>25</v>
      </c>
      <c r="B62" s="1" t="n">
        <v>43922</v>
      </c>
      <c r="C62" s="8" t="n">
        <v>13531</v>
      </c>
      <c r="D62" s="8" t="n">
        <v>2704</v>
      </c>
      <c r="E62" s="8" t="n">
        <v>214</v>
      </c>
      <c r="F62" s="8" t="n">
        <v>46</v>
      </c>
      <c r="G62" s="8" t="n">
        <v>243</v>
      </c>
      <c r="H62" s="8" t="n">
        <v>13074</v>
      </c>
      <c r="I62" s="8" t="n">
        <v>622</v>
      </c>
      <c r="J62" s="8" t="n">
        <v>160</v>
      </c>
      <c r="K62" s="8" t="n">
        <v>3</v>
      </c>
      <c r="L62" s="8"/>
      <c r="M62" s="8"/>
    </row>
    <row r="63" customFormat="false" ht="15.25" hidden="false" customHeight="false" outlineLevel="0" collapsed="false">
      <c r="A63" s="0" t="s">
        <v>25</v>
      </c>
      <c r="B63" s="1" t="n">
        <v>43923</v>
      </c>
      <c r="C63" s="8" t="n">
        <v>15679</v>
      </c>
      <c r="D63" s="8" t="n">
        <v>2148</v>
      </c>
      <c r="E63" s="8" t="n">
        <v>277</v>
      </c>
      <c r="F63" s="8" t="n">
        <v>63</v>
      </c>
      <c r="G63" s="8" t="n">
        <v>333</v>
      </c>
      <c r="H63" s="8" t="n">
        <v>15069</v>
      </c>
      <c r="I63" s="8" t="n">
        <v>847</v>
      </c>
      <c r="J63" s="8" t="n">
        <v>186</v>
      </c>
      <c r="K63" s="8" t="n">
        <v>3</v>
      </c>
      <c r="L63" s="8"/>
      <c r="M63" s="8"/>
    </row>
    <row r="64" customFormat="false" ht="15.25" hidden="false" customHeight="false" outlineLevel="0" collapsed="false">
      <c r="A64" s="0" t="s">
        <v>25</v>
      </c>
      <c r="B64" s="1" t="n">
        <v>43924</v>
      </c>
      <c r="C64" s="8" t="n">
        <v>18135</v>
      </c>
      <c r="D64" s="8" t="n">
        <v>2456</v>
      </c>
      <c r="E64" s="8" t="n">
        <v>356</v>
      </c>
      <c r="F64" s="8" t="n">
        <v>79</v>
      </c>
      <c r="G64" s="8" t="n">
        <v>415</v>
      </c>
      <c r="H64" s="8" t="n">
        <v>17364</v>
      </c>
      <c r="I64" s="8" t="n">
        <v>1101</v>
      </c>
      <c r="J64" s="8" t="n">
        <v>215</v>
      </c>
      <c r="K64" s="8" t="n">
        <v>4</v>
      </c>
      <c r="L64" s="8"/>
      <c r="M64" s="8"/>
    </row>
    <row r="65" customFormat="false" ht="15.25" hidden="false" customHeight="false" outlineLevel="0" collapsed="false">
      <c r="A65" s="0" t="s">
        <v>25</v>
      </c>
      <c r="B65" s="1" t="n">
        <v>43925</v>
      </c>
      <c r="C65" s="8" t="n">
        <v>20921</v>
      </c>
      <c r="D65" s="8" t="n">
        <v>2786</v>
      </c>
      <c r="E65" s="8" t="n">
        <v>425</v>
      </c>
      <c r="F65" s="8" t="n">
        <v>69</v>
      </c>
      <c r="G65" s="8" t="n">
        <v>484</v>
      </c>
      <c r="H65" s="8" t="n">
        <v>20012</v>
      </c>
      <c r="I65" s="8" t="n">
        <v>1251</v>
      </c>
      <c r="J65" s="8" t="n">
        <v>248</v>
      </c>
      <c r="K65" s="8" t="n">
        <v>5</v>
      </c>
      <c r="L65" s="8"/>
      <c r="M65" s="8"/>
    </row>
    <row r="66" customFormat="false" ht="15.25" hidden="false" customHeight="false" outlineLevel="0" collapsed="false">
      <c r="A66" s="0" t="s">
        <v>25</v>
      </c>
      <c r="B66" s="1" t="n">
        <v>43926</v>
      </c>
      <c r="C66" s="8" t="n">
        <v>23934</v>
      </c>
      <c r="D66" s="8" t="n">
        <v>3013</v>
      </c>
      <c r="E66" s="8" t="n">
        <v>501</v>
      </c>
      <c r="F66" s="8" t="n">
        <v>76</v>
      </c>
      <c r="G66" s="8" t="n">
        <v>786</v>
      </c>
      <c r="H66" s="8" t="n">
        <v>22647</v>
      </c>
      <c r="I66" s="8" t="n">
        <v>1311</v>
      </c>
      <c r="J66" s="8" t="n">
        <v>284</v>
      </c>
      <c r="K66" s="8" t="n">
        <v>6</v>
      </c>
      <c r="L66" s="8" t="n">
        <v>161380</v>
      </c>
      <c r="M66" s="8" t="n">
        <v>1913</v>
      </c>
    </row>
    <row r="67" customFormat="false" ht="15.25" hidden="false" customHeight="false" outlineLevel="0" collapsed="false">
      <c r="A67" s="0" t="s">
        <v>25</v>
      </c>
      <c r="B67" s="1" t="n">
        <v>43927</v>
      </c>
      <c r="C67" s="8" t="n">
        <v>27069</v>
      </c>
      <c r="D67" s="8" t="n">
        <v>3135</v>
      </c>
      <c r="E67" s="8" t="n">
        <v>574</v>
      </c>
      <c r="F67" s="8" t="n">
        <v>73</v>
      </c>
      <c r="G67" s="8" t="n">
        <v>1042</v>
      </c>
      <c r="H67" s="8" t="n">
        <v>25453</v>
      </c>
      <c r="I67" s="8" t="n">
        <v>1381</v>
      </c>
      <c r="J67" s="8" t="n">
        <v>321</v>
      </c>
      <c r="K67" s="8" t="n">
        <v>7</v>
      </c>
      <c r="L67" s="8" t="n">
        <v>181445</v>
      </c>
      <c r="M67" s="8" t="n">
        <v>2151</v>
      </c>
    </row>
    <row r="68" customFormat="false" ht="15.25" hidden="false" customHeight="false" outlineLevel="0" collapsed="false">
      <c r="A68" s="0" t="s">
        <v>25</v>
      </c>
      <c r="B68" s="1" t="n">
        <v>43928</v>
      </c>
      <c r="C68" s="13" t="n">
        <v>30217</v>
      </c>
      <c r="D68" s="13" t="n">
        <v>3148</v>
      </c>
      <c r="E68" s="13" t="n">
        <v>649</v>
      </c>
      <c r="F68" s="13" t="n">
        <v>75</v>
      </c>
      <c r="G68" s="13" t="n">
        <v>1326</v>
      </c>
      <c r="H68" s="13" t="n">
        <v>28242</v>
      </c>
      <c r="I68" s="13" t="n">
        <v>1415</v>
      </c>
      <c r="J68" s="13" t="n">
        <v>358</v>
      </c>
      <c r="K68" s="13" t="n">
        <v>8</v>
      </c>
      <c r="L68" s="13" t="n">
        <v>202845</v>
      </c>
      <c r="M68" s="13" t="n">
        <v>2405</v>
      </c>
    </row>
    <row r="69" customFormat="false" ht="15.25" hidden="false" customHeight="false" outlineLevel="0" collapsed="false">
      <c r="A69" s="0" t="s">
        <v>25</v>
      </c>
      <c r="B69" s="1" t="n">
        <v>43929</v>
      </c>
      <c r="C69" s="12" t="n">
        <v>34109</v>
      </c>
      <c r="D69" s="12" t="n">
        <v>3892</v>
      </c>
      <c r="E69" s="12" t="n">
        <v>725</v>
      </c>
      <c r="F69" s="12" t="n">
        <v>76</v>
      </c>
      <c r="G69" s="12" t="n">
        <v>1582</v>
      </c>
      <c r="H69" s="12" t="n">
        <v>31802</v>
      </c>
      <c r="I69" s="12" t="n">
        <v>1474</v>
      </c>
      <c r="J69" s="12" t="n">
        <v>404</v>
      </c>
      <c r="K69" s="12" t="n">
        <v>9</v>
      </c>
      <c r="L69" s="12" t="n">
        <v>228868</v>
      </c>
      <c r="M69" s="12" t="n">
        <v>2714</v>
      </c>
    </row>
    <row r="70" customFormat="false" ht="15.25" hidden="false" customHeight="false" outlineLevel="0" collapsed="false">
      <c r="A70" s="0" t="s">
        <v>25</v>
      </c>
      <c r="B70" s="1" t="n">
        <v>43930</v>
      </c>
      <c r="C70" s="12" t="n">
        <v>38226</v>
      </c>
      <c r="D70" s="12" t="n">
        <v>4117</v>
      </c>
      <c r="E70" s="12" t="n">
        <v>812</v>
      </c>
      <c r="F70" s="12" t="n">
        <v>87</v>
      </c>
      <c r="G70" s="12" t="n">
        <v>1846</v>
      </c>
      <c r="H70" s="12" t="n">
        <v>35568</v>
      </c>
      <c r="I70" s="12" t="n">
        <v>1492</v>
      </c>
      <c r="J70" s="12" t="n">
        <v>453</v>
      </c>
      <c r="K70" s="12" t="n">
        <v>10</v>
      </c>
      <c r="L70" s="12" t="n">
        <v>247768</v>
      </c>
      <c r="M70" s="12" t="n">
        <v>2938</v>
      </c>
    </row>
    <row r="71" customFormat="false" ht="15.25" hidden="false" customHeight="false" outlineLevel="0" collapsed="false">
      <c r="A71" s="0" t="s">
        <v>25</v>
      </c>
      <c r="B71" s="1" t="n">
        <v>43931</v>
      </c>
      <c r="C71" s="12" t="n">
        <v>42282</v>
      </c>
      <c r="D71" s="12" t="n">
        <v>4056</v>
      </c>
      <c r="E71" s="12" t="n">
        <v>908</v>
      </c>
      <c r="F71" s="12" t="n">
        <v>96</v>
      </c>
      <c r="G71" s="12" t="n">
        <v>2142</v>
      </c>
      <c r="H71" s="12" t="n">
        <v>39232</v>
      </c>
      <c r="I71" s="12" t="n">
        <v>1552</v>
      </c>
      <c r="J71" s="12" t="n">
        <v>501</v>
      </c>
      <c r="K71" s="12" t="n">
        <v>11</v>
      </c>
      <c r="L71" s="12" t="n">
        <v>276338</v>
      </c>
      <c r="M71" s="12" t="n">
        <v>3277</v>
      </c>
    </row>
    <row r="72" customFormat="false" ht="15.25" hidden="false" customHeight="false" outlineLevel="0" collapsed="false">
      <c r="A72" s="0" t="s">
        <v>25</v>
      </c>
      <c r="B72" s="1" t="n">
        <v>43932</v>
      </c>
      <c r="C72" s="12" t="n">
        <v>47029</v>
      </c>
      <c r="D72" s="12" t="n">
        <v>4747</v>
      </c>
      <c r="E72" s="12" t="n">
        <v>1006</v>
      </c>
      <c r="F72" s="12" t="n">
        <v>98</v>
      </c>
      <c r="G72" s="12" t="n">
        <v>2423</v>
      </c>
      <c r="H72" s="12" t="n">
        <v>43600</v>
      </c>
      <c r="I72" s="12" t="n">
        <v>1667</v>
      </c>
      <c r="J72" s="12" t="n">
        <v>558</v>
      </c>
      <c r="K72" s="12" t="n">
        <v>12</v>
      </c>
      <c r="L72" s="12" t="n">
        <v>307210</v>
      </c>
      <c r="M72" s="12" t="n">
        <v>3643</v>
      </c>
    </row>
    <row r="73" customFormat="false" ht="15.25" hidden="false" customHeight="false" outlineLevel="0" collapsed="false">
      <c r="A73" s="0" t="s">
        <v>25</v>
      </c>
      <c r="B73" s="1" t="n">
        <v>43933</v>
      </c>
      <c r="C73" s="12" t="n">
        <v>52167</v>
      </c>
      <c r="D73" s="12" t="n">
        <v>5138</v>
      </c>
      <c r="E73" s="12" t="n">
        <v>1101</v>
      </c>
      <c r="F73" s="12" t="n">
        <v>95</v>
      </c>
      <c r="G73" s="12" t="n">
        <v>2965</v>
      </c>
      <c r="H73" s="12" t="n">
        <v>48101</v>
      </c>
      <c r="I73" s="12" t="n">
        <v>1626</v>
      </c>
      <c r="J73" s="12" t="n">
        <v>619</v>
      </c>
      <c r="K73" s="12" t="n">
        <v>13</v>
      </c>
      <c r="L73" s="12" t="n">
        <v>340380</v>
      </c>
      <c r="M73" s="12" t="n">
        <v>4036</v>
      </c>
    </row>
    <row r="74" customFormat="false" ht="15.25" hidden="false" customHeight="false" outlineLevel="0" collapsed="false">
      <c r="A74" s="0" t="s">
        <v>25</v>
      </c>
      <c r="B74" s="1" t="n">
        <v>43934</v>
      </c>
      <c r="C74" s="12" t="n">
        <v>56956</v>
      </c>
      <c r="D74" s="12" t="n">
        <v>4789</v>
      </c>
      <c r="E74" s="12" t="n">
        <v>1198</v>
      </c>
      <c r="F74" s="12" t="n">
        <v>97</v>
      </c>
      <c r="G74" s="12" t="n">
        <v>3446</v>
      </c>
      <c r="H74" s="12" t="n">
        <v>52312</v>
      </c>
      <c r="I74" s="12" t="n">
        <v>1665</v>
      </c>
      <c r="J74" s="12" t="n">
        <v>675</v>
      </c>
      <c r="K74" s="12" t="n">
        <v>14</v>
      </c>
      <c r="L74" s="12" t="n">
        <v>376100</v>
      </c>
      <c r="M74" s="12" t="n">
        <v>4459</v>
      </c>
    </row>
    <row r="75" customFormat="false" ht="15.25" hidden="false" customHeight="false" outlineLevel="0" collapsed="false">
      <c r="A75" s="0" t="s">
        <v>25</v>
      </c>
      <c r="B75" s="1" t="n">
        <v>43935</v>
      </c>
      <c r="C75" s="12" t="n">
        <v>61049</v>
      </c>
      <c r="D75" s="12" t="n">
        <v>4093</v>
      </c>
      <c r="E75" s="12" t="n">
        <v>1296</v>
      </c>
      <c r="F75" s="12" t="n">
        <v>98</v>
      </c>
      <c r="G75" s="12" t="n">
        <v>3957</v>
      </c>
      <c r="H75" s="12" t="n">
        <v>55796</v>
      </c>
      <c r="I75" s="12" t="n">
        <v>1786</v>
      </c>
      <c r="J75" s="12" t="n">
        <v>724</v>
      </c>
      <c r="K75" s="12" t="n">
        <v>15</v>
      </c>
      <c r="L75" s="12" t="n">
        <v>410556</v>
      </c>
      <c r="M75" s="12" t="n">
        <v>4868</v>
      </c>
    </row>
    <row r="76" customFormat="false" ht="15.25" hidden="false" customHeight="false" outlineLevel="0" collapsed="false">
      <c r="A76" s="0" t="s">
        <v>25</v>
      </c>
      <c r="B76" s="1" t="n">
        <v>43936</v>
      </c>
      <c r="C76" s="12" t="n">
        <v>65111</v>
      </c>
      <c r="D76" s="12" t="n">
        <v>4062</v>
      </c>
      <c r="E76" s="12" t="n">
        <v>1403</v>
      </c>
      <c r="F76" s="12" t="n">
        <v>107</v>
      </c>
      <c r="G76" s="12" t="n">
        <v>4799</v>
      </c>
      <c r="H76" s="12" t="n">
        <v>58909</v>
      </c>
      <c r="I76" s="12" t="n">
        <v>1809</v>
      </c>
      <c r="J76" s="12" t="n">
        <v>772</v>
      </c>
      <c r="K76" s="12" t="n">
        <v>17</v>
      </c>
      <c r="L76" s="12" t="n">
        <v>443626</v>
      </c>
      <c r="M76" s="12" t="n">
        <v>5260</v>
      </c>
    </row>
    <row r="77" customFormat="false" ht="15.25" hidden="false" customHeight="false" outlineLevel="0" collapsed="false">
      <c r="A77" s="0" t="s">
        <v>25</v>
      </c>
      <c r="B77" s="1" t="n">
        <v>43937</v>
      </c>
      <c r="C77" s="12" t="n">
        <v>69392</v>
      </c>
      <c r="D77" s="12" t="n">
        <v>4281</v>
      </c>
      <c r="E77" s="12" t="n">
        <v>1518</v>
      </c>
      <c r="F77" s="12" t="n">
        <v>115</v>
      </c>
      <c r="G77" s="12" t="n">
        <v>5674</v>
      </c>
      <c r="H77" s="12" t="n">
        <v>62200</v>
      </c>
      <c r="I77" s="12" t="n">
        <v>1820</v>
      </c>
      <c r="J77" s="12" t="n">
        <v>823</v>
      </c>
      <c r="K77" s="12" t="n">
        <v>18</v>
      </c>
      <c r="L77" s="12" t="n">
        <v>477716</v>
      </c>
      <c r="M77" s="12" t="n">
        <v>5664</v>
      </c>
    </row>
    <row r="78" customFormat="false" ht="15.25" hidden="false" customHeight="false" outlineLevel="0" collapsed="false">
      <c r="A78" s="0" t="s">
        <v>25</v>
      </c>
      <c r="B78" s="1" t="n">
        <v>43938</v>
      </c>
      <c r="C78" s="12" t="n">
        <v>74193</v>
      </c>
      <c r="D78" s="12" t="n">
        <v>4801</v>
      </c>
      <c r="E78" s="12" t="n">
        <v>1643</v>
      </c>
      <c r="F78" s="12" t="n">
        <v>125</v>
      </c>
      <c r="G78" s="12" t="n">
        <v>7089</v>
      </c>
      <c r="H78" s="12" t="n">
        <v>65461</v>
      </c>
      <c r="I78" s="12" t="n">
        <v>1854</v>
      </c>
      <c r="J78" s="12" t="n">
        <v>880</v>
      </c>
      <c r="K78" s="12" t="n">
        <v>19</v>
      </c>
      <c r="L78" s="12" t="n">
        <v>518143</v>
      </c>
      <c r="M78" s="12" t="n">
        <v>6144</v>
      </c>
    </row>
    <row r="79" customFormat="false" ht="15.25" hidden="false" customHeight="false" outlineLevel="0" collapsed="false">
      <c r="A79" s="0" t="s">
        <v>25</v>
      </c>
      <c r="B79" s="1" t="n">
        <v>43939</v>
      </c>
      <c r="C79" s="12" t="n">
        <v>78546</v>
      </c>
      <c r="D79" s="12" t="n">
        <v>4353</v>
      </c>
      <c r="E79" s="12" t="n">
        <v>1769</v>
      </c>
      <c r="F79" s="12" t="n">
        <v>126</v>
      </c>
      <c r="G79" s="12" t="n">
        <v>8631</v>
      </c>
      <c r="H79" s="12" t="n">
        <v>68146</v>
      </c>
      <c r="I79" s="12" t="n">
        <v>1845</v>
      </c>
      <c r="J79" s="12" t="n">
        <v>931</v>
      </c>
      <c r="K79" s="12" t="n">
        <v>21</v>
      </c>
      <c r="L79" s="12" t="n">
        <v>558413</v>
      </c>
      <c r="M79" s="12" t="n">
        <v>6621</v>
      </c>
    </row>
    <row r="80" customFormat="false" ht="15.25" hidden="false" customHeight="false" outlineLevel="0" collapsed="false">
      <c r="A80" s="0" t="s">
        <v>25</v>
      </c>
      <c r="B80" s="1" t="n">
        <v>43940</v>
      </c>
      <c r="C80" s="12" t="n">
        <v>82329</v>
      </c>
      <c r="D80" s="12" t="n">
        <v>3783</v>
      </c>
      <c r="E80" s="12" t="n">
        <v>1890</v>
      </c>
      <c r="F80" s="12" t="n">
        <v>121</v>
      </c>
      <c r="G80" s="12" t="n">
        <v>10453</v>
      </c>
      <c r="H80" s="12" t="n">
        <v>69986</v>
      </c>
      <c r="I80" s="12" t="n">
        <v>1894</v>
      </c>
      <c r="J80" s="12" t="n">
        <v>976</v>
      </c>
      <c r="K80" s="12" t="n">
        <v>22</v>
      </c>
      <c r="L80" s="12" t="n">
        <v>598933</v>
      </c>
      <c r="M80" s="12" t="n">
        <v>7101</v>
      </c>
    </row>
    <row r="81" customFormat="false" ht="15.25" hidden="false" customHeight="false" outlineLevel="0" collapsed="false">
      <c r="A81" s="0" t="s">
        <v>25</v>
      </c>
      <c r="B81" s="1" t="n">
        <v>43941</v>
      </c>
      <c r="C81" s="12" t="n">
        <v>86306</v>
      </c>
      <c r="D81" s="12" t="n">
        <v>3977</v>
      </c>
      <c r="E81" s="12" t="n">
        <v>2017</v>
      </c>
      <c r="F81" s="12" t="n">
        <v>127</v>
      </c>
      <c r="G81" s="12" t="n">
        <v>11976</v>
      </c>
      <c r="H81" s="12" t="n">
        <v>72313</v>
      </c>
      <c r="I81" s="12" t="n">
        <v>1922</v>
      </c>
      <c r="J81" s="12" t="n">
        <v>1023</v>
      </c>
      <c r="K81" s="12" t="n">
        <v>24</v>
      </c>
      <c r="L81" s="12" t="n">
        <v>634277</v>
      </c>
      <c r="M81" s="12" t="n">
        <v>7521</v>
      </c>
    </row>
    <row r="82" customFormat="false" ht="15.25" hidden="false" customHeight="false" outlineLevel="0" collapsed="false">
      <c r="A82" s="0" t="s">
        <v>25</v>
      </c>
      <c r="B82" s="1" t="n">
        <v>43942</v>
      </c>
      <c r="C82" s="6" t="n">
        <v>90980</v>
      </c>
      <c r="D82" s="6" t="n">
        <v>4674</v>
      </c>
      <c r="E82" s="6" t="n">
        <v>2140</v>
      </c>
      <c r="F82" s="6" t="n">
        <v>123</v>
      </c>
      <c r="G82" s="6" t="n">
        <v>13430</v>
      </c>
      <c r="H82" s="6" t="n">
        <v>75410</v>
      </c>
      <c r="I82" s="6" t="n">
        <v>1909</v>
      </c>
      <c r="J82" s="6" t="n">
        <v>1079</v>
      </c>
      <c r="K82" s="6" t="n">
        <v>25</v>
      </c>
      <c r="L82" s="6" t="n">
        <v>673980</v>
      </c>
      <c r="M82" s="6" t="n">
        <v>7991</v>
      </c>
    </row>
    <row r="83" customFormat="false" ht="15.25" hidden="false" customHeight="false" outlineLevel="0" collapsed="false">
      <c r="A83" s="0" t="s">
        <v>25</v>
      </c>
      <c r="B83" s="1" t="n">
        <v>43943</v>
      </c>
      <c r="C83" s="6" t="n">
        <v>95591</v>
      </c>
      <c r="D83" s="6" t="n">
        <v>4611</v>
      </c>
      <c r="E83" s="6" t="n">
        <v>2259</v>
      </c>
      <c r="F83" s="6" t="n">
        <v>119</v>
      </c>
      <c r="G83" s="6" t="n">
        <v>14918</v>
      </c>
      <c r="H83" s="6" t="n">
        <v>78414</v>
      </c>
      <c r="I83" s="6" t="n">
        <v>1865</v>
      </c>
      <c r="J83" s="6" t="n">
        <v>1133</v>
      </c>
      <c r="K83" s="6" t="n">
        <v>27</v>
      </c>
      <c r="L83" s="6" t="n">
        <v>713409</v>
      </c>
      <c r="M83" s="6" t="n">
        <v>8459</v>
      </c>
    </row>
    <row r="84" customFormat="false" ht="15.25" hidden="false" customHeight="false" outlineLevel="0" collapsed="false">
      <c r="A84" s="0" t="s">
        <v>25</v>
      </c>
      <c r="B84" s="1" t="n">
        <v>43944</v>
      </c>
      <c r="C84" s="6" t="n">
        <v>98674</v>
      </c>
      <c r="D84" s="6" t="n">
        <v>3083</v>
      </c>
      <c r="E84" s="6" t="n">
        <v>2376</v>
      </c>
      <c r="F84" s="6" t="n">
        <v>117</v>
      </c>
      <c r="G84" s="6" t="n">
        <v>16477</v>
      </c>
      <c r="H84" s="6" t="n">
        <v>79821</v>
      </c>
      <c r="I84" s="6" t="n">
        <v>1814</v>
      </c>
      <c r="J84" s="6" t="n">
        <v>1170</v>
      </c>
      <c r="K84" s="6" t="n">
        <v>28</v>
      </c>
      <c r="L84" s="6" t="n">
        <v>750944</v>
      </c>
      <c r="M84" s="6" t="n">
        <v>8904</v>
      </c>
    </row>
    <row r="85" customFormat="false" ht="15.25" hidden="false" customHeight="false" outlineLevel="0" collapsed="false">
      <c r="A85" s="0" t="s">
        <v>25</v>
      </c>
      <c r="B85" s="1" t="n">
        <v>43945</v>
      </c>
      <c r="C85" s="6" t="n">
        <v>101790</v>
      </c>
      <c r="D85" s="6" t="n">
        <v>3116</v>
      </c>
      <c r="E85" s="6" t="n">
        <v>2491</v>
      </c>
      <c r="F85" s="6" t="n">
        <v>115</v>
      </c>
      <c r="G85" s="6" t="n">
        <v>18491</v>
      </c>
      <c r="H85" s="6" t="n">
        <v>80808</v>
      </c>
      <c r="I85" s="6" t="n">
        <v>1816</v>
      </c>
      <c r="J85" s="6" t="n">
        <v>1207</v>
      </c>
      <c r="K85" s="6" t="n">
        <v>30</v>
      </c>
      <c r="L85" s="6" t="n">
        <v>791906</v>
      </c>
      <c r="M85" s="6" t="n">
        <v>9390</v>
      </c>
    </row>
    <row r="86" customFormat="false" ht="15.25" hidden="false" customHeight="false" outlineLevel="0" collapsed="false">
      <c r="A86" s="0" t="s">
        <v>25</v>
      </c>
      <c r="B86" s="1" t="n">
        <v>43946</v>
      </c>
      <c r="C86" s="6" t="n">
        <v>104912</v>
      </c>
      <c r="D86" s="6" t="n">
        <v>3122</v>
      </c>
      <c r="E86" s="6" t="n">
        <v>2600</v>
      </c>
      <c r="F86" s="6" t="n">
        <v>109</v>
      </c>
      <c r="G86" s="6" t="n">
        <v>21737</v>
      </c>
      <c r="H86" s="6" t="n">
        <v>80575</v>
      </c>
      <c r="I86" s="6" t="n">
        <v>1790</v>
      </c>
      <c r="J86" s="6" t="n">
        <v>1244</v>
      </c>
      <c r="K86" s="6" t="n">
        <v>31</v>
      </c>
      <c r="L86" s="6" t="n">
        <v>830257</v>
      </c>
      <c r="M86" s="6" t="n">
        <v>9844</v>
      </c>
    </row>
    <row r="87" customFormat="false" ht="15.25" hidden="false" customHeight="false" outlineLevel="0" collapsed="false">
      <c r="A87" s="0" t="s">
        <v>25</v>
      </c>
      <c r="B87" s="1" t="n">
        <v>43947</v>
      </c>
      <c r="C87" s="6" t="n">
        <v>107773</v>
      </c>
      <c r="D87" s="6" t="n">
        <v>2861</v>
      </c>
      <c r="E87" s="6" t="n">
        <v>2706</v>
      </c>
      <c r="F87" s="6" t="n">
        <v>106</v>
      </c>
      <c r="G87" s="6" t="n">
        <v>25582</v>
      </c>
      <c r="H87" s="6" t="n">
        <v>79485</v>
      </c>
      <c r="I87" s="6" t="n">
        <v>1782</v>
      </c>
      <c r="J87" s="6" t="n">
        <v>1278</v>
      </c>
      <c r="K87" s="6" t="n">
        <v>32</v>
      </c>
      <c r="L87" s="6" t="n">
        <v>868565</v>
      </c>
      <c r="M87" s="6" t="n">
        <v>10298</v>
      </c>
    </row>
    <row r="88" customFormat="false" ht="15.25" hidden="false" customHeight="false" outlineLevel="0" collapsed="false">
      <c r="A88" s="0" t="s">
        <v>25</v>
      </c>
      <c r="B88" s="1" t="n">
        <v>43948</v>
      </c>
      <c r="C88" s="6" t="n">
        <v>110130</v>
      </c>
      <c r="D88" s="6" t="n">
        <v>2357</v>
      </c>
      <c r="E88" s="6" t="n">
        <v>2805</v>
      </c>
      <c r="F88" s="6" t="n">
        <v>99</v>
      </c>
      <c r="G88" s="6" t="n">
        <v>29140</v>
      </c>
      <c r="H88" s="6" t="n">
        <v>78185</v>
      </c>
      <c r="I88" s="6" t="n">
        <v>1776</v>
      </c>
      <c r="J88" s="6" t="n">
        <v>1306</v>
      </c>
      <c r="K88" s="6" t="n">
        <v>33</v>
      </c>
      <c r="L88" s="6" t="n">
        <v>898742</v>
      </c>
      <c r="M88" s="6" t="n">
        <v>10656</v>
      </c>
    </row>
    <row r="89" customFormat="false" ht="14" hidden="false" customHeight="false" outlineLevel="0" collapsed="false">
      <c r="A89" s="0" t="s">
        <v>25</v>
      </c>
      <c r="B89" s="1" t="n">
        <v>43949</v>
      </c>
      <c r="C89" s="2" t="n">
        <v>112261</v>
      </c>
      <c r="D89" s="2" t="n">
        <v>2131</v>
      </c>
      <c r="E89" s="2" t="n">
        <v>2900</v>
      </c>
      <c r="F89" s="2" t="n">
        <v>95</v>
      </c>
      <c r="G89" s="2" t="n">
        <v>33791</v>
      </c>
      <c r="H89" s="2" t="n">
        <v>75570</v>
      </c>
      <c r="I89" s="2" t="n">
        <v>1736</v>
      </c>
      <c r="J89" s="2" t="n">
        <v>1331</v>
      </c>
      <c r="K89" s="2" t="n">
        <v>34</v>
      </c>
      <c r="L89" s="2" t="n">
        <v>918885</v>
      </c>
      <c r="M89" s="2" t="n">
        <v>10895</v>
      </c>
    </row>
    <row r="90" customFormat="false" ht="14" hidden="false" customHeight="false" outlineLevel="0" collapsed="false">
      <c r="A90" s="0" t="s">
        <v>25</v>
      </c>
      <c r="B90" s="1" t="n">
        <v>43950</v>
      </c>
      <c r="C90" s="2" t="n">
        <v>114653</v>
      </c>
      <c r="D90" s="2" t="n">
        <v>2392</v>
      </c>
      <c r="E90" s="2" t="n">
        <v>2992</v>
      </c>
      <c r="F90" s="2" t="n">
        <v>92</v>
      </c>
      <c r="G90" s="2" t="n">
        <v>38809</v>
      </c>
      <c r="H90" s="2" t="n">
        <v>72852</v>
      </c>
      <c r="I90" s="2" t="n">
        <v>1621</v>
      </c>
      <c r="J90" s="2" t="n">
        <v>1359</v>
      </c>
      <c r="K90" s="2" t="n">
        <v>35</v>
      </c>
      <c r="L90" s="2" t="n">
        <v>948115</v>
      </c>
      <c r="M90" s="2" t="n">
        <v>11242</v>
      </c>
    </row>
    <row r="91" customFormat="false" ht="14" hidden="false" customHeight="false" outlineLevel="0" collapsed="false">
      <c r="A91" s="0" t="s">
        <v>25</v>
      </c>
      <c r="B91" s="1" t="n">
        <v>43951</v>
      </c>
      <c r="C91" s="2" t="n">
        <v>117589</v>
      </c>
      <c r="D91" s="2" t="n">
        <v>2936</v>
      </c>
      <c r="E91" s="2" t="n">
        <v>3081</v>
      </c>
      <c r="F91" s="2" t="n">
        <v>89</v>
      </c>
      <c r="G91" s="2" t="n">
        <v>44022</v>
      </c>
      <c r="H91" s="2" t="n">
        <v>70486</v>
      </c>
      <c r="I91" s="2" t="n">
        <v>1574</v>
      </c>
      <c r="J91" s="2" t="n">
        <v>1394</v>
      </c>
      <c r="K91" s="2" t="n">
        <v>37</v>
      </c>
      <c r="L91" s="2" t="n">
        <v>991613</v>
      </c>
      <c r="M91" s="2" t="n">
        <v>11757</v>
      </c>
    </row>
    <row r="92" customFormat="false" ht="14.75" hidden="false" customHeight="false" outlineLevel="0" collapsed="false">
      <c r="A92" s="0" t="s">
        <v>25</v>
      </c>
      <c r="B92" s="1" t="n">
        <v>43952</v>
      </c>
      <c r="C92" s="2" t="n">
        <v>120204</v>
      </c>
      <c r="D92" s="2" t="n">
        <v>2615</v>
      </c>
      <c r="E92" s="2" t="n">
        <v>3174</v>
      </c>
      <c r="F92" s="2" t="n">
        <v>93</v>
      </c>
      <c r="G92" s="2" t="n">
        <v>48886</v>
      </c>
      <c r="H92" s="2" t="n">
        <v>68144</v>
      </c>
      <c r="I92" s="2" t="n">
        <v>1514</v>
      </c>
      <c r="J92" s="2" t="n">
        <v>1425</v>
      </c>
      <c r="K92" s="2" t="n">
        <v>38</v>
      </c>
      <c r="L92" s="2" t="n">
        <v>1033617</v>
      </c>
      <c r="M92" s="2" t="n">
        <v>12255</v>
      </c>
    </row>
    <row r="93" customFormat="false" ht="15.25" hidden="false" customHeight="false" outlineLevel="0" collapsed="false">
      <c r="A93" s="0" t="s">
        <v>25</v>
      </c>
      <c r="B93" s="1" t="n">
        <v>43953</v>
      </c>
      <c r="C93" s="6" t="n">
        <f aca="false">Sheet1!PG94</f>
        <v>122392</v>
      </c>
      <c r="D93" s="6" t="n">
        <f aca="false">Sheet1!PH94</f>
        <v>2188</v>
      </c>
      <c r="E93" s="6" t="n">
        <f aca="false">Sheet1!PI94</f>
        <v>3258</v>
      </c>
      <c r="F93" s="6" t="n">
        <f aca="false">Sheet1!PJ94</f>
        <v>84</v>
      </c>
      <c r="G93" s="6" t="n">
        <f aca="false">Sheet1!PK94</f>
        <v>53808</v>
      </c>
      <c r="H93" s="6" t="n">
        <f aca="false">Sheet1!PL94</f>
        <v>65326</v>
      </c>
      <c r="I93" s="6" t="n">
        <f aca="false">Sheet1!PM94</f>
        <v>1480</v>
      </c>
      <c r="J93" s="6" t="n">
        <f aca="false">Sheet1!PN94</f>
        <v>1451</v>
      </c>
      <c r="K93" s="6" t="n">
        <f aca="false">Sheet1!PO94</f>
        <v>39</v>
      </c>
      <c r="L93" s="6" t="n">
        <f aca="false">Sheet1!PP94</f>
        <v>1075048</v>
      </c>
      <c r="M93" s="6" t="n">
        <f aca="false">Sheet1!PQ94</f>
        <v>12747</v>
      </c>
    </row>
    <row r="94" customFormat="false" ht="15.25" hidden="false" customHeight="false" outlineLevel="0" collapsed="false">
      <c r="A94" s="0" t="s">
        <v>25</v>
      </c>
      <c r="B94" s="1" t="n">
        <v>43954</v>
      </c>
      <c r="C94" s="6" t="n">
        <f aca="false">Sheet1!PG95</f>
        <v>124375</v>
      </c>
      <c r="D94" s="6" t="n">
        <f aca="false">Sheet1!PH95</f>
        <v>1983</v>
      </c>
      <c r="E94" s="6" t="n">
        <f aca="false">Sheet1!PI95</f>
        <v>3336</v>
      </c>
      <c r="F94" s="6" t="n">
        <f aca="false">Sheet1!PJ95</f>
        <v>78</v>
      </c>
      <c r="G94" s="6" t="n">
        <f aca="false">Sheet1!PK95</f>
        <v>58259</v>
      </c>
      <c r="H94" s="6" t="n">
        <f aca="false">Sheet1!PL95</f>
        <v>62780</v>
      </c>
      <c r="I94" s="6" t="n">
        <f aca="false">Sheet1!PM95</f>
        <v>1445</v>
      </c>
      <c r="J94" s="6" t="n">
        <f aca="false">Sheet1!PN95</f>
        <v>1475</v>
      </c>
      <c r="K94" s="6" t="n">
        <f aca="false">Sheet1!PO95</f>
        <v>40</v>
      </c>
      <c r="L94" s="6" t="n">
        <f aca="false">Sheet1!PP95</f>
        <v>1111366</v>
      </c>
      <c r="M94" s="6" t="n">
        <f aca="false">Sheet1!PQ95</f>
        <v>13177</v>
      </c>
    </row>
    <row r="95" customFormat="false" ht="15.25" hidden="false" customHeight="false" outlineLevel="0" collapsed="false">
      <c r="A95" s="0" t="s">
        <v>25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25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25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25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25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25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25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25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25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25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26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26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26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26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26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26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26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26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26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26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26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26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26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26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26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26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26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26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26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26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26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26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26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26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26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26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26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26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26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26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26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26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26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26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26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26</v>
      </c>
      <c r="B37" s="1" t="n">
        <v>43897</v>
      </c>
      <c r="C37" s="7" t="n">
        <v>109</v>
      </c>
      <c r="D37" s="7" t="n">
        <v>59</v>
      </c>
      <c r="E37" s="7" t="n">
        <v>0</v>
      </c>
      <c r="F37" s="7" t="n">
        <v>0</v>
      </c>
      <c r="G37" s="7" t="n">
        <v>1</v>
      </c>
      <c r="H37" s="7" t="n">
        <v>108</v>
      </c>
      <c r="I37" s="7" t="n">
        <v>1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26</v>
      </c>
      <c r="B38" s="1" t="n">
        <v>43898</v>
      </c>
      <c r="C38" s="6" t="n">
        <v>169</v>
      </c>
      <c r="D38" s="6" t="n">
        <v>60</v>
      </c>
      <c r="E38" s="6" t="n">
        <v>0</v>
      </c>
      <c r="F38" s="6" t="n">
        <v>0</v>
      </c>
      <c r="G38" s="6" t="n">
        <v>1</v>
      </c>
      <c r="H38" s="6" t="n">
        <v>168</v>
      </c>
      <c r="I38" s="6" t="n">
        <v>1</v>
      </c>
      <c r="J38" s="6" t="n">
        <v>14.6</v>
      </c>
      <c r="K38" s="6"/>
      <c r="L38" s="6"/>
      <c r="M38" s="6"/>
    </row>
    <row r="39" customFormat="false" ht="15.25" hidden="false" customHeight="false" outlineLevel="0" collapsed="false">
      <c r="A39" s="0" t="s">
        <v>26</v>
      </c>
      <c r="B39" s="1" t="n">
        <v>43899</v>
      </c>
      <c r="C39" s="6" t="n">
        <v>200</v>
      </c>
      <c r="D39" s="6" t="n">
        <v>31</v>
      </c>
      <c r="E39" s="6" t="n">
        <v>0</v>
      </c>
      <c r="F39" s="6" t="n">
        <v>0</v>
      </c>
      <c r="G39" s="6" t="n">
        <v>1</v>
      </c>
      <c r="H39" s="6" t="n">
        <v>199</v>
      </c>
      <c r="I39" s="6" t="n">
        <v>1</v>
      </c>
      <c r="J39" s="6" t="n">
        <v>17.3</v>
      </c>
      <c r="K39" s="6"/>
      <c r="L39" s="6"/>
      <c r="M39" s="6"/>
    </row>
    <row r="40" customFormat="false" ht="15.25" hidden="false" customHeight="false" outlineLevel="0" collapsed="false">
      <c r="A40" s="0" t="s">
        <v>26</v>
      </c>
      <c r="B40" s="1" t="n">
        <v>43900</v>
      </c>
      <c r="C40" s="6" t="n">
        <v>239</v>
      </c>
      <c r="D40" s="6" t="n">
        <v>39</v>
      </c>
      <c r="E40" s="6" t="n">
        <v>0</v>
      </c>
      <c r="F40" s="6" t="n">
        <v>0</v>
      </c>
      <c r="G40" s="6" t="n">
        <v>1</v>
      </c>
      <c r="H40" s="6" t="n">
        <v>238</v>
      </c>
      <c r="I40" s="6" t="n">
        <v>2</v>
      </c>
      <c r="J40" s="6" t="n">
        <v>20.6</v>
      </c>
      <c r="K40" s="6"/>
      <c r="L40" s="6"/>
      <c r="M40" s="6"/>
    </row>
    <row r="41" customFormat="false" ht="15.25" hidden="false" customHeight="false" outlineLevel="0" collapsed="false">
      <c r="A41" s="0" t="s">
        <v>26</v>
      </c>
      <c r="B41" s="1" t="n">
        <v>43901</v>
      </c>
      <c r="C41" s="6" t="n">
        <v>267</v>
      </c>
      <c r="D41" s="6" t="n">
        <v>28</v>
      </c>
      <c r="E41" s="6" t="n">
        <v>0</v>
      </c>
      <c r="F41" s="6" t="n">
        <v>0</v>
      </c>
      <c r="G41" s="6" t="n">
        <v>1</v>
      </c>
      <c r="H41" s="6" t="n">
        <v>266</v>
      </c>
      <c r="I41" s="6" t="n">
        <v>2</v>
      </c>
      <c r="J41" s="6" t="n">
        <v>23</v>
      </c>
      <c r="K41" s="6"/>
      <c r="L41" s="6"/>
      <c r="M41" s="6"/>
    </row>
    <row r="42" customFormat="false" ht="15.25" hidden="false" customHeight="false" outlineLevel="0" collapsed="false">
      <c r="A42" s="0" t="s">
        <v>26</v>
      </c>
      <c r="B42" s="1" t="n">
        <v>43902</v>
      </c>
      <c r="C42" s="6" t="n">
        <v>314</v>
      </c>
      <c r="D42" s="6" t="n">
        <v>47</v>
      </c>
      <c r="E42" s="6" t="n">
        <v>3</v>
      </c>
      <c r="F42" s="6" t="n">
        <v>3</v>
      </c>
      <c r="G42" s="6" t="n">
        <v>1</v>
      </c>
      <c r="H42" s="6" t="n">
        <v>310</v>
      </c>
      <c r="I42" s="6" t="n">
        <v>2</v>
      </c>
      <c r="J42" s="6" t="n">
        <v>27.1</v>
      </c>
      <c r="K42" s="6"/>
      <c r="L42" s="6"/>
      <c r="M42" s="6"/>
    </row>
    <row r="43" customFormat="false" ht="15.25" hidden="false" customHeight="false" outlineLevel="0" collapsed="false">
      <c r="A43" s="0" t="s">
        <v>26</v>
      </c>
      <c r="B43" s="1" t="n">
        <v>43903</v>
      </c>
      <c r="C43" s="6" t="n">
        <v>399</v>
      </c>
      <c r="D43" s="6" t="n">
        <v>85</v>
      </c>
      <c r="E43" s="6" t="n">
        <v>3</v>
      </c>
      <c r="F43" s="6" t="n">
        <v>0</v>
      </c>
      <c r="G43" s="6" t="n">
        <v>1</v>
      </c>
      <c r="H43" s="6" t="n">
        <v>395</v>
      </c>
      <c r="I43" s="6" t="n">
        <v>2</v>
      </c>
      <c r="J43" s="6" t="n">
        <v>34.4</v>
      </c>
      <c r="K43" s="6"/>
      <c r="L43" s="6"/>
      <c r="M43" s="6"/>
    </row>
    <row r="44" customFormat="false" ht="15.25" hidden="false" customHeight="false" outlineLevel="0" collapsed="false">
      <c r="A44" s="0" t="s">
        <v>26</v>
      </c>
      <c r="B44" s="1" t="n">
        <v>43904</v>
      </c>
      <c r="C44" s="6" t="n">
        <v>559</v>
      </c>
      <c r="D44" s="6" t="n">
        <v>160</v>
      </c>
      <c r="E44" s="6" t="n">
        <v>3</v>
      </c>
      <c r="F44" s="6" t="n">
        <v>0</v>
      </c>
      <c r="G44" s="6" t="n">
        <v>1</v>
      </c>
      <c r="H44" s="6" t="n">
        <v>555</v>
      </c>
      <c r="I44" s="6" t="n">
        <v>2</v>
      </c>
      <c r="J44" s="6" t="n">
        <v>48.2</v>
      </c>
      <c r="K44" s="6"/>
      <c r="L44" s="6"/>
      <c r="M44" s="6"/>
    </row>
    <row r="45" customFormat="false" ht="15.25" hidden="false" customHeight="false" outlineLevel="0" collapsed="false">
      <c r="A45" s="0" t="s">
        <v>26</v>
      </c>
      <c r="B45" s="1" t="n">
        <v>43905</v>
      </c>
      <c r="C45" s="6" t="n">
        <v>689</v>
      </c>
      <c r="D45" s="6" t="n">
        <v>130</v>
      </c>
      <c r="E45" s="6" t="n">
        <v>4</v>
      </c>
      <c r="F45" s="6" t="n">
        <v>1</v>
      </c>
      <c r="G45" s="6" t="n">
        <v>1</v>
      </c>
      <c r="H45" s="6" t="n">
        <v>684</v>
      </c>
      <c r="I45" s="6" t="n">
        <v>24</v>
      </c>
      <c r="J45" s="6" t="n">
        <v>59.4</v>
      </c>
      <c r="K45" s="6"/>
      <c r="L45" s="6"/>
      <c r="M45" s="6"/>
    </row>
    <row r="46" customFormat="false" ht="15.25" hidden="false" customHeight="false" outlineLevel="0" collapsed="false">
      <c r="A46" s="0" t="s">
        <v>26</v>
      </c>
      <c r="B46" s="1" t="n">
        <v>43906</v>
      </c>
      <c r="C46" s="6" t="n">
        <v>886</v>
      </c>
      <c r="D46" s="6" t="n">
        <v>197</v>
      </c>
      <c r="E46" s="6" t="n">
        <v>4</v>
      </c>
      <c r="F46" s="6" t="n">
        <v>0</v>
      </c>
      <c r="G46" s="6" t="n">
        <v>1</v>
      </c>
      <c r="H46" s="6" t="n">
        <v>881</v>
      </c>
      <c r="I46" s="6" t="n">
        <v>33</v>
      </c>
      <c r="J46" s="6" t="n">
        <v>76.4</v>
      </c>
      <c r="K46" s="6"/>
      <c r="L46" s="6"/>
      <c r="M46" s="6"/>
    </row>
    <row r="47" customFormat="false" ht="15.25" hidden="false" customHeight="false" outlineLevel="0" collapsed="false">
      <c r="A47" s="0" t="s">
        <v>26</v>
      </c>
      <c r="B47" s="1" t="n">
        <v>43907</v>
      </c>
      <c r="C47" s="6" t="n">
        <v>1058</v>
      </c>
      <c r="D47" s="6" t="n">
        <v>172</v>
      </c>
      <c r="E47" s="6" t="n">
        <v>10</v>
      </c>
      <c r="F47" s="6" t="n">
        <v>6</v>
      </c>
      <c r="G47" s="6" t="n">
        <v>1</v>
      </c>
      <c r="H47" s="6" t="n">
        <v>1047</v>
      </c>
      <c r="I47" s="6" t="n">
        <v>33</v>
      </c>
      <c r="J47" s="6" t="n">
        <v>91.3</v>
      </c>
      <c r="K47" s="6"/>
      <c r="L47" s="6"/>
      <c r="M47" s="6"/>
    </row>
    <row r="48" customFormat="false" ht="15.25" hidden="false" customHeight="false" outlineLevel="0" collapsed="false">
      <c r="A48" s="0" t="s">
        <v>26</v>
      </c>
      <c r="B48" s="1" t="n">
        <v>43908</v>
      </c>
      <c r="C48" s="6" t="n">
        <v>1243</v>
      </c>
      <c r="D48" s="6" t="n">
        <v>185</v>
      </c>
      <c r="E48" s="6" t="n">
        <v>10</v>
      </c>
      <c r="F48" s="6" t="n">
        <v>0</v>
      </c>
      <c r="G48" s="6" t="n">
        <v>14</v>
      </c>
      <c r="H48" s="6" t="n">
        <v>1219</v>
      </c>
      <c r="I48" s="6" t="n">
        <v>33</v>
      </c>
      <c r="J48" s="6" t="n">
        <v>107.3</v>
      </c>
      <c r="K48" s="6"/>
      <c r="L48" s="6"/>
      <c r="M48" s="6"/>
    </row>
    <row r="49" customFormat="false" ht="15.25" hidden="false" customHeight="false" outlineLevel="0" collapsed="false">
      <c r="A49" s="0" t="s">
        <v>26</v>
      </c>
      <c r="B49" s="1" t="n">
        <v>43909</v>
      </c>
      <c r="C49" s="6" t="n">
        <v>1486</v>
      </c>
      <c r="D49" s="6" t="n">
        <v>243</v>
      </c>
      <c r="E49" s="6" t="n">
        <v>14</v>
      </c>
      <c r="F49" s="6" t="n">
        <v>4</v>
      </c>
      <c r="G49" s="6" t="n">
        <v>31</v>
      </c>
      <c r="H49" s="6" t="n">
        <v>1441</v>
      </c>
      <c r="I49" s="6" t="n">
        <v>33</v>
      </c>
      <c r="J49" s="6" t="n">
        <v>128</v>
      </c>
      <c r="K49" s="6"/>
      <c r="L49" s="6"/>
      <c r="M49" s="6"/>
    </row>
    <row r="50" customFormat="false" ht="15.25" hidden="false" customHeight="false" outlineLevel="0" collapsed="false">
      <c r="A50" s="0" t="s">
        <v>26</v>
      </c>
      <c r="B50" s="1" t="n">
        <v>43910</v>
      </c>
      <c r="C50" s="6" t="n">
        <v>1795</v>
      </c>
      <c r="D50" s="6" t="n">
        <v>309</v>
      </c>
      <c r="E50" s="6" t="n">
        <v>21</v>
      </c>
      <c r="F50" s="6" t="n">
        <v>7</v>
      </c>
      <c r="G50" s="6" t="n">
        <v>165</v>
      </c>
      <c r="H50" s="6" t="n">
        <v>1609</v>
      </c>
      <c r="I50" s="6" t="n">
        <v>130</v>
      </c>
      <c r="J50" s="6" t="n">
        <v>155</v>
      </c>
      <c r="K50" s="6"/>
      <c r="L50" s="6"/>
      <c r="M50" s="6"/>
    </row>
    <row r="51" customFormat="false" ht="15.25" hidden="false" customHeight="false" outlineLevel="0" collapsed="false">
      <c r="A51" s="0" t="s">
        <v>26</v>
      </c>
      <c r="B51" s="1" t="n">
        <v>43911</v>
      </c>
      <c r="C51" s="6" t="n">
        <v>2815</v>
      </c>
      <c r="D51" s="6" t="n">
        <v>1020</v>
      </c>
      <c r="E51" s="6" t="n">
        <v>67</v>
      </c>
      <c r="F51" s="6" t="n">
        <v>46</v>
      </c>
      <c r="G51" s="6" t="n">
        <v>263</v>
      </c>
      <c r="H51" s="6" t="n">
        <v>2485</v>
      </c>
      <c r="I51" s="6" t="n">
        <v>288</v>
      </c>
      <c r="J51" s="6" t="n">
        <v>243</v>
      </c>
      <c r="K51" s="6"/>
      <c r="L51" s="6"/>
      <c r="M51" s="6"/>
    </row>
    <row r="52" customFormat="false" ht="15.25" hidden="false" customHeight="false" outlineLevel="0" collapsed="false">
      <c r="A52" s="0" t="s">
        <v>26</v>
      </c>
      <c r="B52" s="1" t="n">
        <v>43912</v>
      </c>
      <c r="C52" s="6" t="n">
        <v>2815</v>
      </c>
      <c r="D52" s="6" t="n">
        <v>0</v>
      </c>
      <c r="E52" s="6" t="n">
        <v>67</v>
      </c>
      <c r="F52" s="6" t="n">
        <v>0</v>
      </c>
      <c r="G52" s="6" t="n">
        <v>263</v>
      </c>
      <c r="H52" s="6" t="n">
        <v>2485</v>
      </c>
      <c r="I52" s="6" t="n">
        <v>288</v>
      </c>
      <c r="J52" s="6" t="n">
        <v>243</v>
      </c>
      <c r="K52" s="6"/>
      <c r="L52" s="6"/>
      <c r="M52" s="6"/>
    </row>
    <row r="53" customFormat="false" ht="15.25" hidden="false" customHeight="false" outlineLevel="0" collapsed="false">
      <c r="A53" s="0" t="s">
        <v>26</v>
      </c>
      <c r="B53" s="1" t="n">
        <v>43913</v>
      </c>
      <c r="C53" s="6" t="n">
        <v>3401</v>
      </c>
      <c r="D53" s="6" t="n">
        <v>586</v>
      </c>
      <c r="E53" s="6" t="n">
        <v>75</v>
      </c>
      <c r="F53" s="6" t="n">
        <v>8</v>
      </c>
      <c r="G53" s="6" t="n">
        <v>263</v>
      </c>
      <c r="H53" s="6" t="n">
        <v>3063</v>
      </c>
      <c r="I53" s="6" t="n">
        <v>288</v>
      </c>
      <c r="J53" s="6" t="n">
        <v>293</v>
      </c>
      <c r="K53" s="6"/>
      <c r="L53" s="6"/>
      <c r="M53" s="6"/>
    </row>
    <row r="54" customFormat="false" ht="15.25" hidden="false" customHeight="false" outlineLevel="0" collapsed="false">
      <c r="A54" s="0" t="s">
        <v>26</v>
      </c>
      <c r="B54" s="1" t="n">
        <v>43914</v>
      </c>
      <c r="C54" s="6" t="n">
        <v>3743</v>
      </c>
      <c r="D54" s="6" t="n">
        <v>342</v>
      </c>
      <c r="E54" s="6" t="n">
        <v>88</v>
      </c>
      <c r="F54" s="6" t="n">
        <v>13</v>
      </c>
      <c r="G54" s="6" t="n">
        <v>401</v>
      </c>
      <c r="H54" s="6" t="n">
        <v>3254</v>
      </c>
      <c r="I54" s="6" t="n">
        <v>322</v>
      </c>
      <c r="J54" s="6" t="n">
        <v>323</v>
      </c>
      <c r="K54" s="6"/>
      <c r="L54" s="6"/>
      <c r="M54" s="6"/>
    </row>
    <row r="55" customFormat="false" ht="15.25" hidden="false" customHeight="false" outlineLevel="0" collapsed="false">
      <c r="A55" s="0" t="s">
        <v>26</v>
      </c>
      <c r="B55" s="1" t="n">
        <v>43915</v>
      </c>
      <c r="C55" s="8" t="n">
        <v>4269</v>
      </c>
      <c r="D55" s="8" t="n">
        <v>526</v>
      </c>
      <c r="E55" s="8" t="n">
        <v>122</v>
      </c>
      <c r="F55" s="8" t="n">
        <v>34</v>
      </c>
      <c r="G55" s="8" t="n">
        <v>461</v>
      </c>
      <c r="H55" s="8" t="n">
        <v>3686</v>
      </c>
      <c r="I55" s="8" t="n">
        <v>381</v>
      </c>
      <c r="J55" s="8" t="n">
        <v>368</v>
      </c>
      <c r="K55" s="8" t="n">
        <v>11</v>
      </c>
      <c r="L55" s="8"/>
      <c r="M55" s="8"/>
    </row>
    <row r="56" customFormat="false" ht="15.25" hidden="false" customHeight="false" outlineLevel="0" collapsed="false">
      <c r="A56" s="0" t="s">
        <v>26</v>
      </c>
      <c r="B56" s="1" t="n">
        <v>43916</v>
      </c>
      <c r="C56" s="8" t="n">
        <v>4937</v>
      </c>
      <c r="D56" s="8" t="n">
        <v>668</v>
      </c>
      <c r="E56" s="8" t="n">
        <v>178</v>
      </c>
      <c r="F56" s="8" t="n">
        <v>56</v>
      </c>
      <c r="G56" s="8" t="n">
        <v>547</v>
      </c>
      <c r="H56" s="8" t="n">
        <v>4212</v>
      </c>
      <c r="I56" s="8" t="n">
        <v>474</v>
      </c>
      <c r="J56" s="8" t="n">
        <v>426</v>
      </c>
      <c r="K56" s="8" t="n">
        <v>15</v>
      </c>
      <c r="L56" s="8"/>
      <c r="M56" s="8"/>
    </row>
    <row r="57" customFormat="false" ht="15.25" hidden="false" customHeight="false" outlineLevel="0" collapsed="false">
      <c r="A57" s="0" t="s">
        <v>26</v>
      </c>
      <c r="B57" s="1" t="n">
        <v>43917</v>
      </c>
      <c r="C57" s="8" t="n">
        <v>6235</v>
      </c>
      <c r="D57" s="8" t="n">
        <v>1298</v>
      </c>
      <c r="E57" s="8" t="n">
        <v>220</v>
      </c>
      <c r="F57" s="8" t="n">
        <v>42</v>
      </c>
      <c r="G57" s="8" t="n">
        <v>675</v>
      </c>
      <c r="H57" s="8" t="n">
        <v>5340</v>
      </c>
      <c r="I57" s="8" t="n">
        <v>605</v>
      </c>
      <c r="J57" s="8" t="n">
        <v>538</v>
      </c>
      <c r="K57" s="8" t="n">
        <v>19</v>
      </c>
      <c r="L57" s="8"/>
      <c r="M57" s="8"/>
    </row>
    <row r="58" customFormat="false" ht="15.25" hidden="false" customHeight="false" outlineLevel="0" collapsed="false">
      <c r="A58" s="0" t="s">
        <v>26</v>
      </c>
      <c r="B58" s="1" t="n">
        <v>43918</v>
      </c>
      <c r="C58" s="8" t="n">
        <v>7284</v>
      </c>
      <c r="D58" s="8" t="n">
        <v>1049</v>
      </c>
      <c r="E58" s="8" t="n">
        <v>289</v>
      </c>
      <c r="F58" s="8" t="n">
        <v>69</v>
      </c>
      <c r="G58" s="8" t="n">
        <v>858</v>
      </c>
      <c r="H58" s="8" t="n">
        <v>6137</v>
      </c>
      <c r="I58" s="8" t="n">
        <v>690</v>
      </c>
      <c r="J58" s="8" t="n">
        <v>628</v>
      </c>
      <c r="K58" s="8" t="n">
        <v>25</v>
      </c>
      <c r="L58" s="8"/>
      <c r="M58" s="8"/>
    </row>
    <row r="59" customFormat="false" ht="15.25" hidden="false" customHeight="false" outlineLevel="0" collapsed="false">
      <c r="A59" s="0" t="s">
        <v>26</v>
      </c>
      <c r="B59" s="1" t="n">
        <v>43919</v>
      </c>
      <c r="C59" s="8" t="n">
        <v>9134</v>
      </c>
      <c r="D59" s="8" t="n">
        <v>1850</v>
      </c>
      <c r="E59" s="8" t="n">
        <v>353</v>
      </c>
      <c r="F59" s="8" t="n">
        <v>64</v>
      </c>
      <c r="G59" s="8" t="n">
        <v>1063</v>
      </c>
      <c r="H59" s="8" t="n">
        <v>7718</v>
      </c>
      <c r="I59" s="8" t="n">
        <v>789</v>
      </c>
      <c r="J59" s="8" t="n">
        <v>788</v>
      </c>
      <c r="K59" s="8" t="n">
        <v>30</v>
      </c>
      <c r="L59" s="8"/>
      <c r="M59" s="8"/>
    </row>
    <row r="60" customFormat="false" ht="15.25" hidden="false" customHeight="false" outlineLevel="0" collapsed="false">
      <c r="A60" s="0" t="s">
        <v>26</v>
      </c>
      <c r="B60" s="1" t="n">
        <v>43920</v>
      </c>
      <c r="C60" s="8" t="n">
        <v>10836</v>
      </c>
      <c r="D60" s="8" t="n">
        <v>1702</v>
      </c>
      <c r="E60" s="8" t="n">
        <v>431</v>
      </c>
      <c r="F60" s="8" t="n">
        <v>78</v>
      </c>
      <c r="G60" s="8" t="n">
        <v>1359</v>
      </c>
      <c r="H60" s="8" t="n">
        <v>9046</v>
      </c>
      <c r="I60" s="8" t="n">
        <v>867</v>
      </c>
      <c r="J60" s="8" t="n">
        <v>935</v>
      </c>
      <c r="K60" s="8" t="n">
        <v>37</v>
      </c>
      <c r="L60" s="8"/>
      <c r="M60" s="8"/>
    </row>
    <row r="61" customFormat="false" ht="15.25" hidden="false" customHeight="false" outlineLevel="0" collapsed="false">
      <c r="A61" s="0" t="s">
        <v>26</v>
      </c>
      <c r="B61" s="1" t="n">
        <v>43921</v>
      </c>
      <c r="C61" s="8" t="n">
        <v>11899</v>
      </c>
      <c r="D61" s="8" t="n">
        <v>1063</v>
      </c>
      <c r="E61" s="8" t="n">
        <v>513</v>
      </c>
      <c r="F61" s="8" t="n">
        <v>82</v>
      </c>
      <c r="G61" s="8" t="n">
        <v>1527</v>
      </c>
      <c r="H61" s="8" t="n">
        <v>9859</v>
      </c>
      <c r="I61" s="8" t="n">
        <v>927</v>
      </c>
      <c r="J61" s="8" t="n">
        <v>1027</v>
      </c>
      <c r="K61" s="8" t="n">
        <v>44</v>
      </c>
      <c r="L61" s="8"/>
      <c r="M61" s="8"/>
    </row>
    <row r="62" customFormat="false" ht="15.25" hidden="false" customHeight="false" outlineLevel="0" collapsed="false">
      <c r="A62" s="0" t="s">
        <v>26</v>
      </c>
      <c r="B62" s="1" t="n">
        <v>43922</v>
      </c>
      <c r="C62" s="8" t="n">
        <v>12775</v>
      </c>
      <c r="D62" s="8" t="n">
        <v>876</v>
      </c>
      <c r="E62" s="8" t="n">
        <v>705</v>
      </c>
      <c r="F62" s="8" t="n">
        <v>192</v>
      </c>
      <c r="G62" s="8" t="n">
        <v>1696</v>
      </c>
      <c r="H62" s="8" t="n">
        <v>10374</v>
      </c>
      <c r="I62" s="8" t="n">
        <v>1021</v>
      </c>
      <c r="J62" s="8" t="n">
        <v>1102</v>
      </c>
      <c r="K62" s="8" t="n">
        <v>61</v>
      </c>
      <c r="L62" s="8"/>
      <c r="M62" s="8"/>
    </row>
    <row r="63" customFormat="false" ht="15.25" hidden="false" customHeight="false" outlineLevel="0" collapsed="false">
      <c r="A63" s="0" t="s">
        <v>26</v>
      </c>
      <c r="B63" s="1" t="n">
        <v>43923</v>
      </c>
      <c r="C63" s="8" t="n">
        <v>13964</v>
      </c>
      <c r="D63" s="8" t="n">
        <v>1189</v>
      </c>
      <c r="E63" s="8" t="n">
        <v>828</v>
      </c>
      <c r="F63" s="8" t="n">
        <v>123</v>
      </c>
      <c r="G63" s="8" t="n">
        <v>2132</v>
      </c>
      <c r="H63" s="8" t="n">
        <v>11004</v>
      </c>
      <c r="I63" s="8" t="n">
        <v>1088</v>
      </c>
      <c r="J63" s="8" t="n">
        <v>1205</v>
      </c>
      <c r="K63" s="8" t="n">
        <v>71</v>
      </c>
      <c r="L63" s="8"/>
      <c r="M63" s="8"/>
    </row>
    <row r="64" customFormat="false" ht="15.25" hidden="false" customHeight="false" outlineLevel="0" collapsed="false">
      <c r="A64" s="0" t="s">
        <v>26</v>
      </c>
      <c r="B64" s="1" t="n">
        <v>43924</v>
      </c>
      <c r="C64" s="8" t="n">
        <v>15348</v>
      </c>
      <c r="D64" s="8" t="n">
        <v>1384</v>
      </c>
      <c r="E64" s="8" t="n">
        <v>1011</v>
      </c>
      <c r="F64" s="8" t="n">
        <v>183</v>
      </c>
      <c r="G64" s="8" t="n">
        <v>2495</v>
      </c>
      <c r="H64" s="8" t="n">
        <v>11842</v>
      </c>
      <c r="I64" s="8" t="n">
        <v>1144</v>
      </c>
      <c r="J64" s="8" t="n">
        <v>1324</v>
      </c>
      <c r="K64" s="8" t="n">
        <v>87</v>
      </c>
      <c r="L64" s="8"/>
      <c r="M64" s="8"/>
    </row>
    <row r="65" customFormat="false" ht="15.25" hidden="false" customHeight="false" outlineLevel="0" collapsed="false">
      <c r="A65" s="0" t="s">
        <v>26</v>
      </c>
      <c r="B65" s="1" t="n">
        <v>43925</v>
      </c>
      <c r="C65" s="8" t="n">
        <v>16770</v>
      </c>
      <c r="D65" s="8" t="n">
        <v>1422</v>
      </c>
      <c r="E65" s="8" t="n">
        <v>1143</v>
      </c>
      <c r="F65" s="8" t="n">
        <v>132</v>
      </c>
      <c r="G65" s="8" t="n">
        <v>2872</v>
      </c>
      <c r="H65" s="8" t="n">
        <v>12755</v>
      </c>
      <c r="I65" s="8" t="n">
        <v>1205</v>
      </c>
      <c r="J65" s="8" t="n">
        <v>1447</v>
      </c>
      <c r="K65" s="8" t="n">
        <v>99</v>
      </c>
      <c r="L65" s="8"/>
      <c r="M65" s="8"/>
    </row>
    <row r="66" customFormat="false" ht="15.25" hidden="false" customHeight="false" outlineLevel="0" collapsed="false">
      <c r="A66" s="0" t="s">
        <v>26</v>
      </c>
      <c r="B66" s="1" t="n">
        <v>43926</v>
      </c>
      <c r="C66" s="8" t="n">
        <v>18431</v>
      </c>
      <c r="D66" s="8" t="n">
        <v>1661</v>
      </c>
      <c r="E66" s="8" t="n">
        <v>1283</v>
      </c>
      <c r="F66" s="8" t="n">
        <v>140</v>
      </c>
      <c r="G66" s="8" t="n">
        <v>3247</v>
      </c>
      <c r="H66" s="8" t="n">
        <v>13901</v>
      </c>
      <c r="I66" s="8" t="n">
        <v>1245</v>
      </c>
      <c r="J66" s="8" t="n">
        <v>1590</v>
      </c>
      <c r="K66" s="8" t="n">
        <v>111</v>
      </c>
      <c r="L66" s="8" t="n">
        <v>62867</v>
      </c>
      <c r="M66" s="8" t="n">
        <v>5424</v>
      </c>
    </row>
    <row r="67" customFormat="false" ht="15.25" hidden="false" customHeight="false" outlineLevel="0" collapsed="false">
      <c r="A67" s="0" t="s">
        <v>26</v>
      </c>
      <c r="B67" s="1" t="n">
        <v>43927</v>
      </c>
      <c r="C67" s="8" t="n">
        <v>19691</v>
      </c>
      <c r="D67" s="8" t="n">
        <v>1260</v>
      </c>
      <c r="E67" s="8" t="n">
        <v>1447</v>
      </c>
      <c r="F67" s="8" t="n">
        <v>164</v>
      </c>
      <c r="G67" s="8" t="n">
        <v>3751</v>
      </c>
      <c r="H67" s="8" t="n">
        <v>14493</v>
      </c>
      <c r="I67" s="8" t="n">
        <v>1261</v>
      </c>
      <c r="J67" s="8" t="n">
        <v>1699</v>
      </c>
      <c r="K67" s="8" t="n">
        <v>125</v>
      </c>
      <c r="L67" s="8" t="n">
        <v>70000</v>
      </c>
      <c r="M67" s="8" t="n">
        <v>6040</v>
      </c>
    </row>
    <row r="68" customFormat="false" ht="15.25" hidden="false" customHeight="false" outlineLevel="0" collapsed="false">
      <c r="A68" s="0" t="s">
        <v>26</v>
      </c>
      <c r="B68" s="1" t="n">
        <v>43928</v>
      </c>
      <c r="C68" s="13" t="n">
        <v>20814</v>
      </c>
      <c r="D68" s="13" t="n">
        <v>1123</v>
      </c>
      <c r="E68" s="13" t="n">
        <v>1632</v>
      </c>
      <c r="F68" s="13" t="n">
        <v>185</v>
      </c>
      <c r="G68" s="13" t="n">
        <v>3986</v>
      </c>
      <c r="H68" s="13" t="n">
        <v>15196</v>
      </c>
      <c r="I68" s="13" t="n">
        <v>1257</v>
      </c>
      <c r="J68" s="13" t="n">
        <v>1796</v>
      </c>
      <c r="K68" s="13" t="n">
        <v>141</v>
      </c>
      <c r="L68" s="13" t="n">
        <v>70000</v>
      </c>
      <c r="M68" s="13" t="n">
        <v>6040</v>
      </c>
    </row>
    <row r="69" customFormat="false" ht="15.25" hidden="false" customHeight="false" outlineLevel="0" collapsed="false">
      <c r="A69" s="0" t="s">
        <v>26</v>
      </c>
      <c r="B69" s="1" t="n">
        <v>43929</v>
      </c>
      <c r="C69" s="12" t="n">
        <v>22194</v>
      </c>
      <c r="D69" s="12" t="n">
        <v>1380</v>
      </c>
      <c r="E69" s="12" t="n">
        <v>2035</v>
      </c>
      <c r="F69" s="12" t="n">
        <v>403</v>
      </c>
      <c r="G69" s="12" t="n">
        <v>4157</v>
      </c>
      <c r="H69" s="12" t="n">
        <v>16002</v>
      </c>
      <c r="I69" s="12" t="n">
        <v>1260</v>
      </c>
      <c r="J69" s="12" t="n">
        <v>1915</v>
      </c>
      <c r="K69" s="12" t="n">
        <v>176</v>
      </c>
      <c r="L69" s="12" t="n">
        <v>80512</v>
      </c>
      <c r="M69" s="12" t="n">
        <v>6947</v>
      </c>
    </row>
    <row r="70" customFormat="false" ht="15.25" hidden="false" customHeight="false" outlineLevel="0" collapsed="false">
      <c r="A70" s="0" t="s">
        <v>26</v>
      </c>
      <c r="B70" s="1" t="n">
        <v>43930</v>
      </c>
      <c r="C70" s="12" t="n">
        <v>23403</v>
      </c>
      <c r="D70" s="12" t="n">
        <v>1209</v>
      </c>
      <c r="E70" s="12" t="n">
        <v>2240</v>
      </c>
      <c r="F70" s="12" t="n">
        <v>205</v>
      </c>
      <c r="G70" s="12" t="n">
        <v>4681</v>
      </c>
      <c r="H70" s="12" t="n">
        <v>16482</v>
      </c>
      <c r="I70" s="12" t="n">
        <v>1276</v>
      </c>
      <c r="J70" s="12" t="n">
        <v>2019</v>
      </c>
      <c r="K70" s="12" t="n">
        <v>193</v>
      </c>
      <c r="L70" s="12" t="n">
        <v>84248</v>
      </c>
      <c r="M70" s="12" t="n">
        <v>7269</v>
      </c>
    </row>
    <row r="71" customFormat="false" ht="15.25" hidden="false" customHeight="false" outlineLevel="0" collapsed="false">
      <c r="A71" s="0" t="s">
        <v>26</v>
      </c>
      <c r="B71" s="1" t="n">
        <v>43931</v>
      </c>
      <c r="C71" s="12" t="n">
        <v>24983</v>
      </c>
      <c r="D71" s="12" t="n">
        <v>1580</v>
      </c>
      <c r="E71" s="12" t="n">
        <v>2523</v>
      </c>
      <c r="F71" s="12" t="n">
        <v>283</v>
      </c>
      <c r="G71" s="12" t="n">
        <v>5164</v>
      </c>
      <c r="H71" s="12" t="n">
        <v>17296</v>
      </c>
      <c r="I71" s="12" t="n">
        <v>1285</v>
      </c>
      <c r="J71" s="12" t="n">
        <v>2156</v>
      </c>
      <c r="K71" s="12" t="n">
        <v>218</v>
      </c>
      <c r="L71" s="12" t="n">
        <v>84248</v>
      </c>
      <c r="M71" s="12" t="n">
        <v>7269</v>
      </c>
    </row>
    <row r="72" customFormat="false" ht="15.25" hidden="false" customHeight="false" outlineLevel="0" collapsed="false">
      <c r="A72" s="0" t="s">
        <v>26</v>
      </c>
      <c r="B72" s="1" t="n">
        <v>43932</v>
      </c>
      <c r="C72" s="12" t="n">
        <v>26667</v>
      </c>
      <c r="D72" s="12" t="n">
        <v>1684</v>
      </c>
      <c r="E72" s="12" t="n">
        <v>3019</v>
      </c>
      <c r="F72" s="12" t="n">
        <v>496</v>
      </c>
      <c r="G72" s="12" t="n">
        <v>5568</v>
      </c>
      <c r="H72" s="12" t="n">
        <v>18080</v>
      </c>
      <c r="I72" s="12" t="n">
        <v>1278</v>
      </c>
      <c r="J72" s="12" t="n">
        <v>2301</v>
      </c>
      <c r="K72" s="12" t="n">
        <v>260</v>
      </c>
      <c r="L72" s="12" t="n">
        <v>84248</v>
      </c>
      <c r="M72" s="12" t="n">
        <v>7269</v>
      </c>
    </row>
    <row r="73" customFormat="false" ht="15.25" hidden="false" customHeight="false" outlineLevel="0" collapsed="false">
      <c r="A73" s="0" t="s">
        <v>26</v>
      </c>
      <c r="B73" s="1" t="n">
        <v>43933</v>
      </c>
      <c r="C73" s="12" t="n">
        <v>28018</v>
      </c>
      <c r="D73" s="12" t="n">
        <v>1351</v>
      </c>
      <c r="E73" s="12" t="n">
        <v>3346</v>
      </c>
      <c r="F73" s="12" t="n">
        <v>327</v>
      </c>
      <c r="G73" s="12" t="n">
        <v>5986</v>
      </c>
      <c r="H73" s="12" t="n">
        <v>18686</v>
      </c>
      <c r="I73" s="12" t="n">
        <v>1262</v>
      </c>
      <c r="J73" s="12" t="n">
        <v>2418</v>
      </c>
      <c r="K73" s="12" t="n">
        <v>289</v>
      </c>
      <c r="L73" s="12" t="n">
        <v>102151</v>
      </c>
      <c r="M73" s="12" t="n">
        <v>8814</v>
      </c>
    </row>
    <row r="74" customFormat="false" ht="15.25" hidden="false" customHeight="false" outlineLevel="0" collapsed="false">
      <c r="A74" s="0" t="s">
        <v>26</v>
      </c>
      <c r="B74" s="1" t="n">
        <v>43934</v>
      </c>
      <c r="C74" s="12" t="n">
        <v>29647</v>
      </c>
      <c r="D74" s="12" t="n">
        <v>1629</v>
      </c>
      <c r="E74" s="12" t="n">
        <v>3600</v>
      </c>
      <c r="F74" s="12" t="n">
        <v>254</v>
      </c>
      <c r="G74" s="12" t="n">
        <v>6463</v>
      </c>
      <c r="H74" s="12" t="n">
        <v>19584</v>
      </c>
      <c r="I74" s="12" t="n">
        <v>1223</v>
      </c>
      <c r="J74" s="12" t="n">
        <v>2558</v>
      </c>
      <c r="K74" s="12" t="n">
        <v>311</v>
      </c>
      <c r="L74" s="12" t="n">
        <v>102151</v>
      </c>
      <c r="M74" s="12" t="n">
        <v>8814</v>
      </c>
    </row>
    <row r="75" customFormat="false" ht="15.25" hidden="false" customHeight="false" outlineLevel="0" collapsed="false">
      <c r="A75" s="0" t="s">
        <v>26</v>
      </c>
      <c r="B75" s="1" t="n">
        <v>43935</v>
      </c>
      <c r="C75" s="12" t="n">
        <v>30589</v>
      </c>
      <c r="D75" s="12" t="n">
        <v>942</v>
      </c>
      <c r="E75" s="12" t="n">
        <v>3903</v>
      </c>
      <c r="F75" s="12" t="n">
        <v>303</v>
      </c>
      <c r="G75" s="12" t="n">
        <v>6707</v>
      </c>
      <c r="H75" s="12" t="n">
        <v>19979</v>
      </c>
      <c r="I75" s="12" t="n">
        <v>1234</v>
      </c>
      <c r="J75" s="12" t="n">
        <v>2639</v>
      </c>
      <c r="K75" s="12" t="n">
        <v>337</v>
      </c>
      <c r="L75" s="12" t="n">
        <v>102151</v>
      </c>
      <c r="M75" s="12" t="n">
        <v>8814</v>
      </c>
    </row>
    <row r="76" customFormat="false" ht="15.25" hidden="false" customHeight="false" outlineLevel="0" collapsed="false">
      <c r="A76" s="0" t="s">
        <v>26</v>
      </c>
      <c r="B76" s="1" t="n">
        <v>43936</v>
      </c>
      <c r="C76" s="12" t="n">
        <v>31119</v>
      </c>
      <c r="D76" s="12" t="n">
        <v>530</v>
      </c>
      <c r="E76" s="12" t="n">
        <v>4157</v>
      </c>
      <c r="F76" s="12" t="n">
        <v>254</v>
      </c>
      <c r="G76" s="12" t="n">
        <v>6868</v>
      </c>
      <c r="H76" s="12" t="n">
        <v>20094</v>
      </c>
      <c r="I76" s="12" t="n">
        <v>1223</v>
      </c>
      <c r="J76" s="12" t="n">
        <v>2685</v>
      </c>
      <c r="K76" s="12" t="n">
        <v>359</v>
      </c>
      <c r="L76" s="12" t="n">
        <v>102151</v>
      </c>
      <c r="M76" s="12" t="n">
        <v>8814</v>
      </c>
    </row>
    <row r="77" customFormat="false" ht="15.25" hidden="false" customHeight="false" outlineLevel="0" collapsed="false">
      <c r="A77" s="0" t="s">
        <v>26</v>
      </c>
      <c r="B77" s="1" t="n">
        <v>43937</v>
      </c>
      <c r="C77" s="12" t="n">
        <v>33573</v>
      </c>
      <c r="D77" s="12" t="n">
        <v>2454</v>
      </c>
      <c r="E77" s="12" t="n">
        <v>4440</v>
      </c>
      <c r="F77" s="12" t="n">
        <v>283</v>
      </c>
      <c r="G77" s="12" t="n">
        <v>7107</v>
      </c>
      <c r="H77" s="12" t="n">
        <v>22026</v>
      </c>
      <c r="I77" s="12" t="n">
        <v>1204</v>
      </c>
      <c r="J77" s="12" t="n">
        <v>2897</v>
      </c>
      <c r="K77" s="12" t="n">
        <v>383</v>
      </c>
      <c r="L77" s="12" t="n">
        <v>128132</v>
      </c>
      <c r="M77" s="12" t="n">
        <v>11056</v>
      </c>
    </row>
    <row r="78" customFormat="false" ht="15.25" hidden="false" customHeight="false" outlineLevel="0" collapsed="false">
      <c r="A78" s="0" t="s">
        <v>26</v>
      </c>
      <c r="B78" s="1" t="n">
        <v>43938</v>
      </c>
      <c r="C78" s="12" t="n">
        <v>34809</v>
      </c>
      <c r="D78" s="12" t="n">
        <v>1236</v>
      </c>
      <c r="E78" s="12" t="n">
        <v>4857</v>
      </c>
      <c r="F78" s="12" t="n">
        <v>417</v>
      </c>
      <c r="G78" s="12" t="n">
        <v>7562</v>
      </c>
      <c r="H78" s="12" t="n">
        <v>22390</v>
      </c>
      <c r="I78" s="12" t="n">
        <v>1182</v>
      </c>
      <c r="J78" s="12" t="n">
        <v>3003</v>
      </c>
      <c r="K78" s="12" t="n">
        <v>419</v>
      </c>
      <c r="L78" s="12" t="n">
        <v>134303</v>
      </c>
      <c r="M78" s="12" t="n">
        <v>11588</v>
      </c>
    </row>
    <row r="79" customFormat="false" ht="15.25" hidden="false" customHeight="false" outlineLevel="0" collapsed="false">
      <c r="A79" s="0" t="s">
        <v>26</v>
      </c>
      <c r="B79" s="1" t="n">
        <v>43939</v>
      </c>
      <c r="C79" s="12" t="n">
        <v>36138</v>
      </c>
      <c r="D79" s="12" t="n">
        <v>1329</v>
      </c>
      <c r="E79" s="12" t="n">
        <v>5163</v>
      </c>
      <c r="F79" s="12" t="n">
        <v>306</v>
      </c>
      <c r="G79" s="12" t="n">
        <v>7961</v>
      </c>
      <c r="H79" s="12" t="n">
        <v>23014</v>
      </c>
      <c r="I79" s="12" t="n">
        <v>1140</v>
      </c>
      <c r="J79" s="12" t="n">
        <v>3118</v>
      </c>
      <c r="K79" s="12" t="n">
        <v>445</v>
      </c>
      <c r="L79" s="12" t="n">
        <v>139387</v>
      </c>
      <c r="M79" s="12" t="n">
        <v>12027</v>
      </c>
    </row>
    <row r="80" customFormat="false" ht="15.25" hidden="false" customHeight="false" outlineLevel="0" collapsed="false">
      <c r="A80" s="0" t="s">
        <v>26</v>
      </c>
      <c r="B80" s="1" t="n">
        <v>43940</v>
      </c>
      <c r="C80" s="12" t="n">
        <v>37183</v>
      </c>
      <c r="D80" s="12" t="n">
        <v>1045</v>
      </c>
      <c r="E80" s="12" t="n">
        <v>5453</v>
      </c>
      <c r="F80" s="12" t="n">
        <v>290</v>
      </c>
      <c r="G80" s="12" t="n">
        <v>8348</v>
      </c>
      <c r="H80" s="12" t="n">
        <v>23382</v>
      </c>
      <c r="I80" s="12" t="n">
        <v>1119</v>
      </c>
      <c r="J80" s="12" t="n">
        <v>3208</v>
      </c>
      <c r="K80" s="12" t="n">
        <v>471</v>
      </c>
      <c r="L80" s="12" t="n">
        <v>145997</v>
      </c>
      <c r="M80" s="12" t="n">
        <v>12597</v>
      </c>
    </row>
    <row r="81" customFormat="false" ht="15.25" hidden="false" customHeight="false" outlineLevel="0" collapsed="false">
      <c r="A81" s="0" t="s">
        <v>26</v>
      </c>
      <c r="B81" s="1" t="n">
        <v>43941</v>
      </c>
      <c r="C81" s="12" t="n">
        <v>38496</v>
      </c>
      <c r="D81" s="12" t="n">
        <v>1313</v>
      </c>
      <c r="E81" s="12" t="n">
        <v>5683</v>
      </c>
      <c r="F81" s="12" t="n">
        <v>230</v>
      </c>
      <c r="G81" s="12" t="n">
        <v>8757</v>
      </c>
      <c r="H81" s="12" t="n">
        <v>24056</v>
      </c>
      <c r="I81" s="12" t="n">
        <v>1081</v>
      </c>
      <c r="J81" s="12" t="n">
        <v>3322</v>
      </c>
      <c r="K81" s="12" t="n">
        <v>490</v>
      </c>
      <c r="L81" s="12" t="n">
        <v>153778</v>
      </c>
      <c r="M81" s="12" t="n">
        <v>13269</v>
      </c>
    </row>
    <row r="82" customFormat="false" ht="15.25" hidden="false" customHeight="false" outlineLevel="0" collapsed="false">
      <c r="A82" s="0" t="s">
        <v>26</v>
      </c>
      <c r="B82" s="1" t="n">
        <v>43942</v>
      </c>
      <c r="C82" s="6" t="n">
        <v>39983</v>
      </c>
      <c r="D82" s="6" t="n">
        <v>1487</v>
      </c>
      <c r="E82" s="6" t="n">
        <v>5828</v>
      </c>
      <c r="F82" s="6" t="n">
        <v>145</v>
      </c>
      <c r="G82" s="6" t="n">
        <v>8895</v>
      </c>
      <c r="H82" s="6" t="n">
        <v>25260</v>
      </c>
      <c r="I82" s="6" t="n">
        <v>1071</v>
      </c>
      <c r="J82" s="6" t="n">
        <v>3450</v>
      </c>
      <c r="K82" s="6" t="n">
        <v>503</v>
      </c>
      <c r="L82" s="6" t="n">
        <v>161896</v>
      </c>
      <c r="M82" s="6" t="n">
        <v>13969</v>
      </c>
    </row>
    <row r="83" customFormat="false" ht="15.25" hidden="false" customHeight="false" outlineLevel="0" collapsed="false">
      <c r="A83" s="0" t="s">
        <v>26</v>
      </c>
      <c r="B83" s="1" t="n">
        <v>43943</v>
      </c>
      <c r="C83" s="6" t="n">
        <v>40956</v>
      </c>
      <c r="D83" s="6" t="n">
        <v>973</v>
      </c>
      <c r="E83" s="6" t="n">
        <v>5998</v>
      </c>
      <c r="F83" s="6" t="n">
        <v>170</v>
      </c>
      <c r="G83" s="6" t="n">
        <v>9002</v>
      </c>
      <c r="H83" s="6" t="n">
        <v>25956</v>
      </c>
      <c r="I83" s="6" t="n">
        <v>1079</v>
      </c>
      <c r="J83" s="6" t="n">
        <v>3534</v>
      </c>
      <c r="K83" s="6" t="n">
        <v>518</v>
      </c>
      <c r="L83" s="6" t="n">
        <v>167110</v>
      </c>
      <c r="M83" s="6" t="n">
        <v>14419</v>
      </c>
    </row>
    <row r="84" customFormat="false" ht="15.25" hidden="false" customHeight="false" outlineLevel="0" collapsed="false">
      <c r="A84" s="0" t="s">
        <v>26</v>
      </c>
      <c r="B84" s="1" t="n">
        <v>43944</v>
      </c>
      <c r="C84" s="6" t="n">
        <v>41889</v>
      </c>
      <c r="D84" s="6" t="n">
        <v>933</v>
      </c>
      <c r="E84" s="6" t="n">
        <v>6262</v>
      </c>
      <c r="F84" s="6" t="n">
        <v>264</v>
      </c>
      <c r="G84" s="6" t="n">
        <v>9433</v>
      </c>
      <c r="H84" s="6" t="n">
        <v>26194</v>
      </c>
      <c r="I84" s="6" t="n">
        <v>1020</v>
      </c>
      <c r="J84" s="6" t="n">
        <v>3614</v>
      </c>
      <c r="K84" s="6" t="n">
        <v>540</v>
      </c>
      <c r="L84" s="6" t="n">
        <v>171400</v>
      </c>
      <c r="M84" s="6" t="n">
        <v>14789</v>
      </c>
    </row>
    <row r="85" customFormat="false" ht="15.25" hidden="false" customHeight="false" outlineLevel="0" collapsed="false">
      <c r="A85" s="0" t="s">
        <v>26</v>
      </c>
      <c r="B85" s="1" t="n">
        <v>43945</v>
      </c>
      <c r="C85" s="6" t="n">
        <v>42797</v>
      </c>
      <c r="D85" s="6" t="n">
        <v>908</v>
      </c>
      <c r="E85" s="6" t="n">
        <v>6490</v>
      </c>
      <c r="F85" s="6" t="n">
        <v>228</v>
      </c>
      <c r="G85" s="6" t="n">
        <v>9800</v>
      </c>
      <c r="H85" s="6" t="n">
        <v>26507</v>
      </c>
      <c r="I85" s="6" t="n">
        <v>993</v>
      </c>
      <c r="J85" s="6" t="n">
        <v>3693</v>
      </c>
      <c r="K85" s="6" t="n">
        <v>560</v>
      </c>
      <c r="L85" s="6" t="n">
        <v>179666</v>
      </c>
      <c r="M85" s="6" t="n">
        <v>15502</v>
      </c>
    </row>
    <row r="86" customFormat="false" ht="15.25" hidden="false" customHeight="false" outlineLevel="0" collapsed="false">
      <c r="A86" s="0" t="s">
        <v>26</v>
      </c>
      <c r="B86" s="1" t="n">
        <v>43946</v>
      </c>
      <c r="C86" s="6" t="n">
        <v>44293</v>
      </c>
      <c r="D86" s="6" t="n">
        <v>1496</v>
      </c>
      <c r="E86" s="6" t="n">
        <v>6679</v>
      </c>
      <c r="F86" s="6" t="n">
        <v>189</v>
      </c>
      <c r="G86" s="6" t="n">
        <v>10122</v>
      </c>
      <c r="H86" s="6" t="n">
        <v>27492</v>
      </c>
      <c r="I86" s="6" t="n">
        <v>970</v>
      </c>
      <c r="J86" s="6" t="n">
        <v>3822</v>
      </c>
      <c r="K86" s="6" t="n">
        <v>576</v>
      </c>
      <c r="L86" s="6" t="n">
        <v>189067</v>
      </c>
      <c r="M86" s="6" t="n">
        <v>16313</v>
      </c>
    </row>
    <row r="87" customFormat="false" ht="15.25" hidden="false" customHeight="false" outlineLevel="0" collapsed="false">
      <c r="A87" s="0" t="s">
        <v>26</v>
      </c>
      <c r="B87" s="1" t="n">
        <v>43947</v>
      </c>
      <c r="C87" s="6" t="n">
        <v>45325</v>
      </c>
      <c r="D87" s="6" t="n">
        <v>1032</v>
      </c>
      <c r="E87" s="6" t="n">
        <v>6917</v>
      </c>
      <c r="F87" s="6" t="n">
        <v>238</v>
      </c>
      <c r="G87" s="6" t="n">
        <v>10417</v>
      </c>
      <c r="H87" s="6" t="n">
        <v>27991</v>
      </c>
      <c r="I87" s="6" t="n">
        <v>934</v>
      </c>
      <c r="J87" s="6" t="n">
        <v>3911</v>
      </c>
      <c r="K87" s="6" t="n">
        <v>597</v>
      </c>
      <c r="L87" s="6" t="n">
        <v>189067</v>
      </c>
      <c r="M87" s="6" t="n">
        <v>16313</v>
      </c>
    </row>
    <row r="88" customFormat="false" ht="15.25" hidden="false" customHeight="false" outlineLevel="0" collapsed="false">
      <c r="A88" s="0" t="s">
        <v>26</v>
      </c>
      <c r="B88" s="1" t="n">
        <v>43948</v>
      </c>
      <c r="C88" s="6" t="n">
        <v>46134</v>
      </c>
      <c r="D88" s="6" t="n">
        <v>809</v>
      </c>
      <c r="E88" s="6" t="n">
        <v>7094</v>
      </c>
      <c r="F88" s="6" t="n">
        <v>177</v>
      </c>
      <c r="G88" s="6" t="n">
        <v>10785</v>
      </c>
      <c r="H88" s="6" t="n">
        <v>28255</v>
      </c>
      <c r="I88" s="6" t="n">
        <v>891</v>
      </c>
      <c r="J88" s="6" t="n">
        <v>3981</v>
      </c>
      <c r="K88" s="6" t="n">
        <v>612</v>
      </c>
      <c r="L88" s="6" t="n">
        <v>189067</v>
      </c>
      <c r="M88" s="6" t="n">
        <v>16313</v>
      </c>
    </row>
    <row r="89" customFormat="false" ht="14" hidden="false" customHeight="false" outlineLevel="0" collapsed="false">
      <c r="A89" s="0" t="s">
        <v>26</v>
      </c>
      <c r="B89" s="1" t="n">
        <v>43949</v>
      </c>
      <c r="C89" s="2" t="n">
        <v>46687</v>
      </c>
      <c r="D89" s="2" t="n">
        <v>553</v>
      </c>
      <c r="E89" s="2" t="n">
        <v>7207</v>
      </c>
      <c r="F89" s="2" t="n">
        <v>113</v>
      </c>
      <c r="G89" s="2" t="n">
        <v>10878</v>
      </c>
      <c r="H89" s="2" t="n">
        <v>28602</v>
      </c>
      <c r="I89" s="2" t="n">
        <v>903</v>
      </c>
      <c r="J89" s="2" t="n">
        <v>4028</v>
      </c>
      <c r="K89" s="2" t="n">
        <v>622</v>
      </c>
      <c r="L89" s="2" t="n">
        <v>214042</v>
      </c>
      <c r="M89" s="2" t="n">
        <v>18468</v>
      </c>
    </row>
    <row r="90" customFormat="false" ht="14" hidden="false" customHeight="false" outlineLevel="0" collapsed="false">
      <c r="A90" s="0" t="s">
        <v>26</v>
      </c>
      <c r="B90" s="1" t="n">
        <v>43950</v>
      </c>
      <c r="C90" s="2" t="n">
        <v>47334</v>
      </c>
      <c r="D90" s="2" t="n">
        <v>647</v>
      </c>
      <c r="E90" s="2" t="n">
        <v>7331</v>
      </c>
      <c r="F90" s="2" t="n">
        <v>124</v>
      </c>
      <c r="G90" s="2" t="n">
        <v>10943</v>
      </c>
      <c r="H90" s="2" t="n">
        <v>29060</v>
      </c>
      <c r="I90" s="2" t="n">
        <v>876</v>
      </c>
      <c r="J90" s="2" t="n">
        <v>4084</v>
      </c>
      <c r="K90" s="2" t="n">
        <v>633</v>
      </c>
      <c r="L90" s="2" t="n">
        <v>220204</v>
      </c>
      <c r="M90" s="2" t="n">
        <v>19000</v>
      </c>
    </row>
    <row r="91" customFormat="false" ht="14" hidden="false" customHeight="false" outlineLevel="0" collapsed="false">
      <c r="A91" s="0" t="s">
        <v>26</v>
      </c>
      <c r="B91" s="1" t="n">
        <v>43951</v>
      </c>
      <c r="C91" s="2" t="n">
        <v>47859</v>
      </c>
      <c r="D91" s="2" t="n">
        <v>525</v>
      </c>
      <c r="E91" s="2" t="n">
        <v>7501</v>
      </c>
      <c r="F91" s="2" t="n">
        <v>170</v>
      </c>
      <c r="G91" s="2" t="n">
        <v>11283</v>
      </c>
      <c r="H91" s="2" t="n">
        <v>29075</v>
      </c>
      <c r="I91" s="2" t="n">
        <v>797</v>
      </c>
      <c r="J91" s="2" t="n">
        <v>4129</v>
      </c>
      <c r="K91" s="2" t="n">
        <v>647</v>
      </c>
      <c r="L91" s="2" t="n">
        <v>226724</v>
      </c>
      <c r="M91" s="2" t="n">
        <v>19563</v>
      </c>
    </row>
    <row r="92" customFormat="false" ht="14.75" hidden="false" customHeight="false" outlineLevel="0" collapsed="false">
      <c r="A92" s="0" t="s">
        <v>26</v>
      </c>
      <c r="B92" s="1" t="n">
        <v>43952</v>
      </c>
      <c r="C92" s="2" t="n">
        <v>48519</v>
      </c>
      <c r="D92" s="2" t="n">
        <v>660</v>
      </c>
      <c r="E92" s="2" t="n">
        <v>7594</v>
      </c>
      <c r="F92" s="2" t="n">
        <v>93</v>
      </c>
      <c r="G92" s="2" t="n">
        <v>11576</v>
      </c>
      <c r="H92" s="2" t="n">
        <v>29349</v>
      </c>
      <c r="I92" s="2" t="n">
        <v>769</v>
      </c>
      <c r="J92" s="2" t="n">
        <v>4186</v>
      </c>
      <c r="K92" s="2" t="n">
        <v>655</v>
      </c>
      <c r="L92" s="2" t="n">
        <v>237963</v>
      </c>
      <c r="M92" s="2" t="n">
        <v>20532</v>
      </c>
    </row>
    <row r="93" customFormat="false" ht="15.25" hidden="false" customHeight="false" outlineLevel="0" collapsed="false">
      <c r="A93" s="0" t="s">
        <v>26</v>
      </c>
      <c r="B93" s="1" t="n">
        <v>43953</v>
      </c>
      <c r="C93" s="6" t="n">
        <f aca="false">Sheet1!FL94</f>
        <v>49032</v>
      </c>
      <c r="D93" s="6" t="n">
        <f aca="false">Sheet1!FM94</f>
        <v>513</v>
      </c>
      <c r="E93" s="6" t="n">
        <f aca="false">Sheet1!FN94</f>
        <v>7703</v>
      </c>
      <c r="F93" s="6" t="n">
        <f aca="false">Sheet1!FO94</f>
        <v>109</v>
      </c>
      <c r="G93" s="6" t="n">
        <f aca="false">Sheet1!FP94</f>
        <v>11892</v>
      </c>
      <c r="H93" s="6" t="n">
        <f aca="false">Sheet1!FQ94</f>
        <v>29437</v>
      </c>
      <c r="I93" s="6" t="n">
        <f aca="false">Sheet1!FR94</f>
        <v>740</v>
      </c>
      <c r="J93" s="6" t="n">
        <f aca="false">Sheet1!FS94</f>
        <v>4231</v>
      </c>
      <c r="K93" s="6" t="n">
        <f aca="false">Sheet1!FT94</f>
        <v>665</v>
      </c>
      <c r="L93" s="6" t="n">
        <f aca="false">Sheet1!FU94</f>
        <v>253198</v>
      </c>
      <c r="M93" s="6" t="n">
        <f aca="false">Sheet1!FV94</f>
        <v>21847</v>
      </c>
    </row>
    <row r="94" customFormat="false" ht="15.25" hidden="false" customHeight="false" outlineLevel="0" collapsed="false">
      <c r="A94" s="0" t="s">
        <v>26</v>
      </c>
      <c r="B94" s="1" t="n">
        <v>43954</v>
      </c>
      <c r="C94" s="6" t="n">
        <f aca="false">Sheet1!FL95</f>
        <v>49517</v>
      </c>
      <c r="D94" s="6" t="n">
        <f aca="false">Sheet1!FM95</f>
        <v>485</v>
      </c>
      <c r="E94" s="6" t="n">
        <f aca="false">Sheet1!FN95</f>
        <v>7765</v>
      </c>
      <c r="F94" s="6" t="n">
        <f aca="false">Sheet1!FO95</f>
        <v>62</v>
      </c>
      <c r="G94" s="6" t="n">
        <f aca="false">Sheet1!FP95</f>
        <v>12211</v>
      </c>
      <c r="H94" s="6" t="n">
        <f aca="false">Sheet1!FQ95</f>
        <v>29541</v>
      </c>
      <c r="I94" s="6" t="n">
        <f aca="false">Sheet1!FR95</f>
        <v>689</v>
      </c>
      <c r="J94" s="6" t="n">
        <f aca="false">Sheet1!FS95</f>
        <v>4273</v>
      </c>
      <c r="K94" s="6" t="n">
        <f aca="false">Sheet1!FT95</f>
        <v>670</v>
      </c>
      <c r="L94" s="6" t="n">
        <f aca="false">Sheet1!FU95</f>
        <v>260996</v>
      </c>
      <c r="M94" s="6" t="n">
        <f aca="false">Sheet1!FV95</f>
        <v>22520</v>
      </c>
    </row>
    <row r="95" customFormat="false" ht="15.25" hidden="false" customHeight="false" outlineLevel="0" collapsed="false">
      <c r="A95" s="0" t="s">
        <v>26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26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26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26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26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26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26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26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26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26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26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26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26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26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A109" s="0" t="s">
        <v>26</v>
      </c>
      <c r="B109" s="1" t="n">
        <v>43969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A110" s="0" t="s">
        <v>26</v>
      </c>
      <c r="B110" s="1" t="n">
        <v>43970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A111" s="0" t="s">
        <v>26</v>
      </c>
      <c r="B111" s="1" t="n">
        <v>43971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A112" s="0" t="s">
        <v>26</v>
      </c>
      <c r="B112" s="1" t="n">
        <v>43972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A113" s="0" t="s">
        <v>26</v>
      </c>
      <c r="B113" s="1" t="n">
        <v>43973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9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27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27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27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27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27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27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27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27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27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27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27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27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27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27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27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27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27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27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27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27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27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27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27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27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27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27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27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27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27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27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27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27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27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27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27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27</v>
      </c>
      <c r="B37" s="1" t="n">
        <v>43897</v>
      </c>
      <c r="C37" s="7" t="n">
        <v>128</v>
      </c>
      <c r="D37" s="7" t="n">
        <v>46</v>
      </c>
      <c r="E37" s="7" t="n">
        <v>1</v>
      </c>
      <c r="F37" s="7" t="n">
        <v>1</v>
      </c>
      <c r="G37" s="7" t="n">
        <v>0</v>
      </c>
      <c r="H37" s="7" t="n">
        <v>127</v>
      </c>
      <c r="I37" s="7" t="n">
        <v>1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27</v>
      </c>
      <c r="B38" s="1" t="n">
        <v>43898</v>
      </c>
      <c r="C38" s="6" t="n">
        <v>188</v>
      </c>
      <c r="D38" s="6" t="n">
        <v>60</v>
      </c>
      <c r="E38" s="6" t="n">
        <v>1</v>
      </c>
      <c r="F38" s="6" t="n">
        <v>0</v>
      </c>
      <c r="G38" s="6" t="n">
        <v>0</v>
      </c>
      <c r="H38" s="6" t="n">
        <v>187</v>
      </c>
      <c r="I38" s="6" t="n">
        <v>1</v>
      </c>
      <c r="J38" s="6" t="n">
        <v>11</v>
      </c>
      <c r="K38" s="6"/>
      <c r="L38" s="6"/>
      <c r="M38" s="6"/>
    </row>
    <row r="39" customFormat="false" ht="15.25" hidden="false" customHeight="false" outlineLevel="0" collapsed="false">
      <c r="A39" s="0" t="s">
        <v>27</v>
      </c>
      <c r="B39" s="1" t="n">
        <v>43899</v>
      </c>
      <c r="C39" s="6" t="n">
        <v>265</v>
      </c>
      <c r="D39" s="6" t="n">
        <v>77</v>
      </c>
      <c r="E39" s="6" t="n">
        <v>3</v>
      </c>
      <c r="F39" s="6" t="n">
        <v>2</v>
      </c>
      <c r="G39" s="6" t="n">
        <v>0</v>
      </c>
      <c r="H39" s="6" t="n">
        <v>262</v>
      </c>
      <c r="I39" s="6" t="n">
        <v>1</v>
      </c>
      <c r="J39" s="6" t="n">
        <v>15.5</v>
      </c>
      <c r="K39" s="6"/>
      <c r="L39" s="6"/>
      <c r="M39" s="6"/>
    </row>
    <row r="40" customFormat="false" ht="15.25" hidden="false" customHeight="false" outlineLevel="0" collapsed="false">
      <c r="A40" s="0" t="s">
        <v>27</v>
      </c>
      <c r="B40" s="1" t="n">
        <v>43900</v>
      </c>
      <c r="C40" s="6" t="n">
        <v>321</v>
      </c>
      <c r="D40" s="6" t="n">
        <v>56</v>
      </c>
      <c r="E40" s="6" t="n">
        <v>4</v>
      </c>
      <c r="F40" s="6" t="n">
        <v>1</v>
      </c>
      <c r="G40" s="6" t="n">
        <v>0</v>
      </c>
      <c r="H40" s="6" t="n">
        <v>317</v>
      </c>
      <c r="I40" s="6" t="n">
        <v>1</v>
      </c>
      <c r="J40" s="6" t="n">
        <v>18.7</v>
      </c>
      <c r="K40" s="6"/>
      <c r="L40" s="6"/>
      <c r="M40" s="6"/>
    </row>
    <row r="41" customFormat="false" ht="15.25" hidden="false" customHeight="false" outlineLevel="0" collapsed="false">
      <c r="A41" s="0" t="s">
        <v>27</v>
      </c>
      <c r="B41" s="1" t="n">
        <v>43901</v>
      </c>
      <c r="C41" s="6" t="n">
        <v>382</v>
      </c>
      <c r="D41" s="6" t="n">
        <v>61</v>
      </c>
      <c r="E41" s="6" t="n">
        <v>4</v>
      </c>
      <c r="F41" s="6" t="n">
        <v>0</v>
      </c>
      <c r="G41" s="6" t="n">
        <v>0</v>
      </c>
      <c r="H41" s="6" t="n">
        <v>378</v>
      </c>
      <c r="I41" s="6" t="n">
        <v>1</v>
      </c>
      <c r="J41" s="6" t="n">
        <v>22.3</v>
      </c>
      <c r="K41" s="6"/>
      <c r="L41" s="6"/>
      <c r="M41" s="6"/>
    </row>
    <row r="42" customFormat="false" ht="15.25" hidden="false" customHeight="false" outlineLevel="0" collapsed="false">
      <c r="A42" s="0" t="s">
        <v>27</v>
      </c>
      <c r="B42" s="1" t="n">
        <v>43902</v>
      </c>
      <c r="C42" s="6" t="n">
        <v>503</v>
      </c>
      <c r="D42" s="6" t="n">
        <v>121</v>
      </c>
      <c r="E42" s="6" t="n">
        <v>5</v>
      </c>
      <c r="F42" s="6" t="n">
        <v>1</v>
      </c>
      <c r="G42" s="6" t="n">
        <v>0</v>
      </c>
      <c r="H42" s="6" t="n">
        <v>498</v>
      </c>
      <c r="I42" s="6" t="n">
        <v>1</v>
      </c>
      <c r="J42" s="6" t="n">
        <v>29.4</v>
      </c>
      <c r="K42" s="6"/>
      <c r="L42" s="6"/>
      <c r="M42" s="6"/>
    </row>
    <row r="43" customFormat="false" ht="15.25" hidden="false" customHeight="false" outlineLevel="0" collapsed="false">
      <c r="A43" s="0" t="s">
        <v>27</v>
      </c>
      <c r="B43" s="1" t="n">
        <v>43903</v>
      </c>
      <c r="C43" s="6" t="n">
        <v>614</v>
      </c>
      <c r="D43" s="6" t="n">
        <v>111</v>
      </c>
      <c r="E43" s="6" t="n">
        <v>5</v>
      </c>
      <c r="F43" s="6" t="n">
        <v>0</v>
      </c>
      <c r="G43" s="6" t="n">
        <v>2</v>
      </c>
      <c r="H43" s="6" t="n">
        <v>607</v>
      </c>
      <c r="I43" s="6" t="n">
        <v>1</v>
      </c>
      <c r="J43" s="6" t="n">
        <v>35.8</v>
      </c>
      <c r="K43" s="6"/>
      <c r="L43" s="6"/>
      <c r="M43" s="6"/>
    </row>
    <row r="44" customFormat="false" ht="15.25" hidden="false" customHeight="false" outlineLevel="0" collapsed="false">
      <c r="A44" s="0" t="s">
        <v>27</v>
      </c>
      <c r="B44" s="1" t="n">
        <v>43904</v>
      </c>
      <c r="C44" s="6" t="n">
        <v>804</v>
      </c>
      <c r="D44" s="6" t="n">
        <v>190</v>
      </c>
      <c r="E44" s="6" t="n">
        <v>10</v>
      </c>
      <c r="F44" s="6" t="n">
        <v>5</v>
      </c>
      <c r="G44" s="6" t="n">
        <v>2</v>
      </c>
      <c r="H44" s="6" t="n">
        <v>792</v>
      </c>
      <c r="I44" s="6" t="n">
        <v>1</v>
      </c>
      <c r="J44" s="6" t="n">
        <v>46.9</v>
      </c>
      <c r="K44" s="6"/>
      <c r="L44" s="6"/>
      <c r="M44" s="6"/>
    </row>
    <row r="45" customFormat="false" ht="15.25" hidden="false" customHeight="false" outlineLevel="0" collapsed="false">
      <c r="A45" s="0" t="s">
        <v>27</v>
      </c>
      <c r="B45" s="1" t="n">
        <v>43905</v>
      </c>
      <c r="C45" s="6" t="n">
        <v>959</v>
      </c>
      <c r="D45" s="6" t="n">
        <v>155</v>
      </c>
      <c r="E45" s="6" t="n">
        <v>12</v>
      </c>
      <c r="F45" s="6" t="n">
        <v>2</v>
      </c>
      <c r="G45" s="6" t="n">
        <v>2</v>
      </c>
      <c r="H45" s="6" t="n">
        <v>945</v>
      </c>
      <c r="I45" s="6" t="n">
        <v>45</v>
      </c>
      <c r="J45" s="6" t="n">
        <v>56</v>
      </c>
      <c r="K45" s="6"/>
      <c r="L45" s="6"/>
      <c r="M45" s="6"/>
    </row>
    <row r="46" customFormat="false" ht="15.25" hidden="false" customHeight="false" outlineLevel="0" collapsed="false">
      <c r="A46" s="0" t="s">
        <v>27</v>
      </c>
      <c r="B46" s="1" t="n">
        <v>43906</v>
      </c>
      <c r="C46" s="6" t="n">
        <v>1135</v>
      </c>
      <c r="D46" s="6" t="n">
        <v>176</v>
      </c>
      <c r="E46" s="6" t="n">
        <v>20</v>
      </c>
      <c r="F46" s="6" t="n">
        <v>8</v>
      </c>
      <c r="G46" s="6" t="n">
        <v>2</v>
      </c>
      <c r="H46" s="6" t="n">
        <v>1113</v>
      </c>
      <c r="I46" s="6" t="n">
        <v>45</v>
      </c>
      <c r="J46" s="6" t="n">
        <v>66.2</v>
      </c>
      <c r="K46" s="6"/>
      <c r="L46" s="6"/>
      <c r="M46" s="6"/>
    </row>
    <row r="47" customFormat="false" ht="15.25" hidden="false" customHeight="false" outlineLevel="0" collapsed="false">
      <c r="A47" s="0" t="s">
        <v>27</v>
      </c>
      <c r="B47" s="1" t="n">
        <v>43907</v>
      </c>
      <c r="C47" s="6" t="n">
        <v>1413</v>
      </c>
      <c r="D47" s="6" t="n">
        <v>278</v>
      </c>
      <c r="E47" s="6" t="n">
        <v>24</v>
      </c>
      <c r="F47" s="6" t="n">
        <v>4</v>
      </c>
      <c r="G47" s="6" t="n">
        <v>2</v>
      </c>
      <c r="H47" s="6" t="n">
        <v>1387</v>
      </c>
      <c r="I47" s="6" t="n">
        <v>45</v>
      </c>
      <c r="J47" s="6" t="n">
        <v>82.5</v>
      </c>
      <c r="K47" s="6"/>
      <c r="L47" s="6"/>
      <c r="M47" s="6"/>
    </row>
    <row r="48" customFormat="false" ht="15.25" hidden="false" customHeight="false" outlineLevel="0" collapsed="false">
      <c r="A48" s="0" t="s">
        <v>27</v>
      </c>
      <c r="B48" s="1" t="n">
        <v>43908</v>
      </c>
      <c r="C48" s="6" t="n">
        <v>1705</v>
      </c>
      <c r="D48" s="6" t="n">
        <v>292</v>
      </c>
      <c r="E48" s="6" t="n">
        <v>43</v>
      </c>
      <c r="F48" s="6" t="n">
        <v>19</v>
      </c>
      <c r="G48" s="6" t="n">
        <v>2</v>
      </c>
      <c r="H48" s="6" t="n">
        <v>1660</v>
      </c>
      <c r="I48" s="6" t="n">
        <v>45</v>
      </c>
      <c r="J48" s="6" t="n">
        <v>99.5</v>
      </c>
      <c r="K48" s="6"/>
      <c r="L48" s="6"/>
      <c r="M48" s="6"/>
    </row>
    <row r="49" customFormat="false" ht="15.25" hidden="false" customHeight="false" outlineLevel="0" collapsed="false">
      <c r="A49" s="0" t="s">
        <v>27</v>
      </c>
      <c r="B49" s="1" t="n">
        <v>43909</v>
      </c>
      <c r="C49" s="6" t="n">
        <v>2051</v>
      </c>
      <c r="D49" s="6" t="n">
        <v>346</v>
      </c>
      <c r="E49" s="6" t="n">
        <v>58</v>
      </c>
      <c r="F49" s="6" t="n">
        <v>15</v>
      </c>
      <c r="G49" s="6" t="n">
        <v>2</v>
      </c>
      <c r="H49" s="6" t="n">
        <v>1991</v>
      </c>
      <c r="I49" s="6" t="n">
        <v>45</v>
      </c>
      <c r="J49" s="6" t="n">
        <v>120</v>
      </c>
      <c r="K49" s="6"/>
      <c r="L49" s="6"/>
      <c r="M49" s="6"/>
    </row>
    <row r="50" customFormat="false" ht="15.25" hidden="false" customHeight="false" outlineLevel="0" collapsed="false">
      <c r="A50" s="0" t="s">
        <v>27</v>
      </c>
      <c r="B50" s="1" t="n">
        <v>43910</v>
      </c>
      <c r="C50" s="6" t="n">
        <v>2460</v>
      </c>
      <c r="D50" s="6" t="n">
        <v>409</v>
      </c>
      <c r="E50" s="6" t="n">
        <v>76</v>
      </c>
      <c r="F50" s="6" t="n">
        <v>18</v>
      </c>
      <c r="G50" s="6" t="n">
        <v>2</v>
      </c>
      <c r="H50" s="6" t="n">
        <v>2382</v>
      </c>
      <c r="I50" s="6" t="n">
        <v>45</v>
      </c>
      <c r="J50" s="6" t="n">
        <v>144</v>
      </c>
      <c r="K50" s="6"/>
      <c r="L50" s="6"/>
      <c r="M50" s="6"/>
    </row>
    <row r="51" customFormat="false" ht="15.25" hidden="false" customHeight="false" outlineLevel="0" collapsed="false">
      <c r="A51" s="0" t="s">
        <v>27</v>
      </c>
      <c r="B51" s="1" t="n">
        <v>43911</v>
      </c>
      <c r="C51" s="6" t="n">
        <v>2994</v>
      </c>
      <c r="D51" s="6" t="n">
        <v>534</v>
      </c>
      <c r="E51" s="6" t="n">
        <v>106</v>
      </c>
      <c r="F51" s="6" t="n">
        <v>30</v>
      </c>
      <c r="G51" s="6" t="n">
        <v>2</v>
      </c>
      <c r="H51" s="6" t="n">
        <v>2886</v>
      </c>
      <c r="I51" s="6" t="n">
        <v>210</v>
      </c>
      <c r="J51" s="6" t="n">
        <v>175</v>
      </c>
      <c r="K51" s="6"/>
      <c r="L51" s="6"/>
      <c r="M51" s="6"/>
    </row>
    <row r="52" customFormat="false" ht="15.25" hidden="false" customHeight="false" outlineLevel="0" collapsed="false">
      <c r="A52" s="0" t="s">
        <v>27</v>
      </c>
      <c r="B52" s="1" t="n">
        <v>43912</v>
      </c>
      <c r="C52" s="6" t="n">
        <v>3631</v>
      </c>
      <c r="D52" s="6" t="n">
        <v>637</v>
      </c>
      <c r="E52" s="6" t="n">
        <v>136</v>
      </c>
      <c r="F52" s="6" t="n">
        <v>30</v>
      </c>
      <c r="G52" s="6" t="n">
        <v>2</v>
      </c>
      <c r="H52" s="6" t="n">
        <v>3493</v>
      </c>
      <c r="I52" s="6" t="n">
        <v>354</v>
      </c>
      <c r="J52" s="6" t="n">
        <v>212</v>
      </c>
      <c r="K52" s="6"/>
      <c r="L52" s="6"/>
      <c r="M52" s="6"/>
    </row>
    <row r="53" customFormat="false" ht="15.25" hidden="false" customHeight="false" outlineLevel="0" collapsed="false">
      <c r="A53" s="0" t="s">
        <v>27</v>
      </c>
      <c r="B53" s="1" t="n">
        <v>43913</v>
      </c>
      <c r="C53" s="6" t="n">
        <v>4204</v>
      </c>
      <c r="D53" s="6" t="n">
        <v>573</v>
      </c>
      <c r="E53" s="6" t="n">
        <v>179</v>
      </c>
      <c r="F53" s="6" t="n">
        <v>43</v>
      </c>
      <c r="G53" s="6" t="n">
        <v>2</v>
      </c>
      <c r="H53" s="6" t="n">
        <v>4023</v>
      </c>
      <c r="I53" s="6" t="n">
        <v>354</v>
      </c>
      <c r="J53" s="6" t="n">
        <v>245</v>
      </c>
      <c r="K53" s="6"/>
      <c r="L53" s="6"/>
      <c r="M53" s="6"/>
    </row>
    <row r="54" customFormat="false" ht="15.25" hidden="false" customHeight="false" outlineLevel="0" collapsed="false">
      <c r="A54" s="0" t="s">
        <v>27</v>
      </c>
      <c r="B54" s="1" t="n">
        <v>43914</v>
      </c>
      <c r="C54" s="6" t="n">
        <v>4749</v>
      </c>
      <c r="D54" s="6" t="n">
        <v>545</v>
      </c>
      <c r="E54" s="6" t="n">
        <v>213</v>
      </c>
      <c r="F54" s="6" t="n">
        <v>34</v>
      </c>
      <c r="G54" s="6" t="n">
        <v>2</v>
      </c>
      <c r="H54" s="6" t="n">
        <v>4534</v>
      </c>
      <c r="I54" s="6" t="n">
        <v>435</v>
      </c>
      <c r="J54" s="6" t="n">
        <v>277</v>
      </c>
      <c r="K54" s="6"/>
      <c r="L54" s="6"/>
      <c r="M54" s="6"/>
    </row>
    <row r="55" customFormat="false" ht="15.25" hidden="false" customHeight="false" outlineLevel="0" collapsed="false">
      <c r="A55" s="0" t="s">
        <v>27</v>
      </c>
      <c r="B55" s="1" t="n">
        <v>43915</v>
      </c>
      <c r="C55" s="8" t="n">
        <v>5560</v>
      </c>
      <c r="D55" s="8" t="n">
        <v>811</v>
      </c>
      <c r="E55" s="8" t="n">
        <v>276</v>
      </c>
      <c r="F55" s="8" t="n">
        <v>63</v>
      </c>
      <c r="G55" s="8" t="n">
        <v>2</v>
      </c>
      <c r="H55" s="8" t="n">
        <v>5282</v>
      </c>
      <c r="I55" s="8" t="n">
        <v>435</v>
      </c>
      <c r="J55" s="8" t="n">
        <v>324</v>
      </c>
      <c r="K55" s="8" t="n">
        <v>16</v>
      </c>
      <c r="L55" s="8"/>
      <c r="M55" s="8"/>
    </row>
    <row r="56" customFormat="false" ht="15.25" hidden="false" customHeight="false" outlineLevel="0" collapsed="false">
      <c r="A56" s="0" t="s">
        <v>27</v>
      </c>
      <c r="B56" s="1" t="n">
        <v>43916</v>
      </c>
      <c r="C56" s="8" t="n">
        <v>6412</v>
      </c>
      <c r="D56" s="8" t="n">
        <v>852</v>
      </c>
      <c r="E56" s="8" t="n">
        <v>356</v>
      </c>
      <c r="F56" s="8" t="n">
        <v>80</v>
      </c>
      <c r="G56" s="8" t="n">
        <v>3</v>
      </c>
      <c r="H56" s="8" t="n">
        <v>6053</v>
      </c>
      <c r="I56" s="8" t="n">
        <v>582</v>
      </c>
      <c r="J56" s="8" t="n">
        <v>374</v>
      </c>
      <c r="K56" s="8" t="n">
        <v>21</v>
      </c>
      <c r="L56" s="8"/>
      <c r="M56" s="8"/>
    </row>
    <row r="57" customFormat="false" ht="15.25" hidden="false" customHeight="false" outlineLevel="0" collapsed="false">
      <c r="A57" s="0" t="s">
        <v>27</v>
      </c>
      <c r="B57" s="1" t="n">
        <v>43917</v>
      </c>
      <c r="C57" s="8" t="n">
        <v>7431</v>
      </c>
      <c r="D57" s="8" t="n">
        <v>1019</v>
      </c>
      <c r="E57" s="8" t="n">
        <v>434</v>
      </c>
      <c r="F57" s="8" t="n">
        <v>78</v>
      </c>
      <c r="G57" s="8" t="n">
        <v>3</v>
      </c>
      <c r="H57" s="8" t="n">
        <v>6994</v>
      </c>
      <c r="I57" s="8" t="n">
        <v>761</v>
      </c>
      <c r="J57" s="8" t="n">
        <v>434</v>
      </c>
      <c r="K57" s="8" t="n">
        <v>25</v>
      </c>
      <c r="L57" s="8"/>
      <c r="M57" s="8"/>
    </row>
    <row r="58" customFormat="false" ht="15.25" hidden="false" customHeight="false" outlineLevel="0" collapsed="false">
      <c r="A58" s="0" t="s">
        <v>27</v>
      </c>
      <c r="B58" s="1" t="n">
        <v>43918</v>
      </c>
      <c r="C58" s="8" t="n">
        <v>8603</v>
      </c>
      <c r="D58" s="8" t="n">
        <v>1172</v>
      </c>
      <c r="E58" s="8" t="n">
        <v>546</v>
      </c>
      <c r="F58" s="8" t="n">
        <v>112</v>
      </c>
      <c r="G58" s="8" t="n">
        <v>3</v>
      </c>
      <c r="H58" s="8" t="n">
        <v>8054</v>
      </c>
      <c r="I58" s="8" t="n">
        <v>761</v>
      </c>
      <c r="J58" s="8" t="n">
        <v>502</v>
      </c>
      <c r="K58" s="8" t="n">
        <v>32</v>
      </c>
      <c r="L58" s="8"/>
      <c r="M58" s="8"/>
    </row>
    <row r="59" customFormat="false" ht="15.25" hidden="false" customHeight="false" outlineLevel="0" collapsed="false">
      <c r="A59" s="0" t="s">
        <v>27</v>
      </c>
      <c r="B59" s="1" t="n">
        <v>43919</v>
      </c>
      <c r="C59" s="8" t="n">
        <v>9762</v>
      </c>
      <c r="D59" s="8" t="n">
        <v>1159</v>
      </c>
      <c r="E59" s="8" t="n">
        <v>639</v>
      </c>
      <c r="F59" s="8" t="n">
        <v>93</v>
      </c>
      <c r="G59" s="8" t="n">
        <v>3</v>
      </c>
      <c r="H59" s="8" t="n">
        <v>9120</v>
      </c>
      <c r="I59" s="8" t="n">
        <v>761</v>
      </c>
      <c r="J59" s="8" t="n">
        <v>570</v>
      </c>
      <c r="K59" s="8" t="n">
        <v>37</v>
      </c>
      <c r="L59" s="8"/>
      <c r="M59" s="8"/>
    </row>
    <row r="60" customFormat="false" ht="15.25" hidden="false" customHeight="false" outlineLevel="0" collapsed="false">
      <c r="A60" s="0" t="s">
        <v>27</v>
      </c>
      <c r="B60" s="1" t="n">
        <v>43920</v>
      </c>
      <c r="C60" s="8" t="n">
        <v>10866</v>
      </c>
      <c r="D60" s="8" t="n">
        <v>1104</v>
      </c>
      <c r="E60" s="8" t="n">
        <v>771</v>
      </c>
      <c r="F60" s="8" t="n">
        <v>132</v>
      </c>
      <c r="G60" s="8" t="n">
        <v>250</v>
      </c>
      <c r="H60" s="8" t="n">
        <v>9845</v>
      </c>
      <c r="I60" s="8" t="n">
        <v>972</v>
      </c>
      <c r="J60" s="8" t="n">
        <v>634</v>
      </c>
      <c r="K60" s="8" t="n">
        <v>45</v>
      </c>
      <c r="L60" s="8"/>
      <c r="M60" s="8"/>
    </row>
    <row r="61" customFormat="false" ht="15.25" hidden="false" customHeight="false" outlineLevel="0" collapsed="false">
      <c r="A61" s="0" t="s">
        <v>27</v>
      </c>
      <c r="B61" s="1" t="n">
        <v>43921</v>
      </c>
      <c r="C61" s="8" t="n">
        <v>11750</v>
      </c>
      <c r="D61" s="8" t="n">
        <v>884</v>
      </c>
      <c r="E61" s="8" t="n">
        <v>864</v>
      </c>
      <c r="F61" s="8" t="n">
        <v>93</v>
      </c>
      <c r="G61" s="8" t="n">
        <v>250</v>
      </c>
      <c r="H61" s="8" t="n">
        <v>10636</v>
      </c>
      <c r="I61" s="8" t="n">
        <v>1053</v>
      </c>
      <c r="J61" s="8" t="n">
        <v>686</v>
      </c>
      <c r="K61" s="8" t="n">
        <v>50</v>
      </c>
      <c r="L61" s="8"/>
      <c r="M61" s="8"/>
    </row>
    <row r="62" customFormat="false" ht="15.25" hidden="false" customHeight="false" outlineLevel="0" collapsed="false">
      <c r="A62" s="0" t="s">
        <v>27</v>
      </c>
      <c r="B62" s="1" t="n">
        <v>43922</v>
      </c>
      <c r="C62" s="8" t="n">
        <v>12595</v>
      </c>
      <c r="D62" s="8" t="n">
        <v>845</v>
      </c>
      <c r="E62" s="8" t="n">
        <v>1039</v>
      </c>
      <c r="F62" s="8" t="n">
        <v>175</v>
      </c>
      <c r="G62" s="8" t="n">
        <v>250</v>
      </c>
      <c r="H62" s="8" t="n">
        <v>11306</v>
      </c>
      <c r="I62" s="8" t="n">
        <v>1053</v>
      </c>
      <c r="J62" s="8" t="n">
        <v>735</v>
      </c>
      <c r="K62" s="8" t="n">
        <v>61</v>
      </c>
      <c r="L62" s="8"/>
      <c r="M62" s="8"/>
    </row>
    <row r="63" customFormat="false" ht="15.25" hidden="false" customHeight="false" outlineLevel="0" collapsed="false">
      <c r="A63" s="0" t="s">
        <v>27</v>
      </c>
      <c r="B63" s="1" t="n">
        <v>43923</v>
      </c>
      <c r="C63" s="8" t="n">
        <v>13614</v>
      </c>
      <c r="D63" s="8" t="n">
        <v>1019</v>
      </c>
      <c r="E63" s="8" t="n">
        <v>1173</v>
      </c>
      <c r="F63" s="8" t="n">
        <v>134</v>
      </c>
      <c r="G63" s="8" t="n">
        <v>250</v>
      </c>
      <c r="H63" s="8" t="n">
        <v>12191</v>
      </c>
      <c r="I63" s="8" t="n">
        <v>1053</v>
      </c>
      <c r="J63" s="8" t="n">
        <v>795</v>
      </c>
      <c r="K63" s="8" t="n">
        <v>68</v>
      </c>
      <c r="L63" s="8"/>
      <c r="M63" s="8"/>
    </row>
    <row r="64" customFormat="false" ht="15.25" hidden="false" customHeight="false" outlineLevel="0" collapsed="false">
      <c r="A64" s="0" t="s">
        <v>27</v>
      </c>
      <c r="B64" s="1" t="n">
        <v>43924</v>
      </c>
      <c r="C64" s="8" t="n">
        <v>14697</v>
      </c>
      <c r="D64" s="8" t="n">
        <v>1083</v>
      </c>
      <c r="E64" s="8" t="n">
        <v>1339</v>
      </c>
      <c r="F64" s="8" t="n">
        <v>166</v>
      </c>
      <c r="G64" s="8" t="n">
        <v>250</v>
      </c>
      <c r="H64" s="8" t="n">
        <v>13108</v>
      </c>
      <c r="I64" s="8" t="n">
        <v>1053</v>
      </c>
      <c r="J64" s="8" t="n">
        <v>858</v>
      </c>
      <c r="K64" s="8" t="n">
        <v>78</v>
      </c>
      <c r="L64" s="8"/>
      <c r="M64" s="8"/>
    </row>
    <row r="65" customFormat="false" ht="15.25" hidden="false" customHeight="false" outlineLevel="0" collapsed="false">
      <c r="A65" s="0" t="s">
        <v>27</v>
      </c>
      <c r="B65" s="1" t="n">
        <v>43925</v>
      </c>
      <c r="C65" s="8" t="n">
        <v>15723</v>
      </c>
      <c r="D65" s="8" t="n">
        <v>1026</v>
      </c>
      <c r="E65" s="8" t="n">
        <v>1487</v>
      </c>
      <c r="F65" s="8" t="n">
        <v>148</v>
      </c>
      <c r="G65" s="8" t="n">
        <v>250</v>
      </c>
      <c r="H65" s="8" t="n">
        <v>13986</v>
      </c>
      <c r="I65" s="8" t="n">
        <v>1324</v>
      </c>
      <c r="J65" s="8" t="n">
        <v>918</v>
      </c>
      <c r="K65" s="8" t="n">
        <v>87</v>
      </c>
      <c r="L65" s="8"/>
      <c r="M65" s="8"/>
    </row>
    <row r="66" customFormat="false" ht="15.25" hidden="false" customHeight="false" outlineLevel="0" collapsed="false">
      <c r="A66" s="0" t="s">
        <v>27</v>
      </c>
      <c r="B66" s="1" t="n">
        <v>43926</v>
      </c>
      <c r="C66" s="8" t="n">
        <v>16627</v>
      </c>
      <c r="D66" s="8" t="n">
        <v>904</v>
      </c>
      <c r="E66" s="8" t="n">
        <v>1651</v>
      </c>
      <c r="F66" s="8" t="n">
        <v>164</v>
      </c>
      <c r="G66" s="8" t="n">
        <v>250</v>
      </c>
      <c r="H66" s="8" t="n">
        <v>14726</v>
      </c>
      <c r="I66" s="8" t="n">
        <v>1360</v>
      </c>
      <c r="J66" s="8" t="n">
        <v>970</v>
      </c>
      <c r="K66" s="8" t="n">
        <v>96</v>
      </c>
      <c r="L66" s="8" t="n">
        <v>75415</v>
      </c>
      <c r="M66" s="8" t="n">
        <v>4401</v>
      </c>
    </row>
    <row r="67" customFormat="false" ht="15.25" hidden="false" customHeight="false" outlineLevel="0" collapsed="false">
      <c r="A67" s="0" t="s">
        <v>27</v>
      </c>
      <c r="B67" s="1" t="n">
        <v>43927</v>
      </c>
      <c r="C67" s="8" t="n">
        <v>17851</v>
      </c>
      <c r="D67" s="8" t="n">
        <v>1224</v>
      </c>
      <c r="E67" s="8" t="n">
        <v>1766</v>
      </c>
      <c r="F67" s="8" t="n">
        <v>115</v>
      </c>
      <c r="G67" s="8" t="n">
        <v>250</v>
      </c>
      <c r="H67" s="8" t="n">
        <v>15835</v>
      </c>
      <c r="I67" s="8" t="n">
        <v>1385</v>
      </c>
      <c r="J67" s="8" t="n">
        <v>1042</v>
      </c>
      <c r="K67" s="8" t="n">
        <v>103</v>
      </c>
      <c r="L67" s="8" t="n">
        <v>75415</v>
      </c>
      <c r="M67" s="8" t="n">
        <v>4401</v>
      </c>
    </row>
    <row r="68" customFormat="false" ht="15.25" hidden="false" customHeight="false" outlineLevel="0" collapsed="false">
      <c r="A68" s="0" t="s">
        <v>27</v>
      </c>
      <c r="B68" s="1" t="n">
        <v>43928</v>
      </c>
      <c r="C68" s="13" t="n">
        <v>18803</v>
      </c>
      <c r="D68" s="13" t="n">
        <v>952</v>
      </c>
      <c r="E68" s="13" t="n">
        <v>1867</v>
      </c>
      <c r="F68" s="13" t="n">
        <v>101</v>
      </c>
      <c r="G68" s="13" t="n">
        <v>250</v>
      </c>
      <c r="H68" s="13" t="n">
        <v>16686</v>
      </c>
      <c r="I68" s="13" t="n">
        <v>1409</v>
      </c>
      <c r="J68" s="13" t="n">
        <v>1097</v>
      </c>
      <c r="K68" s="13" t="n">
        <v>109</v>
      </c>
      <c r="L68" s="13" t="n">
        <v>86589</v>
      </c>
      <c r="M68" s="13" t="n">
        <v>5053</v>
      </c>
    </row>
    <row r="69" customFormat="false" ht="15.25" hidden="false" customHeight="false" outlineLevel="0" collapsed="false">
      <c r="A69" s="0" t="s">
        <v>27</v>
      </c>
      <c r="B69" s="1" t="n">
        <v>43929</v>
      </c>
      <c r="C69" s="12" t="n">
        <v>19580</v>
      </c>
      <c r="D69" s="12" t="n">
        <v>777</v>
      </c>
      <c r="E69" s="12" t="n">
        <v>2101</v>
      </c>
      <c r="F69" s="12" t="n">
        <v>234</v>
      </c>
      <c r="G69" s="12" t="n">
        <v>250</v>
      </c>
      <c r="H69" s="12" t="n">
        <v>17229</v>
      </c>
      <c r="I69" s="12" t="n">
        <v>1424</v>
      </c>
      <c r="J69" s="12" t="n">
        <v>1143</v>
      </c>
      <c r="K69" s="12" t="n">
        <v>123</v>
      </c>
      <c r="L69" s="12" t="n">
        <v>86589</v>
      </c>
      <c r="M69" s="12" t="n">
        <v>5053</v>
      </c>
    </row>
    <row r="70" customFormat="false" ht="15.25" hidden="false" customHeight="false" outlineLevel="0" collapsed="false">
      <c r="A70" s="0" t="s">
        <v>27</v>
      </c>
      <c r="B70" s="1" t="n">
        <v>43930</v>
      </c>
      <c r="C70" s="12" t="n">
        <v>20549</v>
      </c>
      <c r="D70" s="12" t="n">
        <v>969</v>
      </c>
      <c r="E70" s="12" t="n">
        <v>2248</v>
      </c>
      <c r="F70" s="12" t="n">
        <v>147</v>
      </c>
      <c r="G70" s="12" t="n">
        <v>250</v>
      </c>
      <c r="H70" s="12" t="n">
        <v>18051</v>
      </c>
      <c r="I70" s="12" t="n">
        <v>1424</v>
      </c>
      <c r="J70" s="12" t="n">
        <v>1199</v>
      </c>
      <c r="K70" s="12" t="n">
        <v>131</v>
      </c>
      <c r="L70" s="12" t="n">
        <v>101534</v>
      </c>
      <c r="M70" s="12" t="n">
        <v>5926</v>
      </c>
    </row>
    <row r="71" customFormat="false" ht="15.25" hidden="false" customHeight="false" outlineLevel="0" collapsed="false">
      <c r="A71" s="0" t="s">
        <v>27</v>
      </c>
      <c r="B71" s="1" t="n">
        <v>43931</v>
      </c>
      <c r="C71" s="12" t="n">
        <v>21762</v>
      </c>
      <c r="D71" s="12" t="n">
        <v>1213</v>
      </c>
      <c r="E71" s="12" t="n">
        <v>2396</v>
      </c>
      <c r="F71" s="12" t="n">
        <v>148</v>
      </c>
      <c r="G71" s="12" t="n">
        <v>250</v>
      </c>
      <c r="H71" s="12" t="n">
        <v>19116</v>
      </c>
      <c r="I71" s="12" t="n">
        <v>1424</v>
      </c>
      <c r="J71" s="12" t="n">
        <v>1270</v>
      </c>
      <c r="K71" s="12" t="n">
        <v>140</v>
      </c>
      <c r="L71" s="12" t="n">
        <v>101534</v>
      </c>
      <c r="M71" s="12" t="n">
        <v>5926</v>
      </c>
    </row>
    <row r="72" customFormat="false" ht="15.25" hidden="false" customHeight="false" outlineLevel="0" collapsed="false">
      <c r="A72" s="0" t="s">
        <v>27</v>
      </c>
      <c r="B72" s="1" t="n">
        <v>43932</v>
      </c>
      <c r="C72" s="12" t="n">
        <v>23097</v>
      </c>
      <c r="D72" s="12" t="n">
        <v>1335</v>
      </c>
      <c r="E72" s="12" t="n">
        <v>2511</v>
      </c>
      <c r="F72" s="12" t="n">
        <v>115</v>
      </c>
      <c r="G72" s="12" t="n">
        <v>250</v>
      </c>
      <c r="H72" s="12" t="n">
        <v>20336</v>
      </c>
      <c r="I72" s="12" t="n">
        <v>1424</v>
      </c>
      <c r="J72" s="12" t="n">
        <v>1348</v>
      </c>
      <c r="K72" s="12" t="n">
        <v>147</v>
      </c>
      <c r="L72" s="12" t="n">
        <v>101534</v>
      </c>
      <c r="M72" s="12" t="n">
        <v>5926</v>
      </c>
    </row>
    <row r="73" customFormat="false" ht="15.25" hidden="false" customHeight="false" outlineLevel="0" collapsed="false">
      <c r="A73" s="0" t="s">
        <v>27</v>
      </c>
      <c r="B73" s="1" t="n">
        <v>43933</v>
      </c>
      <c r="C73" s="12" t="n">
        <v>24413</v>
      </c>
      <c r="D73" s="12" t="n">
        <v>1316</v>
      </c>
      <c r="E73" s="12" t="n">
        <v>2643</v>
      </c>
      <c r="F73" s="12" t="n">
        <v>132</v>
      </c>
      <c r="G73" s="12" t="n">
        <v>250</v>
      </c>
      <c r="H73" s="12" t="n">
        <v>21520</v>
      </c>
      <c r="I73" s="12" t="n">
        <v>1384</v>
      </c>
      <c r="J73" s="12" t="n">
        <v>1425</v>
      </c>
      <c r="K73" s="12" t="n">
        <v>154</v>
      </c>
      <c r="L73" s="12" t="n">
        <v>101534</v>
      </c>
      <c r="M73" s="12" t="n">
        <v>5926</v>
      </c>
    </row>
    <row r="74" customFormat="false" ht="15.25" hidden="false" customHeight="false" outlineLevel="0" collapsed="false">
      <c r="A74" s="0" t="s">
        <v>27</v>
      </c>
      <c r="B74" s="1" t="n">
        <v>43934</v>
      </c>
      <c r="C74" s="12" t="n">
        <v>25587</v>
      </c>
      <c r="D74" s="12" t="n">
        <v>1174</v>
      </c>
      <c r="E74" s="12" t="n">
        <v>2737</v>
      </c>
      <c r="F74" s="12" t="n">
        <v>94</v>
      </c>
      <c r="G74" s="12" t="n">
        <v>250</v>
      </c>
      <c r="H74" s="12" t="n">
        <v>22600</v>
      </c>
      <c r="I74" s="12" t="n">
        <v>1384</v>
      </c>
      <c r="J74" s="12" t="n">
        <v>1493</v>
      </c>
      <c r="K74" s="12" t="n">
        <v>160</v>
      </c>
      <c r="L74" s="12" t="n">
        <v>101534</v>
      </c>
      <c r="M74" s="12" t="n">
        <v>5926</v>
      </c>
    </row>
    <row r="75" customFormat="false" ht="15.25" hidden="false" customHeight="false" outlineLevel="0" collapsed="false">
      <c r="A75" s="0" t="s">
        <v>27</v>
      </c>
      <c r="B75" s="1" t="n">
        <v>43935</v>
      </c>
      <c r="C75" s="12" t="n">
        <v>26551</v>
      </c>
      <c r="D75" s="12" t="n">
        <v>964</v>
      </c>
      <c r="E75" s="12" t="n">
        <v>2823</v>
      </c>
      <c r="F75" s="12" t="n">
        <v>86</v>
      </c>
      <c r="G75" s="12" t="n">
        <v>250</v>
      </c>
      <c r="H75" s="12" t="n">
        <v>23478</v>
      </c>
      <c r="I75" s="12" t="n">
        <v>1358</v>
      </c>
      <c r="J75" s="12" t="n">
        <v>1550</v>
      </c>
      <c r="K75" s="12" t="n">
        <v>165</v>
      </c>
      <c r="L75" s="12" t="n">
        <v>115992</v>
      </c>
      <c r="M75" s="12" t="n">
        <v>6769</v>
      </c>
    </row>
    <row r="76" customFormat="false" ht="15.25" hidden="false" customHeight="false" outlineLevel="0" collapsed="false">
      <c r="A76" s="0" t="s">
        <v>27</v>
      </c>
      <c r="B76" s="1" t="n">
        <v>43936</v>
      </c>
      <c r="C76" s="12" t="n">
        <v>27419</v>
      </c>
      <c r="D76" s="12" t="n">
        <v>868</v>
      </c>
      <c r="E76" s="12" t="n">
        <v>2945</v>
      </c>
      <c r="F76" s="12" t="n">
        <v>122</v>
      </c>
      <c r="G76" s="12" t="n">
        <v>250</v>
      </c>
      <c r="H76" s="12" t="n">
        <v>24224</v>
      </c>
      <c r="I76" s="12" t="n">
        <v>1358</v>
      </c>
      <c r="J76" s="12" t="n">
        <v>1600</v>
      </c>
      <c r="K76" s="12" t="n">
        <v>172</v>
      </c>
      <c r="L76" s="12" t="n">
        <v>134972</v>
      </c>
      <c r="M76" s="12" t="n">
        <v>7877</v>
      </c>
    </row>
    <row r="77" customFormat="false" ht="15.25" hidden="false" customHeight="false" outlineLevel="0" collapsed="false">
      <c r="A77" s="0" t="s">
        <v>27</v>
      </c>
      <c r="B77" s="1" t="n">
        <v>43937</v>
      </c>
      <c r="C77" s="12" t="n">
        <v>28153</v>
      </c>
      <c r="D77" s="12" t="n">
        <v>734</v>
      </c>
      <c r="E77" s="12" t="n">
        <v>3134</v>
      </c>
      <c r="F77" s="12" t="n">
        <v>189</v>
      </c>
      <c r="G77" s="12" t="n">
        <v>250</v>
      </c>
      <c r="H77" s="12" t="n">
        <v>24769</v>
      </c>
      <c r="I77" s="12" t="n">
        <v>1279</v>
      </c>
      <c r="J77" s="12" t="n">
        <v>1643</v>
      </c>
      <c r="K77" s="12" t="n">
        <v>183</v>
      </c>
      <c r="L77" s="12" t="n">
        <v>140845</v>
      </c>
      <c r="M77" s="12" t="n">
        <v>8220</v>
      </c>
    </row>
    <row r="78" customFormat="false" ht="15.25" hidden="false" customHeight="false" outlineLevel="0" collapsed="false">
      <c r="A78" s="0" t="s">
        <v>27</v>
      </c>
      <c r="B78" s="1" t="n">
        <v>43938</v>
      </c>
      <c r="C78" s="12" t="n">
        <v>29214</v>
      </c>
      <c r="D78" s="12" t="n">
        <v>1061</v>
      </c>
      <c r="E78" s="12" t="n">
        <v>3315</v>
      </c>
      <c r="F78" s="12" t="n">
        <v>181</v>
      </c>
      <c r="G78" s="12" t="n">
        <v>250</v>
      </c>
      <c r="H78" s="12" t="n">
        <v>25649</v>
      </c>
      <c r="I78" s="12" t="n">
        <v>1279</v>
      </c>
      <c r="J78" s="12" t="n">
        <v>1705</v>
      </c>
      <c r="K78" s="12" t="n">
        <v>193</v>
      </c>
      <c r="L78" s="12" t="n">
        <v>147948</v>
      </c>
      <c r="M78" s="12" t="n">
        <v>8634</v>
      </c>
    </row>
    <row r="79" customFormat="false" ht="15.25" hidden="false" customHeight="false" outlineLevel="0" collapsed="false">
      <c r="A79" s="0" t="s">
        <v>27</v>
      </c>
      <c r="B79" s="1" t="n">
        <v>43939</v>
      </c>
      <c r="C79" s="12" t="n">
        <v>30449</v>
      </c>
      <c r="D79" s="12" t="n">
        <v>1235</v>
      </c>
      <c r="E79" s="12" t="n">
        <v>3459</v>
      </c>
      <c r="F79" s="12" t="n">
        <v>144</v>
      </c>
      <c r="G79" s="12" t="n">
        <v>250</v>
      </c>
      <c r="H79" s="12" t="n">
        <v>26740</v>
      </c>
      <c r="I79" s="12" t="n">
        <v>1279</v>
      </c>
      <c r="J79" s="12" t="n">
        <v>1777</v>
      </c>
      <c r="K79" s="12" t="n">
        <v>202</v>
      </c>
      <c r="L79" s="12" t="n">
        <v>154911</v>
      </c>
      <c r="M79" s="12" t="n">
        <v>9041</v>
      </c>
    </row>
    <row r="80" customFormat="false" ht="15.25" hidden="false" customHeight="false" outlineLevel="0" collapsed="false">
      <c r="A80" s="0" t="s">
        <v>27</v>
      </c>
      <c r="B80" s="1" t="n">
        <v>43940</v>
      </c>
      <c r="C80" s="12" t="n">
        <v>31589</v>
      </c>
      <c r="D80" s="12" t="n">
        <v>1140</v>
      </c>
      <c r="E80" s="12" t="n">
        <v>3601</v>
      </c>
      <c r="F80" s="12" t="n">
        <v>142</v>
      </c>
      <c r="G80" s="12" t="n">
        <v>250</v>
      </c>
      <c r="H80" s="12" t="n">
        <v>27738</v>
      </c>
      <c r="I80" s="12" t="n">
        <v>1279</v>
      </c>
      <c r="J80" s="12" t="n">
        <v>1844</v>
      </c>
      <c r="K80" s="12" t="n">
        <v>210</v>
      </c>
      <c r="L80" s="12" t="n">
        <v>154911</v>
      </c>
      <c r="M80" s="12" t="n">
        <v>9041</v>
      </c>
    </row>
    <row r="81" customFormat="false" ht="15.25" hidden="false" customHeight="false" outlineLevel="0" collapsed="false">
      <c r="A81" s="0" t="s">
        <v>27</v>
      </c>
      <c r="B81" s="1" t="n">
        <v>43941</v>
      </c>
      <c r="C81" s="12" t="n">
        <v>32655</v>
      </c>
      <c r="D81" s="12" t="n">
        <v>1066</v>
      </c>
      <c r="E81" s="12" t="n">
        <v>3684</v>
      </c>
      <c r="F81" s="12" t="n">
        <v>83</v>
      </c>
      <c r="G81" s="12" t="n">
        <v>250</v>
      </c>
      <c r="H81" s="12" t="n">
        <v>28721</v>
      </c>
      <c r="I81" s="12" t="n">
        <v>1176</v>
      </c>
      <c r="J81" s="12" t="n">
        <v>1906</v>
      </c>
      <c r="K81" s="12" t="n">
        <v>215</v>
      </c>
      <c r="L81" s="12" t="n">
        <v>154911</v>
      </c>
      <c r="M81" s="12" t="n">
        <v>9041</v>
      </c>
    </row>
    <row r="82" customFormat="false" ht="15.25" hidden="false" customHeight="false" outlineLevel="0" collapsed="false">
      <c r="A82" s="0" t="s">
        <v>27</v>
      </c>
      <c r="B82" s="1" t="n">
        <v>43942</v>
      </c>
      <c r="C82" s="6" t="n">
        <v>33405</v>
      </c>
      <c r="D82" s="6" t="n">
        <v>750</v>
      </c>
      <c r="E82" s="6" t="n">
        <v>3751</v>
      </c>
      <c r="F82" s="6" t="n">
        <v>67</v>
      </c>
      <c r="G82" s="6" t="n">
        <v>250</v>
      </c>
      <c r="H82" s="6" t="n">
        <v>29404</v>
      </c>
      <c r="I82" s="6" t="n">
        <v>1158</v>
      </c>
      <c r="J82" s="6" t="n">
        <v>1950</v>
      </c>
      <c r="K82" s="6" t="n">
        <v>219</v>
      </c>
      <c r="L82" s="6" t="n">
        <v>171415</v>
      </c>
      <c r="M82" s="6" t="n">
        <v>10004</v>
      </c>
    </row>
    <row r="83" customFormat="false" ht="15.25" hidden="false" customHeight="false" outlineLevel="0" collapsed="false">
      <c r="A83" s="0" t="s">
        <v>27</v>
      </c>
      <c r="B83" s="1" t="n">
        <v>43943</v>
      </c>
      <c r="C83" s="6" t="n">
        <v>34134</v>
      </c>
      <c r="D83" s="6" t="n">
        <v>729</v>
      </c>
      <c r="E83" s="6" t="n">
        <v>3916</v>
      </c>
      <c r="F83" s="6" t="n">
        <v>165</v>
      </c>
      <c r="G83" s="6" t="s">
        <v>22</v>
      </c>
      <c r="H83" s="6" t="n">
        <v>29968</v>
      </c>
      <c r="I83" s="6" t="n">
        <v>1087</v>
      </c>
      <c r="J83" s="6" t="n">
        <v>1992</v>
      </c>
      <c r="K83" s="6" t="n">
        <v>229</v>
      </c>
      <c r="L83" s="6" t="n">
        <v>171415</v>
      </c>
      <c r="M83" s="6" t="n">
        <v>10004</v>
      </c>
    </row>
    <row r="84" customFormat="false" ht="15.25" hidden="false" customHeight="false" outlineLevel="0" collapsed="false">
      <c r="A84" s="0" t="s">
        <v>27</v>
      </c>
      <c r="B84" s="1" t="n">
        <v>43944</v>
      </c>
      <c r="C84" s="6" t="n">
        <v>34842</v>
      </c>
      <c r="D84" s="6" t="n">
        <v>708</v>
      </c>
      <c r="E84" s="6" t="n">
        <v>4054</v>
      </c>
      <c r="F84" s="6" t="n">
        <v>138</v>
      </c>
      <c r="G84" s="6" t="s">
        <v>22</v>
      </c>
      <c r="H84" s="6" t="n">
        <v>30538</v>
      </c>
      <c r="I84" s="6" t="n">
        <v>1050</v>
      </c>
      <c r="J84" s="6" t="n">
        <v>2033</v>
      </c>
      <c r="K84" s="6" t="n">
        <v>237</v>
      </c>
      <c r="L84" s="6" t="n">
        <v>171415</v>
      </c>
      <c r="M84" s="6" t="n">
        <v>10004</v>
      </c>
    </row>
    <row r="85" customFormat="false" ht="15.25" hidden="false" customHeight="false" outlineLevel="0" collapsed="false">
      <c r="A85" s="0" t="s">
        <v>27</v>
      </c>
      <c r="B85" s="1" t="n">
        <v>43945</v>
      </c>
      <c r="C85" s="6" t="n">
        <v>35729</v>
      </c>
      <c r="D85" s="6" t="n">
        <v>887</v>
      </c>
      <c r="E85" s="6" t="n">
        <v>4177</v>
      </c>
      <c r="F85" s="6" t="n">
        <v>123</v>
      </c>
      <c r="G85" s="6" t="s">
        <v>22</v>
      </c>
      <c r="H85" s="6" t="n">
        <v>31302</v>
      </c>
      <c r="I85" s="6" t="n">
        <v>1008</v>
      </c>
      <c r="J85" s="6" t="n">
        <v>2085</v>
      </c>
      <c r="K85" s="6" t="n">
        <v>244</v>
      </c>
      <c r="L85" s="6" t="n">
        <v>187000</v>
      </c>
      <c r="M85" s="6" t="n">
        <v>10913</v>
      </c>
    </row>
    <row r="86" customFormat="false" ht="15.25" hidden="false" customHeight="false" outlineLevel="0" collapsed="false">
      <c r="A86" s="0" t="s">
        <v>27</v>
      </c>
      <c r="B86" s="1" t="n">
        <v>43946</v>
      </c>
      <c r="C86" s="6" t="n">
        <v>36535</v>
      </c>
      <c r="D86" s="6" t="n">
        <v>806</v>
      </c>
      <c r="E86" s="6" t="n">
        <v>4289</v>
      </c>
      <c r="F86" s="6" t="n">
        <v>112</v>
      </c>
      <c r="G86" s="6" t="s">
        <v>22</v>
      </c>
      <c r="H86" s="6" t="n">
        <v>31996</v>
      </c>
      <c r="I86" s="6" t="n">
        <v>963</v>
      </c>
      <c r="J86" s="6" t="n">
        <v>2132</v>
      </c>
      <c r="K86" s="6" t="n">
        <v>250</v>
      </c>
      <c r="L86" s="6" t="n">
        <v>187000</v>
      </c>
      <c r="M86" s="6" t="n">
        <v>10913</v>
      </c>
    </row>
    <row r="87" customFormat="false" ht="15.25" hidden="false" customHeight="false" outlineLevel="0" collapsed="false">
      <c r="A87" s="0" t="s">
        <v>27</v>
      </c>
      <c r="B87" s="1" t="n">
        <v>43947</v>
      </c>
      <c r="C87" s="6" t="n">
        <v>37190</v>
      </c>
      <c r="D87" s="6" t="n">
        <v>655</v>
      </c>
      <c r="E87" s="6" t="n">
        <v>4409</v>
      </c>
      <c r="F87" s="6" t="n">
        <v>120</v>
      </c>
      <c r="G87" s="6" t="s">
        <v>22</v>
      </c>
      <c r="H87" s="6" t="n">
        <v>32531</v>
      </c>
      <c r="I87" s="6" t="n">
        <v>959</v>
      </c>
      <c r="J87" s="6" t="n">
        <v>2170</v>
      </c>
      <c r="K87" s="6" t="n">
        <v>257</v>
      </c>
      <c r="L87" s="6" t="n">
        <v>193950</v>
      </c>
      <c r="M87" s="6" t="n">
        <v>11319</v>
      </c>
    </row>
    <row r="88" customFormat="false" ht="15.25" hidden="false" customHeight="false" outlineLevel="0" collapsed="false">
      <c r="A88" s="0" t="s">
        <v>27</v>
      </c>
      <c r="B88" s="1" t="n">
        <v>43948</v>
      </c>
      <c r="C88" s="6" t="n">
        <v>37845</v>
      </c>
      <c r="D88" s="6" t="n">
        <v>655</v>
      </c>
      <c r="E88" s="6" t="n">
        <v>4475</v>
      </c>
      <c r="F88" s="6" t="n">
        <v>66</v>
      </c>
      <c r="G88" s="6" t="s">
        <v>22</v>
      </c>
      <c r="H88" s="6" t="n">
        <v>33120</v>
      </c>
      <c r="I88" s="6" t="n">
        <v>934</v>
      </c>
      <c r="J88" s="6" t="n">
        <v>2209</v>
      </c>
      <c r="K88" s="6" t="n">
        <v>261</v>
      </c>
      <c r="L88" s="6" t="n">
        <v>193950</v>
      </c>
      <c r="M88" s="6" t="n">
        <v>11319</v>
      </c>
    </row>
    <row r="89" customFormat="false" ht="15.25" hidden="false" customHeight="false" outlineLevel="0" collapsed="false">
      <c r="A89" s="0" t="s">
        <v>27</v>
      </c>
      <c r="B89" s="1" t="n">
        <v>43949</v>
      </c>
      <c r="C89" s="6" t="n">
        <v>38245</v>
      </c>
      <c r="D89" s="6" t="n">
        <v>400</v>
      </c>
      <c r="E89" s="6" t="n">
        <v>4518</v>
      </c>
      <c r="F89" s="6" t="n">
        <v>43</v>
      </c>
      <c r="G89" s="6" t="s">
        <v>22</v>
      </c>
      <c r="H89" s="6" t="n">
        <v>33477</v>
      </c>
      <c r="I89" s="6" t="n">
        <v>905</v>
      </c>
      <c r="J89" s="6" t="n">
        <v>2232</v>
      </c>
      <c r="K89" s="6" t="n">
        <v>264</v>
      </c>
      <c r="L89" s="6" t="n">
        <v>193950</v>
      </c>
      <c r="M89" s="6" t="n">
        <v>11319</v>
      </c>
    </row>
    <row r="90" customFormat="false" ht="14" hidden="false" customHeight="false" outlineLevel="0" collapsed="false">
      <c r="A90" s="0" t="s">
        <v>27</v>
      </c>
      <c r="B90" s="1" t="n">
        <v>43950</v>
      </c>
      <c r="C90" s="2" t="n">
        <v>38416</v>
      </c>
      <c r="D90" s="2" t="n">
        <v>171</v>
      </c>
      <c r="E90" s="2" t="n">
        <v>4566</v>
      </c>
      <c r="F90" s="2" t="n">
        <v>48</v>
      </c>
      <c r="G90" s="2" t="s">
        <v>22</v>
      </c>
      <c r="H90" s="2" t="n">
        <v>33600</v>
      </c>
      <c r="I90" s="2" t="n">
        <v>861</v>
      </c>
      <c r="J90" s="2" t="n">
        <v>2242</v>
      </c>
      <c r="K90" s="2" t="n">
        <v>266</v>
      </c>
      <c r="L90" s="2" t="n">
        <v>209726</v>
      </c>
      <c r="M90" s="2" t="n">
        <v>12240</v>
      </c>
    </row>
    <row r="91" customFormat="false" ht="14" hidden="false" customHeight="false" outlineLevel="0" collapsed="false">
      <c r="A91" s="0" t="s">
        <v>27</v>
      </c>
      <c r="B91" s="1" t="n">
        <v>43951</v>
      </c>
      <c r="C91" s="2" t="n">
        <v>38802</v>
      </c>
      <c r="D91" s="2" t="n">
        <v>386</v>
      </c>
      <c r="E91" s="2" t="n">
        <v>4711</v>
      </c>
      <c r="F91" s="2" t="n">
        <v>145</v>
      </c>
      <c r="G91" s="2" t="s">
        <v>22</v>
      </c>
      <c r="H91" s="2" t="n">
        <v>33841</v>
      </c>
      <c r="I91" s="2" t="n">
        <v>804</v>
      </c>
      <c r="J91" s="2" t="n">
        <v>2265</v>
      </c>
      <c r="K91" s="2" t="n">
        <v>275</v>
      </c>
      <c r="L91" s="2" t="n">
        <v>213372</v>
      </c>
      <c r="M91" s="2" t="n">
        <v>12453</v>
      </c>
    </row>
    <row r="92" customFormat="false" ht="14.75" hidden="false" customHeight="false" outlineLevel="0" collapsed="false">
      <c r="A92" s="0" t="s">
        <v>27</v>
      </c>
      <c r="B92" s="1" t="n">
        <v>43952</v>
      </c>
      <c r="C92" s="2" t="n">
        <v>39316</v>
      </c>
      <c r="D92" s="2" t="n">
        <v>514</v>
      </c>
      <c r="E92" s="2" t="n">
        <v>4795</v>
      </c>
      <c r="F92" s="2" t="n">
        <v>84</v>
      </c>
      <c r="G92" s="2" t="s">
        <v>22</v>
      </c>
      <c r="H92" s="2" t="n">
        <v>34271</v>
      </c>
      <c r="I92" s="2" t="n">
        <v>783</v>
      </c>
      <c r="J92" s="2" t="n">
        <v>2295</v>
      </c>
      <c r="K92" s="2" t="n">
        <v>280</v>
      </c>
      <c r="L92" s="2" t="n">
        <v>219744</v>
      </c>
      <c r="M92" s="2" t="n">
        <v>12824</v>
      </c>
    </row>
    <row r="93" customFormat="false" ht="15.25" hidden="false" customHeight="false" outlineLevel="0" collapsed="false">
      <c r="A93" s="0" t="s">
        <v>27</v>
      </c>
      <c r="B93" s="1" t="n">
        <v>43953</v>
      </c>
      <c r="C93" s="6" t="n">
        <f aca="false">Sheet1!EE94</f>
        <v>39791</v>
      </c>
      <c r="D93" s="6" t="n">
        <f aca="false">Sheet1!EF94</f>
        <v>475</v>
      </c>
      <c r="E93" s="6" t="n">
        <f aca="false">Sheet1!EG94</f>
        <v>4893</v>
      </c>
      <c r="F93" s="6" t="n">
        <f aca="false">Sheet1!EH94</f>
        <v>98</v>
      </c>
      <c r="G93" s="6" t="str">
        <f aca="false">Sheet1!EI94</f>
        <v>N/A</v>
      </c>
      <c r="H93" s="6" t="n">
        <f aca="false">Sheet1!EJ94</f>
        <v>34648</v>
      </c>
      <c r="I93" s="6" t="n">
        <f aca="false">Sheet1!EK94</f>
        <v>735</v>
      </c>
      <c r="J93" s="6" t="n">
        <f aca="false">Sheet1!EL94</f>
        <v>2322</v>
      </c>
      <c r="K93" s="6" t="n">
        <f aca="false">Sheet1!EM94</f>
        <v>286</v>
      </c>
      <c r="L93" s="6" t="n">
        <f aca="false">Sheet1!EN94</f>
        <v>225899</v>
      </c>
      <c r="M93" s="6" t="n">
        <f aca="false">Sheet1!EO94</f>
        <v>13184</v>
      </c>
    </row>
    <row r="94" customFormat="false" ht="15.25" hidden="false" customHeight="false" outlineLevel="0" collapsed="false">
      <c r="A94" s="0" t="s">
        <v>27</v>
      </c>
      <c r="B94" s="1" t="n">
        <v>43954</v>
      </c>
      <c r="C94" s="6" t="n">
        <f aca="false">Sheet1!EE95</f>
        <v>40236</v>
      </c>
      <c r="D94" s="6" t="n">
        <f aca="false">Sheet1!EF95</f>
        <v>445</v>
      </c>
      <c r="E94" s="6" t="n">
        <f aca="false">Sheet1!EG95</f>
        <v>4987</v>
      </c>
      <c r="F94" s="6" t="n">
        <f aca="false">Sheet1!EH95</f>
        <v>94</v>
      </c>
      <c r="G94" s="6" t="str">
        <f aca="false">Sheet1!EI95</f>
        <v>N/A</v>
      </c>
      <c r="H94" s="6" t="n">
        <f aca="false">Sheet1!EJ95</f>
        <v>34999</v>
      </c>
      <c r="I94" s="6" t="n">
        <f aca="false">Sheet1!EK95</f>
        <v>708</v>
      </c>
      <c r="J94" s="6" t="n">
        <f aca="false">Sheet1!EL95</f>
        <v>2348</v>
      </c>
      <c r="K94" s="6" t="n">
        <f aca="false">Sheet1!EM95</f>
        <v>291</v>
      </c>
      <c r="L94" s="6" t="n">
        <f aca="false">Sheet1!EN95</f>
        <v>225899</v>
      </c>
      <c r="M94" s="6" t="n">
        <f aca="false">Sheet1!EO95</f>
        <v>13184</v>
      </c>
    </row>
    <row r="95" customFormat="false" ht="15.25" hidden="false" customHeight="false" outlineLevel="0" collapsed="false">
      <c r="A95" s="0" t="s">
        <v>27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27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27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27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27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27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27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27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27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27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27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27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27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27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9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28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28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28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28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28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28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28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28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28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28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28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28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28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28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28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28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28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28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28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28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28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28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28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28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28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28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28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28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28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28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28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28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28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28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28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28</v>
      </c>
      <c r="B37" s="1" t="n">
        <v>43897</v>
      </c>
      <c r="C37" s="7" t="n">
        <v>52</v>
      </c>
      <c r="D37" s="7" t="n">
        <v>15</v>
      </c>
      <c r="E37" s="7"/>
      <c r="F37" s="7"/>
      <c r="G37" s="7" t="n">
        <v>8</v>
      </c>
      <c r="H37" s="7" t="n">
        <v>44</v>
      </c>
      <c r="I37" s="7" t="n">
        <v>1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28</v>
      </c>
      <c r="B38" s="1" t="n">
        <v>43898</v>
      </c>
      <c r="C38" s="6" t="n">
        <v>60</v>
      </c>
      <c r="D38" s="6" t="n">
        <v>8</v>
      </c>
      <c r="E38" s="6"/>
      <c r="F38" s="6"/>
      <c r="G38" s="6" t="n">
        <v>8</v>
      </c>
      <c r="H38" s="6" t="n">
        <v>52</v>
      </c>
      <c r="I38" s="6" t="n">
        <v>1</v>
      </c>
      <c r="J38" s="6" t="n">
        <v>1.6</v>
      </c>
      <c r="K38" s="6"/>
      <c r="L38" s="6"/>
      <c r="M38" s="6"/>
    </row>
    <row r="39" customFormat="false" ht="15.25" hidden="false" customHeight="false" outlineLevel="0" collapsed="false">
      <c r="A39" s="0" t="s">
        <v>28</v>
      </c>
      <c r="B39" s="1" t="n">
        <v>43899</v>
      </c>
      <c r="C39" s="6" t="n">
        <v>64</v>
      </c>
      <c r="D39" s="6" t="n">
        <v>4</v>
      </c>
      <c r="E39" s="6"/>
      <c r="F39" s="6"/>
      <c r="G39" s="6" t="n">
        <v>8</v>
      </c>
      <c r="H39" s="6" t="n">
        <v>56</v>
      </c>
      <c r="I39" s="6" t="n">
        <v>1</v>
      </c>
      <c r="J39" s="6" t="n">
        <v>1.7</v>
      </c>
      <c r="K39" s="6"/>
      <c r="L39" s="6"/>
      <c r="M39" s="6"/>
    </row>
    <row r="40" customFormat="false" ht="15.25" hidden="false" customHeight="false" outlineLevel="0" collapsed="false">
      <c r="A40" s="0" t="s">
        <v>28</v>
      </c>
      <c r="B40" s="1" t="n">
        <v>43900</v>
      </c>
      <c r="C40" s="6" t="n">
        <v>77</v>
      </c>
      <c r="D40" s="6" t="n">
        <v>13</v>
      </c>
      <c r="E40" s="6" t="n">
        <v>1</v>
      </c>
      <c r="F40" s="6" t="n">
        <v>1</v>
      </c>
      <c r="G40" s="6" t="n">
        <v>8</v>
      </c>
      <c r="H40" s="6" t="n">
        <v>68</v>
      </c>
      <c r="I40" s="6" t="n">
        <v>1</v>
      </c>
      <c r="J40" s="6" t="n">
        <v>2</v>
      </c>
      <c r="K40" s="6"/>
      <c r="L40" s="6"/>
      <c r="M40" s="6"/>
    </row>
    <row r="41" customFormat="false" ht="15.25" hidden="false" customHeight="false" outlineLevel="0" collapsed="false">
      <c r="A41" s="0" t="s">
        <v>28</v>
      </c>
      <c r="B41" s="1" t="n">
        <v>43901</v>
      </c>
      <c r="C41" s="6" t="n">
        <v>94</v>
      </c>
      <c r="D41" s="6" t="n">
        <v>17</v>
      </c>
      <c r="E41" s="6" t="n">
        <v>1</v>
      </c>
      <c r="F41" s="6" t="n">
        <v>0</v>
      </c>
      <c r="G41" s="6" t="n">
        <v>8</v>
      </c>
      <c r="H41" s="6" t="n">
        <v>85</v>
      </c>
      <c r="I41" s="6" t="n">
        <v>1</v>
      </c>
      <c r="J41" s="6" t="n">
        <v>2.5</v>
      </c>
      <c r="K41" s="6"/>
      <c r="L41" s="6"/>
      <c r="M41" s="6"/>
    </row>
    <row r="42" customFormat="false" ht="15.25" hidden="false" customHeight="false" outlineLevel="0" collapsed="false">
      <c r="A42" s="0" t="s">
        <v>28</v>
      </c>
      <c r="B42" s="1" t="n">
        <v>43902</v>
      </c>
      <c r="C42" s="6" t="n">
        <v>109</v>
      </c>
      <c r="D42" s="6" t="n">
        <v>15</v>
      </c>
      <c r="E42" s="6" t="n">
        <v>1</v>
      </c>
      <c r="F42" s="6" t="n">
        <v>0</v>
      </c>
      <c r="G42" s="6" t="n">
        <v>9</v>
      </c>
      <c r="H42" s="6" t="n">
        <v>99</v>
      </c>
      <c r="I42" s="6" t="n">
        <v>1</v>
      </c>
      <c r="J42" s="6" t="n">
        <v>2.9</v>
      </c>
      <c r="K42" s="6"/>
      <c r="L42" s="6"/>
      <c r="M42" s="6"/>
    </row>
    <row r="43" customFormat="false" ht="15.25" hidden="false" customHeight="false" outlineLevel="0" collapsed="false">
      <c r="A43" s="0" t="s">
        <v>28</v>
      </c>
      <c r="B43" s="1" t="n">
        <v>43903</v>
      </c>
      <c r="C43" s="6" t="n">
        <v>142</v>
      </c>
      <c r="D43" s="6" t="n">
        <v>33</v>
      </c>
      <c r="E43" s="6" t="n">
        <v>1</v>
      </c>
      <c r="F43" s="6" t="n">
        <v>0</v>
      </c>
      <c r="G43" s="6" t="n">
        <v>11</v>
      </c>
      <c r="H43" s="6" t="n">
        <v>130</v>
      </c>
      <c r="I43" s="6" t="n">
        <v>1</v>
      </c>
      <c r="J43" s="6" t="n">
        <v>3.8</v>
      </c>
      <c r="K43" s="6"/>
      <c r="L43" s="6"/>
      <c r="M43" s="6"/>
    </row>
    <row r="44" customFormat="false" ht="15.25" hidden="false" customHeight="false" outlineLevel="0" collapsed="false">
      <c r="A44" s="0" t="s">
        <v>28</v>
      </c>
      <c r="B44" s="1" t="n">
        <v>43904</v>
      </c>
      <c r="C44" s="6" t="n">
        <v>179</v>
      </c>
      <c r="D44" s="6" t="n">
        <v>37</v>
      </c>
      <c r="E44" s="6" t="n">
        <v>1</v>
      </c>
      <c r="F44" s="6" t="n">
        <v>0</v>
      </c>
      <c r="G44" s="6" t="n">
        <v>11</v>
      </c>
      <c r="H44" s="6" t="n">
        <v>167</v>
      </c>
      <c r="I44" s="6" t="n">
        <v>1</v>
      </c>
      <c r="J44" s="6" t="n">
        <v>4.7</v>
      </c>
      <c r="K44" s="6"/>
      <c r="L44" s="6"/>
      <c r="M44" s="6"/>
    </row>
    <row r="45" customFormat="false" ht="15.25" hidden="false" customHeight="false" outlineLevel="0" collapsed="false">
      <c r="A45" s="0" t="s">
        <v>28</v>
      </c>
      <c r="B45" s="1" t="n">
        <v>43905</v>
      </c>
      <c r="C45" s="6" t="n">
        <v>247</v>
      </c>
      <c r="D45" s="6" t="n">
        <v>68</v>
      </c>
      <c r="E45" s="6" t="n">
        <v>1</v>
      </c>
      <c r="F45" s="6" t="n">
        <v>0</v>
      </c>
      <c r="G45" s="6" t="n">
        <v>11</v>
      </c>
      <c r="H45" s="6" t="n">
        <v>235</v>
      </c>
      <c r="I45" s="6" t="n">
        <v>1</v>
      </c>
      <c r="J45" s="6" t="n">
        <v>6.5</v>
      </c>
      <c r="K45" s="6"/>
      <c r="L45" s="6"/>
      <c r="M45" s="6"/>
    </row>
    <row r="46" customFormat="false" ht="15.25" hidden="false" customHeight="false" outlineLevel="0" collapsed="false">
      <c r="A46" s="0" t="s">
        <v>28</v>
      </c>
      <c r="B46" s="1" t="n">
        <v>43906</v>
      </c>
      <c r="C46" s="6" t="n">
        <v>341</v>
      </c>
      <c r="D46" s="6" t="n">
        <v>94</v>
      </c>
      <c r="E46" s="6" t="n">
        <v>1</v>
      </c>
      <c r="F46" s="6" t="n">
        <v>0</v>
      </c>
      <c r="G46" s="6" t="n">
        <v>11</v>
      </c>
      <c r="H46" s="6" t="n">
        <v>329</v>
      </c>
      <c r="I46" s="6" t="n">
        <v>1</v>
      </c>
      <c r="J46" s="6" t="n">
        <v>9</v>
      </c>
      <c r="K46" s="6"/>
      <c r="L46" s="6"/>
      <c r="M46" s="6"/>
    </row>
    <row r="47" customFormat="false" ht="15.25" hidden="false" customHeight="false" outlineLevel="0" collapsed="false">
      <c r="A47" s="0" t="s">
        <v>28</v>
      </c>
      <c r="B47" s="1" t="n">
        <v>43907</v>
      </c>
      <c r="C47" s="6" t="n">
        <v>422</v>
      </c>
      <c r="D47" s="6" t="n">
        <v>81</v>
      </c>
      <c r="E47" s="6" t="n">
        <v>4</v>
      </c>
      <c r="F47" s="6" t="n">
        <v>3</v>
      </c>
      <c r="G47" s="6" t="n">
        <v>11</v>
      </c>
      <c r="H47" s="6" t="n">
        <v>407</v>
      </c>
      <c r="I47" s="6" t="n">
        <v>1</v>
      </c>
      <c r="J47" s="6" t="n">
        <v>11.2</v>
      </c>
      <c r="K47" s="6"/>
      <c r="L47" s="6"/>
      <c r="M47" s="6"/>
    </row>
    <row r="48" customFormat="false" ht="15.25" hidden="false" customHeight="false" outlineLevel="0" collapsed="false">
      <c r="A48" s="0" t="s">
        <v>28</v>
      </c>
      <c r="B48" s="1" t="n">
        <v>43908</v>
      </c>
      <c r="C48" s="6" t="n">
        <v>598</v>
      </c>
      <c r="D48" s="6" t="n">
        <v>176</v>
      </c>
      <c r="E48" s="6" t="n">
        <v>8</v>
      </c>
      <c r="F48" s="6" t="n">
        <v>4</v>
      </c>
      <c r="G48" s="6" t="n">
        <v>12</v>
      </c>
      <c r="H48" s="6" t="n">
        <v>578</v>
      </c>
      <c r="I48" s="6" t="n">
        <v>1</v>
      </c>
      <c r="J48" s="6" t="n">
        <v>15.8</v>
      </c>
      <c r="K48" s="6"/>
      <c r="L48" s="6"/>
      <c r="M48" s="6"/>
    </row>
    <row r="49" customFormat="false" ht="15.25" hidden="false" customHeight="false" outlineLevel="0" collapsed="false">
      <c r="A49" s="0" t="s">
        <v>28</v>
      </c>
      <c r="B49" s="1" t="n">
        <v>43909</v>
      </c>
      <c r="C49" s="6" t="n">
        <v>727</v>
      </c>
      <c r="D49" s="6" t="n">
        <v>129</v>
      </c>
      <c r="E49" s="6" t="n">
        <v>9</v>
      </c>
      <c r="F49" s="6" t="n">
        <v>1</v>
      </c>
      <c r="G49" s="6" t="n">
        <v>12</v>
      </c>
      <c r="H49" s="6" t="n">
        <v>706</v>
      </c>
      <c r="I49" s="6" t="n">
        <v>1</v>
      </c>
      <c r="J49" s="6" t="n">
        <v>19</v>
      </c>
      <c r="K49" s="6"/>
      <c r="L49" s="6"/>
      <c r="M49" s="6"/>
    </row>
    <row r="50" customFormat="false" ht="15.25" hidden="false" customHeight="false" outlineLevel="0" collapsed="false">
      <c r="A50" s="0" t="s">
        <v>28</v>
      </c>
      <c r="B50" s="1" t="n">
        <v>43910</v>
      </c>
      <c r="C50" s="6" t="n">
        <v>873</v>
      </c>
      <c r="D50" s="6" t="n">
        <v>146</v>
      </c>
      <c r="E50" s="6" t="n">
        <v>12</v>
      </c>
      <c r="F50" s="6" t="n">
        <v>3</v>
      </c>
      <c r="G50" s="6" t="n">
        <v>11</v>
      </c>
      <c r="H50" s="6" t="n">
        <v>850</v>
      </c>
      <c r="I50" s="6" t="n">
        <v>1</v>
      </c>
      <c r="J50" s="6" t="n">
        <v>23</v>
      </c>
      <c r="K50" s="6"/>
      <c r="L50" s="6"/>
      <c r="M50" s="6"/>
    </row>
    <row r="51" customFormat="false" ht="15.25" hidden="false" customHeight="false" outlineLevel="0" collapsed="false">
      <c r="A51" s="0" t="s">
        <v>28</v>
      </c>
      <c r="B51" s="1" t="n">
        <v>43911</v>
      </c>
      <c r="C51" s="6" t="n">
        <v>1087</v>
      </c>
      <c r="D51" s="6" t="n">
        <v>214</v>
      </c>
      <c r="E51" s="6" t="n">
        <v>12</v>
      </c>
      <c r="F51" s="6" t="n">
        <v>0</v>
      </c>
      <c r="G51" s="6" t="n">
        <v>14</v>
      </c>
      <c r="H51" s="6" t="n">
        <v>1061</v>
      </c>
      <c r="I51" s="6" t="n">
        <v>1</v>
      </c>
      <c r="J51" s="6" t="n">
        <v>29</v>
      </c>
      <c r="K51" s="6"/>
      <c r="L51" s="6"/>
      <c r="M51" s="6"/>
    </row>
    <row r="52" customFormat="false" ht="15.25" hidden="false" customHeight="false" outlineLevel="0" collapsed="false">
      <c r="A52" s="0" t="s">
        <v>28</v>
      </c>
      <c r="B52" s="1" t="n">
        <v>43912</v>
      </c>
      <c r="C52" s="6" t="n">
        <v>1328</v>
      </c>
      <c r="D52" s="6" t="n">
        <v>241</v>
      </c>
      <c r="E52" s="6" t="n">
        <v>19</v>
      </c>
      <c r="F52" s="6" t="n">
        <v>7</v>
      </c>
      <c r="G52" s="6" t="n">
        <v>14</v>
      </c>
      <c r="H52" s="6" t="n">
        <v>1295</v>
      </c>
      <c r="I52" s="6" t="n">
        <v>1</v>
      </c>
      <c r="J52" s="6" t="n">
        <v>35</v>
      </c>
      <c r="K52" s="6"/>
      <c r="L52" s="6"/>
      <c r="M52" s="6"/>
    </row>
    <row r="53" customFormat="false" ht="15.25" hidden="false" customHeight="false" outlineLevel="0" collapsed="false">
      <c r="A53" s="0" t="s">
        <v>28</v>
      </c>
      <c r="B53" s="1" t="n">
        <v>43913</v>
      </c>
      <c r="C53" s="6" t="n">
        <v>1436</v>
      </c>
      <c r="D53" s="6" t="n">
        <v>108</v>
      </c>
      <c r="E53" s="6" t="n">
        <v>20</v>
      </c>
      <c r="F53" s="6" t="n">
        <v>1</v>
      </c>
      <c r="G53" s="6" t="n">
        <v>14</v>
      </c>
      <c r="H53" s="6" t="n">
        <v>1402</v>
      </c>
      <c r="I53" s="6" t="n">
        <v>1</v>
      </c>
      <c r="J53" s="6" t="n">
        <v>38</v>
      </c>
      <c r="K53" s="6"/>
      <c r="L53" s="6"/>
      <c r="M53" s="6"/>
    </row>
    <row r="54" customFormat="false" ht="15.25" hidden="false" customHeight="false" outlineLevel="0" collapsed="false">
      <c r="A54" s="0" t="s">
        <v>28</v>
      </c>
      <c r="B54" s="1" t="n">
        <v>43914</v>
      </c>
      <c r="C54" s="6" t="n">
        <v>2091</v>
      </c>
      <c r="D54" s="6" t="n">
        <v>655</v>
      </c>
      <c r="E54" s="6" t="n">
        <v>23</v>
      </c>
      <c r="F54" s="6" t="n">
        <v>3</v>
      </c>
      <c r="G54" s="6" t="n">
        <v>320</v>
      </c>
      <c r="H54" s="6" t="n">
        <v>1748</v>
      </c>
      <c r="I54" s="6" t="n">
        <v>1</v>
      </c>
      <c r="J54" s="6" t="n">
        <v>55</v>
      </c>
      <c r="K54" s="6"/>
      <c r="L54" s="6"/>
      <c r="M54" s="6"/>
    </row>
    <row r="55" customFormat="false" ht="15.25" hidden="false" customHeight="false" outlineLevel="0" collapsed="false">
      <c r="A55" s="0" t="s">
        <v>28</v>
      </c>
      <c r="B55" s="1" t="n">
        <v>43915</v>
      </c>
      <c r="C55" s="8" t="n">
        <v>2792</v>
      </c>
      <c r="D55" s="8" t="n">
        <v>701</v>
      </c>
      <c r="E55" s="8" t="n">
        <v>26</v>
      </c>
      <c r="F55" s="8" t="n">
        <v>3</v>
      </c>
      <c r="G55" s="8" t="n">
        <v>112</v>
      </c>
      <c r="H55" s="8" t="n">
        <v>2654</v>
      </c>
      <c r="I55" s="8" t="n">
        <v>1</v>
      </c>
      <c r="J55" s="8" t="n">
        <v>74</v>
      </c>
      <c r="K55" s="10" t="n">
        <v>0.7</v>
      </c>
      <c r="L55" s="8"/>
      <c r="M55" s="8"/>
    </row>
    <row r="56" customFormat="false" ht="15.25" hidden="false" customHeight="false" outlineLevel="0" collapsed="false">
      <c r="A56" s="0" t="s">
        <v>28</v>
      </c>
      <c r="B56" s="1" t="n">
        <v>43916</v>
      </c>
      <c r="C56" s="8" t="n">
        <v>3367</v>
      </c>
      <c r="D56" s="8" t="n">
        <v>575</v>
      </c>
      <c r="E56" s="8" t="n">
        <v>30</v>
      </c>
      <c r="F56" s="8" t="n">
        <v>4</v>
      </c>
      <c r="G56" s="8" t="n">
        <v>185</v>
      </c>
      <c r="H56" s="8" t="n">
        <v>3152</v>
      </c>
      <c r="I56" s="8" t="n">
        <v>1</v>
      </c>
      <c r="J56" s="8" t="n">
        <v>89</v>
      </c>
      <c r="K56" s="10" t="n">
        <v>0.8</v>
      </c>
      <c r="L56" s="8"/>
      <c r="M56" s="8"/>
    </row>
    <row r="57" customFormat="false" ht="15.25" hidden="false" customHeight="false" outlineLevel="0" collapsed="false">
      <c r="A57" s="0" t="s">
        <v>28</v>
      </c>
      <c r="B57" s="1" t="n">
        <v>43917</v>
      </c>
      <c r="C57" s="8" t="n">
        <v>3910</v>
      </c>
      <c r="D57" s="8" t="n">
        <v>543</v>
      </c>
      <c r="E57" s="8" t="n">
        <v>39</v>
      </c>
      <c r="F57" s="8" t="n">
        <v>9</v>
      </c>
      <c r="G57" s="8" t="n">
        <v>199</v>
      </c>
      <c r="H57" s="8" t="n">
        <v>3672</v>
      </c>
      <c r="I57" s="8" t="n">
        <v>120</v>
      </c>
      <c r="J57" s="8" t="n">
        <v>104</v>
      </c>
      <c r="K57" s="8" t="n">
        <v>1</v>
      </c>
      <c r="L57" s="8"/>
      <c r="M57" s="8"/>
    </row>
    <row r="58" customFormat="false" ht="15.25" hidden="false" customHeight="false" outlineLevel="0" collapsed="false">
      <c r="A58" s="0" t="s">
        <v>28</v>
      </c>
      <c r="B58" s="1" t="n">
        <v>43918</v>
      </c>
      <c r="C58" s="8" t="n">
        <v>4633</v>
      </c>
      <c r="D58" s="8" t="n">
        <v>723</v>
      </c>
      <c r="E58" s="8" t="n">
        <v>53</v>
      </c>
      <c r="F58" s="8" t="n">
        <v>14</v>
      </c>
      <c r="G58" s="8" t="n">
        <v>228</v>
      </c>
      <c r="H58" s="8" t="n">
        <v>4352</v>
      </c>
      <c r="I58" s="8" t="n">
        <v>120</v>
      </c>
      <c r="J58" s="8" t="n">
        <v>123</v>
      </c>
      <c r="K58" s="8" t="n">
        <v>1</v>
      </c>
      <c r="L58" s="8"/>
      <c r="M58" s="8"/>
    </row>
    <row r="59" customFormat="false" ht="15.25" hidden="false" customHeight="false" outlineLevel="0" collapsed="false">
      <c r="A59" s="0" t="s">
        <v>28</v>
      </c>
      <c r="B59" s="1" t="n">
        <v>43919</v>
      </c>
      <c r="C59" s="8" t="n">
        <v>5576</v>
      </c>
      <c r="D59" s="8" t="n">
        <v>943</v>
      </c>
      <c r="E59" s="8" t="n">
        <v>60</v>
      </c>
      <c r="F59" s="8" t="n">
        <v>7</v>
      </c>
      <c r="G59" s="8" t="n">
        <v>354</v>
      </c>
      <c r="H59" s="8" t="n">
        <v>5162</v>
      </c>
      <c r="I59" s="8" t="n">
        <v>120</v>
      </c>
      <c r="J59" s="8" t="n">
        <v>148</v>
      </c>
      <c r="K59" s="8" t="n">
        <v>2</v>
      </c>
      <c r="L59" s="8"/>
      <c r="M59" s="8"/>
    </row>
    <row r="60" customFormat="false" ht="15.25" hidden="false" customHeight="false" outlineLevel="0" collapsed="false">
      <c r="A60" s="0" t="s">
        <v>28</v>
      </c>
      <c r="B60" s="1" t="n">
        <v>43920</v>
      </c>
      <c r="C60" s="8" t="n">
        <v>6280</v>
      </c>
      <c r="D60" s="8" t="n">
        <v>704</v>
      </c>
      <c r="E60" s="8" t="n">
        <v>63</v>
      </c>
      <c r="F60" s="8" t="n">
        <v>3</v>
      </c>
      <c r="G60" s="8" t="n">
        <v>508</v>
      </c>
      <c r="H60" s="8" t="n">
        <v>5709</v>
      </c>
      <c r="I60" s="8" t="n">
        <v>120</v>
      </c>
      <c r="J60" s="8" t="n">
        <v>166</v>
      </c>
      <c r="K60" s="8" t="n">
        <v>2</v>
      </c>
      <c r="L60" s="8"/>
      <c r="M60" s="8"/>
    </row>
    <row r="61" customFormat="false" ht="15.25" hidden="false" customHeight="false" outlineLevel="0" collapsed="false">
      <c r="A61" s="0" t="s">
        <v>28</v>
      </c>
      <c r="B61" s="1" t="n">
        <v>43921</v>
      </c>
      <c r="C61" s="8" t="n">
        <v>7427</v>
      </c>
      <c r="D61" s="8" t="n">
        <v>1147</v>
      </c>
      <c r="E61" s="8" t="n">
        <v>84</v>
      </c>
      <c r="F61" s="8" t="n">
        <v>21</v>
      </c>
      <c r="G61" s="8" t="n">
        <v>1093</v>
      </c>
      <c r="H61" s="8" t="n">
        <v>6250</v>
      </c>
      <c r="I61" s="8" t="n">
        <v>120</v>
      </c>
      <c r="J61" s="8" t="n">
        <v>197</v>
      </c>
      <c r="K61" s="8" t="n">
        <v>2</v>
      </c>
      <c r="L61" s="8"/>
      <c r="M61" s="8"/>
    </row>
    <row r="62" customFormat="false" ht="15.25" hidden="false" customHeight="false" outlineLevel="0" collapsed="false">
      <c r="A62" s="0" t="s">
        <v>28</v>
      </c>
      <c r="B62" s="1" t="n">
        <v>43922</v>
      </c>
      <c r="C62" s="8" t="n">
        <v>8505</v>
      </c>
      <c r="D62" s="8" t="n">
        <v>1078</v>
      </c>
      <c r="E62" s="8" t="n">
        <v>101</v>
      </c>
      <c r="F62" s="8" t="n">
        <v>17</v>
      </c>
      <c r="G62" s="8" t="n">
        <v>1162</v>
      </c>
      <c r="H62" s="8" t="n">
        <v>7242</v>
      </c>
      <c r="I62" s="8" t="n">
        <v>120</v>
      </c>
      <c r="J62" s="8" t="n">
        <v>225</v>
      </c>
      <c r="K62" s="8" t="n">
        <v>3</v>
      </c>
      <c r="L62" s="8"/>
      <c r="M62" s="8"/>
    </row>
    <row r="63" customFormat="false" ht="15.25" hidden="false" customHeight="false" outlineLevel="0" collapsed="false">
      <c r="A63" s="0" t="s">
        <v>28</v>
      </c>
      <c r="B63" s="1" t="n">
        <v>43923</v>
      </c>
      <c r="C63" s="8" t="n">
        <v>9677</v>
      </c>
      <c r="D63" s="8" t="n">
        <v>1172</v>
      </c>
      <c r="E63" s="8" t="n">
        <v>114</v>
      </c>
      <c r="F63" s="8" t="n">
        <v>13</v>
      </c>
      <c r="G63" s="8" t="n">
        <v>1615</v>
      </c>
      <c r="H63" s="8" t="n">
        <v>7948</v>
      </c>
      <c r="I63" s="8" t="n">
        <v>120</v>
      </c>
      <c r="J63" s="8" t="n">
        <v>256</v>
      </c>
      <c r="K63" s="8" t="n">
        <v>3</v>
      </c>
      <c r="L63" s="8"/>
      <c r="M63" s="8"/>
    </row>
    <row r="64" customFormat="false" ht="15.25" hidden="false" customHeight="false" outlineLevel="0" collapsed="false">
      <c r="A64" s="0" t="s">
        <v>28</v>
      </c>
      <c r="B64" s="1" t="n">
        <v>43924</v>
      </c>
      <c r="C64" s="8" t="n">
        <v>11131</v>
      </c>
      <c r="D64" s="8" t="n">
        <v>1454</v>
      </c>
      <c r="E64" s="8" t="n">
        <v>161</v>
      </c>
      <c r="F64" s="8" t="n">
        <v>47</v>
      </c>
      <c r="G64" s="8" t="n">
        <v>1906</v>
      </c>
      <c r="H64" s="8" t="n">
        <v>9064</v>
      </c>
      <c r="I64" s="8" t="n">
        <v>120</v>
      </c>
      <c r="J64" s="8" t="n">
        <v>295</v>
      </c>
      <c r="K64" s="8" t="n">
        <v>4</v>
      </c>
      <c r="L64" s="8"/>
      <c r="M64" s="8"/>
    </row>
    <row r="65" customFormat="false" ht="15.25" hidden="false" customHeight="false" outlineLevel="0" collapsed="false">
      <c r="A65" s="0" t="s">
        <v>28</v>
      </c>
      <c r="B65" s="1" t="n">
        <v>43925</v>
      </c>
      <c r="C65" s="8" t="n">
        <v>12375</v>
      </c>
      <c r="D65" s="8" t="n">
        <v>1244</v>
      </c>
      <c r="E65" s="8" t="n">
        <v>208</v>
      </c>
      <c r="F65" s="8" t="n">
        <v>47</v>
      </c>
      <c r="G65" s="8" t="n">
        <v>2186</v>
      </c>
      <c r="H65" s="8" t="n">
        <v>9981</v>
      </c>
      <c r="I65" s="8" t="n">
        <v>120</v>
      </c>
      <c r="J65" s="8" t="n">
        <v>328</v>
      </c>
      <c r="K65" s="8" t="n">
        <v>6</v>
      </c>
      <c r="L65" s="8"/>
      <c r="M65" s="8"/>
    </row>
    <row r="66" customFormat="false" ht="15.25" hidden="false" customHeight="false" outlineLevel="0" collapsed="false">
      <c r="A66" s="0" t="s">
        <v>28</v>
      </c>
      <c r="B66" s="1" t="n">
        <v>43926</v>
      </c>
      <c r="C66" s="8" t="n">
        <v>13912</v>
      </c>
      <c r="D66" s="8" t="n">
        <v>1537</v>
      </c>
      <c r="E66" s="8" t="n">
        <v>231</v>
      </c>
      <c r="F66" s="8" t="n">
        <v>23</v>
      </c>
      <c r="G66" s="8" t="n">
        <v>2595</v>
      </c>
      <c r="H66" s="8" t="n">
        <v>11086</v>
      </c>
      <c r="I66" s="8" t="n">
        <v>120</v>
      </c>
      <c r="J66" s="8" t="n">
        <v>369</v>
      </c>
      <c r="K66" s="8" t="n">
        <v>6</v>
      </c>
      <c r="L66" s="8" t="n">
        <v>302745</v>
      </c>
      <c r="M66" s="8" t="n">
        <v>8021</v>
      </c>
    </row>
    <row r="67" customFormat="false" ht="15.25" hidden="false" customHeight="false" outlineLevel="0" collapsed="false">
      <c r="A67" s="0" t="s">
        <v>28</v>
      </c>
      <c r="B67" s="1" t="n">
        <v>43927</v>
      </c>
      <c r="C67" s="8" t="n">
        <v>15425</v>
      </c>
      <c r="D67" s="8" t="n">
        <v>1513</v>
      </c>
      <c r="E67" s="8" t="n">
        <v>277</v>
      </c>
      <c r="F67" s="8" t="n">
        <v>46</v>
      </c>
      <c r="G67" s="8" t="n">
        <v>2847</v>
      </c>
      <c r="H67" s="8" t="n">
        <v>12301</v>
      </c>
      <c r="I67" s="8" t="n">
        <v>426</v>
      </c>
      <c r="J67" s="8" t="n">
        <v>409</v>
      </c>
      <c r="K67" s="8" t="n">
        <v>7</v>
      </c>
      <c r="L67" s="8" t="n">
        <v>317972</v>
      </c>
      <c r="M67" s="8" t="n">
        <v>8425</v>
      </c>
    </row>
    <row r="68" customFormat="false" ht="15.25" hidden="false" customHeight="false" outlineLevel="0" collapsed="false">
      <c r="A68" s="0" t="s">
        <v>28</v>
      </c>
      <c r="B68" s="1" t="n">
        <v>43928</v>
      </c>
      <c r="C68" s="13" t="n">
        <v>16558</v>
      </c>
      <c r="D68" s="13" t="n">
        <v>1133</v>
      </c>
      <c r="E68" s="13" t="n">
        <v>322</v>
      </c>
      <c r="F68" s="13" t="n">
        <v>45</v>
      </c>
      <c r="G68" s="13" t="n">
        <v>3534</v>
      </c>
      <c r="H68" s="13" t="n">
        <v>12702</v>
      </c>
      <c r="I68" s="13" t="n">
        <v>426</v>
      </c>
      <c r="J68" s="13" t="n">
        <v>439</v>
      </c>
      <c r="K68" s="13" t="n">
        <v>9</v>
      </c>
      <c r="L68" s="13" t="n">
        <v>330901</v>
      </c>
      <c r="M68" s="13" t="n">
        <v>8767</v>
      </c>
    </row>
    <row r="69" customFormat="false" ht="15.25" hidden="false" customHeight="false" outlineLevel="0" collapsed="false">
      <c r="A69" s="0" t="s">
        <v>28</v>
      </c>
      <c r="B69" s="1" t="n">
        <v>43929</v>
      </c>
      <c r="C69" s="12" t="n">
        <v>17872</v>
      </c>
      <c r="D69" s="12" t="n">
        <v>1314</v>
      </c>
      <c r="E69" s="12" t="n">
        <v>377</v>
      </c>
      <c r="F69" s="12" t="n">
        <v>55</v>
      </c>
      <c r="G69" s="12" t="n">
        <v>4028</v>
      </c>
      <c r="H69" s="12" t="n">
        <v>13467</v>
      </c>
      <c r="I69" s="12" t="n">
        <v>426</v>
      </c>
      <c r="J69" s="12" t="n">
        <v>474</v>
      </c>
      <c r="K69" s="12" t="n">
        <v>10</v>
      </c>
      <c r="L69" s="12" t="n">
        <v>346507</v>
      </c>
      <c r="M69" s="12" t="n">
        <v>9181</v>
      </c>
    </row>
    <row r="70" customFormat="false" ht="15.25" hidden="false" customHeight="false" outlineLevel="0" collapsed="false">
      <c r="A70" s="0" t="s">
        <v>28</v>
      </c>
      <c r="B70" s="1" t="n">
        <v>43930</v>
      </c>
      <c r="C70" s="12" t="n">
        <v>19195</v>
      </c>
      <c r="D70" s="12" t="n">
        <v>1323</v>
      </c>
      <c r="E70" s="12" t="n">
        <v>427</v>
      </c>
      <c r="F70" s="12" t="n">
        <v>50</v>
      </c>
      <c r="G70" s="12" t="n">
        <v>4548</v>
      </c>
      <c r="H70" s="12" t="n">
        <v>14220</v>
      </c>
      <c r="I70" s="12" t="n">
        <v>426</v>
      </c>
      <c r="J70" s="12" t="n">
        <v>509</v>
      </c>
      <c r="K70" s="12" t="n">
        <v>11</v>
      </c>
      <c r="L70" s="12" t="n">
        <v>348105</v>
      </c>
      <c r="M70" s="12" t="n">
        <v>9223</v>
      </c>
    </row>
    <row r="71" customFormat="false" ht="15.25" hidden="false" customHeight="false" outlineLevel="0" collapsed="false">
      <c r="A71" s="0" t="s">
        <v>28</v>
      </c>
      <c r="B71" s="1" t="n">
        <v>43931</v>
      </c>
      <c r="C71" s="12" t="n">
        <v>20703</v>
      </c>
      <c r="D71" s="12" t="n">
        <v>1508</v>
      </c>
      <c r="E71" s="12" t="n">
        <v>504</v>
      </c>
      <c r="F71" s="12" t="n">
        <v>77</v>
      </c>
      <c r="G71" s="12" t="n">
        <v>5218</v>
      </c>
      <c r="H71" s="12" t="n">
        <v>14981</v>
      </c>
      <c r="I71" s="12" t="n">
        <v>518</v>
      </c>
      <c r="J71" s="12" t="n">
        <v>549</v>
      </c>
      <c r="K71" s="12" t="n">
        <v>13</v>
      </c>
      <c r="L71" s="12" t="n">
        <v>370315</v>
      </c>
      <c r="M71" s="12" t="n">
        <v>9812</v>
      </c>
    </row>
    <row r="72" customFormat="false" ht="15.25" hidden="false" customHeight="false" outlineLevel="0" collapsed="false">
      <c r="A72" s="0" t="s">
        <v>28</v>
      </c>
      <c r="B72" s="1" t="n">
        <v>43932</v>
      </c>
      <c r="C72" s="12" t="n">
        <v>22108</v>
      </c>
      <c r="D72" s="12" t="n">
        <v>1405</v>
      </c>
      <c r="E72" s="12" t="n">
        <v>556</v>
      </c>
      <c r="F72" s="12" t="n">
        <v>52</v>
      </c>
      <c r="G72" s="12" t="n">
        <v>5871</v>
      </c>
      <c r="H72" s="12" t="n">
        <v>15681</v>
      </c>
      <c r="I72" s="12" t="n">
        <v>557</v>
      </c>
      <c r="J72" s="12" t="n">
        <v>586</v>
      </c>
      <c r="K72" s="12" t="n">
        <v>15</v>
      </c>
      <c r="L72" s="12" t="n">
        <v>370315</v>
      </c>
      <c r="M72" s="12" t="n">
        <v>9812</v>
      </c>
    </row>
    <row r="73" customFormat="false" ht="15.25" hidden="false" customHeight="false" outlineLevel="0" collapsed="false">
      <c r="A73" s="0" t="s">
        <v>28</v>
      </c>
      <c r="B73" s="1" t="n">
        <v>43933</v>
      </c>
      <c r="C73" s="12" t="n">
        <v>23318</v>
      </c>
      <c r="D73" s="12" t="n">
        <v>1210</v>
      </c>
      <c r="E73" s="12" t="n">
        <v>653</v>
      </c>
      <c r="F73" s="12" t="n">
        <v>97</v>
      </c>
      <c r="G73" s="12" t="n">
        <v>6309</v>
      </c>
      <c r="H73" s="12" t="n">
        <v>16356</v>
      </c>
      <c r="I73" s="12" t="n">
        <v>557</v>
      </c>
      <c r="J73" s="12" t="n">
        <v>618</v>
      </c>
      <c r="K73" s="12" t="n">
        <v>17</v>
      </c>
      <c r="L73" s="12" t="n">
        <v>401552</v>
      </c>
      <c r="M73" s="12" t="n">
        <v>10639</v>
      </c>
    </row>
    <row r="74" customFormat="false" ht="15.25" hidden="false" customHeight="false" outlineLevel="0" collapsed="false">
      <c r="A74" s="0" t="s">
        <v>28</v>
      </c>
      <c r="B74" s="1" t="n">
        <v>43934</v>
      </c>
      <c r="C74" s="12" t="n">
        <v>24292</v>
      </c>
      <c r="D74" s="12" t="n">
        <v>974</v>
      </c>
      <c r="E74" s="12" t="n">
        <v>713</v>
      </c>
      <c r="F74" s="12" t="n">
        <v>60</v>
      </c>
      <c r="G74" s="12" t="n">
        <v>7106</v>
      </c>
      <c r="H74" s="12" t="n">
        <v>16473</v>
      </c>
      <c r="I74" s="12" t="n">
        <v>557</v>
      </c>
      <c r="J74" s="12" t="n">
        <v>644</v>
      </c>
      <c r="K74" s="12" t="n">
        <v>19</v>
      </c>
      <c r="L74" s="12" t="n">
        <v>401552</v>
      </c>
      <c r="M74" s="12" t="n">
        <v>10639</v>
      </c>
    </row>
    <row r="75" customFormat="false" ht="15.25" hidden="false" customHeight="false" outlineLevel="0" collapsed="false">
      <c r="A75" s="0" t="s">
        <v>28</v>
      </c>
      <c r="B75" s="1" t="n">
        <v>43935</v>
      </c>
      <c r="C75" s="12" t="n">
        <v>25552</v>
      </c>
      <c r="D75" s="12" t="n">
        <v>1260</v>
      </c>
      <c r="E75" s="12" t="n">
        <v>767</v>
      </c>
      <c r="F75" s="12" t="n">
        <v>54</v>
      </c>
      <c r="G75" s="12" t="n">
        <v>7666</v>
      </c>
      <c r="H75" s="12" t="n">
        <v>17119</v>
      </c>
      <c r="I75" s="12" t="n">
        <v>557</v>
      </c>
      <c r="J75" s="12" t="n">
        <v>677</v>
      </c>
      <c r="K75" s="12" t="n">
        <v>20</v>
      </c>
      <c r="L75" s="12" t="n">
        <v>422200</v>
      </c>
      <c r="M75" s="12" t="n">
        <v>11186</v>
      </c>
    </row>
    <row r="76" customFormat="false" ht="15.25" hidden="false" customHeight="false" outlineLevel="0" collapsed="false">
      <c r="A76" s="0" t="s">
        <v>28</v>
      </c>
      <c r="B76" s="1" t="n">
        <v>43936</v>
      </c>
      <c r="C76" s="12" t="n">
        <v>26897</v>
      </c>
      <c r="D76" s="12" t="n">
        <v>1345</v>
      </c>
      <c r="E76" s="12" t="n">
        <v>898</v>
      </c>
      <c r="F76" s="12" t="n">
        <v>131</v>
      </c>
      <c r="G76" s="12" t="n">
        <v>8172</v>
      </c>
      <c r="H76" s="12" t="n">
        <v>17827</v>
      </c>
      <c r="I76" s="12" t="n">
        <v>557</v>
      </c>
      <c r="J76" s="12" t="n">
        <v>713</v>
      </c>
      <c r="K76" s="12" t="n">
        <v>24</v>
      </c>
      <c r="L76" s="12" t="n">
        <v>437475</v>
      </c>
      <c r="M76" s="12" t="n">
        <v>11591</v>
      </c>
    </row>
    <row r="77" customFormat="false" ht="15.25" hidden="false" customHeight="false" outlineLevel="0" collapsed="false">
      <c r="A77" s="0" t="s">
        <v>28</v>
      </c>
      <c r="B77" s="1" t="n">
        <v>43937</v>
      </c>
      <c r="C77" s="12" t="n">
        <v>28205</v>
      </c>
      <c r="D77" s="12" t="n">
        <v>1308</v>
      </c>
      <c r="E77" s="12" t="n">
        <v>1006</v>
      </c>
      <c r="F77" s="12" t="n">
        <v>108</v>
      </c>
      <c r="G77" s="12" t="n">
        <v>8937</v>
      </c>
      <c r="H77" s="12" t="n">
        <v>18262</v>
      </c>
      <c r="I77" s="12" t="n">
        <v>557</v>
      </c>
      <c r="J77" s="12" t="n">
        <v>747</v>
      </c>
      <c r="K77" s="12" t="n">
        <v>27</v>
      </c>
      <c r="L77" s="12" t="n">
        <v>462353</v>
      </c>
      <c r="M77" s="12" t="n">
        <v>12250</v>
      </c>
    </row>
    <row r="78" customFormat="false" ht="15.25" hidden="false" customHeight="false" outlineLevel="0" collapsed="false">
      <c r="A78" s="0" t="s">
        <v>28</v>
      </c>
      <c r="B78" s="1" t="n">
        <v>43938</v>
      </c>
      <c r="C78" s="12" t="n">
        <v>29929</v>
      </c>
      <c r="D78" s="12" t="n">
        <v>1724</v>
      </c>
      <c r="E78" s="12" t="n">
        <v>1191</v>
      </c>
      <c r="F78" s="12" t="n">
        <v>185</v>
      </c>
      <c r="G78" s="12" t="n">
        <v>9674</v>
      </c>
      <c r="H78" s="12" t="n">
        <v>19064</v>
      </c>
      <c r="I78" s="12" t="n">
        <v>557</v>
      </c>
      <c r="J78" s="12" t="n">
        <v>793</v>
      </c>
      <c r="K78" s="12" t="n">
        <v>32</v>
      </c>
      <c r="L78" s="12" t="n">
        <v>487625</v>
      </c>
      <c r="M78" s="12" t="n">
        <v>12920</v>
      </c>
    </row>
    <row r="79" customFormat="false" ht="15.25" hidden="false" customHeight="false" outlineLevel="0" collapsed="false">
      <c r="A79" s="0" t="s">
        <v>28</v>
      </c>
      <c r="B79" s="1" t="n">
        <v>43939</v>
      </c>
      <c r="C79" s="12" t="n">
        <v>31642</v>
      </c>
      <c r="D79" s="12" t="n">
        <v>1713</v>
      </c>
      <c r="E79" s="12" t="n">
        <v>1310</v>
      </c>
      <c r="F79" s="12" t="n">
        <v>119</v>
      </c>
      <c r="G79" s="12" t="n">
        <v>10328</v>
      </c>
      <c r="H79" s="12" t="n">
        <v>20004</v>
      </c>
      <c r="I79" s="12" t="n">
        <v>557</v>
      </c>
      <c r="J79" s="12" t="n">
        <v>838</v>
      </c>
      <c r="K79" s="12" t="n">
        <v>35</v>
      </c>
      <c r="L79" s="12" t="n">
        <v>503003</v>
      </c>
      <c r="M79" s="12" t="n">
        <v>13327</v>
      </c>
    </row>
    <row r="80" customFormat="false" ht="15.25" hidden="false" customHeight="false" outlineLevel="0" collapsed="false">
      <c r="A80" s="0" t="s">
        <v>28</v>
      </c>
      <c r="B80" s="1" t="n">
        <v>43940</v>
      </c>
      <c r="C80" s="12" t="n">
        <v>33218</v>
      </c>
      <c r="D80" s="12" t="n">
        <v>1576</v>
      </c>
      <c r="E80" s="12" t="n">
        <v>1469</v>
      </c>
      <c r="F80" s="12" t="n">
        <v>159</v>
      </c>
      <c r="G80" s="12" t="n">
        <v>11168</v>
      </c>
      <c r="H80" s="12" t="n">
        <v>20581</v>
      </c>
      <c r="I80" s="12" t="n">
        <v>557</v>
      </c>
      <c r="J80" s="12" t="n">
        <v>880</v>
      </c>
      <c r="K80" s="12" t="n">
        <v>39</v>
      </c>
      <c r="L80" s="12" t="n">
        <v>507701</v>
      </c>
      <c r="M80" s="12" t="n">
        <v>13452</v>
      </c>
    </row>
    <row r="81" customFormat="false" ht="15.25" hidden="false" customHeight="false" outlineLevel="0" collapsed="false">
      <c r="A81" s="0" t="s">
        <v>28</v>
      </c>
      <c r="B81" s="1" t="n">
        <v>43941</v>
      </c>
      <c r="C81" s="12" t="n">
        <v>34813</v>
      </c>
      <c r="D81" s="12" t="n">
        <v>1595</v>
      </c>
      <c r="E81" s="12" t="n">
        <v>1583</v>
      </c>
      <c r="F81" s="12" t="n">
        <v>114</v>
      </c>
      <c r="G81" s="12" t="n">
        <v>11807</v>
      </c>
      <c r="H81" s="12" t="n">
        <v>21423</v>
      </c>
      <c r="I81" s="12" t="n">
        <v>557</v>
      </c>
      <c r="J81" s="12" t="n">
        <v>922</v>
      </c>
      <c r="K81" s="12" t="n">
        <v>42</v>
      </c>
      <c r="L81" s="12" t="n">
        <v>536062</v>
      </c>
      <c r="M81" s="12" t="n">
        <v>14203</v>
      </c>
    </row>
    <row r="82" customFormat="false" ht="15.25" hidden="false" customHeight="false" outlineLevel="0" collapsed="false">
      <c r="A82" s="0" t="s">
        <v>28</v>
      </c>
      <c r="B82" s="1" t="n">
        <v>43942</v>
      </c>
      <c r="C82" s="6" t="n">
        <v>36670</v>
      </c>
      <c r="D82" s="6" t="n">
        <v>1857</v>
      </c>
      <c r="E82" s="6" t="n">
        <v>1680</v>
      </c>
      <c r="F82" s="6" t="n">
        <v>97</v>
      </c>
      <c r="G82" s="6" t="n">
        <v>12197</v>
      </c>
      <c r="H82" s="6" t="n">
        <v>22793</v>
      </c>
      <c r="I82" s="6" t="n">
        <v>557</v>
      </c>
      <c r="J82" s="6" t="n">
        <v>972</v>
      </c>
      <c r="K82" s="6" t="n">
        <v>45</v>
      </c>
      <c r="L82" s="6" t="n">
        <v>549349</v>
      </c>
      <c r="M82" s="6" t="n">
        <v>14555</v>
      </c>
    </row>
    <row r="83" customFormat="false" ht="15.25" hidden="false" customHeight="false" outlineLevel="0" collapsed="false">
      <c r="A83" s="0" t="s">
        <v>28</v>
      </c>
      <c r="B83" s="1" t="n">
        <v>43943</v>
      </c>
      <c r="C83" s="6" t="n">
        <v>38210</v>
      </c>
      <c r="D83" s="6" t="n">
        <v>1540</v>
      </c>
      <c r="E83" s="6" t="n">
        <v>1831</v>
      </c>
      <c r="F83" s="6" t="n">
        <v>151</v>
      </c>
      <c r="G83" s="6" t="n">
        <v>13143</v>
      </c>
      <c r="H83" s="6" t="n">
        <v>23236</v>
      </c>
      <c r="I83" s="6" t="n">
        <v>557</v>
      </c>
      <c r="J83" s="6" t="n">
        <v>1012</v>
      </c>
      <c r="K83" s="6" t="n">
        <v>49</v>
      </c>
      <c r="L83" s="6" t="n">
        <v>565931</v>
      </c>
      <c r="M83" s="6" t="n">
        <v>14995</v>
      </c>
    </row>
    <row r="84" customFormat="false" ht="15.25" hidden="false" customHeight="false" outlineLevel="0" collapsed="false">
      <c r="A84" s="0" t="s">
        <v>28</v>
      </c>
      <c r="B84" s="1" t="n">
        <v>43944</v>
      </c>
      <c r="C84" s="6" t="n">
        <v>39813</v>
      </c>
      <c r="D84" s="6" t="n">
        <v>1603</v>
      </c>
      <c r="E84" s="6" t="n">
        <v>1966</v>
      </c>
      <c r="F84" s="6" t="n">
        <v>135</v>
      </c>
      <c r="G84" s="6" t="n">
        <v>13647</v>
      </c>
      <c r="H84" s="6" t="n">
        <v>24200</v>
      </c>
      <c r="I84" s="6" t="n">
        <v>557</v>
      </c>
      <c r="J84" s="6" t="n">
        <v>1055</v>
      </c>
      <c r="K84" s="6" t="n">
        <v>52</v>
      </c>
      <c r="L84" s="6" t="n">
        <v>569878</v>
      </c>
      <c r="M84" s="6" t="n">
        <v>15099</v>
      </c>
    </row>
    <row r="85" customFormat="false" ht="15.25" hidden="false" customHeight="false" outlineLevel="0" collapsed="false">
      <c r="A85" s="0" t="s">
        <v>28</v>
      </c>
      <c r="B85" s="1" t="n">
        <v>43945</v>
      </c>
      <c r="C85" s="6" t="n">
        <v>41791</v>
      </c>
      <c r="D85" s="6" t="n">
        <v>1978</v>
      </c>
      <c r="E85" s="6" t="n">
        <v>2141</v>
      </c>
      <c r="F85" s="6" t="n">
        <v>175</v>
      </c>
      <c r="G85" s="6" t="n">
        <v>13986</v>
      </c>
      <c r="H85" s="6" t="n">
        <v>25664</v>
      </c>
      <c r="I85" s="6" t="n">
        <v>557</v>
      </c>
      <c r="J85" s="6" t="n">
        <v>1107</v>
      </c>
      <c r="K85" s="6" t="n">
        <v>57</v>
      </c>
      <c r="L85" s="6" t="n">
        <v>620101</v>
      </c>
      <c r="M85" s="6" t="n">
        <v>16430</v>
      </c>
    </row>
    <row r="86" customFormat="false" ht="15.25" hidden="false" customHeight="false" outlineLevel="0" collapsed="false">
      <c r="A86" s="0" t="s">
        <v>28</v>
      </c>
      <c r="B86" s="1" t="n">
        <v>43946</v>
      </c>
      <c r="C86" s="6" t="n">
        <v>43552</v>
      </c>
      <c r="D86" s="6" t="n">
        <v>1761</v>
      </c>
      <c r="E86" s="6" t="n">
        <v>2294</v>
      </c>
      <c r="F86" s="6" t="n">
        <v>153</v>
      </c>
      <c r="G86" s="6" t="n">
        <v>15469</v>
      </c>
      <c r="H86" s="6" t="n">
        <v>25789</v>
      </c>
      <c r="I86" s="6" t="n">
        <v>557</v>
      </c>
      <c r="J86" s="6" t="n">
        <v>1154</v>
      </c>
      <c r="K86" s="6" t="n">
        <v>61</v>
      </c>
      <c r="L86" s="6" t="n">
        <v>643398</v>
      </c>
      <c r="M86" s="6" t="n">
        <v>17047</v>
      </c>
    </row>
    <row r="87" customFormat="false" ht="15.25" hidden="false" customHeight="false" outlineLevel="0" collapsed="false">
      <c r="A87" s="0" t="s">
        <v>28</v>
      </c>
      <c r="B87" s="1" t="n">
        <v>43947</v>
      </c>
      <c r="C87" s="6" t="n">
        <v>45138</v>
      </c>
      <c r="D87" s="6" t="n">
        <v>1586</v>
      </c>
      <c r="E87" s="6" t="n">
        <v>2464</v>
      </c>
      <c r="F87" s="6" t="n">
        <v>170</v>
      </c>
      <c r="G87" s="6" t="n">
        <v>16351</v>
      </c>
      <c r="H87" s="6" t="n">
        <v>26323</v>
      </c>
      <c r="I87" s="6" t="n">
        <v>557</v>
      </c>
      <c r="J87" s="6" t="n">
        <v>1196</v>
      </c>
      <c r="K87" s="6" t="n">
        <v>65</v>
      </c>
      <c r="L87" s="6" t="n">
        <v>669588</v>
      </c>
      <c r="M87" s="6" t="n">
        <v>17741</v>
      </c>
    </row>
    <row r="88" customFormat="false" ht="15.25" hidden="false" customHeight="false" outlineLevel="0" collapsed="false">
      <c r="A88" s="0" t="s">
        <v>28</v>
      </c>
      <c r="B88" s="1" t="n">
        <v>43948</v>
      </c>
      <c r="C88" s="6" t="n">
        <v>46644</v>
      </c>
      <c r="D88" s="6" t="n">
        <v>1506</v>
      </c>
      <c r="E88" s="6" t="n">
        <v>2560</v>
      </c>
      <c r="F88" s="6" t="n">
        <v>96</v>
      </c>
      <c r="G88" s="6" t="n">
        <v>17239</v>
      </c>
      <c r="H88" s="6" t="n">
        <v>26845</v>
      </c>
      <c r="I88" s="6" t="n">
        <v>557</v>
      </c>
      <c r="J88" s="6" t="n">
        <v>1236</v>
      </c>
      <c r="K88" s="6" t="n">
        <v>68</v>
      </c>
      <c r="L88" s="6" t="n">
        <v>684271</v>
      </c>
      <c r="M88" s="6" t="n">
        <v>18130</v>
      </c>
    </row>
    <row r="89" customFormat="false" ht="14" hidden="false" customHeight="false" outlineLevel="0" collapsed="false">
      <c r="A89" s="0" t="s">
        <v>28</v>
      </c>
      <c r="B89" s="1" t="n">
        <v>43949</v>
      </c>
      <c r="C89" s="2" t="n">
        <v>48242</v>
      </c>
      <c r="D89" s="2" t="n">
        <v>1598</v>
      </c>
      <c r="E89" s="2" t="n">
        <v>2702</v>
      </c>
      <c r="F89" s="2" t="n">
        <v>142</v>
      </c>
      <c r="G89" s="2" t="n">
        <v>18100</v>
      </c>
      <c r="H89" s="2" t="n">
        <v>27440</v>
      </c>
      <c r="I89" s="2" t="n">
        <v>557</v>
      </c>
      <c r="J89" s="2" t="n">
        <v>1278</v>
      </c>
      <c r="K89" s="2" t="n">
        <v>72</v>
      </c>
      <c r="L89" s="2" t="n">
        <v>717451</v>
      </c>
      <c r="M89" s="2" t="n">
        <v>19009</v>
      </c>
    </row>
    <row r="90" customFormat="false" ht="14" hidden="false" customHeight="false" outlineLevel="0" collapsed="false">
      <c r="A90" s="0" t="s">
        <v>28</v>
      </c>
      <c r="B90" s="1" t="n">
        <v>43950</v>
      </c>
      <c r="C90" s="2" t="n">
        <v>49817</v>
      </c>
      <c r="D90" s="2" t="n">
        <v>1575</v>
      </c>
      <c r="E90" s="2" t="n">
        <v>2852</v>
      </c>
      <c r="F90" s="2" t="n">
        <v>150</v>
      </c>
      <c r="G90" s="2" t="n">
        <v>19050</v>
      </c>
      <c r="H90" s="2" t="n">
        <v>27915</v>
      </c>
      <c r="I90" s="2" t="n">
        <v>557</v>
      </c>
      <c r="J90" s="2" t="n">
        <v>1320</v>
      </c>
      <c r="K90" s="2" t="n">
        <v>76</v>
      </c>
      <c r="L90" s="2" t="n">
        <v>740859</v>
      </c>
      <c r="M90" s="2" t="n">
        <v>19629</v>
      </c>
    </row>
    <row r="91" customFormat="false" ht="14" hidden="false" customHeight="false" outlineLevel="0" collapsed="false">
      <c r="A91" s="0" t="s">
        <v>28</v>
      </c>
      <c r="B91" s="1" t="n">
        <v>43951</v>
      </c>
      <c r="C91" s="2" t="n">
        <v>51248</v>
      </c>
      <c r="D91" s="2" t="n">
        <v>1431</v>
      </c>
      <c r="E91" s="2" t="n">
        <v>2985</v>
      </c>
      <c r="F91" s="2" t="n">
        <v>133</v>
      </c>
      <c r="G91" s="2" t="n">
        <v>20100</v>
      </c>
      <c r="H91" s="2" t="n">
        <v>28163</v>
      </c>
      <c r="I91" s="2" t="n">
        <v>557</v>
      </c>
      <c r="J91" s="2" t="n">
        <v>1358</v>
      </c>
      <c r="K91" s="2" t="n">
        <v>79</v>
      </c>
      <c r="L91" s="2" t="n">
        <v>754800</v>
      </c>
      <c r="M91" s="2" t="n">
        <v>19999</v>
      </c>
    </row>
    <row r="92" customFormat="false" ht="14.75" hidden="false" customHeight="false" outlineLevel="0" collapsed="false">
      <c r="A92" s="0" t="s">
        <v>28</v>
      </c>
      <c r="B92" s="1" t="n">
        <v>43952</v>
      </c>
      <c r="C92" s="2" t="n">
        <v>53021</v>
      </c>
      <c r="D92" s="2" t="n">
        <v>1773</v>
      </c>
      <c r="E92" s="2" t="n">
        <v>3180</v>
      </c>
      <c r="F92" s="2" t="n">
        <v>195</v>
      </c>
      <c r="G92" s="2" t="n">
        <v>21198</v>
      </c>
      <c r="H92" s="2" t="n">
        <v>28643</v>
      </c>
      <c r="I92" s="2" t="n">
        <v>557</v>
      </c>
      <c r="J92" s="2" t="n">
        <v>1405</v>
      </c>
      <c r="K92" s="2" t="n">
        <v>84</v>
      </c>
      <c r="L92" s="2" t="n">
        <v>788283</v>
      </c>
      <c r="M92" s="2" t="n">
        <v>20886</v>
      </c>
    </row>
    <row r="93" customFormat="false" ht="15.25" hidden="false" customHeight="false" outlineLevel="0" collapsed="false">
      <c r="A93" s="0" t="s">
        <v>28</v>
      </c>
      <c r="B93" s="1" t="n">
        <v>43953</v>
      </c>
      <c r="C93" s="6" t="n">
        <v>54810</v>
      </c>
      <c r="D93" s="6" t="n">
        <v>1789</v>
      </c>
      <c r="E93" s="6" t="n">
        <v>3387</v>
      </c>
      <c r="F93" s="6" t="n">
        <v>207</v>
      </c>
      <c r="G93" s="6" t="n">
        <v>22515</v>
      </c>
      <c r="H93" s="6" t="n">
        <v>28908</v>
      </c>
      <c r="I93" s="6" t="n">
        <v>557</v>
      </c>
      <c r="J93" s="6" t="n">
        <v>1452</v>
      </c>
      <c r="K93" s="6" t="n">
        <v>90</v>
      </c>
      <c r="L93" s="6" t="n">
        <v>832222</v>
      </c>
      <c r="M93" s="6" t="n">
        <v>22050</v>
      </c>
    </row>
    <row r="94" customFormat="false" ht="15.25" hidden="false" customHeight="false" outlineLevel="0" collapsed="false">
      <c r="A94" s="0" t="s">
        <v>28</v>
      </c>
      <c r="B94" s="1" t="n">
        <v>43954</v>
      </c>
      <c r="C94" s="6" t="n">
        <v>54811</v>
      </c>
      <c r="D94" s="6" t="n">
        <v>1790</v>
      </c>
      <c r="E94" s="6" t="n">
        <v>3388</v>
      </c>
      <c r="F94" s="6" t="n">
        <v>208</v>
      </c>
      <c r="G94" s="6" t="n">
        <v>22516</v>
      </c>
      <c r="H94" s="6" t="n">
        <v>28909</v>
      </c>
      <c r="I94" s="6" t="n">
        <v>558</v>
      </c>
      <c r="J94" s="6" t="n">
        <v>1453</v>
      </c>
      <c r="K94" s="6" t="n">
        <v>91</v>
      </c>
      <c r="L94" s="6" t="n">
        <v>832223</v>
      </c>
      <c r="M94" s="6" t="n">
        <v>22051</v>
      </c>
    </row>
    <row r="95" customFormat="false" ht="15.25" hidden="false" customHeight="false" outlineLevel="0" collapsed="false">
      <c r="A95" s="0" t="s">
        <v>28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28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28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28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28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28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28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28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28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28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28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28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28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28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29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29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29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29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29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29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29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29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29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29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29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29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29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29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29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29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29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29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29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29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29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29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29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29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29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29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29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29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29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29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29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29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29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29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29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29</v>
      </c>
      <c r="B37" s="1" t="n">
        <v>43897</v>
      </c>
      <c r="C37" s="7" t="n">
        <v>214</v>
      </c>
      <c r="D37" s="7" t="n">
        <v>94</v>
      </c>
      <c r="E37" s="7" t="n">
        <v>1</v>
      </c>
      <c r="F37" s="7" t="n">
        <v>0</v>
      </c>
      <c r="G37" s="7" t="n">
        <v>3</v>
      </c>
      <c r="H37" s="7" t="n">
        <v>210</v>
      </c>
      <c r="I37" s="7" t="n">
        <v>0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29</v>
      </c>
      <c r="B38" s="1" t="n">
        <v>43898</v>
      </c>
      <c r="C38" s="6" t="n">
        <v>268</v>
      </c>
      <c r="D38" s="6" t="n">
        <v>54</v>
      </c>
      <c r="E38" s="6" t="n">
        <v>1</v>
      </c>
      <c r="F38" s="6" t="n">
        <v>0</v>
      </c>
      <c r="G38" s="6" t="n">
        <v>3</v>
      </c>
      <c r="H38" s="6" t="n">
        <v>264</v>
      </c>
      <c r="I38" s="6" t="n">
        <v>0</v>
      </c>
      <c r="J38" s="6" t="n">
        <v>31</v>
      </c>
      <c r="K38" s="6"/>
      <c r="L38" s="6"/>
      <c r="M38" s="6"/>
    </row>
    <row r="39" customFormat="false" ht="15.25" hidden="false" customHeight="false" outlineLevel="0" collapsed="false">
      <c r="A39" s="0" t="s">
        <v>29</v>
      </c>
      <c r="B39" s="1" t="n">
        <v>43899</v>
      </c>
      <c r="C39" s="6" t="n">
        <v>337</v>
      </c>
      <c r="D39" s="6" t="n">
        <v>69</v>
      </c>
      <c r="E39" s="6" t="n">
        <v>2</v>
      </c>
      <c r="F39" s="6" t="n">
        <v>1</v>
      </c>
      <c r="G39" s="6" t="n">
        <v>3</v>
      </c>
      <c r="H39" s="6" t="n">
        <v>332</v>
      </c>
      <c r="I39" s="6" t="n">
        <v>0</v>
      </c>
      <c r="J39" s="6" t="n">
        <v>38.9</v>
      </c>
      <c r="K39" s="6"/>
      <c r="L39" s="6"/>
      <c r="M39" s="6"/>
    </row>
    <row r="40" customFormat="false" ht="15.25" hidden="false" customHeight="false" outlineLevel="0" collapsed="false">
      <c r="A40" s="0" t="s">
        <v>29</v>
      </c>
      <c r="B40" s="1" t="n">
        <v>43900</v>
      </c>
      <c r="C40" s="6" t="n">
        <v>374</v>
      </c>
      <c r="D40" s="6" t="n">
        <v>37</v>
      </c>
      <c r="E40" s="6" t="n">
        <v>2</v>
      </c>
      <c r="F40" s="6" t="n">
        <v>0</v>
      </c>
      <c r="G40" s="6" t="n">
        <v>3</v>
      </c>
      <c r="H40" s="6" t="n">
        <v>369</v>
      </c>
      <c r="I40" s="6" t="n">
        <v>0</v>
      </c>
      <c r="J40" s="6" t="n">
        <v>43.2</v>
      </c>
      <c r="K40" s="6"/>
      <c r="L40" s="6"/>
      <c r="M40" s="6"/>
    </row>
    <row r="41" customFormat="false" ht="15.25" hidden="false" customHeight="false" outlineLevel="0" collapsed="false">
      <c r="A41" s="0" t="s">
        <v>29</v>
      </c>
      <c r="B41" s="1" t="n">
        <v>43901</v>
      </c>
      <c r="C41" s="6" t="n">
        <v>497</v>
      </c>
      <c r="D41" s="6" t="n">
        <v>123</v>
      </c>
      <c r="E41" s="6" t="n">
        <v>3</v>
      </c>
      <c r="F41" s="6" t="n">
        <v>1</v>
      </c>
      <c r="G41" s="6" t="n">
        <v>3</v>
      </c>
      <c r="H41" s="6" t="n">
        <v>491</v>
      </c>
      <c r="I41" s="6" t="n">
        <v>0</v>
      </c>
      <c r="J41" s="6" t="n">
        <v>57.4</v>
      </c>
      <c r="K41" s="6"/>
      <c r="L41" s="6"/>
      <c r="M41" s="6"/>
    </row>
    <row r="42" customFormat="false" ht="15.25" hidden="false" customHeight="false" outlineLevel="0" collapsed="false">
      <c r="A42" s="0" t="s">
        <v>29</v>
      </c>
      <c r="B42" s="1" t="n">
        <v>43902</v>
      </c>
      <c r="C42" s="6" t="n">
        <v>652</v>
      </c>
      <c r="D42" s="6" t="n">
        <v>155</v>
      </c>
      <c r="E42" s="6" t="n">
        <v>4</v>
      </c>
      <c r="F42" s="6" t="n">
        <v>1</v>
      </c>
      <c r="G42" s="6" t="n">
        <v>4</v>
      </c>
      <c r="H42" s="6" t="n">
        <v>644</v>
      </c>
      <c r="I42" s="6" t="n">
        <v>0</v>
      </c>
      <c r="J42" s="6" t="n">
        <v>75.3</v>
      </c>
      <c r="K42" s="6"/>
      <c r="L42" s="6"/>
      <c r="M42" s="6"/>
    </row>
    <row r="43" customFormat="false" ht="15.25" hidden="false" customHeight="false" outlineLevel="0" collapsed="false">
      <c r="A43" s="0" t="s">
        <v>29</v>
      </c>
      <c r="B43" s="1" t="n">
        <v>43903</v>
      </c>
      <c r="C43" s="6" t="n">
        <v>868</v>
      </c>
      <c r="D43" s="6" t="n">
        <v>216</v>
      </c>
      <c r="E43" s="6" t="n">
        <v>7</v>
      </c>
      <c r="F43" s="6" t="n">
        <v>3</v>
      </c>
      <c r="G43" s="6" t="n">
        <v>4</v>
      </c>
      <c r="H43" s="6" t="n">
        <v>857</v>
      </c>
      <c r="I43" s="6" t="n">
        <v>0</v>
      </c>
      <c r="J43" s="6" t="n">
        <v>100.3</v>
      </c>
      <c r="K43" s="6"/>
      <c r="L43" s="6"/>
      <c r="M43" s="6"/>
    </row>
    <row r="44" customFormat="false" ht="15.25" hidden="false" customHeight="false" outlineLevel="0" collapsed="false">
      <c r="A44" s="0" t="s">
        <v>29</v>
      </c>
      <c r="B44" s="1" t="n">
        <v>43904</v>
      </c>
      <c r="C44" s="6" t="n">
        <v>1139</v>
      </c>
      <c r="D44" s="6" t="n">
        <v>271</v>
      </c>
      <c r="E44" s="6" t="n">
        <v>11</v>
      </c>
      <c r="F44" s="6" t="n">
        <v>4</v>
      </c>
      <c r="G44" s="6" t="n">
        <v>4</v>
      </c>
      <c r="H44" s="6" t="n">
        <v>1124</v>
      </c>
      <c r="I44" s="6" t="n">
        <v>0</v>
      </c>
      <c r="J44" s="6" t="n">
        <v>131.6</v>
      </c>
      <c r="K44" s="6"/>
      <c r="L44" s="6"/>
      <c r="M44" s="6"/>
    </row>
    <row r="45" customFormat="false" ht="15.25" hidden="false" customHeight="false" outlineLevel="0" collapsed="false">
      <c r="A45" s="0" t="s">
        <v>29</v>
      </c>
      <c r="B45" s="1" t="n">
        <v>43905</v>
      </c>
      <c r="C45" s="6" t="n">
        <v>1375</v>
      </c>
      <c r="D45" s="6" t="n">
        <v>236</v>
      </c>
      <c r="E45" s="6" t="n">
        <v>13</v>
      </c>
      <c r="F45" s="6" t="n">
        <v>2</v>
      </c>
      <c r="G45" s="6" t="n">
        <v>4</v>
      </c>
      <c r="H45" s="6" t="n">
        <v>1358</v>
      </c>
      <c r="I45" s="6" t="n">
        <v>0</v>
      </c>
      <c r="J45" s="6" t="n">
        <v>158.9</v>
      </c>
      <c r="K45" s="6"/>
      <c r="L45" s="6"/>
      <c r="M45" s="6"/>
    </row>
    <row r="46" customFormat="false" ht="15.25" hidden="false" customHeight="false" outlineLevel="0" collapsed="false">
      <c r="A46" s="0" t="s">
        <v>29</v>
      </c>
      <c r="B46" s="1" t="n">
        <v>43906</v>
      </c>
      <c r="C46" s="6" t="n">
        <v>2217</v>
      </c>
      <c r="D46" s="6" t="n">
        <v>842</v>
      </c>
      <c r="E46" s="6" t="n">
        <v>14</v>
      </c>
      <c r="F46" s="6" t="n">
        <v>1</v>
      </c>
      <c r="G46" s="6" t="n">
        <v>4</v>
      </c>
      <c r="H46" s="6" t="n">
        <v>2199</v>
      </c>
      <c r="I46" s="6" t="n">
        <v>0</v>
      </c>
      <c r="J46" s="6" t="n">
        <v>256.2</v>
      </c>
      <c r="K46" s="6"/>
      <c r="L46" s="6"/>
      <c r="M46" s="6"/>
    </row>
    <row r="47" customFormat="false" ht="15.25" hidden="false" customHeight="false" outlineLevel="0" collapsed="false">
      <c r="A47" s="0" t="s">
        <v>29</v>
      </c>
      <c r="B47" s="1" t="n">
        <v>43907</v>
      </c>
      <c r="C47" s="6" t="n">
        <v>2353</v>
      </c>
      <c r="D47" s="6" t="n">
        <v>136</v>
      </c>
      <c r="E47" s="6" t="n">
        <v>19</v>
      </c>
      <c r="F47" s="6" t="n">
        <v>5</v>
      </c>
      <c r="G47" s="6" t="n">
        <v>4</v>
      </c>
      <c r="H47" s="6" t="n">
        <v>2330</v>
      </c>
      <c r="I47" s="6" t="n">
        <v>0</v>
      </c>
      <c r="J47" s="6" t="n">
        <v>271.9</v>
      </c>
      <c r="K47" s="6"/>
      <c r="L47" s="6"/>
      <c r="M47" s="6"/>
    </row>
    <row r="48" customFormat="false" ht="15.25" hidden="false" customHeight="false" outlineLevel="0" collapsed="false">
      <c r="A48" s="0" t="s">
        <v>29</v>
      </c>
      <c r="B48" s="1" t="n">
        <v>43908</v>
      </c>
      <c r="C48" s="6" t="n">
        <v>2742</v>
      </c>
      <c r="D48" s="6" t="n">
        <v>389</v>
      </c>
      <c r="E48" s="6" t="n">
        <v>27</v>
      </c>
      <c r="F48" s="6" t="n">
        <v>8</v>
      </c>
      <c r="G48" s="6" t="n">
        <v>15</v>
      </c>
      <c r="H48" s="6" t="n">
        <v>2700</v>
      </c>
      <c r="I48" s="6" t="n">
        <v>0</v>
      </c>
      <c r="J48" s="6" t="n">
        <v>316.8</v>
      </c>
      <c r="K48" s="6"/>
      <c r="L48" s="6"/>
      <c r="M48" s="6"/>
    </row>
    <row r="49" customFormat="false" ht="15.25" hidden="false" customHeight="false" outlineLevel="0" collapsed="false">
      <c r="A49" s="0" t="s">
        <v>29</v>
      </c>
      <c r="B49" s="1" t="n">
        <v>43909</v>
      </c>
      <c r="C49" s="6" t="n">
        <v>3115</v>
      </c>
      <c r="D49" s="6" t="n">
        <v>373</v>
      </c>
      <c r="E49" s="6" t="n">
        <v>33</v>
      </c>
      <c r="F49" s="6" t="n">
        <v>6</v>
      </c>
      <c r="G49" s="6" t="n">
        <v>15</v>
      </c>
      <c r="H49" s="6" t="n">
        <v>3067</v>
      </c>
      <c r="I49" s="6" t="n">
        <v>0</v>
      </c>
      <c r="J49" s="6" t="n">
        <v>360</v>
      </c>
      <c r="K49" s="6"/>
      <c r="L49" s="6"/>
      <c r="M49" s="6"/>
    </row>
    <row r="50" customFormat="false" ht="15.25" hidden="false" customHeight="false" outlineLevel="0" collapsed="false">
      <c r="A50" s="0" t="s">
        <v>29</v>
      </c>
      <c r="B50" s="1" t="n">
        <v>43910</v>
      </c>
      <c r="C50" s="6" t="n">
        <v>4222</v>
      </c>
      <c r="D50" s="6" t="n">
        <v>1107</v>
      </c>
      <c r="E50" s="6" t="n">
        <v>43</v>
      </c>
      <c r="F50" s="6" t="n">
        <v>10</v>
      </c>
      <c r="G50" s="6" t="n">
        <v>15</v>
      </c>
      <c r="H50" s="6" t="n">
        <v>4164</v>
      </c>
      <c r="I50" s="6" t="n">
        <v>0</v>
      </c>
      <c r="J50" s="6" t="n">
        <v>488</v>
      </c>
      <c r="K50" s="6"/>
      <c r="L50" s="6"/>
      <c r="M50" s="6"/>
    </row>
    <row r="51" customFormat="false" ht="15.25" hidden="false" customHeight="false" outlineLevel="0" collapsed="false">
      <c r="A51" s="0" t="s">
        <v>29</v>
      </c>
      <c r="B51" s="1" t="n">
        <v>43911</v>
      </c>
      <c r="C51" s="6" t="n">
        <v>5711</v>
      </c>
      <c r="D51" s="6" t="n">
        <v>1489</v>
      </c>
      <c r="E51" s="6" t="n">
        <v>57</v>
      </c>
      <c r="F51" s="6" t="n">
        <v>14</v>
      </c>
      <c r="G51" s="6" t="n">
        <v>15</v>
      </c>
      <c r="H51" s="6" t="n">
        <v>5639</v>
      </c>
      <c r="I51" s="6" t="n">
        <v>141</v>
      </c>
      <c r="J51" s="6" t="n">
        <v>660</v>
      </c>
      <c r="K51" s="6"/>
      <c r="L51" s="6"/>
      <c r="M51" s="6"/>
    </row>
    <row r="52" customFormat="false" ht="15.25" hidden="false" customHeight="false" outlineLevel="0" collapsed="false">
      <c r="A52" s="0" t="s">
        <v>29</v>
      </c>
      <c r="B52" s="1" t="n">
        <v>43912</v>
      </c>
      <c r="C52" s="6" t="n">
        <v>6863</v>
      </c>
      <c r="D52" s="6" t="n">
        <v>1152</v>
      </c>
      <c r="E52" s="6" t="n">
        <v>80</v>
      </c>
      <c r="F52" s="6" t="n">
        <v>23</v>
      </c>
      <c r="G52" s="6" t="n">
        <v>131</v>
      </c>
      <c r="H52" s="6" t="n">
        <v>6652</v>
      </c>
      <c r="I52" s="6" t="n">
        <v>141</v>
      </c>
      <c r="J52" s="6" t="n">
        <v>793</v>
      </c>
      <c r="K52" s="6"/>
      <c r="L52" s="6"/>
      <c r="M52" s="6"/>
    </row>
    <row r="53" customFormat="false" ht="15.25" hidden="false" customHeight="false" outlineLevel="0" collapsed="false">
      <c r="A53" s="0" t="s">
        <v>29</v>
      </c>
      <c r="B53" s="1" t="n">
        <v>43913</v>
      </c>
      <c r="C53" s="6" t="n">
        <v>7474</v>
      </c>
      <c r="D53" s="6" t="n">
        <v>611</v>
      </c>
      <c r="E53" s="6" t="n">
        <v>98</v>
      </c>
      <c r="F53" s="6" t="n">
        <v>18</v>
      </c>
      <c r="G53" s="6" t="n">
        <v>131</v>
      </c>
      <c r="H53" s="6" t="n">
        <v>7245</v>
      </c>
      <c r="I53" s="6" t="n">
        <v>141</v>
      </c>
      <c r="J53" s="6" t="n">
        <v>864</v>
      </c>
      <c r="K53" s="6"/>
      <c r="L53" s="6"/>
      <c r="M53" s="6"/>
    </row>
    <row r="54" customFormat="false" ht="15.25" hidden="false" customHeight="false" outlineLevel="0" collapsed="false">
      <c r="A54" s="0" t="s">
        <v>29</v>
      </c>
      <c r="B54" s="1" t="n">
        <v>43914</v>
      </c>
      <c r="C54" s="6" t="n">
        <v>8795</v>
      </c>
      <c r="D54" s="6" t="n">
        <v>1321</v>
      </c>
      <c r="E54" s="6" t="n">
        <v>120</v>
      </c>
      <c r="F54" s="6" t="n">
        <v>22</v>
      </c>
      <c r="G54" s="6" t="n">
        <v>131</v>
      </c>
      <c r="H54" s="6" t="n">
        <v>8544</v>
      </c>
      <c r="I54" s="6" t="n">
        <v>141</v>
      </c>
      <c r="J54" s="6" t="n">
        <v>1016</v>
      </c>
      <c r="K54" s="6"/>
      <c r="L54" s="6"/>
      <c r="M54" s="6"/>
    </row>
    <row r="55" customFormat="false" ht="15.25" hidden="false" customHeight="false" outlineLevel="0" collapsed="false">
      <c r="A55" s="0" t="s">
        <v>29</v>
      </c>
      <c r="B55" s="1" t="n">
        <v>43915</v>
      </c>
      <c r="C55" s="8" t="n">
        <v>9877</v>
      </c>
      <c r="D55" s="8" t="n">
        <v>1082</v>
      </c>
      <c r="E55" s="8" t="n">
        <v>122</v>
      </c>
      <c r="F55" s="8" t="n">
        <v>2</v>
      </c>
      <c r="G55" s="8" t="n">
        <v>131</v>
      </c>
      <c r="H55" s="8" t="n">
        <v>9624</v>
      </c>
      <c r="I55" s="8" t="n">
        <v>141</v>
      </c>
      <c r="J55" s="8" t="n">
        <v>1141</v>
      </c>
      <c r="K55" s="8" t="n">
        <v>14</v>
      </c>
      <c r="L55" s="8"/>
      <c r="M55" s="8"/>
    </row>
    <row r="56" customFormat="false" ht="15.25" hidden="false" customHeight="false" outlineLevel="0" collapsed="false">
      <c r="A56" s="0" t="s">
        <v>29</v>
      </c>
      <c r="B56" s="1" t="n">
        <v>43916</v>
      </c>
      <c r="C56" s="8" t="n">
        <v>10897</v>
      </c>
      <c r="D56" s="8" t="n">
        <v>1020</v>
      </c>
      <c r="E56" s="8" t="n">
        <v>153</v>
      </c>
      <c r="F56" s="8" t="n">
        <v>31</v>
      </c>
      <c r="G56" s="8" t="n">
        <v>131</v>
      </c>
      <c r="H56" s="8" t="n">
        <v>10613</v>
      </c>
      <c r="I56" s="8" t="n">
        <v>141</v>
      </c>
      <c r="J56" s="8" t="n">
        <v>1259</v>
      </c>
      <c r="K56" s="8" t="n">
        <v>18</v>
      </c>
      <c r="L56" s="8"/>
      <c r="M56" s="8"/>
    </row>
    <row r="57" customFormat="false" ht="15.25" hidden="false" customHeight="false" outlineLevel="0" collapsed="false">
      <c r="A57" s="0" t="s">
        <v>29</v>
      </c>
      <c r="B57" s="1" t="n">
        <v>43917</v>
      </c>
      <c r="C57" s="8" t="n">
        <v>11811</v>
      </c>
      <c r="D57" s="8" t="n">
        <v>914</v>
      </c>
      <c r="E57" s="8" t="n">
        <v>191</v>
      </c>
      <c r="F57" s="8" t="n">
        <v>38</v>
      </c>
      <c r="G57" s="8" t="n">
        <v>131</v>
      </c>
      <c r="H57" s="8" t="n">
        <v>11489</v>
      </c>
      <c r="I57" s="8" t="n">
        <v>141</v>
      </c>
      <c r="J57" s="8" t="n">
        <v>1365</v>
      </c>
      <c r="K57" s="8" t="n">
        <v>22</v>
      </c>
      <c r="L57" s="8"/>
      <c r="M57" s="8"/>
    </row>
    <row r="58" customFormat="false" ht="15.25" hidden="false" customHeight="false" outlineLevel="0" collapsed="false">
      <c r="A58" s="0" t="s">
        <v>29</v>
      </c>
      <c r="B58" s="1" t="n">
        <v>43918</v>
      </c>
      <c r="C58" s="8" t="n">
        <v>12928</v>
      </c>
      <c r="D58" s="8" t="n">
        <v>1117</v>
      </c>
      <c r="E58" s="8" t="n">
        <v>231</v>
      </c>
      <c r="F58" s="8" t="n">
        <v>40</v>
      </c>
      <c r="G58" s="8" t="n">
        <v>1530</v>
      </c>
      <c r="H58" s="8" t="n">
        <v>11167</v>
      </c>
      <c r="I58" s="8" t="n">
        <v>203</v>
      </c>
      <c r="J58" s="8" t="n">
        <v>1494</v>
      </c>
      <c r="K58" s="8" t="n">
        <v>27</v>
      </c>
      <c r="L58" s="8"/>
      <c r="M58" s="8"/>
    </row>
    <row r="59" customFormat="false" ht="15.25" hidden="false" customHeight="false" outlineLevel="0" collapsed="false">
      <c r="A59" s="0" t="s">
        <v>29</v>
      </c>
      <c r="B59" s="1" t="n">
        <v>43919</v>
      </c>
      <c r="C59" s="8" t="n">
        <v>14076</v>
      </c>
      <c r="D59" s="8" t="n">
        <v>1148</v>
      </c>
      <c r="E59" s="8" t="n">
        <v>264</v>
      </c>
      <c r="F59" s="8" t="n">
        <v>33</v>
      </c>
      <c r="G59" s="8" t="n">
        <v>1530</v>
      </c>
      <c r="H59" s="8" t="n">
        <v>12282</v>
      </c>
      <c r="I59" s="8" t="n">
        <v>301</v>
      </c>
      <c r="J59" s="8" t="n">
        <v>1626</v>
      </c>
      <c r="K59" s="8" t="n">
        <v>31</v>
      </c>
      <c r="L59" s="8"/>
      <c r="M59" s="8"/>
    </row>
    <row r="60" customFormat="false" ht="15.25" hidden="false" customHeight="false" outlineLevel="0" collapsed="false">
      <c r="A60" s="0" t="s">
        <v>29</v>
      </c>
      <c r="B60" s="1" t="n">
        <v>43920</v>
      </c>
      <c r="C60" s="8" t="n">
        <v>14829</v>
      </c>
      <c r="D60" s="8" t="n">
        <v>753</v>
      </c>
      <c r="E60" s="8" t="n">
        <v>300</v>
      </c>
      <c r="F60" s="8" t="n">
        <v>36</v>
      </c>
      <c r="G60" s="8" t="n">
        <v>1595</v>
      </c>
      <c r="H60" s="8" t="n">
        <v>12934</v>
      </c>
      <c r="I60" s="8" t="n">
        <v>301</v>
      </c>
      <c r="J60" s="8" t="n">
        <v>1713</v>
      </c>
      <c r="K60" s="8" t="n">
        <v>35</v>
      </c>
      <c r="L60" s="8"/>
      <c r="M60" s="8"/>
    </row>
    <row r="61" customFormat="false" ht="15.25" hidden="false" customHeight="false" outlineLevel="0" collapsed="false">
      <c r="A61" s="0" t="s">
        <v>29</v>
      </c>
      <c r="B61" s="1" t="n">
        <v>43921</v>
      </c>
      <c r="C61" s="8" t="n">
        <v>15922</v>
      </c>
      <c r="D61" s="8" t="n">
        <v>1093</v>
      </c>
      <c r="E61" s="8" t="n">
        <v>359</v>
      </c>
      <c r="F61" s="8" t="n">
        <v>59</v>
      </c>
      <c r="G61" s="8" t="n">
        <v>1823</v>
      </c>
      <c r="H61" s="8" t="n">
        <v>13740</v>
      </c>
      <c r="I61" s="8" t="n">
        <v>301</v>
      </c>
      <c r="J61" s="8" t="n">
        <v>1840</v>
      </c>
      <c r="K61" s="8" t="n">
        <v>41</v>
      </c>
      <c r="L61" s="8"/>
      <c r="M61" s="8"/>
    </row>
    <row r="62" customFormat="false" ht="15.25" hidden="false" customHeight="false" outlineLevel="0" collapsed="false">
      <c r="A62" s="0" t="s">
        <v>29</v>
      </c>
      <c r="B62" s="1" t="n">
        <v>43922</v>
      </c>
      <c r="C62" s="8" t="n">
        <v>16605</v>
      </c>
      <c r="D62" s="8" t="n">
        <v>683</v>
      </c>
      <c r="E62" s="8" t="n">
        <v>433</v>
      </c>
      <c r="F62" s="8" t="n">
        <v>74</v>
      </c>
      <c r="G62" s="8" t="n">
        <v>1823</v>
      </c>
      <c r="H62" s="8" t="n">
        <v>14349</v>
      </c>
      <c r="I62" s="8" t="n">
        <v>301</v>
      </c>
      <c r="J62" s="8" t="n">
        <v>1919</v>
      </c>
      <c r="K62" s="8" t="n">
        <v>50</v>
      </c>
      <c r="L62" s="8"/>
      <c r="M62" s="8"/>
    </row>
    <row r="63" customFormat="false" ht="15.25" hidden="false" customHeight="false" outlineLevel="0" collapsed="false">
      <c r="A63" s="0" t="s">
        <v>29</v>
      </c>
      <c r="B63" s="1" t="n">
        <v>43923</v>
      </c>
      <c r="C63" s="8" t="n">
        <v>17768</v>
      </c>
      <c r="D63" s="8" t="n">
        <v>1163</v>
      </c>
      <c r="E63" s="8" t="n">
        <v>488</v>
      </c>
      <c r="F63" s="8" t="n">
        <v>55</v>
      </c>
      <c r="G63" s="8" t="n">
        <v>2967</v>
      </c>
      <c r="H63" s="8" t="n">
        <v>14313</v>
      </c>
      <c r="I63" s="8" t="n">
        <v>348</v>
      </c>
      <c r="J63" s="8" t="n">
        <v>2053</v>
      </c>
      <c r="K63" s="8" t="n">
        <v>56</v>
      </c>
      <c r="L63" s="8"/>
      <c r="M63" s="8"/>
    </row>
    <row r="64" customFormat="false" ht="15.25" hidden="false" customHeight="false" outlineLevel="0" collapsed="false">
      <c r="A64" s="0" t="s">
        <v>29</v>
      </c>
      <c r="B64" s="1" t="n">
        <v>43924</v>
      </c>
      <c r="C64" s="8" t="n">
        <v>18827</v>
      </c>
      <c r="D64" s="8" t="n">
        <v>1059</v>
      </c>
      <c r="E64" s="8" t="n">
        <v>536</v>
      </c>
      <c r="F64" s="8" t="n">
        <v>48</v>
      </c>
      <c r="G64" s="8" t="n">
        <v>4013</v>
      </c>
      <c r="H64" s="8" t="n">
        <v>14278</v>
      </c>
      <c r="I64" s="8" t="n">
        <v>348</v>
      </c>
      <c r="J64" s="8" t="n">
        <v>2175</v>
      </c>
      <c r="K64" s="8" t="n">
        <v>62</v>
      </c>
      <c r="L64" s="8"/>
      <c r="M64" s="8"/>
    </row>
    <row r="65" customFormat="false" ht="15.25" hidden="false" customHeight="false" outlineLevel="0" collapsed="false">
      <c r="A65" s="0" t="s">
        <v>29</v>
      </c>
      <c r="B65" s="1" t="n">
        <v>43925</v>
      </c>
      <c r="C65" s="8" t="n">
        <v>19606</v>
      </c>
      <c r="D65" s="8" t="n">
        <v>779</v>
      </c>
      <c r="E65" s="8" t="n">
        <v>591</v>
      </c>
      <c r="F65" s="8" t="n">
        <v>55</v>
      </c>
      <c r="G65" s="8" t="n">
        <v>4846</v>
      </c>
      <c r="H65" s="8" t="n">
        <v>14169</v>
      </c>
      <c r="I65" s="8" t="n">
        <v>348</v>
      </c>
      <c r="J65" s="8" t="n">
        <v>2265</v>
      </c>
      <c r="K65" s="8" t="n">
        <v>68</v>
      </c>
      <c r="L65" s="8"/>
      <c r="M65" s="8"/>
    </row>
    <row r="66" customFormat="false" ht="15.25" hidden="false" customHeight="false" outlineLevel="0" collapsed="false">
      <c r="A66" s="0" t="s">
        <v>29</v>
      </c>
      <c r="B66" s="1" t="n">
        <v>43926</v>
      </c>
      <c r="C66" s="8" t="n">
        <v>20505</v>
      </c>
      <c r="D66" s="8" t="n">
        <v>899</v>
      </c>
      <c r="E66" s="8" t="n">
        <v>666</v>
      </c>
      <c r="F66" s="8" t="n">
        <v>75</v>
      </c>
      <c r="G66" s="8" t="n">
        <v>6415</v>
      </c>
      <c r="H66" s="8" t="n">
        <v>13424</v>
      </c>
      <c r="I66" s="8" t="n">
        <v>391</v>
      </c>
      <c r="J66" s="8" t="n">
        <v>2369</v>
      </c>
      <c r="K66" s="8" t="n">
        <v>77</v>
      </c>
      <c r="L66" s="8" t="n">
        <v>153440</v>
      </c>
      <c r="M66" s="8" t="n">
        <v>17729</v>
      </c>
    </row>
    <row r="67" customFormat="false" ht="15.25" hidden="false" customHeight="false" outlineLevel="0" collapsed="false">
      <c r="A67" s="0" t="s">
        <v>29</v>
      </c>
      <c r="B67" s="1" t="n">
        <v>43927</v>
      </c>
      <c r="C67" s="8" t="n">
        <v>21100</v>
      </c>
      <c r="D67" s="8" t="n">
        <v>595</v>
      </c>
      <c r="E67" s="8" t="n">
        <v>715</v>
      </c>
      <c r="F67" s="8" t="n">
        <v>49</v>
      </c>
      <c r="G67" s="8" t="n">
        <v>6415</v>
      </c>
      <c r="H67" s="8" t="n">
        <v>13970</v>
      </c>
      <c r="I67" s="8" t="n">
        <v>391</v>
      </c>
      <c r="J67" s="8" t="n">
        <v>2438</v>
      </c>
      <c r="K67" s="8" t="n">
        <v>83</v>
      </c>
      <c r="L67" s="8" t="n">
        <v>158000</v>
      </c>
      <c r="M67" s="8" t="n">
        <v>18256</v>
      </c>
    </row>
    <row r="68" customFormat="false" ht="15.25" hidden="false" customHeight="false" outlineLevel="0" collapsed="false">
      <c r="A68" s="0" t="s">
        <v>29</v>
      </c>
      <c r="B68" s="1" t="n">
        <v>43928</v>
      </c>
      <c r="C68" s="13" t="n">
        <v>21657</v>
      </c>
      <c r="D68" s="13" t="n">
        <v>557</v>
      </c>
      <c r="E68" s="13" t="n">
        <v>765</v>
      </c>
      <c r="F68" s="13" t="n">
        <v>50</v>
      </c>
      <c r="G68" s="13" t="n">
        <v>8056</v>
      </c>
      <c r="H68" s="13" t="n">
        <v>12836</v>
      </c>
      <c r="I68" s="13" t="n">
        <v>391</v>
      </c>
      <c r="J68" s="13" t="n">
        <v>2502</v>
      </c>
      <c r="K68" s="13" t="n">
        <v>88</v>
      </c>
      <c r="L68" s="13" t="n">
        <v>162500</v>
      </c>
      <c r="M68" s="13" t="n">
        <v>18776</v>
      </c>
    </row>
    <row r="69" customFormat="false" ht="15.25" hidden="false" customHeight="false" outlineLevel="0" collapsed="false">
      <c r="A69" s="0" t="s">
        <v>29</v>
      </c>
      <c r="B69" s="1" t="n">
        <v>43929</v>
      </c>
      <c r="C69" s="12" t="n">
        <v>22253</v>
      </c>
      <c r="D69" s="12" t="n">
        <v>596</v>
      </c>
      <c r="E69" s="12" t="n">
        <v>821</v>
      </c>
      <c r="F69" s="12" t="n">
        <v>56</v>
      </c>
      <c r="G69" s="12" t="n">
        <v>8704</v>
      </c>
      <c r="H69" s="12" t="n">
        <v>12728</v>
      </c>
      <c r="I69" s="12" t="n">
        <v>391</v>
      </c>
      <c r="J69" s="12" t="n">
        <v>2571</v>
      </c>
      <c r="K69" s="12" t="n">
        <v>95</v>
      </c>
      <c r="L69" s="12" t="n">
        <v>167429</v>
      </c>
      <c r="M69" s="12" t="n">
        <v>19346</v>
      </c>
    </row>
    <row r="70" customFormat="false" ht="15.25" hidden="false" customHeight="false" outlineLevel="0" collapsed="false">
      <c r="A70" s="0" t="s">
        <v>29</v>
      </c>
      <c r="B70" s="1" t="n">
        <v>43930</v>
      </c>
      <c r="C70" s="12" t="n">
        <v>23280</v>
      </c>
      <c r="D70" s="12" t="n">
        <v>1027</v>
      </c>
      <c r="E70" s="12" t="n">
        <v>895</v>
      </c>
      <c r="F70" s="12" t="n">
        <v>74</v>
      </c>
      <c r="G70" s="12" t="n">
        <v>9800</v>
      </c>
      <c r="H70" s="12" t="n">
        <v>12585</v>
      </c>
      <c r="I70" s="12" t="n">
        <v>391</v>
      </c>
      <c r="J70" s="12" t="n">
        <v>2690</v>
      </c>
      <c r="K70" s="12" t="n">
        <v>103</v>
      </c>
      <c r="L70" s="12" t="n">
        <v>171938</v>
      </c>
      <c r="M70" s="12" t="n">
        <v>19867</v>
      </c>
    </row>
    <row r="71" customFormat="false" ht="15.25" hidden="false" customHeight="false" outlineLevel="0" collapsed="false">
      <c r="A71" s="0" t="s">
        <v>29</v>
      </c>
      <c r="B71" s="1" t="n">
        <v>43931</v>
      </c>
      <c r="C71" s="12" t="n">
        <v>24046</v>
      </c>
      <c r="D71" s="12" t="n">
        <v>766</v>
      </c>
      <c r="E71" s="12" t="n">
        <v>948</v>
      </c>
      <c r="F71" s="12" t="n">
        <v>53</v>
      </c>
      <c r="G71" s="12" t="n">
        <v>10600</v>
      </c>
      <c r="H71" s="12" t="n">
        <v>12498</v>
      </c>
      <c r="I71" s="12" t="n">
        <v>386</v>
      </c>
      <c r="J71" s="12" t="n">
        <v>2778</v>
      </c>
      <c r="K71" s="12" t="n">
        <v>110</v>
      </c>
      <c r="L71" s="12" t="n">
        <v>178500</v>
      </c>
      <c r="M71" s="12" t="n">
        <v>20625</v>
      </c>
    </row>
    <row r="72" customFormat="false" ht="15.25" hidden="false" customHeight="false" outlineLevel="0" collapsed="false">
      <c r="A72" s="0" t="s">
        <v>29</v>
      </c>
      <c r="B72" s="1" t="n">
        <v>43932</v>
      </c>
      <c r="C72" s="12" t="n">
        <v>24551</v>
      </c>
      <c r="D72" s="12" t="n">
        <v>505</v>
      </c>
      <c r="E72" s="12" t="n">
        <v>1002</v>
      </c>
      <c r="F72" s="12" t="n">
        <v>54</v>
      </c>
      <c r="G72" s="12" t="n">
        <v>11100</v>
      </c>
      <c r="H72" s="12" t="n">
        <v>12449</v>
      </c>
      <c r="I72" s="12" t="n">
        <v>386</v>
      </c>
      <c r="J72" s="12" t="n">
        <v>2837</v>
      </c>
      <c r="K72" s="12" t="n">
        <v>116</v>
      </c>
      <c r="L72" s="12" t="n">
        <v>178500</v>
      </c>
      <c r="M72" s="12" t="n">
        <v>20625</v>
      </c>
    </row>
    <row r="73" customFormat="false" ht="15.25" hidden="false" customHeight="false" outlineLevel="0" collapsed="false">
      <c r="A73" s="0" t="s">
        <v>29</v>
      </c>
      <c r="B73" s="1" t="n">
        <v>43933</v>
      </c>
      <c r="C73" s="12" t="n">
        <v>25107</v>
      </c>
      <c r="D73" s="12" t="n">
        <v>556</v>
      </c>
      <c r="E73" s="12" t="n">
        <v>1036</v>
      </c>
      <c r="F73" s="12" t="n">
        <v>34</v>
      </c>
      <c r="G73" s="12" t="n">
        <v>12100</v>
      </c>
      <c r="H73" s="12" t="n">
        <v>11971</v>
      </c>
      <c r="I73" s="12" t="n">
        <v>386</v>
      </c>
      <c r="J73" s="12" t="n">
        <v>2901</v>
      </c>
      <c r="K73" s="12" t="n">
        <v>120</v>
      </c>
      <c r="L73" s="12" t="n">
        <v>190000</v>
      </c>
      <c r="M73" s="12" t="n">
        <v>21954</v>
      </c>
    </row>
    <row r="74" customFormat="false" ht="15.25" hidden="false" customHeight="false" outlineLevel="0" collapsed="false">
      <c r="A74" s="0" t="s">
        <v>29</v>
      </c>
      <c r="B74" s="1" t="n">
        <v>43934</v>
      </c>
      <c r="C74" s="12" t="n">
        <v>25415</v>
      </c>
      <c r="D74" s="12" t="n">
        <v>308</v>
      </c>
      <c r="E74" s="12" t="n">
        <v>1106</v>
      </c>
      <c r="F74" s="12" t="n">
        <v>70</v>
      </c>
      <c r="G74" s="12" t="n">
        <v>12700</v>
      </c>
      <c r="H74" s="12" t="n">
        <v>11609</v>
      </c>
      <c r="I74" s="12" t="n">
        <v>386</v>
      </c>
      <c r="J74" s="12" t="n">
        <v>2937</v>
      </c>
      <c r="K74" s="12" t="n">
        <v>128</v>
      </c>
      <c r="L74" s="12" t="n">
        <v>193800</v>
      </c>
      <c r="M74" s="12" t="n">
        <v>22393</v>
      </c>
    </row>
    <row r="75" customFormat="false" ht="15.25" hidden="false" customHeight="false" outlineLevel="0" collapsed="false">
      <c r="A75" s="0" t="s">
        <v>29</v>
      </c>
      <c r="B75" s="1" t="n">
        <v>43935</v>
      </c>
      <c r="C75" s="12" t="n">
        <v>25688</v>
      </c>
      <c r="D75" s="12" t="n">
        <v>273</v>
      </c>
      <c r="E75" s="12" t="n">
        <v>1138</v>
      </c>
      <c r="F75" s="12" t="n">
        <v>32</v>
      </c>
      <c r="G75" s="12" t="n">
        <v>13700</v>
      </c>
      <c r="H75" s="12" t="n">
        <v>10850</v>
      </c>
      <c r="I75" s="12" t="n">
        <v>386</v>
      </c>
      <c r="J75" s="12" t="n">
        <v>2968</v>
      </c>
      <c r="K75" s="12" t="n">
        <v>131</v>
      </c>
      <c r="L75" s="12" t="n">
        <v>193800</v>
      </c>
      <c r="M75" s="12" t="n">
        <v>22393</v>
      </c>
    </row>
    <row r="76" customFormat="false" ht="15.25" hidden="false" customHeight="false" outlineLevel="0" collapsed="false">
      <c r="A76" s="0" t="s">
        <v>29</v>
      </c>
      <c r="B76" s="1" t="n">
        <v>43936</v>
      </c>
      <c r="C76" s="12" t="n">
        <v>25936</v>
      </c>
      <c r="D76" s="12" t="n">
        <v>248</v>
      </c>
      <c r="E76" s="12" t="n">
        <v>1174</v>
      </c>
      <c r="F76" s="12" t="n">
        <v>36</v>
      </c>
      <c r="G76" s="12" t="n">
        <v>13700</v>
      </c>
      <c r="H76" s="12" t="n">
        <v>11062</v>
      </c>
      <c r="I76" s="12" t="n">
        <v>386</v>
      </c>
      <c r="J76" s="12" t="n">
        <v>2997</v>
      </c>
      <c r="K76" s="12" t="n">
        <v>136</v>
      </c>
      <c r="L76" s="12" t="n">
        <v>199000</v>
      </c>
      <c r="M76" s="12" t="n">
        <v>22993</v>
      </c>
    </row>
    <row r="77" customFormat="false" ht="15.25" hidden="false" customHeight="false" outlineLevel="0" collapsed="false">
      <c r="A77" s="0" t="s">
        <v>29</v>
      </c>
      <c r="B77" s="1" t="n">
        <v>43937</v>
      </c>
      <c r="C77" s="12" t="n">
        <v>26336</v>
      </c>
      <c r="D77" s="12" t="n">
        <v>400</v>
      </c>
      <c r="E77" s="12" t="n">
        <v>1239</v>
      </c>
      <c r="F77" s="12" t="n">
        <v>65</v>
      </c>
      <c r="G77" s="12" t="n">
        <v>15400</v>
      </c>
      <c r="H77" s="12" t="n">
        <v>9697</v>
      </c>
      <c r="I77" s="12" t="n">
        <v>386</v>
      </c>
      <c r="J77" s="12" t="n">
        <v>3043</v>
      </c>
      <c r="K77" s="12" t="n">
        <v>143</v>
      </c>
      <c r="L77" s="12" t="n">
        <v>199000</v>
      </c>
      <c r="M77" s="12" t="n">
        <v>22993</v>
      </c>
    </row>
    <row r="78" customFormat="false" ht="15.25" hidden="false" customHeight="false" outlineLevel="0" collapsed="false">
      <c r="A78" s="0" t="s">
        <v>29</v>
      </c>
      <c r="B78" s="1" t="n">
        <v>43938</v>
      </c>
      <c r="C78" s="12" t="n">
        <v>26732</v>
      </c>
      <c r="D78" s="12" t="n">
        <v>396</v>
      </c>
      <c r="E78" s="12" t="n">
        <v>1281</v>
      </c>
      <c r="F78" s="12" t="n">
        <v>42</v>
      </c>
      <c r="G78" s="12" t="n">
        <v>15900</v>
      </c>
      <c r="H78" s="12" t="n">
        <v>9551</v>
      </c>
      <c r="I78" s="12" t="n">
        <v>386</v>
      </c>
      <c r="J78" s="12" t="n">
        <v>3089</v>
      </c>
      <c r="K78" s="12" t="n">
        <v>148</v>
      </c>
      <c r="L78" s="12" t="n">
        <v>206400</v>
      </c>
      <c r="M78" s="12" t="n">
        <v>23849</v>
      </c>
    </row>
    <row r="79" customFormat="false" ht="15.25" hidden="false" customHeight="false" outlineLevel="0" collapsed="false">
      <c r="A79" s="0" t="s">
        <v>29</v>
      </c>
      <c r="B79" s="1" t="n">
        <v>43939</v>
      </c>
      <c r="C79" s="12" t="n">
        <v>27078</v>
      </c>
      <c r="D79" s="12" t="n">
        <v>346</v>
      </c>
      <c r="E79" s="12" t="n">
        <v>1327</v>
      </c>
      <c r="F79" s="12" t="n">
        <v>46</v>
      </c>
      <c r="G79" s="12" t="n">
        <v>16400</v>
      </c>
      <c r="H79" s="12" t="n">
        <v>9351</v>
      </c>
      <c r="I79" s="12" t="n">
        <v>386</v>
      </c>
      <c r="J79" s="12" t="n">
        <v>3129</v>
      </c>
      <c r="K79" s="12" t="n">
        <v>153</v>
      </c>
      <c r="L79" s="12" t="n">
        <v>206400</v>
      </c>
      <c r="M79" s="12" t="n">
        <v>23849</v>
      </c>
    </row>
    <row r="80" customFormat="false" ht="15.25" hidden="false" customHeight="false" outlineLevel="0" collapsed="false">
      <c r="A80" s="0" t="s">
        <v>29</v>
      </c>
      <c r="B80" s="1" t="n">
        <v>43940</v>
      </c>
      <c r="C80" s="12" t="n">
        <v>27404</v>
      </c>
      <c r="D80" s="12" t="n">
        <v>326</v>
      </c>
      <c r="E80" s="12" t="n">
        <v>1368</v>
      </c>
      <c r="F80" s="12" t="n">
        <v>41</v>
      </c>
      <c r="G80" s="12" t="n">
        <v>17100</v>
      </c>
      <c r="H80" s="12" t="n">
        <v>8936</v>
      </c>
      <c r="I80" s="12" t="n">
        <v>386</v>
      </c>
      <c r="J80" s="12" t="n">
        <v>3166</v>
      </c>
      <c r="K80" s="12" t="n">
        <v>158</v>
      </c>
      <c r="L80" s="12" t="n">
        <v>216400</v>
      </c>
      <c r="M80" s="12" t="n">
        <v>25004</v>
      </c>
    </row>
    <row r="81" customFormat="false" ht="15.25" hidden="false" customHeight="false" outlineLevel="0" collapsed="false">
      <c r="A81" s="0" t="s">
        <v>29</v>
      </c>
      <c r="B81" s="1" t="n">
        <v>43941</v>
      </c>
      <c r="C81" s="12" t="n">
        <v>27740</v>
      </c>
      <c r="D81" s="12" t="n">
        <v>336</v>
      </c>
      <c r="E81" s="12" t="n">
        <v>1393</v>
      </c>
      <c r="F81" s="12" t="n">
        <v>25</v>
      </c>
      <c r="G81" s="12" t="n">
        <v>17800</v>
      </c>
      <c r="H81" s="12" t="n">
        <v>8547</v>
      </c>
      <c r="I81" s="12" t="n">
        <v>386</v>
      </c>
      <c r="J81" s="12" t="n">
        <v>3205</v>
      </c>
      <c r="K81" s="12" t="n">
        <v>161</v>
      </c>
      <c r="L81" s="12" t="n">
        <v>221263</v>
      </c>
      <c r="M81" s="12" t="n">
        <v>25566</v>
      </c>
    </row>
    <row r="82" customFormat="false" ht="15.25" hidden="false" customHeight="false" outlineLevel="0" collapsed="false">
      <c r="A82" s="0" t="s">
        <v>29</v>
      </c>
      <c r="B82" s="1" t="n">
        <v>43942</v>
      </c>
      <c r="C82" s="6" t="n">
        <v>27944</v>
      </c>
      <c r="D82" s="6" t="n">
        <v>204</v>
      </c>
      <c r="E82" s="6" t="n">
        <v>1429</v>
      </c>
      <c r="F82" s="6" t="n">
        <v>36</v>
      </c>
      <c r="G82" s="6" t="n">
        <v>18600</v>
      </c>
      <c r="H82" s="6" t="n">
        <v>7915</v>
      </c>
      <c r="I82" s="6" t="n">
        <v>386</v>
      </c>
      <c r="J82" s="6" t="n">
        <v>3229</v>
      </c>
      <c r="K82" s="6" t="n">
        <v>165</v>
      </c>
      <c r="L82" s="6" t="n">
        <v>224442</v>
      </c>
      <c r="M82" s="6" t="n">
        <v>25933</v>
      </c>
    </row>
    <row r="83" customFormat="false" ht="15.25" hidden="false" customHeight="false" outlineLevel="0" collapsed="false">
      <c r="A83" s="0" t="s">
        <v>29</v>
      </c>
      <c r="B83" s="1" t="n">
        <v>43943</v>
      </c>
      <c r="C83" s="6" t="n">
        <v>28063</v>
      </c>
      <c r="D83" s="6" t="n">
        <v>119</v>
      </c>
      <c r="E83" s="6" t="n">
        <v>1478</v>
      </c>
      <c r="F83" s="6" t="n">
        <v>49</v>
      </c>
      <c r="G83" s="6" t="n">
        <v>19400</v>
      </c>
      <c r="H83" s="6" t="n">
        <v>7185</v>
      </c>
      <c r="I83" s="6" t="n">
        <v>386</v>
      </c>
      <c r="J83" s="6" t="n">
        <v>3243</v>
      </c>
      <c r="K83" s="6" t="n">
        <v>171</v>
      </c>
      <c r="L83" s="6" t="n">
        <v>227554</v>
      </c>
      <c r="M83" s="6" t="n">
        <v>26293</v>
      </c>
    </row>
    <row r="84" customFormat="false" ht="15.25" hidden="false" customHeight="false" outlineLevel="0" collapsed="false">
      <c r="A84" s="0" t="s">
        <v>29</v>
      </c>
      <c r="B84" s="1" t="n">
        <v>43944</v>
      </c>
      <c r="C84" s="6" t="n">
        <v>28268</v>
      </c>
      <c r="D84" s="6" t="n">
        <v>205</v>
      </c>
      <c r="E84" s="6" t="n">
        <v>1509</v>
      </c>
      <c r="F84" s="6" t="n">
        <v>31</v>
      </c>
      <c r="G84" s="6" t="n">
        <v>19900</v>
      </c>
      <c r="H84" s="6" t="n">
        <v>6859</v>
      </c>
      <c r="I84" s="6" t="n">
        <v>386</v>
      </c>
      <c r="J84" s="6" t="n">
        <v>3266</v>
      </c>
      <c r="K84" s="6" t="n">
        <v>174</v>
      </c>
      <c r="L84" s="6" t="n">
        <v>227554</v>
      </c>
      <c r="M84" s="6" t="n">
        <v>26293</v>
      </c>
    </row>
    <row r="85" customFormat="false" ht="15.25" hidden="false" customHeight="false" outlineLevel="0" collapsed="false">
      <c r="A85" s="0" t="s">
        <v>29</v>
      </c>
      <c r="B85" s="1" t="n">
        <v>43945</v>
      </c>
      <c r="C85" s="6" t="n">
        <v>28496</v>
      </c>
      <c r="D85" s="6" t="n">
        <v>228</v>
      </c>
      <c r="E85" s="6" t="n">
        <v>1549</v>
      </c>
      <c r="F85" s="6" t="n">
        <v>40</v>
      </c>
      <c r="G85" s="6" t="n">
        <v>20600</v>
      </c>
      <c r="H85" s="6" t="n">
        <v>6347</v>
      </c>
      <c r="I85" s="6" t="n">
        <v>386</v>
      </c>
      <c r="J85" s="6" t="n">
        <v>3293</v>
      </c>
      <c r="K85" s="6" t="n">
        <v>179</v>
      </c>
      <c r="L85" s="6" t="n">
        <v>227554</v>
      </c>
      <c r="M85" s="6" t="n">
        <v>26293</v>
      </c>
    </row>
    <row r="86" customFormat="false" ht="15.25" hidden="false" customHeight="false" outlineLevel="0" collapsed="false">
      <c r="A86" s="0" t="s">
        <v>29</v>
      </c>
      <c r="B86" s="1" t="n">
        <v>43946</v>
      </c>
      <c r="C86" s="6" t="n">
        <v>28677</v>
      </c>
      <c r="D86" s="6" t="n">
        <v>181</v>
      </c>
      <c r="E86" s="6" t="n">
        <v>1589</v>
      </c>
      <c r="F86" s="6" t="n">
        <v>40</v>
      </c>
      <c r="G86" s="6" t="n">
        <v>21000</v>
      </c>
      <c r="H86" s="6" t="n">
        <v>6088</v>
      </c>
      <c r="I86" s="6" t="n">
        <v>386</v>
      </c>
      <c r="J86" s="6" t="n">
        <v>3313</v>
      </c>
      <c r="K86" s="6" t="n">
        <v>184</v>
      </c>
      <c r="L86" s="6" t="n">
        <v>235252</v>
      </c>
      <c r="M86" s="6" t="n">
        <v>27182</v>
      </c>
    </row>
    <row r="87" customFormat="false" ht="15.25" hidden="false" customHeight="false" outlineLevel="0" collapsed="false">
      <c r="A87" s="0" t="s">
        <v>29</v>
      </c>
      <c r="B87" s="1" t="n">
        <v>43947</v>
      </c>
      <c r="C87" s="6" t="n">
        <v>28894</v>
      </c>
      <c r="D87" s="6" t="n">
        <v>217</v>
      </c>
      <c r="E87" s="6" t="n">
        <v>1599</v>
      </c>
      <c r="F87" s="6" t="n">
        <v>10</v>
      </c>
      <c r="G87" s="6" t="n">
        <v>21300</v>
      </c>
      <c r="H87" s="6" t="n">
        <v>5995</v>
      </c>
      <c r="I87" s="6" t="n">
        <v>204</v>
      </c>
      <c r="J87" s="6" t="n">
        <v>3339</v>
      </c>
      <c r="K87" s="6" t="n">
        <v>185</v>
      </c>
      <c r="L87" s="6" t="n">
        <v>245300</v>
      </c>
      <c r="M87" s="6" t="n">
        <v>28343</v>
      </c>
    </row>
    <row r="88" customFormat="false" ht="15.25" hidden="false" customHeight="false" outlineLevel="0" collapsed="false">
      <c r="A88" s="0" t="s">
        <v>29</v>
      </c>
      <c r="B88" s="1" t="n">
        <v>43948</v>
      </c>
      <c r="C88" s="6" t="n">
        <v>29061</v>
      </c>
      <c r="D88" s="6" t="n">
        <v>167</v>
      </c>
      <c r="E88" s="6" t="n">
        <v>1610</v>
      </c>
      <c r="F88" s="6" t="n">
        <v>11</v>
      </c>
      <c r="G88" s="6" t="n">
        <v>21300</v>
      </c>
      <c r="H88" s="6" t="n">
        <v>6151</v>
      </c>
      <c r="I88" s="6" t="n">
        <v>204</v>
      </c>
      <c r="J88" s="6" t="n">
        <v>3358</v>
      </c>
      <c r="K88" s="6" t="n">
        <v>186</v>
      </c>
      <c r="L88" s="6" t="n">
        <v>245300</v>
      </c>
      <c r="M88" s="6" t="n">
        <v>28343</v>
      </c>
    </row>
    <row r="89" customFormat="false" ht="14" hidden="false" customHeight="false" outlineLevel="0" collapsed="false">
      <c r="A89" s="0" t="s">
        <v>29</v>
      </c>
      <c r="B89" s="1" t="n">
        <v>43949</v>
      </c>
      <c r="C89" s="2" t="n">
        <v>29164</v>
      </c>
      <c r="D89" s="2" t="n">
        <v>103</v>
      </c>
      <c r="E89" s="2" t="n">
        <v>1665</v>
      </c>
      <c r="F89" s="2" t="n">
        <v>55</v>
      </c>
      <c r="G89" s="2" t="n">
        <v>22200</v>
      </c>
      <c r="H89" s="2" t="n">
        <v>5299</v>
      </c>
      <c r="I89" s="2" t="n">
        <v>185</v>
      </c>
      <c r="J89" s="2" t="n">
        <v>3370</v>
      </c>
      <c r="K89" s="2" t="n">
        <v>192</v>
      </c>
      <c r="L89" s="2" t="n">
        <v>245300</v>
      </c>
      <c r="M89" s="2" t="n">
        <v>28343</v>
      </c>
    </row>
    <row r="90" customFormat="false" ht="14" hidden="false" customHeight="false" outlineLevel="0" collapsed="false">
      <c r="A90" s="0" t="s">
        <v>29</v>
      </c>
      <c r="B90" s="1" t="n">
        <v>43950</v>
      </c>
      <c r="C90" s="2" t="n">
        <v>29264</v>
      </c>
      <c r="D90" s="2" t="n">
        <v>100</v>
      </c>
      <c r="E90" s="2" t="n">
        <v>1699</v>
      </c>
      <c r="F90" s="2" t="n">
        <v>34</v>
      </c>
      <c r="G90" s="2" t="n">
        <v>22600</v>
      </c>
      <c r="H90" s="2" t="n">
        <v>4965</v>
      </c>
      <c r="I90" s="2" t="n">
        <v>185</v>
      </c>
      <c r="J90" s="2" t="n">
        <v>3381</v>
      </c>
      <c r="K90" s="2" t="n">
        <v>196</v>
      </c>
      <c r="L90" s="2" t="n">
        <v>256500</v>
      </c>
      <c r="M90" s="2" t="n">
        <v>29637</v>
      </c>
    </row>
    <row r="91" customFormat="false" ht="14" hidden="false" customHeight="false" outlineLevel="0" collapsed="false">
      <c r="A91" s="0" t="s">
        <v>29</v>
      </c>
      <c r="B91" s="1" t="n">
        <v>43951</v>
      </c>
      <c r="C91" s="2" t="n">
        <v>29407</v>
      </c>
      <c r="D91" s="2" t="n">
        <v>143</v>
      </c>
      <c r="E91" s="2" t="n">
        <v>1716</v>
      </c>
      <c r="F91" s="2" t="n">
        <v>17</v>
      </c>
      <c r="G91" s="2" t="n">
        <v>22600</v>
      </c>
      <c r="H91" s="2" t="n">
        <v>5091</v>
      </c>
      <c r="I91" s="2" t="n">
        <v>185</v>
      </c>
      <c r="J91" s="2" t="n">
        <v>3398</v>
      </c>
      <c r="K91" s="2" t="n">
        <v>198</v>
      </c>
      <c r="L91" s="2" t="n">
        <v>260500</v>
      </c>
      <c r="M91" s="2" t="n">
        <v>30100</v>
      </c>
    </row>
    <row r="92" customFormat="false" ht="14" hidden="false" customHeight="false" outlineLevel="0" collapsed="false">
      <c r="A92" s="0" t="s">
        <v>29</v>
      </c>
      <c r="B92" s="1" t="n">
        <v>43952</v>
      </c>
      <c r="C92" s="2" t="n">
        <v>29586</v>
      </c>
      <c r="D92" s="2" t="n">
        <v>179</v>
      </c>
      <c r="E92" s="2" t="n">
        <v>1737</v>
      </c>
      <c r="F92" s="2" t="n">
        <v>21</v>
      </c>
      <c r="G92" s="2" t="n">
        <v>23400</v>
      </c>
      <c r="H92" s="2" t="n">
        <v>4449</v>
      </c>
      <c r="I92" s="2" t="n">
        <v>167</v>
      </c>
      <c r="J92" s="2" t="n">
        <v>3419</v>
      </c>
      <c r="K92" s="2" t="n">
        <v>201</v>
      </c>
      <c r="L92" s="2" t="n">
        <v>266200</v>
      </c>
      <c r="M92" s="2" t="n">
        <v>30758</v>
      </c>
    </row>
    <row r="93" customFormat="false" ht="14" hidden="false" customHeight="false" outlineLevel="0" collapsed="false">
      <c r="A93" s="0" t="s">
        <v>29</v>
      </c>
      <c r="B93" s="1" t="n">
        <v>43953</v>
      </c>
      <c r="C93" s="2" t="n">
        <v>29705</v>
      </c>
      <c r="D93" s="2" t="n">
        <v>119</v>
      </c>
      <c r="E93" s="2" t="n">
        <v>1754</v>
      </c>
      <c r="F93" s="2" t="n">
        <v>17</v>
      </c>
      <c r="G93" s="2" t="n">
        <v>23900</v>
      </c>
      <c r="H93" s="2" t="n">
        <v>4051</v>
      </c>
      <c r="I93" s="2" t="n">
        <v>167</v>
      </c>
      <c r="J93" s="2" t="n">
        <v>3432</v>
      </c>
      <c r="K93" s="2" t="n">
        <v>203</v>
      </c>
      <c r="L93" s="2" t="n">
        <v>271500</v>
      </c>
      <c r="M93" s="2" t="n">
        <v>31371</v>
      </c>
    </row>
    <row r="94" customFormat="false" ht="14.75" hidden="false" customHeight="false" outlineLevel="0" collapsed="false">
      <c r="A94" s="0" t="s">
        <v>29</v>
      </c>
      <c r="B94" s="1" t="n">
        <v>43954</v>
      </c>
      <c r="C94" s="2" t="n">
        <v>29706</v>
      </c>
      <c r="D94" s="2" t="n">
        <v>120</v>
      </c>
      <c r="E94" s="2" t="n">
        <v>1755</v>
      </c>
      <c r="F94" s="2" t="n">
        <v>18</v>
      </c>
      <c r="G94" s="2" t="n">
        <v>23901</v>
      </c>
      <c r="H94" s="2" t="n">
        <v>4052</v>
      </c>
      <c r="I94" s="2" t="n">
        <v>168</v>
      </c>
      <c r="J94" s="2" t="n">
        <v>3433</v>
      </c>
      <c r="K94" s="2" t="n">
        <v>204</v>
      </c>
      <c r="L94" s="2" t="n">
        <v>271501</v>
      </c>
      <c r="M94" s="2" t="n">
        <v>31372</v>
      </c>
    </row>
    <row r="95" customFormat="false" ht="15.25" hidden="false" customHeight="false" outlineLevel="0" collapsed="false">
      <c r="A95" s="0" t="s">
        <v>29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29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29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29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29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29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29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29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29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29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29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29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29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29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9" colorId="64" zoomScale="100" zoomScaleNormal="100" zoomScalePageLayoutView="100" workbookViewId="0">
      <selection pane="topLeft" activeCell="N107" activeCellId="1" sqref="B90 N107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30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30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30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30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30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30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30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30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30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30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30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30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30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30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30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30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30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30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30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30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30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30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30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30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30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30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30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30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30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30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30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30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30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30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30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30</v>
      </c>
      <c r="B37" s="1" t="n">
        <v>43897</v>
      </c>
      <c r="C37" s="7" t="n">
        <v>13</v>
      </c>
      <c r="D37" s="7" t="n">
        <v>5</v>
      </c>
      <c r="E37" s="7"/>
      <c r="F37" s="7"/>
      <c r="G37" s="7"/>
      <c r="H37" s="7" t="n">
        <v>13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30</v>
      </c>
      <c r="B38" s="1" t="n">
        <v>43898</v>
      </c>
      <c r="C38" s="6" t="n">
        <v>19</v>
      </c>
      <c r="D38" s="6" t="n">
        <v>6</v>
      </c>
      <c r="E38" s="6"/>
      <c r="F38" s="6"/>
      <c r="G38" s="6"/>
      <c r="H38" s="6" t="n">
        <v>19</v>
      </c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30</v>
      </c>
      <c r="B39" s="1" t="n">
        <v>43899</v>
      </c>
      <c r="C39" s="6" t="n">
        <v>25</v>
      </c>
      <c r="D39" s="6" t="n">
        <v>6</v>
      </c>
      <c r="E39" s="6"/>
      <c r="F39" s="6"/>
      <c r="G39" s="6"/>
      <c r="H39" s="6" t="n">
        <v>25</v>
      </c>
      <c r="I39" s="6" t="n">
        <v>1</v>
      </c>
      <c r="J39" s="6" t="n">
        <v>0.1</v>
      </c>
      <c r="K39" s="6"/>
      <c r="L39" s="6"/>
      <c r="M39" s="6"/>
    </row>
    <row r="40" customFormat="false" ht="15.25" hidden="false" customHeight="false" outlineLevel="0" collapsed="false">
      <c r="A40" s="0" t="s">
        <v>30</v>
      </c>
      <c r="B40" s="1" t="n">
        <v>43900</v>
      </c>
      <c r="C40" s="6" t="n">
        <v>25</v>
      </c>
      <c r="D40" s="6" t="n">
        <v>0</v>
      </c>
      <c r="E40" s="6"/>
      <c r="F40" s="6"/>
      <c r="G40" s="6"/>
      <c r="H40" s="6" t="n">
        <v>25</v>
      </c>
      <c r="I40" s="6" t="n">
        <v>1</v>
      </c>
      <c r="J40" s="6" t="n">
        <v>0.1</v>
      </c>
      <c r="K40" s="6"/>
      <c r="L40" s="6"/>
      <c r="M40" s="6"/>
    </row>
    <row r="41" customFormat="false" ht="15.25" hidden="false" customHeight="false" outlineLevel="0" collapsed="false">
      <c r="A41" s="0" t="s">
        <v>30</v>
      </c>
      <c r="B41" s="1" t="n">
        <v>43901</v>
      </c>
      <c r="C41" s="6" t="n">
        <v>34</v>
      </c>
      <c r="D41" s="6" t="n">
        <v>9</v>
      </c>
      <c r="E41" s="6"/>
      <c r="F41" s="6"/>
      <c r="G41" s="6"/>
      <c r="H41" s="6" t="n">
        <v>34</v>
      </c>
      <c r="I41" s="6" t="n">
        <v>1</v>
      </c>
      <c r="J41" s="6" t="n">
        <v>0.2</v>
      </c>
      <c r="K41" s="6"/>
      <c r="L41" s="6"/>
      <c r="M41" s="6"/>
    </row>
    <row r="42" customFormat="false" ht="15.25" hidden="false" customHeight="false" outlineLevel="0" collapsed="false">
      <c r="A42" s="0" t="s">
        <v>30</v>
      </c>
      <c r="B42" s="1" t="n">
        <v>43902</v>
      </c>
      <c r="C42" s="6" t="n">
        <v>52</v>
      </c>
      <c r="D42" s="6" t="n">
        <v>18</v>
      </c>
      <c r="E42" s="6"/>
      <c r="F42" s="6"/>
      <c r="G42" s="6"/>
      <c r="H42" s="6" t="n">
        <v>52</v>
      </c>
      <c r="I42" s="6" t="n">
        <v>2</v>
      </c>
      <c r="J42" s="6" t="n">
        <v>0.2</v>
      </c>
      <c r="K42" s="6"/>
      <c r="L42" s="6"/>
      <c r="M42" s="6"/>
    </row>
    <row r="43" customFormat="false" ht="15.25" hidden="false" customHeight="false" outlineLevel="0" collapsed="false">
      <c r="A43" s="0" t="s">
        <v>30</v>
      </c>
      <c r="B43" s="1" t="n">
        <v>43903</v>
      </c>
      <c r="C43" s="6" t="n">
        <v>77</v>
      </c>
      <c r="D43" s="6" t="n">
        <v>25</v>
      </c>
      <c r="E43" s="6"/>
      <c r="F43" s="6"/>
      <c r="G43" s="6"/>
      <c r="H43" s="6" t="n">
        <v>77</v>
      </c>
      <c r="I43" s="6" t="n">
        <v>2</v>
      </c>
      <c r="J43" s="6" t="n">
        <v>0.4</v>
      </c>
      <c r="K43" s="6"/>
      <c r="L43" s="6"/>
      <c r="M43" s="6"/>
    </row>
    <row r="44" customFormat="false" ht="15.25" hidden="false" customHeight="false" outlineLevel="0" collapsed="false">
      <c r="A44" s="0" t="s">
        <v>30</v>
      </c>
      <c r="B44" s="1" t="n">
        <v>43904</v>
      </c>
      <c r="C44" s="6" t="n">
        <v>151</v>
      </c>
      <c r="D44" s="6" t="n">
        <v>74</v>
      </c>
      <c r="E44" s="6"/>
      <c r="F44" s="6"/>
      <c r="G44" s="6"/>
      <c r="H44" s="6" t="n">
        <v>151</v>
      </c>
      <c r="I44" s="6" t="n">
        <v>2</v>
      </c>
      <c r="J44" s="6" t="n">
        <v>0.7</v>
      </c>
      <c r="K44" s="6"/>
      <c r="L44" s="6"/>
      <c r="M44" s="6"/>
    </row>
    <row r="45" customFormat="false" ht="15.25" hidden="false" customHeight="false" outlineLevel="0" collapsed="false">
      <c r="A45" s="0" t="s">
        <v>30</v>
      </c>
      <c r="B45" s="1" t="n">
        <v>43905</v>
      </c>
      <c r="C45" s="6" t="n">
        <v>151</v>
      </c>
      <c r="D45" s="6" t="n">
        <v>0</v>
      </c>
      <c r="E45" s="6"/>
      <c r="F45" s="6"/>
      <c r="G45" s="6" t="n">
        <v>1</v>
      </c>
      <c r="H45" s="6" t="n">
        <v>150</v>
      </c>
      <c r="I45" s="6" t="n">
        <v>2</v>
      </c>
      <c r="J45" s="6" t="n">
        <v>0.7</v>
      </c>
      <c r="K45" s="6"/>
      <c r="L45" s="6"/>
      <c r="M45" s="6"/>
    </row>
    <row r="46" customFormat="false" ht="15.25" hidden="false" customHeight="false" outlineLevel="0" collapsed="false">
      <c r="A46" s="0" t="s">
        <v>30</v>
      </c>
      <c r="B46" s="1" t="n">
        <v>43906</v>
      </c>
      <c r="C46" s="6" t="n">
        <v>200</v>
      </c>
      <c r="D46" s="6" t="n">
        <v>49</v>
      </c>
      <c r="E46" s="6"/>
      <c r="F46" s="6"/>
      <c r="G46" s="6" t="n">
        <v>1</v>
      </c>
      <c r="H46" s="6" t="n">
        <v>199</v>
      </c>
      <c r="I46" s="6" t="n">
        <v>2</v>
      </c>
      <c r="J46" s="6" t="n">
        <v>0.9</v>
      </c>
      <c r="K46" s="6"/>
      <c r="L46" s="6"/>
      <c r="M46" s="6"/>
    </row>
    <row r="47" customFormat="false" ht="15.25" hidden="false" customHeight="false" outlineLevel="0" collapsed="false">
      <c r="A47" s="0" t="s">
        <v>30</v>
      </c>
      <c r="B47" s="1" t="n">
        <v>43907</v>
      </c>
      <c r="C47" s="6" t="n">
        <v>234</v>
      </c>
      <c r="D47" s="6" t="n">
        <v>34</v>
      </c>
      <c r="E47" s="6"/>
      <c r="F47" s="6"/>
      <c r="G47" s="6" t="n">
        <v>2</v>
      </c>
      <c r="H47" s="6" t="n">
        <v>232</v>
      </c>
      <c r="I47" s="6" t="n">
        <v>2</v>
      </c>
      <c r="J47" s="6" t="n">
        <v>1.1</v>
      </c>
      <c r="K47" s="6"/>
      <c r="L47" s="6"/>
      <c r="M47" s="6"/>
    </row>
    <row r="48" customFormat="false" ht="15.25" hidden="false" customHeight="false" outlineLevel="0" collapsed="false">
      <c r="A48" s="0" t="s">
        <v>30</v>
      </c>
      <c r="B48" s="1" t="n">
        <v>43908</v>
      </c>
      <c r="C48" s="6" t="n">
        <v>346</v>
      </c>
      <c r="D48" s="6" t="n">
        <v>112</v>
      </c>
      <c r="E48" s="6" t="n">
        <v>1</v>
      </c>
      <c r="F48" s="6" t="n">
        <v>1</v>
      </c>
      <c r="G48" s="6" t="n">
        <v>2</v>
      </c>
      <c r="H48" s="6" t="n">
        <v>343</v>
      </c>
      <c r="I48" s="6" t="n">
        <v>18</v>
      </c>
      <c r="J48" s="6" t="n">
        <v>1.6</v>
      </c>
      <c r="K48" s="6"/>
      <c r="L48" s="6"/>
      <c r="M48" s="6"/>
    </row>
    <row r="49" customFormat="false" ht="15.25" hidden="false" customHeight="false" outlineLevel="0" collapsed="false">
      <c r="A49" s="0" t="s">
        <v>30</v>
      </c>
      <c r="B49" s="1" t="n">
        <v>43909</v>
      </c>
      <c r="C49" s="6" t="n">
        <v>509</v>
      </c>
      <c r="D49" s="6" t="n">
        <v>163</v>
      </c>
      <c r="E49" s="6" t="n">
        <v>4</v>
      </c>
      <c r="F49" s="6" t="n">
        <v>3</v>
      </c>
      <c r="G49" s="6" t="n">
        <v>2</v>
      </c>
      <c r="H49" s="6" t="n">
        <v>503</v>
      </c>
      <c r="I49" s="6" t="n">
        <v>18</v>
      </c>
      <c r="J49" s="6" t="n">
        <v>2</v>
      </c>
      <c r="K49" s="6"/>
      <c r="L49" s="6"/>
      <c r="M49" s="6"/>
    </row>
    <row r="50" customFormat="false" ht="15.25" hidden="false" customHeight="false" outlineLevel="0" collapsed="false">
      <c r="A50" s="0" t="s">
        <v>30</v>
      </c>
      <c r="B50" s="1" t="n">
        <v>43910</v>
      </c>
      <c r="C50" s="6" t="n">
        <v>635</v>
      </c>
      <c r="D50" s="6" t="n">
        <v>126</v>
      </c>
      <c r="E50" s="6" t="n">
        <v>7</v>
      </c>
      <c r="F50" s="6" t="n">
        <v>3</v>
      </c>
      <c r="G50" s="6" t="n">
        <v>2</v>
      </c>
      <c r="H50" s="6" t="n">
        <v>626</v>
      </c>
      <c r="I50" s="6" t="n">
        <v>18</v>
      </c>
      <c r="J50" s="6" t="n">
        <v>3</v>
      </c>
      <c r="K50" s="6"/>
      <c r="L50" s="6"/>
      <c r="M50" s="6"/>
    </row>
    <row r="51" customFormat="false" ht="15.25" hidden="false" customHeight="false" outlineLevel="0" collapsed="false">
      <c r="A51" s="0" t="s">
        <v>30</v>
      </c>
      <c r="B51" s="1" t="n">
        <v>43911</v>
      </c>
      <c r="C51" s="6" t="n">
        <v>977</v>
      </c>
      <c r="D51" s="6" t="n">
        <v>342</v>
      </c>
      <c r="E51" s="6" t="n">
        <v>11</v>
      </c>
      <c r="F51" s="6" t="n">
        <v>4</v>
      </c>
      <c r="G51" s="6" t="n">
        <v>2</v>
      </c>
      <c r="H51" s="6" t="n">
        <v>964</v>
      </c>
      <c r="I51" s="6" t="n">
        <v>18</v>
      </c>
      <c r="J51" s="6" t="n">
        <v>5</v>
      </c>
      <c r="K51" s="6"/>
      <c r="L51" s="6"/>
      <c r="M51" s="6"/>
    </row>
    <row r="52" customFormat="false" ht="15.25" hidden="false" customHeight="false" outlineLevel="0" collapsed="false">
      <c r="A52" s="0" t="s">
        <v>30</v>
      </c>
      <c r="B52" s="1" t="n">
        <v>43912</v>
      </c>
      <c r="C52" s="6" t="n">
        <v>1178</v>
      </c>
      <c r="D52" s="6" t="n">
        <v>201</v>
      </c>
      <c r="E52" s="6" t="n">
        <v>18</v>
      </c>
      <c r="F52" s="6" t="n">
        <v>7</v>
      </c>
      <c r="G52" s="6" t="n">
        <v>2</v>
      </c>
      <c r="H52" s="6" t="n">
        <v>1158</v>
      </c>
      <c r="I52" s="6" t="n">
        <v>18</v>
      </c>
      <c r="J52" s="6" t="n">
        <v>6</v>
      </c>
      <c r="K52" s="6"/>
      <c r="L52" s="6"/>
      <c r="M52" s="6"/>
    </row>
    <row r="53" customFormat="false" ht="15.25" hidden="false" customHeight="false" outlineLevel="0" collapsed="false">
      <c r="A53" s="0" t="s">
        <v>30</v>
      </c>
      <c r="B53" s="1" t="n">
        <v>43913</v>
      </c>
      <c r="C53" s="6" t="n">
        <v>1546</v>
      </c>
      <c r="D53" s="6" t="n">
        <v>368</v>
      </c>
      <c r="E53" s="6" t="n">
        <v>25</v>
      </c>
      <c r="F53" s="6" t="n">
        <v>7</v>
      </c>
      <c r="G53" s="6" t="n">
        <v>2</v>
      </c>
      <c r="H53" s="6" t="n">
        <v>1519</v>
      </c>
      <c r="I53" s="6" t="n">
        <v>18</v>
      </c>
      <c r="J53" s="6" t="n">
        <v>7</v>
      </c>
      <c r="K53" s="6"/>
      <c r="L53" s="6"/>
      <c r="M53" s="6"/>
    </row>
    <row r="54" customFormat="false" ht="15.25" hidden="false" customHeight="false" outlineLevel="0" collapsed="false">
      <c r="A54" s="0" t="s">
        <v>30</v>
      </c>
      <c r="B54" s="1" t="n">
        <v>43914</v>
      </c>
      <c r="C54" s="6" t="n">
        <v>1924</v>
      </c>
      <c r="D54" s="6" t="n">
        <v>378</v>
      </c>
      <c r="E54" s="6" t="n">
        <v>34</v>
      </c>
      <c r="F54" s="6" t="n">
        <v>9</v>
      </c>
      <c r="G54" s="6" t="n">
        <v>2</v>
      </c>
      <c r="H54" s="6" t="n">
        <v>1888</v>
      </c>
      <c r="I54" s="6" t="n">
        <v>18</v>
      </c>
      <c r="J54" s="6" t="n">
        <v>9</v>
      </c>
      <c r="K54" s="6"/>
      <c r="L54" s="6"/>
      <c r="M54" s="6"/>
    </row>
    <row r="55" customFormat="false" ht="15.25" hidden="false" customHeight="false" outlineLevel="0" collapsed="false">
      <c r="A55" s="0" t="s">
        <v>30</v>
      </c>
      <c r="B55" s="1" t="n">
        <v>43915</v>
      </c>
      <c r="C55" s="8" t="n">
        <v>2247</v>
      </c>
      <c r="D55" s="8" t="n">
        <v>323</v>
      </c>
      <c r="E55" s="8" t="n">
        <v>46</v>
      </c>
      <c r="F55" s="8" t="n">
        <v>12</v>
      </c>
      <c r="G55" s="8" t="n">
        <v>2</v>
      </c>
      <c r="H55" s="8" t="n">
        <v>2199</v>
      </c>
      <c r="I55" s="8" t="n">
        <v>18</v>
      </c>
      <c r="J55" s="8" t="n">
        <v>11</v>
      </c>
      <c r="K55" s="10" t="n">
        <v>0.2</v>
      </c>
      <c r="L55" s="8"/>
      <c r="M55" s="8"/>
    </row>
    <row r="56" customFormat="false" ht="15.25" hidden="false" customHeight="false" outlineLevel="0" collapsed="false">
      <c r="A56" s="0" t="s">
        <v>30</v>
      </c>
      <c r="B56" s="1" t="n">
        <v>43916</v>
      </c>
      <c r="C56" s="8" t="n">
        <v>2433</v>
      </c>
      <c r="D56" s="8" t="n">
        <v>186</v>
      </c>
      <c r="E56" s="8" t="n">
        <v>57</v>
      </c>
      <c r="F56" s="8" t="n">
        <v>11</v>
      </c>
      <c r="G56" s="8" t="n">
        <v>2</v>
      </c>
      <c r="H56" s="8" t="n">
        <v>2374</v>
      </c>
      <c r="I56" s="8" t="n">
        <v>18</v>
      </c>
      <c r="J56" s="8" t="n">
        <v>11</v>
      </c>
      <c r="K56" s="10" t="n">
        <v>0.3</v>
      </c>
      <c r="L56" s="8"/>
      <c r="M56" s="8"/>
    </row>
    <row r="57" customFormat="false" ht="15.25" hidden="false" customHeight="false" outlineLevel="0" collapsed="false">
      <c r="A57" s="0" t="s">
        <v>30</v>
      </c>
      <c r="B57" s="1" t="n">
        <v>43917</v>
      </c>
      <c r="C57" s="8" t="n">
        <v>2915</v>
      </c>
      <c r="D57" s="8" t="n">
        <v>482</v>
      </c>
      <c r="E57" s="8" t="n">
        <v>77</v>
      </c>
      <c r="F57" s="8" t="n">
        <v>20</v>
      </c>
      <c r="G57" s="8" t="n">
        <v>6</v>
      </c>
      <c r="H57" s="8" t="n">
        <v>2832</v>
      </c>
      <c r="I57" s="8" t="n">
        <v>18</v>
      </c>
      <c r="J57" s="8" t="n">
        <v>14</v>
      </c>
      <c r="K57" s="10" t="n">
        <v>0.4</v>
      </c>
      <c r="L57" s="8"/>
      <c r="M57" s="8"/>
    </row>
    <row r="58" customFormat="false" ht="15.25" hidden="false" customHeight="false" outlineLevel="0" collapsed="false">
      <c r="A58" s="0" t="s">
        <v>30</v>
      </c>
      <c r="B58" s="1" t="n">
        <v>43918</v>
      </c>
      <c r="C58" s="8" t="n">
        <v>3417</v>
      </c>
      <c r="D58" s="8" t="n">
        <v>502</v>
      </c>
      <c r="E58" s="8" t="n">
        <v>92</v>
      </c>
      <c r="F58" s="8" t="n">
        <v>15</v>
      </c>
      <c r="G58" s="8" t="n">
        <v>6</v>
      </c>
      <c r="H58" s="8" t="n">
        <v>3319</v>
      </c>
      <c r="I58" s="8" t="n">
        <v>296</v>
      </c>
      <c r="J58" s="8" t="n">
        <v>16</v>
      </c>
      <c r="K58" s="10" t="n">
        <v>0.4</v>
      </c>
      <c r="L58" s="8"/>
      <c r="M58" s="8"/>
    </row>
    <row r="59" customFormat="false" ht="15.25" hidden="false" customHeight="false" outlineLevel="0" collapsed="false">
      <c r="A59" s="0" t="s">
        <v>30</v>
      </c>
      <c r="B59" s="1" t="n">
        <v>43919</v>
      </c>
      <c r="C59" s="8" t="n">
        <v>3904</v>
      </c>
      <c r="D59" s="8" t="n">
        <v>487</v>
      </c>
      <c r="E59" s="8" t="n">
        <v>111</v>
      </c>
      <c r="F59" s="8" t="n">
        <v>19</v>
      </c>
      <c r="G59" s="8" t="n">
        <v>6</v>
      </c>
      <c r="H59" s="8" t="n">
        <v>3787</v>
      </c>
      <c r="I59" s="8" t="n">
        <v>296</v>
      </c>
      <c r="J59" s="8" t="n">
        <v>18</v>
      </c>
      <c r="K59" s="10" t="n">
        <v>0.5</v>
      </c>
      <c r="L59" s="8"/>
      <c r="M59" s="8"/>
    </row>
    <row r="60" customFormat="false" ht="15.25" hidden="false" customHeight="false" outlineLevel="0" collapsed="false">
      <c r="A60" s="0" t="s">
        <v>30</v>
      </c>
      <c r="B60" s="1" t="n">
        <v>43920</v>
      </c>
      <c r="C60" s="8" t="n">
        <v>4256</v>
      </c>
      <c r="D60" s="8" t="n">
        <v>352</v>
      </c>
      <c r="E60" s="8" t="n">
        <v>136</v>
      </c>
      <c r="F60" s="8" t="n">
        <v>25</v>
      </c>
      <c r="G60" s="8" t="n">
        <v>6</v>
      </c>
      <c r="H60" s="8" t="n">
        <v>4114</v>
      </c>
      <c r="I60" s="8" t="n">
        <v>296</v>
      </c>
      <c r="J60" s="8" t="n">
        <v>20</v>
      </c>
      <c r="K60" s="10" t="n">
        <v>0.6</v>
      </c>
      <c r="L60" s="8"/>
      <c r="M60" s="8"/>
    </row>
    <row r="61" customFormat="false" ht="15.25" hidden="false" customHeight="false" outlineLevel="0" collapsed="false">
      <c r="A61" s="0" t="s">
        <v>30</v>
      </c>
      <c r="B61" s="1" t="n">
        <v>43921</v>
      </c>
      <c r="C61" s="8" t="n">
        <v>4579</v>
      </c>
      <c r="D61" s="8" t="n">
        <v>323</v>
      </c>
      <c r="E61" s="8" t="n">
        <v>159</v>
      </c>
      <c r="F61" s="8" t="n">
        <v>23</v>
      </c>
      <c r="G61" s="8" t="n">
        <v>120</v>
      </c>
      <c r="H61" s="8" t="n">
        <v>4300</v>
      </c>
      <c r="I61" s="8" t="n">
        <v>296</v>
      </c>
      <c r="J61" s="8" t="n">
        <v>22</v>
      </c>
      <c r="K61" s="10" t="n">
        <v>0.7</v>
      </c>
      <c r="L61" s="8"/>
      <c r="M61" s="8"/>
    </row>
    <row r="62" customFormat="false" ht="15.25" hidden="false" customHeight="false" outlineLevel="0" collapsed="false">
      <c r="A62" s="0" t="s">
        <v>30</v>
      </c>
      <c r="B62" s="1" t="n">
        <v>43922</v>
      </c>
      <c r="C62" s="8" t="n">
        <v>5717</v>
      </c>
      <c r="D62" s="8" t="n">
        <v>1138</v>
      </c>
      <c r="E62" s="8" t="n">
        <v>201</v>
      </c>
      <c r="F62" s="8" t="n">
        <v>42</v>
      </c>
      <c r="G62" s="8" t="n">
        <v>127</v>
      </c>
      <c r="H62" s="8" t="n">
        <v>5389</v>
      </c>
      <c r="I62" s="8" t="n">
        <v>296</v>
      </c>
      <c r="J62" s="8" t="n">
        <v>27</v>
      </c>
      <c r="K62" s="10" t="n">
        <v>0.9</v>
      </c>
      <c r="L62" s="8"/>
      <c r="M62" s="8"/>
    </row>
    <row r="63" customFormat="false" ht="15.25" hidden="false" customHeight="false" outlineLevel="0" collapsed="false">
      <c r="A63" s="0" t="s">
        <v>30</v>
      </c>
      <c r="B63" s="1" t="n">
        <v>43923</v>
      </c>
      <c r="C63" s="8" t="n">
        <v>6836</v>
      </c>
      <c r="D63" s="8" t="n">
        <v>1119</v>
      </c>
      <c r="E63" s="8" t="n">
        <v>240</v>
      </c>
      <c r="F63" s="8" t="n">
        <v>39</v>
      </c>
      <c r="G63" s="8" t="n">
        <v>127</v>
      </c>
      <c r="H63" s="8" t="n">
        <v>6469</v>
      </c>
      <c r="I63" s="8" t="n">
        <v>296</v>
      </c>
      <c r="J63" s="8" t="n">
        <v>32</v>
      </c>
      <c r="K63" s="8" t="n">
        <v>1</v>
      </c>
      <c r="L63" s="8"/>
      <c r="M63" s="8"/>
    </row>
    <row r="64" customFormat="false" ht="15.25" hidden="false" customHeight="false" outlineLevel="0" collapsed="false">
      <c r="A64" s="0" t="s">
        <v>30</v>
      </c>
      <c r="B64" s="1" t="n">
        <v>43924</v>
      </c>
      <c r="C64" s="8" t="n">
        <v>7910</v>
      </c>
      <c r="D64" s="8" t="n">
        <v>1074</v>
      </c>
      <c r="E64" s="8" t="n">
        <v>299</v>
      </c>
      <c r="F64" s="8" t="n">
        <v>59</v>
      </c>
      <c r="G64" s="8" t="n">
        <v>127</v>
      </c>
      <c r="H64" s="8" t="n">
        <v>7484</v>
      </c>
      <c r="I64" s="8" t="n">
        <v>296</v>
      </c>
      <c r="J64" s="8" t="n">
        <v>37</v>
      </c>
      <c r="K64" s="8" t="n">
        <v>1</v>
      </c>
      <c r="L64" s="8"/>
      <c r="M64" s="8"/>
    </row>
    <row r="65" customFormat="false" ht="15.25" hidden="false" customHeight="false" outlineLevel="0" collapsed="false">
      <c r="A65" s="0" t="s">
        <v>30</v>
      </c>
      <c r="B65" s="1" t="n">
        <v>43925</v>
      </c>
      <c r="C65" s="8" t="n">
        <v>9056</v>
      </c>
      <c r="D65" s="8" t="n">
        <v>1146</v>
      </c>
      <c r="E65" s="8" t="n">
        <v>359</v>
      </c>
      <c r="F65" s="8" t="n">
        <v>60</v>
      </c>
      <c r="G65" s="8" t="n">
        <v>127</v>
      </c>
      <c r="H65" s="8" t="n">
        <v>8570</v>
      </c>
      <c r="I65" s="8" t="n">
        <v>296</v>
      </c>
      <c r="J65" s="8" t="n">
        <v>43</v>
      </c>
      <c r="K65" s="8" t="n">
        <v>2</v>
      </c>
      <c r="L65" s="8"/>
      <c r="M65" s="8"/>
    </row>
    <row r="66" customFormat="false" ht="15.25" hidden="false" customHeight="false" outlineLevel="0" collapsed="false">
      <c r="A66" s="0" t="s">
        <v>30</v>
      </c>
      <c r="B66" s="1" t="n">
        <v>43926</v>
      </c>
      <c r="C66" s="8" t="n">
        <v>10278</v>
      </c>
      <c r="D66" s="8" t="n">
        <v>1222</v>
      </c>
      <c r="E66" s="8" t="n">
        <v>431</v>
      </c>
      <c r="F66" s="8" t="n">
        <v>72</v>
      </c>
      <c r="G66" s="8" t="n">
        <v>127</v>
      </c>
      <c r="H66" s="8" t="n">
        <v>9720</v>
      </c>
      <c r="I66" s="8" t="n">
        <v>296</v>
      </c>
      <c r="J66" s="8" t="n">
        <v>48</v>
      </c>
      <c r="K66" s="8" t="n">
        <v>2</v>
      </c>
      <c r="L66" s="8" t="n">
        <v>54824</v>
      </c>
      <c r="M66" s="8" t="n">
        <v>258</v>
      </c>
    </row>
    <row r="67" customFormat="false" ht="15.25" hidden="false" customHeight="false" outlineLevel="0" collapsed="false">
      <c r="A67" s="0" t="s">
        <v>30</v>
      </c>
      <c r="B67" s="1" t="n">
        <v>43927</v>
      </c>
      <c r="C67" s="8" t="n">
        <v>11130</v>
      </c>
      <c r="D67" s="8" t="n">
        <v>852</v>
      </c>
      <c r="E67" s="8" t="n">
        <v>486</v>
      </c>
      <c r="F67" s="8" t="n">
        <v>55</v>
      </c>
      <c r="G67" s="8" t="n">
        <v>127</v>
      </c>
      <c r="H67" s="8" t="n">
        <v>10517</v>
      </c>
      <c r="I67" s="8" t="n">
        <v>296</v>
      </c>
      <c r="J67" s="8" t="n">
        <v>52</v>
      </c>
      <c r="K67" s="8" t="n">
        <v>2</v>
      </c>
      <c r="L67" s="8" t="n">
        <v>54824</v>
      </c>
      <c r="M67" s="8" t="n">
        <v>258</v>
      </c>
    </row>
    <row r="68" customFormat="false" ht="15.25" hidden="false" customHeight="false" outlineLevel="0" collapsed="false">
      <c r="A68" s="0" t="s">
        <v>30</v>
      </c>
      <c r="B68" s="1" t="n">
        <v>43928</v>
      </c>
      <c r="C68" s="13" t="n">
        <v>12056</v>
      </c>
      <c r="D68" s="13" t="n">
        <v>926</v>
      </c>
      <c r="E68" s="13" t="n">
        <v>553</v>
      </c>
      <c r="F68" s="13" t="n">
        <v>67</v>
      </c>
      <c r="G68" s="13" t="n">
        <v>127</v>
      </c>
      <c r="H68" s="13" t="n">
        <v>11376</v>
      </c>
      <c r="I68" s="13" t="n">
        <v>296</v>
      </c>
      <c r="J68" s="13" t="n">
        <v>57</v>
      </c>
      <c r="K68" s="13" t="n">
        <v>3</v>
      </c>
      <c r="L68" s="13" t="n">
        <v>54824</v>
      </c>
      <c r="M68" s="13" t="n">
        <v>258</v>
      </c>
    </row>
    <row r="69" customFormat="false" ht="15.25" hidden="false" customHeight="false" outlineLevel="0" collapsed="false">
      <c r="A69" s="0" t="s">
        <v>30</v>
      </c>
      <c r="B69" s="1" t="n">
        <v>43929</v>
      </c>
      <c r="C69" s="12" t="n">
        <v>14018</v>
      </c>
      <c r="D69" s="12" t="n">
        <v>1962</v>
      </c>
      <c r="E69" s="12" t="n">
        <v>686</v>
      </c>
      <c r="F69" s="12" t="n">
        <v>133</v>
      </c>
      <c r="G69" s="12" t="n">
        <v>127</v>
      </c>
      <c r="H69" s="12" t="n">
        <v>13205</v>
      </c>
      <c r="I69" s="12" t="n">
        <v>296</v>
      </c>
      <c r="J69" s="12" t="n">
        <v>66</v>
      </c>
      <c r="K69" s="12" t="n">
        <v>3</v>
      </c>
      <c r="L69" s="12" t="n">
        <v>54824</v>
      </c>
      <c r="M69" s="12" t="n">
        <v>258</v>
      </c>
    </row>
    <row r="70" customFormat="false" ht="15.25" hidden="false" customHeight="false" outlineLevel="0" collapsed="false">
      <c r="A70" s="0" t="s">
        <v>30</v>
      </c>
      <c r="B70" s="1" t="n">
        <v>43930</v>
      </c>
      <c r="C70" s="12" t="n">
        <v>15927</v>
      </c>
      <c r="D70" s="12" t="n">
        <v>1909</v>
      </c>
      <c r="E70" s="12" t="n">
        <v>800</v>
      </c>
      <c r="F70" s="12" t="n">
        <v>114</v>
      </c>
      <c r="G70" s="12" t="n">
        <v>127</v>
      </c>
      <c r="H70" s="12" t="n">
        <v>15000</v>
      </c>
      <c r="I70" s="12" t="n">
        <v>296</v>
      </c>
      <c r="J70" s="12" t="n">
        <v>75</v>
      </c>
      <c r="K70" s="12" t="n">
        <v>4</v>
      </c>
      <c r="L70" s="12" t="n">
        <v>54824</v>
      </c>
      <c r="M70" s="12" t="n">
        <v>258</v>
      </c>
    </row>
    <row r="71" customFormat="false" ht="15.25" hidden="false" customHeight="false" outlineLevel="0" collapsed="false">
      <c r="A71" s="0" t="s">
        <v>30</v>
      </c>
      <c r="B71" s="1" t="n">
        <v>43931</v>
      </c>
      <c r="C71" s="12" t="n">
        <v>17857</v>
      </c>
      <c r="D71" s="12" t="n">
        <v>1930</v>
      </c>
      <c r="E71" s="12" t="n">
        <v>941</v>
      </c>
      <c r="F71" s="12" t="n">
        <v>141</v>
      </c>
      <c r="G71" s="12" t="n">
        <v>173</v>
      </c>
      <c r="H71" s="12" t="n">
        <v>16743</v>
      </c>
      <c r="I71" s="12" t="n">
        <v>296</v>
      </c>
      <c r="J71" s="12" t="n">
        <v>84</v>
      </c>
      <c r="K71" s="12" t="n">
        <v>4</v>
      </c>
      <c r="L71" s="12" t="n">
        <v>63000</v>
      </c>
      <c r="M71" s="12" t="n">
        <v>296</v>
      </c>
    </row>
    <row r="72" customFormat="false" ht="15.25" hidden="false" customHeight="false" outlineLevel="0" collapsed="false">
      <c r="A72" s="0" t="s">
        <v>30</v>
      </c>
      <c r="B72" s="1" t="n">
        <v>43932</v>
      </c>
      <c r="C72" s="12" t="n">
        <v>19638</v>
      </c>
      <c r="D72" s="12" t="n">
        <v>1781</v>
      </c>
      <c r="E72" s="12" t="n">
        <v>1057</v>
      </c>
      <c r="F72" s="12" t="n">
        <v>116</v>
      </c>
      <c r="G72" s="12" t="n">
        <v>173</v>
      </c>
      <c r="H72" s="12" t="n">
        <v>18408</v>
      </c>
      <c r="I72" s="12" t="n">
        <v>296</v>
      </c>
      <c r="J72" s="12" t="n">
        <v>92</v>
      </c>
      <c r="K72" s="12" t="n">
        <v>5</v>
      </c>
      <c r="L72" s="12" t="n">
        <v>62985</v>
      </c>
      <c r="M72" s="12" t="n">
        <v>296</v>
      </c>
    </row>
    <row r="73" customFormat="false" ht="15.25" hidden="false" customHeight="false" outlineLevel="0" collapsed="false">
      <c r="A73" s="0" t="s">
        <v>30</v>
      </c>
      <c r="B73" s="1" t="n">
        <v>43933</v>
      </c>
      <c r="C73" s="12" t="n">
        <v>20727</v>
      </c>
      <c r="D73" s="12" t="n">
        <v>1089</v>
      </c>
      <c r="E73" s="12" t="n">
        <v>1124</v>
      </c>
      <c r="F73" s="12" t="n">
        <v>67</v>
      </c>
      <c r="G73" s="12" t="n">
        <v>173</v>
      </c>
      <c r="H73" s="12" t="n">
        <v>19430</v>
      </c>
      <c r="I73" s="12" t="n">
        <v>296</v>
      </c>
      <c r="J73" s="12" t="n">
        <v>98</v>
      </c>
      <c r="K73" s="12" t="n">
        <v>5</v>
      </c>
      <c r="L73" s="12" t="n">
        <v>62985</v>
      </c>
      <c r="M73" s="12" t="n">
        <v>296</v>
      </c>
    </row>
    <row r="74" customFormat="false" ht="15.25" hidden="false" customHeight="false" outlineLevel="0" collapsed="false">
      <c r="A74" s="0" t="s">
        <v>30</v>
      </c>
      <c r="B74" s="1" t="n">
        <v>43934</v>
      </c>
      <c r="C74" s="12" t="n">
        <v>22169</v>
      </c>
      <c r="D74" s="12" t="n">
        <v>1442</v>
      </c>
      <c r="E74" s="12" t="n">
        <v>1223</v>
      </c>
      <c r="F74" s="12" t="n">
        <v>99</v>
      </c>
      <c r="G74" s="12" t="n">
        <v>173</v>
      </c>
      <c r="H74" s="12" t="n">
        <v>20773</v>
      </c>
      <c r="I74" s="12" t="n">
        <v>296</v>
      </c>
      <c r="J74" s="12" t="n">
        <v>104</v>
      </c>
      <c r="K74" s="12" t="n">
        <v>6</v>
      </c>
      <c r="L74" s="12" t="n">
        <v>62985</v>
      </c>
      <c r="M74" s="12" t="n">
        <v>296</v>
      </c>
    </row>
    <row r="75" customFormat="false" ht="15.25" hidden="false" customHeight="false" outlineLevel="0" collapsed="false">
      <c r="A75" s="0" t="s">
        <v>30</v>
      </c>
      <c r="B75" s="1" t="n">
        <v>43935</v>
      </c>
      <c r="C75" s="12" t="n">
        <v>23430</v>
      </c>
      <c r="D75" s="12" t="n">
        <v>1261</v>
      </c>
      <c r="E75" s="12" t="n">
        <v>1328</v>
      </c>
      <c r="F75" s="12" t="n">
        <v>105</v>
      </c>
      <c r="G75" s="12" t="n">
        <v>173</v>
      </c>
      <c r="H75" s="12" t="n">
        <v>21929</v>
      </c>
      <c r="I75" s="12" t="n">
        <v>296</v>
      </c>
      <c r="J75" s="12" t="n">
        <v>110</v>
      </c>
      <c r="K75" s="12" t="n">
        <v>6</v>
      </c>
      <c r="L75" s="12" t="n">
        <v>62985</v>
      </c>
      <c r="M75" s="12" t="n">
        <v>296</v>
      </c>
    </row>
    <row r="76" customFormat="false" ht="15.25" hidden="false" customHeight="false" outlineLevel="0" collapsed="false">
      <c r="A76" s="0" t="s">
        <v>30</v>
      </c>
      <c r="B76" s="1" t="n">
        <v>43936</v>
      </c>
      <c r="C76" s="12" t="n">
        <v>24920</v>
      </c>
      <c r="D76" s="12" t="n">
        <v>1490</v>
      </c>
      <c r="E76" s="12" t="n">
        <v>1489</v>
      </c>
      <c r="F76" s="12" t="n">
        <v>161</v>
      </c>
      <c r="G76" s="12" t="n">
        <v>3046</v>
      </c>
      <c r="H76" s="12" t="n">
        <v>20385</v>
      </c>
      <c r="I76" s="12" t="n">
        <v>296</v>
      </c>
      <c r="J76" s="12" t="n">
        <v>117</v>
      </c>
      <c r="K76" s="12" t="n">
        <v>7</v>
      </c>
      <c r="L76" s="12" t="n">
        <v>62985</v>
      </c>
      <c r="M76" s="12" t="n">
        <v>296</v>
      </c>
    </row>
    <row r="77" customFormat="false" ht="15.25" hidden="false" customHeight="false" outlineLevel="0" collapsed="false">
      <c r="A77" s="0" t="s">
        <v>30</v>
      </c>
      <c r="B77" s="1" t="n">
        <v>43937</v>
      </c>
      <c r="C77" s="12" t="n">
        <v>28320</v>
      </c>
      <c r="D77" s="12" t="n">
        <v>3400</v>
      </c>
      <c r="E77" s="12" t="n">
        <v>1736</v>
      </c>
      <c r="F77" s="12" t="n">
        <v>247</v>
      </c>
      <c r="G77" s="12" t="n">
        <v>14026</v>
      </c>
      <c r="H77" s="12" t="n">
        <v>12558</v>
      </c>
      <c r="I77" s="12" t="n">
        <v>296</v>
      </c>
      <c r="J77" s="12" t="n">
        <v>133</v>
      </c>
      <c r="K77" s="12" t="n">
        <v>8</v>
      </c>
      <c r="L77" s="12" t="n">
        <v>62985</v>
      </c>
      <c r="M77" s="12" t="n">
        <v>296</v>
      </c>
    </row>
    <row r="78" customFormat="false" ht="15.25" hidden="false" customHeight="false" outlineLevel="0" collapsed="false">
      <c r="A78" s="0" t="s">
        <v>30</v>
      </c>
      <c r="B78" s="1" t="n">
        <v>43938</v>
      </c>
      <c r="C78" s="12" t="n">
        <v>30683</v>
      </c>
      <c r="D78" s="12" t="n">
        <v>2363</v>
      </c>
      <c r="E78" s="12" t="n">
        <v>1947</v>
      </c>
      <c r="F78" s="12" t="n">
        <v>211</v>
      </c>
      <c r="G78" s="12" t="n">
        <v>14026</v>
      </c>
      <c r="H78" s="12" t="n">
        <v>14710</v>
      </c>
      <c r="I78" s="12" t="n">
        <v>6634</v>
      </c>
      <c r="J78" s="12" t="n">
        <v>144</v>
      </c>
      <c r="K78" s="12" t="n">
        <v>9</v>
      </c>
      <c r="L78" s="12" t="n">
        <v>62985</v>
      </c>
      <c r="M78" s="12" t="n">
        <v>296</v>
      </c>
    </row>
    <row r="79" customFormat="false" ht="15.25" hidden="false" customHeight="false" outlineLevel="0" collapsed="false">
      <c r="A79" s="0" t="s">
        <v>30</v>
      </c>
      <c r="B79" s="1" t="n">
        <v>43939</v>
      </c>
      <c r="C79" s="12" t="n">
        <v>33682</v>
      </c>
      <c r="D79" s="12" t="n">
        <v>2999</v>
      </c>
      <c r="E79" s="12" t="n">
        <v>2141</v>
      </c>
      <c r="F79" s="12" t="n">
        <v>194</v>
      </c>
      <c r="G79" s="12" t="n">
        <v>14026</v>
      </c>
      <c r="H79" s="12" t="n">
        <v>17515</v>
      </c>
      <c r="I79" s="12" t="n">
        <v>6634</v>
      </c>
      <c r="J79" s="12" t="n">
        <v>158</v>
      </c>
      <c r="K79" s="12" t="n">
        <v>10</v>
      </c>
      <c r="L79" s="12" t="n">
        <v>62985</v>
      </c>
      <c r="M79" s="12" t="n">
        <v>296</v>
      </c>
    </row>
    <row r="80" customFormat="false" ht="15.25" hidden="false" customHeight="false" outlineLevel="0" collapsed="false">
      <c r="A80" s="0" t="s">
        <v>30</v>
      </c>
      <c r="B80" s="1" t="n">
        <v>43940</v>
      </c>
      <c r="C80" s="12" t="n">
        <v>36658</v>
      </c>
      <c r="D80" s="12" t="n">
        <v>2976</v>
      </c>
      <c r="E80" s="12" t="n">
        <v>2354</v>
      </c>
      <c r="F80" s="12" t="n">
        <v>213</v>
      </c>
      <c r="G80" s="12" t="n">
        <v>14026</v>
      </c>
      <c r="H80" s="12" t="n">
        <v>20278</v>
      </c>
      <c r="I80" s="12" t="n">
        <v>6634</v>
      </c>
      <c r="J80" s="12" t="n">
        <v>172</v>
      </c>
      <c r="K80" s="12" t="n">
        <v>11</v>
      </c>
      <c r="L80" s="12" t="n">
        <v>62985</v>
      </c>
      <c r="M80" s="12" t="n">
        <v>296</v>
      </c>
    </row>
    <row r="81" customFormat="false" ht="15.25" hidden="false" customHeight="false" outlineLevel="0" collapsed="false">
      <c r="A81" s="0" t="s">
        <v>30</v>
      </c>
      <c r="B81" s="1" t="n">
        <v>43941</v>
      </c>
      <c r="C81" s="12" t="n">
        <v>38654</v>
      </c>
      <c r="D81" s="12" t="n">
        <v>1996</v>
      </c>
      <c r="E81" s="12" t="n">
        <v>2462</v>
      </c>
      <c r="F81" s="12" t="n">
        <v>108</v>
      </c>
      <c r="G81" s="12" t="n">
        <v>14026</v>
      </c>
      <c r="H81" s="12" t="n">
        <v>22166</v>
      </c>
      <c r="I81" s="12" t="n">
        <v>6634</v>
      </c>
      <c r="J81" s="12" t="n">
        <v>182</v>
      </c>
      <c r="K81" s="12" t="n">
        <v>12</v>
      </c>
      <c r="L81" s="12" t="n">
        <v>62985</v>
      </c>
      <c r="M81" s="12" t="n">
        <v>296</v>
      </c>
    </row>
    <row r="82" customFormat="false" ht="15.25" hidden="false" customHeight="false" outlineLevel="0" collapsed="false">
      <c r="A82" s="0" t="s">
        <v>30</v>
      </c>
      <c r="B82" s="1" t="n">
        <v>43942</v>
      </c>
      <c r="C82" s="6" t="n">
        <v>40581</v>
      </c>
      <c r="D82" s="6" t="n">
        <v>1927</v>
      </c>
      <c r="E82" s="6" t="n">
        <v>2575</v>
      </c>
      <c r="F82" s="6" t="n">
        <v>113</v>
      </c>
      <c r="G82" s="6" t="n">
        <v>22130</v>
      </c>
      <c r="H82" s="6" t="n">
        <v>15876</v>
      </c>
      <c r="I82" s="6" t="n">
        <v>7919</v>
      </c>
      <c r="J82" s="6" t="n">
        <v>191</v>
      </c>
      <c r="K82" s="6" t="n">
        <v>12</v>
      </c>
      <c r="L82" s="6" t="n">
        <v>62985</v>
      </c>
      <c r="M82" s="6" t="n">
        <v>296</v>
      </c>
    </row>
    <row r="83" customFormat="false" ht="15.25" hidden="false" customHeight="false" outlineLevel="0" collapsed="false">
      <c r="A83" s="0" t="s">
        <v>30</v>
      </c>
      <c r="B83" s="1" t="n">
        <v>43943</v>
      </c>
      <c r="C83" s="6" t="n">
        <v>43079</v>
      </c>
      <c r="D83" s="6" t="n">
        <v>2498</v>
      </c>
      <c r="E83" s="6" t="n">
        <v>2741</v>
      </c>
      <c r="F83" s="6" t="n">
        <v>166</v>
      </c>
      <c r="G83" s="6" t="n">
        <v>22991</v>
      </c>
      <c r="H83" s="6" t="n">
        <v>17347</v>
      </c>
      <c r="I83" s="6" t="n">
        <v>8318</v>
      </c>
      <c r="J83" s="6" t="n">
        <v>203</v>
      </c>
      <c r="K83" s="6" t="n">
        <v>13</v>
      </c>
      <c r="L83" s="6" t="n">
        <v>291922</v>
      </c>
      <c r="M83" s="6" t="n">
        <v>1373</v>
      </c>
    </row>
    <row r="84" customFormat="false" ht="15.25" hidden="false" customHeight="false" outlineLevel="0" collapsed="false">
      <c r="A84" s="0" t="s">
        <v>30</v>
      </c>
      <c r="B84" s="1" t="n">
        <v>43944</v>
      </c>
      <c r="C84" s="6" t="n">
        <v>45757</v>
      </c>
      <c r="D84" s="6" t="n">
        <v>2678</v>
      </c>
      <c r="E84" s="6" t="n">
        <v>2906</v>
      </c>
      <c r="F84" s="6" t="n">
        <v>165</v>
      </c>
      <c r="G84" s="6" t="n">
        <v>25318</v>
      </c>
      <c r="H84" s="6" t="n">
        <v>17533</v>
      </c>
      <c r="I84" s="6" t="n">
        <v>8318</v>
      </c>
      <c r="J84" s="6" t="n">
        <v>215</v>
      </c>
      <c r="K84" s="6" t="n">
        <v>14</v>
      </c>
      <c r="L84" s="6" t="n">
        <v>291922</v>
      </c>
      <c r="M84" s="6" t="n">
        <v>1373</v>
      </c>
    </row>
    <row r="85" customFormat="false" ht="15.25" hidden="false" customHeight="false" outlineLevel="0" collapsed="false">
      <c r="A85" s="0" t="s">
        <v>30</v>
      </c>
      <c r="B85" s="1" t="n">
        <v>43945</v>
      </c>
      <c r="C85" s="6" t="n">
        <v>49492</v>
      </c>
      <c r="D85" s="6" t="n">
        <v>3735</v>
      </c>
      <c r="E85" s="6" t="n">
        <v>3313</v>
      </c>
      <c r="F85" s="6" t="n">
        <v>407</v>
      </c>
      <c r="G85" s="6" t="n">
        <v>26573</v>
      </c>
      <c r="H85" s="6" t="n">
        <v>19606</v>
      </c>
      <c r="I85" s="6" t="n">
        <v>8318</v>
      </c>
      <c r="J85" s="6" t="n">
        <v>233</v>
      </c>
      <c r="K85" s="6" t="n">
        <v>16</v>
      </c>
      <c r="L85" s="6" t="n">
        <v>291922</v>
      </c>
      <c r="M85" s="6" t="n">
        <v>1373</v>
      </c>
    </row>
    <row r="86" customFormat="false" ht="15.25" hidden="false" customHeight="false" outlineLevel="0" collapsed="false">
      <c r="A86" s="0" t="s">
        <v>30</v>
      </c>
      <c r="B86" s="1" t="n">
        <v>43946</v>
      </c>
      <c r="C86" s="6" t="n">
        <v>52995</v>
      </c>
      <c r="D86" s="6" t="n">
        <v>3503</v>
      </c>
      <c r="E86" s="6" t="n">
        <v>3670</v>
      </c>
      <c r="F86" s="6" t="n">
        <v>357</v>
      </c>
      <c r="G86" s="6" t="n">
        <v>26573</v>
      </c>
      <c r="H86" s="6" t="n">
        <v>22752</v>
      </c>
      <c r="I86" s="6" t="n">
        <v>8318</v>
      </c>
      <c r="J86" s="6" t="n">
        <v>249</v>
      </c>
      <c r="K86" s="6" t="n">
        <v>17</v>
      </c>
      <c r="L86" s="6" t="n">
        <v>291922</v>
      </c>
      <c r="M86" s="6" t="n">
        <v>1373</v>
      </c>
    </row>
    <row r="87" customFormat="false" ht="15.25" hidden="false" customHeight="false" outlineLevel="0" collapsed="false">
      <c r="A87" s="0" t="s">
        <v>30</v>
      </c>
      <c r="B87" s="1" t="n">
        <v>43947</v>
      </c>
      <c r="C87" s="6" t="n">
        <v>58616</v>
      </c>
      <c r="D87" s="6" t="n">
        <v>5621</v>
      </c>
      <c r="E87" s="6" t="n">
        <v>4016</v>
      </c>
      <c r="F87" s="6" t="n">
        <v>346</v>
      </c>
      <c r="G87" s="6" t="n">
        <v>27655</v>
      </c>
      <c r="H87" s="6" t="n">
        <v>26945</v>
      </c>
      <c r="I87" s="6" t="n">
        <v>8318</v>
      </c>
      <c r="J87" s="6" t="n">
        <v>276</v>
      </c>
      <c r="K87" s="6" t="n">
        <v>19</v>
      </c>
      <c r="L87" s="6" t="n">
        <v>291922</v>
      </c>
      <c r="M87" s="6" t="n">
        <v>1373</v>
      </c>
    </row>
    <row r="88" customFormat="false" ht="15.25" hidden="false" customHeight="false" outlineLevel="0" collapsed="false">
      <c r="A88" s="0" t="s">
        <v>30</v>
      </c>
      <c r="B88" s="1" t="n">
        <v>43948</v>
      </c>
      <c r="C88" s="6" t="n">
        <v>61888</v>
      </c>
      <c r="D88" s="6" t="n">
        <v>3272</v>
      </c>
      <c r="E88" s="6" t="n">
        <v>4205</v>
      </c>
      <c r="F88" s="6" t="n">
        <v>189</v>
      </c>
      <c r="G88" s="6" t="n">
        <v>30152</v>
      </c>
      <c r="H88" s="6" t="n">
        <v>27531</v>
      </c>
      <c r="I88" s="6" t="n">
        <v>8318</v>
      </c>
      <c r="J88" s="6" t="n">
        <v>291</v>
      </c>
      <c r="K88" s="6" t="n">
        <v>20</v>
      </c>
      <c r="L88" s="6" t="n">
        <v>291922</v>
      </c>
      <c r="M88" s="6" t="n">
        <v>1373</v>
      </c>
    </row>
    <row r="89" customFormat="false" ht="14" hidden="false" customHeight="false" outlineLevel="0" collapsed="false">
      <c r="A89" s="0" t="s">
        <v>30</v>
      </c>
      <c r="B89" s="1" t="n">
        <v>43949</v>
      </c>
      <c r="C89" s="2" t="n">
        <v>66501</v>
      </c>
      <c r="D89" s="2" t="n">
        <v>4613</v>
      </c>
      <c r="E89" s="2" t="n">
        <v>4543</v>
      </c>
      <c r="F89" s="2" t="n">
        <v>338</v>
      </c>
      <c r="G89" s="2" t="n">
        <v>31142</v>
      </c>
      <c r="H89" s="2" t="n">
        <v>30816</v>
      </c>
      <c r="I89" s="2" t="n">
        <v>8318</v>
      </c>
      <c r="J89" s="2" t="n">
        <v>313</v>
      </c>
      <c r="K89" s="2" t="n">
        <v>21</v>
      </c>
      <c r="L89" s="2" t="n">
        <v>291922</v>
      </c>
      <c r="M89" s="2" t="n">
        <v>1373</v>
      </c>
    </row>
    <row r="90" customFormat="false" ht="14" hidden="false" customHeight="false" outlineLevel="0" collapsed="false">
      <c r="A90" s="0" t="s">
        <v>30</v>
      </c>
      <c r="B90" s="1" t="n">
        <v>43950</v>
      </c>
      <c r="C90" s="2" t="n">
        <v>71886</v>
      </c>
      <c r="D90" s="2" t="n">
        <v>5385</v>
      </c>
      <c r="E90" s="2" t="n">
        <v>5017</v>
      </c>
      <c r="F90" s="2" t="n">
        <v>474</v>
      </c>
      <c r="G90" s="2" t="n">
        <v>32544</v>
      </c>
      <c r="H90" s="2" t="n">
        <v>34325</v>
      </c>
      <c r="I90" s="2" t="n">
        <v>8318</v>
      </c>
      <c r="J90" s="2" t="n">
        <v>338</v>
      </c>
      <c r="K90" s="2" t="n">
        <v>24</v>
      </c>
      <c r="L90" s="2" t="n">
        <v>339552</v>
      </c>
      <c r="M90" s="2" t="n">
        <v>1597</v>
      </c>
    </row>
    <row r="91" customFormat="false" ht="14" hidden="false" customHeight="false" outlineLevel="0" collapsed="false">
      <c r="A91" s="0" t="s">
        <v>30</v>
      </c>
      <c r="B91" s="1" t="n">
        <v>43951</v>
      </c>
      <c r="C91" s="2" t="n">
        <v>78162</v>
      </c>
      <c r="D91" s="2" t="n">
        <v>6276</v>
      </c>
      <c r="E91" s="2" t="n">
        <v>5466</v>
      </c>
      <c r="F91" s="2" t="n">
        <v>449</v>
      </c>
      <c r="G91" s="2" t="n">
        <v>34132</v>
      </c>
      <c r="H91" s="2" t="n">
        <v>38564</v>
      </c>
      <c r="I91" s="2" t="n">
        <v>8318</v>
      </c>
      <c r="J91" s="2" t="n">
        <v>368</v>
      </c>
      <c r="K91" s="2" t="n">
        <v>26</v>
      </c>
      <c r="L91" s="2" t="n">
        <v>339552</v>
      </c>
      <c r="M91" s="2" t="n">
        <v>1597</v>
      </c>
    </row>
    <row r="92" customFormat="false" ht="14.75" hidden="false" customHeight="false" outlineLevel="0" collapsed="false">
      <c r="A92" s="0" t="s">
        <v>30</v>
      </c>
      <c r="B92" s="1" t="n">
        <v>43952</v>
      </c>
      <c r="C92" s="2" t="n">
        <v>85380</v>
      </c>
      <c r="D92" s="2" t="n">
        <v>7218</v>
      </c>
      <c r="E92" s="2" t="n">
        <v>5901</v>
      </c>
      <c r="F92" s="2" t="n">
        <v>435</v>
      </c>
      <c r="G92" s="2" t="n">
        <v>35935</v>
      </c>
      <c r="H92" s="2" t="n">
        <v>43544</v>
      </c>
      <c r="I92" s="2" t="n">
        <v>8318</v>
      </c>
      <c r="J92" s="2" t="n">
        <v>402</v>
      </c>
      <c r="K92" s="2" t="n">
        <v>28</v>
      </c>
      <c r="L92" s="2" t="n">
        <v>339552</v>
      </c>
      <c r="M92" s="2" t="n">
        <v>1597</v>
      </c>
    </row>
    <row r="93" customFormat="false" ht="15.25" hidden="false" customHeight="false" outlineLevel="0" collapsed="false">
      <c r="A93" s="0" t="s">
        <v>30</v>
      </c>
      <c r="B93" s="1" t="n">
        <v>43953</v>
      </c>
      <c r="C93" s="6" t="n">
        <f aca="false">Sheet1!AIS94</f>
        <v>91589</v>
      </c>
      <c r="D93" s="6" t="n">
        <f aca="false">Sheet1!AIT94</f>
        <v>6209</v>
      </c>
      <c r="E93" s="6" t="n">
        <f aca="false">Sheet1!AIU94</f>
        <v>6329</v>
      </c>
      <c r="F93" s="6" t="n">
        <f aca="false">Sheet1!AIV94</f>
        <v>428</v>
      </c>
      <c r="G93" s="6" t="n">
        <f aca="false">Sheet1!AIW94</f>
        <v>38039</v>
      </c>
      <c r="H93" s="6" t="n">
        <f aca="false">Sheet1!AIX94</f>
        <v>47221</v>
      </c>
      <c r="I93" s="6" t="n">
        <f aca="false">Sheet1!AIY94</f>
        <v>8318</v>
      </c>
      <c r="J93" s="6" t="n">
        <f aca="false">Sheet1!AIZ94</f>
        <v>431</v>
      </c>
      <c r="K93" s="6" t="n">
        <f aca="false">Sheet1!AJA94</f>
        <v>30</v>
      </c>
      <c r="L93" s="6" t="n">
        <f aca="false">Sheet1!AJB94</f>
        <v>339552</v>
      </c>
      <c r="M93" s="6" t="n">
        <f aca="false">Sheet1!AJC94</f>
        <v>1597</v>
      </c>
    </row>
    <row r="94" customFormat="false" ht="15.25" hidden="false" customHeight="false" outlineLevel="0" collapsed="false">
      <c r="A94" s="0" t="s">
        <v>30</v>
      </c>
      <c r="B94" s="1" t="n">
        <v>43954</v>
      </c>
      <c r="C94" s="6" t="n">
        <v>96559</v>
      </c>
      <c r="D94" s="6" t="n">
        <f aca="false">C94-C93</f>
        <v>4970</v>
      </c>
      <c r="E94" s="6" t="n">
        <v>6750</v>
      </c>
      <c r="F94" s="6" t="n">
        <f aca="false">E94-E93</f>
        <v>421</v>
      </c>
      <c r="G94" s="6" t="n">
        <v>40937</v>
      </c>
      <c r="H94" s="6" t="n">
        <f aca="false">C94-E94-G94</f>
        <v>48872</v>
      </c>
      <c r="I94" s="6" t="n">
        <v>8318</v>
      </c>
      <c r="J94" s="6" t="n">
        <v>454</v>
      </c>
      <c r="K94" s="6" t="n">
        <v>32</v>
      </c>
      <c r="L94" s="6" t="n">
        <v>339552</v>
      </c>
      <c r="M94" s="6" t="n">
        <v>1597</v>
      </c>
    </row>
    <row r="95" customFormat="false" ht="14.75" hidden="false" customHeight="false" outlineLevel="0" collapsed="false">
      <c r="A95" s="0" t="s">
        <v>30</v>
      </c>
      <c r="B95" s="1" t="n">
        <v>43955</v>
      </c>
    </row>
    <row r="96" customFormat="false" ht="15.25" hidden="false" customHeight="false" outlineLevel="0" collapsed="false">
      <c r="A96" s="0" t="s">
        <v>30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30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30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30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30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30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30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30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30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30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30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30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30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A109" s="0" t="s">
        <v>30</v>
      </c>
      <c r="B109" s="1" t="n">
        <v>43969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6" colorId="64" zoomScale="100" zoomScaleNormal="100" zoomScalePageLayoutView="100" workbookViewId="0">
      <selection pane="topLeft" activeCell="P97" activeCellId="1" sqref="B90 P97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31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31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31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31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31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31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31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31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31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31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31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31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31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31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31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31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31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31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31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31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31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31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31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31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31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31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31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31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31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31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31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31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31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31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31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31</v>
      </c>
      <c r="B37" s="1" t="n">
        <v>43897</v>
      </c>
      <c r="C37" s="7" t="n">
        <v>13</v>
      </c>
      <c r="D37" s="7" t="n">
        <v>6</v>
      </c>
      <c r="E37" s="7"/>
      <c r="F37" s="7"/>
      <c r="G37" s="7" t="n">
        <v>2</v>
      </c>
      <c r="H37" s="7" t="n">
        <v>11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31</v>
      </c>
      <c r="B38" s="1" t="n">
        <v>43898</v>
      </c>
      <c r="C38" s="6" t="n">
        <v>15</v>
      </c>
      <c r="D38" s="6" t="n">
        <v>2</v>
      </c>
      <c r="E38" s="6"/>
      <c r="F38" s="6"/>
      <c r="G38" s="6" t="n">
        <v>3</v>
      </c>
      <c r="H38" s="6" t="n">
        <v>12</v>
      </c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31</v>
      </c>
      <c r="B39" s="1" t="n">
        <v>43899</v>
      </c>
      <c r="C39" s="6" t="n">
        <v>17</v>
      </c>
      <c r="D39" s="6" t="n">
        <v>2</v>
      </c>
      <c r="E39" s="6"/>
      <c r="F39" s="6"/>
      <c r="G39" s="6" t="n">
        <v>3</v>
      </c>
      <c r="H39" s="6" t="n">
        <v>14</v>
      </c>
      <c r="I39" s="6"/>
      <c r="J39" s="6" t="n">
        <v>0.1</v>
      </c>
      <c r="K39" s="6"/>
      <c r="L39" s="6"/>
      <c r="M39" s="6"/>
    </row>
    <row r="40" customFormat="false" ht="15.25" hidden="false" customHeight="false" outlineLevel="0" collapsed="false">
      <c r="A40" s="0" t="s">
        <v>31</v>
      </c>
      <c r="B40" s="1" t="n">
        <v>43900</v>
      </c>
      <c r="C40" s="6" t="n">
        <v>20</v>
      </c>
      <c r="D40" s="6" t="n">
        <v>3</v>
      </c>
      <c r="E40" s="6"/>
      <c r="F40" s="6"/>
      <c r="G40" s="6" t="n">
        <v>3</v>
      </c>
      <c r="H40" s="6" t="n">
        <v>17</v>
      </c>
      <c r="I40" s="6"/>
      <c r="J40" s="6" t="n">
        <v>0.1</v>
      </c>
      <c r="K40" s="6"/>
      <c r="L40" s="6"/>
      <c r="M40" s="6"/>
    </row>
    <row r="41" customFormat="false" ht="15.25" hidden="false" customHeight="false" outlineLevel="0" collapsed="false">
      <c r="A41" s="0" t="s">
        <v>31</v>
      </c>
      <c r="B41" s="1" t="n">
        <v>43901</v>
      </c>
      <c r="C41" s="6" t="n">
        <v>20</v>
      </c>
      <c r="D41" s="6" t="n">
        <v>0</v>
      </c>
      <c r="E41" s="6"/>
      <c r="F41" s="6"/>
      <c r="G41" s="6" t="n">
        <v>3</v>
      </c>
      <c r="H41" s="6" t="n">
        <v>17</v>
      </c>
      <c r="I41" s="6"/>
      <c r="J41" s="6" t="n">
        <v>0.1</v>
      </c>
      <c r="K41" s="6"/>
      <c r="L41" s="6"/>
      <c r="M41" s="6"/>
    </row>
    <row r="42" customFormat="false" ht="15.25" hidden="false" customHeight="false" outlineLevel="0" collapsed="false">
      <c r="A42" s="0" t="s">
        <v>31</v>
      </c>
      <c r="B42" s="1" t="n">
        <v>43902</v>
      </c>
      <c r="C42" s="6" t="n">
        <v>20</v>
      </c>
      <c r="D42" s="6" t="n">
        <v>0</v>
      </c>
      <c r="E42" s="6"/>
      <c r="F42" s="6"/>
      <c r="G42" s="6" t="n">
        <v>3</v>
      </c>
      <c r="H42" s="6" t="n">
        <v>17</v>
      </c>
      <c r="I42" s="6"/>
      <c r="J42" s="6" t="n">
        <v>0.1</v>
      </c>
      <c r="K42" s="6"/>
      <c r="L42" s="6"/>
      <c r="M42" s="6"/>
    </row>
    <row r="43" customFormat="false" ht="15.25" hidden="false" customHeight="false" outlineLevel="0" collapsed="false">
      <c r="A43" s="0" t="s">
        <v>31</v>
      </c>
      <c r="B43" s="1" t="n">
        <v>43903</v>
      </c>
      <c r="C43" s="6" t="n">
        <v>34</v>
      </c>
      <c r="D43" s="6" t="n">
        <v>14</v>
      </c>
      <c r="E43" s="6"/>
      <c r="F43" s="6"/>
      <c r="G43" s="6" t="n">
        <v>3</v>
      </c>
      <c r="H43" s="6" t="n">
        <v>31</v>
      </c>
      <c r="I43" s="6"/>
      <c r="J43" s="6" t="n">
        <v>0.2</v>
      </c>
      <c r="K43" s="6"/>
      <c r="L43" s="6"/>
      <c r="M43" s="6"/>
    </row>
    <row r="44" customFormat="false" ht="15.25" hidden="false" customHeight="false" outlineLevel="0" collapsed="false">
      <c r="A44" s="0" t="s">
        <v>31</v>
      </c>
      <c r="B44" s="1" t="n">
        <v>43904</v>
      </c>
      <c r="C44" s="6" t="n">
        <v>45</v>
      </c>
      <c r="D44" s="6" t="n">
        <v>11</v>
      </c>
      <c r="E44" s="6"/>
      <c r="F44" s="6"/>
      <c r="G44" s="6" t="n">
        <v>8</v>
      </c>
      <c r="H44" s="6" t="n">
        <v>37</v>
      </c>
      <c r="I44" s="6"/>
      <c r="J44" s="6" t="n">
        <v>0.3</v>
      </c>
      <c r="K44" s="6"/>
      <c r="L44" s="6"/>
      <c r="M44" s="6"/>
    </row>
    <row r="45" customFormat="false" ht="15.25" hidden="false" customHeight="false" outlineLevel="0" collapsed="false">
      <c r="A45" s="0" t="s">
        <v>31</v>
      </c>
      <c r="B45" s="1" t="n">
        <v>43905</v>
      </c>
      <c r="C45" s="6" t="n">
        <v>59</v>
      </c>
      <c r="D45" s="6" t="n">
        <v>14</v>
      </c>
      <c r="E45" s="6"/>
      <c r="F45" s="6"/>
      <c r="G45" s="6" t="n">
        <v>8</v>
      </c>
      <c r="H45" s="6" t="n">
        <v>51</v>
      </c>
      <c r="I45" s="6"/>
      <c r="J45" s="6" t="n">
        <v>0.4</v>
      </c>
      <c r="K45" s="6"/>
      <c r="L45" s="6"/>
      <c r="M45" s="6"/>
    </row>
    <row r="46" customFormat="false" ht="15.25" hidden="false" customHeight="false" outlineLevel="0" collapsed="false">
      <c r="A46" s="0" t="s">
        <v>31</v>
      </c>
      <c r="B46" s="1" t="n">
        <v>43906</v>
      </c>
      <c r="C46" s="6" t="n">
        <v>63</v>
      </c>
      <c r="D46" s="6" t="n">
        <v>4</v>
      </c>
      <c r="E46" s="6"/>
      <c r="F46" s="6"/>
      <c r="G46" s="6" t="n">
        <v>8</v>
      </c>
      <c r="H46" s="6" t="n">
        <v>55</v>
      </c>
      <c r="I46" s="6"/>
      <c r="J46" s="6" t="n">
        <v>0.4</v>
      </c>
      <c r="K46" s="6"/>
      <c r="L46" s="6"/>
      <c r="M46" s="6"/>
    </row>
    <row r="47" customFormat="false" ht="15.25" hidden="false" customHeight="false" outlineLevel="0" collapsed="false">
      <c r="A47" s="0" t="s">
        <v>31</v>
      </c>
      <c r="B47" s="1" t="n">
        <v>43907</v>
      </c>
      <c r="C47" s="6" t="n">
        <v>93</v>
      </c>
      <c r="D47" s="6" t="n">
        <v>30</v>
      </c>
      <c r="E47" s="6"/>
      <c r="F47" s="6"/>
      <c r="G47" s="6" t="n">
        <v>8</v>
      </c>
      <c r="H47" s="6" t="n">
        <v>85</v>
      </c>
      <c r="I47" s="6"/>
      <c r="J47" s="6" t="n">
        <v>0.6</v>
      </c>
      <c r="K47" s="6"/>
      <c r="L47" s="6"/>
      <c r="M47" s="6"/>
    </row>
    <row r="48" customFormat="false" ht="15.25" hidden="false" customHeight="false" outlineLevel="0" collapsed="false">
      <c r="A48" s="0" t="s">
        <v>31</v>
      </c>
      <c r="B48" s="1" t="n">
        <v>43908</v>
      </c>
      <c r="C48" s="6" t="n">
        <v>114</v>
      </c>
      <c r="D48" s="6" t="n">
        <v>21</v>
      </c>
      <c r="E48" s="6"/>
      <c r="F48" s="6"/>
      <c r="G48" s="6" t="n">
        <v>8</v>
      </c>
      <c r="H48" s="6" t="n">
        <v>106</v>
      </c>
      <c r="I48" s="6"/>
      <c r="J48" s="6" t="n">
        <v>0.8</v>
      </c>
      <c r="K48" s="6"/>
      <c r="L48" s="6"/>
      <c r="M48" s="6"/>
    </row>
    <row r="49" customFormat="false" ht="15.25" hidden="false" customHeight="false" outlineLevel="0" collapsed="false">
      <c r="A49" s="0" t="s">
        <v>31</v>
      </c>
      <c r="B49" s="1" t="n">
        <v>43909</v>
      </c>
      <c r="C49" s="6" t="n">
        <v>147</v>
      </c>
      <c r="D49" s="6" t="n">
        <v>33</v>
      </c>
      <c r="E49" s="6"/>
      <c r="F49" s="6"/>
      <c r="G49" s="6" t="n">
        <v>8</v>
      </c>
      <c r="H49" s="6" t="n">
        <v>139</v>
      </c>
      <c r="I49" s="6"/>
      <c r="J49" s="6" t="n">
        <v>1</v>
      </c>
      <c r="K49" s="6"/>
      <c r="L49" s="6"/>
      <c r="M49" s="6"/>
    </row>
    <row r="50" customFormat="false" ht="15.25" hidden="false" customHeight="false" outlineLevel="0" collapsed="false">
      <c r="A50" s="0" t="s">
        <v>31</v>
      </c>
      <c r="B50" s="1" t="n">
        <v>43910</v>
      </c>
      <c r="C50" s="6" t="n">
        <v>199</v>
      </c>
      <c r="D50" s="6" t="n">
        <v>52</v>
      </c>
      <c r="E50" s="6" t="n">
        <v>1</v>
      </c>
      <c r="F50" s="6" t="n">
        <v>1</v>
      </c>
      <c r="G50" s="6" t="n">
        <v>8</v>
      </c>
      <c r="H50" s="6" t="n">
        <v>190</v>
      </c>
      <c r="I50" s="6"/>
      <c r="J50" s="6" t="n">
        <v>1</v>
      </c>
      <c r="K50" s="6"/>
      <c r="L50" s="6"/>
      <c r="M50" s="6"/>
    </row>
    <row r="51" customFormat="false" ht="15.25" hidden="false" customHeight="false" outlineLevel="0" collapsed="false">
      <c r="A51" s="0" t="s">
        <v>31</v>
      </c>
      <c r="B51" s="1" t="n">
        <v>43911</v>
      </c>
      <c r="C51" s="6" t="n">
        <v>253</v>
      </c>
      <c r="D51" s="6" t="n">
        <v>54</v>
      </c>
      <c r="E51" s="6" t="n">
        <v>1</v>
      </c>
      <c r="F51" s="6" t="n">
        <v>0</v>
      </c>
      <c r="G51" s="6" t="n">
        <v>12</v>
      </c>
      <c r="H51" s="6" t="n">
        <v>240</v>
      </c>
      <c r="I51" s="6"/>
      <c r="J51" s="6" t="n">
        <v>2</v>
      </c>
      <c r="K51" s="6"/>
      <c r="L51" s="6"/>
      <c r="M51" s="6"/>
    </row>
    <row r="52" customFormat="false" ht="15.25" hidden="false" customHeight="false" outlineLevel="0" collapsed="false">
      <c r="A52" s="0" t="s">
        <v>31</v>
      </c>
      <c r="B52" s="1" t="n">
        <v>43912</v>
      </c>
      <c r="C52" s="6" t="n">
        <v>306</v>
      </c>
      <c r="D52" s="6" t="n">
        <v>53</v>
      </c>
      <c r="E52" s="6" t="n">
        <v>1</v>
      </c>
      <c r="F52" s="6" t="n">
        <v>0</v>
      </c>
      <c r="G52" s="6" t="n">
        <v>16</v>
      </c>
      <c r="H52" s="6" t="n">
        <v>289</v>
      </c>
      <c r="I52" s="6"/>
      <c r="J52" s="6" t="n">
        <v>2</v>
      </c>
      <c r="K52" s="6"/>
      <c r="L52" s="6"/>
      <c r="M52" s="6"/>
    </row>
    <row r="53" customFormat="false" ht="15.25" hidden="false" customHeight="false" outlineLevel="0" collapsed="false">
      <c r="A53" s="0" t="s">
        <v>31</v>
      </c>
      <c r="B53" s="1" t="n">
        <v>43913</v>
      </c>
      <c r="C53" s="6" t="n">
        <v>367</v>
      </c>
      <c r="D53" s="6" t="n">
        <v>61</v>
      </c>
      <c r="E53" s="6" t="n">
        <v>1</v>
      </c>
      <c r="F53" s="6" t="n">
        <v>0</v>
      </c>
      <c r="G53" s="6" t="n">
        <v>16</v>
      </c>
      <c r="H53" s="6" t="n">
        <v>350</v>
      </c>
      <c r="I53" s="6"/>
      <c r="J53" s="6" t="n">
        <v>3</v>
      </c>
      <c r="K53" s="6"/>
      <c r="L53" s="6"/>
      <c r="M53" s="6"/>
    </row>
    <row r="54" customFormat="false" ht="15.25" hidden="false" customHeight="false" outlineLevel="0" collapsed="false">
      <c r="A54" s="0" t="s">
        <v>31</v>
      </c>
      <c r="B54" s="1" t="n">
        <v>43914</v>
      </c>
      <c r="C54" s="6" t="n">
        <v>438</v>
      </c>
      <c r="D54" s="6" t="n">
        <v>71</v>
      </c>
      <c r="E54" s="6" t="n">
        <v>1</v>
      </c>
      <c r="F54" s="6" t="n">
        <v>0</v>
      </c>
      <c r="G54" s="6" t="n">
        <v>17</v>
      </c>
      <c r="H54" s="6" t="n">
        <v>420</v>
      </c>
      <c r="I54" s="6"/>
      <c r="J54" s="6" t="n">
        <v>3</v>
      </c>
      <c r="K54" s="6"/>
      <c r="L54" s="6"/>
      <c r="M54" s="6"/>
    </row>
    <row r="55" customFormat="false" ht="15.25" hidden="false" customHeight="false" outlineLevel="0" collapsed="false">
      <c r="A55" s="0" t="s">
        <v>31</v>
      </c>
      <c r="B55" s="1" t="n">
        <v>43915</v>
      </c>
      <c r="C55" s="8" t="n">
        <v>495</v>
      </c>
      <c r="D55" s="8" t="n">
        <v>57</v>
      </c>
      <c r="E55" s="8" t="n">
        <v>1</v>
      </c>
      <c r="F55" s="8" t="n">
        <v>0</v>
      </c>
      <c r="G55" s="8" t="n">
        <v>22</v>
      </c>
      <c r="H55" s="8" t="n">
        <v>472</v>
      </c>
      <c r="I55" s="8" t="n">
        <v>8</v>
      </c>
      <c r="J55" s="8" t="n">
        <v>3</v>
      </c>
      <c r="K55" s="25" t="n">
        <v>0.01</v>
      </c>
      <c r="L55" s="8"/>
      <c r="M55" s="8"/>
    </row>
    <row r="56" customFormat="false" ht="15.25" hidden="false" customHeight="false" outlineLevel="0" collapsed="false">
      <c r="A56" s="0" t="s">
        <v>31</v>
      </c>
      <c r="B56" s="1" t="n">
        <v>43916</v>
      </c>
      <c r="C56" s="8" t="n">
        <v>658</v>
      </c>
      <c r="D56" s="8" t="n">
        <v>163</v>
      </c>
      <c r="E56" s="8" t="n">
        <v>3</v>
      </c>
      <c r="F56" s="8" t="n">
        <v>2</v>
      </c>
      <c r="G56" s="8" t="n">
        <v>29</v>
      </c>
      <c r="H56" s="8" t="n">
        <v>626</v>
      </c>
      <c r="I56" s="8" t="n">
        <v>8</v>
      </c>
      <c r="J56" s="8" t="n">
        <v>5</v>
      </c>
      <c r="K56" s="25" t="n">
        <v>0.02</v>
      </c>
      <c r="L56" s="8"/>
      <c r="M56" s="8"/>
    </row>
    <row r="57" customFormat="false" ht="15.25" hidden="false" customHeight="false" outlineLevel="0" collapsed="false">
      <c r="A57" s="0" t="s">
        <v>31</v>
      </c>
      <c r="B57" s="1" t="n">
        <v>43917</v>
      </c>
      <c r="C57" s="8" t="n">
        <v>840</v>
      </c>
      <c r="D57" s="8" t="n">
        <v>182</v>
      </c>
      <c r="E57" s="8" t="n">
        <v>3</v>
      </c>
      <c r="F57" s="8" t="n">
        <v>0</v>
      </c>
      <c r="G57" s="8" t="n">
        <v>38</v>
      </c>
      <c r="H57" s="8" t="n">
        <v>799</v>
      </c>
      <c r="I57" s="8" t="n">
        <v>8</v>
      </c>
      <c r="J57" s="8" t="n">
        <v>6</v>
      </c>
      <c r="K57" s="25" t="n">
        <v>0.02</v>
      </c>
      <c r="L57" s="8"/>
      <c r="M57" s="8"/>
    </row>
    <row r="58" customFormat="false" ht="15.25" hidden="false" customHeight="false" outlineLevel="0" collapsed="false">
      <c r="A58" s="0" t="s">
        <v>31</v>
      </c>
      <c r="B58" s="1" t="n">
        <v>43918</v>
      </c>
      <c r="C58" s="8" t="n">
        <v>1036</v>
      </c>
      <c r="D58" s="8" t="n">
        <v>196</v>
      </c>
      <c r="E58" s="8" t="n">
        <v>4</v>
      </c>
      <c r="F58" s="8" t="n">
        <v>1</v>
      </c>
      <c r="G58" s="8" t="n">
        <v>45</v>
      </c>
      <c r="H58" s="8" t="n">
        <v>987</v>
      </c>
      <c r="I58" s="8" t="n">
        <v>8</v>
      </c>
      <c r="J58" s="8" t="n">
        <v>7</v>
      </c>
      <c r="K58" s="25" t="n">
        <v>0.03</v>
      </c>
      <c r="L58" s="8"/>
      <c r="M58" s="8"/>
    </row>
    <row r="59" customFormat="false" ht="15.25" hidden="false" customHeight="false" outlineLevel="0" collapsed="false">
      <c r="A59" s="0" t="s">
        <v>31</v>
      </c>
      <c r="B59" s="1" t="n">
        <v>43919</v>
      </c>
      <c r="C59" s="8" t="n">
        <v>1264</v>
      </c>
      <c r="D59" s="8" t="n">
        <v>228</v>
      </c>
      <c r="E59" s="8" t="n">
        <v>4</v>
      </c>
      <c r="F59" s="8" t="n">
        <v>0</v>
      </c>
      <c r="G59" s="8" t="n">
        <v>49</v>
      </c>
      <c r="H59" s="8" t="n">
        <v>1211</v>
      </c>
      <c r="I59" s="8" t="n">
        <v>8</v>
      </c>
      <c r="J59" s="8" t="n">
        <v>9</v>
      </c>
      <c r="K59" s="25" t="n">
        <v>0.03</v>
      </c>
      <c r="L59" s="8"/>
      <c r="M59" s="8"/>
    </row>
    <row r="60" customFormat="false" ht="15.25" hidden="false" customHeight="false" outlineLevel="0" collapsed="false">
      <c r="A60" s="0" t="s">
        <v>31</v>
      </c>
      <c r="B60" s="1" t="n">
        <v>43920</v>
      </c>
      <c r="C60" s="8" t="n">
        <v>1534</v>
      </c>
      <c r="D60" s="8" t="n">
        <v>270</v>
      </c>
      <c r="E60" s="8" t="n">
        <v>8</v>
      </c>
      <c r="F60" s="8" t="n">
        <v>4</v>
      </c>
      <c r="G60" s="8" t="n">
        <v>64</v>
      </c>
      <c r="H60" s="8" t="n">
        <v>1462</v>
      </c>
      <c r="I60" s="8" t="n">
        <v>8</v>
      </c>
      <c r="J60" s="8" t="n">
        <v>11</v>
      </c>
      <c r="K60" s="25" t="n">
        <v>0.05</v>
      </c>
      <c r="L60" s="8"/>
      <c r="M60" s="8"/>
    </row>
    <row r="61" customFormat="false" ht="15.25" hidden="false" customHeight="false" outlineLevel="0" collapsed="false">
      <c r="A61" s="0" t="s">
        <v>31</v>
      </c>
      <c r="B61" s="1" t="n">
        <v>43921</v>
      </c>
      <c r="C61" s="8" t="n">
        <v>1836</v>
      </c>
      <c r="D61" s="8" t="n">
        <v>302</v>
      </c>
      <c r="E61" s="8" t="n">
        <v>9</v>
      </c>
      <c r="F61" s="8" t="n">
        <v>1</v>
      </c>
      <c r="G61" s="8" t="n">
        <v>66</v>
      </c>
      <c r="H61" s="8" t="n">
        <v>1761</v>
      </c>
      <c r="I61" s="8" t="n">
        <v>8</v>
      </c>
      <c r="J61" s="8" t="n">
        <v>13</v>
      </c>
      <c r="K61" s="25" t="n">
        <v>0.06</v>
      </c>
      <c r="L61" s="8"/>
      <c r="M61" s="8"/>
    </row>
    <row r="62" customFormat="false" ht="15.25" hidden="false" customHeight="false" outlineLevel="0" collapsed="false">
      <c r="A62" s="0" t="s">
        <v>31</v>
      </c>
      <c r="B62" s="1" t="n">
        <v>43922</v>
      </c>
      <c r="C62" s="8" t="n">
        <v>2337</v>
      </c>
      <c r="D62" s="8" t="n">
        <v>501</v>
      </c>
      <c r="E62" s="8" t="n">
        <v>17</v>
      </c>
      <c r="F62" s="8" t="n">
        <v>8</v>
      </c>
      <c r="G62" s="8" t="n">
        <v>121</v>
      </c>
      <c r="H62" s="8" t="n">
        <v>2199</v>
      </c>
      <c r="I62" s="8" t="n">
        <v>8</v>
      </c>
      <c r="J62" s="8" t="n">
        <v>16</v>
      </c>
      <c r="K62" s="26" t="n">
        <v>0.1</v>
      </c>
      <c r="L62" s="8"/>
      <c r="M62" s="8"/>
    </row>
    <row r="63" customFormat="false" ht="15.25" hidden="false" customHeight="false" outlineLevel="0" collapsed="false">
      <c r="A63" s="0" t="s">
        <v>31</v>
      </c>
      <c r="B63" s="1" t="n">
        <v>43923</v>
      </c>
      <c r="C63" s="8" t="n">
        <v>2777</v>
      </c>
      <c r="D63" s="8" t="n">
        <v>440</v>
      </c>
      <c r="E63" s="8" t="n">
        <v>24</v>
      </c>
      <c r="F63" s="8" t="n">
        <v>7</v>
      </c>
      <c r="G63" s="8" t="n">
        <v>190</v>
      </c>
      <c r="H63" s="8" t="n">
        <v>2563</v>
      </c>
      <c r="I63" s="8" t="n">
        <v>8</v>
      </c>
      <c r="J63" s="8" t="n">
        <v>19</v>
      </c>
      <c r="K63" s="26" t="n">
        <v>0.2</v>
      </c>
      <c r="L63" s="8"/>
      <c r="M63" s="8"/>
    </row>
    <row r="64" customFormat="false" ht="15.25" hidden="false" customHeight="false" outlineLevel="0" collapsed="false">
      <c r="A64" s="0" t="s">
        <v>31</v>
      </c>
      <c r="B64" s="1" t="n">
        <v>43924</v>
      </c>
      <c r="C64" s="8" t="n">
        <v>3548</v>
      </c>
      <c r="D64" s="8" t="n">
        <v>771</v>
      </c>
      <c r="E64" s="8" t="n">
        <v>30</v>
      </c>
      <c r="F64" s="8" t="n">
        <v>6</v>
      </c>
      <c r="G64" s="8" t="n">
        <v>235</v>
      </c>
      <c r="H64" s="8" t="n">
        <v>3283</v>
      </c>
      <c r="I64" s="8" t="n">
        <v>8</v>
      </c>
      <c r="J64" s="8" t="n">
        <v>24</v>
      </c>
      <c r="K64" s="26" t="n">
        <v>0.2</v>
      </c>
      <c r="L64" s="8"/>
      <c r="M64" s="8"/>
    </row>
    <row r="65" customFormat="false" ht="15.25" hidden="false" customHeight="false" outlineLevel="0" collapsed="false">
      <c r="A65" s="0" t="s">
        <v>31</v>
      </c>
      <c r="B65" s="1" t="n">
        <v>43925</v>
      </c>
      <c r="C65" s="8" t="n">
        <v>4149</v>
      </c>
      <c r="D65" s="8" t="n">
        <v>601</v>
      </c>
      <c r="E65" s="8" t="n">
        <v>34</v>
      </c>
      <c r="F65" s="8" t="n">
        <v>4</v>
      </c>
      <c r="G65" s="8" t="n">
        <v>281</v>
      </c>
      <c r="H65" s="8" t="n">
        <v>3834</v>
      </c>
      <c r="I65" s="8" t="n">
        <v>8</v>
      </c>
      <c r="J65" s="8" t="n">
        <v>28</v>
      </c>
      <c r="K65" s="26" t="n">
        <v>0.2</v>
      </c>
      <c r="L65" s="8"/>
      <c r="M65" s="8"/>
    </row>
    <row r="66" customFormat="false" ht="15.25" hidden="false" customHeight="false" outlineLevel="0" collapsed="false">
      <c r="A66" s="0" t="s">
        <v>31</v>
      </c>
      <c r="B66" s="1" t="n">
        <v>43926</v>
      </c>
      <c r="C66" s="8" t="n">
        <v>4731</v>
      </c>
      <c r="D66" s="8" t="n">
        <v>582</v>
      </c>
      <c r="E66" s="8" t="n">
        <v>43</v>
      </c>
      <c r="F66" s="8" t="n">
        <v>9</v>
      </c>
      <c r="G66" s="8" t="n">
        <v>333</v>
      </c>
      <c r="H66" s="8" t="n">
        <v>4355</v>
      </c>
      <c r="I66" s="8" t="n">
        <v>8</v>
      </c>
      <c r="J66" s="8" t="n">
        <v>32</v>
      </c>
      <c r="K66" s="26" t="n">
        <v>0.3</v>
      </c>
      <c r="L66" s="8" t="n">
        <v>639000</v>
      </c>
      <c r="M66" s="8" t="n">
        <v>4379</v>
      </c>
    </row>
    <row r="67" customFormat="false" ht="15.25" hidden="false" customHeight="false" outlineLevel="0" collapsed="false">
      <c r="A67" s="0" t="s">
        <v>31</v>
      </c>
      <c r="B67" s="1" t="n">
        <v>43927</v>
      </c>
      <c r="C67" s="8" t="n">
        <v>5389</v>
      </c>
      <c r="D67" s="8" t="n">
        <v>658</v>
      </c>
      <c r="E67" s="8" t="n">
        <v>45</v>
      </c>
      <c r="F67" s="8" t="n">
        <v>2</v>
      </c>
      <c r="G67" s="8" t="n">
        <v>355</v>
      </c>
      <c r="H67" s="8" t="n">
        <v>4989</v>
      </c>
      <c r="I67" s="8" t="n">
        <v>8</v>
      </c>
      <c r="J67" s="8" t="n">
        <v>37</v>
      </c>
      <c r="K67" s="26" t="n">
        <v>0.3</v>
      </c>
      <c r="L67" s="8" t="n">
        <v>697000</v>
      </c>
      <c r="M67" s="8" t="n">
        <v>4776</v>
      </c>
    </row>
    <row r="68" customFormat="false" ht="15.25" hidden="false" customHeight="false" outlineLevel="0" collapsed="false">
      <c r="A68" s="0" t="s">
        <v>31</v>
      </c>
      <c r="B68" s="1" t="n">
        <v>43928</v>
      </c>
      <c r="C68" s="13" t="n">
        <v>6343</v>
      </c>
      <c r="D68" s="13" t="n">
        <v>954</v>
      </c>
      <c r="E68" s="13" t="n">
        <v>47</v>
      </c>
      <c r="F68" s="13" t="n">
        <v>2</v>
      </c>
      <c r="G68" s="13" t="n">
        <v>406</v>
      </c>
      <c r="H68" s="13" t="n">
        <v>5890</v>
      </c>
      <c r="I68" s="13" t="n">
        <v>8</v>
      </c>
      <c r="J68" s="13" t="n">
        <v>43</v>
      </c>
      <c r="K68" s="27" t="n">
        <v>0.3</v>
      </c>
      <c r="L68" s="13" t="n">
        <v>758000</v>
      </c>
      <c r="M68" s="13" t="n">
        <v>5194</v>
      </c>
    </row>
    <row r="69" customFormat="false" ht="15.25" hidden="false" customHeight="false" outlineLevel="0" collapsed="false">
      <c r="A69" s="0" t="s">
        <v>31</v>
      </c>
      <c r="B69" s="1" t="n">
        <v>43929</v>
      </c>
      <c r="C69" s="12" t="n">
        <v>7497</v>
      </c>
      <c r="D69" s="12" t="n">
        <v>1154</v>
      </c>
      <c r="E69" s="12" t="n">
        <v>58</v>
      </c>
      <c r="F69" s="12" t="n">
        <v>11</v>
      </c>
      <c r="G69" s="12" t="n">
        <v>494</v>
      </c>
      <c r="H69" s="12" t="n">
        <v>6945</v>
      </c>
      <c r="I69" s="12" t="n">
        <v>8</v>
      </c>
      <c r="J69" s="12" t="n">
        <v>51</v>
      </c>
      <c r="K69" s="12" t="n">
        <v>0.4</v>
      </c>
      <c r="L69" s="12" t="n">
        <v>795000</v>
      </c>
      <c r="M69" s="12" t="n">
        <v>5448</v>
      </c>
    </row>
    <row r="70" customFormat="false" ht="15.25" hidden="false" customHeight="false" outlineLevel="0" collapsed="false">
      <c r="A70" s="0" t="s">
        <v>31</v>
      </c>
      <c r="B70" s="1" t="n">
        <v>43930</v>
      </c>
      <c r="C70" s="12" t="n">
        <v>8672</v>
      </c>
      <c r="D70" s="12" t="n">
        <v>1175</v>
      </c>
      <c r="E70" s="12" t="n">
        <v>63</v>
      </c>
      <c r="F70" s="12" t="n">
        <v>5</v>
      </c>
      <c r="G70" s="12" t="n">
        <v>580</v>
      </c>
      <c r="H70" s="12" t="n">
        <v>8029</v>
      </c>
      <c r="I70" s="12" t="n">
        <v>8</v>
      </c>
      <c r="J70" s="12" t="n">
        <v>59</v>
      </c>
      <c r="K70" s="12" t="n">
        <v>0.4</v>
      </c>
      <c r="L70" s="12" t="n">
        <v>910221</v>
      </c>
      <c r="M70" s="12" t="n">
        <v>6237</v>
      </c>
    </row>
    <row r="71" customFormat="false" ht="15.25" hidden="false" customHeight="false" outlineLevel="0" collapsed="false">
      <c r="A71" s="0" t="s">
        <v>31</v>
      </c>
      <c r="B71" s="1" t="n">
        <v>43931</v>
      </c>
      <c r="C71" s="12" t="n">
        <v>10131</v>
      </c>
      <c r="D71" s="12" t="n">
        <v>1459</v>
      </c>
      <c r="E71" s="12" t="n">
        <v>76</v>
      </c>
      <c r="F71" s="12" t="n">
        <v>13</v>
      </c>
      <c r="G71" s="12" t="n">
        <v>698</v>
      </c>
      <c r="H71" s="12" t="n">
        <v>9357</v>
      </c>
      <c r="I71" s="12" t="n">
        <v>8</v>
      </c>
      <c r="J71" s="12" t="n">
        <v>69</v>
      </c>
      <c r="K71" s="12" t="n">
        <v>0.5</v>
      </c>
      <c r="L71" s="12" t="n">
        <v>1004719</v>
      </c>
      <c r="M71" s="12" t="n">
        <v>6885</v>
      </c>
    </row>
    <row r="72" customFormat="false" ht="15.25" hidden="false" customHeight="false" outlineLevel="0" collapsed="false">
      <c r="A72" s="0" t="s">
        <v>31</v>
      </c>
      <c r="B72" s="1" t="n">
        <v>43932</v>
      </c>
      <c r="C72" s="12" t="n">
        <v>11917</v>
      </c>
      <c r="D72" s="12" t="n">
        <v>1786</v>
      </c>
      <c r="E72" s="12" t="n">
        <v>94</v>
      </c>
      <c r="F72" s="12" t="n">
        <v>18</v>
      </c>
      <c r="G72" s="12" t="n">
        <v>795</v>
      </c>
      <c r="H72" s="12" t="n">
        <v>11028</v>
      </c>
      <c r="I72" s="12" t="n">
        <v>8</v>
      </c>
      <c r="J72" s="12" t="n">
        <v>82</v>
      </c>
      <c r="K72" s="12" t="n">
        <v>0.6</v>
      </c>
      <c r="L72" s="12" t="n">
        <v>1090000</v>
      </c>
      <c r="M72" s="12" t="n">
        <v>7469</v>
      </c>
    </row>
    <row r="73" customFormat="false" ht="15.25" hidden="false" customHeight="false" outlineLevel="0" collapsed="false">
      <c r="A73" s="0" t="s">
        <v>31</v>
      </c>
      <c r="B73" s="1" t="n">
        <v>43933</v>
      </c>
      <c r="C73" s="12" t="n">
        <v>13584</v>
      </c>
      <c r="D73" s="12" t="n">
        <v>1667</v>
      </c>
      <c r="E73" s="12" t="n">
        <v>106</v>
      </c>
      <c r="F73" s="12" t="n">
        <v>12</v>
      </c>
      <c r="G73" s="12" t="n">
        <v>1045</v>
      </c>
      <c r="H73" s="12" t="n">
        <v>12433</v>
      </c>
      <c r="I73" s="12" t="n">
        <v>8</v>
      </c>
      <c r="J73" s="12" t="n">
        <v>93</v>
      </c>
      <c r="K73" s="12" t="n">
        <v>0.7</v>
      </c>
      <c r="L73" s="12" t="n">
        <v>1184442</v>
      </c>
      <c r="M73" s="12" t="n">
        <v>8116</v>
      </c>
    </row>
    <row r="74" customFormat="false" ht="15.25" hidden="false" customHeight="false" outlineLevel="0" collapsed="false">
      <c r="A74" s="0" t="s">
        <v>31</v>
      </c>
      <c r="B74" s="1" t="n">
        <v>43934</v>
      </c>
      <c r="C74" s="12" t="n">
        <v>15770</v>
      </c>
      <c r="D74" s="12" t="n">
        <v>2186</v>
      </c>
      <c r="E74" s="12" t="n">
        <v>130</v>
      </c>
      <c r="F74" s="12" t="n">
        <v>24</v>
      </c>
      <c r="G74" s="12" t="n">
        <v>1291</v>
      </c>
      <c r="H74" s="12" t="n">
        <v>14349</v>
      </c>
      <c r="I74" s="12" t="n">
        <v>8</v>
      </c>
      <c r="J74" s="12" t="n">
        <v>108</v>
      </c>
      <c r="K74" s="12" t="n">
        <v>0.9</v>
      </c>
      <c r="L74" s="12" t="n">
        <v>1200000</v>
      </c>
      <c r="M74" s="12" t="n">
        <v>8223</v>
      </c>
    </row>
    <row r="75" customFormat="false" ht="15.25" hidden="false" customHeight="false" outlineLevel="0" collapsed="false">
      <c r="A75" s="0" t="s">
        <v>31</v>
      </c>
      <c r="B75" s="1" t="n">
        <v>43935</v>
      </c>
      <c r="C75" s="12" t="n">
        <v>18328</v>
      </c>
      <c r="D75" s="12" t="n">
        <v>2558</v>
      </c>
      <c r="E75" s="12" t="n">
        <v>148</v>
      </c>
      <c r="F75" s="12" t="n">
        <v>18</v>
      </c>
      <c r="G75" s="12" t="n">
        <v>1470</v>
      </c>
      <c r="H75" s="12" t="n">
        <v>16710</v>
      </c>
      <c r="I75" s="12" t="n">
        <v>8</v>
      </c>
      <c r="J75" s="12" t="n">
        <v>126</v>
      </c>
      <c r="K75" s="12" t="n">
        <v>1</v>
      </c>
      <c r="L75" s="12" t="n">
        <v>1300000</v>
      </c>
      <c r="M75" s="12" t="n">
        <v>8908</v>
      </c>
    </row>
    <row r="76" customFormat="false" ht="15.25" hidden="false" customHeight="false" outlineLevel="0" collapsed="false">
      <c r="A76" s="0" t="s">
        <v>31</v>
      </c>
      <c r="B76" s="1" t="n">
        <v>43936</v>
      </c>
      <c r="C76" s="12" t="n">
        <v>21102</v>
      </c>
      <c r="D76" s="12" t="n">
        <v>2774</v>
      </c>
      <c r="E76" s="12" t="n">
        <v>170</v>
      </c>
      <c r="F76" s="12" t="n">
        <v>22</v>
      </c>
      <c r="G76" s="12" t="n">
        <v>1694</v>
      </c>
      <c r="H76" s="12" t="n">
        <v>19238</v>
      </c>
      <c r="I76" s="12" t="n">
        <v>8</v>
      </c>
      <c r="J76" s="12" t="n">
        <v>145</v>
      </c>
      <c r="K76" s="12" t="n">
        <v>1</v>
      </c>
      <c r="L76" s="12" t="n">
        <v>1400000</v>
      </c>
      <c r="M76" s="12" t="n">
        <v>9593</v>
      </c>
    </row>
    <row r="77" customFormat="false" ht="15.25" hidden="false" customHeight="false" outlineLevel="0" collapsed="false">
      <c r="A77" s="0" t="s">
        <v>31</v>
      </c>
      <c r="B77" s="1" t="n">
        <v>43937</v>
      </c>
      <c r="C77" s="12" t="n">
        <v>24490</v>
      </c>
      <c r="D77" s="12" t="n">
        <v>3388</v>
      </c>
      <c r="E77" s="12" t="n">
        <v>198</v>
      </c>
      <c r="F77" s="12" t="n">
        <v>28</v>
      </c>
      <c r="G77" s="12" t="n">
        <v>1986</v>
      </c>
      <c r="H77" s="12" t="n">
        <v>22306</v>
      </c>
      <c r="I77" s="12" t="n">
        <v>8</v>
      </c>
      <c r="J77" s="12" t="n">
        <v>168</v>
      </c>
      <c r="K77" s="12" t="n">
        <v>1</v>
      </c>
      <c r="L77" s="12" t="n">
        <v>1517992</v>
      </c>
      <c r="M77" s="12" t="n">
        <v>10402</v>
      </c>
    </row>
    <row r="78" customFormat="false" ht="15.25" hidden="false" customHeight="false" outlineLevel="0" collapsed="false">
      <c r="A78" s="0" t="s">
        <v>31</v>
      </c>
      <c r="B78" s="1" t="n">
        <v>43938</v>
      </c>
      <c r="C78" s="12" t="n">
        <v>27938</v>
      </c>
      <c r="D78" s="12" t="n">
        <v>3448</v>
      </c>
      <c r="E78" s="12" t="n">
        <v>232</v>
      </c>
      <c r="F78" s="12" t="n">
        <v>34</v>
      </c>
      <c r="G78" s="12" t="n">
        <v>2304</v>
      </c>
      <c r="H78" s="12" t="n">
        <v>25402</v>
      </c>
      <c r="I78" s="12" t="n">
        <v>8</v>
      </c>
      <c r="J78" s="12" t="n">
        <v>191</v>
      </c>
      <c r="K78" s="12" t="n">
        <v>2</v>
      </c>
      <c r="L78" s="12" t="n">
        <v>1613413</v>
      </c>
      <c r="M78" s="12" t="n">
        <v>11056</v>
      </c>
    </row>
    <row r="79" customFormat="false" ht="15.25" hidden="false" customHeight="false" outlineLevel="0" collapsed="false">
      <c r="A79" s="0" t="s">
        <v>31</v>
      </c>
      <c r="B79" s="1" t="n">
        <v>43939</v>
      </c>
      <c r="C79" s="12" t="n">
        <v>32008</v>
      </c>
      <c r="D79" s="12" t="n">
        <v>4070</v>
      </c>
      <c r="E79" s="12" t="n">
        <v>273</v>
      </c>
      <c r="F79" s="12" t="n">
        <v>41</v>
      </c>
      <c r="G79" s="12" t="n">
        <v>2590</v>
      </c>
      <c r="H79" s="12" t="n">
        <v>29145</v>
      </c>
      <c r="I79" s="12" t="n">
        <v>8</v>
      </c>
      <c r="J79" s="12" t="n">
        <v>219</v>
      </c>
      <c r="K79" s="12" t="n">
        <v>2</v>
      </c>
      <c r="L79" s="12" t="n">
        <v>1718019</v>
      </c>
      <c r="M79" s="12" t="n">
        <v>11773</v>
      </c>
    </row>
    <row r="80" customFormat="false" ht="15.25" hidden="false" customHeight="false" outlineLevel="0" collapsed="false">
      <c r="A80" s="0" t="s">
        <v>31</v>
      </c>
      <c r="B80" s="1" t="n">
        <v>43940</v>
      </c>
      <c r="C80" s="12" t="n">
        <v>36793</v>
      </c>
      <c r="D80" s="12" t="n">
        <v>4785</v>
      </c>
      <c r="E80" s="12" t="n">
        <v>313</v>
      </c>
      <c r="F80" s="12" t="n">
        <v>40</v>
      </c>
      <c r="G80" s="12" t="n">
        <v>3057</v>
      </c>
      <c r="H80" s="12" t="n">
        <v>33423</v>
      </c>
      <c r="I80" s="12" t="n">
        <v>8</v>
      </c>
      <c r="J80" s="12" t="n">
        <v>252</v>
      </c>
      <c r="K80" s="12" t="n">
        <v>2</v>
      </c>
      <c r="L80" s="12" t="n">
        <v>1831892</v>
      </c>
      <c r="M80" s="12" t="n">
        <v>12553</v>
      </c>
    </row>
    <row r="81" customFormat="false" ht="15.25" hidden="false" customHeight="false" outlineLevel="0" collapsed="false">
      <c r="A81" s="0" t="s">
        <v>31</v>
      </c>
      <c r="B81" s="1" t="n">
        <v>43941</v>
      </c>
      <c r="C81" s="12" t="n">
        <v>42853</v>
      </c>
      <c r="D81" s="12" t="n">
        <v>6060</v>
      </c>
      <c r="E81" s="12" t="n">
        <v>361</v>
      </c>
      <c r="F81" s="12" t="n">
        <v>48</v>
      </c>
      <c r="G81" s="12" t="n">
        <v>3291</v>
      </c>
      <c r="H81" s="12" t="n">
        <v>39201</v>
      </c>
      <c r="I81" s="12" t="n">
        <v>8</v>
      </c>
      <c r="J81" s="12" t="n">
        <v>294</v>
      </c>
      <c r="K81" s="12" t="n">
        <v>2</v>
      </c>
      <c r="L81" s="12" t="n">
        <v>1940000</v>
      </c>
      <c r="M81" s="12" t="n">
        <v>13294</v>
      </c>
    </row>
    <row r="82" customFormat="false" ht="15.25" hidden="false" customHeight="false" outlineLevel="0" collapsed="false">
      <c r="A82" s="0" t="s">
        <v>31</v>
      </c>
      <c r="B82" s="1" t="n">
        <v>43942</v>
      </c>
      <c r="C82" s="6" t="n">
        <v>47121</v>
      </c>
      <c r="D82" s="6" t="n">
        <v>4268</v>
      </c>
      <c r="E82" s="6" t="n">
        <v>405</v>
      </c>
      <c r="F82" s="6" t="n">
        <v>44</v>
      </c>
      <c r="G82" s="6" t="n">
        <v>3446</v>
      </c>
      <c r="H82" s="6" t="n">
        <v>43270</v>
      </c>
      <c r="I82" s="6" t="n">
        <v>700</v>
      </c>
      <c r="J82" s="6" t="n">
        <v>323</v>
      </c>
      <c r="K82" s="6" t="n">
        <v>3</v>
      </c>
      <c r="L82" s="6" t="n">
        <v>2053319</v>
      </c>
      <c r="M82" s="6" t="n">
        <v>14070</v>
      </c>
    </row>
    <row r="83" customFormat="false" ht="15.25" hidden="false" customHeight="false" outlineLevel="0" collapsed="false">
      <c r="A83" s="0" t="s">
        <v>31</v>
      </c>
      <c r="B83" s="1" t="n">
        <v>43943</v>
      </c>
      <c r="C83" s="6" t="n">
        <v>52763</v>
      </c>
      <c r="D83" s="6" t="n">
        <v>5642</v>
      </c>
      <c r="E83" s="6" t="n">
        <v>456</v>
      </c>
      <c r="F83" s="6" t="n">
        <v>51</v>
      </c>
      <c r="G83" s="6" t="n">
        <v>3873</v>
      </c>
      <c r="H83" s="6" t="n">
        <v>48434</v>
      </c>
      <c r="I83" s="6" t="n">
        <v>700</v>
      </c>
      <c r="J83" s="6" t="n">
        <v>362</v>
      </c>
      <c r="K83" s="6" t="n">
        <v>3</v>
      </c>
      <c r="L83" s="6" t="n">
        <v>2142604</v>
      </c>
      <c r="M83" s="6" t="n">
        <v>14682</v>
      </c>
    </row>
    <row r="84" customFormat="false" ht="15.25" hidden="false" customHeight="false" outlineLevel="0" collapsed="false">
      <c r="A84" s="0" t="s">
        <v>31</v>
      </c>
      <c r="B84" s="1" t="n">
        <v>43944</v>
      </c>
      <c r="C84" s="6" t="n">
        <v>57999</v>
      </c>
      <c r="D84" s="6" t="n">
        <v>5236</v>
      </c>
      <c r="E84" s="6" t="n">
        <v>513</v>
      </c>
      <c r="F84" s="6" t="n">
        <v>57</v>
      </c>
      <c r="G84" s="6" t="n">
        <v>4420</v>
      </c>
      <c r="H84" s="6" t="n">
        <v>53066</v>
      </c>
      <c r="I84" s="6" t="n">
        <v>700</v>
      </c>
      <c r="J84" s="6" t="n">
        <v>397</v>
      </c>
      <c r="K84" s="6" t="n">
        <v>4</v>
      </c>
      <c r="L84" s="6" t="n">
        <v>2250000</v>
      </c>
      <c r="M84" s="6" t="n">
        <v>15418</v>
      </c>
    </row>
    <row r="85" customFormat="false" ht="15.25" hidden="false" customHeight="false" outlineLevel="0" collapsed="false">
      <c r="A85" s="0" t="s">
        <v>31</v>
      </c>
      <c r="B85" s="1" t="n">
        <v>43945</v>
      </c>
      <c r="C85" s="6" t="n">
        <v>62773</v>
      </c>
      <c r="D85" s="6" t="n">
        <v>4774</v>
      </c>
      <c r="E85" s="6" t="n">
        <v>555</v>
      </c>
      <c r="F85" s="6" t="n">
        <v>42</v>
      </c>
      <c r="G85" s="6" t="n">
        <v>4891</v>
      </c>
      <c r="H85" s="6" t="n">
        <v>57327</v>
      </c>
      <c r="I85" s="6" t="n">
        <v>2300</v>
      </c>
      <c r="J85" s="6" t="n">
        <v>430</v>
      </c>
      <c r="K85" s="6" t="n">
        <v>4</v>
      </c>
      <c r="L85" s="6" t="n">
        <v>2401616</v>
      </c>
      <c r="M85" s="6" t="n">
        <v>16457</v>
      </c>
    </row>
    <row r="86" customFormat="false" ht="15.25" hidden="false" customHeight="false" outlineLevel="0" collapsed="false">
      <c r="A86" s="0" t="s">
        <v>31</v>
      </c>
      <c r="B86" s="1" t="n">
        <v>43946</v>
      </c>
      <c r="C86" s="6" t="n">
        <v>68622</v>
      </c>
      <c r="D86" s="6" t="n">
        <v>5849</v>
      </c>
      <c r="E86" s="6" t="n">
        <v>615</v>
      </c>
      <c r="F86" s="6" t="n">
        <v>60</v>
      </c>
      <c r="G86" s="6" t="n">
        <v>5568</v>
      </c>
      <c r="H86" s="6" t="n">
        <v>62439</v>
      </c>
      <c r="I86" s="6" t="n">
        <v>2300</v>
      </c>
      <c r="J86" s="6" t="n">
        <v>470</v>
      </c>
      <c r="K86" s="6" t="n">
        <v>4</v>
      </c>
      <c r="L86" s="6" t="n">
        <v>2550000</v>
      </c>
      <c r="M86" s="6" t="n">
        <v>17474</v>
      </c>
    </row>
    <row r="87" customFormat="false" ht="15.25" hidden="false" customHeight="false" outlineLevel="0" collapsed="false">
      <c r="A87" s="0" t="s">
        <v>31</v>
      </c>
      <c r="B87" s="1" t="n">
        <v>43947</v>
      </c>
      <c r="C87" s="6" t="n">
        <v>74588</v>
      </c>
      <c r="D87" s="6" t="n">
        <v>5966</v>
      </c>
      <c r="E87" s="6" t="n">
        <v>681</v>
      </c>
      <c r="F87" s="6" t="n">
        <v>66</v>
      </c>
      <c r="G87" s="6" t="n">
        <v>6250</v>
      </c>
      <c r="H87" s="6" t="n">
        <v>67657</v>
      </c>
      <c r="I87" s="6" t="n">
        <v>2300</v>
      </c>
      <c r="J87" s="6" t="n">
        <v>511</v>
      </c>
      <c r="K87" s="6" t="n">
        <v>5</v>
      </c>
      <c r="L87" s="6" t="n">
        <v>2721500</v>
      </c>
      <c r="M87" s="6" t="n">
        <v>18649</v>
      </c>
    </row>
    <row r="88" customFormat="false" ht="15.25" hidden="false" customHeight="false" outlineLevel="0" collapsed="false">
      <c r="A88" s="0" t="s">
        <v>31</v>
      </c>
      <c r="B88" s="1" t="n">
        <v>43948</v>
      </c>
      <c r="C88" s="6" t="n">
        <v>80949</v>
      </c>
      <c r="D88" s="6" t="n">
        <v>6361</v>
      </c>
      <c r="E88" s="6" t="n">
        <v>747</v>
      </c>
      <c r="F88" s="6" t="n">
        <v>66</v>
      </c>
      <c r="G88" s="6" t="n">
        <v>6767</v>
      </c>
      <c r="H88" s="6" t="n">
        <v>73435</v>
      </c>
      <c r="I88" s="6" t="n">
        <v>2300</v>
      </c>
      <c r="J88" s="6" t="n">
        <v>555</v>
      </c>
      <c r="K88" s="6" t="n">
        <v>5</v>
      </c>
      <c r="L88" s="6" t="n">
        <v>2877699</v>
      </c>
      <c r="M88" s="6" t="n">
        <v>19719</v>
      </c>
    </row>
    <row r="89" customFormat="false" ht="14" hidden="false" customHeight="false" outlineLevel="0" collapsed="false">
      <c r="A89" s="0" t="s">
        <v>31</v>
      </c>
      <c r="B89" s="1" t="n">
        <v>43949</v>
      </c>
      <c r="C89" s="2" t="n">
        <v>87147</v>
      </c>
      <c r="D89" s="2" t="n">
        <v>6198</v>
      </c>
      <c r="E89" s="2" t="n">
        <v>794</v>
      </c>
      <c r="F89" s="2" t="n">
        <v>47</v>
      </c>
      <c r="G89" s="2" t="n">
        <v>7346</v>
      </c>
      <c r="H89" s="2" t="n">
        <v>79007</v>
      </c>
      <c r="I89" s="2" t="n">
        <v>2300</v>
      </c>
      <c r="J89" s="2" t="n">
        <v>597</v>
      </c>
      <c r="K89" s="2" t="n">
        <v>5</v>
      </c>
      <c r="L89" s="2" t="n">
        <v>3019434</v>
      </c>
      <c r="M89" s="2" t="n">
        <v>20690</v>
      </c>
    </row>
    <row r="90" customFormat="false" ht="14" hidden="false" customHeight="false" outlineLevel="0" collapsed="false">
      <c r="A90" s="0" t="s">
        <v>31</v>
      </c>
      <c r="B90" s="1" t="n">
        <v>43950</v>
      </c>
      <c r="C90" s="2" t="n">
        <v>93558</v>
      </c>
      <c r="D90" s="2" t="n">
        <v>6411</v>
      </c>
      <c r="E90" s="2" t="n">
        <v>867</v>
      </c>
      <c r="F90" s="2" t="n">
        <v>73</v>
      </c>
      <c r="G90" s="2" t="n">
        <v>8456</v>
      </c>
      <c r="H90" s="2" t="n">
        <v>84235</v>
      </c>
      <c r="I90" s="2" t="n">
        <v>2300</v>
      </c>
      <c r="J90" s="2" t="n">
        <v>641</v>
      </c>
      <c r="K90" s="2" t="n">
        <v>6</v>
      </c>
      <c r="L90" s="2" t="n">
        <v>3139258</v>
      </c>
      <c r="M90" s="2" t="n">
        <v>21511</v>
      </c>
    </row>
    <row r="91" customFormat="false" ht="14" hidden="false" customHeight="false" outlineLevel="0" collapsed="false">
      <c r="A91" s="0" t="s">
        <v>31</v>
      </c>
      <c r="B91" s="1" t="n">
        <v>43951</v>
      </c>
      <c r="C91" s="2" t="n">
        <v>99399</v>
      </c>
      <c r="D91" s="2" t="n">
        <v>5841</v>
      </c>
      <c r="E91" s="2" t="n">
        <v>972</v>
      </c>
      <c r="F91" s="2" t="n">
        <v>105</v>
      </c>
      <c r="G91" s="2" t="n">
        <v>10286</v>
      </c>
      <c r="H91" s="2" t="n">
        <v>88141</v>
      </c>
      <c r="I91" s="2" t="n">
        <v>2300</v>
      </c>
      <c r="J91" s="2" t="n">
        <v>681</v>
      </c>
      <c r="K91" s="2" t="n">
        <v>7</v>
      </c>
      <c r="L91" s="2" t="n">
        <v>3303717</v>
      </c>
      <c r="M91" s="2" t="n">
        <v>22638</v>
      </c>
    </row>
    <row r="92" customFormat="false" ht="14.75" hidden="false" customHeight="false" outlineLevel="0" collapsed="false">
      <c r="A92" s="0" t="s">
        <v>31</v>
      </c>
      <c r="B92" s="1" t="n">
        <v>43952</v>
      </c>
      <c r="C92" s="2" t="n">
        <v>106498</v>
      </c>
      <c r="D92" s="2" t="n">
        <v>7099</v>
      </c>
      <c r="E92" s="2" t="n">
        <v>1073</v>
      </c>
      <c r="F92" s="2" t="n">
        <v>101</v>
      </c>
      <c r="G92" s="2" t="n">
        <v>11619</v>
      </c>
      <c r="H92" s="2" t="n">
        <v>93806</v>
      </c>
      <c r="I92" s="2" t="n">
        <v>2300</v>
      </c>
      <c r="J92" s="2" t="n">
        <v>730</v>
      </c>
      <c r="K92" s="2" t="n">
        <v>7</v>
      </c>
      <c r="L92" s="2" t="n">
        <v>3490000</v>
      </c>
      <c r="M92" s="2" t="n">
        <v>23915</v>
      </c>
    </row>
    <row r="93" customFormat="false" ht="15.25" hidden="false" customHeight="false" outlineLevel="0" collapsed="false">
      <c r="A93" s="0" t="s">
        <v>31</v>
      </c>
      <c r="B93" s="1" t="n">
        <v>43953</v>
      </c>
      <c r="C93" s="6" t="n">
        <f aca="false">Sheet1!LA94</f>
        <v>114431</v>
      </c>
      <c r="D93" s="6" t="n">
        <f aca="false">Sheet1!LB94</f>
        <v>7933</v>
      </c>
      <c r="E93" s="6" t="n">
        <f aca="false">Sheet1!LC94</f>
        <v>1169</v>
      </c>
      <c r="F93" s="6" t="n">
        <f aca="false">Sheet1!LD94</f>
        <v>96</v>
      </c>
      <c r="G93" s="6" t="n">
        <f aca="false">Sheet1!LE94</f>
        <v>13220</v>
      </c>
      <c r="H93" s="6" t="n">
        <f aca="false">Sheet1!LF94</f>
        <v>100042</v>
      </c>
      <c r="I93" s="6" t="n">
        <f aca="false">Sheet1!LG94</f>
        <v>2300</v>
      </c>
      <c r="J93" s="6" t="n">
        <f aca="false">Sheet1!LH94</f>
        <v>784</v>
      </c>
      <c r="K93" s="6" t="n">
        <f aca="false">Sheet1!LI94</f>
        <v>8</v>
      </c>
      <c r="L93" s="6" t="n">
        <f aca="false">Sheet1!LJ94</f>
        <v>3700000</v>
      </c>
      <c r="M93" s="6" t="n">
        <f aca="false">Sheet1!LK94</f>
        <v>25354</v>
      </c>
    </row>
    <row r="94" customFormat="false" ht="15.25" hidden="false" customHeight="false" outlineLevel="0" collapsed="false">
      <c r="A94" s="0" t="s">
        <v>31</v>
      </c>
      <c r="B94" s="1" t="n">
        <v>43954</v>
      </c>
      <c r="C94" s="6" t="n">
        <f aca="false">Sheet1!LA95</f>
        <v>124054</v>
      </c>
      <c r="D94" s="6" t="n">
        <f aca="false">Sheet1!LB95</f>
        <v>9623</v>
      </c>
      <c r="E94" s="6" t="n">
        <f aca="false">Sheet1!LC95</f>
        <v>1222</v>
      </c>
      <c r="F94" s="6" t="n">
        <f aca="false">Sheet1!LD95</f>
        <v>53</v>
      </c>
      <c r="G94" s="6" t="n">
        <f aca="false">Sheet1!LE95</f>
        <v>15013</v>
      </c>
      <c r="H94" s="6" t="n">
        <f aca="false">Sheet1!LF95</f>
        <v>107819</v>
      </c>
      <c r="I94" s="6" t="n">
        <f aca="false">Sheet1!LG95</f>
        <v>2300</v>
      </c>
      <c r="J94" s="6" t="n">
        <f aca="false">Sheet1!LH95</f>
        <v>850</v>
      </c>
      <c r="K94" s="6" t="n">
        <f aca="false">Sheet1!LI95</f>
        <v>8</v>
      </c>
      <c r="L94" s="6" t="n">
        <f aca="false">Sheet1!LJ95</f>
        <v>3945518</v>
      </c>
      <c r="M94" s="6" t="n">
        <f aca="false">Sheet1!LK95</f>
        <v>27036</v>
      </c>
    </row>
    <row r="95" customFormat="false" ht="15.25" hidden="false" customHeight="false" outlineLevel="0" collapsed="false">
      <c r="A95" s="0" t="s">
        <v>31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31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31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31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31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31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31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31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31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31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31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Q94" activeCellId="1" sqref="B90 Q94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32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32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32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32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32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32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32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32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32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32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32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32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32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32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32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32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32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32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32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32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32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32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32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32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32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32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32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32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32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32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32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32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32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32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32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32</v>
      </c>
      <c r="B37" s="1" t="n">
        <v>43897</v>
      </c>
      <c r="C37" s="7" t="n">
        <v>13</v>
      </c>
      <c r="D37" s="7" t="n">
        <v>4</v>
      </c>
      <c r="E37" s="7"/>
      <c r="F37" s="7"/>
      <c r="G37" s="7"/>
      <c r="H37" s="7" t="n">
        <v>13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32</v>
      </c>
      <c r="B38" s="1" t="n">
        <v>43898</v>
      </c>
      <c r="C38" s="6" t="n">
        <v>21</v>
      </c>
      <c r="D38" s="6" t="n">
        <v>8</v>
      </c>
      <c r="E38" s="6"/>
      <c r="F38" s="6"/>
      <c r="G38" s="6"/>
      <c r="H38" s="6" t="n">
        <v>21</v>
      </c>
      <c r="I38" s="6"/>
      <c r="J38" s="6" t="n">
        <v>2.1</v>
      </c>
      <c r="K38" s="6"/>
      <c r="L38" s="6"/>
      <c r="M38" s="6"/>
    </row>
    <row r="39" customFormat="false" ht="15.25" hidden="false" customHeight="false" outlineLevel="0" collapsed="false">
      <c r="A39" s="0" t="s">
        <v>32</v>
      </c>
      <c r="B39" s="1" t="n">
        <v>43899</v>
      </c>
      <c r="C39" s="6" t="n">
        <v>30</v>
      </c>
      <c r="D39" s="6" t="n">
        <v>9</v>
      </c>
      <c r="E39" s="6"/>
      <c r="F39" s="6"/>
      <c r="G39" s="6"/>
      <c r="H39" s="6" t="n">
        <v>30</v>
      </c>
      <c r="I39" s="6"/>
      <c r="J39" s="6" t="n">
        <v>2.9</v>
      </c>
      <c r="K39" s="6"/>
      <c r="L39" s="6"/>
      <c r="M39" s="6"/>
    </row>
    <row r="40" customFormat="false" ht="15.25" hidden="false" customHeight="false" outlineLevel="0" collapsed="false">
      <c r="A40" s="0" t="s">
        <v>32</v>
      </c>
      <c r="B40" s="1" t="n">
        <v>43900</v>
      </c>
      <c r="C40" s="6" t="n">
        <v>39</v>
      </c>
      <c r="D40" s="6" t="n">
        <v>9</v>
      </c>
      <c r="E40" s="6"/>
      <c r="F40" s="6"/>
      <c r="G40" s="6"/>
      <c r="H40" s="6" t="n">
        <v>39</v>
      </c>
      <c r="I40" s="6"/>
      <c r="J40" s="6" t="n">
        <v>3.8</v>
      </c>
      <c r="K40" s="6"/>
      <c r="L40" s="6"/>
      <c r="M40" s="6"/>
    </row>
    <row r="41" customFormat="false" ht="15.25" hidden="false" customHeight="false" outlineLevel="0" collapsed="false">
      <c r="A41" s="0" t="s">
        <v>32</v>
      </c>
      <c r="B41" s="1" t="n">
        <v>43901</v>
      </c>
      <c r="C41" s="6" t="n">
        <v>41</v>
      </c>
      <c r="D41" s="6" t="n">
        <v>2</v>
      </c>
      <c r="E41" s="6"/>
      <c r="F41" s="6"/>
      <c r="G41" s="6"/>
      <c r="H41" s="6" t="n">
        <v>41</v>
      </c>
      <c r="I41" s="6" t="n">
        <v>1</v>
      </c>
      <c r="J41" s="6" t="n">
        <v>4</v>
      </c>
      <c r="K41" s="6"/>
      <c r="L41" s="6"/>
      <c r="M41" s="6"/>
    </row>
    <row r="42" customFormat="false" ht="15.25" hidden="false" customHeight="false" outlineLevel="0" collapsed="false">
      <c r="A42" s="0" t="s">
        <v>32</v>
      </c>
      <c r="B42" s="1" t="n">
        <v>43902</v>
      </c>
      <c r="C42" s="6" t="n">
        <v>59</v>
      </c>
      <c r="D42" s="6" t="n">
        <v>18</v>
      </c>
      <c r="E42" s="6"/>
      <c r="F42" s="6"/>
      <c r="G42" s="6"/>
      <c r="H42" s="6" t="n">
        <v>59</v>
      </c>
      <c r="I42" s="6" t="n">
        <v>1</v>
      </c>
      <c r="J42" s="6" t="n">
        <v>5.8</v>
      </c>
      <c r="K42" s="6"/>
      <c r="L42" s="6"/>
      <c r="M42" s="6"/>
    </row>
    <row r="43" customFormat="false" ht="15.25" hidden="false" customHeight="false" outlineLevel="0" collapsed="false">
      <c r="A43" s="0" t="s">
        <v>32</v>
      </c>
      <c r="B43" s="1" t="n">
        <v>43903</v>
      </c>
      <c r="C43" s="6" t="n">
        <v>78</v>
      </c>
      <c r="D43" s="6" t="n">
        <v>19</v>
      </c>
      <c r="E43" s="6"/>
      <c r="F43" s="6"/>
      <c r="G43" s="6" t="n">
        <v>1</v>
      </c>
      <c r="H43" s="6" t="n">
        <v>77</v>
      </c>
      <c r="I43" s="6" t="n">
        <v>1</v>
      </c>
      <c r="J43" s="6" t="n">
        <v>7.6</v>
      </c>
      <c r="K43" s="6"/>
      <c r="L43" s="6"/>
      <c r="M43" s="6"/>
    </row>
    <row r="44" customFormat="false" ht="15.25" hidden="false" customHeight="false" outlineLevel="0" collapsed="false">
      <c r="A44" s="0" t="s">
        <v>32</v>
      </c>
      <c r="B44" s="1" t="n">
        <v>43904</v>
      </c>
      <c r="C44" s="6" t="n">
        <v>112</v>
      </c>
      <c r="D44" s="6" t="n">
        <v>34</v>
      </c>
      <c r="E44" s="6"/>
      <c r="F44" s="6"/>
      <c r="G44" s="6" t="n">
        <v>1</v>
      </c>
      <c r="H44" s="6" t="n">
        <v>111</v>
      </c>
      <c r="I44" s="6" t="n">
        <v>1</v>
      </c>
      <c r="J44" s="6" t="n">
        <v>11</v>
      </c>
      <c r="K44" s="6"/>
      <c r="L44" s="6"/>
      <c r="M44" s="6"/>
    </row>
    <row r="45" customFormat="false" ht="15.25" hidden="false" customHeight="false" outlineLevel="0" collapsed="false">
      <c r="A45" s="0" t="s">
        <v>32</v>
      </c>
      <c r="B45" s="1" t="n">
        <v>43905</v>
      </c>
      <c r="C45" s="6" t="n">
        <v>169</v>
      </c>
      <c r="D45" s="6" t="n">
        <v>57</v>
      </c>
      <c r="E45" s="6"/>
      <c r="F45" s="6"/>
      <c r="G45" s="6" t="n">
        <v>2</v>
      </c>
      <c r="H45" s="6" t="n">
        <v>167</v>
      </c>
      <c r="I45" s="6" t="n">
        <v>10</v>
      </c>
      <c r="J45" s="6" t="n">
        <v>16.6</v>
      </c>
      <c r="K45" s="6"/>
      <c r="L45" s="6"/>
      <c r="M45" s="6"/>
    </row>
    <row r="46" customFormat="false" ht="15.25" hidden="false" customHeight="false" outlineLevel="0" collapsed="false">
      <c r="A46" s="0" t="s">
        <v>32</v>
      </c>
      <c r="B46" s="1" t="n">
        <v>43906</v>
      </c>
      <c r="C46" s="6" t="n">
        <v>245</v>
      </c>
      <c r="D46" s="6" t="n">
        <v>76</v>
      </c>
      <c r="E46" s="6"/>
      <c r="F46" s="6"/>
      <c r="G46" s="6" t="n">
        <v>2</v>
      </c>
      <c r="H46" s="6" t="n">
        <v>243</v>
      </c>
      <c r="I46" s="6" t="n">
        <v>9</v>
      </c>
      <c r="J46" s="6" t="n">
        <v>24</v>
      </c>
      <c r="K46" s="6"/>
      <c r="L46" s="6"/>
      <c r="M46" s="6"/>
    </row>
    <row r="47" customFormat="false" ht="15.25" hidden="false" customHeight="false" outlineLevel="0" collapsed="false">
      <c r="A47" s="0" t="s">
        <v>32</v>
      </c>
      <c r="B47" s="1" t="n">
        <v>43907</v>
      </c>
      <c r="C47" s="6" t="n">
        <v>331</v>
      </c>
      <c r="D47" s="6" t="n">
        <v>86</v>
      </c>
      <c r="E47" s="6" t="n">
        <v>1</v>
      </c>
      <c r="F47" s="6" t="n">
        <v>1</v>
      </c>
      <c r="G47" s="6" t="n">
        <v>3</v>
      </c>
      <c r="H47" s="6" t="n">
        <v>327</v>
      </c>
      <c r="I47" s="6" t="n">
        <v>18</v>
      </c>
      <c r="J47" s="6" t="n">
        <v>32.5</v>
      </c>
      <c r="K47" s="6"/>
      <c r="L47" s="6"/>
      <c r="M47" s="6"/>
    </row>
    <row r="48" customFormat="false" ht="15.25" hidden="false" customHeight="false" outlineLevel="0" collapsed="false">
      <c r="A48" s="0" t="s">
        <v>32</v>
      </c>
      <c r="B48" s="1" t="n">
        <v>43908</v>
      </c>
      <c r="C48" s="6" t="n">
        <v>448</v>
      </c>
      <c r="D48" s="6" t="n">
        <v>117</v>
      </c>
      <c r="E48" s="6" t="n">
        <v>1</v>
      </c>
      <c r="F48" s="6" t="n">
        <v>0</v>
      </c>
      <c r="G48" s="6" t="n">
        <v>3</v>
      </c>
      <c r="H48" s="6" t="n">
        <v>444</v>
      </c>
      <c r="I48" s="6" t="n">
        <v>18</v>
      </c>
      <c r="J48" s="6" t="n">
        <v>43.9</v>
      </c>
      <c r="K48" s="6"/>
      <c r="L48" s="6"/>
      <c r="M48" s="6"/>
    </row>
    <row r="49" customFormat="false" ht="15.25" hidden="false" customHeight="false" outlineLevel="0" collapsed="false">
      <c r="A49" s="0" t="s">
        <v>32</v>
      </c>
      <c r="B49" s="1" t="n">
        <v>43909</v>
      </c>
      <c r="C49" s="6" t="n">
        <v>642</v>
      </c>
      <c r="D49" s="6" t="n">
        <v>194</v>
      </c>
      <c r="E49" s="6" t="n">
        <v>2</v>
      </c>
      <c r="F49" s="6" t="n">
        <v>1</v>
      </c>
      <c r="G49" s="6" t="n">
        <v>4</v>
      </c>
      <c r="H49" s="6" t="n">
        <v>636</v>
      </c>
      <c r="I49" s="6" t="n">
        <v>18</v>
      </c>
      <c r="J49" s="6" t="n">
        <v>63</v>
      </c>
      <c r="K49" s="6"/>
      <c r="L49" s="6"/>
      <c r="M49" s="6"/>
    </row>
    <row r="50" customFormat="false" ht="15.25" hidden="false" customHeight="false" outlineLevel="0" collapsed="false">
      <c r="A50" s="0" t="s">
        <v>32</v>
      </c>
      <c r="B50" s="1" t="n">
        <v>43910</v>
      </c>
      <c r="C50" s="6" t="n">
        <v>786</v>
      </c>
      <c r="D50" s="6" t="n">
        <v>144</v>
      </c>
      <c r="E50" s="6" t="n">
        <v>4</v>
      </c>
      <c r="F50" s="6" t="n">
        <v>2</v>
      </c>
      <c r="G50" s="6" t="n">
        <v>4</v>
      </c>
      <c r="H50" s="6" t="n">
        <v>778</v>
      </c>
      <c r="I50" s="6" t="n">
        <v>20</v>
      </c>
      <c r="J50" s="6" t="n">
        <v>77</v>
      </c>
      <c r="K50" s="6"/>
      <c r="L50" s="6"/>
      <c r="M50" s="6"/>
    </row>
    <row r="51" customFormat="false" ht="15.25" hidden="false" customHeight="false" outlineLevel="0" collapsed="false">
      <c r="A51" s="0" t="s">
        <v>32</v>
      </c>
      <c r="B51" s="1" t="n">
        <v>43911</v>
      </c>
      <c r="C51" s="6" t="n">
        <v>1020</v>
      </c>
      <c r="D51" s="6" t="n">
        <v>234</v>
      </c>
      <c r="E51" s="6" t="n">
        <v>7</v>
      </c>
      <c r="F51" s="6" t="n">
        <v>3</v>
      </c>
      <c r="G51" s="6" t="n">
        <v>5</v>
      </c>
      <c r="H51" s="6" t="n">
        <v>1008</v>
      </c>
      <c r="I51" s="6" t="n">
        <v>26</v>
      </c>
      <c r="J51" s="6" t="n">
        <v>100</v>
      </c>
      <c r="K51" s="6"/>
      <c r="L51" s="6"/>
      <c r="M51" s="6"/>
    </row>
    <row r="52" customFormat="false" ht="15.25" hidden="false" customHeight="false" outlineLevel="0" collapsed="false">
      <c r="A52" s="0" t="s">
        <v>32</v>
      </c>
      <c r="B52" s="1" t="n">
        <v>43912</v>
      </c>
      <c r="C52" s="6" t="n">
        <v>1280</v>
      </c>
      <c r="D52" s="6" t="n">
        <v>260</v>
      </c>
      <c r="E52" s="6" t="n">
        <v>12</v>
      </c>
      <c r="F52" s="6" t="n">
        <v>5</v>
      </c>
      <c r="G52" s="6" t="n">
        <v>5</v>
      </c>
      <c r="H52" s="6" t="n">
        <v>1263</v>
      </c>
      <c r="I52" s="6" t="n">
        <v>26</v>
      </c>
      <c r="J52" s="6" t="n">
        <v>126</v>
      </c>
      <c r="K52" s="6"/>
      <c r="L52" s="6"/>
      <c r="M52" s="6"/>
    </row>
    <row r="53" customFormat="false" ht="15.25" hidden="false" customHeight="false" outlineLevel="0" collapsed="false">
      <c r="A53" s="0" t="s">
        <v>32</v>
      </c>
      <c r="B53" s="1" t="n">
        <v>43913</v>
      </c>
      <c r="C53" s="6" t="n">
        <v>1600</v>
      </c>
      <c r="D53" s="6" t="n">
        <v>320</v>
      </c>
      <c r="E53" s="6" t="n">
        <v>14</v>
      </c>
      <c r="F53" s="6" t="n">
        <v>2</v>
      </c>
      <c r="G53" s="6" t="n">
        <v>5</v>
      </c>
      <c r="H53" s="6" t="n">
        <v>1581</v>
      </c>
      <c r="I53" s="6" t="n">
        <v>26</v>
      </c>
      <c r="J53" s="6" t="n">
        <v>157</v>
      </c>
      <c r="K53" s="6"/>
      <c r="L53" s="6"/>
      <c r="M53" s="6"/>
    </row>
    <row r="54" customFormat="false" ht="15.25" hidden="false" customHeight="false" outlineLevel="0" collapsed="false">
      <c r="A54" s="0" t="s">
        <v>32</v>
      </c>
      <c r="B54" s="1" t="n">
        <v>43914</v>
      </c>
      <c r="C54" s="6" t="n">
        <v>2060</v>
      </c>
      <c r="D54" s="6" t="n">
        <v>460</v>
      </c>
      <c r="E54" s="6" t="n">
        <v>23</v>
      </c>
      <c r="F54" s="6" t="n">
        <v>9</v>
      </c>
      <c r="G54" s="6" t="n">
        <v>14</v>
      </c>
      <c r="H54" s="6" t="n">
        <v>2023</v>
      </c>
      <c r="I54" s="6" t="n">
        <v>47</v>
      </c>
      <c r="J54" s="6" t="n">
        <v>202</v>
      </c>
      <c r="K54" s="6"/>
      <c r="L54" s="6"/>
      <c r="M54" s="6"/>
    </row>
    <row r="55" customFormat="false" ht="15.25" hidden="false" customHeight="false" outlineLevel="0" collapsed="false">
      <c r="A55" s="0" t="s">
        <v>32</v>
      </c>
      <c r="B55" s="1" t="n">
        <v>43915</v>
      </c>
      <c r="C55" s="8" t="n">
        <v>2362</v>
      </c>
      <c r="D55" s="8" t="n">
        <v>302</v>
      </c>
      <c r="E55" s="8" t="n">
        <v>33</v>
      </c>
      <c r="F55" s="8" t="n">
        <v>10</v>
      </c>
      <c r="G55" s="8" t="n">
        <v>22</v>
      </c>
      <c r="H55" s="8" t="n">
        <v>2307</v>
      </c>
      <c r="I55" s="8" t="n">
        <v>48</v>
      </c>
      <c r="J55" s="8" t="n">
        <v>232</v>
      </c>
      <c r="K55" s="8" t="n">
        <v>3</v>
      </c>
      <c r="L55" s="8"/>
      <c r="M55" s="8"/>
    </row>
    <row r="56" customFormat="false" ht="15.25" hidden="false" customHeight="false" outlineLevel="0" collapsed="false">
      <c r="A56" s="0" t="s">
        <v>32</v>
      </c>
      <c r="B56" s="1" t="n">
        <v>43916</v>
      </c>
      <c r="C56" s="8" t="n">
        <v>2995</v>
      </c>
      <c r="D56" s="8" t="n">
        <v>633</v>
      </c>
      <c r="E56" s="8" t="n">
        <v>43</v>
      </c>
      <c r="F56" s="8" t="n">
        <v>10</v>
      </c>
      <c r="G56" s="8" t="n">
        <v>22</v>
      </c>
      <c r="H56" s="8" t="n">
        <v>2930</v>
      </c>
      <c r="I56" s="8" t="n">
        <v>61</v>
      </c>
      <c r="J56" s="8" t="n">
        <v>294</v>
      </c>
      <c r="K56" s="8" t="n">
        <v>4</v>
      </c>
      <c r="L56" s="8"/>
      <c r="M56" s="8"/>
    </row>
    <row r="57" customFormat="false" ht="15.25" hidden="false" customHeight="false" outlineLevel="0" collapsed="false">
      <c r="A57" s="0" t="s">
        <v>32</v>
      </c>
      <c r="B57" s="1" t="n">
        <v>43917</v>
      </c>
      <c r="C57" s="8" t="n">
        <v>3544</v>
      </c>
      <c r="D57" s="8" t="n">
        <v>549</v>
      </c>
      <c r="E57" s="8" t="n">
        <v>60</v>
      </c>
      <c r="F57" s="8" t="n">
        <v>17</v>
      </c>
      <c r="G57" s="8" t="n">
        <v>43</v>
      </c>
      <c r="H57" s="8" t="n">
        <v>3441</v>
      </c>
      <c r="I57" s="8" t="n">
        <v>61</v>
      </c>
      <c r="J57" s="8" t="n">
        <v>348</v>
      </c>
      <c r="K57" s="8" t="n">
        <v>6</v>
      </c>
      <c r="L57" s="8"/>
      <c r="M57" s="8"/>
    </row>
    <row r="58" customFormat="false" ht="15.25" hidden="false" customHeight="false" outlineLevel="0" collapsed="false">
      <c r="A58" s="0" t="s">
        <v>32</v>
      </c>
      <c r="B58" s="1" t="n">
        <v>43918</v>
      </c>
      <c r="C58" s="8" t="n">
        <v>4268</v>
      </c>
      <c r="D58" s="8" t="n">
        <v>724</v>
      </c>
      <c r="E58" s="8" t="n">
        <v>76</v>
      </c>
      <c r="F58" s="8" t="n">
        <v>16</v>
      </c>
      <c r="G58" s="8" t="n">
        <v>43</v>
      </c>
      <c r="H58" s="8" t="n">
        <v>4149</v>
      </c>
      <c r="I58" s="8" t="n">
        <v>71</v>
      </c>
      <c r="J58" s="8" t="n">
        <v>419</v>
      </c>
      <c r="K58" s="8" t="n">
        <v>7</v>
      </c>
      <c r="L58" s="8"/>
      <c r="M58" s="8"/>
    </row>
    <row r="59" customFormat="false" ht="15.25" hidden="false" customHeight="false" outlineLevel="0" collapsed="false">
      <c r="A59" s="0" t="s">
        <v>32</v>
      </c>
      <c r="B59" s="1" t="n">
        <v>43919</v>
      </c>
      <c r="C59" s="8" t="n">
        <v>5170</v>
      </c>
      <c r="D59" s="8" t="n">
        <v>902</v>
      </c>
      <c r="E59" s="8" t="n">
        <v>100</v>
      </c>
      <c r="F59" s="8" t="n">
        <v>24</v>
      </c>
      <c r="G59" s="8" t="n">
        <v>43</v>
      </c>
      <c r="H59" s="8" t="n">
        <v>5027</v>
      </c>
      <c r="I59" s="8" t="n">
        <v>89</v>
      </c>
      <c r="J59" s="8" t="n">
        <v>507</v>
      </c>
      <c r="K59" s="8" t="n">
        <v>10</v>
      </c>
      <c r="L59" s="8"/>
      <c r="M59" s="8"/>
    </row>
    <row r="60" customFormat="false" ht="15.25" hidden="false" customHeight="false" outlineLevel="0" collapsed="false">
      <c r="A60" s="0" t="s">
        <v>32</v>
      </c>
      <c r="B60" s="1" t="n">
        <v>43920</v>
      </c>
      <c r="C60" s="8" t="n">
        <v>5962</v>
      </c>
      <c r="D60" s="8" t="n">
        <v>792</v>
      </c>
      <c r="E60" s="8" t="n">
        <v>119</v>
      </c>
      <c r="F60" s="8" t="n">
        <v>19</v>
      </c>
      <c r="G60" s="8" t="n">
        <v>43</v>
      </c>
      <c r="H60" s="8" t="n">
        <v>5800</v>
      </c>
      <c r="I60" s="8" t="n">
        <v>89</v>
      </c>
      <c r="J60" s="8" t="n">
        <v>585</v>
      </c>
      <c r="K60" s="8" t="n">
        <v>12</v>
      </c>
      <c r="L60" s="8"/>
      <c r="M60" s="8"/>
    </row>
    <row r="61" customFormat="false" ht="15.25" hidden="false" customHeight="false" outlineLevel="0" collapsed="false">
      <c r="A61" s="0" t="s">
        <v>32</v>
      </c>
      <c r="B61" s="1" t="n">
        <v>43921</v>
      </c>
      <c r="C61" s="8" t="n">
        <v>6408</v>
      </c>
      <c r="D61" s="8" t="n">
        <v>446</v>
      </c>
      <c r="E61" s="8" t="n">
        <v>140</v>
      </c>
      <c r="F61" s="8" t="n">
        <v>21</v>
      </c>
      <c r="G61" s="8" t="n">
        <v>43</v>
      </c>
      <c r="H61" s="8" t="n">
        <v>6225</v>
      </c>
      <c r="I61" s="8" t="n">
        <v>164</v>
      </c>
      <c r="J61" s="8" t="n">
        <v>628</v>
      </c>
      <c r="K61" s="8" t="n">
        <v>14</v>
      </c>
      <c r="L61" s="8"/>
      <c r="M61" s="8"/>
    </row>
    <row r="62" customFormat="false" ht="15.25" hidden="false" customHeight="false" outlineLevel="0" collapsed="false">
      <c r="A62" s="0" t="s">
        <v>32</v>
      </c>
      <c r="B62" s="1" t="n">
        <v>43922</v>
      </c>
      <c r="C62" s="8" t="n">
        <v>7443</v>
      </c>
      <c r="D62" s="8" t="n">
        <v>1035</v>
      </c>
      <c r="E62" s="8" t="n">
        <v>160</v>
      </c>
      <c r="F62" s="8" t="n">
        <v>20</v>
      </c>
      <c r="G62" s="8" t="n">
        <v>43</v>
      </c>
      <c r="H62" s="8" t="n">
        <v>7240</v>
      </c>
      <c r="I62" s="8" t="n">
        <v>188</v>
      </c>
      <c r="J62" s="8" t="n">
        <v>730</v>
      </c>
      <c r="K62" s="8" t="n">
        <v>16</v>
      </c>
      <c r="L62" s="8"/>
      <c r="M62" s="8"/>
    </row>
    <row r="63" customFormat="false" ht="15.25" hidden="false" customHeight="false" outlineLevel="0" collapsed="false">
      <c r="A63" s="0" t="s">
        <v>32</v>
      </c>
      <c r="B63" s="1" t="n">
        <v>43923</v>
      </c>
      <c r="C63" s="8" t="n">
        <v>8251</v>
      </c>
      <c r="D63" s="8" t="n">
        <v>808</v>
      </c>
      <c r="E63" s="8" t="n">
        <v>187</v>
      </c>
      <c r="F63" s="8" t="n">
        <v>27</v>
      </c>
      <c r="G63" s="8" t="n">
        <v>43</v>
      </c>
      <c r="H63" s="8" t="n">
        <v>8021</v>
      </c>
      <c r="I63" s="8" t="n">
        <v>230</v>
      </c>
      <c r="J63" s="8" t="n">
        <v>809</v>
      </c>
      <c r="K63" s="8" t="n">
        <v>18</v>
      </c>
      <c r="L63" s="8"/>
      <c r="M63" s="8"/>
    </row>
    <row r="64" customFormat="false" ht="15.25" hidden="false" customHeight="false" outlineLevel="0" collapsed="false">
      <c r="A64" s="0" t="s">
        <v>32</v>
      </c>
      <c r="B64" s="1" t="n">
        <v>43924</v>
      </c>
      <c r="C64" s="8" t="n">
        <v>9034</v>
      </c>
      <c r="D64" s="8" t="n">
        <v>783</v>
      </c>
      <c r="E64" s="8" t="n">
        <v>209</v>
      </c>
      <c r="F64" s="8" t="n">
        <v>22</v>
      </c>
      <c r="G64" s="8" t="n">
        <v>68</v>
      </c>
      <c r="H64" s="8" t="n">
        <v>8757</v>
      </c>
      <c r="I64" s="8" t="n">
        <v>230</v>
      </c>
      <c r="J64" s="8" t="n">
        <v>886</v>
      </c>
      <c r="K64" s="8" t="n">
        <v>20</v>
      </c>
      <c r="L64" s="8"/>
      <c r="M64" s="8"/>
    </row>
    <row r="65" customFormat="false" ht="15.25" hidden="false" customHeight="false" outlineLevel="0" collapsed="false">
      <c r="A65" s="0" t="s">
        <v>32</v>
      </c>
      <c r="B65" s="1" t="n">
        <v>43925</v>
      </c>
      <c r="C65" s="8" t="n">
        <v>9886</v>
      </c>
      <c r="D65" s="8" t="n">
        <v>852</v>
      </c>
      <c r="E65" s="8" t="n">
        <v>246</v>
      </c>
      <c r="F65" s="8" t="n">
        <v>37</v>
      </c>
      <c r="G65" s="8" t="n">
        <v>68</v>
      </c>
      <c r="H65" s="8" t="n">
        <v>9572</v>
      </c>
      <c r="I65" s="8" t="n">
        <v>245</v>
      </c>
      <c r="J65" s="8" t="n">
        <v>970</v>
      </c>
      <c r="K65" s="8" t="n">
        <v>24</v>
      </c>
      <c r="L65" s="8"/>
      <c r="M65" s="8"/>
    </row>
    <row r="66" customFormat="false" ht="15.25" hidden="false" customHeight="false" outlineLevel="0" collapsed="false">
      <c r="A66" s="0" t="s">
        <v>32</v>
      </c>
      <c r="B66" s="1" t="n">
        <v>43926</v>
      </c>
      <c r="C66" s="8" t="n">
        <v>10524</v>
      </c>
      <c r="D66" s="8" t="n">
        <v>638</v>
      </c>
      <c r="E66" s="8" t="n">
        <v>266</v>
      </c>
      <c r="F66" s="8" t="n">
        <v>20</v>
      </c>
      <c r="G66" s="8" t="n">
        <v>75</v>
      </c>
      <c r="H66" s="8" t="n">
        <v>10183</v>
      </c>
      <c r="I66" s="8" t="n">
        <v>251</v>
      </c>
      <c r="J66" s="8" t="n">
        <v>1032</v>
      </c>
      <c r="K66" s="8" t="n">
        <v>26</v>
      </c>
      <c r="L66" s="8" t="n">
        <v>81087</v>
      </c>
      <c r="M66" s="8" t="n">
        <v>7952</v>
      </c>
    </row>
    <row r="67" customFormat="false" ht="15.25" hidden="false" customHeight="false" outlineLevel="0" collapsed="false">
      <c r="A67" s="0" t="s">
        <v>32</v>
      </c>
      <c r="B67" s="1" t="n">
        <v>43927</v>
      </c>
      <c r="C67" s="8" t="n">
        <v>11278</v>
      </c>
      <c r="D67" s="8" t="n">
        <v>754</v>
      </c>
      <c r="E67" s="8" t="n">
        <v>295</v>
      </c>
      <c r="F67" s="8" t="n">
        <v>29</v>
      </c>
      <c r="G67" s="8" t="n">
        <v>75</v>
      </c>
      <c r="H67" s="8" t="n">
        <v>10908</v>
      </c>
      <c r="I67" s="8" t="n">
        <v>267</v>
      </c>
      <c r="J67" s="8" t="n">
        <v>1106</v>
      </c>
      <c r="K67" s="8" t="n">
        <v>29</v>
      </c>
      <c r="L67" s="8" t="n">
        <v>86370</v>
      </c>
      <c r="M67" s="8" t="n">
        <v>8470</v>
      </c>
    </row>
    <row r="68" customFormat="false" ht="15.25" hidden="false" customHeight="false" outlineLevel="0" collapsed="false">
      <c r="A68" s="0" t="s">
        <v>32</v>
      </c>
      <c r="B68" s="1" t="n">
        <v>43928</v>
      </c>
      <c r="C68" s="13" t="n">
        <v>11730</v>
      </c>
      <c r="D68" s="13" t="n">
        <v>452</v>
      </c>
      <c r="E68" s="13" t="n">
        <v>311</v>
      </c>
      <c r="F68" s="13" t="n">
        <v>16</v>
      </c>
      <c r="G68" s="13" t="n">
        <v>140</v>
      </c>
      <c r="H68" s="13" t="n">
        <v>11279</v>
      </c>
      <c r="I68" s="13" t="n">
        <v>270</v>
      </c>
      <c r="J68" s="13" t="n">
        <v>1150</v>
      </c>
      <c r="K68" s="13" t="n">
        <v>31</v>
      </c>
      <c r="L68" s="13" t="n">
        <v>110000</v>
      </c>
      <c r="M68" s="13" t="n">
        <v>10788</v>
      </c>
    </row>
    <row r="69" customFormat="false" ht="15.25" hidden="false" customHeight="false" outlineLevel="0" collapsed="false">
      <c r="A69" s="0" t="s">
        <v>32</v>
      </c>
      <c r="B69" s="1" t="n">
        <v>43929</v>
      </c>
      <c r="C69" s="12" t="n">
        <v>12442</v>
      </c>
      <c r="D69" s="12" t="n">
        <v>712</v>
      </c>
      <c r="E69" s="12" t="n">
        <v>345</v>
      </c>
      <c r="F69" s="12" t="n">
        <v>34</v>
      </c>
      <c r="G69" s="12" t="n">
        <v>184</v>
      </c>
      <c r="H69" s="12" t="n">
        <v>11913</v>
      </c>
      <c r="I69" s="12" t="n">
        <v>271</v>
      </c>
      <c r="J69" s="12" t="n">
        <v>1220</v>
      </c>
      <c r="K69" s="12" t="n">
        <v>34</v>
      </c>
      <c r="L69" s="12" t="n">
        <v>121256</v>
      </c>
      <c r="M69" s="12" t="n">
        <v>11892</v>
      </c>
    </row>
    <row r="70" customFormat="false" ht="15.25" hidden="false" customHeight="false" outlineLevel="0" collapsed="false">
      <c r="A70" s="0" t="s">
        <v>32</v>
      </c>
      <c r="B70" s="1" t="n">
        <v>43930</v>
      </c>
      <c r="C70" s="12" t="n">
        <v>13141</v>
      </c>
      <c r="D70" s="12" t="n">
        <v>699</v>
      </c>
      <c r="E70" s="12" t="n">
        <v>380</v>
      </c>
      <c r="F70" s="12" t="n">
        <v>35</v>
      </c>
      <c r="G70" s="12" t="n">
        <v>196</v>
      </c>
      <c r="H70" s="12" t="n">
        <v>12565</v>
      </c>
      <c r="I70" s="12" t="n">
        <v>245</v>
      </c>
      <c r="J70" s="12" t="n">
        <v>1289</v>
      </c>
      <c r="K70" s="12" t="n">
        <v>37</v>
      </c>
      <c r="L70" s="12" t="n">
        <v>128784</v>
      </c>
      <c r="M70" s="12" t="n">
        <v>12630</v>
      </c>
    </row>
    <row r="71" customFormat="false" ht="15.25" hidden="false" customHeight="false" outlineLevel="0" collapsed="false">
      <c r="A71" s="0" t="s">
        <v>32</v>
      </c>
      <c r="B71" s="1" t="n">
        <v>43931</v>
      </c>
      <c r="C71" s="12" t="n">
        <v>13956</v>
      </c>
      <c r="D71" s="12" t="n">
        <v>815</v>
      </c>
      <c r="E71" s="12" t="n">
        <v>409</v>
      </c>
      <c r="F71" s="12" t="n">
        <v>29</v>
      </c>
      <c r="G71" s="12" t="n">
        <v>205</v>
      </c>
      <c r="H71" s="12" t="n">
        <v>13342</v>
      </c>
      <c r="I71" s="12" t="n">
        <v>241</v>
      </c>
      <c r="J71" s="12" t="n">
        <v>1369</v>
      </c>
      <c r="K71" s="12" t="n">
        <v>40</v>
      </c>
      <c r="L71" s="12" t="n">
        <v>140368</v>
      </c>
      <c r="M71" s="12" t="n">
        <v>13766</v>
      </c>
    </row>
    <row r="72" customFormat="false" ht="15.25" hidden="false" customHeight="false" outlineLevel="0" collapsed="false">
      <c r="A72" s="0" t="s">
        <v>32</v>
      </c>
      <c r="B72" s="1" t="n">
        <v>43932</v>
      </c>
      <c r="C72" s="12" t="n">
        <v>15472</v>
      </c>
      <c r="D72" s="12" t="n">
        <v>1516</v>
      </c>
      <c r="E72" s="12" t="n">
        <v>435</v>
      </c>
      <c r="F72" s="12" t="n">
        <v>26</v>
      </c>
      <c r="G72" s="12" t="n">
        <v>233</v>
      </c>
      <c r="H72" s="12" t="n">
        <v>14804</v>
      </c>
      <c r="I72" s="12" t="n">
        <v>226</v>
      </c>
      <c r="J72" s="12" t="n">
        <v>1517</v>
      </c>
      <c r="K72" s="12" t="n">
        <v>43</v>
      </c>
      <c r="L72" s="12" t="n">
        <v>123564</v>
      </c>
      <c r="M72" s="12" t="n">
        <v>12118</v>
      </c>
    </row>
    <row r="73" customFormat="false" ht="15.25" hidden="false" customHeight="false" outlineLevel="0" collapsed="false">
      <c r="A73" s="0" t="s">
        <v>32</v>
      </c>
      <c r="B73" s="1" t="n">
        <v>43933</v>
      </c>
      <c r="C73" s="12" t="n">
        <v>15987</v>
      </c>
      <c r="D73" s="12" t="n">
        <v>515</v>
      </c>
      <c r="E73" s="12" t="n">
        <v>470</v>
      </c>
      <c r="F73" s="12" t="n">
        <v>35</v>
      </c>
      <c r="G73" s="12" t="n">
        <v>266</v>
      </c>
      <c r="H73" s="12" t="n">
        <v>15251</v>
      </c>
      <c r="I73" s="12" t="n">
        <v>233</v>
      </c>
      <c r="J73" s="12" t="n">
        <v>1568</v>
      </c>
      <c r="K73" s="12" t="n">
        <v>46</v>
      </c>
      <c r="L73" s="12" t="n">
        <v>162798</v>
      </c>
      <c r="M73" s="12" t="n">
        <v>15966</v>
      </c>
    </row>
    <row r="74" customFormat="false" ht="15.25" hidden="false" customHeight="false" outlineLevel="0" collapsed="false">
      <c r="A74" s="0" t="s">
        <v>32</v>
      </c>
      <c r="B74" s="1" t="n">
        <v>43934</v>
      </c>
      <c r="C74" s="12" t="n">
        <v>16585</v>
      </c>
      <c r="D74" s="12" t="n">
        <v>598</v>
      </c>
      <c r="E74" s="12" t="n">
        <v>504</v>
      </c>
      <c r="F74" s="12" t="n">
        <v>34</v>
      </c>
      <c r="G74" s="12" t="n">
        <v>277</v>
      </c>
      <c r="H74" s="12" t="n">
        <v>15804</v>
      </c>
      <c r="I74" s="12" t="n">
        <v>228</v>
      </c>
      <c r="J74" s="12" t="n">
        <v>1627</v>
      </c>
      <c r="K74" s="12" t="n">
        <v>49</v>
      </c>
      <c r="L74" s="12" t="n">
        <v>163616</v>
      </c>
      <c r="M74" s="12" t="n">
        <v>16046</v>
      </c>
    </row>
    <row r="75" customFormat="false" ht="15.25" hidden="false" customHeight="false" outlineLevel="0" collapsed="false">
      <c r="A75" s="0" t="s">
        <v>32</v>
      </c>
      <c r="B75" s="1" t="n">
        <v>43935</v>
      </c>
      <c r="C75" s="12" t="n">
        <v>16934</v>
      </c>
      <c r="D75" s="12" t="n">
        <v>349</v>
      </c>
      <c r="E75" s="12" t="n">
        <v>535</v>
      </c>
      <c r="F75" s="12" t="n">
        <v>31</v>
      </c>
      <c r="G75" s="12" t="n">
        <v>277</v>
      </c>
      <c r="H75" s="12" t="n">
        <v>16122</v>
      </c>
      <c r="I75" s="12" t="n">
        <v>188</v>
      </c>
      <c r="J75" s="12" t="n">
        <v>1661</v>
      </c>
      <c r="K75" s="12" t="n">
        <v>52</v>
      </c>
      <c r="L75" s="12" t="n">
        <v>182707</v>
      </c>
      <c r="M75" s="12" t="n">
        <v>17918</v>
      </c>
    </row>
    <row r="76" customFormat="false" ht="15.25" hidden="false" customHeight="false" outlineLevel="0" collapsed="false">
      <c r="A76" s="0" t="s">
        <v>32</v>
      </c>
      <c r="B76" s="1" t="n">
        <v>43936</v>
      </c>
      <c r="C76" s="12" t="n">
        <v>17448</v>
      </c>
      <c r="D76" s="12" t="n">
        <v>514</v>
      </c>
      <c r="E76" s="12" t="n">
        <v>567</v>
      </c>
      <c r="F76" s="12" t="n">
        <v>32</v>
      </c>
      <c r="G76" s="12" t="n">
        <v>347</v>
      </c>
      <c r="H76" s="12" t="n">
        <v>16534</v>
      </c>
      <c r="I76" s="12" t="n">
        <v>218</v>
      </c>
      <c r="J76" s="12" t="n">
        <v>1711</v>
      </c>
      <c r="K76" s="12" t="n">
        <v>56</v>
      </c>
      <c r="L76" s="12" t="n">
        <v>182707</v>
      </c>
      <c r="M76" s="12" t="n">
        <v>17918</v>
      </c>
    </row>
    <row r="77" customFormat="false" ht="15.25" hidden="false" customHeight="false" outlineLevel="0" collapsed="false">
      <c r="A77" s="0" t="s">
        <v>32</v>
      </c>
      <c r="B77" s="1" t="n">
        <v>43937</v>
      </c>
      <c r="C77" s="12" t="n">
        <v>18091</v>
      </c>
      <c r="D77" s="12" t="n">
        <v>643</v>
      </c>
      <c r="E77" s="12" t="n">
        <v>599</v>
      </c>
      <c r="F77" s="12" t="n">
        <v>32</v>
      </c>
      <c r="G77" s="12" t="n">
        <v>383</v>
      </c>
      <c r="H77" s="12" t="n">
        <v>17109</v>
      </c>
      <c r="I77" s="12" t="n">
        <v>208</v>
      </c>
      <c r="J77" s="12" t="n">
        <v>1774</v>
      </c>
      <c r="K77" s="12" t="n">
        <v>59</v>
      </c>
      <c r="L77" s="12" t="n">
        <v>191680</v>
      </c>
      <c r="M77" s="12" t="n">
        <v>18798</v>
      </c>
    </row>
    <row r="78" customFormat="false" ht="15.25" hidden="false" customHeight="false" outlineLevel="0" collapsed="false">
      <c r="A78" s="0" t="s">
        <v>32</v>
      </c>
      <c r="B78" s="1" t="n">
        <v>43938</v>
      </c>
      <c r="C78" s="12" t="n">
        <v>18841</v>
      </c>
      <c r="D78" s="12" t="n">
        <v>750</v>
      </c>
      <c r="E78" s="12" t="n">
        <v>629</v>
      </c>
      <c r="F78" s="12" t="n">
        <v>30</v>
      </c>
      <c r="G78" s="12" t="n">
        <v>493</v>
      </c>
      <c r="H78" s="12" t="n">
        <v>17719</v>
      </c>
      <c r="I78" s="12" t="n">
        <v>229</v>
      </c>
      <c r="J78" s="12" t="n">
        <v>1848</v>
      </c>
      <c r="K78" s="12" t="n">
        <v>62</v>
      </c>
      <c r="L78" s="12" t="n">
        <v>208314</v>
      </c>
      <c r="M78" s="12" t="n">
        <v>20430</v>
      </c>
    </row>
    <row r="79" customFormat="false" ht="15.25" hidden="false" customHeight="false" outlineLevel="0" collapsed="false">
      <c r="A79" s="0" t="s">
        <v>32</v>
      </c>
      <c r="B79" s="1" t="n">
        <v>43939</v>
      </c>
      <c r="C79" s="12" t="n">
        <v>19022</v>
      </c>
      <c r="D79" s="12" t="n">
        <v>181</v>
      </c>
      <c r="E79" s="12" t="n">
        <v>657</v>
      </c>
      <c r="F79" s="12" t="n">
        <v>28</v>
      </c>
      <c r="G79" s="12" t="n">
        <v>519</v>
      </c>
      <c r="H79" s="12" t="n">
        <v>17846</v>
      </c>
      <c r="I79" s="12" t="n">
        <v>222</v>
      </c>
      <c r="J79" s="12" t="n">
        <v>1866</v>
      </c>
      <c r="K79" s="12" t="n">
        <v>64</v>
      </c>
      <c r="L79" s="12" t="n">
        <v>221049</v>
      </c>
      <c r="M79" s="12" t="n">
        <v>21678</v>
      </c>
    </row>
    <row r="80" customFormat="false" ht="15.25" hidden="false" customHeight="false" outlineLevel="0" collapsed="false">
      <c r="A80" s="0" t="s">
        <v>32</v>
      </c>
      <c r="B80" s="1" t="n">
        <v>43940</v>
      </c>
      <c r="C80" s="12" t="n">
        <v>19685</v>
      </c>
      <c r="D80" s="12" t="n">
        <v>663</v>
      </c>
      <c r="E80" s="12" t="n">
        <v>687</v>
      </c>
      <c r="F80" s="12" t="n">
        <v>30</v>
      </c>
      <c r="G80" s="12" t="n">
        <v>610</v>
      </c>
      <c r="H80" s="12" t="n">
        <v>18388</v>
      </c>
      <c r="I80" s="12" t="n">
        <v>228</v>
      </c>
      <c r="J80" s="12" t="n">
        <v>1931</v>
      </c>
      <c r="K80" s="12" t="n">
        <v>67</v>
      </c>
      <c r="L80" s="12" t="n">
        <v>235878</v>
      </c>
      <c r="M80" s="12" t="n">
        <v>23133</v>
      </c>
    </row>
    <row r="81" customFormat="false" ht="15.25" hidden="false" customHeight="false" outlineLevel="0" collapsed="false">
      <c r="A81" s="0" t="s">
        <v>32</v>
      </c>
      <c r="B81" s="1" t="n">
        <v>43941</v>
      </c>
      <c r="C81" s="12" t="n">
        <v>20206</v>
      </c>
      <c r="D81" s="12" t="n">
        <v>521</v>
      </c>
      <c r="E81" s="12" t="n">
        <v>714</v>
      </c>
      <c r="F81" s="12" t="n">
        <v>27</v>
      </c>
      <c r="G81" s="12" t="n">
        <v>610</v>
      </c>
      <c r="H81" s="12" t="n">
        <v>18882</v>
      </c>
      <c r="I81" s="12" t="n">
        <v>224</v>
      </c>
      <c r="J81" s="12" t="n">
        <v>1982</v>
      </c>
      <c r="K81" s="12" t="n">
        <v>70</v>
      </c>
      <c r="L81" s="12" t="n">
        <v>235878</v>
      </c>
      <c r="M81" s="12" t="n">
        <v>23133</v>
      </c>
    </row>
    <row r="82" customFormat="false" ht="15.25" hidden="false" customHeight="false" outlineLevel="0" collapsed="false">
      <c r="A82" s="0" t="s">
        <v>32</v>
      </c>
      <c r="B82" s="1" t="n">
        <v>43942</v>
      </c>
      <c r="C82" s="6" t="n">
        <v>20863</v>
      </c>
      <c r="D82" s="6" t="n">
        <v>657</v>
      </c>
      <c r="E82" s="6" t="n">
        <v>735</v>
      </c>
      <c r="F82" s="6" t="n">
        <v>21</v>
      </c>
      <c r="G82" s="6" t="n">
        <v>610</v>
      </c>
      <c r="H82" s="6" t="n">
        <v>19518</v>
      </c>
      <c r="I82" s="6" t="n">
        <v>215</v>
      </c>
      <c r="J82" s="6" t="n">
        <v>2046</v>
      </c>
      <c r="K82" s="6" t="n">
        <v>72</v>
      </c>
      <c r="L82" s="6" t="n">
        <v>235878</v>
      </c>
      <c r="M82" s="6" t="n">
        <v>23133</v>
      </c>
    </row>
    <row r="83" customFormat="false" ht="15.25" hidden="false" customHeight="false" outlineLevel="0" collapsed="false">
      <c r="A83" s="0" t="s">
        <v>32</v>
      </c>
      <c r="B83" s="1" t="n">
        <v>43943</v>
      </c>
      <c r="C83" s="6" t="n">
        <v>21379</v>
      </c>
      <c r="D83" s="6" t="n">
        <f aca="false">C83-C82</f>
        <v>516</v>
      </c>
      <c r="E83" s="6" t="n">
        <v>762</v>
      </c>
      <c r="F83" s="6" t="n">
        <v>27</v>
      </c>
      <c r="G83" s="6" t="n">
        <v>917</v>
      </c>
      <c r="H83" s="6" t="n">
        <v>19700</v>
      </c>
      <c r="I83" s="6" t="n">
        <v>213</v>
      </c>
      <c r="J83" s="6" t="n">
        <v>2097</v>
      </c>
      <c r="K83" s="6" t="n">
        <v>75</v>
      </c>
      <c r="L83" s="6" t="n">
        <v>271962</v>
      </c>
      <c r="M83" s="6" t="n">
        <v>26672</v>
      </c>
    </row>
    <row r="84" customFormat="false" ht="15.25" hidden="false" customHeight="false" outlineLevel="0" collapsed="false">
      <c r="A84" s="0" t="s">
        <v>32</v>
      </c>
      <c r="B84" s="1" t="n">
        <v>43944</v>
      </c>
      <c r="C84" s="6" t="n">
        <v>21982</v>
      </c>
      <c r="D84" s="6" t="n">
        <f aca="false">C84-C83</f>
        <v>603</v>
      </c>
      <c r="E84" s="6" t="n">
        <v>785</v>
      </c>
      <c r="F84" s="6" t="n">
        <v>23</v>
      </c>
      <c r="G84" s="6" t="n">
        <v>1143</v>
      </c>
      <c r="H84" s="6" t="n">
        <f aca="false">C84-E84-G84</f>
        <v>20054</v>
      </c>
      <c r="I84" s="6" t="n">
        <v>207</v>
      </c>
      <c r="J84" s="6" t="n">
        <v>2156</v>
      </c>
      <c r="K84" s="6" t="n">
        <v>77</v>
      </c>
      <c r="L84" s="6" t="n">
        <v>284741</v>
      </c>
      <c r="M84" s="6" t="n">
        <v>27925</v>
      </c>
    </row>
    <row r="85" customFormat="false" ht="15.25" hidden="false" customHeight="false" outlineLevel="0" collapsed="false">
      <c r="A85" s="0" t="s">
        <v>32</v>
      </c>
      <c r="B85" s="1" t="n">
        <v>43945</v>
      </c>
      <c r="C85" s="6" t="n">
        <v>22353</v>
      </c>
      <c r="D85" s="6" t="n">
        <f aca="false">C85-C84</f>
        <v>371</v>
      </c>
      <c r="E85" s="6" t="n">
        <v>820</v>
      </c>
      <c r="F85" s="6" t="n">
        <v>35</v>
      </c>
      <c r="G85" s="6" t="n">
        <v>1201</v>
      </c>
      <c r="H85" s="6" t="n">
        <f aca="false">C85-E85-G85</f>
        <v>20332</v>
      </c>
      <c r="I85" s="6" t="n">
        <v>204</v>
      </c>
      <c r="J85" s="6" t="n">
        <v>2192</v>
      </c>
      <c r="K85" s="6" t="n">
        <v>80</v>
      </c>
      <c r="L85" s="6" t="n">
        <v>300525</v>
      </c>
      <c r="M85" s="6" t="n">
        <v>29473</v>
      </c>
    </row>
    <row r="86" customFormat="false" ht="15.25" hidden="false" customHeight="false" outlineLevel="0" collapsed="false">
      <c r="A86" s="0" t="s">
        <v>32</v>
      </c>
      <c r="B86" s="1" t="n">
        <v>43946</v>
      </c>
      <c r="C86" s="6" t="n">
        <v>22797</v>
      </c>
      <c r="D86" s="6" t="n">
        <f aca="false">C86-C85</f>
        <v>444</v>
      </c>
      <c r="E86" s="6" t="n">
        <v>854</v>
      </c>
      <c r="F86" s="6" t="n">
        <v>34</v>
      </c>
      <c r="G86" s="6" t="n">
        <v>1228</v>
      </c>
      <c r="H86" s="6" t="n">
        <f aca="false">C86-E86-G86</f>
        <v>20715</v>
      </c>
      <c r="I86" s="6" t="n">
        <v>188</v>
      </c>
      <c r="J86" s="6" t="n">
        <v>2236</v>
      </c>
      <c r="K86" s="6" t="n">
        <v>84</v>
      </c>
      <c r="L86" s="6" t="n">
        <v>315758</v>
      </c>
      <c r="M86" s="6" t="n">
        <v>30967</v>
      </c>
    </row>
    <row r="87" customFormat="false" ht="15.25" hidden="false" customHeight="false" outlineLevel="0" collapsed="false">
      <c r="A87" s="0" t="s">
        <v>32</v>
      </c>
      <c r="B87" s="1" t="n">
        <v>43947</v>
      </c>
      <c r="C87" s="6" t="n">
        <v>23294</v>
      </c>
      <c r="D87" s="6" t="n">
        <f aca="false">C87-C86</f>
        <v>497</v>
      </c>
      <c r="E87" s="6" t="n">
        <v>880</v>
      </c>
      <c r="F87" s="6" t="n">
        <v>26</v>
      </c>
      <c r="G87" s="6" t="n">
        <v>1277</v>
      </c>
      <c r="H87" s="6" t="n">
        <f aca="false">C87-E87-G87</f>
        <v>21137</v>
      </c>
      <c r="I87" s="6" t="n">
        <v>186</v>
      </c>
      <c r="J87" s="6" t="n">
        <v>2294</v>
      </c>
      <c r="K87" s="6" t="n">
        <v>86</v>
      </c>
      <c r="L87" s="6" t="n">
        <v>330512</v>
      </c>
      <c r="M87" s="6" t="n">
        <v>32414</v>
      </c>
    </row>
    <row r="88" customFormat="false" ht="15.25" hidden="false" customHeight="false" outlineLevel="0" collapsed="false">
      <c r="A88" s="0" t="s">
        <v>32</v>
      </c>
      <c r="B88" s="1" t="n">
        <v>43948</v>
      </c>
      <c r="C88" s="6" t="n">
        <v>23688</v>
      </c>
      <c r="D88" s="6" t="n">
        <f aca="false">C88-C87</f>
        <v>394</v>
      </c>
      <c r="E88" s="6" t="n">
        <v>903</v>
      </c>
      <c r="F88" s="6" t="n">
        <v>23</v>
      </c>
      <c r="G88" s="6" t="n">
        <v>1329</v>
      </c>
      <c r="H88" s="6" t="n">
        <f aca="false">C88-E88-G88</f>
        <v>21456</v>
      </c>
      <c r="I88" s="6" t="n">
        <v>182</v>
      </c>
      <c r="J88" s="6" t="n">
        <v>2340</v>
      </c>
      <c r="K88" s="6" t="n">
        <v>89</v>
      </c>
      <c r="L88" s="6" t="n">
        <v>330512</v>
      </c>
      <c r="M88" s="6" t="n">
        <v>32414</v>
      </c>
    </row>
    <row r="89" customFormat="false" ht="15.25" hidden="false" customHeight="false" outlineLevel="0" collapsed="false">
      <c r="A89" s="0" t="s">
        <v>32</v>
      </c>
      <c r="B89" s="1" t="n">
        <v>43949</v>
      </c>
      <c r="C89" s="2" t="n">
        <v>23824</v>
      </c>
      <c r="D89" s="6" t="n">
        <f aca="false">C89-C88</f>
        <v>136</v>
      </c>
      <c r="E89" s="2" t="n">
        <v>928</v>
      </c>
      <c r="F89" s="2" t="n">
        <v>25</v>
      </c>
      <c r="G89" s="2" t="n">
        <v>1357</v>
      </c>
      <c r="H89" s="6" t="n">
        <f aca="false">C89-E89-G89</f>
        <v>21539</v>
      </c>
      <c r="I89" s="2" t="n">
        <v>176</v>
      </c>
      <c r="J89" s="2" t="n">
        <v>2356</v>
      </c>
      <c r="K89" s="2" t="n">
        <v>91</v>
      </c>
      <c r="L89" s="2" t="n">
        <v>360155</v>
      </c>
      <c r="M89" s="2" t="n">
        <v>35321</v>
      </c>
    </row>
    <row r="90" customFormat="false" ht="15.25" hidden="false" customHeight="false" outlineLevel="0" collapsed="false">
      <c r="A90" s="0" t="s">
        <v>32</v>
      </c>
      <c r="B90" s="1" t="n">
        <v>43950</v>
      </c>
      <c r="C90" s="2" t="n">
        <v>24070</v>
      </c>
      <c r="D90" s="6" t="n">
        <f aca="false">C90-C89</f>
        <v>246</v>
      </c>
      <c r="E90" s="2" t="n">
        <v>948</v>
      </c>
      <c r="F90" s="2" t="n">
        <v>20</v>
      </c>
      <c r="G90" s="2" t="n">
        <v>1389</v>
      </c>
      <c r="H90" s="6" t="n">
        <f aca="false">C90-E90-G90</f>
        <v>21733</v>
      </c>
      <c r="I90" s="2" t="n">
        <v>172</v>
      </c>
      <c r="J90" s="2" t="n">
        <v>2385</v>
      </c>
      <c r="K90" s="2" t="n">
        <v>93</v>
      </c>
      <c r="L90" s="2" t="n">
        <v>360155</v>
      </c>
      <c r="M90" s="2" t="n">
        <v>35321</v>
      </c>
    </row>
    <row r="91" customFormat="false" ht="15.25" hidden="false" customHeight="false" outlineLevel="0" collapsed="false">
      <c r="A91" s="0" t="s">
        <v>32</v>
      </c>
      <c r="B91" s="1" t="n">
        <v>43951</v>
      </c>
      <c r="C91" s="2" t="n">
        <v>24223</v>
      </c>
      <c r="D91" s="6" t="n">
        <f aca="false">C91-C90</f>
        <v>153</v>
      </c>
      <c r="E91" s="2" t="n">
        <v>973</v>
      </c>
      <c r="F91" s="2" t="n">
        <v>25</v>
      </c>
      <c r="G91" s="2" t="n">
        <v>1470</v>
      </c>
      <c r="H91" s="6" t="n">
        <f aca="false">C91-E91-G91</f>
        <v>21780</v>
      </c>
      <c r="I91" s="2" t="n">
        <v>169</v>
      </c>
      <c r="J91" s="2" t="n">
        <v>2403</v>
      </c>
      <c r="K91" s="2" t="n">
        <v>95</v>
      </c>
      <c r="L91" s="2" t="n">
        <v>379551</v>
      </c>
      <c r="M91" s="2" t="n">
        <v>37223</v>
      </c>
    </row>
    <row r="92" customFormat="false" ht="15.25" hidden="false" customHeight="false" outlineLevel="0" collapsed="false">
      <c r="A92" s="0" t="s">
        <v>32</v>
      </c>
      <c r="B92" s="1" t="n">
        <v>43952</v>
      </c>
      <c r="C92" s="2" t="n">
        <v>24674</v>
      </c>
      <c r="D92" s="6" t="n">
        <f aca="false">C92-C91</f>
        <v>451</v>
      </c>
      <c r="E92" s="2" t="n">
        <v>989</v>
      </c>
      <c r="F92" s="2" t="n">
        <v>16</v>
      </c>
      <c r="G92" s="2" t="n">
        <v>1519</v>
      </c>
      <c r="H92" s="6" t="n">
        <f aca="false">C92-E92-G92</f>
        <v>22166</v>
      </c>
      <c r="I92" s="2" t="n">
        <v>172</v>
      </c>
      <c r="J92" s="2" t="n">
        <v>2456</v>
      </c>
      <c r="K92" s="2" t="n">
        <v>97</v>
      </c>
      <c r="L92" s="2" t="n">
        <v>395771</v>
      </c>
      <c r="M92" s="2" t="n">
        <v>38814</v>
      </c>
    </row>
    <row r="93" customFormat="false" ht="15.25" hidden="false" customHeight="false" outlineLevel="0" collapsed="false">
      <c r="A93" s="0" t="s">
        <v>32</v>
      </c>
      <c r="B93" s="1" t="n">
        <v>43953</v>
      </c>
      <c r="C93" s="6" t="n">
        <v>24987</v>
      </c>
      <c r="D93" s="6" t="n">
        <f aca="false">C93-C92</f>
        <v>313</v>
      </c>
      <c r="E93" s="6" t="n">
        <f aca="false">Sheet1!AJF94</f>
        <v>1007</v>
      </c>
      <c r="F93" s="6" t="n">
        <f aca="false">Sheet1!AJG94</f>
        <v>18</v>
      </c>
      <c r="G93" s="6" t="n">
        <f aca="false">Sheet1!AJH94</f>
        <v>1647</v>
      </c>
      <c r="H93" s="6" t="n">
        <f aca="false">C93-E93-G93</f>
        <v>22333</v>
      </c>
      <c r="I93" s="6" t="n">
        <f aca="false">Sheet1!AJJ94</f>
        <v>154</v>
      </c>
      <c r="J93" s="6" t="n">
        <f aca="false">Sheet1!AJK94</f>
        <v>2486</v>
      </c>
      <c r="K93" s="6" t="n">
        <f aca="false">Sheet1!AJL94</f>
        <v>99</v>
      </c>
      <c r="L93" s="6" t="n">
        <f aca="false">Sheet1!AJM94</f>
        <v>409961</v>
      </c>
      <c r="M93" s="6" t="n">
        <f aca="false">Sheet1!AJN94</f>
        <v>40205</v>
      </c>
    </row>
    <row r="94" customFormat="false" ht="15.25" hidden="false" customHeight="false" outlineLevel="0" collapsed="false">
      <c r="A94" s="0" t="s">
        <v>32</v>
      </c>
      <c r="B94" s="1" t="n">
        <v>43954</v>
      </c>
      <c r="C94" s="6" t="n">
        <v>25190</v>
      </c>
      <c r="D94" s="6" t="n">
        <v>203</v>
      </c>
      <c r="E94" s="6" t="n">
        <v>1023</v>
      </c>
      <c r="F94" s="6" t="n">
        <v>16</v>
      </c>
      <c r="G94" s="6" t="n">
        <v>1671</v>
      </c>
      <c r="H94" s="6" t="n">
        <f aca="false">C94-E94-G94</f>
        <v>22496</v>
      </c>
      <c r="I94" s="6" t="n">
        <v>150</v>
      </c>
      <c r="J94" s="6" t="n">
        <v>2470</v>
      </c>
      <c r="K94" s="6" t="n">
        <v>100</v>
      </c>
      <c r="L94" s="6" t="n">
        <v>426836</v>
      </c>
      <c r="M94" s="6" t="n">
        <v>41860</v>
      </c>
    </row>
    <row r="95" customFormat="false" ht="15.25" hidden="false" customHeight="false" outlineLevel="0" collapsed="false">
      <c r="A95" s="0" t="s">
        <v>32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32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32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32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32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32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32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32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32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32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32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32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33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33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33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33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33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33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33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33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33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33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33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33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33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33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33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33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33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33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33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33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33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33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33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33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33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33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33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33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33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33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33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33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33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33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33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33</v>
      </c>
      <c r="B37" s="1" t="n">
        <v>43897</v>
      </c>
      <c r="C37" s="7" t="n">
        <v>66</v>
      </c>
      <c r="D37" s="7" t="n">
        <v>23</v>
      </c>
      <c r="E37" s="7" t="n">
        <v>0</v>
      </c>
      <c r="F37" s="7" t="n">
        <v>0</v>
      </c>
      <c r="G37" s="7" t="n">
        <v>2</v>
      </c>
      <c r="H37" s="7" t="n">
        <v>64</v>
      </c>
      <c r="I37" s="7" t="n">
        <v>1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33</v>
      </c>
      <c r="B38" s="1" t="n">
        <v>43898</v>
      </c>
      <c r="C38" s="6" t="n">
        <v>81</v>
      </c>
      <c r="D38" s="6" t="n">
        <v>15</v>
      </c>
      <c r="E38" s="6" t="n">
        <v>0</v>
      </c>
      <c r="F38" s="6" t="n">
        <v>0</v>
      </c>
      <c r="G38" s="6" t="n">
        <v>2</v>
      </c>
      <c r="H38" s="6" t="n">
        <v>79</v>
      </c>
      <c r="I38" s="6" t="n">
        <v>1</v>
      </c>
      <c r="J38" s="6" t="n">
        <v>9</v>
      </c>
      <c r="K38" s="6"/>
      <c r="L38" s="6"/>
      <c r="M38" s="6"/>
    </row>
    <row r="39" customFormat="false" ht="15.25" hidden="false" customHeight="false" outlineLevel="0" collapsed="false">
      <c r="A39" s="0" t="s">
        <v>33</v>
      </c>
      <c r="B39" s="1" t="n">
        <v>43899</v>
      </c>
      <c r="C39" s="6" t="n">
        <v>104</v>
      </c>
      <c r="D39" s="6" t="n">
        <v>23</v>
      </c>
      <c r="E39" s="6" t="n">
        <v>0</v>
      </c>
      <c r="F39" s="6" t="n">
        <v>0</v>
      </c>
      <c r="G39" s="6" t="n">
        <v>2</v>
      </c>
      <c r="H39" s="6" t="n">
        <v>102</v>
      </c>
      <c r="I39" s="6" t="n">
        <v>1</v>
      </c>
      <c r="J39" s="6" t="n">
        <v>11.5</v>
      </c>
      <c r="K39" s="6"/>
      <c r="L39" s="6"/>
      <c r="M39" s="6"/>
    </row>
    <row r="40" customFormat="false" ht="15.25" hidden="false" customHeight="false" outlineLevel="0" collapsed="false">
      <c r="A40" s="0" t="s">
        <v>33</v>
      </c>
      <c r="B40" s="1" t="n">
        <v>43900</v>
      </c>
      <c r="C40" s="6" t="n">
        <v>131</v>
      </c>
      <c r="D40" s="6" t="n">
        <v>27</v>
      </c>
      <c r="E40" s="6" t="n">
        <v>0</v>
      </c>
      <c r="F40" s="6" t="n">
        <v>0</v>
      </c>
      <c r="G40" s="6" t="n">
        <v>2</v>
      </c>
      <c r="H40" s="6" t="n">
        <v>129</v>
      </c>
      <c r="I40" s="6" t="n">
        <v>1</v>
      </c>
      <c r="J40" s="6" t="n">
        <v>14.5</v>
      </c>
      <c r="K40" s="6"/>
      <c r="L40" s="6"/>
      <c r="M40" s="6"/>
    </row>
    <row r="41" customFormat="false" ht="15.25" hidden="false" customHeight="false" outlineLevel="0" collapsed="false">
      <c r="A41" s="0" t="s">
        <v>33</v>
      </c>
      <c r="B41" s="1" t="n">
        <v>43901</v>
      </c>
      <c r="C41" s="6" t="n">
        <v>182</v>
      </c>
      <c r="D41" s="6" t="n">
        <v>51</v>
      </c>
      <c r="E41" s="6" t="n">
        <v>0</v>
      </c>
      <c r="F41" s="6" t="n">
        <v>0</v>
      </c>
      <c r="G41" s="6" t="n">
        <v>4</v>
      </c>
      <c r="H41" s="6" t="n">
        <v>178</v>
      </c>
      <c r="I41" s="6" t="n">
        <v>1</v>
      </c>
      <c r="J41" s="6" t="n">
        <v>20.2</v>
      </c>
      <c r="K41" s="6"/>
      <c r="L41" s="6"/>
      <c r="M41" s="6"/>
    </row>
    <row r="42" customFormat="false" ht="15.25" hidden="false" customHeight="false" outlineLevel="0" collapsed="false">
      <c r="A42" s="0" t="s">
        <v>33</v>
      </c>
      <c r="B42" s="1" t="n">
        <v>43902</v>
      </c>
      <c r="C42" s="6" t="n">
        <v>246</v>
      </c>
      <c r="D42" s="6" t="n">
        <v>64</v>
      </c>
      <c r="E42" s="6" t="n">
        <v>0</v>
      </c>
      <c r="F42" s="6" t="n">
        <v>0</v>
      </c>
      <c r="G42" s="6" t="n">
        <v>4</v>
      </c>
      <c r="H42" s="6" t="n">
        <v>242</v>
      </c>
      <c r="I42" s="6" t="n">
        <v>1</v>
      </c>
      <c r="J42" s="6" t="n">
        <v>27.3</v>
      </c>
      <c r="K42" s="6"/>
      <c r="L42" s="6"/>
      <c r="M42" s="6"/>
    </row>
    <row r="43" customFormat="false" ht="15.25" hidden="false" customHeight="false" outlineLevel="0" collapsed="false">
      <c r="A43" s="0" t="s">
        <v>33</v>
      </c>
      <c r="B43" s="1" t="n">
        <v>43903</v>
      </c>
      <c r="C43" s="6" t="n">
        <v>361</v>
      </c>
      <c r="D43" s="6" t="n">
        <v>115</v>
      </c>
      <c r="E43" s="6" t="n">
        <v>1</v>
      </c>
      <c r="F43" s="6" t="n">
        <v>1</v>
      </c>
      <c r="G43" s="6" t="n">
        <v>4</v>
      </c>
      <c r="H43" s="6" t="n">
        <v>356</v>
      </c>
      <c r="I43" s="6" t="n">
        <v>1</v>
      </c>
      <c r="J43" s="6" t="n">
        <v>40.1</v>
      </c>
      <c r="K43" s="6"/>
      <c r="L43" s="6"/>
      <c r="M43" s="6"/>
    </row>
    <row r="44" customFormat="false" ht="15.25" hidden="false" customHeight="false" outlineLevel="0" collapsed="false">
      <c r="A44" s="0" t="s">
        <v>33</v>
      </c>
      <c r="B44" s="1" t="n">
        <v>43904</v>
      </c>
      <c r="C44" s="6" t="n">
        <v>504</v>
      </c>
      <c r="D44" s="6" t="n">
        <v>143</v>
      </c>
      <c r="E44" s="6" t="n">
        <v>1</v>
      </c>
      <c r="F44" s="6" t="n">
        <v>0</v>
      </c>
      <c r="G44" s="6" t="n">
        <v>6</v>
      </c>
      <c r="H44" s="6" t="n">
        <v>497</v>
      </c>
      <c r="I44" s="6" t="n">
        <v>1</v>
      </c>
      <c r="J44" s="6" t="n">
        <v>56</v>
      </c>
      <c r="K44" s="6"/>
      <c r="L44" s="6"/>
      <c r="M44" s="6"/>
    </row>
    <row r="45" customFormat="false" ht="15.25" hidden="false" customHeight="false" outlineLevel="0" collapsed="false">
      <c r="A45" s="0" t="s">
        <v>33</v>
      </c>
      <c r="B45" s="1" t="n">
        <v>43905</v>
      </c>
      <c r="C45" s="6" t="n">
        <v>655</v>
      </c>
      <c r="D45" s="6" t="n">
        <v>151</v>
      </c>
      <c r="E45" s="6" t="n">
        <v>1</v>
      </c>
      <c r="F45" s="6" t="n">
        <v>0</v>
      </c>
      <c r="G45" s="6" t="n">
        <v>6</v>
      </c>
      <c r="H45" s="6" t="n">
        <v>648</v>
      </c>
      <c r="I45" s="6" t="n">
        <v>1</v>
      </c>
      <c r="J45" s="6" t="n">
        <v>72.7</v>
      </c>
      <c r="K45" s="6"/>
      <c r="L45" s="6"/>
      <c r="M45" s="6"/>
    </row>
    <row r="46" customFormat="false" ht="15.25" hidden="false" customHeight="false" outlineLevel="0" collapsed="false">
      <c r="A46" s="0" t="s">
        <v>33</v>
      </c>
      <c r="B46" s="1" t="n">
        <v>43906</v>
      </c>
      <c r="C46" s="6" t="n">
        <v>860</v>
      </c>
      <c r="D46" s="6" t="n">
        <v>205</v>
      </c>
      <c r="E46" s="6" t="n">
        <v>1</v>
      </c>
      <c r="F46" s="6" t="n">
        <v>0</v>
      </c>
      <c r="G46" s="6" t="n">
        <v>6</v>
      </c>
      <c r="H46" s="6" t="n">
        <v>853</v>
      </c>
      <c r="I46" s="6" t="n">
        <v>1</v>
      </c>
      <c r="J46" s="6" t="n">
        <v>95.5</v>
      </c>
      <c r="K46" s="6"/>
      <c r="L46" s="6"/>
      <c r="M46" s="6"/>
    </row>
    <row r="47" customFormat="false" ht="15.25" hidden="false" customHeight="false" outlineLevel="0" collapsed="false">
      <c r="A47" s="0" t="s">
        <v>33</v>
      </c>
      <c r="B47" s="1" t="n">
        <v>43907</v>
      </c>
      <c r="C47" s="6" t="n">
        <v>1018</v>
      </c>
      <c r="D47" s="6" t="n">
        <v>158</v>
      </c>
      <c r="E47" s="6" t="n">
        <v>3</v>
      </c>
      <c r="F47" s="6" t="n">
        <v>2</v>
      </c>
      <c r="G47" s="6" t="n">
        <v>8</v>
      </c>
      <c r="H47" s="6" t="n">
        <v>1007</v>
      </c>
      <c r="I47" s="6" t="n">
        <v>12</v>
      </c>
      <c r="J47" s="6" t="n">
        <v>113</v>
      </c>
      <c r="K47" s="6"/>
      <c r="L47" s="6"/>
      <c r="M47" s="6"/>
    </row>
    <row r="48" customFormat="false" ht="15.25" hidden="false" customHeight="false" outlineLevel="0" collapsed="false">
      <c r="A48" s="0" t="s">
        <v>33</v>
      </c>
      <c r="B48" s="1" t="n">
        <v>43908</v>
      </c>
      <c r="C48" s="6" t="n">
        <v>1332</v>
      </c>
      <c r="D48" s="6" t="n">
        <v>314</v>
      </c>
      <c r="E48" s="6" t="n">
        <v>4</v>
      </c>
      <c r="F48" s="6" t="n">
        <v>1</v>
      </c>
      <c r="G48" s="6" t="n">
        <v>8</v>
      </c>
      <c r="H48" s="6" t="n">
        <v>1320</v>
      </c>
      <c r="I48" s="6" t="n">
        <v>12</v>
      </c>
      <c r="J48" s="6" t="n">
        <v>147.9</v>
      </c>
      <c r="K48" s="6"/>
      <c r="L48" s="6"/>
      <c r="M48" s="6"/>
    </row>
    <row r="49" customFormat="false" ht="15.25" hidden="false" customHeight="false" outlineLevel="0" collapsed="false">
      <c r="A49" s="0" t="s">
        <v>33</v>
      </c>
      <c r="B49" s="1" t="n">
        <v>43909</v>
      </c>
      <c r="C49" s="6" t="n">
        <v>1646</v>
      </c>
      <c r="D49" s="6" t="n">
        <v>314</v>
      </c>
      <c r="E49" s="6" t="n">
        <v>4</v>
      </c>
      <c r="F49" s="6" t="n">
        <v>0</v>
      </c>
      <c r="G49" s="6" t="n">
        <v>9</v>
      </c>
      <c r="H49" s="6" t="n">
        <v>1633</v>
      </c>
      <c r="I49" s="6" t="n">
        <v>12</v>
      </c>
      <c r="J49" s="6" t="n">
        <v>183</v>
      </c>
      <c r="K49" s="6"/>
      <c r="L49" s="6"/>
      <c r="M49" s="6"/>
    </row>
    <row r="50" customFormat="false" ht="15.25" hidden="false" customHeight="false" outlineLevel="0" collapsed="false">
      <c r="A50" s="0" t="s">
        <v>33</v>
      </c>
      <c r="B50" s="1" t="n">
        <v>43910</v>
      </c>
      <c r="C50" s="6" t="n">
        <v>2179</v>
      </c>
      <c r="D50" s="6" t="n">
        <v>533</v>
      </c>
      <c r="E50" s="6" t="n">
        <v>6</v>
      </c>
      <c r="F50" s="6" t="n">
        <v>2</v>
      </c>
      <c r="G50" s="6" t="n">
        <v>9</v>
      </c>
      <c r="H50" s="6" t="n">
        <v>2164</v>
      </c>
      <c r="I50" s="6" t="n">
        <v>13</v>
      </c>
      <c r="J50" s="6" t="n">
        <v>242</v>
      </c>
      <c r="K50" s="6"/>
      <c r="L50" s="6"/>
      <c r="M50" s="6"/>
    </row>
    <row r="51" customFormat="false" ht="15.25" hidden="false" customHeight="false" outlineLevel="0" collapsed="false">
      <c r="A51" s="0" t="s">
        <v>33</v>
      </c>
      <c r="B51" s="1" t="n">
        <v>43911</v>
      </c>
      <c r="C51" s="6" t="n">
        <v>2695</v>
      </c>
      <c r="D51" s="6" t="n">
        <v>516</v>
      </c>
      <c r="E51" s="6" t="n">
        <v>7</v>
      </c>
      <c r="F51" s="6" t="n">
        <v>1</v>
      </c>
      <c r="G51" s="6" t="n">
        <v>9</v>
      </c>
      <c r="H51" s="6" t="n">
        <v>2679</v>
      </c>
      <c r="I51" s="6" t="n">
        <v>14</v>
      </c>
      <c r="J51" s="6" t="n">
        <v>299</v>
      </c>
      <c r="K51" s="6"/>
      <c r="L51" s="6"/>
      <c r="M51" s="6"/>
    </row>
    <row r="52" customFormat="false" ht="15.25" hidden="false" customHeight="false" outlineLevel="0" collapsed="false">
      <c r="A52" s="0" t="s">
        <v>33</v>
      </c>
      <c r="B52" s="1" t="n">
        <v>43912</v>
      </c>
      <c r="C52" s="6" t="n">
        <v>2992</v>
      </c>
      <c r="D52" s="6" t="n">
        <v>297</v>
      </c>
      <c r="E52" s="6" t="n">
        <v>8</v>
      </c>
      <c r="F52" s="6" t="n">
        <v>1</v>
      </c>
      <c r="G52" s="6" t="n">
        <v>9</v>
      </c>
      <c r="H52" s="6" t="n">
        <v>2975</v>
      </c>
      <c r="I52" s="6" t="n">
        <v>15</v>
      </c>
      <c r="J52" s="6" t="n">
        <v>332</v>
      </c>
      <c r="K52" s="6"/>
      <c r="L52" s="6"/>
      <c r="M52" s="6"/>
    </row>
    <row r="53" customFormat="false" ht="15.25" hidden="false" customHeight="false" outlineLevel="0" collapsed="false">
      <c r="A53" s="0" t="s">
        <v>33</v>
      </c>
      <c r="B53" s="1" t="n">
        <v>43913</v>
      </c>
      <c r="C53" s="6" t="n">
        <v>3580</v>
      </c>
      <c r="D53" s="6" t="n">
        <v>588</v>
      </c>
      <c r="E53" s="6" t="n">
        <v>16</v>
      </c>
      <c r="F53" s="6" t="n">
        <v>8</v>
      </c>
      <c r="G53" s="6" t="n">
        <v>9</v>
      </c>
      <c r="H53" s="6" t="n">
        <v>3555</v>
      </c>
      <c r="I53" s="6" t="n">
        <v>15</v>
      </c>
      <c r="J53" s="6" t="n">
        <v>397</v>
      </c>
      <c r="K53" s="6"/>
      <c r="L53" s="6"/>
      <c r="M53" s="6"/>
    </row>
    <row r="54" customFormat="false" ht="15.25" hidden="false" customHeight="false" outlineLevel="0" collapsed="false">
      <c r="A54" s="0" t="s">
        <v>33</v>
      </c>
      <c r="B54" s="1" t="n">
        <v>43914</v>
      </c>
      <c r="C54" s="6" t="n">
        <v>4474</v>
      </c>
      <c r="D54" s="6" t="n">
        <v>894</v>
      </c>
      <c r="E54" s="6" t="n">
        <v>21</v>
      </c>
      <c r="F54" s="6" t="n">
        <v>5</v>
      </c>
      <c r="G54" s="6" t="n">
        <v>9</v>
      </c>
      <c r="H54" s="6" t="n">
        <v>4444</v>
      </c>
      <c r="I54" s="6" t="n">
        <v>14</v>
      </c>
      <c r="J54" s="6" t="n">
        <v>497</v>
      </c>
      <c r="K54" s="6"/>
      <c r="L54" s="6"/>
      <c r="M54" s="6"/>
    </row>
    <row r="55" customFormat="false" ht="15.25" hidden="false" customHeight="false" outlineLevel="0" collapsed="false">
      <c r="A55" s="0" t="s">
        <v>33</v>
      </c>
      <c r="B55" s="1" t="n">
        <v>43915</v>
      </c>
      <c r="C55" s="8" t="n">
        <v>5283</v>
      </c>
      <c r="D55" s="8" t="n">
        <v>809</v>
      </c>
      <c r="E55" s="8" t="n">
        <v>28</v>
      </c>
      <c r="F55" s="8" t="n">
        <v>7</v>
      </c>
      <c r="G55" s="8" t="n">
        <v>9</v>
      </c>
      <c r="H55" s="8" t="n">
        <v>5246</v>
      </c>
      <c r="I55" s="8" t="n">
        <v>22</v>
      </c>
      <c r="J55" s="8" t="n">
        <v>587</v>
      </c>
      <c r="K55" s="8" t="n">
        <v>3</v>
      </c>
      <c r="L55" s="8"/>
      <c r="M55" s="8"/>
    </row>
    <row r="56" customFormat="false" ht="15.25" hidden="false" customHeight="false" outlineLevel="0" collapsed="false">
      <c r="A56" s="0" t="s">
        <v>33</v>
      </c>
      <c r="B56" s="1" t="n">
        <v>43916</v>
      </c>
      <c r="C56" s="8" t="n">
        <v>5588</v>
      </c>
      <c r="D56" s="8" t="n">
        <v>305</v>
      </c>
      <c r="E56" s="8" t="n">
        <v>30</v>
      </c>
      <c r="F56" s="8" t="n">
        <v>2</v>
      </c>
      <c r="G56" s="8" t="n">
        <v>9</v>
      </c>
      <c r="H56" s="8" t="n">
        <v>5549</v>
      </c>
      <c r="I56" s="8" t="n">
        <v>28</v>
      </c>
      <c r="J56" s="8" t="n">
        <v>620</v>
      </c>
      <c r="K56" s="8" t="n">
        <v>3</v>
      </c>
      <c r="L56" s="8"/>
      <c r="M56" s="8"/>
    </row>
    <row r="57" customFormat="false" ht="15.25" hidden="false" customHeight="false" outlineLevel="0" collapsed="false">
      <c r="A57" s="0" t="s">
        <v>33</v>
      </c>
      <c r="B57" s="1" t="n">
        <v>43917</v>
      </c>
      <c r="C57" s="8" t="n">
        <v>6847</v>
      </c>
      <c r="D57" s="8" t="n">
        <v>1259</v>
      </c>
      <c r="E57" s="8" t="n">
        <v>49</v>
      </c>
      <c r="F57" s="8" t="n">
        <v>19</v>
      </c>
      <c r="G57" s="8" t="n">
        <v>112</v>
      </c>
      <c r="H57" s="8" t="n">
        <v>6686</v>
      </c>
      <c r="I57" s="8" t="n">
        <v>28</v>
      </c>
      <c r="J57" s="8" t="n">
        <v>760</v>
      </c>
      <c r="K57" s="8" t="n">
        <v>5</v>
      </c>
      <c r="L57" s="8"/>
      <c r="M57" s="8"/>
    </row>
    <row r="58" customFormat="false" ht="15.25" hidden="false" customHeight="false" outlineLevel="0" collapsed="false">
      <c r="A58" s="0" t="s">
        <v>33</v>
      </c>
      <c r="B58" s="1" t="n">
        <v>43918</v>
      </c>
      <c r="C58" s="8" t="n">
        <v>7657</v>
      </c>
      <c r="D58" s="8" t="n">
        <v>810</v>
      </c>
      <c r="E58" s="8" t="n">
        <v>58</v>
      </c>
      <c r="F58" s="8" t="n">
        <v>9</v>
      </c>
      <c r="G58" s="8" t="n">
        <v>225</v>
      </c>
      <c r="H58" s="8" t="n">
        <v>7374</v>
      </c>
      <c r="I58" s="8" t="n">
        <v>128</v>
      </c>
      <c r="J58" s="8" t="n">
        <v>850</v>
      </c>
      <c r="K58" s="8" t="n">
        <v>6</v>
      </c>
      <c r="L58" s="8"/>
      <c r="M58" s="8"/>
    </row>
    <row r="59" customFormat="false" ht="15.25" hidden="false" customHeight="false" outlineLevel="0" collapsed="false">
      <c r="A59" s="0" t="s">
        <v>33</v>
      </c>
      <c r="B59" s="1" t="n">
        <v>43919</v>
      </c>
      <c r="C59" s="8" t="n">
        <v>8188</v>
      </c>
      <c r="D59" s="8" t="n">
        <v>531</v>
      </c>
      <c r="E59" s="8" t="n">
        <v>68</v>
      </c>
      <c r="F59" s="8" t="n">
        <v>10</v>
      </c>
      <c r="G59" s="8" t="n">
        <v>225</v>
      </c>
      <c r="H59" s="8" t="n">
        <v>7895</v>
      </c>
      <c r="I59" s="8" t="n">
        <v>128</v>
      </c>
      <c r="J59" s="8" t="n">
        <v>909</v>
      </c>
      <c r="K59" s="8" t="n">
        <v>8</v>
      </c>
      <c r="L59" s="8"/>
      <c r="M59" s="8"/>
    </row>
    <row r="60" customFormat="false" ht="15.25" hidden="false" customHeight="false" outlineLevel="0" collapsed="false">
      <c r="A60" s="0" t="s">
        <v>33</v>
      </c>
      <c r="B60" s="1" t="n">
        <v>43920</v>
      </c>
      <c r="C60" s="8" t="n">
        <v>8774</v>
      </c>
      <c r="D60" s="8" t="n">
        <v>586</v>
      </c>
      <c r="E60" s="8" t="n">
        <v>86</v>
      </c>
      <c r="F60" s="8" t="n">
        <v>18</v>
      </c>
      <c r="G60" s="8" t="n">
        <v>479</v>
      </c>
      <c r="H60" s="8" t="n">
        <v>8209</v>
      </c>
      <c r="I60" s="8" t="n">
        <v>187</v>
      </c>
      <c r="J60" s="8" t="n">
        <v>974</v>
      </c>
      <c r="K60" s="8" t="n">
        <v>10</v>
      </c>
      <c r="L60" s="8"/>
      <c r="M60" s="8"/>
    </row>
    <row r="61" customFormat="false" ht="15.25" hidden="false" customHeight="false" outlineLevel="0" collapsed="false">
      <c r="A61" s="0" t="s">
        <v>33</v>
      </c>
      <c r="B61" s="1" t="n">
        <v>43921</v>
      </c>
      <c r="C61" s="8" t="n">
        <v>9597</v>
      </c>
      <c r="D61" s="8" t="n">
        <v>823</v>
      </c>
      <c r="E61" s="8" t="n">
        <v>108</v>
      </c>
      <c r="F61" s="8" t="n">
        <v>22</v>
      </c>
      <c r="G61" s="8" t="n">
        <v>636</v>
      </c>
      <c r="H61" s="8" t="n">
        <v>8853</v>
      </c>
      <c r="I61" s="8" t="n">
        <v>193</v>
      </c>
      <c r="J61" s="8" t="n">
        <v>1066</v>
      </c>
      <c r="K61" s="8" t="n">
        <v>12</v>
      </c>
      <c r="L61" s="8"/>
      <c r="M61" s="8"/>
    </row>
    <row r="62" customFormat="false" ht="15.25" hidden="false" customHeight="false" outlineLevel="0" collapsed="false">
      <c r="A62" s="0" t="s">
        <v>33</v>
      </c>
      <c r="B62" s="1" t="n">
        <v>43922</v>
      </c>
      <c r="C62" s="8" t="n">
        <v>10180</v>
      </c>
      <c r="D62" s="8" t="n">
        <v>583</v>
      </c>
      <c r="E62" s="8" t="n">
        <v>128</v>
      </c>
      <c r="F62" s="8" t="n">
        <v>20</v>
      </c>
      <c r="G62" s="8" t="n">
        <v>1095</v>
      </c>
      <c r="H62" s="8" t="n">
        <v>8957</v>
      </c>
      <c r="I62" s="8" t="n">
        <v>198</v>
      </c>
      <c r="J62" s="8" t="n">
        <v>1130</v>
      </c>
      <c r="K62" s="8" t="n">
        <v>14</v>
      </c>
      <c r="L62" s="8"/>
      <c r="M62" s="8"/>
    </row>
    <row r="63" customFormat="false" ht="15.25" hidden="false" customHeight="false" outlineLevel="0" collapsed="false">
      <c r="A63" s="0" t="s">
        <v>33</v>
      </c>
      <c r="B63" s="1" t="n">
        <v>43923</v>
      </c>
      <c r="C63" s="8" t="n">
        <v>10711</v>
      </c>
      <c r="D63" s="8" t="n">
        <v>531</v>
      </c>
      <c r="E63" s="8" t="n">
        <v>146</v>
      </c>
      <c r="F63" s="8" t="n">
        <v>18</v>
      </c>
      <c r="G63" s="8" t="n">
        <v>1436</v>
      </c>
      <c r="H63" s="8" t="n">
        <v>9129</v>
      </c>
      <c r="I63" s="8" t="n">
        <v>215</v>
      </c>
      <c r="J63" s="8" t="n">
        <v>1189</v>
      </c>
      <c r="K63" s="8" t="n">
        <v>16</v>
      </c>
      <c r="L63" s="8"/>
      <c r="M63" s="8"/>
    </row>
    <row r="64" customFormat="false" ht="15.25" hidden="false" customHeight="false" outlineLevel="0" collapsed="false">
      <c r="A64" s="0" t="s">
        <v>33</v>
      </c>
      <c r="B64" s="1" t="n">
        <v>43924</v>
      </c>
      <c r="C64" s="8" t="n">
        <v>11123</v>
      </c>
      <c r="D64" s="8" t="n">
        <v>412</v>
      </c>
      <c r="E64" s="8" t="n">
        <v>158</v>
      </c>
      <c r="F64" s="8" t="n">
        <v>12</v>
      </c>
      <c r="G64" s="8" t="n">
        <v>1749</v>
      </c>
      <c r="H64" s="8" t="n">
        <v>9216</v>
      </c>
      <c r="I64" s="8" t="n">
        <v>227</v>
      </c>
      <c r="J64" s="8" t="n">
        <v>1235</v>
      </c>
      <c r="K64" s="8" t="n">
        <v>18</v>
      </c>
      <c r="L64" s="8"/>
      <c r="M64" s="8"/>
    </row>
    <row r="65" customFormat="false" ht="15.25" hidden="false" customHeight="false" outlineLevel="0" collapsed="false">
      <c r="A65" s="0" t="s">
        <v>33</v>
      </c>
      <c r="B65" s="1" t="n">
        <v>43925</v>
      </c>
      <c r="C65" s="8" t="n">
        <v>11524</v>
      </c>
      <c r="D65" s="8" t="n">
        <v>401</v>
      </c>
      <c r="E65" s="8" t="n">
        <v>168</v>
      </c>
      <c r="F65" s="8" t="n">
        <v>10</v>
      </c>
      <c r="G65" s="8" t="n">
        <v>2022</v>
      </c>
      <c r="H65" s="8" t="n">
        <v>9334</v>
      </c>
      <c r="I65" s="8" t="n">
        <v>245</v>
      </c>
      <c r="J65" s="8" t="n">
        <v>1280</v>
      </c>
      <c r="K65" s="8" t="n">
        <v>19</v>
      </c>
      <c r="L65" s="8"/>
      <c r="M65" s="8"/>
    </row>
    <row r="66" customFormat="false" ht="15.25" hidden="false" customHeight="false" outlineLevel="0" collapsed="false">
      <c r="A66" s="0" t="s">
        <v>33</v>
      </c>
      <c r="B66" s="1" t="n">
        <v>43926</v>
      </c>
      <c r="C66" s="8" t="n">
        <v>11781</v>
      </c>
      <c r="D66" s="8" t="n">
        <v>257</v>
      </c>
      <c r="E66" s="8" t="n">
        <v>186</v>
      </c>
      <c r="F66" s="8" t="n">
        <v>18</v>
      </c>
      <c r="G66" s="8" t="n">
        <v>2507</v>
      </c>
      <c r="H66" s="8" t="n">
        <v>9088</v>
      </c>
      <c r="I66" s="8" t="n">
        <v>245</v>
      </c>
      <c r="J66" s="8" t="n">
        <v>1308</v>
      </c>
      <c r="K66" s="8" t="n">
        <v>21</v>
      </c>
      <c r="L66" s="8" t="n">
        <v>104134</v>
      </c>
      <c r="M66" s="8" t="n">
        <v>11562</v>
      </c>
    </row>
    <row r="67" customFormat="false" ht="15.25" hidden="false" customHeight="false" outlineLevel="0" collapsed="false">
      <c r="A67" s="0" t="s">
        <v>33</v>
      </c>
      <c r="B67" s="1" t="n">
        <v>43927</v>
      </c>
      <c r="C67" s="8" t="n">
        <v>12051</v>
      </c>
      <c r="D67" s="8" t="n">
        <v>270</v>
      </c>
      <c r="E67" s="8" t="n">
        <v>204</v>
      </c>
      <c r="F67" s="8" t="n">
        <v>18</v>
      </c>
      <c r="G67" s="8" t="n">
        <v>2998</v>
      </c>
      <c r="H67" s="8" t="n">
        <v>8849</v>
      </c>
      <c r="I67" s="8" t="n">
        <v>244</v>
      </c>
      <c r="J67" s="8" t="n">
        <v>1338</v>
      </c>
      <c r="K67" s="8" t="n">
        <v>23</v>
      </c>
      <c r="L67" s="8" t="n">
        <v>108416</v>
      </c>
      <c r="M67" s="8" t="n">
        <v>12038</v>
      </c>
    </row>
    <row r="68" customFormat="false" ht="15.25" hidden="false" customHeight="false" outlineLevel="0" collapsed="false">
      <c r="A68" s="0" t="s">
        <v>33</v>
      </c>
      <c r="B68" s="1" t="n">
        <v>43928</v>
      </c>
      <c r="C68" s="13" t="n">
        <v>12297</v>
      </c>
      <c r="D68" s="13" t="n">
        <v>246</v>
      </c>
      <c r="E68" s="13" t="n">
        <v>220</v>
      </c>
      <c r="F68" s="13" t="n">
        <v>16</v>
      </c>
      <c r="G68" s="13" t="n">
        <v>3463</v>
      </c>
      <c r="H68" s="13" t="n">
        <v>8614</v>
      </c>
      <c r="I68" s="13" t="n">
        <v>250</v>
      </c>
      <c r="J68" s="13" t="n">
        <v>1365</v>
      </c>
      <c r="K68" s="13" t="n">
        <v>24</v>
      </c>
      <c r="L68" s="13" t="n">
        <v>111296</v>
      </c>
      <c r="M68" s="13" t="n">
        <v>12357</v>
      </c>
    </row>
    <row r="69" customFormat="false" ht="15.25" hidden="false" customHeight="false" outlineLevel="0" collapsed="false">
      <c r="A69" s="0" t="s">
        <v>33</v>
      </c>
      <c r="B69" s="1" t="n">
        <v>43929</v>
      </c>
      <c r="C69" s="12" t="n">
        <v>12639</v>
      </c>
      <c r="D69" s="12" t="n">
        <v>342</v>
      </c>
      <c r="E69" s="12" t="n">
        <v>243</v>
      </c>
      <c r="F69" s="12" t="n">
        <v>23</v>
      </c>
      <c r="G69" s="12" t="n">
        <v>4046</v>
      </c>
      <c r="H69" s="12" t="n">
        <v>8350</v>
      </c>
      <c r="I69" s="12" t="n">
        <v>243</v>
      </c>
      <c r="J69" s="12" t="n">
        <v>1403</v>
      </c>
      <c r="K69" s="12" t="n">
        <v>27</v>
      </c>
      <c r="L69" s="12" t="n">
        <v>115235</v>
      </c>
      <c r="M69" s="12" t="n">
        <v>12795</v>
      </c>
    </row>
    <row r="70" customFormat="false" ht="15.25" hidden="false" customHeight="false" outlineLevel="0" collapsed="false">
      <c r="A70" s="0" t="s">
        <v>33</v>
      </c>
      <c r="B70" s="1" t="n">
        <v>43930</v>
      </c>
      <c r="C70" s="12" t="n">
        <v>12942</v>
      </c>
      <c r="D70" s="12" t="n">
        <v>303</v>
      </c>
      <c r="E70" s="12" t="n">
        <v>273</v>
      </c>
      <c r="F70" s="12" t="n">
        <v>30</v>
      </c>
      <c r="G70" s="12" t="n">
        <v>4512</v>
      </c>
      <c r="H70" s="12" t="n">
        <v>8157</v>
      </c>
      <c r="I70" s="12" t="n">
        <v>267</v>
      </c>
      <c r="J70" s="12" t="n">
        <v>1437</v>
      </c>
      <c r="K70" s="12" t="n">
        <v>30</v>
      </c>
      <c r="L70" s="12" t="n">
        <v>120755</v>
      </c>
      <c r="M70" s="12" t="n">
        <v>13408</v>
      </c>
    </row>
    <row r="71" customFormat="false" ht="15.25" hidden="false" customHeight="false" outlineLevel="0" collapsed="false">
      <c r="A71" s="0" t="s">
        <v>33</v>
      </c>
      <c r="B71" s="1" t="n">
        <v>43931</v>
      </c>
      <c r="C71" s="12" t="n">
        <v>13244</v>
      </c>
      <c r="D71" s="12" t="n">
        <v>302</v>
      </c>
      <c r="E71" s="12" t="n">
        <v>295</v>
      </c>
      <c r="F71" s="12" t="n">
        <v>22</v>
      </c>
      <c r="G71" s="12" t="n">
        <v>5240</v>
      </c>
      <c r="H71" s="12" t="n">
        <v>7709</v>
      </c>
      <c r="I71" s="12" t="n">
        <v>266</v>
      </c>
      <c r="J71" s="12" t="n">
        <v>1471</v>
      </c>
      <c r="K71" s="12" t="n">
        <v>33</v>
      </c>
      <c r="L71" s="12" t="n">
        <v>126287</v>
      </c>
      <c r="M71" s="12" t="n">
        <v>14022</v>
      </c>
    </row>
    <row r="72" customFormat="false" ht="15.25" hidden="false" customHeight="false" outlineLevel="0" collapsed="false">
      <c r="A72" s="0" t="s">
        <v>33</v>
      </c>
      <c r="B72" s="1" t="n">
        <v>43932</v>
      </c>
      <c r="C72" s="12" t="n">
        <v>13555</v>
      </c>
      <c r="D72" s="12" t="n">
        <v>311</v>
      </c>
      <c r="E72" s="12" t="n">
        <v>319</v>
      </c>
      <c r="F72" s="12" t="n">
        <v>24</v>
      </c>
      <c r="G72" s="12" t="n">
        <v>6064</v>
      </c>
      <c r="H72" s="12" t="n">
        <v>7172</v>
      </c>
      <c r="I72" s="12" t="n">
        <v>261</v>
      </c>
      <c r="J72" s="12" t="n">
        <v>1505</v>
      </c>
      <c r="K72" s="12" t="n">
        <v>35</v>
      </c>
      <c r="L72" s="12" t="n">
        <v>134743</v>
      </c>
      <c r="M72" s="12" t="n">
        <v>14961</v>
      </c>
    </row>
    <row r="73" customFormat="false" ht="15.25" hidden="false" customHeight="false" outlineLevel="0" collapsed="false">
      <c r="A73" s="0" t="s">
        <v>33</v>
      </c>
      <c r="B73" s="1" t="n">
        <v>43933</v>
      </c>
      <c r="C73" s="12" t="n">
        <v>13806</v>
      </c>
      <c r="D73" s="12" t="n">
        <v>251</v>
      </c>
      <c r="E73" s="12" t="n">
        <v>337</v>
      </c>
      <c r="F73" s="12" t="n">
        <v>18</v>
      </c>
      <c r="G73" s="12" t="n">
        <v>6604</v>
      </c>
      <c r="H73" s="12" t="n">
        <v>6865</v>
      </c>
      <c r="I73" s="12" t="n">
        <v>246</v>
      </c>
      <c r="J73" s="12" t="n">
        <v>1533</v>
      </c>
      <c r="K73" s="12" t="n">
        <v>37</v>
      </c>
      <c r="L73" s="12" t="n">
        <v>140975</v>
      </c>
      <c r="M73" s="12" t="n">
        <v>15653</v>
      </c>
    </row>
    <row r="74" customFormat="false" ht="15.25" hidden="false" customHeight="false" outlineLevel="0" collapsed="false">
      <c r="A74" s="0" t="s">
        <v>33</v>
      </c>
      <c r="B74" s="1" t="n">
        <v>43934</v>
      </c>
      <c r="C74" s="12" t="n">
        <v>13945</v>
      </c>
      <c r="D74" s="12" t="n">
        <v>139</v>
      </c>
      <c r="E74" s="12" t="n">
        <v>350</v>
      </c>
      <c r="F74" s="12" t="n">
        <v>13</v>
      </c>
      <c r="G74" s="12" t="n">
        <v>6987</v>
      </c>
      <c r="H74" s="12" t="n">
        <v>6608</v>
      </c>
      <c r="I74" s="12" t="n">
        <v>243</v>
      </c>
      <c r="J74" s="12" t="n">
        <v>1548</v>
      </c>
      <c r="K74" s="12" t="n">
        <v>39</v>
      </c>
      <c r="L74" s="12" t="n">
        <v>144877</v>
      </c>
      <c r="M74" s="12" t="n">
        <v>16086</v>
      </c>
    </row>
    <row r="75" customFormat="false" ht="15.25" hidden="false" customHeight="false" outlineLevel="0" collapsed="false">
      <c r="A75" s="0" t="s">
        <v>33</v>
      </c>
      <c r="B75" s="1" t="n">
        <v>43935</v>
      </c>
      <c r="C75" s="12" t="n">
        <v>14041</v>
      </c>
      <c r="D75" s="12" t="n">
        <v>96</v>
      </c>
      <c r="E75" s="12" t="n">
        <v>368</v>
      </c>
      <c r="F75" s="12" t="n">
        <v>18</v>
      </c>
      <c r="G75" s="12" t="n">
        <v>7343</v>
      </c>
      <c r="H75" s="12" t="n">
        <v>6330</v>
      </c>
      <c r="I75" s="12" t="n">
        <v>239</v>
      </c>
      <c r="J75" s="12" t="n">
        <v>1559</v>
      </c>
      <c r="K75" s="12" t="n">
        <v>41</v>
      </c>
      <c r="L75" s="12" t="n">
        <v>148412</v>
      </c>
      <c r="M75" s="12" t="n">
        <v>16479</v>
      </c>
    </row>
    <row r="76" customFormat="false" ht="15.25" hidden="false" customHeight="false" outlineLevel="0" collapsed="false">
      <c r="A76" s="0" t="s">
        <v>33</v>
      </c>
      <c r="B76" s="1" t="n">
        <v>43936</v>
      </c>
      <c r="C76" s="12" t="n">
        <v>14226</v>
      </c>
      <c r="D76" s="12" t="n">
        <v>185</v>
      </c>
      <c r="E76" s="12" t="n">
        <v>384</v>
      </c>
      <c r="F76" s="12" t="n">
        <v>16</v>
      </c>
      <c r="G76" s="12" t="n">
        <v>7633</v>
      </c>
      <c r="H76" s="12" t="n">
        <v>6209</v>
      </c>
      <c r="I76" s="12" t="n">
        <v>243</v>
      </c>
      <c r="J76" s="12" t="n">
        <v>1580</v>
      </c>
      <c r="K76" s="12" t="n">
        <v>43</v>
      </c>
      <c r="L76" s="12" t="n">
        <v>151796</v>
      </c>
      <c r="M76" s="12" t="n">
        <v>16854</v>
      </c>
    </row>
    <row r="77" customFormat="false" ht="15.25" hidden="false" customHeight="false" outlineLevel="0" collapsed="false">
      <c r="A77" s="0" t="s">
        <v>33</v>
      </c>
      <c r="B77" s="1" t="n">
        <v>43937</v>
      </c>
      <c r="C77" s="12" t="n">
        <v>14336</v>
      </c>
      <c r="D77" s="12" t="n">
        <v>110</v>
      </c>
      <c r="E77" s="12" t="n">
        <v>393</v>
      </c>
      <c r="F77" s="12" t="n">
        <v>9</v>
      </c>
      <c r="G77" s="12" t="n">
        <v>8098</v>
      </c>
      <c r="H77" s="12" t="n">
        <v>5845</v>
      </c>
      <c r="I77" s="12" t="n">
        <v>232</v>
      </c>
      <c r="J77" s="12" t="n">
        <v>1592</v>
      </c>
      <c r="K77" s="12" t="n">
        <v>44</v>
      </c>
      <c r="L77" s="12" t="n">
        <v>156801</v>
      </c>
      <c r="M77" s="12" t="n">
        <v>17410</v>
      </c>
    </row>
    <row r="78" customFormat="false" ht="15.25" hidden="false" customHeight="false" outlineLevel="0" collapsed="false">
      <c r="A78" s="0" t="s">
        <v>33</v>
      </c>
      <c r="B78" s="1" t="n">
        <v>43938</v>
      </c>
      <c r="C78" s="12" t="n">
        <v>14476</v>
      </c>
      <c r="D78" s="12" t="n">
        <v>140</v>
      </c>
      <c r="E78" s="12" t="n">
        <v>410</v>
      </c>
      <c r="F78" s="12" t="n">
        <v>17</v>
      </c>
      <c r="G78" s="12" t="n">
        <v>8986</v>
      </c>
      <c r="H78" s="12" t="n">
        <v>5080</v>
      </c>
      <c r="I78" s="12" t="n">
        <v>238</v>
      </c>
      <c r="J78" s="12" t="n">
        <v>1607</v>
      </c>
      <c r="K78" s="12" t="n">
        <v>46</v>
      </c>
      <c r="L78" s="12" t="n">
        <v>162816</v>
      </c>
      <c r="M78" s="12" t="n">
        <v>18078</v>
      </c>
    </row>
    <row r="79" customFormat="false" ht="15.25" hidden="false" customHeight="false" outlineLevel="0" collapsed="false">
      <c r="A79" s="0" t="s">
        <v>33</v>
      </c>
      <c r="B79" s="1" t="n">
        <v>43939</v>
      </c>
      <c r="C79" s="12" t="n">
        <v>14586</v>
      </c>
      <c r="D79" s="12" t="n">
        <v>110</v>
      </c>
      <c r="E79" s="12" t="n">
        <v>431</v>
      </c>
      <c r="F79" s="12" t="n">
        <v>21</v>
      </c>
      <c r="G79" s="12" t="n">
        <v>9704</v>
      </c>
      <c r="H79" s="12" t="n">
        <v>4451</v>
      </c>
      <c r="I79" s="12" t="n">
        <v>227</v>
      </c>
      <c r="J79" s="12" t="n">
        <v>1620</v>
      </c>
      <c r="K79" s="12" t="n">
        <v>48</v>
      </c>
      <c r="L79" s="12" t="n">
        <v>169272</v>
      </c>
      <c r="M79" s="12" t="n">
        <v>18795</v>
      </c>
    </row>
    <row r="80" customFormat="false" ht="15.25" hidden="false" customHeight="false" outlineLevel="0" collapsed="false">
      <c r="A80" s="0" t="s">
        <v>33</v>
      </c>
      <c r="B80" s="1" t="n">
        <v>43940</v>
      </c>
      <c r="C80" s="12" t="n">
        <v>14671</v>
      </c>
      <c r="D80" s="12" t="n">
        <v>85</v>
      </c>
      <c r="E80" s="12" t="n">
        <v>443</v>
      </c>
      <c r="F80" s="12" t="n">
        <v>12</v>
      </c>
      <c r="G80" s="12" t="n">
        <v>10214</v>
      </c>
      <c r="H80" s="12" t="n">
        <v>4014</v>
      </c>
      <c r="I80" s="12" t="n">
        <v>208</v>
      </c>
      <c r="J80" s="12" t="n">
        <v>1629</v>
      </c>
      <c r="K80" s="12" t="n">
        <v>49</v>
      </c>
      <c r="L80" s="12" t="n">
        <v>175932</v>
      </c>
      <c r="M80" s="12" t="n">
        <v>19534</v>
      </c>
    </row>
    <row r="81" customFormat="false" ht="15.25" hidden="false" customHeight="false" outlineLevel="0" collapsed="false">
      <c r="A81" s="0" t="s">
        <v>33</v>
      </c>
      <c r="B81" s="1" t="n">
        <v>43941</v>
      </c>
      <c r="C81" s="12" t="n">
        <v>14749</v>
      </c>
      <c r="D81" s="12" t="n">
        <v>78</v>
      </c>
      <c r="E81" s="12" t="n">
        <v>452</v>
      </c>
      <c r="F81" s="12" t="n">
        <v>9</v>
      </c>
      <c r="G81" s="12" t="n">
        <v>10501</v>
      </c>
      <c r="H81" s="12" t="n">
        <v>3796</v>
      </c>
      <c r="I81" s="12" t="n">
        <v>204</v>
      </c>
      <c r="J81" s="12" t="n">
        <v>1638</v>
      </c>
      <c r="K81" s="12" t="n">
        <v>50</v>
      </c>
      <c r="L81" s="12" t="n">
        <v>179243</v>
      </c>
      <c r="M81" s="12" t="n">
        <v>19902</v>
      </c>
    </row>
    <row r="82" customFormat="false" ht="15.25" hidden="false" customHeight="false" outlineLevel="0" collapsed="false">
      <c r="A82" s="0" t="s">
        <v>33</v>
      </c>
      <c r="B82" s="1" t="n">
        <v>43942</v>
      </c>
      <c r="C82" s="6" t="n">
        <v>14795</v>
      </c>
      <c r="D82" s="6" t="n">
        <v>46</v>
      </c>
      <c r="E82" s="6" t="n">
        <v>470</v>
      </c>
      <c r="F82" s="6" t="n">
        <v>18</v>
      </c>
      <c r="G82" s="6" t="n">
        <v>10631</v>
      </c>
      <c r="H82" s="6" t="n">
        <v>3694</v>
      </c>
      <c r="I82" s="6" t="n">
        <v>194</v>
      </c>
      <c r="J82" s="6" t="n">
        <v>1643</v>
      </c>
      <c r="K82" s="6" t="n">
        <v>52</v>
      </c>
      <c r="L82" s="6" t="n">
        <v>182949</v>
      </c>
      <c r="M82" s="6" t="n">
        <v>20313</v>
      </c>
    </row>
    <row r="83" customFormat="false" ht="15.25" hidden="false" customHeight="false" outlineLevel="0" collapsed="false">
      <c r="A83" s="0" t="s">
        <v>33</v>
      </c>
      <c r="B83" s="1" t="n">
        <v>43943</v>
      </c>
      <c r="C83" s="6" t="n">
        <v>14873</v>
      </c>
      <c r="D83" s="6" t="n">
        <v>78</v>
      </c>
      <c r="E83" s="6" t="n">
        <v>491</v>
      </c>
      <c r="F83" s="6" t="n">
        <v>21</v>
      </c>
      <c r="G83" s="6" t="n">
        <v>10971</v>
      </c>
      <c r="H83" s="6" t="n">
        <v>3411</v>
      </c>
      <c r="I83" s="6" t="n">
        <v>196</v>
      </c>
      <c r="J83" s="6" t="n">
        <v>1651</v>
      </c>
      <c r="K83" s="6" t="n">
        <v>55</v>
      </c>
      <c r="L83" s="6" t="n">
        <v>189018</v>
      </c>
      <c r="M83" s="6" t="n">
        <v>20987</v>
      </c>
    </row>
    <row r="84" customFormat="false" ht="15.25" hidden="false" customHeight="false" outlineLevel="0" collapsed="false">
      <c r="A84" s="0" t="s">
        <v>33</v>
      </c>
      <c r="B84" s="1" t="n">
        <v>43944</v>
      </c>
      <c r="C84" s="6" t="n">
        <v>14925</v>
      </c>
      <c r="D84" s="6" t="n">
        <v>52</v>
      </c>
      <c r="E84" s="6" t="n">
        <v>510</v>
      </c>
      <c r="F84" s="6" t="n">
        <v>19</v>
      </c>
      <c r="G84" s="6" t="n">
        <v>11328</v>
      </c>
      <c r="H84" s="6" t="n">
        <v>3087</v>
      </c>
      <c r="I84" s="6" t="n">
        <v>176</v>
      </c>
      <c r="J84" s="6" t="n">
        <v>1657</v>
      </c>
      <c r="K84" s="6" t="n">
        <v>57</v>
      </c>
      <c r="L84" s="6" t="n">
        <v>201794</v>
      </c>
      <c r="M84" s="6" t="n">
        <v>22406</v>
      </c>
    </row>
    <row r="85" customFormat="false" ht="15.25" hidden="false" customHeight="false" outlineLevel="0" collapsed="false">
      <c r="A85" s="0" t="s">
        <v>33</v>
      </c>
      <c r="B85" s="1" t="n">
        <v>43945</v>
      </c>
      <c r="C85" s="6" t="n">
        <v>15002</v>
      </c>
      <c r="D85" s="6" t="n">
        <v>77</v>
      </c>
      <c r="E85" s="6" t="n">
        <v>522</v>
      </c>
      <c r="F85" s="6" t="n">
        <v>12</v>
      </c>
      <c r="G85" s="6" t="n">
        <v>11694</v>
      </c>
      <c r="H85" s="6" t="n">
        <v>2786</v>
      </c>
      <c r="I85" s="6" t="n">
        <v>169</v>
      </c>
      <c r="J85" s="6" t="n">
        <v>1666</v>
      </c>
      <c r="K85" s="6" t="n">
        <v>58</v>
      </c>
      <c r="L85" s="6" t="n">
        <v>205835</v>
      </c>
      <c r="M85" s="6" t="n">
        <v>22854</v>
      </c>
    </row>
    <row r="86" customFormat="false" ht="15.25" hidden="false" customHeight="false" outlineLevel="0" collapsed="false">
      <c r="A86" s="0" t="s">
        <v>33</v>
      </c>
      <c r="B86" s="1" t="n">
        <v>43946</v>
      </c>
      <c r="C86" s="6" t="n">
        <v>15071</v>
      </c>
      <c r="D86" s="6" t="n">
        <v>69</v>
      </c>
      <c r="E86" s="6" t="n">
        <v>530</v>
      </c>
      <c r="F86" s="6" t="n">
        <v>8</v>
      </c>
      <c r="G86" s="6" t="n">
        <v>11872</v>
      </c>
      <c r="H86" s="6" t="n">
        <v>2669</v>
      </c>
      <c r="I86" s="6" t="n">
        <v>156</v>
      </c>
      <c r="J86" s="6" t="n">
        <v>1673</v>
      </c>
      <c r="K86" s="6" t="n">
        <v>59</v>
      </c>
      <c r="L86" s="6" t="n">
        <v>212686</v>
      </c>
      <c r="M86" s="6" t="n">
        <v>23615</v>
      </c>
    </row>
    <row r="87" customFormat="false" ht="15.25" hidden="false" customHeight="false" outlineLevel="0" collapsed="false">
      <c r="A87" s="0" t="s">
        <v>33</v>
      </c>
      <c r="B87" s="1" t="n">
        <v>43947</v>
      </c>
      <c r="C87" s="6" t="n">
        <v>15148</v>
      </c>
      <c r="D87" s="6" t="n">
        <v>77</v>
      </c>
      <c r="E87" s="6" t="n">
        <v>536</v>
      </c>
      <c r="F87" s="6" t="n">
        <v>6</v>
      </c>
      <c r="G87" s="6" t="n">
        <v>12103</v>
      </c>
      <c r="H87" s="6" t="n">
        <v>2509</v>
      </c>
      <c r="I87" s="6" t="n">
        <v>148</v>
      </c>
      <c r="J87" s="6" t="n">
        <v>1682</v>
      </c>
      <c r="K87" s="6" t="n">
        <v>60</v>
      </c>
      <c r="L87" s="6" t="n">
        <v>221098</v>
      </c>
      <c r="M87" s="6" t="n">
        <v>24549</v>
      </c>
    </row>
    <row r="88" customFormat="false" ht="15.25" hidden="false" customHeight="false" outlineLevel="0" collapsed="false">
      <c r="A88" s="0" t="s">
        <v>33</v>
      </c>
      <c r="B88" s="1" t="n">
        <v>43948</v>
      </c>
      <c r="C88" s="6" t="n">
        <v>15225</v>
      </c>
      <c r="D88" s="6" t="n">
        <v>77</v>
      </c>
      <c r="E88" s="6" t="n">
        <v>542</v>
      </c>
      <c r="F88" s="6" t="n">
        <v>6</v>
      </c>
      <c r="G88" s="6" t="n">
        <v>12282</v>
      </c>
      <c r="H88" s="6" t="n">
        <v>2401</v>
      </c>
      <c r="I88" s="6" t="n">
        <v>145</v>
      </c>
      <c r="J88" s="6" t="n">
        <v>1690</v>
      </c>
      <c r="K88" s="6" t="n">
        <v>60</v>
      </c>
      <c r="L88" s="6" t="n">
        <v>227631</v>
      </c>
      <c r="M88" s="6" t="n">
        <v>25274</v>
      </c>
    </row>
    <row r="89" customFormat="false" ht="14" hidden="false" customHeight="false" outlineLevel="0" collapsed="false">
      <c r="A89" s="0" t="s">
        <v>33</v>
      </c>
      <c r="B89" s="1" t="n">
        <v>43949</v>
      </c>
      <c r="C89" s="2" t="n">
        <v>15274</v>
      </c>
      <c r="D89" s="2" t="n">
        <v>49</v>
      </c>
      <c r="E89" s="2" t="n">
        <v>549</v>
      </c>
      <c r="F89" s="2" t="n">
        <v>7</v>
      </c>
      <c r="G89" s="2" t="n">
        <v>12362</v>
      </c>
      <c r="H89" s="2" t="n">
        <v>2363</v>
      </c>
      <c r="I89" s="2" t="n">
        <v>140</v>
      </c>
      <c r="J89" s="2" t="n">
        <v>1696</v>
      </c>
      <c r="K89" s="2" t="n">
        <v>61</v>
      </c>
      <c r="L89" s="2" t="n">
        <v>232537</v>
      </c>
      <c r="M89" s="2" t="n">
        <v>25819</v>
      </c>
    </row>
    <row r="90" customFormat="false" ht="14" hidden="false" customHeight="false" outlineLevel="0" collapsed="false">
      <c r="A90" s="0" t="s">
        <v>33</v>
      </c>
      <c r="B90" s="1" t="n">
        <v>43950</v>
      </c>
      <c r="C90" s="2" t="n">
        <v>15357</v>
      </c>
      <c r="D90" s="2" t="n">
        <v>83</v>
      </c>
      <c r="E90" s="2" t="n">
        <v>569</v>
      </c>
      <c r="F90" s="2" t="n">
        <v>20</v>
      </c>
      <c r="G90" s="2" t="n">
        <v>12580</v>
      </c>
      <c r="H90" s="2" t="n">
        <v>2208</v>
      </c>
      <c r="I90" s="2" t="n">
        <v>136</v>
      </c>
      <c r="J90" s="2" t="n">
        <v>1705</v>
      </c>
      <c r="K90" s="2" t="n">
        <v>63</v>
      </c>
      <c r="L90" s="2" t="n">
        <v>239578</v>
      </c>
      <c r="M90" s="2" t="n">
        <v>26601</v>
      </c>
    </row>
    <row r="91" customFormat="false" ht="14" hidden="false" customHeight="false" outlineLevel="0" collapsed="false">
      <c r="A91" s="0" t="s">
        <v>33</v>
      </c>
      <c r="B91" s="1" t="n">
        <v>43951</v>
      </c>
      <c r="C91" s="2" t="n">
        <v>15402</v>
      </c>
      <c r="D91" s="2" t="n">
        <v>45</v>
      </c>
      <c r="E91" s="2" t="n">
        <v>580</v>
      </c>
      <c r="F91" s="2" t="n">
        <v>11</v>
      </c>
      <c r="G91" s="2" t="n">
        <v>12779</v>
      </c>
      <c r="H91" s="2" t="n">
        <v>2043</v>
      </c>
      <c r="I91" s="2" t="n">
        <v>131</v>
      </c>
      <c r="J91" s="2" t="n">
        <v>1710</v>
      </c>
      <c r="K91" s="2" t="n">
        <v>64</v>
      </c>
      <c r="L91" s="2" t="n">
        <v>247754</v>
      </c>
      <c r="M91" s="2" t="n">
        <v>27509</v>
      </c>
    </row>
    <row r="92" customFormat="false" ht="14.75" hidden="false" customHeight="false" outlineLevel="0" collapsed="false">
      <c r="A92" s="0" t="s">
        <v>33</v>
      </c>
      <c r="B92" s="1" t="n">
        <v>43952</v>
      </c>
      <c r="C92" s="2" t="n">
        <v>15452</v>
      </c>
      <c r="D92" s="2" t="n">
        <v>50</v>
      </c>
      <c r="E92" s="2" t="n">
        <v>584</v>
      </c>
      <c r="F92" s="2" t="n">
        <v>4</v>
      </c>
      <c r="G92" s="2" t="n">
        <v>12907</v>
      </c>
      <c r="H92" s="2" t="n">
        <v>1961</v>
      </c>
      <c r="I92" s="2" t="n">
        <v>128</v>
      </c>
      <c r="J92" s="2" t="n">
        <v>1716</v>
      </c>
      <c r="K92" s="2" t="n">
        <v>65</v>
      </c>
      <c r="L92" s="2" t="n">
        <v>256399</v>
      </c>
      <c r="M92" s="2" t="n">
        <v>28469</v>
      </c>
    </row>
    <row r="93" customFormat="false" ht="15.25" hidden="false" customHeight="false" outlineLevel="0" collapsed="false">
      <c r="A93" s="0" t="s">
        <v>33</v>
      </c>
      <c r="B93" s="1" t="n">
        <v>43953</v>
      </c>
      <c r="C93" s="6" t="n">
        <f aca="false">Sheet1!FW94</f>
        <v>15531</v>
      </c>
      <c r="D93" s="6" t="n">
        <f aca="false">Sheet1!FX94</f>
        <v>79</v>
      </c>
      <c r="E93" s="6" t="n">
        <f aca="false">Sheet1!FY94</f>
        <v>589</v>
      </c>
      <c r="F93" s="6" t="n">
        <f aca="false">Sheet1!FZ94</f>
        <v>5</v>
      </c>
      <c r="G93" s="6" t="n">
        <f aca="false">Sheet1!GA94</f>
        <v>13110</v>
      </c>
      <c r="H93" s="6" t="n">
        <f aca="false">Sheet1!GB94</f>
        <v>1832</v>
      </c>
      <c r="I93" s="6" t="n">
        <f aca="false">Sheet1!GC94</f>
        <v>124</v>
      </c>
      <c r="J93" s="6" t="n">
        <f aca="false">Sheet1!GD94</f>
        <v>1724</v>
      </c>
      <c r="K93" s="6" t="n">
        <f aca="false">Sheet1!GE94</f>
        <v>65</v>
      </c>
      <c r="L93" s="6" t="n">
        <f aca="false">Sheet1!GF94</f>
        <v>264079</v>
      </c>
      <c r="M93" s="6" t="n">
        <f aca="false">Sheet1!GG94</f>
        <v>29321</v>
      </c>
    </row>
    <row r="94" customFormat="false" ht="15.25" hidden="false" customHeight="false" outlineLevel="0" collapsed="false">
      <c r="A94" s="0" t="s">
        <v>33</v>
      </c>
      <c r="B94" s="1" t="n">
        <v>43954</v>
      </c>
      <c r="C94" s="6" t="n">
        <f aca="false">Sheet1!FW95</f>
        <v>15558</v>
      </c>
      <c r="D94" s="6" t="n">
        <f aca="false">Sheet1!FX95</f>
        <v>27</v>
      </c>
      <c r="E94" s="6" t="n">
        <f aca="false">Sheet1!FY95</f>
        <v>596</v>
      </c>
      <c r="F94" s="6" t="n">
        <f aca="false">Sheet1!FZ95</f>
        <v>7</v>
      </c>
      <c r="G94" s="6" t="n">
        <f aca="false">Sheet1!GA95</f>
        <v>13180</v>
      </c>
      <c r="H94" s="6" t="n">
        <f aca="false">Sheet1!GB95</f>
        <v>1782</v>
      </c>
      <c r="I94" s="6" t="n">
        <f aca="false">Sheet1!GC95</f>
        <v>114</v>
      </c>
      <c r="J94" s="6" t="n">
        <f aca="false">Sheet1!GD95</f>
        <v>1727</v>
      </c>
      <c r="K94" s="6" t="n">
        <f aca="false">Sheet1!GE95</f>
        <v>66</v>
      </c>
      <c r="L94" s="6" t="n">
        <f aca="false">Sheet1!GF95</f>
        <v>269619</v>
      </c>
      <c r="M94" s="6" t="n">
        <f aca="false">Sheet1!GG95</f>
        <v>29936</v>
      </c>
    </row>
    <row r="95" customFormat="false" ht="15.25" hidden="false" customHeight="false" outlineLevel="0" collapsed="false">
      <c r="A95" s="0" t="s">
        <v>33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33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33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33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33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33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33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33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33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34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34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34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34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34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34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34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34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34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34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34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34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34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34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34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34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34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34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34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34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34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34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34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34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34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34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34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34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34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34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34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34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34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34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34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34</v>
      </c>
      <c r="B37" s="1" t="n">
        <v>43897</v>
      </c>
      <c r="C37" s="7" t="n">
        <v>21</v>
      </c>
      <c r="D37" s="7" t="n">
        <v>4</v>
      </c>
      <c r="E37" s="7"/>
      <c r="F37" s="7"/>
      <c r="G37" s="7" t="n">
        <v>2</v>
      </c>
      <c r="H37" s="7" t="n">
        <v>19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34</v>
      </c>
      <c r="B38" s="1" t="n">
        <v>43898</v>
      </c>
      <c r="C38" s="6" t="n">
        <v>25</v>
      </c>
      <c r="D38" s="6" t="n">
        <v>4</v>
      </c>
      <c r="E38" s="6"/>
      <c r="F38" s="6"/>
      <c r="G38" s="6" t="n">
        <v>3</v>
      </c>
      <c r="H38" s="6" t="n">
        <v>22</v>
      </c>
      <c r="I38" s="6" t="n">
        <v>1</v>
      </c>
      <c r="J38" s="6" t="n">
        <v>2.9</v>
      </c>
      <c r="K38" s="6"/>
      <c r="L38" s="6"/>
      <c r="M38" s="6"/>
    </row>
    <row r="39" customFormat="false" ht="15.25" hidden="false" customHeight="false" outlineLevel="0" collapsed="false">
      <c r="A39" s="0" t="s">
        <v>34</v>
      </c>
      <c r="B39" s="1" t="n">
        <v>43899</v>
      </c>
      <c r="C39" s="6" t="n">
        <v>39</v>
      </c>
      <c r="D39" s="6" t="n">
        <v>14</v>
      </c>
      <c r="E39" s="6"/>
      <c r="F39" s="6"/>
      <c r="G39" s="6" t="n">
        <v>3</v>
      </c>
      <c r="H39" s="6" t="n">
        <v>36</v>
      </c>
      <c r="I39" s="6" t="n">
        <v>1</v>
      </c>
      <c r="J39" s="6" t="n">
        <v>4.5</v>
      </c>
      <c r="K39" s="6"/>
      <c r="L39" s="6"/>
      <c r="M39" s="6"/>
    </row>
    <row r="40" customFormat="false" ht="15.25" hidden="false" customHeight="false" outlineLevel="0" collapsed="false">
      <c r="A40" s="0" t="s">
        <v>34</v>
      </c>
      <c r="B40" s="1" t="n">
        <v>43900</v>
      </c>
      <c r="C40" s="6" t="n">
        <v>50</v>
      </c>
      <c r="D40" s="6" t="n">
        <v>11</v>
      </c>
      <c r="E40" s="6"/>
      <c r="F40" s="6"/>
      <c r="G40" s="6" t="n">
        <v>4</v>
      </c>
      <c r="H40" s="6" t="n">
        <v>46</v>
      </c>
      <c r="I40" s="6" t="n">
        <v>1</v>
      </c>
      <c r="J40" s="6" t="n">
        <v>5.8</v>
      </c>
      <c r="K40" s="6"/>
      <c r="L40" s="6"/>
      <c r="M40" s="6"/>
    </row>
    <row r="41" customFormat="false" ht="15.25" hidden="false" customHeight="false" outlineLevel="0" collapsed="false">
      <c r="A41" s="0" t="s">
        <v>34</v>
      </c>
      <c r="B41" s="1" t="n">
        <v>43901</v>
      </c>
      <c r="C41" s="6" t="n">
        <v>75</v>
      </c>
      <c r="D41" s="6" t="n">
        <v>25</v>
      </c>
      <c r="E41" s="6"/>
      <c r="F41" s="6"/>
      <c r="G41" s="6" t="n">
        <v>4</v>
      </c>
      <c r="H41" s="6" t="n">
        <v>71</v>
      </c>
      <c r="I41" s="6" t="n">
        <v>1</v>
      </c>
      <c r="J41" s="6" t="n">
        <v>8.7</v>
      </c>
      <c r="K41" s="6"/>
      <c r="L41" s="6"/>
      <c r="M41" s="6"/>
    </row>
    <row r="42" customFormat="false" ht="15.25" hidden="false" customHeight="false" outlineLevel="0" collapsed="false">
      <c r="A42" s="0" t="s">
        <v>34</v>
      </c>
      <c r="B42" s="1" t="n">
        <v>43902</v>
      </c>
      <c r="C42" s="6" t="n">
        <v>97</v>
      </c>
      <c r="D42" s="6" t="n">
        <v>22</v>
      </c>
      <c r="E42" s="6"/>
      <c r="F42" s="6"/>
      <c r="G42" s="6" t="n">
        <v>4</v>
      </c>
      <c r="H42" s="6" t="n">
        <v>93</v>
      </c>
      <c r="I42" s="6" t="n">
        <v>2</v>
      </c>
      <c r="J42" s="6" t="n">
        <v>11.2</v>
      </c>
      <c r="K42" s="6"/>
      <c r="L42" s="6"/>
      <c r="M42" s="6"/>
    </row>
    <row r="43" customFormat="false" ht="15.25" hidden="false" customHeight="false" outlineLevel="0" collapsed="false">
      <c r="A43" s="0" t="s">
        <v>34</v>
      </c>
      <c r="B43" s="1" t="n">
        <v>43903</v>
      </c>
      <c r="C43" s="6" t="n">
        <v>109</v>
      </c>
      <c r="D43" s="6" t="n">
        <v>12</v>
      </c>
      <c r="E43" s="6"/>
      <c r="F43" s="6"/>
      <c r="G43" s="6" t="n">
        <v>4</v>
      </c>
      <c r="H43" s="6" t="n">
        <v>105</v>
      </c>
      <c r="I43" s="6" t="n">
        <v>2</v>
      </c>
      <c r="J43" s="6" t="n">
        <v>12.6</v>
      </c>
      <c r="K43" s="6"/>
      <c r="L43" s="6"/>
      <c r="M43" s="6"/>
    </row>
    <row r="44" customFormat="false" ht="15.25" hidden="false" customHeight="false" outlineLevel="0" collapsed="false">
      <c r="A44" s="0" t="s">
        <v>34</v>
      </c>
      <c r="B44" s="1" t="n">
        <v>43904</v>
      </c>
      <c r="C44" s="6" t="n">
        <v>126</v>
      </c>
      <c r="D44" s="6" t="n">
        <v>17</v>
      </c>
      <c r="E44" s="6"/>
      <c r="F44" s="6"/>
      <c r="G44" s="6" t="n">
        <v>4</v>
      </c>
      <c r="H44" s="6" t="n">
        <v>122</v>
      </c>
      <c r="I44" s="6" t="n">
        <v>2</v>
      </c>
      <c r="J44" s="6" t="n">
        <v>14.6</v>
      </c>
      <c r="K44" s="6"/>
      <c r="L44" s="6"/>
      <c r="M44" s="6"/>
    </row>
    <row r="45" customFormat="false" ht="15.25" hidden="false" customHeight="false" outlineLevel="0" collapsed="false">
      <c r="A45" s="0" t="s">
        <v>34</v>
      </c>
      <c r="B45" s="1" t="n">
        <v>43905</v>
      </c>
      <c r="C45" s="6" t="n">
        <v>193</v>
      </c>
      <c r="D45" s="6" t="n">
        <v>67</v>
      </c>
      <c r="E45" s="6"/>
      <c r="F45" s="6"/>
      <c r="G45" s="6" t="n">
        <v>4</v>
      </c>
      <c r="H45" s="6" t="n">
        <v>189</v>
      </c>
      <c r="I45" s="6" t="n">
        <v>3</v>
      </c>
      <c r="J45" s="6" t="n">
        <v>22.3</v>
      </c>
      <c r="K45" s="6"/>
      <c r="L45" s="6"/>
      <c r="M45" s="6"/>
    </row>
    <row r="46" customFormat="false" ht="15.25" hidden="false" customHeight="false" outlineLevel="0" collapsed="false">
      <c r="A46" s="0" t="s">
        <v>34</v>
      </c>
      <c r="B46" s="1" t="n">
        <v>43906</v>
      </c>
      <c r="C46" s="6" t="n">
        <v>213</v>
      </c>
      <c r="D46" s="6" t="n">
        <v>20</v>
      </c>
      <c r="E46" s="6"/>
      <c r="F46" s="6"/>
      <c r="G46" s="6" t="n">
        <v>4</v>
      </c>
      <c r="H46" s="6" t="n">
        <v>209</v>
      </c>
      <c r="I46" s="6" t="n">
        <v>2</v>
      </c>
      <c r="J46" s="6" t="n">
        <v>24.6</v>
      </c>
      <c r="K46" s="6"/>
      <c r="L46" s="6"/>
      <c r="M46" s="6"/>
    </row>
    <row r="47" customFormat="false" ht="15.25" hidden="false" customHeight="false" outlineLevel="0" collapsed="false">
      <c r="A47" s="0" t="s">
        <v>34</v>
      </c>
      <c r="B47" s="1" t="n">
        <v>43907</v>
      </c>
      <c r="C47" s="6" t="n">
        <v>298</v>
      </c>
      <c r="D47" s="6" t="n">
        <v>85</v>
      </c>
      <c r="E47" s="6"/>
      <c r="F47" s="6"/>
      <c r="G47" s="6" t="n">
        <v>4</v>
      </c>
      <c r="H47" s="6" t="n">
        <v>294</v>
      </c>
      <c r="I47" s="6" t="n">
        <v>4</v>
      </c>
      <c r="J47" s="6" t="n">
        <v>34.4</v>
      </c>
      <c r="K47" s="6"/>
      <c r="L47" s="6"/>
      <c r="M47" s="6"/>
    </row>
    <row r="48" customFormat="false" ht="15.25" hidden="false" customHeight="false" outlineLevel="0" collapsed="false">
      <c r="A48" s="0" t="s">
        <v>34</v>
      </c>
      <c r="B48" s="1" t="n">
        <v>43908</v>
      </c>
      <c r="C48" s="6" t="n">
        <v>337</v>
      </c>
      <c r="D48" s="6" t="n">
        <v>39</v>
      </c>
      <c r="E48" s="6"/>
      <c r="F48" s="6"/>
      <c r="G48" s="6" t="n">
        <v>11</v>
      </c>
      <c r="H48" s="6" t="n">
        <v>326</v>
      </c>
      <c r="I48" s="6" t="n">
        <v>5</v>
      </c>
      <c r="J48" s="6" t="n">
        <v>38.9</v>
      </c>
      <c r="K48" s="6"/>
      <c r="L48" s="6"/>
      <c r="M48" s="6"/>
    </row>
    <row r="49" customFormat="false" ht="15.25" hidden="false" customHeight="false" outlineLevel="0" collapsed="false">
      <c r="A49" s="0" t="s">
        <v>34</v>
      </c>
      <c r="B49" s="1" t="n">
        <v>43909</v>
      </c>
      <c r="C49" s="6" t="n">
        <v>433</v>
      </c>
      <c r="D49" s="6" t="n">
        <v>96</v>
      </c>
      <c r="E49" s="6"/>
      <c r="F49" s="6"/>
      <c r="G49" s="6" t="n">
        <v>11</v>
      </c>
      <c r="H49" s="6" t="n">
        <v>422</v>
      </c>
      <c r="I49" s="6" t="n">
        <v>6</v>
      </c>
      <c r="J49" s="6" t="n">
        <v>50</v>
      </c>
      <c r="K49" s="6"/>
      <c r="L49" s="6"/>
      <c r="M49" s="6"/>
    </row>
    <row r="50" customFormat="false" ht="15.25" hidden="false" customHeight="false" outlineLevel="0" collapsed="false">
      <c r="A50" s="0" t="s">
        <v>34</v>
      </c>
      <c r="B50" s="1" t="n">
        <v>43910</v>
      </c>
      <c r="C50" s="6" t="n">
        <v>677</v>
      </c>
      <c r="D50" s="6" t="n">
        <v>244</v>
      </c>
      <c r="E50" s="6"/>
      <c r="F50" s="6"/>
      <c r="G50" s="6" t="n">
        <v>14</v>
      </c>
      <c r="H50" s="6" t="n">
        <v>663</v>
      </c>
      <c r="I50" s="6" t="n">
        <v>6</v>
      </c>
      <c r="J50" s="6" t="n">
        <v>78</v>
      </c>
      <c r="K50" s="6"/>
      <c r="L50" s="6"/>
      <c r="M50" s="6"/>
    </row>
    <row r="51" customFormat="false" ht="15.25" hidden="false" customHeight="false" outlineLevel="0" collapsed="false">
      <c r="A51" s="0" t="s">
        <v>34</v>
      </c>
      <c r="B51" s="1" t="n">
        <v>43911</v>
      </c>
      <c r="C51" s="6" t="n">
        <v>883</v>
      </c>
      <c r="D51" s="6" t="n">
        <v>206</v>
      </c>
      <c r="E51" s="6" t="n">
        <v>1</v>
      </c>
      <c r="F51" s="6"/>
      <c r="G51" s="6" t="n">
        <v>36</v>
      </c>
      <c r="H51" s="6" t="n">
        <v>846</v>
      </c>
      <c r="I51" s="6" t="n">
        <v>15</v>
      </c>
      <c r="J51" s="6" t="n">
        <v>102</v>
      </c>
      <c r="K51" s="6"/>
      <c r="L51" s="6"/>
      <c r="M51" s="6"/>
    </row>
    <row r="52" customFormat="false" ht="15.25" hidden="false" customHeight="false" outlineLevel="0" collapsed="false">
      <c r="A52" s="0" t="s">
        <v>34</v>
      </c>
      <c r="B52" s="1" t="n">
        <v>43912</v>
      </c>
      <c r="C52" s="6" t="n">
        <v>883</v>
      </c>
      <c r="D52" s="6" t="n">
        <v>0</v>
      </c>
      <c r="E52" s="6" t="n">
        <v>1</v>
      </c>
      <c r="F52" s="6"/>
      <c r="G52" s="6" t="n">
        <v>36</v>
      </c>
      <c r="H52" s="6" t="n">
        <v>846</v>
      </c>
      <c r="I52" s="6" t="n">
        <v>15</v>
      </c>
      <c r="J52" s="6" t="n">
        <v>102</v>
      </c>
      <c r="K52" s="6"/>
      <c r="L52" s="6"/>
      <c r="M52" s="6"/>
    </row>
    <row r="53" customFormat="false" ht="15.25" hidden="false" customHeight="false" outlineLevel="0" collapsed="false">
      <c r="A53" s="0" t="s">
        <v>34</v>
      </c>
      <c r="B53" s="1" t="n">
        <v>43913</v>
      </c>
      <c r="C53" s="6" t="n">
        <v>1071</v>
      </c>
      <c r="D53" s="6" t="n">
        <v>188</v>
      </c>
      <c r="E53" s="6" t="n">
        <v>1</v>
      </c>
      <c r="F53" s="6"/>
      <c r="G53" s="6" t="n">
        <v>37</v>
      </c>
      <c r="H53" s="6" t="n">
        <v>1033</v>
      </c>
      <c r="I53" s="6" t="n">
        <v>18</v>
      </c>
      <c r="J53" s="6" t="n">
        <v>124</v>
      </c>
      <c r="K53" s="6"/>
      <c r="L53" s="6"/>
      <c r="M53" s="6"/>
    </row>
    <row r="54" customFormat="false" ht="15.25" hidden="false" customHeight="false" outlineLevel="0" collapsed="false">
      <c r="A54" s="0" t="s">
        <v>34</v>
      </c>
      <c r="B54" s="1" t="n">
        <v>43914</v>
      </c>
      <c r="C54" s="6" t="n">
        <v>1442</v>
      </c>
      <c r="D54" s="6" t="n">
        <v>371</v>
      </c>
      <c r="E54" s="6" t="n">
        <v>1</v>
      </c>
      <c r="F54" s="6"/>
      <c r="G54" s="6" t="n">
        <v>41</v>
      </c>
      <c r="H54" s="6" t="n">
        <v>1400</v>
      </c>
      <c r="I54" s="6" t="n">
        <v>29</v>
      </c>
      <c r="J54" s="6" t="n">
        <v>167</v>
      </c>
      <c r="K54" s="6"/>
      <c r="L54" s="6"/>
      <c r="M54" s="6"/>
    </row>
    <row r="55" customFormat="false" ht="15.25" hidden="false" customHeight="false" outlineLevel="0" collapsed="false">
      <c r="A55" s="0" t="s">
        <v>34</v>
      </c>
      <c r="B55" s="1" t="n">
        <v>43915</v>
      </c>
      <c r="C55" s="8" t="n">
        <v>1930</v>
      </c>
      <c r="D55" s="8" t="n">
        <v>488</v>
      </c>
      <c r="E55" s="8" t="n">
        <v>3</v>
      </c>
      <c r="F55" s="8" t="n">
        <v>2</v>
      </c>
      <c r="G55" s="8" t="n">
        <v>53</v>
      </c>
      <c r="H55" s="8" t="n">
        <v>1874</v>
      </c>
      <c r="I55" s="8" t="n">
        <v>34</v>
      </c>
      <c r="J55" s="8" t="n">
        <v>223</v>
      </c>
      <c r="K55" s="10" t="n">
        <v>0.3</v>
      </c>
      <c r="L55" s="8"/>
      <c r="M55" s="8"/>
    </row>
    <row r="56" customFormat="false" ht="15.25" hidden="false" customHeight="false" outlineLevel="0" collapsed="false">
      <c r="A56" s="0" t="s">
        <v>34</v>
      </c>
      <c r="B56" s="1" t="n">
        <v>43916</v>
      </c>
      <c r="C56" s="8" t="n">
        <v>2369</v>
      </c>
      <c r="D56" s="8" t="n">
        <v>439</v>
      </c>
      <c r="E56" s="8" t="n">
        <v>5</v>
      </c>
      <c r="F56" s="8" t="n">
        <v>2</v>
      </c>
      <c r="G56" s="8" t="n">
        <v>58</v>
      </c>
      <c r="H56" s="8" t="n">
        <v>2306</v>
      </c>
      <c r="I56" s="8" t="n">
        <v>37</v>
      </c>
      <c r="J56" s="8" t="n">
        <v>274</v>
      </c>
      <c r="K56" s="10" t="n">
        <v>0.6</v>
      </c>
      <c r="L56" s="8"/>
      <c r="M56" s="8"/>
    </row>
    <row r="57" customFormat="false" ht="15.25" hidden="false" customHeight="false" outlineLevel="0" collapsed="false">
      <c r="A57" s="0" t="s">
        <v>34</v>
      </c>
      <c r="B57" s="1" t="n">
        <v>43917</v>
      </c>
      <c r="C57" s="8" t="n">
        <v>2693</v>
      </c>
      <c r="D57" s="8" t="n">
        <v>324</v>
      </c>
      <c r="E57" s="8" t="n">
        <v>8</v>
      </c>
      <c r="F57" s="8" t="n">
        <v>3</v>
      </c>
      <c r="G57" s="8" t="n">
        <v>68</v>
      </c>
      <c r="H57" s="8" t="n">
        <v>2617</v>
      </c>
      <c r="I57" s="8" t="n">
        <v>46</v>
      </c>
      <c r="J57" s="8" t="n">
        <v>311</v>
      </c>
      <c r="K57" s="10" t="n">
        <v>0.9</v>
      </c>
      <c r="L57" s="8"/>
      <c r="M57" s="8"/>
    </row>
    <row r="58" customFormat="false" ht="15.25" hidden="false" customHeight="false" outlineLevel="0" collapsed="false">
      <c r="A58" s="0" t="s">
        <v>34</v>
      </c>
      <c r="B58" s="1" t="n">
        <v>43918</v>
      </c>
      <c r="C58" s="8" t="n">
        <v>3035</v>
      </c>
      <c r="D58" s="8" t="n">
        <v>342</v>
      </c>
      <c r="E58" s="8" t="n">
        <v>12</v>
      </c>
      <c r="F58" s="8" t="n">
        <v>4</v>
      </c>
      <c r="G58" s="8" t="n">
        <v>79</v>
      </c>
      <c r="H58" s="8" t="n">
        <v>2944</v>
      </c>
      <c r="I58" s="8" t="n">
        <v>49</v>
      </c>
      <c r="J58" s="8" t="n">
        <v>351</v>
      </c>
      <c r="K58" s="8" t="n">
        <v>1</v>
      </c>
      <c r="M58" s="8"/>
    </row>
    <row r="59" customFormat="false" ht="15.25" hidden="false" customHeight="false" outlineLevel="0" collapsed="false">
      <c r="A59" s="0" t="s">
        <v>34</v>
      </c>
      <c r="B59" s="1" t="n">
        <v>43919</v>
      </c>
      <c r="C59" s="8" t="n">
        <v>3619</v>
      </c>
      <c r="D59" s="8" t="n">
        <v>584</v>
      </c>
      <c r="E59" s="8" t="n">
        <v>12</v>
      </c>
      <c r="F59" s="8" t="n">
        <v>0</v>
      </c>
      <c r="G59" s="8" t="n">
        <v>89</v>
      </c>
      <c r="H59" s="8" t="n">
        <v>3518</v>
      </c>
      <c r="I59" s="8" t="n">
        <v>50</v>
      </c>
      <c r="J59" s="8" t="n">
        <v>418</v>
      </c>
      <c r="K59" s="8" t="n">
        <v>1</v>
      </c>
      <c r="M59" s="8"/>
    </row>
    <row r="60" customFormat="false" ht="15.25" hidden="false" customHeight="false" outlineLevel="0" collapsed="false">
      <c r="A60" s="0" t="s">
        <v>34</v>
      </c>
      <c r="B60" s="1" t="n">
        <v>43920</v>
      </c>
      <c r="C60" s="8" t="n">
        <v>4247</v>
      </c>
      <c r="D60" s="8" t="n">
        <v>628</v>
      </c>
      <c r="E60" s="8" t="n">
        <v>15</v>
      </c>
      <c r="F60" s="8" t="n">
        <v>3</v>
      </c>
      <c r="G60" s="8" t="n">
        <v>132</v>
      </c>
      <c r="H60" s="8" t="n">
        <v>4100</v>
      </c>
      <c r="I60" s="8" t="n">
        <v>74</v>
      </c>
      <c r="J60" s="8" t="n">
        <v>491</v>
      </c>
      <c r="K60" s="8" t="n">
        <v>2</v>
      </c>
      <c r="M60" s="8"/>
    </row>
    <row r="61" customFormat="false" ht="15.25" hidden="false" customHeight="false" outlineLevel="0" collapsed="false">
      <c r="A61" s="0" t="s">
        <v>34</v>
      </c>
      <c r="B61" s="1" t="n">
        <v>43921</v>
      </c>
      <c r="C61" s="8" t="n">
        <v>4695</v>
      </c>
      <c r="D61" s="8" t="n">
        <v>448</v>
      </c>
      <c r="E61" s="8" t="n">
        <v>16</v>
      </c>
      <c r="F61" s="8" t="n">
        <v>1</v>
      </c>
      <c r="G61" s="8" t="n">
        <v>134</v>
      </c>
      <c r="H61" s="8" t="n">
        <v>4545</v>
      </c>
      <c r="I61" s="8" t="n">
        <v>66</v>
      </c>
      <c r="J61" s="8" t="n">
        <v>542</v>
      </c>
      <c r="K61" s="8" t="n">
        <v>2</v>
      </c>
      <c r="M61" s="8"/>
    </row>
    <row r="62" customFormat="false" ht="15.25" hidden="false" customHeight="false" outlineLevel="0" collapsed="false">
      <c r="A62" s="0" t="s">
        <v>34</v>
      </c>
      <c r="B62" s="1" t="n">
        <v>43922</v>
      </c>
      <c r="C62" s="8" t="n">
        <v>5358</v>
      </c>
      <c r="D62" s="8" t="n">
        <v>663</v>
      </c>
      <c r="E62" s="8" t="n">
        <v>20</v>
      </c>
      <c r="F62" s="8" t="n">
        <v>4</v>
      </c>
      <c r="G62" s="8" t="n">
        <v>224</v>
      </c>
      <c r="H62" s="8" t="n">
        <v>5114</v>
      </c>
      <c r="I62" s="8" t="n">
        <v>94</v>
      </c>
      <c r="J62" s="8" t="n">
        <v>619</v>
      </c>
      <c r="K62" s="8" t="n">
        <v>2</v>
      </c>
      <c r="M62" s="8"/>
    </row>
    <row r="63" customFormat="false" ht="15.25" hidden="false" customHeight="false" outlineLevel="0" collapsed="false">
      <c r="A63" s="0" t="s">
        <v>34</v>
      </c>
      <c r="B63" s="1" t="n">
        <v>43923</v>
      </c>
      <c r="C63" s="8" t="n">
        <v>6092</v>
      </c>
      <c r="D63" s="8" t="n">
        <v>734</v>
      </c>
      <c r="E63" s="8" t="n">
        <v>26</v>
      </c>
      <c r="F63" s="8" t="n">
        <v>6</v>
      </c>
      <c r="G63" s="8" t="n">
        <v>241</v>
      </c>
      <c r="H63" s="8" t="n">
        <v>5825</v>
      </c>
      <c r="I63" s="8" t="n">
        <v>95</v>
      </c>
      <c r="J63" s="8" t="n">
        <v>704</v>
      </c>
      <c r="K63" s="8" t="n">
        <v>3</v>
      </c>
      <c r="M63" s="8"/>
    </row>
    <row r="64" customFormat="false" ht="15.25" hidden="false" customHeight="false" outlineLevel="0" collapsed="false">
      <c r="A64" s="0" t="s">
        <v>34</v>
      </c>
      <c r="B64" s="1" t="n">
        <v>43924</v>
      </c>
      <c r="C64" s="8" t="n">
        <v>6857</v>
      </c>
      <c r="D64" s="8" t="n">
        <v>765</v>
      </c>
      <c r="E64" s="8" t="n">
        <v>36</v>
      </c>
      <c r="F64" s="8" t="n">
        <v>10</v>
      </c>
      <c r="G64" s="8" t="n">
        <v>338</v>
      </c>
      <c r="H64" s="8" t="n">
        <v>6483</v>
      </c>
      <c r="I64" s="8" t="n">
        <v>107</v>
      </c>
      <c r="J64" s="8" t="n">
        <v>792</v>
      </c>
      <c r="K64" s="8" t="n">
        <v>4</v>
      </c>
      <c r="M64" s="8"/>
    </row>
    <row r="65" customFormat="false" ht="15.25" hidden="false" customHeight="false" outlineLevel="0" collapsed="false">
      <c r="A65" s="0" t="s">
        <v>34</v>
      </c>
      <c r="B65" s="1" t="n">
        <v>43925</v>
      </c>
      <c r="C65" s="8" t="n">
        <v>7428</v>
      </c>
      <c r="D65" s="8" t="n">
        <v>571</v>
      </c>
      <c r="E65" s="8" t="n">
        <v>40</v>
      </c>
      <c r="F65" s="8" t="n">
        <v>4</v>
      </c>
      <c r="G65" s="8" t="n">
        <v>403</v>
      </c>
      <c r="H65" s="8" t="n">
        <v>6985</v>
      </c>
      <c r="I65" s="8" t="n">
        <v>113</v>
      </c>
      <c r="J65" s="8" t="n">
        <v>858</v>
      </c>
      <c r="K65" s="8" t="n">
        <v>5</v>
      </c>
      <c r="M65" s="8"/>
    </row>
    <row r="66" customFormat="false" ht="15.25" hidden="false" customHeight="false" outlineLevel="0" collapsed="false">
      <c r="A66" s="0" t="s">
        <v>34</v>
      </c>
      <c r="B66" s="1" t="n">
        <v>43926</v>
      </c>
      <c r="C66" s="8" t="n">
        <v>7851</v>
      </c>
      <c r="D66" s="8" t="n">
        <v>423</v>
      </c>
      <c r="E66" s="8" t="n">
        <v>44</v>
      </c>
      <c r="F66" s="8" t="n">
        <v>4</v>
      </c>
      <c r="G66" s="8" t="n">
        <v>427</v>
      </c>
      <c r="H66" s="8" t="n">
        <v>7380</v>
      </c>
      <c r="I66" s="8" t="n">
        <v>115</v>
      </c>
      <c r="J66" s="8" t="n">
        <v>907</v>
      </c>
      <c r="K66" s="8" t="n">
        <v>5</v>
      </c>
      <c r="L66" s="8" t="n">
        <v>90394</v>
      </c>
      <c r="M66" s="8" t="n">
        <v>10443</v>
      </c>
    </row>
    <row r="67" customFormat="false" ht="15.25" hidden="false" customHeight="false" outlineLevel="0" collapsed="false">
      <c r="A67" s="0" t="s">
        <v>34</v>
      </c>
      <c r="B67" s="1" t="n">
        <v>43927</v>
      </c>
      <c r="C67" s="8" t="n">
        <v>8430</v>
      </c>
      <c r="D67" s="8" t="n">
        <v>579</v>
      </c>
      <c r="E67" s="8" t="n">
        <v>49</v>
      </c>
      <c r="F67" s="8" t="n">
        <v>5</v>
      </c>
      <c r="G67" s="8" t="n">
        <v>477</v>
      </c>
      <c r="H67" s="8" t="n">
        <v>7904</v>
      </c>
      <c r="I67" s="8" t="n">
        <v>139</v>
      </c>
      <c r="J67" s="8" t="n">
        <v>974</v>
      </c>
      <c r="K67" s="8" t="n">
        <v>6</v>
      </c>
      <c r="L67" s="8" t="n">
        <v>90394</v>
      </c>
      <c r="M67" s="8" t="n">
        <v>10443</v>
      </c>
    </row>
    <row r="68" customFormat="false" ht="15.25" hidden="false" customHeight="false" outlineLevel="0" collapsed="false">
      <c r="A68" s="0" t="s">
        <v>34</v>
      </c>
      <c r="B68" s="1" t="n">
        <v>43928</v>
      </c>
      <c r="C68" s="13" t="n">
        <v>8904</v>
      </c>
      <c r="D68" s="13" t="n">
        <v>474</v>
      </c>
      <c r="E68" s="13" t="n">
        <v>57</v>
      </c>
      <c r="F68" s="13" t="n">
        <v>8</v>
      </c>
      <c r="G68" s="13" t="n">
        <v>585</v>
      </c>
      <c r="H68" s="13" t="n">
        <v>8262</v>
      </c>
      <c r="I68" s="13" t="n">
        <v>140</v>
      </c>
      <c r="J68" s="13" t="n">
        <v>1029</v>
      </c>
      <c r="K68" s="13" t="n">
        <v>7</v>
      </c>
      <c r="L68" s="13" t="n">
        <v>109724</v>
      </c>
      <c r="M68" s="13" t="n">
        <v>12677</v>
      </c>
    </row>
    <row r="69" customFormat="false" ht="15.25" hidden="false" customHeight="false" outlineLevel="0" collapsed="false">
      <c r="A69" s="0" t="s">
        <v>34</v>
      </c>
      <c r="B69" s="1" t="n">
        <v>43929</v>
      </c>
      <c r="C69" s="12" t="n">
        <v>9248</v>
      </c>
      <c r="D69" s="12" t="n">
        <v>344</v>
      </c>
      <c r="E69" s="12" t="n">
        <v>65</v>
      </c>
      <c r="F69" s="12" t="n">
        <v>8</v>
      </c>
      <c r="G69" s="12" t="n">
        <v>770</v>
      </c>
      <c r="H69" s="12" t="n">
        <v>8413</v>
      </c>
      <c r="I69" s="12" t="n">
        <v>149</v>
      </c>
      <c r="J69" s="12" t="n">
        <v>1068</v>
      </c>
      <c r="K69" s="12" t="n">
        <v>8</v>
      </c>
      <c r="L69" s="12" t="n">
        <v>117339</v>
      </c>
      <c r="M69" s="12" t="n">
        <v>13557</v>
      </c>
    </row>
    <row r="70" customFormat="false" ht="15.25" hidden="false" customHeight="false" outlineLevel="0" collapsed="false">
      <c r="A70" s="0" t="s">
        <v>34</v>
      </c>
      <c r="B70" s="1" t="n">
        <v>43930</v>
      </c>
      <c r="C70" s="12" t="n">
        <v>9404</v>
      </c>
      <c r="D70" s="12" t="n">
        <v>156</v>
      </c>
      <c r="E70" s="12" t="n">
        <v>73</v>
      </c>
      <c r="F70" s="12" t="n">
        <v>8</v>
      </c>
      <c r="G70" s="12" t="n">
        <v>801</v>
      </c>
      <c r="H70" s="12" t="n">
        <v>8530</v>
      </c>
      <c r="I70" s="12" t="n">
        <v>147</v>
      </c>
      <c r="J70" s="12" t="n">
        <v>1086</v>
      </c>
      <c r="K70" s="12" t="n">
        <v>8</v>
      </c>
      <c r="L70" s="12" t="n">
        <v>117339</v>
      </c>
      <c r="M70" s="12" t="n">
        <v>13557</v>
      </c>
    </row>
    <row r="71" customFormat="false" ht="15.25" hidden="false" customHeight="false" outlineLevel="0" collapsed="false">
      <c r="A71" s="0" t="s">
        <v>34</v>
      </c>
      <c r="B71" s="1" t="n">
        <v>43931</v>
      </c>
      <c r="C71" s="12" t="n">
        <v>9968</v>
      </c>
      <c r="D71" s="12" t="n">
        <v>564</v>
      </c>
      <c r="E71" s="12" t="n">
        <v>86</v>
      </c>
      <c r="F71" s="12" t="n">
        <v>13</v>
      </c>
      <c r="G71" s="12" t="n">
        <v>1011</v>
      </c>
      <c r="H71" s="12" t="n">
        <v>8871</v>
      </c>
      <c r="I71" s="12" t="n">
        <v>166</v>
      </c>
      <c r="J71" s="12" t="n">
        <v>1152</v>
      </c>
      <c r="K71" s="12" t="n">
        <v>10</v>
      </c>
      <c r="L71" s="12" t="n">
        <v>117339</v>
      </c>
      <c r="M71" s="12" t="n">
        <v>13557</v>
      </c>
    </row>
    <row r="72" customFormat="false" ht="15.25" hidden="false" customHeight="false" outlineLevel="0" collapsed="false">
      <c r="A72" s="0" t="s">
        <v>34</v>
      </c>
      <c r="B72" s="1" t="n">
        <v>43932</v>
      </c>
      <c r="C72" s="12" t="n">
        <v>10408</v>
      </c>
      <c r="D72" s="12" t="n">
        <v>440</v>
      </c>
      <c r="E72" s="12" t="n">
        <v>95</v>
      </c>
      <c r="F72" s="12" t="n">
        <v>9</v>
      </c>
      <c r="G72" s="12" t="n">
        <v>1183</v>
      </c>
      <c r="H72" s="12" t="n">
        <v>9130</v>
      </c>
      <c r="I72" s="12" t="n">
        <v>124</v>
      </c>
      <c r="J72" s="12" t="n">
        <v>1202</v>
      </c>
      <c r="K72" s="12" t="n">
        <v>11</v>
      </c>
      <c r="L72" s="12" t="n">
        <v>117339</v>
      </c>
      <c r="M72" s="12" t="n">
        <v>13557</v>
      </c>
    </row>
    <row r="73" customFormat="false" ht="15.25" hidden="false" customHeight="false" outlineLevel="0" collapsed="false">
      <c r="A73" s="0" t="s">
        <v>34</v>
      </c>
      <c r="B73" s="1" t="n">
        <v>43933</v>
      </c>
      <c r="C73" s="12" t="n">
        <v>10743</v>
      </c>
      <c r="D73" s="12" t="n">
        <v>335</v>
      </c>
      <c r="E73" s="12" t="n">
        <v>101</v>
      </c>
      <c r="F73" s="12" t="n">
        <v>6</v>
      </c>
      <c r="G73" s="12" t="n">
        <v>1341</v>
      </c>
      <c r="H73" s="12" t="n">
        <v>9301</v>
      </c>
      <c r="I73" s="12" t="n">
        <v>175</v>
      </c>
      <c r="J73" s="12" t="n">
        <v>1241</v>
      </c>
      <c r="K73" s="12" t="n">
        <v>12</v>
      </c>
      <c r="L73" s="12" t="n">
        <v>117339</v>
      </c>
      <c r="M73" s="12" t="n">
        <v>13557</v>
      </c>
    </row>
    <row r="74" customFormat="false" ht="15.25" hidden="false" customHeight="false" outlineLevel="0" collapsed="false">
      <c r="A74" s="0" t="s">
        <v>34</v>
      </c>
      <c r="B74" s="1" t="n">
        <v>43934</v>
      </c>
      <c r="C74" s="12" t="n">
        <v>11145</v>
      </c>
      <c r="D74" s="12" t="n">
        <v>402</v>
      </c>
      <c r="E74" s="12" t="n">
        <v>103</v>
      </c>
      <c r="F74" s="12" t="n">
        <v>2</v>
      </c>
      <c r="G74" s="12" t="n">
        <v>1627</v>
      </c>
      <c r="H74" s="12" t="n">
        <v>9415</v>
      </c>
      <c r="I74" s="12" t="n">
        <v>183</v>
      </c>
      <c r="J74" s="12" t="n">
        <v>1288</v>
      </c>
      <c r="K74" s="12" t="n">
        <v>12</v>
      </c>
      <c r="L74" s="12" t="n">
        <v>117339</v>
      </c>
      <c r="M74" s="12" t="n">
        <v>13557</v>
      </c>
    </row>
    <row r="75" customFormat="false" ht="15.25" hidden="false" customHeight="false" outlineLevel="0" collapsed="false">
      <c r="A75" s="0" t="s">
        <v>34</v>
      </c>
      <c r="B75" s="1" t="n">
        <v>43935</v>
      </c>
      <c r="C75" s="12" t="n">
        <v>11586</v>
      </c>
      <c r="D75" s="12" t="n">
        <v>441</v>
      </c>
      <c r="E75" s="12" t="n">
        <v>116</v>
      </c>
      <c r="F75" s="12" t="n">
        <v>13</v>
      </c>
      <c r="G75" s="12" t="n">
        <v>1855</v>
      </c>
      <c r="H75" s="12" t="n">
        <v>9615</v>
      </c>
      <c r="I75" s="12" t="n">
        <v>181</v>
      </c>
      <c r="J75" s="12" t="n">
        <v>1339</v>
      </c>
      <c r="K75" s="12" t="n">
        <v>13</v>
      </c>
      <c r="L75" s="12" t="n">
        <v>117339</v>
      </c>
      <c r="M75" s="12" t="n">
        <v>13557</v>
      </c>
    </row>
    <row r="76" customFormat="false" ht="15.25" hidden="false" customHeight="false" outlineLevel="0" collapsed="false">
      <c r="A76" s="0" t="s">
        <v>34</v>
      </c>
      <c r="B76" s="1" t="n">
        <v>43936</v>
      </c>
      <c r="C76" s="12" t="n">
        <v>12046</v>
      </c>
      <c r="D76" s="12" t="n">
        <v>460</v>
      </c>
      <c r="E76" s="12" t="n">
        <v>123</v>
      </c>
      <c r="F76" s="12" t="n">
        <v>7</v>
      </c>
      <c r="G76" s="12" t="n">
        <v>2195</v>
      </c>
      <c r="H76" s="12" t="n">
        <v>9728</v>
      </c>
      <c r="I76" s="12" t="n">
        <v>175</v>
      </c>
      <c r="J76" s="12" t="n">
        <v>1392</v>
      </c>
      <c r="K76" s="12" t="n">
        <v>14</v>
      </c>
      <c r="L76" s="12" t="n">
        <v>117339</v>
      </c>
      <c r="M76" s="12" t="n">
        <v>13557</v>
      </c>
    </row>
    <row r="77" customFormat="false" ht="15.25" hidden="false" customHeight="false" outlineLevel="0" collapsed="false">
      <c r="A77" s="0" t="s">
        <v>34</v>
      </c>
      <c r="B77" s="1" t="n">
        <v>43937</v>
      </c>
      <c r="C77" s="12" t="n">
        <v>12501</v>
      </c>
      <c r="D77" s="12" t="n">
        <v>455</v>
      </c>
      <c r="E77" s="12" t="n">
        <v>130</v>
      </c>
      <c r="F77" s="12" t="n">
        <v>7</v>
      </c>
      <c r="G77" s="12" t="n">
        <v>2563</v>
      </c>
      <c r="H77" s="12" t="n">
        <v>9808</v>
      </c>
      <c r="I77" s="12" t="n">
        <v>180</v>
      </c>
      <c r="J77" s="12" t="n">
        <v>1444</v>
      </c>
      <c r="K77" s="12" t="n">
        <v>15</v>
      </c>
      <c r="L77" s="12" t="n">
        <v>117339</v>
      </c>
      <c r="M77" s="12" t="n">
        <v>13557</v>
      </c>
    </row>
    <row r="78" customFormat="false" ht="15.25" hidden="false" customHeight="false" outlineLevel="0" collapsed="false">
      <c r="A78" s="0" t="s">
        <v>34</v>
      </c>
      <c r="B78" s="1" t="n">
        <v>43938</v>
      </c>
      <c r="C78" s="12" t="n">
        <v>12758</v>
      </c>
      <c r="D78" s="12" t="n">
        <v>257</v>
      </c>
      <c r="E78" s="12" t="n">
        <v>142</v>
      </c>
      <c r="F78" s="12" t="n">
        <v>12</v>
      </c>
      <c r="G78" s="12" t="n">
        <v>2818</v>
      </c>
      <c r="H78" s="12" t="n">
        <v>9798</v>
      </c>
      <c r="I78" s="12" t="n">
        <v>181</v>
      </c>
      <c r="J78" s="12" t="n">
        <v>1474</v>
      </c>
      <c r="K78" s="12" t="n">
        <v>16</v>
      </c>
      <c r="L78" s="12" t="n">
        <v>187250</v>
      </c>
      <c r="M78" s="12" t="n">
        <v>21634</v>
      </c>
    </row>
    <row r="79" customFormat="false" ht="15.25" hidden="false" customHeight="false" outlineLevel="0" collapsed="false">
      <c r="A79" s="0" t="s">
        <v>34</v>
      </c>
      <c r="B79" s="1" t="n">
        <v>43939</v>
      </c>
      <c r="C79" s="12" t="n">
        <v>12982</v>
      </c>
      <c r="D79" s="12" t="n">
        <v>224</v>
      </c>
      <c r="E79" s="12" t="n">
        <v>151</v>
      </c>
      <c r="F79" s="12" t="n">
        <v>9</v>
      </c>
      <c r="G79" s="12" t="n">
        <v>3126</v>
      </c>
      <c r="H79" s="12" t="n">
        <v>9705</v>
      </c>
      <c r="I79" s="12" t="n">
        <v>168</v>
      </c>
      <c r="J79" s="12" t="n">
        <v>1500</v>
      </c>
      <c r="K79" s="12" t="n">
        <v>17</v>
      </c>
      <c r="L79" s="12" t="n">
        <v>187250</v>
      </c>
      <c r="M79" s="12" t="n">
        <v>21634</v>
      </c>
    </row>
    <row r="80" customFormat="false" ht="15.25" hidden="false" customHeight="false" outlineLevel="0" collapsed="false">
      <c r="A80" s="0" t="s">
        <v>34</v>
      </c>
      <c r="B80" s="1" t="n">
        <v>43940</v>
      </c>
      <c r="C80" s="12" t="n">
        <v>13265</v>
      </c>
      <c r="D80" s="12" t="n">
        <v>283</v>
      </c>
      <c r="E80" s="12" t="n">
        <v>164</v>
      </c>
      <c r="F80" s="12" t="n">
        <v>13</v>
      </c>
      <c r="G80" s="12" t="n">
        <v>3456</v>
      </c>
      <c r="H80" s="12" t="n">
        <v>9645</v>
      </c>
      <c r="I80" s="12" t="n">
        <v>164</v>
      </c>
      <c r="J80" s="12" t="n">
        <v>1533</v>
      </c>
      <c r="K80" s="12" t="n">
        <v>19</v>
      </c>
      <c r="L80" s="12" t="n">
        <v>187250</v>
      </c>
      <c r="M80" s="12" t="n">
        <v>21634</v>
      </c>
    </row>
    <row r="81" customFormat="false" ht="15.25" hidden="false" customHeight="false" outlineLevel="0" collapsed="false">
      <c r="A81" s="0" t="s">
        <v>34</v>
      </c>
      <c r="B81" s="1" t="n">
        <v>43941</v>
      </c>
      <c r="C81" s="12" t="n">
        <v>13491</v>
      </c>
      <c r="D81" s="12" t="n">
        <v>226</v>
      </c>
      <c r="E81" s="12" t="n">
        <v>172</v>
      </c>
      <c r="F81" s="12" t="n">
        <v>8</v>
      </c>
      <c r="G81" s="12" t="n">
        <v>3754</v>
      </c>
      <c r="H81" s="12" t="n">
        <v>9565</v>
      </c>
      <c r="I81" s="12" t="n">
        <v>146</v>
      </c>
      <c r="J81" s="12" t="n">
        <v>1559</v>
      </c>
      <c r="K81" s="12" t="n">
        <v>20</v>
      </c>
      <c r="L81" s="12" t="n">
        <v>187250</v>
      </c>
      <c r="M81" s="12" t="n">
        <v>21634</v>
      </c>
    </row>
    <row r="82" customFormat="false" ht="15.25" hidden="false" customHeight="false" outlineLevel="0" collapsed="false">
      <c r="A82" s="0" t="s">
        <v>34</v>
      </c>
      <c r="B82" s="1" t="n">
        <v>43942</v>
      </c>
      <c r="C82" s="6" t="n">
        <v>13713</v>
      </c>
      <c r="D82" s="6" t="n">
        <v>222</v>
      </c>
      <c r="E82" s="6" t="n">
        <v>177</v>
      </c>
      <c r="F82" s="6" t="n">
        <v>5</v>
      </c>
      <c r="G82" s="6" t="n">
        <v>4049</v>
      </c>
      <c r="H82" s="6" t="n">
        <v>9487</v>
      </c>
      <c r="I82" s="6" t="n">
        <v>149</v>
      </c>
      <c r="J82" s="6" t="n">
        <v>1584</v>
      </c>
      <c r="K82" s="6" t="n">
        <v>20</v>
      </c>
      <c r="L82" s="6" t="n">
        <v>240303</v>
      </c>
      <c r="M82" s="6" t="n">
        <v>27763</v>
      </c>
    </row>
    <row r="83" customFormat="false" ht="15.25" hidden="false" customHeight="false" outlineLevel="0" collapsed="false">
      <c r="A83" s="0" t="s">
        <v>34</v>
      </c>
      <c r="B83" s="1" t="n">
        <v>43943</v>
      </c>
      <c r="C83" s="6" t="n">
        <v>13942</v>
      </c>
      <c r="D83" s="6" t="n">
        <v>229</v>
      </c>
      <c r="E83" s="6" t="n">
        <v>184</v>
      </c>
      <c r="F83" s="6" t="n">
        <v>7</v>
      </c>
      <c r="G83" s="6" t="n">
        <v>4507</v>
      </c>
      <c r="H83" s="6" t="n">
        <v>9251</v>
      </c>
      <c r="I83" s="6" t="n">
        <v>139</v>
      </c>
      <c r="J83" s="6" t="n">
        <v>1611</v>
      </c>
      <c r="K83" s="6" t="n">
        <v>21</v>
      </c>
      <c r="L83" s="6" t="n">
        <v>240303</v>
      </c>
      <c r="M83" s="6" t="n">
        <v>27763</v>
      </c>
    </row>
    <row r="84" customFormat="false" ht="15.25" hidden="false" customHeight="false" outlineLevel="0" collapsed="false">
      <c r="A84" s="0" t="s">
        <v>34</v>
      </c>
      <c r="B84" s="1" t="n">
        <v>43944</v>
      </c>
      <c r="C84" s="6" t="n">
        <v>14498</v>
      </c>
      <c r="D84" s="6" t="n">
        <v>556</v>
      </c>
      <c r="E84" s="6" t="n">
        <v>189</v>
      </c>
      <c r="F84" s="6" t="n">
        <v>5</v>
      </c>
      <c r="G84" s="6" t="n">
        <v>5215</v>
      </c>
      <c r="H84" s="6" t="n">
        <v>9094</v>
      </c>
      <c r="I84" s="6" t="n">
        <v>141</v>
      </c>
      <c r="J84" s="6" t="n">
        <v>1675</v>
      </c>
      <c r="K84" s="6" t="n">
        <v>22</v>
      </c>
      <c r="L84" s="6" t="n">
        <v>240303</v>
      </c>
      <c r="M84" s="6" t="n">
        <v>27763</v>
      </c>
    </row>
    <row r="85" customFormat="false" ht="15.25" hidden="false" customHeight="false" outlineLevel="0" collapsed="false">
      <c r="A85" s="0" t="s">
        <v>34</v>
      </c>
      <c r="B85" s="1" t="n">
        <v>43945</v>
      </c>
      <c r="C85" s="6" t="n">
        <v>14803</v>
      </c>
      <c r="D85" s="6" t="n">
        <v>305</v>
      </c>
      <c r="E85" s="6" t="n">
        <v>192</v>
      </c>
      <c r="F85" s="6" t="n">
        <v>3</v>
      </c>
      <c r="G85" s="6" t="n">
        <v>5611</v>
      </c>
      <c r="H85" s="6" t="n">
        <v>9000</v>
      </c>
      <c r="I85" s="6" t="n">
        <v>139</v>
      </c>
      <c r="J85" s="6" t="n">
        <v>1710</v>
      </c>
      <c r="K85" s="6" t="n">
        <v>22</v>
      </c>
      <c r="L85" s="6" t="n">
        <v>240303</v>
      </c>
      <c r="M85" s="6" t="n">
        <v>27763</v>
      </c>
    </row>
    <row r="86" customFormat="false" ht="15.25" hidden="false" customHeight="false" outlineLevel="0" collapsed="false">
      <c r="A86" s="0" t="s">
        <v>34</v>
      </c>
      <c r="B86" s="1" t="n">
        <v>43946</v>
      </c>
      <c r="C86" s="6" t="n">
        <v>15058</v>
      </c>
      <c r="D86" s="6" t="n">
        <v>255</v>
      </c>
      <c r="E86" s="6" t="n">
        <v>194</v>
      </c>
      <c r="F86" s="6" t="n">
        <v>2</v>
      </c>
      <c r="G86" s="6" t="n">
        <v>6003</v>
      </c>
      <c r="H86" s="6" t="n">
        <v>8861</v>
      </c>
      <c r="I86" s="6" t="n">
        <v>137</v>
      </c>
      <c r="J86" s="6" t="n">
        <v>1740</v>
      </c>
      <c r="K86" s="6" t="n">
        <v>22</v>
      </c>
      <c r="L86" s="6" t="n">
        <v>287034</v>
      </c>
      <c r="M86" s="6" t="n">
        <v>33162</v>
      </c>
    </row>
    <row r="87" customFormat="false" ht="15.25" hidden="false" customHeight="false" outlineLevel="0" collapsed="false">
      <c r="A87" s="0" t="s">
        <v>34</v>
      </c>
      <c r="B87" s="1" t="n">
        <v>43947</v>
      </c>
      <c r="C87" s="6" t="n">
        <v>15298</v>
      </c>
      <c r="D87" s="6" t="n">
        <v>240</v>
      </c>
      <c r="E87" s="6" t="n">
        <v>199</v>
      </c>
      <c r="F87" s="6" t="n">
        <v>5</v>
      </c>
      <c r="G87" s="6" t="n">
        <v>6435</v>
      </c>
      <c r="H87" s="6" t="n">
        <v>8664</v>
      </c>
      <c r="I87" s="6" t="n">
        <v>127</v>
      </c>
      <c r="J87" s="6" t="n">
        <v>1767</v>
      </c>
      <c r="K87" s="6" t="n">
        <v>23</v>
      </c>
      <c r="L87" s="6" t="n">
        <v>302691</v>
      </c>
      <c r="M87" s="6" t="n">
        <v>34971</v>
      </c>
    </row>
    <row r="88" customFormat="false" ht="15.25" hidden="false" customHeight="false" outlineLevel="0" collapsed="false">
      <c r="A88" s="0" t="s">
        <v>34</v>
      </c>
      <c r="B88" s="1" t="n">
        <v>43948</v>
      </c>
      <c r="C88" s="6" t="n">
        <v>15443</v>
      </c>
      <c r="D88" s="6" t="n">
        <v>145</v>
      </c>
      <c r="E88" s="6" t="n">
        <v>201</v>
      </c>
      <c r="F88" s="6" t="n">
        <v>2</v>
      </c>
      <c r="G88" s="6" t="n">
        <v>6731</v>
      </c>
      <c r="H88" s="6" t="n">
        <v>8511</v>
      </c>
      <c r="I88" s="6" t="n">
        <v>133</v>
      </c>
      <c r="J88" s="6" t="n">
        <v>1784</v>
      </c>
      <c r="K88" s="6" t="n">
        <v>23</v>
      </c>
      <c r="L88" s="6" t="n">
        <v>302691</v>
      </c>
      <c r="M88" s="6" t="n">
        <v>34971</v>
      </c>
    </row>
    <row r="89" customFormat="false" ht="14" hidden="false" customHeight="false" outlineLevel="0" collapsed="false">
      <c r="A89" s="0" t="s">
        <v>34</v>
      </c>
      <c r="B89" s="1" t="n">
        <v>43949</v>
      </c>
      <c r="C89" s="2" t="n">
        <v>15555</v>
      </c>
      <c r="D89" s="2" t="n">
        <v>112</v>
      </c>
      <c r="E89" s="2" t="n">
        <v>204</v>
      </c>
      <c r="F89" s="2" t="n">
        <v>3</v>
      </c>
      <c r="G89" s="2" t="n">
        <v>7200</v>
      </c>
      <c r="H89" s="2" t="n">
        <v>8151</v>
      </c>
      <c r="I89" s="2" t="n">
        <v>129</v>
      </c>
      <c r="J89" s="2" t="n">
        <v>1797</v>
      </c>
      <c r="K89" s="2" t="n">
        <v>24</v>
      </c>
      <c r="L89" s="2" t="n">
        <v>302691</v>
      </c>
      <c r="M89" s="2" t="n">
        <v>34971</v>
      </c>
    </row>
    <row r="90" customFormat="false" ht="14" hidden="false" customHeight="false" outlineLevel="0" collapsed="false">
      <c r="A90" s="0" t="s">
        <v>34</v>
      </c>
      <c r="B90" s="1" t="n">
        <v>43950</v>
      </c>
      <c r="C90" s="2" t="n">
        <v>15728</v>
      </c>
      <c r="D90" s="2" t="n">
        <v>173</v>
      </c>
      <c r="E90" s="2" t="n">
        <v>210</v>
      </c>
      <c r="F90" s="2" t="n">
        <v>6</v>
      </c>
      <c r="G90" s="2" t="n">
        <v>7746</v>
      </c>
      <c r="H90" s="2" t="n">
        <v>7772</v>
      </c>
      <c r="I90" s="2" t="n">
        <v>116</v>
      </c>
      <c r="J90" s="2" t="n">
        <v>1817</v>
      </c>
      <c r="K90" s="2" t="n">
        <v>24</v>
      </c>
      <c r="L90" s="2" t="n">
        <v>313135</v>
      </c>
      <c r="M90" s="2" t="n">
        <v>36177</v>
      </c>
    </row>
    <row r="91" customFormat="false" ht="14" hidden="false" customHeight="false" outlineLevel="0" collapsed="false">
      <c r="A91" s="0" t="s">
        <v>34</v>
      </c>
      <c r="B91" s="1" t="n">
        <v>43951</v>
      </c>
      <c r="C91" s="2" t="n">
        <v>15834</v>
      </c>
      <c r="D91" s="2" t="n">
        <v>106</v>
      </c>
      <c r="E91" s="2" t="n">
        <v>215</v>
      </c>
      <c r="F91" s="2" t="n">
        <v>5</v>
      </c>
      <c r="G91" s="2" t="n">
        <v>8233</v>
      </c>
      <c r="H91" s="2" t="n">
        <v>7386</v>
      </c>
      <c r="I91" s="2" t="n">
        <v>115</v>
      </c>
      <c r="J91" s="2" t="n">
        <v>1829</v>
      </c>
      <c r="K91" s="2" t="n">
        <v>25</v>
      </c>
      <c r="L91" s="2" t="n">
        <v>364467</v>
      </c>
      <c r="M91" s="2" t="n">
        <v>42108</v>
      </c>
    </row>
    <row r="92" customFormat="false" ht="14.75" hidden="false" customHeight="false" outlineLevel="0" collapsed="false">
      <c r="A92" s="0" t="s">
        <v>34</v>
      </c>
      <c r="B92" s="1" t="n">
        <v>43952</v>
      </c>
      <c r="C92" s="2" t="n">
        <v>15946</v>
      </c>
      <c r="D92" s="2" t="n">
        <v>112</v>
      </c>
      <c r="E92" s="2" t="n">
        <v>222</v>
      </c>
      <c r="F92" s="2" t="n">
        <v>7</v>
      </c>
      <c r="G92" s="2" t="n">
        <v>8561</v>
      </c>
      <c r="H92" s="2" t="n">
        <v>7163</v>
      </c>
      <c r="I92" s="2" t="n">
        <v>105</v>
      </c>
      <c r="J92" s="2" t="n">
        <v>1842</v>
      </c>
      <c r="K92" s="2" t="n">
        <v>26</v>
      </c>
      <c r="L92" s="2" t="n">
        <v>364467</v>
      </c>
      <c r="M92" s="2" t="n">
        <v>42108</v>
      </c>
    </row>
    <row r="93" customFormat="false" ht="15.25" hidden="false" customHeight="false" outlineLevel="0" collapsed="false">
      <c r="A93" s="0" t="s">
        <v>34</v>
      </c>
      <c r="B93" s="1" t="n">
        <v>43953</v>
      </c>
      <c r="C93" s="6" t="n">
        <f aca="false">Sheet1!QY94</f>
        <v>16101</v>
      </c>
      <c r="D93" s="6" t="n">
        <f aca="false">Sheet1!QZ94</f>
        <v>155</v>
      </c>
      <c r="E93" s="6" t="n">
        <f aca="false">Sheet1!RA94</f>
        <v>225</v>
      </c>
      <c r="F93" s="6" t="n">
        <f aca="false">Sheet1!RB94</f>
        <v>3</v>
      </c>
      <c r="G93" s="6" t="n">
        <f aca="false">Sheet1!RC94</f>
        <v>9156</v>
      </c>
      <c r="H93" s="6" t="n">
        <f aca="false">Sheet1!RD94</f>
        <v>6720</v>
      </c>
      <c r="I93" s="6" t="n">
        <f aca="false">Sheet1!RE94</f>
        <v>103</v>
      </c>
      <c r="J93" s="6" t="n">
        <f aca="false">Sheet1!RF94</f>
        <v>1860</v>
      </c>
      <c r="K93" s="6" t="n">
        <f aca="false">Sheet1!RG94</f>
        <v>26</v>
      </c>
      <c r="L93" s="6" t="n">
        <f aca="false">Sheet1!RH94</f>
        <v>364467</v>
      </c>
      <c r="M93" s="6" t="n">
        <f aca="false">Sheet1!RI94</f>
        <v>42108</v>
      </c>
    </row>
    <row r="94" customFormat="false" ht="15.25" hidden="false" customHeight="false" outlineLevel="0" collapsed="false">
      <c r="A94" s="0" t="s">
        <v>34</v>
      </c>
      <c r="B94" s="1" t="n">
        <v>43954</v>
      </c>
      <c r="C94" s="6" t="n">
        <f aca="false">Sheet1!QY95</f>
        <v>16185</v>
      </c>
      <c r="D94" s="6" t="n">
        <f aca="false">Sheet1!QZ95</f>
        <v>84</v>
      </c>
      <c r="E94" s="6" t="n">
        <f aca="false">Sheet1!RA95</f>
        <v>229</v>
      </c>
      <c r="F94" s="6" t="n">
        <f aca="false">Sheet1!RB95</f>
        <v>4</v>
      </c>
      <c r="G94" s="6" t="n">
        <f aca="false">Sheet1!RC95</f>
        <v>9593</v>
      </c>
      <c r="H94" s="6" t="n">
        <f aca="false">Sheet1!RD95</f>
        <v>6363</v>
      </c>
      <c r="I94" s="6" t="n">
        <f aca="false">Sheet1!RE95</f>
        <v>105</v>
      </c>
      <c r="J94" s="6" t="n">
        <f aca="false">Sheet1!RF95</f>
        <v>1870</v>
      </c>
      <c r="K94" s="6" t="n">
        <f aca="false">Sheet1!RG95</f>
        <v>26</v>
      </c>
      <c r="L94" s="6" t="n">
        <f aca="false">Sheet1!RH95</f>
        <v>390022</v>
      </c>
      <c r="M94" s="6" t="n">
        <f aca="false">Sheet1!RI95</f>
        <v>45060</v>
      </c>
    </row>
    <row r="95" customFormat="false" ht="15.25" hidden="false" customHeight="false" outlineLevel="0" collapsed="false">
      <c r="A95" s="0" t="s">
        <v>34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34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34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34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34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34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34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34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34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34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35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35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35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35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35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35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35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35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35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35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35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35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35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35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35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35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35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35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35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35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35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35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35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35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35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35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35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35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35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35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35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35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35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35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35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35</v>
      </c>
      <c r="B37" s="1" t="n">
        <v>43897</v>
      </c>
      <c r="C37" s="7" t="n">
        <v>31</v>
      </c>
      <c r="D37" s="7" t="n">
        <v>1</v>
      </c>
      <c r="E37" s="7"/>
      <c r="F37" s="7"/>
      <c r="G37" s="7" t="n">
        <v>3</v>
      </c>
      <c r="H37" s="7" t="n">
        <v>28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35</v>
      </c>
      <c r="B38" s="1" t="n">
        <v>43898</v>
      </c>
      <c r="C38" s="6" t="n">
        <v>34</v>
      </c>
      <c r="D38" s="6" t="n">
        <v>3</v>
      </c>
      <c r="E38" s="6"/>
      <c r="F38" s="6"/>
      <c r="G38" s="6" t="n">
        <v>3</v>
      </c>
      <c r="H38" s="6" t="n">
        <v>31</v>
      </c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35</v>
      </c>
      <c r="B39" s="1" t="n">
        <v>43899</v>
      </c>
      <c r="C39" s="6" t="n">
        <v>43</v>
      </c>
      <c r="D39" s="6" t="n">
        <v>9</v>
      </c>
      <c r="E39" s="6"/>
      <c r="F39" s="6"/>
      <c r="G39" s="6" t="n">
        <v>3</v>
      </c>
      <c r="H39" s="6" t="n">
        <v>40</v>
      </c>
      <c r="I39" s="6"/>
      <c r="J39" s="6"/>
      <c r="K39" s="6"/>
      <c r="L39" s="6"/>
      <c r="M39" s="6"/>
    </row>
    <row r="40" customFormat="false" ht="15.25" hidden="false" customHeight="false" outlineLevel="0" collapsed="false">
      <c r="A40" s="0" t="s">
        <v>35</v>
      </c>
      <c r="B40" s="1" t="n">
        <v>43900</v>
      </c>
      <c r="C40" s="6" t="n">
        <v>47</v>
      </c>
      <c r="D40" s="6" t="n">
        <v>4</v>
      </c>
      <c r="E40" s="6"/>
      <c r="F40" s="6"/>
      <c r="G40" s="6" t="n">
        <v>4</v>
      </c>
      <c r="H40" s="6" t="n">
        <v>43</v>
      </c>
      <c r="I40" s="6"/>
      <c r="J40" s="6"/>
      <c r="K40" s="6"/>
      <c r="L40" s="6"/>
      <c r="M40" s="6"/>
    </row>
    <row r="41" customFormat="false" ht="15.25" hidden="false" customHeight="false" outlineLevel="0" collapsed="false">
      <c r="A41" s="0" t="s">
        <v>35</v>
      </c>
      <c r="B41" s="1" t="n">
        <v>43901</v>
      </c>
      <c r="C41" s="6" t="n">
        <v>62</v>
      </c>
      <c r="D41" s="6" t="n">
        <v>15</v>
      </c>
      <c r="E41" s="6"/>
      <c r="F41" s="6"/>
      <c r="G41" s="6" t="n">
        <v>4</v>
      </c>
      <c r="H41" s="6" t="n">
        <v>58</v>
      </c>
      <c r="I41" s="6"/>
      <c r="J41" s="6"/>
      <c r="K41" s="6"/>
      <c r="L41" s="6"/>
      <c r="M41" s="6"/>
    </row>
    <row r="42" customFormat="false" ht="15.25" hidden="false" customHeight="false" outlineLevel="0" collapsed="false">
      <c r="A42" s="0" t="s">
        <v>35</v>
      </c>
      <c r="B42" s="1" t="n">
        <v>43902</v>
      </c>
      <c r="C42" s="6" t="n">
        <v>62</v>
      </c>
      <c r="D42" s="6" t="n">
        <v>0</v>
      </c>
      <c r="E42" s="6"/>
      <c r="F42" s="6"/>
      <c r="G42" s="6" t="n">
        <v>4</v>
      </c>
      <c r="H42" s="6" t="n">
        <v>58</v>
      </c>
      <c r="I42" s="6"/>
      <c r="J42" s="6"/>
      <c r="K42" s="6"/>
      <c r="L42" s="6"/>
      <c r="M42" s="6"/>
    </row>
    <row r="43" customFormat="false" ht="15.25" hidden="false" customHeight="false" outlineLevel="0" collapsed="false">
      <c r="A43" s="0" t="s">
        <v>35</v>
      </c>
      <c r="B43" s="1" t="n">
        <v>43903</v>
      </c>
      <c r="C43" s="6" t="n">
        <v>74</v>
      </c>
      <c r="D43" s="6" t="n">
        <v>12</v>
      </c>
      <c r="E43" s="6" t="n">
        <v>1</v>
      </c>
      <c r="F43" s="6" t="n">
        <v>1</v>
      </c>
      <c r="G43" s="6" t="n">
        <v>4</v>
      </c>
      <c r="H43" s="6" t="n">
        <v>69</v>
      </c>
      <c r="I43" s="6"/>
      <c r="J43" s="6" t="n">
        <v>0.1</v>
      </c>
      <c r="K43" s="6"/>
      <c r="L43" s="6"/>
      <c r="M43" s="6"/>
    </row>
    <row r="44" customFormat="false" ht="15.25" hidden="false" customHeight="false" outlineLevel="0" collapsed="false">
      <c r="A44" s="0" t="s">
        <v>35</v>
      </c>
      <c r="B44" s="1" t="n">
        <v>43904</v>
      </c>
      <c r="C44" s="6" t="n">
        <v>82</v>
      </c>
      <c r="D44" s="6" t="n">
        <v>8</v>
      </c>
      <c r="E44" s="6" t="n">
        <v>2</v>
      </c>
      <c r="F44" s="6" t="n">
        <v>1</v>
      </c>
      <c r="G44" s="6" t="n">
        <v>10</v>
      </c>
      <c r="H44" s="6" t="n">
        <v>70</v>
      </c>
      <c r="I44" s="6"/>
      <c r="J44" s="6" t="n">
        <v>0.1</v>
      </c>
      <c r="K44" s="6"/>
      <c r="L44" s="6"/>
      <c r="M44" s="6"/>
    </row>
    <row r="45" customFormat="false" ht="15.25" hidden="false" customHeight="false" outlineLevel="0" collapsed="false">
      <c r="A45" s="0" t="s">
        <v>35</v>
      </c>
      <c r="B45" s="1" t="n">
        <v>43905</v>
      </c>
      <c r="C45" s="6" t="n">
        <v>97</v>
      </c>
      <c r="D45" s="6" t="n">
        <v>15</v>
      </c>
      <c r="E45" s="6" t="n">
        <v>2</v>
      </c>
      <c r="F45" s="6" t="n">
        <v>0</v>
      </c>
      <c r="G45" s="6" t="n">
        <v>10</v>
      </c>
      <c r="H45" s="6" t="n">
        <v>85</v>
      </c>
      <c r="I45" s="6"/>
      <c r="J45" s="6" t="n">
        <v>0.1</v>
      </c>
      <c r="K45" s="6"/>
      <c r="L45" s="6"/>
      <c r="M45" s="6"/>
    </row>
    <row r="46" customFormat="false" ht="15.25" hidden="false" customHeight="false" outlineLevel="0" collapsed="false">
      <c r="A46" s="0" t="s">
        <v>35</v>
      </c>
      <c r="B46" s="1" t="n">
        <v>43906</v>
      </c>
      <c r="C46" s="6" t="n">
        <v>112</v>
      </c>
      <c r="D46" s="6" t="n">
        <v>15</v>
      </c>
      <c r="E46" s="6" t="n">
        <v>2</v>
      </c>
      <c r="F46" s="6" t="n">
        <v>0</v>
      </c>
      <c r="G46" s="6" t="n">
        <v>13</v>
      </c>
      <c r="H46" s="6" t="n">
        <v>97</v>
      </c>
      <c r="I46" s="6"/>
      <c r="J46" s="6" t="n">
        <v>0.1</v>
      </c>
      <c r="K46" s="6"/>
      <c r="L46" s="6"/>
      <c r="M46" s="6"/>
    </row>
    <row r="47" customFormat="false" ht="15.25" hidden="false" customHeight="false" outlineLevel="0" collapsed="false">
      <c r="A47" s="0" t="s">
        <v>35</v>
      </c>
      <c r="B47" s="1" t="n">
        <v>43907</v>
      </c>
      <c r="C47" s="6" t="n">
        <v>129</v>
      </c>
      <c r="D47" s="6" t="n">
        <v>17</v>
      </c>
      <c r="E47" s="6" t="n">
        <v>2</v>
      </c>
      <c r="F47" s="6" t="n">
        <v>0</v>
      </c>
      <c r="G47" s="6" t="n">
        <v>13</v>
      </c>
      <c r="H47" s="6" t="n">
        <v>114</v>
      </c>
      <c r="I47" s="6"/>
      <c r="J47" s="6" t="n">
        <v>0.1</v>
      </c>
      <c r="K47" s="6"/>
      <c r="L47" s="6"/>
      <c r="M47" s="6"/>
    </row>
    <row r="48" customFormat="false" ht="15.25" hidden="false" customHeight="false" outlineLevel="0" collapsed="false">
      <c r="A48" s="0" t="s">
        <v>35</v>
      </c>
      <c r="B48" s="1" t="n">
        <v>43908</v>
      </c>
      <c r="C48" s="6" t="n">
        <v>143</v>
      </c>
      <c r="D48" s="6" t="n">
        <v>14</v>
      </c>
      <c r="E48" s="6" t="n">
        <v>3</v>
      </c>
      <c r="F48" s="6" t="n">
        <v>1</v>
      </c>
      <c r="G48" s="6" t="n">
        <v>14</v>
      </c>
      <c r="H48" s="6" t="n">
        <v>126</v>
      </c>
      <c r="I48" s="6"/>
      <c r="J48" s="6" t="n">
        <v>0.1</v>
      </c>
      <c r="K48" s="6"/>
      <c r="L48" s="6"/>
      <c r="M48" s="6"/>
    </row>
    <row r="49" customFormat="false" ht="15.25" hidden="false" customHeight="false" outlineLevel="0" collapsed="false">
      <c r="A49" s="0" t="s">
        <v>35</v>
      </c>
      <c r="B49" s="1" t="n">
        <v>43909</v>
      </c>
      <c r="C49" s="6" t="n">
        <v>169</v>
      </c>
      <c r="D49" s="6" t="n">
        <v>26</v>
      </c>
      <c r="E49" s="6" t="n">
        <v>3</v>
      </c>
      <c r="F49" s="6" t="n">
        <v>0</v>
      </c>
      <c r="G49" s="6" t="n">
        <v>14</v>
      </c>
      <c r="H49" s="6" t="n">
        <v>152</v>
      </c>
      <c r="I49" s="6"/>
      <c r="J49" s="6" t="n">
        <v>0.1</v>
      </c>
      <c r="K49" s="6"/>
      <c r="L49" s="6"/>
      <c r="M49" s="6"/>
    </row>
    <row r="50" customFormat="false" ht="15.25" hidden="false" customHeight="false" outlineLevel="0" collapsed="false">
      <c r="A50" s="0" t="s">
        <v>35</v>
      </c>
      <c r="B50" s="1" t="n">
        <v>43910</v>
      </c>
      <c r="C50" s="6" t="n">
        <v>194</v>
      </c>
      <c r="D50" s="6" t="n">
        <v>25</v>
      </c>
      <c r="E50" s="6" t="n">
        <v>4</v>
      </c>
      <c r="F50" s="6" t="n">
        <v>1</v>
      </c>
      <c r="G50" s="6" t="n">
        <v>20</v>
      </c>
      <c r="H50" s="6" t="n">
        <v>170</v>
      </c>
      <c r="I50" s="6"/>
      <c r="J50" s="6" t="n">
        <v>0.1</v>
      </c>
      <c r="K50" s="6"/>
      <c r="L50" s="6"/>
      <c r="M50" s="6"/>
    </row>
    <row r="51" customFormat="false" ht="15.25" hidden="false" customHeight="false" outlineLevel="0" collapsed="false">
      <c r="A51" s="0" t="s">
        <v>35</v>
      </c>
      <c r="B51" s="1" t="n">
        <v>43911</v>
      </c>
      <c r="C51" s="6" t="n">
        <v>275</v>
      </c>
      <c r="D51" s="6" t="n">
        <v>81</v>
      </c>
      <c r="E51" s="6" t="n">
        <v>5</v>
      </c>
      <c r="F51" s="6" t="n">
        <v>1</v>
      </c>
      <c r="G51" s="6" t="n">
        <v>23</v>
      </c>
      <c r="H51" s="6" t="n">
        <v>247</v>
      </c>
      <c r="I51" s="6"/>
      <c r="J51" s="6" t="n">
        <v>0.2</v>
      </c>
      <c r="K51" s="6"/>
      <c r="L51" s="6"/>
      <c r="M51" s="6"/>
    </row>
    <row r="52" customFormat="false" ht="15.25" hidden="false" customHeight="false" outlineLevel="0" collapsed="false">
      <c r="A52" s="0" t="s">
        <v>35</v>
      </c>
      <c r="B52" s="1" t="n">
        <v>43912</v>
      </c>
      <c r="C52" s="6" t="n">
        <v>332</v>
      </c>
      <c r="D52" s="6" t="n">
        <v>57</v>
      </c>
      <c r="E52" s="6" t="n">
        <v>5</v>
      </c>
      <c r="F52" s="6" t="n">
        <v>0</v>
      </c>
      <c r="G52" s="6" t="n">
        <v>23</v>
      </c>
      <c r="H52" s="6" t="n">
        <v>304</v>
      </c>
      <c r="I52" s="6"/>
      <c r="J52" s="6" t="n">
        <v>0.2</v>
      </c>
      <c r="K52" s="6"/>
      <c r="L52" s="6"/>
      <c r="M52" s="6"/>
    </row>
    <row r="53" customFormat="false" ht="15.25" hidden="false" customHeight="false" outlineLevel="0" collapsed="false">
      <c r="A53" s="0" t="s">
        <v>35</v>
      </c>
      <c r="B53" s="1" t="n">
        <v>43913</v>
      </c>
      <c r="C53" s="6" t="n">
        <v>396</v>
      </c>
      <c r="D53" s="6" t="n">
        <v>64</v>
      </c>
      <c r="E53" s="6" t="n">
        <v>7</v>
      </c>
      <c r="F53" s="6" t="n">
        <v>2</v>
      </c>
      <c r="G53" s="6" t="n">
        <v>24</v>
      </c>
      <c r="H53" s="6" t="n">
        <v>365</v>
      </c>
      <c r="I53" s="6"/>
      <c r="J53" s="6" t="n">
        <v>0.3</v>
      </c>
      <c r="K53" s="6"/>
      <c r="L53" s="6"/>
      <c r="M53" s="6"/>
    </row>
    <row r="54" customFormat="false" ht="15.25" hidden="false" customHeight="false" outlineLevel="0" collapsed="false">
      <c r="A54" s="0" t="s">
        <v>35</v>
      </c>
      <c r="B54" s="1" t="n">
        <v>43914</v>
      </c>
      <c r="C54" s="6" t="n">
        <v>499</v>
      </c>
      <c r="D54" s="6" t="n">
        <v>103</v>
      </c>
      <c r="E54" s="6" t="n">
        <v>10</v>
      </c>
      <c r="F54" s="6" t="n">
        <v>3</v>
      </c>
      <c r="G54" s="6" t="n">
        <v>34</v>
      </c>
      <c r="H54" s="6" t="n">
        <v>455</v>
      </c>
      <c r="I54" s="6"/>
      <c r="J54" s="6" t="n">
        <v>0.4</v>
      </c>
      <c r="K54" s="6"/>
      <c r="L54" s="6"/>
      <c r="M54" s="6"/>
    </row>
    <row r="55" customFormat="false" ht="15.25" hidden="false" customHeight="false" outlineLevel="0" collapsed="false">
      <c r="A55" s="0" t="s">
        <v>35</v>
      </c>
      <c r="B55" s="1" t="n">
        <v>43915</v>
      </c>
      <c r="C55" s="8" t="n">
        <v>536</v>
      </c>
      <c r="D55" s="8" t="n">
        <v>37</v>
      </c>
      <c r="E55" s="8" t="n">
        <v>10</v>
      </c>
      <c r="F55" s="8" t="n">
        <v>0</v>
      </c>
      <c r="G55" s="8" t="n">
        <v>40</v>
      </c>
      <c r="H55" s="8" t="n">
        <v>486</v>
      </c>
      <c r="I55" s="8"/>
      <c r="J55" s="10" t="n">
        <v>0.4</v>
      </c>
      <c r="K55" s="25" t="n">
        <v>0.01</v>
      </c>
      <c r="L55" s="8"/>
      <c r="M55" s="8"/>
    </row>
    <row r="56" customFormat="false" ht="15.25" hidden="false" customHeight="false" outlineLevel="0" collapsed="false">
      <c r="A56" s="0" t="s">
        <v>35</v>
      </c>
      <c r="B56" s="1" t="n">
        <v>43916</v>
      </c>
      <c r="C56" s="8" t="n">
        <v>657</v>
      </c>
      <c r="D56" s="8" t="n">
        <v>121</v>
      </c>
      <c r="E56" s="8" t="n">
        <v>12</v>
      </c>
      <c r="F56" s="8" t="n">
        <v>2</v>
      </c>
      <c r="G56" s="8" t="n">
        <v>43</v>
      </c>
      <c r="H56" s="8" t="n">
        <v>602</v>
      </c>
      <c r="I56" s="8"/>
      <c r="J56" s="10" t="n">
        <v>0.5</v>
      </c>
      <c r="K56" s="25" t="n">
        <v>0.01</v>
      </c>
      <c r="L56" s="8"/>
      <c r="M56" s="8"/>
    </row>
    <row r="57" customFormat="false" ht="15.25" hidden="false" customHeight="false" outlineLevel="0" collapsed="false">
      <c r="A57" s="0" t="s">
        <v>35</v>
      </c>
      <c r="B57" s="1" t="n">
        <v>43917</v>
      </c>
      <c r="C57" s="8" t="n">
        <v>722</v>
      </c>
      <c r="D57" s="8" t="n">
        <v>65</v>
      </c>
      <c r="E57" s="8" t="n">
        <v>16</v>
      </c>
      <c r="F57" s="8" t="n">
        <v>4</v>
      </c>
      <c r="G57" s="8" t="n">
        <v>45</v>
      </c>
      <c r="H57" s="8" t="n">
        <v>661</v>
      </c>
      <c r="I57" s="8"/>
      <c r="J57" s="10" t="n">
        <v>0.5</v>
      </c>
      <c r="K57" s="25" t="n">
        <v>0.01</v>
      </c>
      <c r="L57" s="8"/>
      <c r="M57" s="8"/>
    </row>
    <row r="58" customFormat="false" ht="15.25" hidden="false" customHeight="false" outlineLevel="0" collapsed="false">
      <c r="A58" s="0" t="s">
        <v>35</v>
      </c>
      <c r="B58" s="1" t="n">
        <v>43918</v>
      </c>
      <c r="C58" s="8" t="n">
        <v>887</v>
      </c>
      <c r="D58" s="8" t="n">
        <v>165</v>
      </c>
      <c r="E58" s="8" t="n">
        <v>20</v>
      </c>
      <c r="F58" s="8" t="n">
        <v>4</v>
      </c>
      <c r="G58" s="8" t="n">
        <v>73</v>
      </c>
      <c r="H58" s="8" t="n">
        <v>794</v>
      </c>
      <c r="I58" s="8"/>
      <c r="J58" s="10" t="n">
        <v>0.6</v>
      </c>
      <c r="K58" s="25" t="n">
        <v>0.01</v>
      </c>
      <c r="L58" s="8"/>
      <c r="M58" s="8"/>
    </row>
    <row r="59" customFormat="false" ht="15.25" hidden="false" customHeight="false" outlineLevel="0" collapsed="false">
      <c r="A59" s="0" t="s">
        <v>35</v>
      </c>
      <c r="B59" s="1" t="n">
        <v>43919</v>
      </c>
      <c r="C59" s="8" t="n">
        <v>987</v>
      </c>
      <c r="D59" s="8" t="n">
        <v>100</v>
      </c>
      <c r="E59" s="8" t="n">
        <v>24</v>
      </c>
      <c r="F59" s="8" t="n">
        <v>4</v>
      </c>
      <c r="G59" s="8" t="n">
        <v>84</v>
      </c>
      <c r="H59" s="8" t="n">
        <v>879</v>
      </c>
      <c r="I59" s="8"/>
      <c r="J59" s="10" t="n">
        <v>0.7</v>
      </c>
      <c r="K59" s="25" t="n">
        <v>0.02</v>
      </c>
      <c r="L59" s="8"/>
      <c r="M59" s="8"/>
    </row>
    <row r="60" customFormat="false" ht="15.25" hidden="false" customHeight="false" outlineLevel="0" collapsed="false">
      <c r="A60" s="0" t="s">
        <v>35</v>
      </c>
      <c r="B60" s="1" t="n">
        <v>43920</v>
      </c>
      <c r="C60" s="8" t="n">
        <v>1024</v>
      </c>
      <c r="D60" s="8" t="n">
        <v>37</v>
      </c>
      <c r="E60" s="8" t="n">
        <v>27</v>
      </c>
      <c r="F60" s="8" t="n">
        <v>3</v>
      </c>
      <c r="G60" s="8" t="n">
        <v>95</v>
      </c>
      <c r="H60" s="8" t="n">
        <v>902</v>
      </c>
      <c r="I60" s="8"/>
      <c r="J60" s="10" t="n">
        <v>0.7</v>
      </c>
      <c r="K60" s="25" t="n">
        <v>0.02</v>
      </c>
      <c r="L60" s="8"/>
      <c r="M60" s="8"/>
    </row>
    <row r="61" customFormat="false" ht="15.25" hidden="false" customHeight="false" outlineLevel="0" collapsed="false">
      <c r="A61" s="0" t="s">
        <v>35</v>
      </c>
      <c r="B61" s="1" t="n">
        <v>43921</v>
      </c>
      <c r="C61" s="8" t="n">
        <v>1251</v>
      </c>
      <c r="D61" s="8" t="n">
        <v>227</v>
      </c>
      <c r="E61" s="8" t="n">
        <v>32</v>
      </c>
      <c r="F61" s="8" t="n">
        <v>5</v>
      </c>
      <c r="G61" s="8" t="n">
        <v>102</v>
      </c>
      <c r="H61" s="8" t="n">
        <v>1117</v>
      </c>
      <c r="I61" s="8"/>
      <c r="J61" s="10" t="n">
        <v>0.9</v>
      </c>
      <c r="K61" s="25" t="n">
        <v>0.02</v>
      </c>
      <c r="L61" s="8"/>
      <c r="M61" s="8"/>
    </row>
    <row r="62" customFormat="false" ht="15.25" hidden="false" customHeight="false" outlineLevel="0" collapsed="false">
      <c r="A62" s="0" t="s">
        <v>35</v>
      </c>
      <c r="B62" s="1" t="n">
        <v>43922</v>
      </c>
      <c r="C62" s="8" t="n">
        <v>1397</v>
      </c>
      <c r="D62" s="8" t="n">
        <v>146</v>
      </c>
      <c r="E62" s="8" t="n">
        <v>35</v>
      </c>
      <c r="F62" s="8" t="n">
        <v>3</v>
      </c>
      <c r="G62" s="8" t="n">
        <v>123</v>
      </c>
      <c r="H62" s="8" t="n">
        <v>1239</v>
      </c>
      <c r="I62" s="8"/>
      <c r="J62" s="8" t="n">
        <v>1</v>
      </c>
      <c r="K62" s="25" t="n">
        <v>0.03</v>
      </c>
      <c r="L62" s="8"/>
      <c r="M62" s="8"/>
    </row>
    <row r="63" customFormat="false" ht="15.25" hidden="false" customHeight="false" outlineLevel="0" collapsed="false">
      <c r="A63" s="0" t="s">
        <v>35</v>
      </c>
      <c r="B63" s="1" t="n">
        <v>43923</v>
      </c>
      <c r="C63" s="8" t="n">
        <v>1998</v>
      </c>
      <c r="D63" s="8" t="n">
        <v>601</v>
      </c>
      <c r="E63" s="8" t="n">
        <v>58</v>
      </c>
      <c r="F63" s="8" t="n">
        <v>23</v>
      </c>
      <c r="G63" s="8" t="n">
        <v>148</v>
      </c>
      <c r="H63" s="8" t="n">
        <v>1792</v>
      </c>
      <c r="J63" s="8" t="n">
        <v>1</v>
      </c>
      <c r="K63" s="25" t="n">
        <v>0.04</v>
      </c>
      <c r="L63" s="8"/>
      <c r="M63" s="8"/>
    </row>
    <row r="64" customFormat="false" ht="15.25" hidden="false" customHeight="false" outlineLevel="0" collapsed="false">
      <c r="A64" s="0" t="s">
        <v>35</v>
      </c>
      <c r="B64" s="1" t="n">
        <v>43924</v>
      </c>
      <c r="C64" s="8" t="n">
        <v>2543</v>
      </c>
      <c r="D64" s="8" t="n">
        <v>545</v>
      </c>
      <c r="E64" s="8" t="n">
        <v>72</v>
      </c>
      <c r="F64" s="8" t="n">
        <v>14</v>
      </c>
      <c r="G64" s="8" t="n">
        <v>191</v>
      </c>
      <c r="H64" s="8" t="n">
        <v>2280</v>
      </c>
      <c r="J64" s="8" t="n">
        <v>2</v>
      </c>
      <c r="K64" s="25" t="n">
        <v>0.05</v>
      </c>
      <c r="L64" s="8"/>
      <c r="M64" s="8"/>
    </row>
    <row r="65" customFormat="false" ht="15.25" hidden="false" customHeight="false" outlineLevel="0" collapsed="false">
      <c r="A65" s="0" t="s">
        <v>35</v>
      </c>
      <c r="B65" s="1" t="n">
        <v>43925</v>
      </c>
      <c r="C65" s="8" t="n">
        <v>2567</v>
      </c>
      <c r="D65" s="8" t="n">
        <v>24</v>
      </c>
      <c r="E65" s="8" t="n">
        <v>72</v>
      </c>
      <c r="F65" s="8" t="n">
        <v>0</v>
      </c>
      <c r="G65" s="8" t="n">
        <v>192</v>
      </c>
      <c r="H65" s="8" t="n">
        <v>2303</v>
      </c>
      <c r="J65" s="8" t="n">
        <v>2</v>
      </c>
      <c r="K65" s="25" t="n">
        <v>0.05</v>
      </c>
      <c r="L65" s="8"/>
      <c r="M65" s="8"/>
    </row>
    <row r="66" customFormat="false" ht="15.25" hidden="false" customHeight="false" outlineLevel="0" collapsed="false">
      <c r="A66" s="0" t="s">
        <v>35</v>
      </c>
      <c r="B66" s="1" t="n">
        <v>43926</v>
      </c>
      <c r="C66" s="8" t="n">
        <v>3082</v>
      </c>
      <c r="D66" s="8" t="n">
        <v>515</v>
      </c>
      <c r="E66" s="8" t="n">
        <v>86</v>
      </c>
      <c r="F66" s="8" t="n">
        <v>14</v>
      </c>
      <c r="G66" s="8" t="n">
        <v>229</v>
      </c>
      <c r="H66" s="8" t="n">
        <v>2767</v>
      </c>
      <c r="J66" s="8" t="n">
        <v>2</v>
      </c>
      <c r="K66" s="25" t="n">
        <v>0.06</v>
      </c>
      <c r="L66" s="8" t="n">
        <v>116608</v>
      </c>
      <c r="M66" s="8" t="n">
        <v>84</v>
      </c>
    </row>
    <row r="67" customFormat="false" ht="15.25" hidden="false" customHeight="false" outlineLevel="0" collapsed="false">
      <c r="A67" s="0" t="s">
        <v>35</v>
      </c>
      <c r="B67" s="1" t="n">
        <v>43927</v>
      </c>
      <c r="C67" s="8" t="n">
        <v>3588</v>
      </c>
      <c r="D67" s="8" t="n">
        <v>506</v>
      </c>
      <c r="E67" s="8" t="n">
        <v>99</v>
      </c>
      <c r="F67" s="8" t="n">
        <v>13</v>
      </c>
      <c r="G67" s="8" t="n">
        <v>229</v>
      </c>
      <c r="H67" s="8" t="n">
        <v>3260</v>
      </c>
      <c r="J67" s="8" t="n">
        <v>3</v>
      </c>
      <c r="K67" s="25" t="n">
        <v>0.07</v>
      </c>
      <c r="L67" s="8" t="n">
        <v>128320</v>
      </c>
      <c r="M67" s="8" t="n">
        <v>93</v>
      </c>
    </row>
    <row r="68" customFormat="false" ht="15.25" hidden="false" customHeight="false" outlineLevel="0" collapsed="false">
      <c r="A68" s="0" t="s">
        <v>35</v>
      </c>
      <c r="B68" s="1" t="n">
        <v>43928</v>
      </c>
      <c r="C68" s="13" t="n">
        <v>4778</v>
      </c>
      <c r="D68" s="13" t="n">
        <v>1190</v>
      </c>
      <c r="E68" s="13" t="n">
        <v>136</v>
      </c>
      <c r="F68" s="13" t="n">
        <v>37</v>
      </c>
      <c r="G68" s="13" t="n">
        <v>375</v>
      </c>
      <c r="H68" s="13" t="n">
        <v>4267</v>
      </c>
      <c r="J68" s="13" t="n">
        <v>3</v>
      </c>
      <c r="K68" s="28" t="n">
        <v>0.1</v>
      </c>
      <c r="L68" s="13" t="n">
        <v>140293</v>
      </c>
      <c r="M68" s="13" t="n">
        <v>102</v>
      </c>
    </row>
    <row r="69" customFormat="false" ht="15.25" hidden="false" customHeight="false" outlineLevel="0" collapsed="false">
      <c r="A69" s="0" t="s">
        <v>35</v>
      </c>
      <c r="B69" s="1" t="n">
        <v>43929</v>
      </c>
      <c r="C69" s="12" t="n">
        <v>5311</v>
      </c>
      <c r="D69" s="12" t="n">
        <v>533</v>
      </c>
      <c r="E69" s="12" t="n">
        <v>150</v>
      </c>
      <c r="F69" s="12" t="n">
        <v>14</v>
      </c>
      <c r="G69" s="12" t="n">
        <v>421</v>
      </c>
      <c r="H69" s="12" t="n">
        <v>4740</v>
      </c>
      <c r="J69" s="12" t="n">
        <v>4</v>
      </c>
      <c r="K69" s="12" t="n">
        <v>0.1</v>
      </c>
      <c r="L69" s="12" t="n">
        <v>140293</v>
      </c>
      <c r="M69" s="12" t="n">
        <v>102</v>
      </c>
    </row>
    <row r="70" customFormat="false" ht="15.25" hidden="false" customHeight="false" outlineLevel="0" collapsed="false">
      <c r="A70" s="0" t="s">
        <v>35</v>
      </c>
      <c r="B70" s="1" t="n">
        <v>43930</v>
      </c>
      <c r="C70" s="12" t="n">
        <v>5916</v>
      </c>
      <c r="D70" s="12" t="n">
        <v>605</v>
      </c>
      <c r="E70" s="12" t="n">
        <v>178</v>
      </c>
      <c r="F70" s="12" t="n">
        <v>28</v>
      </c>
      <c r="G70" s="12" t="n">
        <v>506</v>
      </c>
      <c r="H70" s="12" t="n">
        <v>5232</v>
      </c>
      <c r="J70" s="12" t="n">
        <v>4</v>
      </c>
      <c r="K70" s="12" t="n">
        <v>0.1</v>
      </c>
      <c r="L70" s="12" t="n">
        <v>167235</v>
      </c>
      <c r="M70" s="12" t="n">
        <v>121</v>
      </c>
    </row>
    <row r="71" customFormat="false" ht="15.25" hidden="false" customHeight="false" outlineLevel="0" collapsed="false">
      <c r="A71" s="0" t="s">
        <v>35</v>
      </c>
      <c r="B71" s="1" t="n">
        <v>43931</v>
      </c>
      <c r="C71" s="12" t="n">
        <v>6725</v>
      </c>
      <c r="D71" s="12" t="n">
        <v>809</v>
      </c>
      <c r="E71" s="12" t="n">
        <v>226</v>
      </c>
      <c r="F71" s="12" t="n">
        <v>48</v>
      </c>
      <c r="G71" s="12" t="n">
        <v>620</v>
      </c>
      <c r="H71" s="12" t="n">
        <v>5879</v>
      </c>
      <c r="J71" s="12" t="n">
        <v>5</v>
      </c>
      <c r="K71" s="12" t="n">
        <v>0.2</v>
      </c>
      <c r="L71" s="12" t="n">
        <v>177584</v>
      </c>
      <c r="M71" s="12" t="n">
        <v>129</v>
      </c>
    </row>
    <row r="72" customFormat="false" ht="15.25" hidden="false" customHeight="false" outlineLevel="0" collapsed="false">
      <c r="A72" s="0" t="s">
        <v>35</v>
      </c>
      <c r="B72" s="1" t="n">
        <v>43932</v>
      </c>
      <c r="C72" s="12" t="n">
        <v>7598</v>
      </c>
      <c r="D72" s="12" t="n">
        <v>873</v>
      </c>
      <c r="E72" s="12" t="n">
        <v>246</v>
      </c>
      <c r="F72" s="12" t="n">
        <v>20</v>
      </c>
      <c r="G72" s="12" t="n">
        <v>774</v>
      </c>
      <c r="H72" s="12" t="n">
        <v>6578</v>
      </c>
      <c r="J72" s="12" t="n">
        <v>6</v>
      </c>
      <c r="K72" s="12" t="n">
        <v>0.2</v>
      </c>
      <c r="L72" s="12" t="n">
        <v>189111</v>
      </c>
      <c r="M72" s="12" t="n">
        <v>137</v>
      </c>
    </row>
    <row r="73" customFormat="false" ht="15.25" hidden="false" customHeight="false" outlineLevel="0" collapsed="false">
      <c r="A73" s="0" t="s">
        <v>35</v>
      </c>
      <c r="B73" s="1" t="n">
        <v>43933</v>
      </c>
      <c r="C73" s="12" t="n">
        <v>8446</v>
      </c>
      <c r="D73" s="12" t="n">
        <v>848</v>
      </c>
      <c r="E73" s="12" t="n">
        <v>288</v>
      </c>
      <c r="F73" s="12" t="n">
        <v>42</v>
      </c>
      <c r="G73" s="12" t="n">
        <v>969</v>
      </c>
      <c r="H73" s="12" t="n">
        <v>7189</v>
      </c>
      <c r="J73" s="12" t="n">
        <v>6</v>
      </c>
      <c r="K73" s="12" t="n">
        <v>0.2</v>
      </c>
      <c r="L73" s="12" t="n">
        <v>189111</v>
      </c>
      <c r="M73" s="12" t="n">
        <v>137</v>
      </c>
    </row>
    <row r="74" customFormat="false" ht="15.25" hidden="false" customHeight="false" outlineLevel="0" collapsed="false">
      <c r="A74" s="0" t="s">
        <v>35</v>
      </c>
      <c r="B74" s="1" t="n">
        <v>43934</v>
      </c>
      <c r="C74" s="12" t="n">
        <v>9205</v>
      </c>
      <c r="D74" s="12" t="n">
        <v>759</v>
      </c>
      <c r="E74" s="12" t="n">
        <v>331</v>
      </c>
      <c r="F74" s="12" t="n">
        <v>43</v>
      </c>
      <c r="G74" s="12" t="n">
        <v>1080</v>
      </c>
      <c r="H74" s="12" t="n">
        <v>7794</v>
      </c>
      <c r="J74" s="12" t="n">
        <v>7</v>
      </c>
      <c r="K74" s="12" t="n">
        <v>0.2</v>
      </c>
      <c r="L74" s="12" t="n">
        <v>189111</v>
      </c>
      <c r="M74" s="12" t="n">
        <v>137</v>
      </c>
    </row>
    <row r="75" customFormat="false" ht="15.25" hidden="false" customHeight="false" outlineLevel="0" collapsed="false">
      <c r="A75" s="0" t="s">
        <v>35</v>
      </c>
      <c r="B75" s="1" t="n">
        <v>43935</v>
      </c>
      <c r="C75" s="12" t="n">
        <v>10453</v>
      </c>
      <c r="D75" s="12" t="n">
        <v>1248</v>
      </c>
      <c r="E75" s="12" t="n">
        <v>358</v>
      </c>
      <c r="F75" s="12" t="n">
        <v>27</v>
      </c>
      <c r="G75" s="12" t="n">
        <v>1181</v>
      </c>
      <c r="H75" s="12" t="n">
        <v>8914</v>
      </c>
      <c r="J75" s="12" t="n">
        <v>8</v>
      </c>
      <c r="K75" s="12" t="n">
        <v>0.3</v>
      </c>
      <c r="L75" s="12" t="n">
        <v>189111</v>
      </c>
      <c r="M75" s="12" t="n">
        <v>137</v>
      </c>
    </row>
    <row r="76" customFormat="false" ht="15.25" hidden="false" customHeight="false" outlineLevel="0" collapsed="false">
      <c r="A76" s="0" t="s">
        <v>35</v>
      </c>
      <c r="B76" s="1" t="n">
        <v>43936</v>
      </c>
      <c r="C76" s="12" t="n">
        <v>11487</v>
      </c>
      <c r="D76" s="12" t="n">
        <v>1034</v>
      </c>
      <c r="E76" s="12" t="n">
        <v>393</v>
      </c>
      <c r="F76" s="12" t="n">
        <v>35</v>
      </c>
      <c r="G76" s="12" t="n">
        <v>1359</v>
      </c>
      <c r="H76" s="12" t="n">
        <v>9735</v>
      </c>
      <c r="J76" s="12" t="n">
        <v>8</v>
      </c>
      <c r="K76" s="12" t="n">
        <v>0.3</v>
      </c>
      <c r="L76" s="12" t="n">
        <v>244893</v>
      </c>
      <c r="M76" s="12" t="n">
        <v>177</v>
      </c>
    </row>
    <row r="77" customFormat="false" ht="15.25" hidden="false" customHeight="false" outlineLevel="0" collapsed="false">
      <c r="A77" s="0" t="s">
        <v>35</v>
      </c>
      <c r="B77" s="1" t="n">
        <v>43937</v>
      </c>
      <c r="C77" s="12" t="n">
        <v>12322</v>
      </c>
      <c r="D77" s="12" t="n">
        <v>835</v>
      </c>
      <c r="E77" s="12" t="n">
        <v>405</v>
      </c>
      <c r="F77" s="12" t="n">
        <v>12</v>
      </c>
      <c r="G77" s="12" t="n">
        <v>1432</v>
      </c>
      <c r="H77" s="12" t="n">
        <v>10485</v>
      </c>
      <c r="J77" s="12" t="n">
        <v>9</v>
      </c>
      <c r="K77" s="12" t="n">
        <v>0.3</v>
      </c>
      <c r="L77" s="12" t="n">
        <v>244893</v>
      </c>
      <c r="M77" s="12" t="n">
        <v>177</v>
      </c>
    </row>
    <row r="78" customFormat="false" ht="15.25" hidden="false" customHeight="false" outlineLevel="0" collapsed="false">
      <c r="A78" s="0" t="s">
        <v>35</v>
      </c>
      <c r="B78" s="1" t="n">
        <v>43938</v>
      </c>
      <c r="C78" s="12" t="n">
        <v>13430</v>
      </c>
      <c r="D78" s="12" t="n">
        <v>1108</v>
      </c>
      <c r="E78" s="12" t="n">
        <v>448</v>
      </c>
      <c r="F78" s="12" t="n">
        <v>43</v>
      </c>
      <c r="G78" s="12" t="n">
        <v>1768</v>
      </c>
      <c r="H78" s="12" t="n">
        <v>11214</v>
      </c>
      <c r="J78" s="12" t="n">
        <v>10</v>
      </c>
      <c r="K78" s="12" t="n">
        <v>0.3</v>
      </c>
      <c r="L78" s="12" t="n">
        <v>302956</v>
      </c>
      <c r="M78" s="12" t="n">
        <v>220</v>
      </c>
    </row>
    <row r="79" customFormat="false" ht="15.25" hidden="false" customHeight="false" outlineLevel="0" collapsed="false">
      <c r="A79" s="0" t="s">
        <v>35</v>
      </c>
      <c r="B79" s="1" t="n">
        <v>43939</v>
      </c>
      <c r="C79" s="12" t="n">
        <v>14352</v>
      </c>
      <c r="D79" s="12" t="n">
        <v>922</v>
      </c>
      <c r="E79" s="12" t="n">
        <v>486</v>
      </c>
      <c r="F79" s="12" t="n">
        <v>38</v>
      </c>
      <c r="G79" s="12" t="n">
        <v>2041</v>
      </c>
      <c r="H79" s="12" t="n">
        <v>11825</v>
      </c>
      <c r="J79" s="12" t="n">
        <v>10</v>
      </c>
      <c r="K79" s="12" t="n">
        <v>0.4</v>
      </c>
      <c r="L79" s="12" t="n">
        <v>335123</v>
      </c>
      <c r="M79" s="12" t="n">
        <v>243</v>
      </c>
    </row>
    <row r="80" customFormat="false" ht="15.25" hidden="false" customHeight="false" outlineLevel="0" collapsed="false">
      <c r="A80" s="0" t="s">
        <v>35</v>
      </c>
      <c r="B80" s="1" t="n">
        <v>43940</v>
      </c>
      <c r="C80" s="12" t="n">
        <v>15722</v>
      </c>
      <c r="D80" s="12" t="n">
        <v>1370</v>
      </c>
      <c r="E80" s="12" t="n">
        <v>521</v>
      </c>
      <c r="F80" s="12" t="n">
        <v>35</v>
      </c>
      <c r="G80" s="12" t="n">
        <v>2463</v>
      </c>
      <c r="H80" s="12" t="n">
        <v>12738</v>
      </c>
      <c r="J80" s="12" t="n">
        <v>11</v>
      </c>
      <c r="K80" s="12" t="n">
        <v>0.4</v>
      </c>
      <c r="L80" s="12" t="n">
        <v>335123</v>
      </c>
      <c r="M80" s="12" t="n">
        <v>243</v>
      </c>
    </row>
    <row r="81" customFormat="false" ht="15.25" hidden="false" customHeight="false" outlineLevel="0" collapsed="false">
      <c r="A81" s="0" t="s">
        <v>35</v>
      </c>
      <c r="B81" s="1" t="n">
        <v>43941</v>
      </c>
      <c r="C81" s="12" t="n">
        <v>17615</v>
      </c>
      <c r="D81" s="12" t="n">
        <v>1893</v>
      </c>
      <c r="E81" s="12" t="n">
        <v>559</v>
      </c>
      <c r="F81" s="12" t="n">
        <v>38</v>
      </c>
      <c r="G81" s="12" t="n">
        <v>2854</v>
      </c>
      <c r="H81" s="12" t="n">
        <v>14202</v>
      </c>
      <c r="J81" s="12" t="n">
        <v>13</v>
      </c>
      <c r="K81" s="12" t="n">
        <v>0.4</v>
      </c>
      <c r="L81" s="12" t="n">
        <v>401586</v>
      </c>
      <c r="M81" s="12" t="n">
        <v>291</v>
      </c>
    </row>
    <row r="82" customFormat="false" ht="15.25" hidden="false" customHeight="false" outlineLevel="0" collapsed="false">
      <c r="A82" s="0" t="s">
        <v>35</v>
      </c>
      <c r="B82" s="1" t="n">
        <v>43942</v>
      </c>
      <c r="C82" s="6" t="n">
        <v>18539</v>
      </c>
      <c r="D82" s="6" t="n">
        <v>924</v>
      </c>
      <c r="E82" s="6" t="n">
        <v>592</v>
      </c>
      <c r="F82" s="6" t="n">
        <v>33</v>
      </c>
      <c r="G82" s="6" t="n">
        <v>3273</v>
      </c>
      <c r="H82" s="6" t="n">
        <v>14674</v>
      </c>
      <c r="J82" s="6" t="n">
        <v>13</v>
      </c>
      <c r="K82" s="6" t="n">
        <v>0.4</v>
      </c>
      <c r="L82" s="6" t="n">
        <v>401586</v>
      </c>
      <c r="M82" s="6" t="n">
        <v>291</v>
      </c>
    </row>
    <row r="83" customFormat="false" ht="15.25" hidden="false" customHeight="false" outlineLevel="0" collapsed="false">
      <c r="A83" s="0" t="s">
        <v>35</v>
      </c>
      <c r="B83" s="1" t="n">
        <v>43943</v>
      </c>
      <c r="C83" s="6" t="n">
        <v>20080</v>
      </c>
      <c r="D83" s="6" t="n">
        <v>1541</v>
      </c>
      <c r="E83" s="6" t="n">
        <v>645</v>
      </c>
      <c r="F83" s="6" t="n">
        <v>53</v>
      </c>
      <c r="G83" s="6" t="n">
        <v>3975</v>
      </c>
      <c r="H83" s="6" t="n">
        <v>15460</v>
      </c>
      <c r="J83" s="6" t="n">
        <v>15</v>
      </c>
      <c r="K83" s="6" t="n">
        <v>0.5</v>
      </c>
      <c r="L83" s="6" t="n">
        <v>447812</v>
      </c>
      <c r="M83" s="6" t="n">
        <v>325</v>
      </c>
    </row>
    <row r="84" customFormat="false" ht="15.25" hidden="false" customHeight="false" outlineLevel="0" collapsed="false">
      <c r="A84" s="0" t="s">
        <v>35</v>
      </c>
      <c r="B84" s="1" t="n">
        <v>43944</v>
      </c>
      <c r="C84" s="6" t="n">
        <v>21370</v>
      </c>
      <c r="D84" s="6" t="n">
        <v>1290</v>
      </c>
      <c r="E84" s="6" t="n">
        <v>681</v>
      </c>
      <c r="F84" s="6" t="n">
        <v>36</v>
      </c>
      <c r="G84" s="6" t="n">
        <v>4370</v>
      </c>
      <c r="H84" s="6" t="n">
        <v>16319</v>
      </c>
      <c r="J84" s="6" t="n">
        <v>15</v>
      </c>
      <c r="K84" s="6" t="n">
        <v>0.5</v>
      </c>
      <c r="L84" s="6" t="n">
        <v>462621</v>
      </c>
      <c r="M84" s="6" t="n">
        <v>335</v>
      </c>
    </row>
    <row r="85" customFormat="false" ht="15.25" hidden="false" customHeight="false" outlineLevel="0" collapsed="false">
      <c r="A85" s="0" t="s">
        <v>35</v>
      </c>
      <c r="B85" s="1" t="n">
        <v>43945</v>
      </c>
      <c r="C85" s="6" t="n">
        <v>23039</v>
      </c>
      <c r="D85" s="6" t="n">
        <v>1669</v>
      </c>
      <c r="E85" s="6" t="n">
        <v>721</v>
      </c>
      <c r="F85" s="6" t="n">
        <v>40</v>
      </c>
      <c r="G85" s="6" t="n">
        <v>5012</v>
      </c>
      <c r="H85" s="6" t="n">
        <v>17306</v>
      </c>
      <c r="J85" s="6" t="n">
        <v>17</v>
      </c>
      <c r="K85" s="6" t="n">
        <v>0.5</v>
      </c>
      <c r="L85" s="6" t="n">
        <v>500542</v>
      </c>
      <c r="M85" s="6" t="n">
        <v>363</v>
      </c>
    </row>
    <row r="86" customFormat="false" ht="15.25" hidden="false" customHeight="false" outlineLevel="0" collapsed="false">
      <c r="A86" s="0" t="s">
        <v>35</v>
      </c>
      <c r="B86" s="1" t="n">
        <v>43946</v>
      </c>
      <c r="C86" s="6" t="n">
        <v>24447</v>
      </c>
      <c r="D86" s="6" t="n">
        <v>1408</v>
      </c>
      <c r="E86" s="6" t="n">
        <v>780</v>
      </c>
      <c r="F86" s="6" t="n">
        <v>59</v>
      </c>
      <c r="G86" s="6" t="n">
        <v>5496</v>
      </c>
      <c r="H86" s="6" t="n">
        <v>18171</v>
      </c>
      <c r="J86" s="6" t="n">
        <v>18</v>
      </c>
      <c r="K86" s="6" t="n">
        <v>0.6</v>
      </c>
      <c r="L86" s="6" t="n">
        <v>541789</v>
      </c>
      <c r="M86" s="6" t="n">
        <v>393</v>
      </c>
    </row>
    <row r="87" customFormat="false" ht="15.25" hidden="false" customHeight="false" outlineLevel="0" collapsed="false">
      <c r="A87" s="0" t="s">
        <v>35</v>
      </c>
      <c r="B87" s="1" t="n">
        <v>43947</v>
      </c>
      <c r="C87" s="6" t="n">
        <v>26283</v>
      </c>
      <c r="D87" s="6" t="n">
        <v>1836</v>
      </c>
      <c r="E87" s="6" t="n">
        <v>825</v>
      </c>
      <c r="F87" s="6" t="n">
        <v>45</v>
      </c>
      <c r="G87" s="6" t="n">
        <v>5939</v>
      </c>
      <c r="H87" s="6" t="n">
        <v>19519</v>
      </c>
      <c r="J87" s="6" t="n">
        <v>19</v>
      </c>
      <c r="K87" s="6" t="n">
        <v>0.6</v>
      </c>
      <c r="L87" s="6" t="n">
        <v>579957</v>
      </c>
      <c r="M87" s="6" t="n">
        <v>420</v>
      </c>
    </row>
    <row r="88" customFormat="false" ht="15.25" hidden="false" customHeight="false" outlineLevel="0" collapsed="false">
      <c r="A88" s="0" t="s">
        <v>35</v>
      </c>
      <c r="B88" s="1" t="n">
        <v>43948</v>
      </c>
      <c r="C88" s="6" t="n">
        <v>27890</v>
      </c>
      <c r="D88" s="6" t="n">
        <v>1607</v>
      </c>
      <c r="E88" s="6" t="n">
        <v>882</v>
      </c>
      <c r="F88" s="6" t="n">
        <v>57</v>
      </c>
      <c r="G88" s="6" t="n">
        <v>6523</v>
      </c>
      <c r="H88" s="6" t="n">
        <v>20485</v>
      </c>
      <c r="J88" s="6" t="n">
        <v>20</v>
      </c>
      <c r="K88" s="6" t="n">
        <v>0.6</v>
      </c>
      <c r="L88" s="6" t="n">
        <v>625309</v>
      </c>
      <c r="M88" s="6" t="n">
        <v>453</v>
      </c>
    </row>
    <row r="89" customFormat="false" ht="14" hidden="false" customHeight="false" outlineLevel="0" collapsed="false">
      <c r="A89" s="0" t="s">
        <v>35</v>
      </c>
      <c r="B89" s="1" t="n">
        <v>43949</v>
      </c>
      <c r="C89" s="2" t="n">
        <v>29451</v>
      </c>
      <c r="D89" s="2" t="n">
        <v>1561</v>
      </c>
      <c r="E89" s="2" t="n">
        <v>939</v>
      </c>
      <c r="F89" s="2" t="n">
        <v>57</v>
      </c>
      <c r="G89" s="2" t="n">
        <v>7137</v>
      </c>
      <c r="H89" s="2" t="n">
        <v>21375</v>
      </c>
      <c r="J89" s="2" t="n">
        <v>21</v>
      </c>
      <c r="K89" s="2" t="n">
        <v>0.7</v>
      </c>
      <c r="L89" s="2" t="n">
        <v>665819</v>
      </c>
      <c r="M89" s="2" t="n">
        <v>482</v>
      </c>
    </row>
    <row r="90" customFormat="false" ht="14" hidden="false" customHeight="false" outlineLevel="0" collapsed="false">
      <c r="A90" s="0" t="s">
        <v>35</v>
      </c>
      <c r="B90" s="1" t="n">
        <v>43950</v>
      </c>
      <c r="C90" s="2" t="n">
        <v>31360</v>
      </c>
      <c r="D90" s="2" t="n">
        <v>1909</v>
      </c>
      <c r="E90" s="2" t="n">
        <v>1008</v>
      </c>
      <c r="F90" s="2" t="n">
        <v>69</v>
      </c>
      <c r="G90" s="2" t="n">
        <v>7747</v>
      </c>
      <c r="H90" s="2" t="n">
        <v>22605</v>
      </c>
      <c r="J90" s="2" t="n">
        <v>23</v>
      </c>
      <c r="K90" s="2" t="n">
        <v>0.7</v>
      </c>
      <c r="L90" s="2" t="n">
        <v>716733</v>
      </c>
      <c r="M90" s="2" t="n">
        <v>519</v>
      </c>
    </row>
    <row r="91" customFormat="false" ht="14" hidden="false" customHeight="false" outlineLevel="0" collapsed="false">
      <c r="A91" s="0" t="s">
        <v>35</v>
      </c>
      <c r="B91" s="1" t="n">
        <v>43951</v>
      </c>
      <c r="C91" s="2" t="n">
        <v>33062</v>
      </c>
      <c r="D91" s="2" t="n">
        <v>1702</v>
      </c>
      <c r="E91" s="2" t="n">
        <v>1079</v>
      </c>
      <c r="F91" s="2" t="n">
        <v>71</v>
      </c>
      <c r="G91" s="2" t="n">
        <v>8437</v>
      </c>
      <c r="H91" s="2" t="n">
        <v>23546</v>
      </c>
      <c r="I91" s="2" t="n">
        <v>0</v>
      </c>
      <c r="J91" s="2" t="n">
        <v>24</v>
      </c>
      <c r="K91" s="2" t="n">
        <v>0.8</v>
      </c>
      <c r="L91" s="2" t="n">
        <v>770764</v>
      </c>
      <c r="M91" s="2" t="n">
        <v>559</v>
      </c>
    </row>
    <row r="92" customFormat="false" ht="14.75" hidden="false" customHeight="false" outlineLevel="0" collapsed="false">
      <c r="A92" s="0" t="s">
        <v>35</v>
      </c>
      <c r="B92" s="1" t="n">
        <v>43952</v>
      </c>
      <c r="C92" s="2" t="n">
        <v>34862</v>
      </c>
      <c r="D92" s="2" t="n">
        <v>1800</v>
      </c>
      <c r="E92" s="2" t="n">
        <v>1154</v>
      </c>
      <c r="F92" s="2" t="n">
        <v>75</v>
      </c>
      <c r="G92" s="2" t="n">
        <v>9068</v>
      </c>
      <c r="H92" s="2" t="n">
        <v>24640</v>
      </c>
      <c r="I92" s="2" t="n">
        <v>0</v>
      </c>
      <c r="J92" s="2" t="n">
        <v>25</v>
      </c>
      <c r="K92" s="2" t="n">
        <v>0.8</v>
      </c>
      <c r="L92" s="2" t="n">
        <v>830201</v>
      </c>
      <c r="M92" s="2" t="n">
        <v>602</v>
      </c>
    </row>
    <row r="93" customFormat="false" ht="15.25" hidden="false" customHeight="false" outlineLevel="0" collapsed="false">
      <c r="A93" s="0" t="s">
        <v>35</v>
      </c>
      <c r="B93" s="1" t="n">
        <v>43953</v>
      </c>
      <c r="C93" s="6" t="n">
        <f aca="false">Sheet1!JT94</f>
        <v>37257</v>
      </c>
      <c r="D93" s="6" t="n">
        <f aca="false">Sheet1!JU94</f>
        <v>2395</v>
      </c>
      <c r="E93" s="6" t="n">
        <f aca="false">Sheet1!JV94</f>
        <v>1223</v>
      </c>
      <c r="F93" s="6" t="n">
        <f aca="false">Sheet1!JW94</f>
        <v>69</v>
      </c>
      <c r="G93" s="6" t="n">
        <f aca="false">Sheet1!JX94</f>
        <v>10007</v>
      </c>
      <c r="H93" s="6" t="n">
        <f aca="false">Sheet1!JY94</f>
        <v>26027</v>
      </c>
      <c r="I93" s="6" t="n">
        <f aca="false">Sheet1!JZ94</f>
        <v>0</v>
      </c>
      <c r="J93" s="6" t="n">
        <f aca="false">Sheet1!KA94</f>
        <v>27</v>
      </c>
      <c r="K93" s="6" t="n">
        <f aca="false">Sheet1!KB94</f>
        <v>0.9</v>
      </c>
      <c r="L93" s="6" t="n">
        <f aca="false">Sheet1!KC94</f>
        <v>902654</v>
      </c>
      <c r="M93" s="6" t="n">
        <f aca="false">Sheet1!KD94</f>
        <v>654</v>
      </c>
    </row>
    <row r="94" customFormat="false" ht="15.25" hidden="false" customHeight="false" outlineLevel="0" collapsed="false">
      <c r="A94" s="0" t="s">
        <v>35</v>
      </c>
      <c r="B94" s="1" t="n">
        <v>43954</v>
      </c>
      <c r="C94" s="6" t="n">
        <f aca="false">Sheet1!JT95</f>
        <v>39699</v>
      </c>
      <c r="D94" s="6" t="n">
        <f aca="false">Sheet1!JU95</f>
        <v>2442</v>
      </c>
      <c r="E94" s="6" t="n">
        <f aca="false">Sheet1!JV95</f>
        <v>1323</v>
      </c>
      <c r="F94" s="6" t="n">
        <f aca="false">Sheet1!JW95</f>
        <v>100</v>
      </c>
      <c r="G94" s="6" t="n">
        <f aca="false">Sheet1!JX95</f>
        <v>10819</v>
      </c>
      <c r="H94" s="6" t="n">
        <f aca="false">Sheet1!JY95</f>
        <v>27557</v>
      </c>
      <c r="I94" s="6" t="n">
        <f aca="false">Sheet1!JZ95</f>
        <v>0</v>
      </c>
      <c r="J94" s="6" t="n">
        <f aca="false">Sheet1!KA95</f>
        <v>29</v>
      </c>
      <c r="K94" s="6" t="n">
        <f aca="false">Sheet1!KB95</f>
        <v>1</v>
      </c>
      <c r="L94" s="6" t="n">
        <f aca="false">Sheet1!KC95</f>
        <v>976363</v>
      </c>
      <c r="M94" s="6" t="n">
        <f aca="false">Sheet1!KD95</f>
        <v>708</v>
      </c>
    </row>
    <row r="95" customFormat="false" ht="15.25" hidden="false" customHeight="false" outlineLevel="0" collapsed="false">
      <c r="A95" s="0" t="s">
        <v>35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35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35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35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35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35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35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35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35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35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35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6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36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36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36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36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36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36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36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36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36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36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36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36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36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36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36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36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36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36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36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36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36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36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36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36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36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36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36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36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36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36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36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36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36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36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36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36</v>
      </c>
      <c r="B37" s="1" t="n">
        <v>43897</v>
      </c>
      <c r="C37" s="7" t="n">
        <v>18</v>
      </c>
      <c r="D37" s="7" t="n">
        <v>5</v>
      </c>
      <c r="E37" s="7"/>
      <c r="F37" s="7"/>
      <c r="G37" s="7"/>
      <c r="H37" s="7" t="n">
        <v>18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36</v>
      </c>
      <c r="B38" s="1" t="n">
        <v>43898</v>
      </c>
      <c r="C38" s="6" t="n">
        <v>19</v>
      </c>
      <c r="D38" s="6" t="n">
        <v>1</v>
      </c>
      <c r="E38" s="6"/>
      <c r="F38" s="6"/>
      <c r="G38" s="6"/>
      <c r="H38" s="6" t="n">
        <v>19</v>
      </c>
      <c r="I38" s="6"/>
      <c r="J38" s="6" t="n">
        <v>3.8</v>
      </c>
      <c r="K38" s="6"/>
      <c r="L38" s="6"/>
      <c r="M38" s="6"/>
    </row>
    <row r="39" customFormat="false" ht="15.25" hidden="false" customHeight="false" outlineLevel="0" collapsed="false">
      <c r="A39" s="0" t="s">
        <v>36</v>
      </c>
      <c r="B39" s="1" t="n">
        <v>43899</v>
      </c>
      <c r="C39" s="6" t="n">
        <v>21</v>
      </c>
      <c r="D39" s="6" t="n">
        <v>2</v>
      </c>
      <c r="E39" s="6"/>
      <c r="F39" s="6"/>
      <c r="G39" s="6"/>
      <c r="H39" s="6" t="n">
        <v>21</v>
      </c>
      <c r="I39" s="6"/>
      <c r="J39" s="6" t="n">
        <v>4.3</v>
      </c>
      <c r="K39" s="6"/>
      <c r="L39" s="6"/>
      <c r="M39" s="6"/>
    </row>
    <row r="40" customFormat="false" ht="15.25" hidden="false" customHeight="false" outlineLevel="0" collapsed="false">
      <c r="A40" s="0" t="s">
        <v>36</v>
      </c>
      <c r="B40" s="1" t="n">
        <v>43900</v>
      </c>
      <c r="C40" s="6" t="n">
        <v>24</v>
      </c>
      <c r="D40" s="6" t="n">
        <v>3</v>
      </c>
      <c r="E40" s="6"/>
      <c r="F40" s="6"/>
      <c r="G40" s="6"/>
      <c r="H40" s="6" t="n">
        <v>24</v>
      </c>
      <c r="I40" s="6"/>
      <c r="J40" s="6" t="n">
        <v>4.9</v>
      </c>
      <c r="K40" s="6"/>
      <c r="L40" s="6"/>
      <c r="M40" s="6"/>
    </row>
    <row r="41" customFormat="false" ht="15.25" hidden="false" customHeight="false" outlineLevel="0" collapsed="false">
      <c r="A41" s="0" t="s">
        <v>36</v>
      </c>
      <c r="B41" s="1" t="n">
        <v>43901</v>
      </c>
      <c r="C41" s="6" t="n">
        <v>34</v>
      </c>
      <c r="D41" s="6" t="n">
        <v>10</v>
      </c>
      <c r="E41" s="6"/>
      <c r="F41" s="6"/>
      <c r="G41" s="6"/>
      <c r="H41" s="6" t="n">
        <v>34</v>
      </c>
      <c r="I41" s="6"/>
      <c r="J41" s="6" t="n">
        <v>6.9</v>
      </c>
      <c r="K41" s="6"/>
      <c r="L41" s="6"/>
      <c r="M41" s="6"/>
    </row>
    <row r="42" customFormat="false" ht="15.25" hidden="false" customHeight="false" outlineLevel="0" collapsed="false">
      <c r="A42" s="0" t="s">
        <v>36</v>
      </c>
      <c r="B42" s="1" t="n">
        <v>43902</v>
      </c>
      <c r="C42" s="6" t="n">
        <v>43</v>
      </c>
      <c r="D42" s="6" t="n">
        <v>9</v>
      </c>
      <c r="E42" s="6" t="n">
        <v>1</v>
      </c>
      <c r="F42" s="6" t="n">
        <v>1</v>
      </c>
      <c r="G42" s="6"/>
      <c r="H42" s="6" t="n">
        <v>42</v>
      </c>
      <c r="I42" s="6"/>
      <c r="J42" s="6" t="n">
        <v>8.7</v>
      </c>
      <c r="K42" s="6"/>
      <c r="L42" s="6"/>
      <c r="M42" s="6"/>
    </row>
    <row r="43" customFormat="false" ht="15.25" hidden="false" customHeight="false" outlineLevel="0" collapsed="false">
      <c r="A43" s="0" t="s">
        <v>36</v>
      </c>
      <c r="B43" s="1" t="n">
        <v>43903</v>
      </c>
      <c r="C43" s="6" t="n">
        <v>70</v>
      </c>
      <c r="D43" s="6" t="n">
        <v>27</v>
      </c>
      <c r="E43" s="6" t="n">
        <v>1</v>
      </c>
      <c r="F43" s="6"/>
      <c r="G43" s="6"/>
      <c r="H43" s="6" t="n">
        <v>69</v>
      </c>
      <c r="I43" s="6" t="n">
        <v>6</v>
      </c>
      <c r="J43" s="6" t="n">
        <v>14.2</v>
      </c>
      <c r="K43" s="6"/>
      <c r="L43" s="6"/>
      <c r="M43" s="6"/>
    </row>
    <row r="44" customFormat="false" ht="15.25" hidden="false" customHeight="false" outlineLevel="0" collapsed="false">
      <c r="A44" s="0" t="s">
        <v>36</v>
      </c>
      <c r="B44" s="1" t="n">
        <v>43904</v>
      </c>
      <c r="C44" s="6" t="n">
        <v>90</v>
      </c>
      <c r="D44" s="6" t="n">
        <v>20</v>
      </c>
      <c r="E44" s="6" t="n">
        <v>1</v>
      </c>
      <c r="F44" s="6" t="n">
        <v>0</v>
      </c>
      <c r="G44" s="6"/>
      <c r="H44" s="6" t="n">
        <v>89</v>
      </c>
      <c r="I44" s="6" t="n">
        <v>6</v>
      </c>
      <c r="J44" s="6" t="n">
        <v>18.2</v>
      </c>
      <c r="K44" s="6"/>
      <c r="L44" s="6"/>
      <c r="M44" s="6"/>
    </row>
    <row r="45" customFormat="false" ht="15.25" hidden="false" customHeight="false" outlineLevel="0" collapsed="false">
      <c r="A45" s="0" t="s">
        <v>36</v>
      </c>
      <c r="B45" s="1" t="n">
        <v>43905</v>
      </c>
      <c r="C45" s="6" t="n">
        <v>129</v>
      </c>
      <c r="D45" s="6" t="n">
        <v>39</v>
      </c>
      <c r="E45" s="6" t="n">
        <v>2</v>
      </c>
      <c r="F45" s="6" t="n">
        <v>1</v>
      </c>
      <c r="G45" s="6"/>
      <c r="H45" s="6" t="n">
        <v>127</v>
      </c>
      <c r="I45" s="6" t="n">
        <v>6</v>
      </c>
      <c r="J45" s="6" t="n">
        <v>26.1</v>
      </c>
      <c r="K45" s="6"/>
      <c r="L45" s="6"/>
      <c r="M45" s="6"/>
    </row>
    <row r="46" customFormat="false" ht="15.25" hidden="false" customHeight="false" outlineLevel="0" collapsed="false">
      <c r="A46" s="0" t="s">
        <v>36</v>
      </c>
      <c r="B46" s="1" t="n">
        <v>43906</v>
      </c>
      <c r="C46" s="6" t="n">
        <v>170</v>
      </c>
      <c r="D46" s="6" t="n">
        <v>41</v>
      </c>
      <c r="E46" s="6" t="n">
        <v>2</v>
      </c>
      <c r="F46" s="6" t="n">
        <v>0</v>
      </c>
      <c r="G46" s="6" t="n">
        <v>1</v>
      </c>
      <c r="H46" s="6" t="n">
        <v>167</v>
      </c>
      <c r="I46" s="6" t="n">
        <v>6</v>
      </c>
      <c r="J46" s="6" t="n">
        <v>34.4</v>
      </c>
      <c r="K46" s="6"/>
      <c r="L46" s="6"/>
      <c r="M46" s="6"/>
    </row>
    <row r="47" customFormat="false" ht="15.25" hidden="false" customHeight="false" outlineLevel="0" collapsed="false">
      <c r="A47" s="0" t="s">
        <v>36</v>
      </c>
      <c r="B47" s="1" t="n">
        <v>43907</v>
      </c>
      <c r="C47" s="6" t="n">
        <v>170</v>
      </c>
      <c r="D47" s="6" t="n">
        <v>0</v>
      </c>
      <c r="E47" s="6" t="n">
        <v>2</v>
      </c>
      <c r="F47" s="6" t="n">
        <v>0</v>
      </c>
      <c r="G47" s="6" t="n">
        <v>5</v>
      </c>
      <c r="H47" s="6" t="n">
        <v>163</v>
      </c>
      <c r="I47" s="6" t="n">
        <v>6</v>
      </c>
      <c r="J47" s="6" t="n">
        <v>34.4</v>
      </c>
      <c r="K47" s="6"/>
      <c r="L47" s="6"/>
      <c r="M47" s="6"/>
    </row>
    <row r="48" customFormat="false" ht="15.25" hidden="false" customHeight="false" outlineLevel="0" collapsed="false">
      <c r="A48" s="0" t="s">
        <v>36</v>
      </c>
      <c r="B48" s="1" t="n">
        <v>43908</v>
      </c>
      <c r="C48" s="6" t="n">
        <v>292</v>
      </c>
      <c r="D48" s="6" t="n">
        <v>122</v>
      </c>
      <c r="E48" s="6" t="n">
        <v>2</v>
      </c>
      <c r="F48" s="6" t="n">
        <v>0</v>
      </c>
      <c r="G48" s="6" t="n">
        <v>5</v>
      </c>
      <c r="H48" s="6" t="n">
        <v>285</v>
      </c>
      <c r="I48" s="6" t="n">
        <v>6</v>
      </c>
      <c r="J48" s="6" t="n">
        <v>59.1</v>
      </c>
      <c r="K48" s="6"/>
      <c r="L48" s="6"/>
      <c r="M48" s="6"/>
    </row>
    <row r="49" customFormat="false" ht="15.25" hidden="false" customHeight="false" outlineLevel="0" collapsed="false">
      <c r="A49" s="0" t="s">
        <v>36</v>
      </c>
      <c r="B49" s="1" t="n">
        <v>43909</v>
      </c>
      <c r="C49" s="6" t="n">
        <v>366</v>
      </c>
      <c r="D49" s="6" t="n">
        <v>74</v>
      </c>
      <c r="E49" s="6" t="n">
        <v>2</v>
      </c>
      <c r="F49" s="6" t="n">
        <v>0</v>
      </c>
      <c r="G49" s="6" t="n">
        <v>5</v>
      </c>
      <c r="H49" s="6" t="n">
        <v>359</v>
      </c>
      <c r="I49" s="6" t="n">
        <v>6</v>
      </c>
      <c r="J49" s="6" t="n">
        <v>74</v>
      </c>
      <c r="K49" s="6"/>
      <c r="L49" s="6"/>
      <c r="M49" s="6"/>
    </row>
    <row r="50" customFormat="false" ht="15.25" hidden="false" customHeight="false" outlineLevel="0" collapsed="false">
      <c r="A50" s="0" t="s">
        <v>36</v>
      </c>
      <c r="B50" s="1" t="n">
        <v>43910</v>
      </c>
      <c r="C50" s="6" t="n">
        <v>557</v>
      </c>
      <c r="D50" s="6" t="n">
        <v>191</v>
      </c>
      <c r="E50" s="6" t="n">
        <v>3</v>
      </c>
      <c r="F50" s="6" t="n">
        <v>1</v>
      </c>
      <c r="G50" s="6" t="n">
        <v>5</v>
      </c>
      <c r="H50" s="6" t="n">
        <v>549</v>
      </c>
      <c r="I50" s="6" t="n">
        <v>6</v>
      </c>
      <c r="J50" s="6" t="n">
        <v>113</v>
      </c>
      <c r="K50" s="6"/>
      <c r="L50" s="6"/>
      <c r="M50" s="6"/>
    </row>
    <row r="51" customFormat="false" ht="15.25" hidden="false" customHeight="false" outlineLevel="0" collapsed="false">
      <c r="A51" s="0" t="s">
        <v>36</v>
      </c>
      <c r="B51" s="1" t="n">
        <v>43911</v>
      </c>
      <c r="C51" s="6" t="n">
        <v>683</v>
      </c>
      <c r="D51" s="6" t="n">
        <v>126</v>
      </c>
      <c r="E51" s="6" t="n">
        <v>3</v>
      </c>
      <c r="F51" s="6" t="n">
        <v>0</v>
      </c>
      <c r="G51" s="6" t="n">
        <v>5</v>
      </c>
      <c r="H51" s="6" t="n">
        <v>675</v>
      </c>
      <c r="I51" s="6" t="n">
        <v>6</v>
      </c>
      <c r="J51" s="6" t="n">
        <v>138</v>
      </c>
      <c r="K51" s="6"/>
      <c r="L51" s="6"/>
      <c r="M51" s="6"/>
    </row>
    <row r="52" customFormat="false" ht="15.25" hidden="false" customHeight="false" outlineLevel="0" collapsed="false">
      <c r="A52" s="0" t="s">
        <v>36</v>
      </c>
      <c r="B52" s="1" t="n">
        <v>43912</v>
      </c>
      <c r="C52" s="6" t="n">
        <v>785</v>
      </c>
      <c r="D52" s="6" t="n">
        <v>102</v>
      </c>
      <c r="E52" s="6" t="n">
        <v>3</v>
      </c>
      <c r="F52" s="6" t="n">
        <v>0</v>
      </c>
      <c r="G52" s="6" t="n">
        <v>5</v>
      </c>
      <c r="H52" s="6" t="n">
        <v>777</v>
      </c>
      <c r="I52" s="6" t="n">
        <v>13</v>
      </c>
      <c r="J52" s="6" t="n">
        <v>159</v>
      </c>
      <c r="K52" s="6"/>
      <c r="L52" s="6"/>
      <c r="M52" s="6"/>
    </row>
    <row r="53" customFormat="false" ht="15.25" hidden="false" customHeight="false" outlineLevel="0" collapsed="false">
      <c r="A53" s="0" t="s">
        <v>36</v>
      </c>
      <c r="B53" s="1" t="n">
        <v>43913</v>
      </c>
      <c r="C53" s="6" t="n">
        <v>906</v>
      </c>
      <c r="D53" s="6" t="n">
        <v>121</v>
      </c>
      <c r="E53" s="6" t="n">
        <v>4</v>
      </c>
      <c r="F53" s="6" t="n">
        <v>1</v>
      </c>
      <c r="G53" s="6" t="n">
        <v>5</v>
      </c>
      <c r="H53" s="6" t="n">
        <v>897</v>
      </c>
      <c r="I53" s="6" t="n">
        <v>29</v>
      </c>
      <c r="J53" s="6" t="n">
        <v>183</v>
      </c>
      <c r="K53" s="6"/>
      <c r="L53" s="6"/>
      <c r="M53" s="6"/>
    </row>
    <row r="54" customFormat="false" ht="15.25" hidden="false" customHeight="false" outlineLevel="0" collapsed="false">
      <c r="A54" s="0" t="s">
        <v>36</v>
      </c>
      <c r="B54" s="1" t="n">
        <v>43914</v>
      </c>
      <c r="C54" s="6" t="n">
        <v>1125</v>
      </c>
      <c r="D54" s="6" t="n">
        <v>219</v>
      </c>
      <c r="E54" s="6" t="n">
        <v>6</v>
      </c>
      <c r="F54" s="6" t="n">
        <v>2</v>
      </c>
      <c r="G54" s="6" t="n">
        <v>5</v>
      </c>
      <c r="H54" s="6" t="n">
        <v>1114</v>
      </c>
      <c r="I54" s="6" t="n">
        <v>29</v>
      </c>
      <c r="J54" s="6" t="n">
        <v>228</v>
      </c>
      <c r="K54" s="6"/>
      <c r="L54" s="6"/>
      <c r="M54" s="6"/>
    </row>
    <row r="55" customFormat="false" ht="15.25" hidden="false" customHeight="false" outlineLevel="0" collapsed="false">
      <c r="A55" s="0" t="s">
        <v>36</v>
      </c>
      <c r="B55" s="1" t="n">
        <v>43915</v>
      </c>
      <c r="C55" s="8" t="n">
        <v>1329</v>
      </c>
      <c r="D55" s="8" t="n">
        <v>204</v>
      </c>
      <c r="E55" s="8" t="n">
        <v>7</v>
      </c>
      <c r="F55" s="8" t="n">
        <v>1</v>
      </c>
      <c r="G55" s="8" t="n">
        <v>5</v>
      </c>
      <c r="H55" s="8" t="n">
        <v>1317</v>
      </c>
      <c r="I55" s="8" t="n">
        <v>29</v>
      </c>
      <c r="J55" s="8" t="n">
        <v>269</v>
      </c>
      <c r="K55" s="8" t="n">
        <v>1</v>
      </c>
      <c r="L55" s="8"/>
      <c r="M55" s="8"/>
    </row>
    <row r="56" customFormat="false" ht="15.25" hidden="false" customHeight="false" outlineLevel="0" collapsed="false">
      <c r="A56" s="0" t="s">
        <v>36</v>
      </c>
      <c r="B56" s="1" t="n">
        <v>43916</v>
      </c>
      <c r="C56" s="8" t="n">
        <v>1564</v>
      </c>
      <c r="D56" s="8" t="n">
        <v>235</v>
      </c>
      <c r="E56" s="8" t="n">
        <v>9</v>
      </c>
      <c r="F56" s="8" t="n">
        <v>2</v>
      </c>
      <c r="G56" s="8" t="n">
        <v>5</v>
      </c>
      <c r="H56" s="8" t="n">
        <v>1550</v>
      </c>
      <c r="I56" s="8" t="n">
        <v>39</v>
      </c>
      <c r="J56" s="8" t="n">
        <v>317</v>
      </c>
      <c r="K56" s="8" t="n">
        <v>2</v>
      </c>
      <c r="L56" s="8"/>
      <c r="M56" s="8"/>
    </row>
    <row r="57" customFormat="false" ht="15.25" hidden="false" customHeight="false" outlineLevel="0" collapsed="false">
      <c r="A57" s="0" t="s">
        <v>36</v>
      </c>
      <c r="B57" s="1" t="n">
        <v>43917</v>
      </c>
      <c r="C57" s="8" t="n">
        <v>1819</v>
      </c>
      <c r="D57" s="8" t="n">
        <v>255</v>
      </c>
      <c r="E57" s="8" t="n">
        <v>19</v>
      </c>
      <c r="F57" s="8" t="n">
        <v>10</v>
      </c>
      <c r="G57" s="8" t="n">
        <v>5</v>
      </c>
      <c r="H57" s="8" t="n">
        <v>1795</v>
      </c>
      <c r="I57" s="8" t="n">
        <v>39</v>
      </c>
      <c r="J57" s="8" t="n">
        <v>368</v>
      </c>
      <c r="K57" s="8" t="n">
        <v>4</v>
      </c>
      <c r="L57" s="8"/>
      <c r="M57" s="8"/>
    </row>
    <row r="58" customFormat="false" ht="15.25" hidden="false" customHeight="false" outlineLevel="0" collapsed="false">
      <c r="A58" s="0" t="s">
        <v>36</v>
      </c>
      <c r="B58" s="1" t="n">
        <v>43918</v>
      </c>
      <c r="C58" s="8" t="n">
        <v>2121</v>
      </c>
      <c r="D58" s="8" t="n">
        <v>302</v>
      </c>
      <c r="E58" s="8" t="n">
        <v>22</v>
      </c>
      <c r="F58" s="8" t="n">
        <v>3</v>
      </c>
      <c r="G58" s="8" t="n">
        <v>5</v>
      </c>
      <c r="H58" s="8" t="n">
        <v>2094</v>
      </c>
      <c r="I58" s="8" t="n">
        <v>47</v>
      </c>
      <c r="J58" s="8" t="n">
        <v>430</v>
      </c>
      <c r="K58" s="8" t="n">
        <v>4</v>
      </c>
      <c r="L58" s="8"/>
      <c r="M58" s="8"/>
    </row>
    <row r="59" customFormat="false" ht="15.25" hidden="false" customHeight="false" outlineLevel="0" collapsed="false">
      <c r="A59" s="0" t="s">
        <v>36</v>
      </c>
      <c r="B59" s="1" t="n">
        <v>43919</v>
      </c>
      <c r="C59" s="8" t="n">
        <v>2415</v>
      </c>
      <c r="D59" s="8" t="n">
        <v>294</v>
      </c>
      <c r="E59" s="8" t="n">
        <v>36</v>
      </c>
      <c r="F59" s="8" t="n">
        <v>14</v>
      </c>
      <c r="G59" s="8" t="n">
        <v>5</v>
      </c>
      <c r="H59" s="8" t="n">
        <v>2374</v>
      </c>
      <c r="I59" s="8" t="n">
        <v>59</v>
      </c>
      <c r="J59" s="8" t="n">
        <v>489</v>
      </c>
      <c r="K59" s="8" t="n">
        <v>7</v>
      </c>
      <c r="L59" s="8"/>
      <c r="M59" s="8"/>
    </row>
    <row r="60" customFormat="false" ht="15.25" hidden="false" customHeight="false" outlineLevel="0" collapsed="false">
      <c r="A60" s="0" t="s">
        <v>36</v>
      </c>
      <c r="B60" s="1" t="n">
        <v>43920</v>
      </c>
      <c r="C60" s="8" t="n">
        <v>2615</v>
      </c>
      <c r="D60" s="8" t="n">
        <v>200</v>
      </c>
      <c r="E60" s="8" t="n">
        <v>46</v>
      </c>
      <c r="F60" s="8" t="n">
        <v>10</v>
      </c>
      <c r="G60" s="8" t="n">
        <v>5</v>
      </c>
      <c r="H60" s="8" t="n">
        <v>2564</v>
      </c>
      <c r="I60" s="8" t="n">
        <v>59</v>
      </c>
      <c r="J60" s="8" t="n">
        <v>530</v>
      </c>
      <c r="K60" s="8" t="n">
        <v>9</v>
      </c>
      <c r="L60" s="8"/>
      <c r="M60" s="8"/>
    </row>
    <row r="61" customFormat="false" ht="15.25" hidden="false" customHeight="false" outlineLevel="0" collapsed="false">
      <c r="A61" s="0" t="s">
        <v>36</v>
      </c>
      <c r="B61" s="1" t="n">
        <v>43921</v>
      </c>
      <c r="C61" s="8" t="n">
        <v>2910</v>
      </c>
      <c r="D61" s="8" t="n">
        <v>295</v>
      </c>
      <c r="E61" s="8" t="n">
        <v>54</v>
      </c>
      <c r="F61" s="8" t="n">
        <v>8</v>
      </c>
      <c r="G61" s="8" t="n">
        <v>5</v>
      </c>
      <c r="H61" s="8" t="n">
        <v>2851</v>
      </c>
      <c r="I61" s="8" t="n">
        <v>84</v>
      </c>
      <c r="J61" s="8" t="n">
        <v>589</v>
      </c>
      <c r="K61" s="8" t="n">
        <v>11</v>
      </c>
      <c r="L61" s="8"/>
      <c r="M61" s="8"/>
    </row>
    <row r="62" customFormat="false" ht="15.25" hidden="false" customHeight="false" outlineLevel="0" collapsed="false">
      <c r="A62" s="0" t="s">
        <v>36</v>
      </c>
      <c r="B62" s="1" t="n">
        <v>43922</v>
      </c>
      <c r="C62" s="8" t="n">
        <v>3235</v>
      </c>
      <c r="D62" s="8" t="n">
        <v>325</v>
      </c>
      <c r="E62" s="8" t="n">
        <v>71</v>
      </c>
      <c r="F62" s="8" t="n">
        <v>17</v>
      </c>
      <c r="G62" s="8" t="n">
        <v>5</v>
      </c>
      <c r="H62" s="8" t="n">
        <v>3159</v>
      </c>
      <c r="I62" s="8" t="n">
        <v>103</v>
      </c>
      <c r="J62" s="8" t="n">
        <v>655</v>
      </c>
      <c r="K62" s="8" t="n">
        <v>14</v>
      </c>
      <c r="L62" s="8"/>
      <c r="M62" s="8"/>
    </row>
    <row r="63" customFormat="false" ht="15.25" hidden="false" customHeight="false" outlineLevel="0" collapsed="false">
      <c r="A63" s="0" t="s">
        <v>36</v>
      </c>
      <c r="B63" s="1" t="n">
        <v>43923</v>
      </c>
      <c r="C63" s="8" t="n">
        <v>3447</v>
      </c>
      <c r="D63" s="8" t="n">
        <v>212</v>
      </c>
      <c r="E63" s="8" t="n">
        <v>85</v>
      </c>
      <c r="F63" s="8" t="n">
        <v>14</v>
      </c>
      <c r="G63" s="8" t="n">
        <v>5</v>
      </c>
      <c r="H63" s="8" t="n">
        <v>3357</v>
      </c>
      <c r="I63" s="8" t="n">
        <v>103</v>
      </c>
      <c r="J63" s="8" t="n">
        <v>698</v>
      </c>
      <c r="K63" s="8" t="n">
        <v>17</v>
      </c>
      <c r="L63" s="8"/>
      <c r="M63" s="8"/>
    </row>
    <row r="64" customFormat="false" ht="15.25" hidden="false" customHeight="false" outlineLevel="0" collapsed="false">
      <c r="A64" s="0" t="s">
        <v>36</v>
      </c>
      <c r="B64" s="1" t="n">
        <v>43924</v>
      </c>
      <c r="C64" s="8" t="n">
        <v>3849</v>
      </c>
      <c r="D64" s="8" t="n">
        <v>402</v>
      </c>
      <c r="E64" s="8" t="n">
        <v>98</v>
      </c>
      <c r="F64" s="8" t="n">
        <v>13</v>
      </c>
      <c r="G64" s="8" t="n">
        <v>5</v>
      </c>
      <c r="H64" s="8" t="n">
        <v>3746</v>
      </c>
      <c r="I64" s="8" t="n">
        <v>109</v>
      </c>
      <c r="J64" s="8" t="n">
        <v>779</v>
      </c>
      <c r="K64" s="8" t="n">
        <v>20</v>
      </c>
      <c r="L64" s="8"/>
      <c r="M64" s="8"/>
    </row>
    <row r="65" customFormat="false" ht="15.25" hidden="false" customHeight="false" outlineLevel="0" collapsed="false">
      <c r="A65" s="0" t="s">
        <v>36</v>
      </c>
      <c r="B65" s="1" t="n">
        <v>43925</v>
      </c>
      <c r="C65" s="8" t="n">
        <v>4273</v>
      </c>
      <c r="D65" s="8" t="n">
        <v>424</v>
      </c>
      <c r="E65" s="8" t="n">
        <v>120</v>
      </c>
      <c r="F65" s="8" t="n">
        <v>22</v>
      </c>
      <c r="G65" s="8" t="n">
        <v>5</v>
      </c>
      <c r="H65" s="8" t="n">
        <v>4148</v>
      </c>
      <c r="I65" s="8" t="n">
        <v>109</v>
      </c>
      <c r="J65" s="8" t="n">
        <v>865</v>
      </c>
      <c r="K65" s="8" t="n">
        <v>24</v>
      </c>
      <c r="L65" s="8"/>
      <c r="M65" s="8"/>
    </row>
    <row r="66" customFormat="false" ht="15.25" hidden="false" customHeight="false" outlineLevel="0" collapsed="false">
      <c r="A66" s="0" t="s">
        <v>36</v>
      </c>
      <c r="B66" s="1" t="n">
        <v>43926</v>
      </c>
      <c r="C66" s="8" t="n">
        <v>4604</v>
      </c>
      <c r="D66" s="8" t="n">
        <v>331</v>
      </c>
      <c r="E66" s="8" t="n">
        <v>137</v>
      </c>
      <c r="F66" s="8" t="n">
        <v>17</v>
      </c>
      <c r="G66" s="8" t="n">
        <v>25</v>
      </c>
      <c r="H66" s="8" t="n">
        <v>4442</v>
      </c>
      <c r="I66" s="8" t="n">
        <v>148</v>
      </c>
      <c r="J66" s="8" t="n">
        <v>932</v>
      </c>
      <c r="K66" s="8" t="n">
        <v>28</v>
      </c>
      <c r="L66" s="8" t="n">
        <v>30213</v>
      </c>
      <c r="M66" s="8" t="n">
        <v>6119</v>
      </c>
    </row>
    <row r="67" customFormat="false" ht="15.25" hidden="false" customHeight="false" outlineLevel="0" collapsed="false">
      <c r="A67" s="0" t="s">
        <v>36</v>
      </c>
      <c r="B67" s="1" t="n">
        <v>43927</v>
      </c>
      <c r="C67" s="8" t="n">
        <v>4994</v>
      </c>
      <c r="D67" s="8" t="n">
        <v>390</v>
      </c>
      <c r="E67" s="8" t="n">
        <v>158</v>
      </c>
      <c r="F67" s="8" t="n">
        <v>21</v>
      </c>
      <c r="G67" s="8" t="n">
        <v>25</v>
      </c>
      <c r="H67" s="8" t="n">
        <v>4811</v>
      </c>
      <c r="I67" s="8" t="n">
        <v>165</v>
      </c>
      <c r="J67" s="8" t="n">
        <v>1011</v>
      </c>
      <c r="K67" s="8" t="n">
        <v>32</v>
      </c>
      <c r="L67" s="8" t="n">
        <v>30213</v>
      </c>
      <c r="M67" s="8" t="n">
        <v>6119</v>
      </c>
    </row>
    <row r="68" customFormat="false" ht="15.25" hidden="false" customHeight="false" outlineLevel="0" collapsed="false">
      <c r="A68" s="0" t="s">
        <v>36</v>
      </c>
      <c r="B68" s="1" t="n">
        <v>43928</v>
      </c>
      <c r="C68" s="13" t="n">
        <v>5364</v>
      </c>
      <c r="D68" s="13" t="n">
        <v>370</v>
      </c>
      <c r="E68" s="13" t="n">
        <v>174</v>
      </c>
      <c r="F68" s="13" t="n">
        <v>16</v>
      </c>
      <c r="G68" s="13" t="n">
        <v>25</v>
      </c>
      <c r="H68" s="13" t="n">
        <v>5165</v>
      </c>
      <c r="I68" s="13" t="n">
        <v>165</v>
      </c>
      <c r="J68" s="13" t="n">
        <v>1086</v>
      </c>
      <c r="K68" s="13" t="n">
        <v>35</v>
      </c>
      <c r="L68" s="13" t="n">
        <v>30213</v>
      </c>
      <c r="M68" s="13" t="n">
        <v>6119</v>
      </c>
    </row>
    <row r="69" customFormat="false" ht="15.25" hidden="false" customHeight="false" outlineLevel="0" collapsed="false">
      <c r="A69" s="0" t="s">
        <v>36</v>
      </c>
      <c r="B69" s="1" t="n">
        <v>43929</v>
      </c>
      <c r="C69" s="12" t="n">
        <v>5709</v>
      </c>
      <c r="D69" s="12" t="n">
        <v>345</v>
      </c>
      <c r="E69" s="12" t="n">
        <v>210</v>
      </c>
      <c r="F69" s="12" t="n">
        <v>36</v>
      </c>
      <c r="G69" s="12" t="n">
        <v>25</v>
      </c>
      <c r="H69" s="12" t="n">
        <v>5474</v>
      </c>
      <c r="I69" s="12" t="n">
        <v>165</v>
      </c>
      <c r="J69" s="12" t="n">
        <v>1156</v>
      </c>
      <c r="K69" s="12" t="n">
        <v>43</v>
      </c>
      <c r="L69" s="12" t="n">
        <v>42484</v>
      </c>
      <c r="M69" s="12" t="n">
        <v>8604</v>
      </c>
    </row>
    <row r="70" customFormat="false" ht="15.25" hidden="false" customHeight="false" outlineLevel="0" collapsed="false">
      <c r="A70" s="0" t="s">
        <v>36</v>
      </c>
      <c r="B70" s="1" t="n">
        <v>43930</v>
      </c>
      <c r="C70" s="12" t="n">
        <v>6074</v>
      </c>
      <c r="D70" s="12" t="n">
        <v>365</v>
      </c>
      <c r="E70" s="12" t="n">
        <v>235</v>
      </c>
      <c r="F70" s="12" t="n">
        <v>25</v>
      </c>
      <c r="G70" s="12" t="n">
        <v>25</v>
      </c>
      <c r="H70" s="12" t="n">
        <v>5814</v>
      </c>
      <c r="I70" s="12" t="n">
        <v>165</v>
      </c>
      <c r="J70" s="12" t="n">
        <v>1230</v>
      </c>
      <c r="K70" s="12" t="n">
        <v>48</v>
      </c>
      <c r="L70" s="12" t="n">
        <v>42484</v>
      </c>
      <c r="M70" s="12" t="n">
        <v>8604</v>
      </c>
    </row>
    <row r="71" customFormat="false" ht="15.25" hidden="false" customHeight="false" outlineLevel="0" collapsed="false">
      <c r="A71" s="0" t="s">
        <v>36</v>
      </c>
      <c r="B71" s="1" t="n">
        <v>43931</v>
      </c>
      <c r="C71" s="12" t="n">
        <v>6574</v>
      </c>
      <c r="D71" s="12" t="n">
        <v>500</v>
      </c>
      <c r="E71" s="12" t="n">
        <v>263</v>
      </c>
      <c r="F71" s="12" t="n">
        <v>28</v>
      </c>
      <c r="G71" s="12" t="n">
        <v>25</v>
      </c>
      <c r="H71" s="12" t="n">
        <v>6286</v>
      </c>
      <c r="I71" s="12" t="n">
        <v>165</v>
      </c>
      <c r="J71" s="12" t="n">
        <v>1331</v>
      </c>
      <c r="K71" s="12" t="n">
        <v>53</v>
      </c>
      <c r="L71" s="12" t="n">
        <v>53000</v>
      </c>
      <c r="M71" s="12" t="n">
        <v>10734</v>
      </c>
    </row>
    <row r="72" customFormat="false" ht="15.25" hidden="false" customHeight="false" outlineLevel="0" collapsed="false">
      <c r="A72" s="0" t="s">
        <v>36</v>
      </c>
      <c r="B72" s="1" t="n">
        <v>43932</v>
      </c>
      <c r="C72" s="12" t="n">
        <v>8089</v>
      </c>
      <c r="D72" s="12" t="n">
        <v>1515</v>
      </c>
      <c r="E72" s="12" t="n">
        <v>287</v>
      </c>
      <c r="F72" s="12" t="n">
        <v>24</v>
      </c>
      <c r="G72" s="12" t="n">
        <v>25</v>
      </c>
      <c r="H72" s="12" t="n">
        <v>7777</v>
      </c>
      <c r="I72" s="12" t="n">
        <v>194</v>
      </c>
      <c r="J72" s="12" t="n">
        <v>1638</v>
      </c>
      <c r="K72" s="12" t="n">
        <v>58</v>
      </c>
      <c r="L72" s="12" t="n">
        <v>53000</v>
      </c>
      <c r="M72" s="12" t="n">
        <v>10734</v>
      </c>
    </row>
    <row r="73" customFormat="false" ht="15.25" hidden="false" customHeight="false" outlineLevel="0" collapsed="false">
      <c r="A73" s="0" t="s">
        <v>36</v>
      </c>
      <c r="B73" s="1" t="n">
        <v>43933</v>
      </c>
      <c r="C73" s="12" t="n">
        <v>8928</v>
      </c>
      <c r="D73" s="12" t="n">
        <v>839</v>
      </c>
      <c r="E73" s="12" t="n">
        <v>320</v>
      </c>
      <c r="F73" s="12" t="n">
        <v>33</v>
      </c>
      <c r="G73" s="12" t="n">
        <v>25</v>
      </c>
      <c r="H73" s="12" t="n">
        <v>8583</v>
      </c>
      <c r="I73" s="12" t="n">
        <v>194</v>
      </c>
      <c r="J73" s="12" t="n">
        <v>1808</v>
      </c>
      <c r="K73" s="12" t="n">
        <v>65</v>
      </c>
      <c r="L73" s="12" t="n">
        <v>53000</v>
      </c>
      <c r="M73" s="12" t="n">
        <v>10734</v>
      </c>
    </row>
    <row r="74" customFormat="false" ht="15.25" hidden="false" customHeight="false" outlineLevel="0" collapsed="false">
      <c r="A74" s="0" t="s">
        <v>36</v>
      </c>
      <c r="B74" s="1" t="n">
        <v>43934</v>
      </c>
      <c r="C74" s="12" t="n">
        <v>9655</v>
      </c>
      <c r="D74" s="12" t="n">
        <v>727</v>
      </c>
      <c r="E74" s="12" t="n">
        <v>334</v>
      </c>
      <c r="F74" s="12" t="n">
        <v>14</v>
      </c>
      <c r="G74" s="12" t="n">
        <v>25</v>
      </c>
      <c r="H74" s="12" t="n">
        <v>9296</v>
      </c>
      <c r="I74" s="12" t="n">
        <v>194</v>
      </c>
      <c r="J74" s="12" t="n">
        <v>1955</v>
      </c>
      <c r="K74" s="12" t="n">
        <v>68</v>
      </c>
      <c r="L74" s="12" t="n">
        <v>53000</v>
      </c>
      <c r="M74" s="12" t="n">
        <v>10734</v>
      </c>
    </row>
    <row r="75" customFormat="false" ht="15.25" hidden="false" customHeight="false" outlineLevel="0" collapsed="false">
      <c r="A75" s="0" t="s">
        <v>36</v>
      </c>
      <c r="B75" s="1" t="n">
        <v>43935</v>
      </c>
      <c r="C75" s="12" t="n">
        <v>10647</v>
      </c>
      <c r="D75" s="12" t="n">
        <v>992</v>
      </c>
      <c r="E75" s="12" t="n">
        <v>365</v>
      </c>
      <c r="F75" s="12" t="n">
        <v>31</v>
      </c>
      <c r="G75" s="12" t="n">
        <v>25</v>
      </c>
      <c r="H75" s="12" t="n">
        <v>10257</v>
      </c>
      <c r="I75" s="12" t="n">
        <v>194</v>
      </c>
      <c r="J75" s="12" t="n">
        <v>2156</v>
      </c>
      <c r="K75" s="12" t="n">
        <v>74</v>
      </c>
      <c r="L75" s="12" t="n">
        <v>72000</v>
      </c>
      <c r="M75" s="12" t="n">
        <v>14581</v>
      </c>
    </row>
    <row r="76" customFormat="false" ht="15.25" hidden="false" customHeight="false" outlineLevel="0" collapsed="false">
      <c r="A76" s="0" t="s">
        <v>36</v>
      </c>
      <c r="B76" s="1" t="n">
        <v>43936</v>
      </c>
      <c r="C76" s="12" t="n">
        <v>11479</v>
      </c>
      <c r="D76" s="12" t="n">
        <v>832</v>
      </c>
      <c r="E76" s="12" t="n">
        <v>406</v>
      </c>
      <c r="F76" s="12" t="n">
        <v>41</v>
      </c>
      <c r="G76" s="12" t="n">
        <v>25</v>
      </c>
      <c r="H76" s="12" t="n">
        <v>11048</v>
      </c>
      <c r="I76" s="12" t="n">
        <v>194</v>
      </c>
      <c r="J76" s="12" t="n">
        <v>2325</v>
      </c>
      <c r="K76" s="12" t="n">
        <v>82</v>
      </c>
      <c r="L76" s="12" t="n">
        <v>90646</v>
      </c>
      <c r="M76" s="12" t="n">
        <v>18358</v>
      </c>
    </row>
    <row r="77" customFormat="false" ht="15.25" hidden="false" customHeight="false" outlineLevel="0" collapsed="false">
      <c r="A77" s="0" t="s">
        <v>36</v>
      </c>
      <c r="B77" s="1" t="n">
        <v>43937</v>
      </c>
      <c r="C77" s="12" t="n">
        <v>12547</v>
      </c>
      <c r="D77" s="12" t="n">
        <v>1068</v>
      </c>
      <c r="E77" s="12" t="n">
        <v>444</v>
      </c>
      <c r="F77" s="12" t="n">
        <v>38</v>
      </c>
      <c r="G77" s="12" t="n">
        <v>77</v>
      </c>
      <c r="H77" s="12" t="n">
        <v>12026</v>
      </c>
      <c r="I77" s="12" t="n">
        <v>158</v>
      </c>
      <c r="J77" s="12" t="n">
        <v>2541</v>
      </c>
      <c r="K77" s="12" t="n">
        <v>90</v>
      </c>
      <c r="L77" s="12" t="n">
        <v>90646</v>
      </c>
      <c r="M77" s="12" t="n">
        <v>18358</v>
      </c>
    </row>
    <row r="78" customFormat="false" ht="15.25" hidden="false" customHeight="false" outlineLevel="0" collapsed="false">
      <c r="A78" s="0" t="s">
        <v>36</v>
      </c>
      <c r="B78" s="1" t="n">
        <v>43938</v>
      </c>
      <c r="C78" s="12" t="n">
        <v>13271</v>
      </c>
      <c r="D78" s="12" t="n">
        <v>724</v>
      </c>
      <c r="E78" s="12" t="n">
        <v>486</v>
      </c>
      <c r="F78" s="12" t="n">
        <v>42</v>
      </c>
      <c r="G78" s="12" t="n">
        <v>77</v>
      </c>
      <c r="H78" s="12" t="n">
        <v>12708</v>
      </c>
      <c r="I78" s="12" t="n">
        <v>156</v>
      </c>
      <c r="J78" s="12" t="n">
        <v>2688</v>
      </c>
      <c r="K78" s="12" t="n">
        <v>98</v>
      </c>
      <c r="L78" s="12" t="n">
        <v>90646</v>
      </c>
      <c r="M78" s="12" t="n">
        <v>18358</v>
      </c>
    </row>
    <row r="79" customFormat="false" ht="15.25" hidden="false" customHeight="false" outlineLevel="0" collapsed="false">
      <c r="A79" s="0" t="s">
        <v>36</v>
      </c>
      <c r="B79" s="1" t="n">
        <v>43939</v>
      </c>
      <c r="C79" s="12" t="n">
        <v>13980</v>
      </c>
      <c r="D79" s="12" t="n">
        <v>709</v>
      </c>
      <c r="E79" s="12" t="n">
        <v>530</v>
      </c>
      <c r="F79" s="12" t="n">
        <v>44</v>
      </c>
      <c r="G79" s="12" t="n">
        <v>77</v>
      </c>
      <c r="H79" s="12" t="n">
        <v>13373</v>
      </c>
      <c r="I79" s="12" t="n">
        <v>156</v>
      </c>
      <c r="J79" s="12" t="n">
        <v>2831</v>
      </c>
      <c r="K79" s="12" t="n">
        <v>107</v>
      </c>
      <c r="L79" s="12" t="n">
        <v>90646</v>
      </c>
      <c r="M79" s="12" t="n">
        <v>18358</v>
      </c>
    </row>
    <row r="80" customFormat="false" ht="15.25" hidden="false" customHeight="false" outlineLevel="0" collapsed="false">
      <c r="A80" s="0" t="s">
        <v>36</v>
      </c>
      <c r="B80" s="1" t="n">
        <v>43940</v>
      </c>
      <c r="C80" s="12" t="n">
        <v>14758</v>
      </c>
      <c r="D80" s="12" t="n">
        <v>778</v>
      </c>
      <c r="E80" s="12" t="n">
        <v>571</v>
      </c>
      <c r="F80" s="12" t="n">
        <v>41</v>
      </c>
      <c r="G80" s="12" t="n">
        <v>77</v>
      </c>
      <c r="H80" s="12" t="n">
        <v>14110</v>
      </c>
      <c r="I80" s="12" t="n">
        <v>294</v>
      </c>
      <c r="J80" s="12" t="n">
        <v>2989</v>
      </c>
      <c r="K80" s="12" t="n">
        <v>116</v>
      </c>
      <c r="L80" s="12" t="n">
        <v>90646</v>
      </c>
      <c r="M80" s="12" t="n">
        <v>18358</v>
      </c>
    </row>
    <row r="81" customFormat="false" ht="15.25" hidden="false" customHeight="false" outlineLevel="0" collapsed="false">
      <c r="A81" s="0" t="s">
        <v>36</v>
      </c>
      <c r="B81" s="1" t="n">
        <v>43941</v>
      </c>
      <c r="C81" s="12" t="n">
        <v>15251</v>
      </c>
      <c r="D81" s="12" t="n">
        <v>493</v>
      </c>
      <c r="E81" s="12" t="n">
        <v>610</v>
      </c>
      <c r="F81" s="12" t="n">
        <v>39</v>
      </c>
      <c r="G81" s="12" t="n">
        <v>77</v>
      </c>
      <c r="H81" s="12" t="n">
        <v>14564</v>
      </c>
      <c r="I81" s="12" t="n">
        <v>294</v>
      </c>
      <c r="J81" s="12" t="n">
        <v>3089</v>
      </c>
      <c r="K81" s="12" t="n">
        <v>124</v>
      </c>
      <c r="L81" s="12" t="n">
        <v>90646</v>
      </c>
      <c r="M81" s="12" t="n">
        <v>18358</v>
      </c>
    </row>
    <row r="82" customFormat="false" ht="15.25" hidden="false" customHeight="false" outlineLevel="0" collapsed="false">
      <c r="A82" s="0" t="s">
        <v>36</v>
      </c>
      <c r="B82" s="1" t="n">
        <v>43942</v>
      </c>
      <c r="C82" s="6" t="n">
        <v>15652</v>
      </c>
      <c r="D82" s="6" t="n">
        <v>401</v>
      </c>
      <c r="E82" s="6" t="n">
        <v>687</v>
      </c>
      <c r="F82" s="6" t="n">
        <v>77</v>
      </c>
      <c r="G82" s="6" t="n">
        <v>77</v>
      </c>
      <c r="H82" s="6" t="n">
        <v>14888</v>
      </c>
      <c r="I82" s="6" t="n">
        <v>294</v>
      </c>
      <c r="J82" s="6" t="n">
        <v>3170</v>
      </c>
      <c r="K82" s="6" t="n">
        <v>139</v>
      </c>
      <c r="L82" s="6" t="n">
        <v>90646</v>
      </c>
      <c r="M82" s="6" t="n">
        <v>18358</v>
      </c>
    </row>
    <row r="83" customFormat="false" ht="15.25" hidden="false" customHeight="false" outlineLevel="0" collapsed="false">
      <c r="A83" s="0" t="s">
        <v>36</v>
      </c>
      <c r="B83" s="1" t="n">
        <v>43943</v>
      </c>
      <c r="C83" s="6" t="n">
        <v>16040</v>
      </c>
      <c r="D83" s="6" t="n">
        <v>388</v>
      </c>
      <c r="E83" s="6" t="n">
        <v>730</v>
      </c>
      <c r="F83" s="6" t="n">
        <v>43</v>
      </c>
      <c r="G83" s="6" t="n">
        <v>9233</v>
      </c>
      <c r="H83" s="6" t="n">
        <v>6077</v>
      </c>
      <c r="I83" s="6" t="n">
        <v>315</v>
      </c>
      <c r="J83" s="6" t="n">
        <v>3248</v>
      </c>
      <c r="K83" s="6" t="n">
        <v>148</v>
      </c>
      <c r="L83" s="6" t="n">
        <v>111584</v>
      </c>
      <c r="M83" s="6" t="n">
        <v>22598</v>
      </c>
    </row>
    <row r="84" customFormat="false" ht="15.25" hidden="false" customHeight="false" outlineLevel="0" collapsed="false">
      <c r="A84" s="0" t="s">
        <v>36</v>
      </c>
      <c r="B84" s="1" t="n">
        <v>43944</v>
      </c>
      <c r="C84" s="6" t="n">
        <v>16671</v>
      </c>
      <c r="D84" s="6" t="n">
        <v>631</v>
      </c>
      <c r="E84" s="6" t="n">
        <v>769</v>
      </c>
      <c r="F84" s="6" t="n">
        <v>39</v>
      </c>
      <c r="G84" s="6" t="n">
        <v>9233</v>
      </c>
      <c r="H84" s="6" t="n">
        <v>6669</v>
      </c>
      <c r="I84" s="6" t="n">
        <v>147</v>
      </c>
      <c r="J84" s="6" t="n">
        <v>3376</v>
      </c>
      <c r="K84" s="6" t="n">
        <v>156</v>
      </c>
      <c r="L84" s="6" t="n">
        <v>111584</v>
      </c>
      <c r="M84" s="6" t="n">
        <v>22598</v>
      </c>
    </row>
    <row r="85" customFormat="false" ht="15.25" hidden="false" customHeight="false" outlineLevel="0" collapsed="false">
      <c r="A85" s="0" t="s">
        <v>36</v>
      </c>
      <c r="B85" s="1" t="n">
        <v>43945</v>
      </c>
      <c r="C85" s="6" t="n">
        <v>17607</v>
      </c>
      <c r="D85" s="6" t="n">
        <v>936</v>
      </c>
      <c r="E85" s="6" t="n">
        <v>794</v>
      </c>
      <c r="F85" s="6" t="n">
        <v>25</v>
      </c>
      <c r="G85" s="6" t="n">
        <v>9233</v>
      </c>
      <c r="H85" s="6" t="n">
        <v>7580</v>
      </c>
      <c r="I85" s="6" t="n">
        <v>147</v>
      </c>
      <c r="J85" s="6" t="n">
        <v>3566</v>
      </c>
      <c r="K85" s="6" t="n">
        <v>161</v>
      </c>
      <c r="L85" s="6" t="n">
        <v>111584</v>
      </c>
      <c r="M85" s="6" t="n">
        <v>22598</v>
      </c>
    </row>
    <row r="86" customFormat="false" ht="15.25" hidden="false" customHeight="false" outlineLevel="0" collapsed="false">
      <c r="A86" s="0" t="s">
        <v>36</v>
      </c>
      <c r="B86" s="1" t="n">
        <v>43946</v>
      </c>
      <c r="C86" s="6" t="n">
        <v>18184</v>
      </c>
      <c r="D86" s="6" t="n">
        <v>577</v>
      </c>
      <c r="E86" s="6" t="n">
        <v>1014</v>
      </c>
      <c r="F86" s="6" t="n">
        <v>220</v>
      </c>
      <c r="G86" s="6" t="n">
        <v>9233</v>
      </c>
      <c r="H86" s="6" t="n">
        <v>7937</v>
      </c>
      <c r="I86" s="6" t="n">
        <v>142</v>
      </c>
      <c r="J86" s="6" t="n">
        <v>3683</v>
      </c>
      <c r="K86" s="6" t="n">
        <v>205</v>
      </c>
      <c r="L86" s="6" t="n">
        <v>111584</v>
      </c>
      <c r="M86" s="6" t="n">
        <v>22598</v>
      </c>
    </row>
    <row r="87" customFormat="false" ht="15.25" hidden="false" customHeight="false" outlineLevel="0" collapsed="false">
      <c r="A87" s="0" t="s">
        <v>36</v>
      </c>
      <c r="B87" s="1" t="n">
        <v>43947</v>
      </c>
      <c r="C87" s="6" t="n">
        <v>18561</v>
      </c>
      <c r="D87" s="6" t="n">
        <v>377</v>
      </c>
      <c r="E87" s="6" t="n">
        <v>1063</v>
      </c>
      <c r="F87" s="6" t="n">
        <v>49</v>
      </c>
      <c r="G87" s="6" t="n">
        <v>9233</v>
      </c>
      <c r="H87" s="6" t="n">
        <v>8265</v>
      </c>
      <c r="I87" s="6" t="n">
        <v>142</v>
      </c>
      <c r="J87" s="6" t="n">
        <v>3759</v>
      </c>
      <c r="K87" s="6" t="n">
        <v>215</v>
      </c>
      <c r="L87" s="6" t="n">
        <v>127319</v>
      </c>
      <c r="M87" s="6" t="n">
        <v>25785</v>
      </c>
    </row>
    <row r="88" customFormat="false" ht="15.25" hidden="false" customHeight="false" outlineLevel="0" collapsed="false">
      <c r="A88" s="0" t="s">
        <v>36</v>
      </c>
      <c r="B88" s="1" t="n">
        <v>43948</v>
      </c>
      <c r="C88" s="6" t="n">
        <v>19262</v>
      </c>
      <c r="D88" s="6" t="n">
        <v>701</v>
      </c>
      <c r="E88" s="6" t="n">
        <v>1087</v>
      </c>
      <c r="F88" s="6" t="n">
        <v>24</v>
      </c>
      <c r="G88" s="6" t="n">
        <v>9233</v>
      </c>
      <c r="H88" s="6" t="n">
        <v>8942</v>
      </c>
      <c r="I88" s="6" t="n">
        <v>142</v>
      </c>
      <c r="J88" s="6" t="n">
        <v>3901</v>
      </c>
      <c r="K88" s="6" t="n">
        <v>220</v>
      </c>
      <c r="L88" s="6" t="n">
        <v>127319</v>
      </c>
      <c r="M88" s="6" t="n">
        <v>25785</v>
      </c>
    </row>
    <row r="89" customFormat="false" ht="14" hidden="false" customHeight="false" outlineLevel="0" collapsed="false">
      <c r="A89" s="0" t="s">
        <v>36</v>
      </c>
      <c r="B89" s="1" t="n">
        <v>43949</v>
      </c>
      <c r="C89" s="2" t="n">
        <v>19648</v>
      </c>
      <c r="D89" s="2" t="n">
        <v>386</v>
      </c>
      <c r="E89" s="2" t="n">
        <v>1102</v>
      </c>
      <c r="F89" s="2" t="n">
        <v>15</v>
      </c>
      <c r="G89" s="2" t="n">
        <v>9233</v>
      </c>
      <c r="H89" s="2" t="n">
        <v>9313</v>
      </c>
      <c r="I89" s="2" t="n">
        <v>146</v>
      </c>
      <c r="J89" s="2" t="n">
        <v>3979</v>
      </c>
      <c r="K89" s="2" t="n">
        <v>223</v>
      </c>
      <c r="L89" s="2" t="n">
        <v>127319</v>
      </c>
      <c r="M89" s="2" t="n">
        <v>25785</v>
      </c>
    </row>
    <row r="90" customFormat="false" ht="14" hidden="false" customHeight="false" outlineLevel="0" collapsed="false">
      <c r="A90" s="0" t="s">
        <v>36</v>
      </c>
      <c r="B90" s="1" t="n">
        <v>43950</v>
      </c>
      <c r="C90" s="2" t="n">
        <v>19877</v>
      </c>
      <c r="D90" s="2" t="n">
        <v>229</v>
      </c>
      <c r="E90" s="2" t="n">
        <v>1159</v>
      </c>
      <c r="F90" s="2" t="n">
        <v>57</v>
      </c>
      <c r="G90" s="2" t="n">
        <v>9233</v>
      </c>
      <c r="H90" s="2" t="n">
        <v>9485</v>
      </c>
      <c r="I90" s="2" t="n">
        <v>146</v>
      </c>
      <c r="J90" s="2" t="n">
        <v>4025</v>
      </c>
      <c r="K90" s="2" t="n">
        <v>235</v>
      </c>
      <c r="L90" s="2" t="n">
        <v>153954</v>
      </c>
      <c r="M90" s="2" t="n">
        <v>31179</v>
      </c>
    </row>
    <row r="91" customFormat="false" ht="14" hidden="false" customHeight="false" outlineLevel="0" collapsed="false">
      <c r="A91" s="0" t="s">
        <v>36</v>
      </c>
      <c r="B91" s="1" t="n">
        <v>43951</v>
      </c>
      <c r="C91" s="2" t="n">
        <v>20253</v>
      </c>
      <c r="D91" s="2" t="n">
        <v>376</v>
      </c>
      <c r="E91" s="2" t="n">
        <v>1190</v>
      </c>
      <c r="F91" s="2" t="n">
        <v>31</v>
      </c>
      <c r="G91" s="2" t="n">
        <v>13386</v>
      </c>
      <c r="H91" s="2" t="n">
        <v>5677</v>
      </c>
      <c r="I91" s="2" t="n">
        <v>129</v>
      </c>
      <c r="J91" s="2" t="n">
        <v>4102</v>
      </c>
      <c r="K91" s="2" t="n">
        <v>241</v>
      </c>
      <c r="L91" s="2" t="n">
        <v>153954</v>
      </c>
      <c r="M91" s="2" t="n">
        <v>31179</v>
      </c>
    </row>
    <row r="92" customFormat="false" ht="14.75" hidden="false" customHeight="false" outlineLevel="0" collapsed="false">
      <c r="A92" s="0" t="s">
        <v>36</v>
      </c>
      <c r="B92" s="1" t="n">
        <v>43952</v>
      </c>
      <c r="C92" s="2" t="n">
        <v>20612</v>
      </c>
      <c r="D92" s="2" t="n">
        <v>359</v>
      </c>
      <c r="E92" s="2" t="n">
        <v>1232</v>
      </c>
      <c r="F92" s="2" t="n">
        <v>42</v>
      </c>
      <c r="G92" s="2" t="n">
        <v>13386</v>
      </c>
      <c r="H92" s="2" t="n">
        <v>5994</v>
      </c>
      <c r="I92" s="2" t="n">
        <v>123</v>
      </c>
      <c r="J92" s="2" t="n">
        <v>4174</v>
      </c>
      <c r="K92" s="2" t="n">
        <v>250</v>
      </c>
      <c r="L92" s="2" t="n">
        <v>153954</v>
      </c>
      <c r="M92" s="2" t="n">
        <v>31179</v>
      </c>
    </row>
    <row r="93" customFormat="false" ht="15.25" hidden="false" customHeight="false" outlineLevel="0" collapsed="false">
      <c r="A93" s="0" t="s">
        <v>36</v>
      </c>
      <c r="B93" s="1" t="n">
        <v>43953</v>
      </c>
      <c r="C93" s="6" t="n">
        <f aca="false">Sheet1!AJZ94</f>
        <v>20833</v>
      </c>
      <c r="D93" s="6" t="n">
        <f aca="false">Sheet1!AKA94</f>
        <v>221</v>
      </c>
      <c r="E93" s="6" t="n">
        <f aca="false">Sheet1!AKB94</f>
        <v>1265</v>
      </c>
      <c r="F93" s="6" t="n">
        <f aca="false">Sheet1!AKC94</f>
        <v>33</v>
      </c>
      <c r="G93" s="6" t="n">
        <f aca="false">Sheet1!AKD94</f>
        <v>13386</v>
      </c>
      <c r="H93" s="6" t="n">
        <f aca="false">Sheet1!AKE94</f>
        <v>6182</v>
      </c>
      <c r="I93" s="6" t="n">
        <f aca="false">Sheet1!AKF94</f>
        <v>123</v>
      </c>
      <c r="J93" s="6" t="n">
        <f aca="false">Sheet1!AKG94</f>
        <v>4219</v>
      </c>
      <c r="K93" s="6" t="n">
        <f aca="false">Sheet1!AKH94</f>
        <v>256</v>
      </c>
      <c r="L93" s="6" t="n">
        <f aca="false">Sheet1!AKI94</f>
        <v>153954</v>
      </c>
      <c r="M93" s="6" t="n">
        <f aca="false">Sheet1!AKJ94</f>
        <v>31179</v>
      </c>
    </row>
    <row r="94" customFormat="false" ht="15.25" hidden="false" customHeight="false" outlineLevel="0" collapsed="false">
      <c r="A94" s="0" t="s">
        <v>36</v>
      </c>
      <c r="B94" s="1" t="n">
        <v>43954</v>
      </c>
      <c r="C94" s="6" t="n">
        <f aca="false">Sheet1!AJZ95</f>
        <v>21176</v>
      </c>
      <c r="D94" s="6" t="n">
        <f aca="false">Sheet1!AKA95</f>
        <v>343</v>
      </c>
      <c r="E94" s="6" t="n">
        <f aca="false">Sheet1!AKB95</f>
        <v>1286</v>
      </c>
      <c r="F94" s="6" t="n">
        <f aca="false">Sheet1!AKC95</f>
        <v>21</v>
      </c>
      <c r="G94" s="6" t="n">
        <f aca="false">Sheet1!AKD95</f>
        <v>13386</v>
      </c>
      <c r="H94" s="6" t="n">
        <f aca="false">Sheet1!AKE95</f>
        <v>6504</v>
      </c>
      <c r="I94" s="6" t="n">
        <f aca="false">Sheet1!AKF95</f>
        <v>99</v>
      </c>
      <c r="J94" s="6" t="n">
        <f aca="false">Sheet1!AKG95</f>
        <v>4289</v>
      </c>
      <c r="K94" s="6" t="n">
        <f aca="false">Sheet1!AKH95</f>
        <v>260</v>
      </c>
      <c r="L94" s="6" t="n">
        <f aca="false">Sheet1!AKI95</f>
        <v>169377</v>
      </c>
      <c r="M94" s="6" t="n">
        <f aca="false">Sheet1!AKJ95</f>
        <v>34302</v>
      </c>
    </row>
    <row r="95" customFormat="false" ht="15.25" hidden="false" customHeight="false" outlineLevel="0" collapsed="false">
      <c r="A95" s="0" t="s">
        <v>36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36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36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36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36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36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36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36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36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36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36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36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36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36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A109" s="0" t="s">
        <v>36</v>
      </c>
      <c r="B109" s="1" t="n">
        <v>43969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A110" s="0" t="s">
        <v>36</v>
      </c>
      <c r="B110" s="1" t="n">
        <v>43970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A111" s="0" t="s">
        <v>36</v>
      </c>
      <c r="B111" s="1" t="n">
        <v>43971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A112" s="0" t="s">
        <v>36</v>
      </c>
      <c r="B112" s="1" t="n">
        <v>43972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A113" s="0" t="s">
        <v>36</v>
      </c>
      <c r="B113" s="1" t="n">
        <v>43973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A114" s="0" t="s">
        <v>36</v>
      </c>
      <c r="B114" s="1" t="n">
        <v>43974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4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37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37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37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37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37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37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37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37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37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37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37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37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37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37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37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37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37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37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37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37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37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37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37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37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37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37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37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37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37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37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37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37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37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37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37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37</v>
      </c>
      <c r="B37" s="1" t="n">
        <v>43897</v>
      </c>
      <c r="C37" s="7" t="n">
        <v>137</v>
      </c>
      <c r="D37" s="7" t="n">
        <v>43</v>
      </c>
      <c r="E37" s="7" t="n">
        <v>0</v>
      </c>
      <c r="F37" s="7" t="n">
        <v>0</v>
      </c>
      <c r="G37" s="7" t="n">
        <v>1</v>
      </c>
      <c r="H37" s="7" t="n">
        <v>136</v>
      </c>
      <c r="I37" s="7" t="n">
        <v>0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37</v>
      </c>
      <c r="B38" s="1" t="n">
        <v>43898</v>
      </c>
      <c r="C38" s="6" t="n">
        <v>161</v>
      </c>
      <c r="D38" s="6" t="n">
        <v>24</v>
      </c>
      <c r="E38" s="6" t="n">
        <v>0</v>
      </c>
      <c r="F38" s="6" t="n">
        <v>0</v>
      </c>
      <c r="G38" s="6" t="n">
        <v>1</v>
      </c>
      <c r="H38" s="6" t="n">
        <v>160</v>
      </c>
      <c r="I38" s="6" t="n">
        <v>0</v>
      </c>
      <c r="J38" s="6" t="n">
        <v>15.9</v>
      </c>
      <c r="K38" s="6"/>
      <c r="L38" s="6"/>
      <c r="M38" s="6"/>
    </row>
    <row r="39" customFormat="false" ht="15.25" hidden="false" customHeight="false" outlineLevel="0" collapsed="false">
      <c r="A39" s="0" t="s">
        <v>37</v>
      </c>
      <c r="B39" s="1" t="n">
        <v>43899</v>
      </c>
      <c r="C39" s="6" t="n">
        <v>203</v>
      </c>
      <c r="D39" s="6" t="n">
        <v>42</v>
      </c>
      <c r="E39" s="6" t="n">
        <v>0</v>
      </c>
      <c r="F39" s="6" t="n">
        <v>0</v>
      </c>
      <c r="G39" s="6" t="n">
        <v>1</v>
      </c>
      <c r="H39" s="6" t="n">
        <v>202</v>
      </c>
      <c r="I39" s="6" t="n">
        <v>0</v>
      </c>
      <c r="J39" s="6" t="n">
        <v>20.1</v>
      </c>
      <c r="K39" s="6"/>
      <c r="L39" s="6"/>
      <c r="M39" s="6"/>
    </row>
    <row r="40" customFormat="false" ht="15.25" hidden="false" customHeight="false" outlineLevel="0" collapsed="false">
      <c r="A40" s="0" t="s">
        <v>37</v>
      </c>
      <c r="B40" s="1" t="n">
        <v>43900</v>
      </c>
      <c r="C40" s="6" t="n">
        <v>261</v>
      </c>
      <c r="D40" s="6" t="n">
        <v>58</v>
      </c>
      <c r="E40" s="6" t="n">
        <v>0</v>
      </c>
      <c r="F40" s="6" t="n">
        <v>0</v>
      </c>
      <c r="G40" s="6" t="n">
        <v>1</v>
      </c>
      <c r="H40" s="6" t="n">
        <v>260</v>
      </c>
      <c r="I40" s="6" t="n">
        <v>0</v>
      </c>
      <c r="J40" s="6" t="n">
        <v>25.8</v>
      </c>
      <c r="K40" s="6"/>
      <c r="L40" s="6"/>
      <c r="M40" s="6"/>
    </row>
    <row r="41" customFormat="false" ht="15.25" hidden="false" customHeight="false" outlineLevel="0" collapsed="false">
      <c r="A41" s="0" t="s">
        <v>37</v>
      </c>
      <c r="B41" s="1" t="n">
        <v>43901</v>
      </c>
      <c r="C41" s="6" t="n">
        <v>355</v>
      </c>
      <c r="D41" s="6" t="n">
        <v>94</v>
      </c>
      <c r="E41" s="6" t="n">
        <v>0</v>
      </c>
      <c r="F41" s="6" t="n">
        <v>0</v>
      </c>
      <c r="G41" s="6" t="n">
        <v>1</v>
      </c>
      <c r="H41" s="6" t="n">
        <v>354</v>
      </c>
      <c r="I41" s="6" t="n">
        <v>2</v>
      </c>
      <c r="J41" s="6" t="n">
        <v>35.2</v>
      </c>
      <c r="K41" s="6"/>
      <c r="L41" s="6"/>
      <c r="M41" s="6"/>
    </row>
    <row r="42" customFormat="false" ht="15.25" hidden="false" customHeight="false" outlineLevel="0" collapsed="false">
      <c r="A42" s="0" t="s">
        <v>37</v>
      </c>
      <c r="B42" s="1" t="n">
        <v>43902</v>
      </c>
      <c r="C42" s="6" t="n">
        <v>500</v>
      </c>
      <c r="D42" s="6" t="n">
        <v>145</v>
      </c>
      <c r="E42" s="6" t="n">
        <v>1</v>
      </c>
      <c r="F42" s="6" t="n">
        <v>1</v>
      </c>
      <c r="G42" s="6" t="n">
        <v>1</v>
      </c>
      <c r="H42" s="6" t="n">
        <v>498</v>
      </c>
      <c r="I42" s="6" t="n">
        <v>2</v>
      </c>
      <c r="J42" s="6" t="n">
        <v>49.5</v>
      </c>
      <c r="K42" s="6"/>
      <c r="L42" s="6"/>
      <c r="M42" s="6"/>
    </row>
    <row r="43" customFormat="false" ht="15.25" hidden="false" customHeight="false" outlineLevel="0" collapsed="false">
      <c r="A43" s="0" t="s">
        <v>37</v>
      </c>
      <c r="B43" s="1" t="n">
        <v>43903</v>
      </c>
      <c r="C43" s="6" t="n">
        <v>687</v>
      </c>
      <c r="D43" s="6" t="n">
        <v>187</v>
      </c>
      <c r="E43" s="6" t="n">
        <v>1</v>
      </c>
      <c r="F43" s="6" t="n">
        <v>0</v>
      </c>
      <c r="G43" s="6" t="n">
        <v>1</v>
      </c>
      <c r="H43" s="6" t="n">
        <v>685</v>
      </c>
      <c r="I43" s="6" t="n">
        <v>2</v>
      </c>
      <c r="J43" s="6" t="n">
        <v>68</v>
      </c>
      <c r="K43" s="6"/>
      <c r="L43" s="6"/>
      <c r="M43" s="6"/>
    </row>
    <row r="44" customFormat="false" ht="15.25" hidden="false" customHeight="false" outlineLevel="0" collapsed="false">
      <c r="A44" s="0" t="s">
        <v>37</v>
      </c>
      <c r="B44" s="1" t="n">
        <v>43904</v>
      </c>
      <c r="C44" s="6" t="n">
        <v>814</v>
      </c>
      <c r="D44" s="6" t="n">
        <v>127</v>
      </c>
      <c r="E44" s="6" t="n">
        <v>1</v>
      </c>
      <c r="F44" s="6" t="n">
        <v>0</v>
      </c>
      <c r="G44" s="6" t="n">
        <v>1</v>
      </c>
      <c r="H44" s="6" t="n">
        <v>812</v>
      </c>
      <c r="I44" s="6" t="n">
        <v>2</v>
      </c>
      <c r="J44" s="6" t="n">
        <v>80.6</v>
      </c>
      <c r="K44" s="6"/>
      <c r="L44" s="6"/>
      <c r="M44" s="6"/>
    </row>
    <row r="45" customFormat="false" ht="15.25" hidden="false" customHeight="false" outlineLevel="0" collapsed="false">
      <c r="A45" s="0" t="s">
        <v>37</v>
      </c>
      <c r="B45" s="1" t="n">
        <v>43905</v>
      </c>
      <c r="C45" s="6" t="n">
        <v>961</v>
      </c>
      <c r="D45" s="6" t="n">
        <v>147</v>
      </c>
      <c r="E45" s="6" t="n">
        <v>2</v>
      </c>
      <c r="F45" s="6" t="n">
        <v>1</v>
      </c>
      <c r="G45" s="6" t="n">
        <v>1</v>
      </c>
      <c r="H45" s="6" t="n">
        <v>958</v>
      </c>
      <c r="I45" s="6" t="n">
        <v>2</v>
      </c>
      <c r="J45" s="6" t="n">
        <v>95.2</v>
      </c>
      <c r="K45" s="6"/>
      <c r="L45" s="6"/>
      <c r="M45" s="6"/>
    </row>
    <row r="46" customFormat="false" ht="15.25" hidden="false" customHeight="false" outlineLevel="0" collapsed="false">
      <c r="A46" s="0" t="s">
        <v>37</v>
      </c>
      <c r="B46" s="1" t="n">
        <v>43906</v>
      </c>
      <c r="C46" s="6" t="n">
        <v>1040</v>
      </c>
      <c r="D46" s="6" t="n">
        <v>79</v>
      </c>
      <c r="E46" s="6" t="n">
        <v>3</v>
      </c>
      <c r="F46" s="6" t="n">
        <v>1</v>
      </c>
      <c r="G46" s="6" t="n">
        <v>1</v>
      </c>
      <c r="H46" s="6" t="n">
        <v>1036</v>
      </c>
      <c r="I46" s="6" t="n">
        <v>2</v>
      </c>
      <c r="J46" s="6" t="n">
        <v>103</v>
      </c>
      <c r="K46" s="6"/>
      <c r="L46" s="6"/>
      <c r="M46" s="6"/>
    </row>
    <row r="47" customFormat="false" ht="15.25" hidden="false" customHeight="false" outlineLevel="0" collapsed="false">
      <c r="A47" s="0" t="s">
        <v>37</v>
      </c>
      <c r="B47" s="1" t="n">
        <v>43907</v>
      </c>
      <c r="C47" s="6" t="n">
        <v>1121</v>
      </c>
      <c r="D47" s="6" t="n">
        <v>81</v>
      </c>
      <c r="E47" s="6" t="n">
        <v>7</v>
      </c>
      <c r="F47" s="6" t="n">
        <v>4</v>
      </c>
      <c r="G47" s="6" t="n">
        <v>1</v>
      </c>
      <c r="H47" s="6" t="n">
        <v>1113</v>
      </c>
      <c r="I47" s="6" t="n">
        <v>2</v>
      </c>
      <c r="J47" s="6" t="n">
        <v>111</v>
      </c>
      <c r="K47" s="6"/>
      <c r="L47" s="6"/>
      <c r="M47" s="6"/>
    </row>
    <row r="48" customFormat="false" ht="15.25" hidden="false" customHeight="false" outlineLevel="0" collapsed="false">
      <c r="A48" s="0" t="s">
        <v>37</v>
      </c>
      <c r="B48" s="1" t="n">
        <v>43908</v>
      </c>
      <c r="C48" s="6" t="n">
        <v>1196</v>
      </c>
      <c r="D48" s="6" t="n">
        <v>75</v>
      </c>
      <c r="E48" s="6" t="n">
        <v>8</v>
      </c>
      <c r="F48" s="6" t="n">
        <v>1</v>
      </c>
      <c r="G48" s="6" t="n">
        <v>1</v>
      </c>
      <c r="H48" s="6" t="n">
        <v>1187</v>
      </c>
      <c r="I48" s="6" t="n">
        <v>12</v>
      </c>
      <c r="J48" s="6" t="n">
        <v>118.4</v>
      </c>
      <c r="K48" s="6"/>
      <c r="L48" s="6"/>
      <c r="M48" s="6"/>
    </row>
    <row r="49" customFormat="false" ht="15.25" hidden="false" customHeight="false" outlineLevel="0" collapsed="false">
      <c r="A49" s="0" t="s">
        <v>37</v>
      </c>
      <c r="B49" s="1" t="n">
        <v>43909</v>
      </c>
      <c r="C49" s="6" t="n">
        <v>1292</v>
      </c>
      <c r="D49" s="6" t="n">
        <v>96</v>
      </c>
      <c r="E49" s="6" t="n">
        <v>10</v>
      </c>
      <c r="F49" s="6" t="n">
        <v>2</v>
      </c>
      <c r="G49" s="6" t="n">
        <v>15</v>
      </c>
      <c r="H49" s="6" t="n">
        <v>1267</v>
      </c>
      <c r="I49" s="6" t="n">
        <v>12</v>
      </c>
      <c r="J49" s="6" t="n">
        <v>128</v>
      </c>
      <c r="K49" s="6"/>
      <c r="L49" s="6"/>
      <c r="M49" s="6"/>
    </row>
    <row r="50" customFormat="false" ht="15.25" hidden="false" customHeight="false" outlineLevel="0" collapsed="false">
      <c r="A50" s="0" t="s">
        <v>37</v>
      </c>
      <c r="B50" s="1" t="n">
        <v>43910</v>
      </c>
      <c r="C50" s="6" t="n">
        <v>1439</v>
      </c>
      <c r="D50" s="6" t="n">
        <v>147</v>
      </c>
      <c r="E50" s="6" t="n">
        <v>11</v>
      </c>
      <c r="F50" s="6" t="n">
        <v>1</v>
      </c>
      <c r="G50" s="6" t="n">
        <v>16</v>
      </c>
      <c r="H50" s="6" t="n">
        <v>1412</v>
      </c>
      <c r="I50" s="6" t="n">
        <v>21</v>
      </c>
      <c r="J50" s="6" t="n">
        <v>142</v>
      </c>
      <c r="K50" s="6"/>
      <c r="L50" s="6"/>
      <c r="M50" s="6"/>
    </row>
    <row r="51" customFormat="false" ht="15.25" hidden="false" customHeight="false" outlineLevel="0" collapsed="false">
      <c r="A51" s="0" t="s">
        <v>37</v>
      </c>
      <c r="B51" s="1" t="n">
        <v>43911</v>
      </c>
      <c r="C51" s="6" t="n">
        <v>1657</v>
      </c>
      <c r="D51" s="6" t="n">
        <v>218</v>
      </c>
      <c r="E51" s="6" t="n">
        <v>16</v>
      </c>
      <c r="F51" s="6" t="n">
        <v>5</v>
      </c>
      <c r="G51" s="6" t="n">
        <v>16</v>
      </c>
      <c r="H51" s="6" t="n">
        <v>1625</v>
      </c>
      <c r="I51" s="6" t="n">
        <v>69</v>
      </c>
      <c r="J51" s="6" t="n">
        <v>164</v>
      </c>
      <c r="K51" s="6"/>
      <c r="L51" s="6"/>
      <c r="M51" s="6"/>
    </row>
    <row r="52" customFormat="false" ht="15.25" hidden="false" customHeight="false" outlineLevel="0" collapsed="false">
      <c r="A52" s="0" t="s">
        <v>37</v>
      </c>
      <c r="B52" s="1" t="n">
        <v>43912</v>
      </c>
      <c r="C52" s="6" t="n">
        <v>1770</v>
      </c>
      <c r="D52" s="6" t="n">
        <v>113</v>
      </c>
      <c r="E52" s="6" t="n">
        <v>20</v>
      </c>
      <c r="F52" s="6" t="n">
        <v>4</v>
      </c>
      <c r="G52" s="6" t="n">
        <v>16</v>
      </c>
      <c r="H52" s="6" t="n">
        <v>1734</v>
      </c>
      <c r="I52" s="6" t="n">
        <v>71</v>
      </c>
      <c r="J52" s="6" t="n">
        <v>175</v>
      </c>
      <c r="K52" s="6"/>
      <c r="L52" s="6"/>
      <c r="M52" s="6"/>
    </row>
    <row r="53" customFormat="false" ht="15.25" hidden="false" customHeight="false" outlineLevel="0" collapsed="false">
      <c r="A53" s="0" t="s">
        <v>37</v>
      </c>
      <c r="B53" s="1" t="n">
        <v>43913</v>
      </c>
      <c r="C53" s="6" t="n">
        <v>1931</v>
      </c>
      <c r="D53" s="6" t="n">
        <v>161</v>
      </c>
      <c r="E53" s="6" t="n">
        <v>21</v>
      </c>
      <c r="F53" s="6" t="n">
        <v>1</v>
      </c>
      <c r="G53" s="6" t="n">
        <v>16</v>
      </c>
      <c r="H53" s="6" t="n">
        <v>1894</v>
      </c>
      <c r="I53" s="6" t="n">
        <v>68</v>
      </c>
      <c r="J53" s="6" t="n">
        <v>191</v>
      </c>
      <c r="K53" s="6"/>
      <c r="L53" s="6"/>
      <c r="M53" s="6"/>
    </row>
    <row r="54" customFormat="false" ht="15.25" hidden="false" customHeight="false" outlineLevel="0" collapsed="false">
      <c r="A54" s="0" t="s">
        <v>37</v>
      </c>
      <c r="B54" s="1" t="n">
        <v>43914</v>
      </c>
      <c r="C54" s="6" t="n">
        <v>2046</v>
      </c>
      <c r="D54" s="6" t="n">
        <v>115</v>
      </c>
      <c r="E54" s="6" t="n">
        <v>25</v>
      </c>
      <c r="F54" s="6" t="n">
        <v>4</v>
      </c>
      <c r="G54" s="6" t="n">
        <v>16</v>
      </c>
      <c r="H54" s="6" t="n">
        <v>2005</v>
      </c>
      <c r="I54" s="6" t="n">
        <v>104</v>
      </c>
      <c r="J54" s="6" t="n">
        <v>203</v>
      </c>
      <c r="K54" s="6"/>
      <c r="L54" s="6"/>
      <c r="M54" s="6"/>
    </row>
    <row r="55" customFormat="false" ht="15.25" hidden="false" customHeight="false" outlineLevel="0" collapsed="false">
      <c r="A55" s="0" t="s">
        <v>37</v>
      </c>
      <c r="B55" s="1" t="n">
        <v>43915</v>
      </c>
      <c r="C55" s="8" t="n">
        <v>2286</v>
      </c>
      <c r="D55" s="8" t="n">
        <v>240</v>
      </c>
      <c r="E55" s="8" t="n">
        <v>36</v>
      </c>
      <c r="F55" s="8" t="n">
        <v>11</v>
      </c>
      <c r="G55" s="8" t="n">
        <v>16</v>
      </c>
      <c r="H55" s="8" t="n">
        <v>2234</v>
      </c>
      <c r="I55" s="8" t="n">
        <v>136</v>
      </c>
      <c r="J55" s="8" t="n">
        <v>226</v>
      </c>
      <c r="K55" s="8" t="n">
        <v>4</v>
      </c>
      <c r="L55" s="8"/>
      <c r="M55" s="8"/>
    </row>
    <row r="56" customFormat="false" ht="15.25" hidden="false" customHeight="false" outlineLevel="0" collapsed="false">
      <c r="A56" s="0" t="s">
        <v>37</v>
      </c>
      <c r="B56" s="1" t="n">
        <v>43916</v>
      </c>
      <c r="C56" s="8" t="n">
        <v>2526</v>
      </c>
      <c r="D56" s="8" t="n">
        <v>240</v>
      </c>
      <c r="E56" s="8" t="n">
        <v>62</v>
      </c>
      <c r="F56" s="8" t="n">
        <v>26</v>
      </c>
      <c r="G56" s="8" t="n">
        <v>16</v>
      </c>
      <c r="H56" s="8" t="n">
        <v>2448</v>
      </c>
      <c r="I56" s="8" t="n">
        <v>158</v>
      </c>
      <c r="J56" s="8" t="n">
        <v>250</v>
      </c>
      <c r="K56" s="8" t="n">
        <v>6</v>
      </c>
      <c r="L56" s="8"/>
      <c r="M56" s="8"/>
    </row>
    <row r="57" customFormat="false" ht="15.25" hidden="false" customHeight="false" outlineLevel="0" collapsed="false">
      <c r="A57" s="0" t="s">
        <v>37</v>
      </c>
      <c r="B57" s="1" t="n">
        <v>43917</v>
      </c>
      <c r="C57" s="8" t="n">
        <v>2840</v>
      </c>
      <c r="D57" s="8" t="n">
        <v>314</v>
      </c>
      <c r="E57" s="8" t="n">
        <v>77</v>
      </c>
      <c r="F57" s="8" t="n">
        <v>15</v>
      </c>
      <c r="G57" s="8" t="n">
        <v>16</v>
      </c>
      <c r="H57" s="8" t="n">
        <v>2747</v>
      </c>
      <c r="I57" s="8" t="n">
        <v>176</v>
      </c>
      <c r="J57" s="8" t="n">
        <v>281</v>
      </c>
      <c r="K57" s="8" t="n">
        <v>8</v>
      </c>
      <c r="L57" s="8"/>
      <c r="M57" s="8"/>
    </row>
    <row r="58" customFormat="false" ht="15.25" hidden="false" customHeight="false" outlineLevel="0" collapsed="false">
      <c r="A58" s="0" t="s">
        <v>37</v>
      </c>
      <c r="B58" s="1" t="n">
        <v>43918</v>
      </c>
      <c r="C58" s="8" t="n">
        <v>3069</v>
      </c>
      <c r="D58" s="8" t="n">
        <v>229</v>
      </c>
      <c r="E58" s="8" t="n">
        <v>105</v>
      </c>
      <c r="F58" s="8" t="n">
        <v>28</v>
      </c>
      <c r="G58" s="8" t="n">
        <v>16</v>
      </c>
      <c r="H58" s="8" t="n">
        <v>2948</v>
      </c>
      <c r="I58" s="8" t="n">
        <v>214</v>
      </c>
      <c r="J58" s="8" t="n">
        <v>304</v>
      </c>
      <c r="K58" s="8" t="n">
        <v>10</v>
      </c>
      <c r="L58" s="8"/>
      <c r="M58" s="8"/>
    </row>
    <row r="59" customFormat="false" ht="15.25" hidden="false" customHeight="false" outlineLevel="0" collapsed="false">
      <c r="A59" s="0" t="s">
        <v>37</v>
      </c>
      <c r="B59" s="1" t="n">
        <v>43919</v>
      </c>
      <c r="C59" s="8" t="n">
        <v>3447</v>
      </c>
      <c r="D59" s="8" t="n">
        <v>378</v>
      </c>
      <c r="E59" s="8" t="n">
        <v>105</v>
      </c>
      <c r="F59" s="8" t="n">
        <v>0</v>
      </c>
      <c r="G59" s="8" t="n">
        <v>16</v>
      </c>
      <c r="H59" s="8" t="n">
        <v>3326</v>
      </c>
      <c r="I59" s="8" t="n">
        <v>239</v>
      </c>
      <c r="J59" s="8" t="n">
        <v>341</v>
      </c>
      <c r="K59" s="8" t="n">
        <v>10</v>
      </c>
      <c r="L59" s="8"/>
      <c r="M59" s="8"/>
    </row>
    <row r="60" customFormat="false" ht="15.25" hidden="false" customHeight="false" outlineLevel="0" collapsed="false">
      <c r="A60" s="0" t="s">
        <v>37</v>
      </c>
      <c r="B60" s="1" t="n">
        <v>43920</v>
      </c>
      <c r="C60" s="8" t="n">
        <v>3700</v>
      </c>
      <c r="D60" s="8" t="n">
        <v>253</v>
      </c>
      <c r="E60" s="8" t="n">
        <v>110</v>
      </c>
      <c r="F60" s="8" t="n">
        <v>5</v>
      </c>
      <c r="G60" s="8" t="n">
        <v>16</v>
      </c>
      <c r="H60" s="8" t="n">
        <v>3574</v>
      </c>
      <c r="I60" s="8" t="n">
        <v>255</v>
      </c>
      <c r="J60" s="8" t="n">
        <v>366</v>
      </c>
      <c r="K60" s="8" t="n">
        <v>11</v>
      </c>
      <c r="L60" s="8"/>
      <c r="M60" s="8"/>
    </row>
    <row r="61" customFormat="false" ht="15.25" hidden="false" customHeight="false" outlineLevel="0" collapsed="false">
      <c r="A61" s="0" t="s">
        <v>37</v>
      </c>
      <c r="B61" s="1" t="n">
        <v>43921</v>
      </c>
      <c r="C61" s="8" t="n">
        <v>4028</v>
      </c>
      <c r="D61" s="8" t="n">
        <v>328</v>
      </c>
      <c r="E61" s="8" t="n">
        <v>146</v>
      </c>
      <c r="F61" s="8" t="n">
        <v>36</v>
      </c>
      <c r="G61" s="8" t="n">
        <v>16</v>
      </c>
      <c r="H61" s="8" t="n">
        <v>3866</v>
      </c>
      <c r="I61" s="8" t="n">
        <v>306</v>
      </c>
      <c r="J61" s="8" t="n">
        <v>399</v>
      </c>
      <c r="K61" s="8" t="n">
        <v>14</v>
      </c>
      <c r="L61" s="8"/>
      <c r="M61" s="8"/>
    </row>
    <row r="62" customFormat="false" ht="15.25" hidden="false" customHeight="false" outlineLevel="0" collapsed="false">
      <c r="A62" s="0" t="s">
        <v>37</v>
      </c>
      <c r="B62" s="1" t="n">
        <v>43922</v>
      </c>
      <c r="C62" s="8" t="n">
        <v>4435</v>
      </c>
      <c r="D62" s="8" t="n">
        <v>407</v>
      </c>
      <c r="E62" s="8" t="n">
        <v>180</v>
      </c>
      <c r="F62" s="8" t="n">
        <v>34</v>
      </c>
      <c r="G62" s="8" t="n">
        <v>16</v>
      </c>
      <c r="H62" s="8" t="n">
        <v>4239</v>
      </c>
      <c r="I62" s="8" t="n">
        <v>358</v>
      </c>
      <c r="J62" s="8" t="n">
        <v>439</v>
      </c>
      <c r="K62" s="8" t="n">
        <v>18</v>
      </c>
      <c r="L62" s="8"/>
      <c r="M62" s="8"/>
    </row>
    <row r="63" customFormat="false" ht="15.25" hidden="false" customHeight="false" outlineLevel="0" collapsed="false">
      <c r="A63" s="0" t="s">
        <v>37</v>
      </c>
      <c r="B63" s="1" t="n">
        <v>43923</v>
      </c>
      <c r="C63" s="8" t="n">
        <v>4947</v>
      </c>
      <c r="D63" s="8" t="n">
        <v>512</v>
      </c>
      <c r="E63" s="8" t="n">
        <v>239</v>
      </c>
      <c r="F63" s="8" t="n">
        <v>59</v>
      </c>
      <c r="G63" s="8" t="n">
        <v>103</v>
      </c>
      <c r="H63" s="8" t="n">
        <v>4605</v>
      </c>
      <c r="I63" s="8" t="n">
        <v>393</v>
      </c>
      <c r="J63" s="8" t="n">
        <v>490</v>
      </c>
      <c r="K63" s="8" t="n">
        <v>24</v>
      </c>
      <c r="L63" s="8"/>
      <c r="M63" s="8"/>
    </row>
    <row r="64" customFormat="false" ht="15.25" hidden="false" customHeight="false" outlineLevel="0" collapsed="false">
      <c r="A64" s="0" t="s">
        <v>37</v>
      </c>
      <c r="B64" s="1" t="n">
        <v>43924</v>
      </c>
      <c r="C64" s="8" t="n">
        <v>5568</v>
      </c>
      <c r="D64" s="8" t="n">
        <v>621</v>
      </c>
      <c r="E64" s="8" t="n">
        <v>308</v>
      </c>
      <c r="F64" s="8" t="n">
        <v>69</v>
      </c>
      <c r="G64" s="8" t="n">
        <v>103</v>
      </c>
      <c r="H64" s="8" t="n">
        <v>5157</v>
      </c>
      <c r="I64" s="8" t="n">
        <v>429</v>
      </c>
      <c r="J64" s="8" t="n">
        <v>551</v>
      </c>
      <c r="K64" s="8" t="n">
        <v>30</v>
      </c>
      <c r="L64" s="8"/>
      <c r="M64" s="8"/>
    </row>
    <row r="65" customFormat="false" ht="15.25" hidden="false" customHeight="false" outlineLevel="0" collapsed="false">
      <c r="A65" s="0" t="s">
        <v>37</v>
      </c>
      <c r="B65" s="1" t="n">
        <v>43925</v>
      </c>
      <c r="C65" s="8" t="n">
        <v>6131</v>
      </c>
      <c r="D65" s="8" t="n">
        <v>563</v>
      </c>
      <c r="E65" s="8" t="n">
        <v>358</v>
      </c>
      <c r="F65" s="8" t="n">
        <v>50</v>
      </c>
      <c r="G65" s="8" t="n">
        <v>205</v>
      </c>
      <c r="H65" s="8" t="n">
        <v>5568</v>
      </c>
      <c r="I65" s="8" t="n">
        <v>469</v>
      </c>
      <c r="J65" s="8" t="n">
        <v>607</v>
      </c>
      <c r="K65" s="8" t="n">
        <v>35</v>
      </c>
      <c r="L65" s="8"/>
      <c r="M65" s="8"/>
    </row>
    <row r="66" customFormat="false" ht="15.25" hidden="false" customHeight="false" outlineLevel="0" collapsed="false">
      <c r="A66" s="0" t="s">
        <v>37</v>
      </c>
      <c r="B66" s="1" t="n">
        <v>43926</v>
      </c>
      <c r="C66" s="8" t="n">
        <v>6443</v>
      </c>
      <c r="D66" s="8" t="n">
        <v>312</v>
      </c>
      <c r="E66" s="8" t="n">
        <v>373</v>
      </c>
      <c r="F66" s="8" t="n">
        <v>15</v>
      </c>
      <c r="G66" s="8" t="n">
        <v>205</v>
      </c>
      <c r="H66" s="8" t="n">
        <v>5865</v>
      </c>
      <c r="I66" s="8" t="n">
        <v>379</v>
      </c>
      <c r="J66" s="8" t="n">
        <v>638</v>
      </c>
      <c r="K66" s="8" t="n">
        <v>37</v>
      </c>
      <c r="L66" s="8" t="n">
        <v>36900</v>
      </c>
      <c r="M66" s="8" t="n">
        <v>3654</v>
      </c>
    </row>
    <row r="67" customFormat="false" ht="15.25" hidden="false" customHeight="false" outlineLevel="0" collapsed="false">
      <c r="A67" s="0" t="s">
        <v>37</v>
      </c>
      <c r="B67" s="1" t="n">
        <v>43927</v>
      </c>
      <c r="C67" s="8" t="n">
        <v>6830</v>
      </c>
      <c r="D67" s="8" t="n">
        <v>387</v>
      </c>
      <c r="E67" s="8" t="n">
        <v>401</v>
      </c>
      <c r="F67" s="8" t="n">
        <v>28</v>
      </c>
      <c r="G67" s="8" t="n">
        <v>205</v>
      </c>
      <c r="H67" s="8" t="n">
        <v>6224</v>
      </c>
      <c r="I67" s="8" t="n">
        <v>541</v>
      </c>
      <c r="J67" s="8" t="n">
        <v>676</v>
      </c>
      <c r="K67" s="8" t="n">
        <v>40</v>
      </c>
      <c r="L67" s="8" t="n">
        <v>36900</v>
      </c>
      <c r="M67" s="8" t="n">
        <v>3654</v>
      </c>
    </row>
    <row r="68" customFormat="false" ht="15.25" hidden="false" customHeight="false" outlineLevel="0" collapsed="false">
      <c r="A68" s="0" t="s">
        <v>37</v>
      </c>
      <c r="B68" s="1" t="n">
        <v>43928</v>
      </c>
      <c r="C68" s="13" t="n">
        <v>7206</v>
      </c>
      <c r="D68" s="13" t="n">
        <v>376</v>
      </c>
      <c r="E68" s="13" t="n">
        <v>477</v>
      </c>
      <c r="F68" s="13" t="n">
        <v>76</v>
      </c>
      <c r="G68" s="13" t="n">
        <v>205</v>
      </c>
      <c r="H68" s="13" t="n">
        <v>6524</v>
      </c>
      <c r="I68" s="13" t="n">
        <v>590</v>
      </c>
      <c r="J68" s="13" t="n">
        <v>714</v>
      </c>
      <c r="K68" s="13" t="n">
        <v>47</v>
      </c>
      <c r="L68" s="13" t="n">
        <v>36900</v>
      </c>
      <c r="M68" s="13" t="n">
        <v>3654</v>
      </c>
    </row>
    <row r="69" customFormat="false" ht="15.25" hidden="false" customHeight="false" outlineLevel="0" collapsed="false">
      <c r="A69" s="0" t="s">
        <v>37</v>
      </c>
      <c r="B69" s="1" t="n">
        <v>43929</v>
      </c>
      <c r="C69" s="12" t="n">
        <v>7693</v>
      </c>
      <c r="D69" s="12" t="n">
        <v>487</v>
      </c>
      <c r="E69" s="12" t="n">
        <v>591</v>
      </c>
      <c r="F69" s="12" t="n">
        <v>114</v>
      </c>
      <c r="G69" s="12" t="n">
        <v>205</v>
      </c>
      <c r="H69" s="12" t="n">
        <v>6897</v>
      </c>
      <c r="I69" s="12" t="n">
        <v>640</v>
      </c>
      <c r="J69" s="12" t="n">
        <v>762</v>
      </c>
      <c r="K69" s="12" t="n">
        <v>59</v>
      </c>
      <c r="L69" s="12" t="n">
        <v>54700</v>
      </c>
      <c r="M69" s="12" t="n">
        <v>5416</v>
      </c>
    </row>
    <row r="70" customFormat="false" ht="15.25" hidden="false" customHeight="false" outlineLevel="0" collapsed="false">
      <c r="A70" s="0" t="s">
        <v>37</v>
      </c>
      <c r="B70" s="1" t="n">
        <v>43930</v>
      </c>
      <c r="C70" s="12" t="n">
        <v>8419</v>
      </c>
      <c r="D70" s="12" t="n">
        <v>726</v>
      </c>
      <c r="E70" s="12" t="n">
        <v>687</v>
      </c>
      <c r="F70" s="12" t="n">
        <v>96</v>
      </c>
      <c r="G70" s="12" t="n">
        <v>205</v>
      </c>
      <c r="H70" s="12" t="n">
        <v>7527</v>
      </c>
      <c r="I70" s="12" t="n">
        <v>678</v>
      </c>
      <c r="J70" s="12" t="n">
        <v>834</v>
      </c>
      <c r="K70" s="12" t="n">
        <v>68</v>
      </c>
      <c r="L70" s="12" t="n">
        <v>54700</v>
      </c>
      <c r="M70" s="12" t="n">
        <v>5416</v>
      </c>
    </row>
    <row r="71" customFormat="false" ht="15.25" hidden="false" customHeight="false" outlineLevel="0" collapsed="false">
      <c r="A71" s="0" t="s">
        <v>37</v>
      </c>
      <c r="B71" s="1" t="n">
        <v>43931</v>
      </c>
      <c r="C71" s="12" t="n">
        <v>9141</v>
      </c>
      <c r="D71" s="12" t="n">
        <v>722</v>
      </c>
      <c r="E71" s="12" t="n">
        <v>793</v>
      </c>
      <c r="F71" s="12" t="n">
        <v>106</v>
      </c>
      <c r="G71" s="12" t="n">
        <v>205</v>
      </c>
      <c r="H71" s="12" t="n">
        <v>8143</v>
      </c>
      <c r="I71" s="12" t="n">
        <v>719</v>
      </c>
      <c r="J71" s="12" t="n">
        <v>905</v>
      </c>
      <c r="K71" s="12" t="n">
        <v>79</v>
      </c>
      <c r="L71" s="12" t="n">
        <v>54700</v>
      </c>
      <c r="M71" s="12" t="n">
        <v>5416</v>
      </c>
    </row>
    <row r="72" customFormat="false" ht="15.25" hidden="false" customHeight="false" outlineLevel="0" collapsed="false">
      <c r="A72" s="0" t="s">
        <v>37</v>
      </c>
      <c r="B72" s="1" t="n">
        <v>43932</v>
      </c>
      <c r="C72" s="12" t="n">
        <v>9685</v>
      </c>
      <c r="D72" s="12" t="n">
        <v>544</v>
      </c>
      <c r="E72" s="12" t="n">
        <v>870</v>
      </c>
      <c r="F72" s="12" t="n">
        <v>77</v>
      </c>
      <c r="G72" s="12" t="n">
        <v>381</v>
      </c>
      <c r="H72" s="12" t="n">
        <v>8434</v>
      </c>
      <c r="I72" s="12" t="n">
        <v>749</v>
      </c>
      <c r="J72" s="12" t="n">
        <v>959</v>
      </c>
      <c r="K72" s="12" t="n">
        <v>86</v>
      </c>
      <c r="L72" s="12" t="n">
        <v>54700</v>
      </c>
      <c r="M72" s="12" t="n">
        <v>5416</v>
      </c>
    </row>
    <row r="73" customFormat="false" ht="15.25" hidden="false" customHeight="false" outlineLevel="0" collapsed="false">
      <c r="A73" s="0" t="s">
        <v>37</v>
      </c>
      <c r="B73" s="1" t="n">
        <v>43933</v>
      </c>
      <c r="C73" s="12" t="n">
        <v>10151</v>
      </c>
      <c r="D73" s="12" t="n">
        <v>466</v>
      </c>
      <c r="E73" s="12" t="n">
        <v>887</v>
      </c>
      <c r="F73" s="12" t="n">
        <v>17</v>
      </c>
      <c r="G73" s="12" t="n">
        <v>381</v>
      </c>
      <c r="H73" s="12" t="n">
        <v>8883</v>
      </c>
      <c r="I73" s="12" t="n">
        <v>774</v>
      </c>
      <c r="J73" s="12" t="n">
        <v>1005</v>
      </c>
      <c r="K73" s="12" t="n">
        <v>88</v>
      </c>
      <c r="L73" s="12" t="n">
        <v>54700</v>
      </c>
      <c r="M73" s="12" t="n">
        <v>5416</v>
      </c>
    </row>
    <row r="74" customFormat="false" ht="15.25" hidden="false" customHeight="false" outlineLevel="0" collapsed="false">
      <c r="A74" s="0" t="s">
        <v>37</v>
      </c>
      <c r="B74" s="1" t="n">
        <v>43934</v>
      </c>
      <c r="C74" s="12" t="n">
        <v>10483</v>
      </c>
      <c r="D74" s="12" t="n">
        <v>332</v>
      </c>
      <c r="E74" s="12" t="n">
        <v>899</v>
      </c>
      <c r="F74" s="12" t="n">
        <v>12</v>
      </c>
      <c r="G74" s="12" t="n">
        <v>381</v>
      </c>
      <c r="H74" s="12" t="n">
        <v>9203</v>
      </c>
      <c r="I74" s="12" t="n">
        <v>839</v>
      </c>
      <c r="J74" s="12" t="n">
        <v>1038</v>
      </c>
      <c r="K74" s="12" t="n">
        <v>89</v>
      </c>
      <c r="L74" s="12" t="n">
        <v>54700</v>
      </c>
      <c r="M74" s="12" t="n">
        <v>5416</v>
      </c>
    </row>
    <row r="75" customFormat="false" ht="15.25" hidden="false" customHeight="false" outlineLevel="0" collapsed="false">
      <c r="A75" s="0" t="s">
        <v>37</v>
      </c>
      <c r="B75" s="1" t="n">
        <v>43935</v>
      </c>
      <c r="C75" s="12" t="n">
        <v>10948</v>
      </c>
      <c r="D75" s="12" t="n">
        <v>465</v>
      </c>
      <c r="E75" s="12" t="n">
        <v>919</v>
      </c>
      <c r="F75" s="12" t="n">
        <v>20</v>
      </c>
      <c r="G75" s="12" t="n">
        <v>381</v>
      </c>
      <c r="H75" s="12" t="n">
        <v>9648</v>
      </c>
      <c r="I75" s="12" t="n">
        <v>859</v>
      </c>
      <c r="J75" s="12" t="n">
        <v>1084</v>
      </c>
      <c r="K75" s="12" t="n">
        <v>91</v>
      </c>
      <c r="L75" s="12" t="n">
        <v>54700</v>
      </c>
      <c r="M75" s="12" t="n">
        <v>5416</v>
      </c>
    </row>
    <row r="76" customFormat="false" ht="15.25" hidden="false" customHeight="false" outlineLevel="0" collapsed="false">
      <c r="A76" s="0" t="s">
        <v>37</v>
      </c>
      <c r="B76" s="1" t="n">
        <v>43936</v>
      </c>
      <c r="C76" s="12" t="n">
        <v>11445</v>
      </c>
      <c r="D76" s="12" t="n">
        <v>497</v>
      </c>
      <c r="E76" s="12" t="n">
        <v>1033</v>
      </c>
      <c r="F76" s="12" t="n">
        <v>114</v>
      </c>
      <c r="G76" s="12" t="n">
        <v>381</v>
      </c>
      <c r="H76" s="12" t="n">
        <v>10031</v>
      </c>
      <c r="I76" s="12" t="n">
        <v>915</v>
      </c>
      <c r="J76" s="12" t="n">
        <v>1133</v>
      </c>
      <c r="K76" s="12" t="n">
        <v>102</v>
      </c>
      <c r="L76" s="12" t="n">
        <v>54700</v>
      </c>
      <c r="M76" s="12" t="n">
        <v>5416</v>
      </c>
    </row>
    <row r="77" customFormat="false" ht="15.25" hidden="false" customHeight="false" outlineLevel="0" collapsed="false">
      <c r="A77" s="0" t="s">
        <v>37</v>
      </c>
      <c r="B77" s="1" t="n">
        <v>43937</v>
      </c>
      <c r="C77" s="12" t="n">
        <v>11927</v>
      </c>
      <c r="D77" s="12" t="n">
        <v>482</v>
      </c>
      <c r="E77" s="12" t="n">
        <v>1203</v>
      </c>
      <c r="F77" s="12" t="n">
        <v>170</v>
      </c>
      <c r="G77" s="12" t="n">
        <v>381</v>
      </c>
      <c r="H77" s="12" t="n">
        <v>10343</v>
      </c>
      <c r="I77" s="12" t="n">
        <v>954</v>
      </c>
      <c r="J77" s="12" t="n">
        <v>1181</v>
      </c>
      <c r="K77" s="12" t="n">
        <v>119</v>
      </c>
      <c r="L77" s="12" t="n">
        <v>74600</v>
      </c>
      <c r="M77" s="12" t="n">
        <v>7387</v>
      </c>
    </row>
    <row r="78" customFormat="false" ht="15.25" hidden="false" customHeight="false" outlineLevel="0" collapsed="false">
      <c r="A78" s="0" t="s">
        <v>37</v>
      </c>
      <c r="B78" s="1" t="n">
        <v>43938</v>
      </c>
      <c r="C78" s="12" t="n">
        <v>12540</v>
      </c>
      <c r="D78" s="12" t="n">
        <v>613</v>
      </c>
      <c r="E78" s="12" t="n">
        <v>1333</v>
      </c>
      <c r="F78" s="12" t="n">
        <v>130</v>
      </c>
      <c r="G78" s="12" t="n">
        <v>550</v>
      </c>
      <c r="H78" s="12" t="n">
        <v>10657</v>
      </c>
      <c r="I78" s="12" t="n">
        <v>522</v>
      </c>
      <c r="J78" s="12" t="n">
        <v>1242</v>
      </c>
      <c r="K78" s="12" t="n">
        <v>132</v>
      </c>
      <c r="L78" s="12" t="n">
        <v>74600</v>
      </c>
      <c r="M78" s="12" t="n">
        <v>7387</v>
      </c>
    </row>
    <row r="79" customFormat="false" ht="15.25" hidden="false" customHeight="false" outlineLevel="0" collapsed="false">
      <c r="A79" s="0" t="s">
        <v>37</v>
      </c>
      <c r="B79" s="1" t="n">
        <v>43939</v>
      </c>
      <c r="C79" s="12" t="n">
        <v>13216</v>
      </c>
      <c r="D79" s="12" t="n">
        <v>676</v>
      </c>
      <c r="E79" s="12" t="n">
        <v>1400</v>
      </c>
      <c r="F79" s="12" t="n">
        <v>67</v>
      </c>
      <c r="G79" s="12" t="n">
        <v>550</v>
      </c>
      <c r="H79" s="12" t="n">
        <v>11266</v>
      </c>
      <c r="I79" s="12" t="n">
        <v>482</v>
      </c>
      <c r="J79" s="12" t="n">
        <v>1309</v>
      </c>
      <c r="K79" s="12" t="n">
        <v>139</v>
      </c>
      <c r="L79" s="12" t="n">
        <v>74600</v>
      </c>
      <c r="M79" s="12" t="n">
        <v>7387</v>
      </c>
    </row>
    <row r="80" customFormat="false" ht="15.25" hidden="false" customHeight="false" outlineLevel="0" collapsed="false">
      <c r="A80" s="0" t="s">
        <v>37</v>
      </c>
      <c r="B80" s="1" t="n">
        <v>43940</v>
      </c>
      <c r="C80" s="12" t="n">
        <v>13822</v>
      </c>
      <c r="D80" s="12" t="n">
        <v>606</v>
      </c>
      <c r="E80" s="12" t="n">
        <v>1511</v>
      </c>
      <c r="F80" s="12" t="n">
        <v>111</v>
      </c>
      <c r="G80" s="12" t="n">
        <v>550</v>
      </c>
      <c r="H80" s="12" t="n">
        <v>11761</v>
      </c>
      <c r="I80" s="12" t="n">
        <v>1054</v>
      </c>
      <c r="J80" s="12" t="n">
        <v>1369</v>
      </c>
      <c r="K80" s="12" t="n">
        <v>150</v>
      </c>
      <c r="L80" s="12" t="n">
        <v>74600</v>
      </c>
      <c r="M80" s="12" t="n">
        <v>7387</v>
      </c>
    </row>
    <row r="81" customFormat="false" ht="15.25" hidden="false" customHeight="false" outlineLevel="0" collapsed="false">
      <c r="A81" s="0" t="s">
        <v>37</v>
      </c>
      <c r="B81" s="1" t="n">
        <v>43941</v>
      </c>
      <c r="C81" s="12" t="n">
        <v>14385</v>
      </c>
      <c r="D81" s="12" t="n">
        <v>563</v>
      </c>
      <c r="E81" s="12" t="n">
        <v>1540</v>
      </c>
      <c r="F81" s="12" t="n">
        <v>29</v>
      </c>
      <c r="G81" s="12" t="n">
        <v>550</v>
      </c>
      <c r="H81" s="12" t="n">
        <v>12295</v>
      </c>
      <c r="I81" s="12" t="n">
        <v>450</v>
      </c>
      <c r="J81" s="12" t="n">
        <v>1424</v>
      </c>
      <c r="K81" s="12" t="n">
        <v>152</v>
      </c>
      <c r="L81" s="12" t="n">
        <v>74600</v>
      </c>
      <c r="M81" s="12" t="n">
        <v>7387</v>
      </c>
    </row>
    <row r="82" customFormat="false" ht="15.25" hidden="false" customHeight="false" outlineLevel="0" collapsed="false">
      <c r="A82" s="0" t="s">
        <v>37</v>
      </c>
      <c r="B82" s="1" t="n">
        <v>43942</v>
      </c>
      <c r="C82" s="6" t="n">
        <v>14777</v>
      </c>
      <c r="D82" s="6" t="n">
        <v>392</v>
      </c>
      <c r="E82" s="6" t="n">
        <v>1580</v>
      </c>
      <c r="F82" s="6" t="n">
        <v>40</v>
      </c>
      <c r="G82" s="6" t="n">
        <v>550</v>
      </c>
      <c r="H82" s="6" t="n">
        <v>12647</v>
      </c>
      <c r="I82" s="6" t="n">
        <v>521</v>
      </c>
      <c r="J82" s="6" t="n">
        <v>1463</v>
      </c>
      <c r="K82" s="6" t="n">
        <v>156</v>
      </c>
      <c r="L82" s="6" t="n">
        <v>74600</v>
      </c>
      <c r="M82" s="6" t="n">
        <v>7387</v>
      </c>
    </row>
    <row r="83" customFormat="false" ht="15.25" hidden="false" customHeight="false" outlineLevel="0" collapsed="false">
      <c r="A83" s="0" t="s">
        <v>37</v>
      </c>
      <c r="B83" s="1" t="n">
        <v>43943</v>
      </c>
      <c r="C83" s="6" t="n">
        <v>15322</v>
      </c>
      <c r="D83" s="6" t="n">
        <v>545</v>
      </c>
      <c r="E83" s="6" t="n">
        <v>1765</v>
      </c>
      <c r="F83" s="6" t="n">
        <v>185</v>
      </c>
      <c r="G83" s="6" t="n">
        <v>550</v>
      </c>
      <c r="H83" s="6" t="n">
        <v>13007</v>
      </c>
      <c r="I83" s="6" t="n">
        <v>515</v>
      </c>
      <c r="J83" s="6" t="n">
        <v>1517</v>
      </c>
      <c r="K83" s="6" t="n">
        <v>175</v>
      </c>
      <c r="L83" s="6" t="n">
        <v>94500</v>
      </c>
      <c r="M83" s="6" t="n">
        <v>9357</v>
      </c>
    </row>
    <row r="84" customFormat="false" ht="15.25" hidden="false" customHeight="false" outlineLevel="0" collapsed="false">
      <c r="A84" s="0" t="s">
        <v>37</v>
      </c>
      <c r="B84" s="1" t="n">
        <v>43944</v>
      </c>
      <c r="C84" s="6" t="n">
        <v>16004</v>
      </c>
      <c r="D84" s="6" t="n">
        <v>682</v>
      </c>
      <c r="E84" s="6" t="n">
        <v>1937</v>
      </c>
      <c r="F84" s="6" t="n">
        <v>172</v>
      </c>
      <c r="G84" s="6" t="n">
        <v>550</v>
      </c>
      <c r="H84" s="6" t="n">
        <v>13517</v>
      </c>
      <c r="I84" s="6" t="n">
        <v>515</v>
      </c>
      <c r="J84" s="6" t="n">
        <v>1585</v>
      </c>
      <c r="K84" s="6" t="n">
        <v>192</v>
      </c>
      <c r="L84" s="6" t="n">
        <v>94500</v>
      </c>
      <c r="M84" s="6" t="n">
        <v>9357</v>
      </c>
    </row>
    <row r="85" customFormat="false" ht="15.25" hidden="false" customHeight="false" outlineLevel="0" collapsed="false">
      <c r="A85" s="0" t="s">
        <v>37</v>
      </c>
      <c r="B85" s="1" t="n">
        <v>43945</v>
      </c>
      <c r="C85" s="6" t="n">
        <v>16755</v>
      </c>
      <c r="D85" s="6" t="n">
        <v>751</v>
      </c>
      <c r="E85" s="6" t="n">
        <v>2021</v>
      </c>
      <c r="F85" s="6" t="n">
        <v>84</v>
      </c>
      <c r="G85" s="6" t="n">
        <v>550</v>
      </c>
      <c r="H85" s="6" t="n">
        <v>14184</v>
      </c>
      <c r="I85" s="6" t="n">
        <v>533</v>
      </c>
      <c r="J85" s="6" t="n">
        <v>1659</v>
      </c>
      <c r="K85" s="6" t="n">
        <v>200</v>
      </c>
      <c r="L85" s="6" t="n">
        <v>94500</v>
      </c>
      <c r="M85" s="6" t="n">
        <v>9357</v>
      </c>
    </row>
    <row r="86" customFormat="false" ht="15.25" hidden="false" customHeight="false" outlineLevel="0" collapsed="false">
      <c r="A86" s="0" t="s">
        <v>37</v>
      </c>
      <c r="B86" s="1" t="n">
        <v>43946</v>
      </c>
      <c r="C86" s="6" t="n">
        <v>17567</v>
      </c>
      <c r="D86" s="6" t="n">
        <v>812</v>
      </c>
      <c r="E86" s="6" t="n">
        <v>2152</v>
      </c>
      <c r="F86" s="6" t="n">
        <v>131</v>
      </c>
      <c r="G86" s="6" t="n">
        <v>550</v>
      </c>
      <c r="H86" s="6" t="n">
        <v>14865</v>
      </c>
      <c r="I86" s="6" t="n">
        <v>547</v>
      </c>
      <c r="J86" s="6" t="n">
        <v>1739</v>
      </c>
      <c r="K86" s="6" t="n">
        <v>213</v>
      </c>
      <c r="L86" s="6" t="n">
        <v>94500</v>
      </c>
      <c r="M86" s="6" t="n">
        <v>9357</v>
      </c>
    </row>
    <row r="87" customFormat="false" ht="15.25" hidden="false" customHeight="false" outlineLevel="0" collapsed="false">
      <c r="A87" s="0" t="s">
        <v>37</v>
      </c>
      <c r="B87" s="1" t="n">
        <v>43947</v>
      </c>
      <c r="C87" s="6" t="n">
        <v>18177</v>
      </c>
      <c r="D87" s="6" t="n">
        <v>610</v>
      </c>
      <c r="E87" s="6" t="n">
        <v>2192</v>
      </c>
      <c r="F87" s="6" t="n">
        <v>40</v>
      </c>
      <c r="G87" s="6" t="n">
        <v>1005</v>
      </c>
      <c r="H87" s="6" t="n">
        <v>14980</v>
      </c>
      <c r="I87" s="6" t="n">
        <v>547</v>
      </c>
      <c r="J87" s="6" t="n">
        <v>1800</v>
      </c>
      <c r="K87" s="6" t="n">
        <v>217</v>
      </c>
      <c r="L87" s="6" t="n">
        <v>94500</v>
      </c>
      <c r="M87" s="6" t="n">
        <v>9357</v>
      </c>
    </row>
    <row r="88" customFormat="false" ht="15.25" hidden="false" customHeight="false" outlineLevel="0" collapsed="false">
      <c r="A88" s="0" t="s">
        <v>37</v>
      </c>
      <c r="B88" s="1" t="n">
        <v>43948</v>
      </c>
      <c r="C88" s="6" t="n">
        <v>18640</v>
      </c>
      <c r="D88" s="6" t="n">
        <v>463</v>
      </c>
      <c r="E88" s="6" t="n">
        <v>2194</v>
      </c>
      <c r="F88" s="6" t="n">
        <v>2</v>
      </c>
      <c r="G88" s="6" t="n">
        <v>1005</v>
      </c>
      <c r="H88" s="6" t="n">
        <v>15441</v>
      </c>
      <c r="I88" s="6" t="n">
        <v>399</v>
      </c>
      <c r="J88" s="6" t="n">
        <v>1846</v>
      </c>
      <c r="K88" s="6" t="n">
        <v>217</v>
      </c>
      <c r="L88" s="6" t="n">
        <v>94500</v>
      </c>
      <c r="M88" s="6" t="n">
        <v>9357</v>
      </c>
    </row>
    <row r="89" customFormat="false" ht="15.25" hidden="false" customHeight="false" outlineLevel="0" collapsed="false">
      <c r="A89" s="0" t="s">
        <v>37</v>
      </c>
      <c r="B89" s="1" t="n">
        <v>43949</v>
      </c>
      <c r="C89" s="6" t="n">
        <v>18926</v>
      </c>
      <c r="D89" s="6" t="n">
        <v>286</v>
      </c>
      <c r="E89" s="6" t="n">
        <v>2274</v>
      </c>
      <c r="F89" s="6" t="n">
        <v>80</v>
      </c>
      <c r="G89" s="6" t="n">
        <v>1005</v>
      </c>
      <c r="H89" s="6" t="n">
        <v>15647</v>
      </c>
      <c r="I89" s="6" t="n">
        <v>399</v>
      </c>
      <c r="J89" s="6" t="n">
        <v>1874</v>
      </c>
      <c r="K89" s="6" t="n">
        <v>225</v>
      </c>
      <c r="L89" s="6" t="n">
        <v>94500</v>
      </c>
      <c r="M89" s="6" t="n">
        <v>9357</v>
      </c>
    </row>
    <row r="90" customFormat="false" ht="14" hidden="false" customHeight="false" outlineLevel="0" collapsed="false">
      <c r="A90" s="0" t="s">
        <v>37</v>
      </c>
      <c r="B90" s="1" t="n">
        <v>43950</v>
      </c>
      <c r="C90" s="2" t="n">
        <v>19621</v>
      </c>
      <c r="D90" s="2" t="n">
        <v>695</v>
      </c>
      <c r="E90" s="2" t="n">
        <v>2355</v>
      </c>
      <c r="F90" s="2" t="n">
        <v>81</v>
      </c>
      <c r="G90" s="2" t="n">
        <v>1005</v>
      </c>
      <c r="H90" s="2" t="n">
        <v>16261</v>
      </c>
      <c r="I90" s="2" t="n">
        <v>524</v>
      </c>
      <c r="J90" s="2" t="n">
        <v>1943</v>
      </c>
      <c r="K90" s="2" t="n">
        <v>233</v>
      </c>
      <c r="L90" s="2" t="n">
        <v>119500</v>
      </c>
      <c r="M90" s="2" t="n">
        <v>11833</v>
      </c>
    </row>
    <row r="91" customFormat="false" ht="14" hidden="false" customHeight="false" outlineLevel="0" collapsed="false">
      <c r="A91" s="0" t="s">
        <v>37</v>
      </c>
      <c r="B91" s="1" t="n">
        <v>43951</v>
      </c>
      <c r="C91" s="2" t="n">
        <v>20302</v>
      </c>
      <c r="D91" s="2" t="n">
        <v>681</v>
      </c>
      <c r="E91" s="2" t="n">
        <v>2462</v>
      </c>
      <c r="F91" s="2" t="n">
        <v>107</v>
      </c>
      <c r="G91" s="2" t="n">
        <v>1005</v>
      </c>
      <c r="H91" s="2" t="n">
        <v>16835</v>
      </c>
      <c r="I91" s="2" t="n">
        <v>479</v>
      </c>
      <c r="J91" s="2" t="n">
        <v>2010</v>
      </c>
      <c r="K91" s="2" t="n">
        <v>244</v>
      </c>
      <c r="L91" s="2" t="n">
        <v>119500</v>
      </c>
      <c r="M91" s="2" t="n">
        <v>11833</v>
      </c>
    </row>
    <row r="92" customFormat="false" ht="14.75" hidden="false" customHeight="false" outlineLevel="0" collapsed="false">
      <c r="A92" s="0" t="s">
        <v>37</v>
      </c>
      <c r="B92" s="1" t="n">
        <v>43952</v>
      </c>
      <c r="C92" s="2" t="n">
        <v>21092</v>
      </c>
      <c r="D92" s="2" t="n">
        <v>790</v>
      </c>
      <c r="E92" s="2" t="n">
        <v>2586</v>
      </c>
      <c r="F92" s="2" t="n">
        <v>124</v>
      </c>
      <c r="G92" s="2" t="n">
        <v>1005</v>
      </c>
      <c r="H92" s="2" t="n">
        <v>17501</v>
      </c>
      <c r="I92" s="2" t="n">
        <v>531</v>
      </c>
      <c r="J92" s="2" t="n">
        <v>2088</v>
      </c>
      <c r="K92" s="2" t="n">
        <v>256</v>
      </c>
      <c r="L92" s="2" t="n">
        <v>119500</v>
      </c>
      <c r="M92" s="2" t="n">
        <v>11833</v>
      </c>
    </row>
    <row r="93" customFormat="false" ht="15.25" hidden="false" customHeight="false" outlineLevel="0" collapsed="false">
      <c r="A93" s="0" t="s">
        <v>37</v>
      </c>
      <c r="B93" s="1" t="n">
        <v>43953</v>
      </c>
      <c r="C93" s="6" t="n">
        <f aca="false">Sheet1!DT94</f>
        <v>21520</v>
      </c>
      <c r="D93" s="6" t="n">
        <f aca="false">Sheet1!DU94</f>
        <v>428</v>
      </c>
      <c r="E93" s="6" t="n">
        <f aca="false">Sheet1!DV94</f>
        <v>2653</v>
      </c>
      <c r="F93" s="6" t="n">
        <f aca="false">Sheet1!DW94</f>
        <v>67</v>
      </c>
      <c r="G93" s="6" t="n">
        <f aca="false">Sheet1!DX94</f>
        <v>1005</v>
      </c>
      <c r="H93" s="6" t="n">
        <f aca="false">Sheet1!DY94</f>
        <v>17862</v>
      </c>
      <c r="I93" s="6" t="n">
        <f aca="false">Sheet1!DZ94</f>
        <v>531</v>
      </c>
      <c r="J93" s="6" t="n">
        <f aca="false">Sheet1!EA94</f>
        <v>2131</v>
      </c>
      <c r="K93" s="6" t="n">
        <f aca="false">Sheet1!EB94</f>
        <v>263</v>
      </c>
      <c r="L93" s="6" t="n">
        <f aca="false">Sheet1!EC94</f>
        <v>119500</v>
      </c>
      <c r="M93" s="6" t="n">
        <f aca="false">Sheet1!ED94</f>
        <v>11833</v>
      </c>
    </row>
    <row r="94" customFormat="false" ht="15.25" hidden="false" customHeight="false" outlineLevel="0" collapsed="false">
      <c r="A94" s="0" t="s">
        <v>37</v>
      </c>
      <c r="B94" s="1" t="n">
        <v>43954</v>
      </c>
      <c r="C94" s="6" t="n">
        <f aca="false">Sheet1!DT95</f>
        <v>22082</v>
      </c>
      <c r="D94" s="6" t="n">
        <f aca="false">Sheet1!DU95</f>
        <v>562</v>
      </c>
      <c r="E94" s="6" t="n">
        <f aca="false">Sheet1!DV95</f>
        <v>2669</v>
      </c>
      <c r="F94" s="6" t="n">
        <f aca="false">Sheet1!DW95</f>
        <v>16</v>
      </c>
      <c r="G94" s="6" t="n">
        <f aca="false">Sheet1!DX95</f>
        <v>1005</v>
      </c>
      <c r="H94" s="6" t="n">
        <f aca="false">Sheet1!DY95</f>
        <v>18408</v>
      </c>
      <c r="I94" s="6" t="n">
        <f aca="false">Sheet1!DZ95</f>
        <v>531</v>
      </c>
      <c r="J94" s="6" t="n">
        <f aca="false">Sheet1!EA95</f>
        <v>2186</v>
      </c>
      <c r="K94" s="6" t="n">
        <f aca="false">Sheet1!EB95</f>
        <v>264</v>
      </c>
      <c r="L94" s="6" t="n">
        <f aca="false">Sheet1!EC95</f>
        <v>119500</v>
      </c>
      <c r="M94" s="6" t="n">
        <f aca="false">Sheet1!ED95</f>
        <v>11833</v>
      </c>
    </row>
    <row r="95" customFormat="false" ht="15.25" hidden="false" customHeight="false" outlineLevel="0" collapsed="false">
      <c r="A95" s="0" t="s">
        <v>37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37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37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37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37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37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37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37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37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37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37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37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37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37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A109" s="0" t="s">
        <v>37</v>
      </c>
      <c r="B109" s="1" t="n">
        <v>43969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38</v>
      </c>
      <c r="B2" s="1" t="n">
        <v>43862</v>
      </c>
      <c r="C2" s="6" t="n">
        <v>12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38</v>
      </c>
      <c r="B3" s="1" t="n">
        <v>43863</v>
      </c>
      <c r="C3" s="6" t="n">
        <v>15</v>
      </c>
      <c r="D3" s="6" t="n">
        <v>3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38</v>
      </c>
      <c r="B4" s="1" t="n">
        <v>43864</v>
      </c>
      <c r="C4" s="6" t="n">
        <v>15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38</v>
      </c>
      <c r="B5" s="1" t="n">
        <v>43865</v>
      </c>
      <c r="C5" s="6" t="n">
        <v>16</v>
      </c>
      <c r="D5" s="6" t="n">
        <v>1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38</v>
      </c>
      <c r="B6" s="1" t="n">
        <v>43866</v>
      </c>
      <c r="C6" s="6" t="n">
        <v>18</v>
      </c>
      <c r="D6" s="6" t="n">
        <v>2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38</v>
      </c>
      <c r="B7" s="1" t="n">
        <v>43867</v>
      </c>
      <c r="C7" s="6" t="n">
        <v>23</v>
      </c>
      <c r="D7" s="6" t="n">
        <v>5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38</v>
      </c>
      <c r="B8" s="1" t="n">
        <v>43868</v>
      </c>
      <c r="C8" s="6" t="n">
        <v>24</v>
      </c>
      <c r="D8" s="6" t="n">
        <v>1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38</v>
      </c>
      <c r="B9" s="1" t="n">
        <v>43869</v>
      </c>
      <c r="C9" s="6" t="n">
        <v>24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38</v>
      </c>
      <c r="B10" s="1" t="n">
        <v>43870</v>
      </c>
      <c r="C10" s="6" t="n">
        <v>27</v>
      </c>
      <c r="D10" s="6" t="n">
        <v>3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38</v>
      </c>
      <c r="B11" s="1" t="n">
        <v>43871</v>
      </c>
      <c r="C11" s="6" t="n">
        <v>27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38</v>
      </c>
      <c r="B12" s="1" t="n">
        <v>43872</v>
      </c>
      <c r="C12" s="6" t="n">
        <v>28</v>
      </c>
      <c r="D12" s="6" t="n">
        <v>1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38</v>
      </c>
      <c r="B13" s="1" t="n">
        <v>43873</v>
      </c>
      <c r="C13" s="6" t="n">
        <v>28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38</v>
      </c>
      <c r="B14" s="1" t="n">
        <v>43874</v>
      </c>
      <c r="C14" s="6" t="n">
        <v>28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38</v>
      </c>
      <c r="B15" s="1" t="n">
        <v>43875</v>
      </c>
      <c r="C15" s="6" t="n">
        <v>28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38</v>
      </c>
      <c r="B16" s="1" t="n">
        <v>43876</v>
      </c>
      <c r="C16" s="6" t="n">
        <v>28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38</v>
      </c>
      <c r="B17" s="1" t="n">
        <v>43877</v>
      </c>
      <c r="C17" s="6" t="n">
        <v>29</v>
      </c>
      <c r="D17" s="6" t="n">
        <v>1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38</v>
      </c>
      <c r="B18" s="1" t="n">
        <v>43878</v>
      </c>
      <c r="C18" s="6" t="n">
        <v>30</v>
      </c>
      <c r="D18" s="6" t="n">
        <v>1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38</v>
      </c>
      <c r="B19" s="1" t="n">
        <v>43879</v>
      </c>
      <c r="C19" s="6" t="n">
        <v>31</v>
      </c>
      <c r="D19" s="6" t="n">
        <v>1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38</v>
      </c>
      <c r="B20" s="1" t="n">
        <v>43880</v>
      </c>
      <c r="C20" s="6" t="n">
        <v>51</v>
      </c>
      <c r="D20" s="6" t="n">
        <v>20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38</v>
      </c>
      <c r="B21" s="1" t="n">
        <v>43881</v>
      </c>
      <c r="C21" s="6" t="n">
        <v>104</v>
      </c>
      <c r="D21" s="6" t="n">
        <v>53</v>
      </c>
      <c r="E21" s="6" t="n">
        <v>1</v>
      </c>
      <c r="F21" s="6" t="n">
        <v>1</v>
      </c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38</v>
      </c>
      <c r="B22" s="1" t="n">
        <v>43882</v>
      </c>
      <c r="C22" s="6" t="n">
        <v>204</v>
      </c>
      <c r="D22" s="6" t="n">
        <v>100</v>
      </c>
      <c r="E22" s="6" t="n">
        <v>1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38</v>
      </c>
      <c r="B23" s="1" t="n">
        <v>43883</v>
      </c>
      <c r="C23" s="6" t="n">
        <v>346</v>
      </c>
      <c r="D23" s="6" t="n">
        <v>142</v>
      </c>
      <c r="E23" s="6" t="n">
        <v>2</v>
      </c>
      <c r="F23" s="6" t="n">
        <v>1</v>
      </c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38</v>
      </c>
      <c r="B24" s="1" t="n">
        <v>43884</v>
      </c>
      <c r="C24" s="6" t="n">
        <v>602</v>
      </c>
      <c r="D24" s="6" t="n">
        <v>256</v>
      </c>
      <c r="E24" s="6" t="n">
        <v>5</v>
      </c>
      <c r="F24" s="6" t="n">
        <v>3</v>
      </c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38</v>
      </c>
      <c r="B25" s="1" t="n">
        <v>43885</v>
      </c>
      <c r="C25" s="6" t="n">
        <v>763</v>
      </c>
      <c r="D25" s="6" t="n">
        <v>161</v>
      </c>
      <c r="E25" s="6" t="n">
        <v>7</v>
      </c>
      <c r="F25" s="6" t="n">
        <v>2</v>
      </c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38</v>
      </c>
      <c r="B26" s="1" t="n">
        <v>43886</v>
      </c>
      <c r="C26" s="6" t="n">
        <v>977</v>
      </c>
      <c r="D26" s="6" t="n">
        <v>214</v>
      </c>
      <c r="E26" s="6" t="n">
        <v>10</v>
      </c>
      <c r="F26" s="6" t="n">
        <v>3</v>
      </c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38</v>
      </c>
      <c r="B27" s="1" t="n">
        <v>43887</v>
      </c>
      <c r="C27" s="6" t="n">
        <v>1261</v>
      </c>
      <c r="D27" s="6" t="n">
        <v>284</v>
      </c>
      <c r="E27" s="6" t="n">
        <v>12</v>
      </c>
      <c r="F27" s="6" t="n">
        <v>2</v>
      </c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38</v>
      </c>
      <c r="B28" s="1" t="n">
        <v>43888</v>
      </c>
      <c r="C28" s="6" t="n">
        <v>1766</v>
      </c>
      <c r="D28" s="6" t="n">
        <v>505</v>
      </c>
      <c r="E28" s="6" t="n">
        <v>13</v>
      </c>
      <c r="F28" s="6" t="n">
        <v>1</v>
      </c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38</v>
      </c>
      <c r="B29" s="1" t="n">
        <v>43889</v>
      </c>
      <c r="C29" s="6" t="n">
        <v>2337</v>
      </c>
      <c r="D29" s="6" t="n">
        <v>571</v>
      </c>
      <c r="E29" s="6" t="n">
        <v>13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38</v>
      </c>
      <c r="B30" s="1" t="n">
        <v>43890</v>
      </c>
      <c r="C30" s="6" t="n">
        <v>3150</v>
      </c>
      <c r="D30" s="6" t="n">
        <v>813</v>
      </c>
      <c r="E30" s="6" t="n">
        <v>17</v>
      </c>
      <c r="F30" s="6" t="n">
        <v>4</v>
      </c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38</v>
      </c>
      <c r="B31" s="1" t="n">
        <v>43891</v>
      </c>
      <c r="C31" s="6" t="n">
        <v>3736</v>
      </c>
      <c r="D31" s="6" t="n">
        <v>586</v>
      </c>
      <c r="E31" s="6" t="n">
        <v>18</v>
      </c>
      <c r="F31" s="6" t="n">
        <v>1</v>
      </c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38</v>
      </c>
      <c r="B32" s="1" t="n">
        <v>43892</v>
      </c>
      <c r="C32" s="6" t="n">
        <v>4212</v>
      </c>
      <c r="D32" s="6" t="n">
        <v>476</v>
      </c>
      <c r="E32" s="6" t="n">
        <v>22</v>
      </c>
      <c r="F32" s="6" t="n">
        <v>4</v>
      </c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38</v>
      </c>
      <c r="B33" s="1" t="n">
        <v>43893</v>
      </c>
      <c r="C33" s="6" t="n">
        <v>4812</v>
      </c>
      <c r="D33" s="6" t="n">
        <v>600</v>
      </c>
      <c r="E33" s="6" t="n">
        <v>28</v>
      </c>
      <c r="F33" s="6" t="n">
        <v>6</v>
      </c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38</v>
      </c>
      <c r="B34" s="1" t="n">
        <v>43894</v>
      </c>
      <c r="C34" s="6" t="n">
        <v>5328</v>
      </c>
      <c r="D34" s="6" t="n">
        <v>516</v>
      </c>
      <c r="E34" s="6" t="n">
        <v>32</v>
      </c>
      <c r="F34" s="6" t="n">
        <v>4</v>
      </c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38</v>
      </c>
      <c r="B35" s="1" t="n">
        <v>43895</v>
      </c>
      <c r="C35" s="6" t="n">
        <v>5766</v>
      </c>
      <c r="D35" s="6" t="n">
        <v>438</v>
      </c>
      <c r="E35" s="6" t="n">
        <v>35</v>
      </c>
      <c r="F35" s="6" t="n">
        <v>3</v>
      </c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38</v>
      </c>
      <c r="B36" s="1" t="n">
        <v>43896</v>
      </c>
      <c r="C36" s="6" t="n">
        <v>6284</v>
      </c>
      <c r="D36" s="6" t="n">
        <v>518</v>
      </c>
      <c r="E36" s="6" t="n">
        <v>42</v>
      </c>
      <c r="F36" s="6" t="n">
        <v>7</v>
      </c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38</v>
      </c>
      <c r="B37" s="1" t="n">
        <v>43897</v>
      </c>
      <c r="C37" s="7" t="n">
        <v>6593</v>
      </c>
      <c r="D37" s="7" t="n">
        <v>309</v>
      </c>
      <c r="E37" s="7" t="n">
        <v>43</v>
      </c>
      <c r="F37" s="7" t="n">
        <v>1</v>
      </c>
      <c r="G37" s="7" t="n">
        <v>135</v>
      </c>
      <c r="H37" s="7" t="n">
        <v>6415</v>
      </c>
      <c r="I37" s="7" t="n">
        <v>52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38</v>
      </c>
      <c r="B38" s="1" t="n">
        <v>43898</v>
      </c>
      <c r="C38" s="6" t="n">
        <v>7041</v>
      </c>
      <c r="D38" s="6" t="n">
        <v>448</v>
      </c>
      <c r="E38" s="6" t="n">
        <v>48</v>
      </c>
      <c r="F38" s="6" t="n">
        <v>5</v>
      </c>
      <c r="G38" s="6" t="n">
        <v>118</v>
      </c>
      <c r="H38" s="6" t="n">
        <v>6875</v>
      </c>
      <c r="I38" s="6" t="n">
        <v>36</v>
      </c>
      <c r="J38" s="6" t="n">
        <v>137.3</v>
      </c>
      <c r="K38" s="6"/>
      <c r="L38" s="6"/>
      <c r="M38" s="6"/>
    </row>
    <row r="39" customFormat="false" ht="15.25" hidden="false" customHeight="false" outlineLevel="0" collapsed="false">
      <c r="A39" s="0" t="s">
        <v>38</v>
      </c>
      <c r="B39" s="1" t="n">
        <v>43899</v>
      </c>
      <c r="C39" s="6" t="n">
        <v>7313</v>
      </c>
      <c r="D39" s="6" t="n">
        <v>272</v>
      </c>
      <c r="E39" s="6" t="n">
        <v>50</v>
      </c>
      <c r="F39" s="6" t="n">
        <v>2</v>
      </c>
      <c r="G39" s="6" t="n">
        <v>130</v>
      </c>
      <c r="H39" s="6" t="n">
        <v>7133</v>
      </c>
      <c r="I39" s="6" t="n">
        <v>36</v>
      </c>
      <c r="J39" s="6" t="n">
        <v>142.6</v>
      </c>
      <c r="K39" s="6"/>
      <c r="L39" s="6"/>
      <c r="M39" s="6"/>
    </row>
    <row r="40" customFormat="false" ht="15.25" hidden="false" customHeight="false" outlineLevel="0" collapsed="false">
      <c r="A40" s="0" t="s">
        <v>38</v>
      </c>
      <c r="B40" s="1" t="n">
        <v>43900</v>
      </c>
      <c r="C40" s="6" t="n">
        <v>7478</v>
      </c>
      <c r="D40" s="6" t="n">
        <v>165</v>
      </c>
      <c r="E40" s="6" t="n">
        <v>53</v>
      </c>
      <c r="F40" s="6" t="n">
        <v>3</v>
      </c>
      <c r="G40" s="6" t="n">
        <v>166</v>
      </c>
      <c r="H40" s="6" t="n">
        <v>7259</v>
      </c>
      <c r="I40" s="6" t="n">
        <v>36</v>
      </c>
      <c r="J40" s="6" t="n">
        <v>145.9</v>
      </c>
      <c r="K40" s="6"/>
      <c r="L40" s="6"/>
      <c r="M40" s="6"/>
    </row>
    <row r="41" customFormat="false" ht="15.25" hidden="false" customHeight="false" outlineLevel="0" collapsed="false">
      <c r="A41" s="0" t="s">
        <v>38</v>
      </c>
      <c r="B41" s="1" t="n">
        <v>43901</v>
      </c>
      <c r="C41" s="6" t="n">
        <v>7513</v>
      </c>
      <c r="D41" s="6" t="n">
        <v>35</v>
      </c>
      <c r="E41" s="6" t="n">
        <v>58</v>
      </c>
      <c r="F41" s="6" t="n">
        <v>5</v>
      </c>
      <c r="G41" s="6" t="n">
        <v>247</v>
      </c>
      <c r="H41" s="6" t="n">
        <v>7208</v>
      </c>
      <c r="I41" s="6" t="n">
        <v>54</v>
      </c>
      <c r="J41" s="6" t="n">
        <v>146.5</v>
      </c>
      <c r="K41" s="6"/>
      <c r="L41" s="6"/>
      <c r="M41" s="6"/>
    </row>
    <row r="42" customFormat="false" ht="15.25" hidden="false" customHeight="false" outlineLevel="0" collapsed="false">
      <c r="A42" s="0" t="s">
        <v>38</v>
      </c>
      <c r="B42" s="1" t="n">
        <v>43902</v>
      </c>
      <c r="C42" s="6" t="n">
        <v>7755</v>
      </c>
      <c r="D42" s="6" t="n">
        <v>242</v>
      </c>
      <c r="E42" s="6" t="n">
        <v>60</v>
      </c>
      <c r="F42" s="6" t="n">
        <v>2</v>
      </c>
      <c r="G42" s="6" t="n">
        <v>288</v>
      </c>
      <c r="H42" s="6" t="n">
        <v>7407</v>
      </c>
      <c r="I42" s="6" t="n">
        <v>54</v>
      </c>
      <c r="J42" s="6" t="n">
        <v>151.3</v>
      </c>
      <c r="K42" s="6"/>
      <c r="L42" s="6"/>
      <c r="M42" s="6"/>
    </row>
    <row r="43" customFormat="false" ht="15.25" hidden="false" customHeight="false" outlineLevel="0" collapsed="false">
      <c r="A43" s="0" t="s">
        <v>38</v>
      </c>
      <c r="B43" s="1" t="n">
        <v>43903</v>
      </c>
      <c r="C43" s="6" t="n">
        <v>7869</v>
      </c>
      <c r="D43" s="6" t="n">
        <v>114</v>
      </c>
      <c r="E43" s="6" t="n">
        <v>66</v>
      </c>
      <c r="F43" s="6" t="n">
        <v>6</v>
      </c>
      <c r="G43" s="6" t="n">
        <v>333</v>
      </c>
      <c r="H43" s="6" t="n">
        <v>7470</v>
      </c>
      <c r="I43" s="6" t="n">
        <v>93</v>
      </c>
      <c r="J43" s="6" t="n">
        <v>153.5</v>
      </c>
      <c r="K43" s="6"/>
      <c r="L43" s="6"/>
      <c r="M43" s="6"/>
    </row>
    <row r="44" customFormat="false" ht="15.25" hidden="false" customHeight="false" outlineLevel="0" collapsed="false">
      <c r="A44" s="0" t="s">
        <v>38</v>
      </c>
      <c r="B44" s="1" t="n">
        <v>43904</v>
      </c>
      <c r="C44" s="6" t="n">
        <v>7979</v>
      </c>
      <c r="D44" s="6" t="n">
        <v>110</v>
      </c>
      <c r="E44" s="6" t="n">
        <v>71</v>
      </c>
      <c r="F44" s="6" t="n">
        <v>5</v>
      </c>
      <c r="G44" s="6" t="n">
        <v>510</v>
      </c>
      <c r="H44" s="6" t="n">
        <v>7398</v>
      </c>
      <c r="I44" s="6" t="n">
        <v>93</v>
      </c>
      <c r="J44" s="6" t="n">
        <v>155.6</v>
      </c>
      <c r="K44" s="6"/>
      <c r="L44" s="6"/>
      <c r="M44" s="6"/>
    </row>
    <row r="45" customFormat="false" ht="15.25" hidden="false" customHeight="false" outlineLevel="0" collapsed="false">
      <c r="A45" s="0" t="s">
        <v>38</v>
      </c>
      <c r="B45" s="1" t="n">
        <v>43905</v>
      </c>
      <c r="C45" s="6" t="n">
        <v>8086</v>
      </c>
      <c r="D45" s="6" t="n">
        <v>107</v>
      </c>
      <c r="E45" s="6" t="n">
        <v>72</v>
      </c>
      <c r="F45" s="6" t="n">
        <v>1</v>
      </c>
      <c r="G45" s="6" t="n">
        <v>714</v>
      </c>
      <c r="H45" s="6" t="n">
        <v>7300</v>
      </c>
      <c r="I45" s="6" t="n">
        <v>59</v>
      </c>
      <c r="J45" s="6" t="n">
        <v>157.7</v>
      </c>
      <c r="K45" s="6"/>
      <c r="L45" s="6"/>
      <c r="M45" s="6"/>
    </row>
    <row r="46" customFormat="false" ht="15.25" hidden="false" customHeight="false" outlineLevel="0" collapsed="false">
      <c r="A46" s="0" t="s">
        <v>38</v>
      </c>
      <c r="B46" s="1" t="n">
        <v>43906</v>
      </c>
      <c r="C46" s="6" t="n">
        <v>8162</v>
      </c>
      <c r="D46" s="6" t="n">
        <v>76</v>
      </c>
      <c r="E46" s="6" t="n">
        <v>75</v>
      </c>
      <c r="F46" s="6" t="n">
        <v>3</v>
      </c>
      <c r="G46" s="6" t="n">
        <v>834</v>
      </c>
      <c r="H46" s="6" t="n">
        <v>7253</v>
      </c>
      <c r="I46" s="6" t="n">
        <v>59</v>
      </c>
      <c r="J46" s="6" t="n">
        <v>159.2</v>
      </c>
      <c r="K46" s="6"/>
      <c r="L46" s="6"/>
      <c r="M46" s="6"/>
    </row>
    <row r="47" customFormat="false" ht="15.25" hidden="false" customHeight="false" outlineLevel="0" collapsed="false">
      <c r="A47" s="0" t="s">
        <v>38</v>
      </c>
      <c r="B47" s="1" t="n">
        <v>43907</v>
      </c>
      <c r="C47" s="6" t="n">
        <v>8236</v>
      </c>
      <c r="D47" s="6" t="n">
        <v>74</v>
      </c>
      <c r="E47" s="6" t="n">
        <v>75</v>
      </c>
      <c r="F47" s="6" t="n">
        <v>0</v>
      </c>
      <c r="G47" s="6" t="n">
        <v>1137</v>
      </c>
      <c r="H47" s="6" t="n">
        <v>7024</v>
      </c>
      <c r="I47" s="6" t="n">
        <v>59</v>
      </c>
      <c r="J47" s="6" t="n">
        <v>160.6</v>
      </c>
      <c r="K47" s="6"/>
      <c r="L47" s="6"/>
      <c r="M47" s="6"/>
    </row>
    <row r="48" customFormat="false" ht="15.25" hidden="false" customHeight="false" outlineLevel="0" collapsed="false">
      <c r="A48" s="0" t="s">
        <v>38</v>
      </c>
      <c r="B48" s="1" t="n">
        <v>43908</v>
      </c>
      <c r="C48" s="6" t="n">
        <v>8320</v>
      </c>
      <c r="D48" s="6" t="n">
        <v>84</v>
      </c>
      <c r="E48" s="6" t="n">
        <v>81</v>
      </c>
      <c r="F48" s="6" t="n">
        <v>6</v>
      </c>
      <c r="G48" s="6" t="n">
        <v>1401</v>
      </c>
      <c r="H48" s="6" t="n">
        <v>6838</v>
      </c>
      <c r="I48" s="6" t="n">
        <v>59</v>
      </c>
      <c r="J48" s="6" t="n">
        <v>162.3</v>
      </c>
      <c r="K48" s="6"/>
      <c r="L48" s="6"/>
      <c r="M48" s="6"/>
    </row>
    <row r="49" customFormat="false" ht="15.25" hidden="false" customHeight="false" outlineLevel="0" collapsed="false">
      <c r="A49" s="0" t="s">
        <v>38</v>
      </c>
      <c r="B49" s="1" t="n">
        <v>43909</v>
      </c>
      <c r="C49" s="6" t="n">
        <v>8413</v>
      </c>
      <c r="D49" s="6" t="n">
        <v>93</v>
      </c>
      <c r="E49" s="6" t="n">
        <v>84</v>
      </c>
      <c r="F49" s="6" t="n">
        <v>3</v>
      </c>
      <c r="G49" s="6" t="n">
        <v>1540</v>
      </c>
      <c r="H49" s="6" t="n">
        <v>6789</v>
      </c>
      <c r="I49" s="6" t="n">
        <v>59</v>
      </c>
      <c r="J49" s="6" t="n">
        <v>164</v>
      </c>
      <c r="K49" s="6"/>
      <c r="L49" s="6"/>
      <c r="M49" s="6"/>
    </row>
    <row r="50" customFormat="false" ht="15.25" hidden="false" customHeight="false" outlineLevel="0" collapsed="false">
      <c r="A50" s="0" t="s">
        <v>38</v>
      </c>
      <c r="B50" s="1" t="n">
        <v>43910</v>
      </c>
      <c r="C50" s="6" t="n">
        <v>8565</v>
      </c>
      <c r="D50" s="6" t="n">
        <v>152</v>
      </c>
      <c r="E50" s="6" t="n">
        <v>91</v>
      </c>
      <c r="F50" s="6" t="n">
        <v>7</v>
      </c>
      <c r="G50" s="6" t="n">
        <v>1947</v>
      </c>
      <c r="H50" s="6" t="n">
        <v>6527</v>
      </c>
      <c r="I50" s="6" t="n">
        <v>59</v>
      </c>
      <c r="J50" s="6" t="n">
        <v>167</v>
      </c>
      <c r="K50" s="6"/>
      <c r="L50" s="6"/>
      <c r="M50" s="6"/>
    </row>
    <row r="51" customFormat="false" ht="15.25" hidden="false" customHeight="false" outlineLevel="0" collapsed="false">
      <c r="A51" s="0" t="s">
        <v>38</v>
      </c>
      <c r="B51" s="1" t="n">
        <v>43911</v>
      </c>
      <c r="C51" s="6" t="n">
        <v>8652</v>
      </c>
      <c r="D51" s="6" t="n">
        <v>87</v>
      </c>
      <c r="E51" s="6" t="n">
        <v>102</v>
      </c>
      <c r="F51" s="6" t="n">
        <v>11</v>
      </c>
      <c r="G51" s="6" t="n">
        <v>2612</v>
      </c>
      <c r="H51" s="6" t="n">
        <v>6085</v>
      </c>
      <c r="I51" s="6" t="n">
        <v>59</v>
      </c>
      <c r="J51" s="6" t="n">
        <v>172</v>
      </c>
      <c r="K51" s="6"/>
      <c r="L51" s="6"/>
      <c r="M51" s="6"/>
    </row>
    <row r="52" customFormat="false" ht="15.25" hidden="false" customHeight="false" outlineLevel="0" collapsed="false">
      <c r="A52" s="0" t="s">
        <v>38</v>
      </c>
      <c r="B52" s="1" t="n">
        <v>43912</v>
      </c>
      <c r="C52" s="6" t="n">
        <v>8799</v>
      </c>
      <c r="D52" s="6" t="n">
        <v>147</v>
      </c>
      <c r="E52" s="6" t="n">
        <v>102</v>
      </c>
      <c r="F52" s="6" t="n">
        <v>0</v>
      </c>
      <c r="G52" s="6" t="n">
        <v>2612</v>
      </c>
      <c r="H52" s="6" t="n">
        <v>6085</v>
      </c>
      <c r="I52" s="6" t="n">
        <v>59</v>
      </c>
      <c r="J52" s="6" t="n">
        <v>172</v>
      </c>
      <c r="K52" s="6"/>
      <c r="L52" s="6"/>
      <c r="M52" s="6"/>
    </row>
    <row r="53" customFormat="false" ht="15.25" hidden="false" customHeight="false" outlineLevel="0" collapsed="false">
      <c r="A53" s="0" t="s">
        <v>38</v>
      </c>
      <c r="B53" s="1" t="n">
        <v>43913</v>
      </c>
      <c r="C53" s="6" t="n">
        <v>8897</v>
      </c>
      <c r="D53" s="6" t="n">
        <v>98</v>
      </c>
      <c r="E53" s="6" t="n">
        <v>104</v>
      </c>
      <c r="F53" s="6" t="n">
        <v>2</v>
      </c>
      <c r="G53" s="6" t="n">
        <v>2909</v>
      </c>
      <c r="H53" s="6" t="n">
        <v>5884</v>
      </c>
      <c r="I53" s="6" t="n">
        <v>59</v>
      </c>
      <c r="J53" s="6" t="n">
        <v>174</v>
      </c>
      <c r="K53" s="6"/>
      <c r="L53" s="6"/>
      <c r="M53" s="6"/>
    </row>
    <row r="54" customFormat="false" ht="15.25" hidden="false" customHeight="false" outlineLevel="0" collapsed="false">
      <c r="A54" s="0" t="s">
        <v>38</v>
      </c>
      <c r="B54" s="1" t="n">
        <v>43914</v>
      </c>
      <c r="C54" s="6" t="n">
        <v>8961</v>
      </c>
      <c r="D54" s="6" t="n">
        <v>64</v>
      </c>
      <c r="E54" s="6" t="n">
        <v>111</v>
      </c>
      <c r="F54" s="6" t="n">
        <v>7</v>
      </c>
      <c r="G54" s="6" t="n">
        <v>3166</v>
      </c>
      <c r="H54" s="6" t="n">
        <v>5684</v>
      </c>
      <c r="I54" s="6" t="n">
        <v>59</v>
      </c>
      <c r="J54" s="6" t="n">
        <v>175</v>
      </c>
      <c r="K54" s="6"/>
      <c r="L54" s="6"/>
      <c r="M54" s="6"/>
    </row>
    <row r="55" customFormat="false" ht="15.25" hidden="false" customHeight="false" outlineLevel="0" collapsed="false">
      <c r="A55" s="0" t="s">
        <v>38</v>
      </c>
      <c r="B55" s="1" t="n">
        <v>43915</v>
      </c>
      <c r="C55" s="8" t="n">
        <v>9037</v>
      </c>
      <c r="D55" s="8" t="n">
        <v>76</v>
      </c>
      <c r="E55" s="8" t="n">
        <v>120</v>
      </c>
      <c r="F55" s="8" t="n">
        <v>9</v>
      </c>
      <c r="G55" s="8" t="n">
        <v>3507</v>
      </c>
      <c r="H55" s="8" t="n">
        <v>5410</v>
      </c>
      <c r="I55" s="8" t="n">
        <v>59</v>
      </c>
      <c r="J55" s="8" t="n">
        <v>176</v>
      </c>
      <c r="K55" s="8" t="n">
        <v>2</v>
      </c>
      <c r="L55" s="8"/>
      <c r="M55" s="8"/>
    </row>
    <row r="56" customFormat="false" ht="15.25" hidden="false" customHeight="false" outlineLevel="0" collapsed="false">
      <c r="A56" s="0" t="s">
        <v>38</v>
      </c>
      <c r="B56" s="1" t="n">
        <v>43916</v>
      </c>
      <c r="C56" s="8" t="n">
        <v>9137</v>
      </c>
      <c r="D56" s="8" t="n">
        <v>100</v>
      </c>
      <c r="E56" s="8" t="n">
        <v>126</v>
      </c>
      <c r="F56" s="8" t="n">
        <v>6</v>
      </c>
      <c r="G56" s="8" t="n">
        <v>3730</v>
      </c>
      <c r="H56" s="8" t="n">
        <v>5281</v>
      </c>
      <c r="I56" s="8" t="n">
        <v>59</v>
      </c>
      <c r="J56" s="8" t="n">
        <v>178</v>
      </c>
      <c r="K56" s="8" t="n">
        <v>2</v>
      </c>
      <c r="L56" s="8"/>
      <c r="M56" s="8"/>
    </row>
    <row r="57" customFormat="false" ht="15.25" hidden="false" customHeight="false" outlineLevel="0" collapsed="false">
      <c r="A57" s="0" t="s">
        <v>38</v>
      </c>
      <c r="B57" s="1" t="n">
        <v>43917</v>
      </c>
      <c r="C57" s="8" t="n">
        <v>9241</v>
      </c>
      <c r="D57" s="8" t="n">
        <v>104</v>
      </c>
      <c r="E57" s="8" t="n">
        <v>131</v>
      </c>
      <c r="F57" s="8" t="n">
        <v>5</v>
      </c>
      <c r="G57" s="8" t="n">
        <v>4144</v>
      </c>
      <c r="H57" s="8" t="n">
        <v>4966</v>
      </c>
      <c r="I57" s="8" t="n">
        <v>59</v>
      </c>
      <c r="J57" s="8" t="n">
        <v>180</v>
      </c>
      <c r="K57" s="8" t="n">
        <v>3</v>
      </c>
      <c r="L57" s="8"/>
      <c r="M57" s="8"/>
    </row>
    <row r="58" customFormat="false" ht="15.25" hidden="false" customHeight="false" outlineLevel="0" collapsed="false">
      <c r="A58" s="0" t="s">
        <v>38</v>
      </c>
      <c r="B58" s="1" t="n">
        <v>43918</v>
      </c>
      <c r="C58" s="8" t="n">
        <v>9332</v>
      </c>
      <c r="D58" s="8" t="n">
        <v>91</v>
      </c>
      <c r="E58" s="8" t="n">
        <v>139</v>
      </c>
      <c r="F58" s="8" t="n">
        <v>8</v>
      </c>
      <c r="G58" s="8" t="n">
        <v>4528</v>
      </c>
      <c r="H58" s="8" t="n">
        <v>4665</v>
      </c>
      <c r="I58" s="8" t="n">
        <v>59</v>
      </c>
      <c r="J58" s="8" t="n">
        <v>182</v>
      </c>
      <c r="K58" s="8" t="n">
        <v>3</v>
      </c>
      <c r="L58" s="8"/>
      <c r="M58" s="8"/>
    </row>
    <row r="59" customFormat="false" ht="15.25" hidden="false" customHeight="false" outlineLevel="0" collapsed="false">
      <c r="A59" s="0" t="s">
        <v>38</v>
      </c>
      <c r="B59" s="1" t="n">
        <v>43919</v>
      </c>
      <c r="C59" s="8" t="n">
        <v>9478</v>
      </c>
      <c r="D59" s="8" t="n">
        <v>146</v>
      </c>
      <c r="E59" s="8" t="n">
        <v>144</v>
      </c>
      <c r="F59" s="8" t="n">
        <v>5</v>
      </c>
      <c r="G59" s="8" t="n">
        <v>4811</v>
      </c>
      <c r="H59" s="8" t="n">
        <v>4523</v>
      </c>
      <c r="I59" s="8" t="n">
        <v>59</v>
      </c>
      <c r="J59" s="8" t="n">
        <v>185</v>
      </c>
      <c r="K59" s="8" t="n">
        <v>3</v>
      </c>
      <c r="L59" s="8"/>
      <c r="M59" s="8"/>
    </row>
    <row r="60" customFormat="false" ht="15.25" hidden="false" customHeight="false" outlineLevel="0" collapsed="false">
      <c r="A60" s="0" t="s">
        <v>38</v>
      </c>
      <c r="B60" s="1" t="n">
        <v>43920</v>
      </c>
      <c r="C60" s="8" t="n">
        <v>9583</v>
      </c>
      <c r="D60" s="8" t="n">
        <v>105</v>
      </c>
      <c r="E60" s="8" t="n">
        <v>152</v>
      </c>
      <c r="F60" s="8" t="n">
        <v>8</v>
      </c>
      <c r="G60" s="8" t="n">
        <v>5033</v>
      </c>
      <c r="H60" s="8" t="n">
        <v>4398</v>
      </c>
      <c r="I60" s="8" t="n">
        <v>59</v>
      </c>
      <c r="J60" s="8" t="n">
        <v>187</v>
      </c>
      <c r="K60" s="8" t="n">
        <v>3</v>
      </c>
      <c r="L60" s="8"/>
      <c r="M60" s="8"/>
    </row>
    <row r="61" customFormat="false" ht="15.25" hidden="false" customHeight="false" outlineLevel="0" collapsed="false">
      <c r="A61" s="0" t="s">
        <v>38</v>
      </c>
      <c r="B61" s="1" t="n">
        <v>43921</v>
      </c>
      <c r="C61" s="8" t="n">
        <v>9661</v>
      </c>
      <c r="D61" s="8" t="n">
        <v>78</v>
      </c>
      <c r="E61" s="8" t="n">
        <v>158</v>
      </c>
      <c r="F61" s="8" t="n">
        <v>6</v>
      </c>
      <c r="G61" s="8" t="n">
        <v>5228</v>
      </c>
      <c r="H61" s="8" t="n">
        <v>4275</v>
      </c>
      <c r="I61" s="8" t="n">
        <v>59</v>
      </c>
      <c r="J61" s="8" t="n">
        <v>188</v>
      </c>
      <c r="K61" s="8" t="n">
        <v>3</v>
      </c>
      <c r="L61" s="8"/>
      <c r="M61" s="8"/>
    </row>
    <row r="62" customFormat="false" ht="15.25" hidden="false" customHeight="false" outlineLevel="0" collapsed="false">
      <c r="A62" s="0" t="s">
        <v>38</v>
      </c>
      <c r="B62" s="1" t="n">
        <v>43922</v>
      </c>
      <c r="C62" s="8" t="n">
        <v>9786</v>
      </c>
      <c r="D62" s="8" t="n">
        <v>125</v>
      </c>
      <c r="E62" s="8" t="n">
        <v>162</v>
      </c>
      <c r="F62" s="8" t="n">
        <v>4</v>
      </c>
      <c r="G62" s="8" t="n">
        <v>5408</v>
      </c>
      <c r="H62" s="8" t="n">
        <v>4216</v>
      </c>
      <c r="I62" s="8" t="n">
        <v>55</v>
      </c>
      <c r="J62" s="8" t="n">
        <v>191</v>
      </c>
      <c r="K62" s="8" t="n">
        <v>3</v>
      </c>
      <c r="L62" s="8"/>
      <c r="M62" s="8"/>
    </row>
    <row r="63" customFormat="false" ht="15.25" hidden="false" customHeight="false" outlineLevel="0" collapsed="false">
      <c r="A63" s="0" t="s">
        <v>38</v>
      </c>
      <c r="B63" s="1" t="n">
        <v>43923</v>
      </c>
      <c r="C63" s="8" t="n">
        <v>9887</v>
      </c>
      <c r="D63" s="8" t="n">
        <v>101</v>
      </c>
      <c r="E63" s="8" t="n">
        <v>165</v>
      </c>
      <c r="F63" s="8" t="n">
        <v>3</v>
      </c>
      <c r="G63" s="8" t="n">
        <v>5567</v>
      </c>
      <c r="H63" s="8" t="n">
        <v>4155</v>
      </c>
      <c r="I63" s="8" t="n">
        <v>55</v>
      </c>
      <c r="J63" s="8" t="n">
        <v>193</v>
      </c>
      <c r="K63" s="8" t="n">
        <v>3</v>
      </c>
      <c r="L63" s="8"/>
      <c r="M63" s="8"/>
    </row>
    <row r="64" customFormat="false" ht="15.25" hidden="false" customHeight="false" outlineLevel="0" collapsed="false">
      <c r="A64" s="0" t="s">
        <v>38</v>
      </c>
      <c r="B64" s="1" t="n">
        <v>43924</v>
      </c>
      <c r="C64" s="8" t="n">
        <v>9976</v>
      </c>
      <c r="D64" s="8" t="n">
        <v>89</v>
      </c>
      <c r="E64" s="8" t="n">
        <v>169</v>
      </c>
      <c r="F64" s="8" t="n">
        <v>4</v>
      </c>
      <c r="G64" s="8" t="n">
        <v>5828</v>
      </c>
      <c r="H64" s="8" t="n">
        <v>3979</v>
      </c>
      <c r="I64" s="8" t="n">
        <v>55</v>
      </c>
      <c r="J64" s="8" t="n">
        <v>195</v>
      </c>
      <c r="K64" s="8" t="n">
        <v>3</v>
      </c>
      <c r="L64" s="8"/>
      <c r="M64" s="8"/>
    </row>
    <row r="65" customFormat="false" ht="15.25" hidden="false" customHeight="false" outlineLevel="0" collapsed="false">
      <c r="A65" s="0" t="s">
        <v>38</v>
      </c>
      <c r="B65" s="1" t="n">
        <v>43925</v>
      </c>
      <c r="C65" s="8" t="n">
        <v>10062</v>
      </c>
      <c r="D65" s="8" t="n">
        <v>86</v>
      </c>
      <c r="E65" s="8" t="n">
        <v>174</v>
      </c>
      <c r="F65" s="8" t="n">
        <v>5</v>
      </c>
      <c r="G65" s="8" t="n">
        <v>6021</v>
      </c>
      <c r="H65" s="8" t="n">
        <v>3867</v>
      </c>
      <c r="I65" s="8" t="n">
        <v>55</v>
      </c>
      <c r="J65" s="8" t="n">
        <v>196</v>
      </c>
      <c r="K65" s="8" t="n">
        <v>3</v>
      </c>
      <c r="L65" s="8"/>
      <c r="M65" s="8"/>
    </row>
    <row r="66" customFormat="false" ht="15.25" hidden="false" customHeight="false" outlineLevel="0" collapsed="false">
      <c r="A66" s="0" t="s">
        <v>38</v>
      </c>
      <c r="B66" s="1" t="n">
        <v>43926</v>
      </c>
      <c r="C66" s="8" t="n">
        <v>10156</v>
      </c>
      <c r="D66" s="8" t="n">
        <v>94</v>
      </c>
      <c r="E66" s="8" t="n">
        <v>177</v>
      </c>
      <c r="F66" s="8" t="n">
        <v>3</v>
      </c>
      <c r="G66" s="8" t="n">
        <v>6325</v>
      </c>
      <c r="H66" s="8" t="n">
        <v>3654</v>
      </c>
      <c r="I66" s="8" t="n">
        <v>55</v>
      </c>
      <c r="J66" s="8" t="n">
        <v>198</v>
      </c>
      <c r="K66" s="8" t="n">
        <v>3</v>
      </c>
      <c r="L66" s="8" t="n">
        <v>455032</v>
      </c>
      <c r="M66" s="8" t="n">
        <v>8875</v>
      </c>
    </row>
    <row r="67" customFormat="false" ht="15.25" hidden="false" customHeight="false" outlineLevel="0" collapsed="false">
      <c r="A67" s="0" t="s">
        <v>38</v>
      </c>
      <c r="B67" s="1" t="n">
        <v>43927</v>
      </c>
      <c r="C67" s="8" t="n">
        <v>10237</v>
      </c>
      <c r="D67" s="8" t="n">
        <v>81</v>
      </c>
      <c r="E67" s="8" t="n">
        <v>183</v>
      </c>
      <c r="F67" s="8" t="n">
        <v>6</v>
      </c>
      <c r="G67" s="8" t="n">
        <v>6463</v>
      </c>
      <c r="H67" s="8" t="n">
        <v>3591</v>
      </c>
      <c r="I67" s="8" t="n">
        <v>55</v>
      </c>
      <c r="J67" s="8" t="n">
        <v>200</v>
      </c>
      <c r="K67" s="8" t="n">
        <v>4</v>
      </c>
      <c r="L67" s="8" t="n">
        <v>461233</v>
      </c>
      <c r="M67" s="8" t="n">
        <v>8996</v>
      </c>
    </row>
    <row r="68" customFormat="false" ht="15.25" hidden="false" customHeight="false" outlineLevel="0" collapsed="false">
      <c r="A68" s="0" t="s">
        <v>38</v>
      </c>
      <c r="B68" s="1" t="n">
        <v>43928</v>
      </c>
      <c r="C68" s="13" t="n">
        <v>10284</v>
      </c>
      <c r="D68" s="13" t="n">
        <v>47</v>
      </c>
      <c r="E68" s="13" t="n">
        <v>186</v>
      </c>
      <c r="F68" s="13" t="n">
        <v>3</v>
      </c>
      <c r="G68" s="13" t="n">
        <v>6598</v>
      </c>
      <c r="H68" s="13" t="n">
        <v>3500</v>
      </c>
      <c r="I68" s="13" t="n">
        <v>55</v>
      </c>
      <c r="J68" s="13" t="n">
        <v>201</v>
      </c>
      <c r="K68" s="13" t="n">
        <v>4</v>
      </c>
      <c r="L68" s="13" t="n">
        <v>461233</v>
      </c>
      <c r="M68" s="13" t="n">
        <v>8996</v>
      </c>
    </row>
    <row r="69" customFormat="false" ht="15.25" hidden="false" customHeight="false" outlineLevel="0" collapsed="false">
      <c r="A69" s="0" t="s">
        <v>38</v>
      </c>
      <c r="B69" s="1" t="n">
        <v>43929</v>
      </c>
      <c r="C69" s="12" t="n">
        <v>10331</v>
      </c>
      <c r="D69" s="12" t="n">
        <v>47</v>
      </c>
      <c r="E69" s="12" t="n">
        <v>192</v>
      </c>
      <c r="F69" s="12" t="n">
        <v>6</v>
      </c>
      <c r="G69" s="12" t="n">
        <v>6694</v>
      </c>
      <c r="H69" s="12" t="n">
        <v>3445</v>
      </c>
      <c r="I69" s="12" t="n">
        <v>55</v>
      </c>
      <c r="J69" s="12" t="n">
        <v>202</v>
      </c>
      <c r="K69" s="12" t="n">
        <v>4</v>
      </c>
      <c r="L69" s="8" t="n">
        <v>477304</v>
      </c>
      <c r="M69" s="12" t="n">
        <v>9310</v>
      </c>
    </row>
    <row r="70" customFormat="false" ht="15.25" hidden="false" customHeight="false" outlineLevel="0" collapsed="false">
      <c r="A70" s="0" t="s">
        <v>38</v>
      </c>
      <c r="B70" s="1" t="n">
        <v>43930</v>
      </c>
      <c r="C70" s="12" t="n">
        <v>10384</v>
      </c>
      <c r="D70" s="12" t="n">
        <v>53</v>
      </c>
      <c r="E70" s="12" t="n">
        <v>200</v>
      </c>
      <c r="F70" s="12" t="n">
        <v>8</v>
      </c>
      <c r="G70" s="12" t="n">
        <v>6776</v>
      </c>
      <c r="H70" s="12" t="n">
        <v>3408</v>
      </c>
      <c r="I70" s="12" t="n">
        <v>55</v>
      </c>
      <c r="J70" s="12" t="n">
        <v>203</v>
      </c>
      <c r="K70" s="12" t="n">
        <v>4</v>
      </c>
      <c r="L70" s="12" t="n">
        <v>477304</v>
      </c>
      <c r="M70" s="12" t="n">
        <v>9310</v>
      </c>
    </row>
    <row r="71" customFormat="false" ht="15.25" hidden="false" customHeight="false" outlineLevel="0" collapsed="false">
      <c r="A71" s="0" t="s">
        <v>38</v>
      </c>
      <c r="B71" s="1" t="n">
        <v>43931</v>
      </c>
      <c r="C71" s="12" t="n">
        <v>10423</v>
      </c>
      <c r="D71" s="12" t="n">
        <v>39</v>
      </c>
      <c r="E71" s="12" t="n">
        <v>204</v>
      </c>
      <c r="F71" s="12" t="n">
        <v>4</v>
      </c>
      <c r="G71" s="12" t="n">
        <v>6973</v>
      </c>
      <c r="H71" s="12" t="n">
        <v>3246</v>
      </c>
      <c r="I71" s="12" t="n">
        <v>55</v>
      </c>
      <c r="J71" s="12" t="n">
        <v>203</v>
      </c>
      <c r="K71" s="12" t="n">
        <v>4</v>
      </c>
      <c r="L71" s="12" t="n">
        <v>477304</v>
      </c>
      <c r="M71" s="12" t="n">
        <v>9310</v>
      </c>
    </row>
    <row r="72" customFormat="false" ht="15.25" hidden="false" customHeight="false" outlineLevel="0" collapsed="false">
      <c r="A72" s="0" t="s">
        <v>38</v>
      </c>
      <c r="B72" s="1" t="n">
        <v>43932</v>
      </c>
      <c r="C72" s="12" t="n">
        <v>10450</v>
      </c>
      <c r="D72" s="12" t="n">
        <v>27</v>
      </c>
      <c r="E72" s="12" t="n">
        <v>208</v>
      </c>
      <c r="F72" s="12" t="n">
        <v>4</v>
      </c>
      <c r="G72" s="12" t="n">
        <v>7117</v>
      </c>
      <c r="H72" s="12" t="n">
        <v>3125</v>
      </c>
      <c r="I72" s="12" t="n">
        <v>55</v>
      </c>
      <c r="J72" s="12" t="n">
        <v>204</v>
      </c>
      <c r="K72" s="12" t="n">
        <v>4</v>
      </c>
      <c r="L72" s="12" t="n">
        <v>503051</v>
      </c>
      <c r="M72" s="12" t="n">
        <v>9812</v>
      </c>
    </row>
    <row r="73" customFormat="false" ht="15.25" hidden="false" customHeight="false" outlineLevel="0" collapsed="false">
      <c r="A73" s="0" t="s">
        <v>38</v>
      </c>
      <c r="B73" s="1" t="n">
        <v>43933</v>
      </c>
      <c r="C73" s="12" t="n">
        <v>10480</v>
      </c>
      <c r="D73" s="12" t="n">
        <v>30</v>
      </c>
      <c r="E73" s="12" t="n">
        <v>211</v>
      </c>
      <c r="F73" s="12" t="n">
        <v>3</v>
      </c>
      <c r="G73" s="12" t="n">
        <v>7243</v>
      </c>
      <c r="H73" s="12" t="n">
        <v>3026</v>
      </c>
      <c r="I73" s="12" t="n">
        <v>55</v>
      </c>
      <c r="J73" s="12" t="n">
        <v>204</v>
      </c>
      <c r="K73" s="12" t="n">
        <v>4</v>
      </c>
      <c r="L73" s="12" t="n">
        <v>510479</v>
      </c>
      <c r="M73" s="12" t="n">
        <v>9957</v>
      </c>
    </row>
    <row r="74" customFormat="false" ht="15.25" hidden="false" customHeight="false" outlineLevel="0" collapsed="false">
      <c r="A74" s="0" t="s">
        <v>38</v>
      </c>
      <c r="B74" s="1" t="n">
        <v>43934</v>
      </c>
      <c r="C74" s="12" t="n">
        <v>10512</v>
      </c>
      <c r="D74" s="12" t="n">
        <v>32</v>
      </c>
      <c r="E74" s="12" t="n">
        <v>214</v>
      </c>
      <c r="F74" s="12" t="n">
        <v>3</v>
      </c>
      <c r="G74" s="12" t="n">
        <v>7368</v>
      </c>
      <c r="H74" s="12" t="n">
        <v>2930</v>
      </c>
      <c r="I74" s="12" t="n">
        <v>55</v>
      </c>
      <c r="J74" s="12" t="n">
        <v>205</v>
      </c>
      <c r="K74" s="12" t="n">
        <v>4</v>
      </c>
      <c r="L74" s="12" t="n">
        <v>514621</v>
      </c>
      <c r="M74" s="12" t="n">
        <v>10038</v>
      </c>
    </row>
    <row r="75" customFormat="false" ht="15.25" hidden="false" customHeight="false" outlineLevel="0" collapsed="false">
      <c r="A75" s="0" t="s">
        <v>38</v>
      </c>
      <c r="B75" s="1" t="n">
        <v>43935</v>
      </c>
      <c r="C75" s="12" t="n">
        <v>10537</v>
      </c>
      <c r="D75" s="12" t="n">
        <v>25</v>
      </c>
      <c r="E75" s="12" t="n">
        <v>217</v>
      </c>
      <c r="F75" s="12" t="n">
        <v>3</v>
      </c>
      <c r="G75" s="12" t="n">
        <v>7447</v>
      </c>
      <c r="H75" s="12" t="n">
        <v>2873</v>
      </c>
      <c r="I75" s="12" t="n">
        <v>55</v>
      </c>
      <c r="J75" s="12" t="n">
        <v>206</v>
      </c>
      <c r="K75" s="12" t="n">
        <v>4</v>
      </c>
      <c r="L75" s="12" t="n">
        <v>514621</v>
      </c>
      <c r="M75" s="12" t="n">
        <v>10038</v>
      </c>
    </row>
    <row r="76" customFormat="false" ht="15.25" hidden="false" customHeight="false" outlineLevel="0" collapsed="false">
      <c r="A76" s="0" t="s">
        <v>38</v>
      </c>
      <c r="B76" s="1" t="n">
        <v>43936</v>
      </c>
      <c r="C76" s="12" t="n">
        <v>10564</v>
      </c>
      <c r="D76" s="12" t="n">
        <v>27</v>
      </c>
      <c r="E76" s="12" t="n">
        <v>222</v>
      </c>
      <c r="F76" s="12" t="n">
        <v>5</v>
      </c>
      <c r="G76" s="12" t="n">
        <v>7534</v>
      </c>
      <c r="H76" s="12" t="n">
        <v>2808</v>
      </c>
      <c r="I76" s="12" t="n">
        <v>55</v>
      </c>
      <c r="J76" s="12" t="n">
        <v>206</v>
      </c>
      <c r="K76" s="12" t="n">
        <v>4</v>
      </c>
      <c r="L76" s="12" t="n">
        <v>527438</v>
      </c>
      <c r="M76" s="12" t="n">
        <v>10288</v>
      </c>
    </row>
    <row r="77" customFormat="false" ht="15.25" hidden="false" customHeight="false" outlineLevel="0" collapsed="false">
      <c r="A77" s="0" t="s">
        <v>38</v>
      </c>
      <c r="B77" s="1" t="n">
        <v>43937</v>
      </c>
      <c r="C77" s="12" t="n">
        <v>10591</v>
      </c>
      <c r="D77" s="12" t="n">
        <v>27</v>
      </c>
      <c r="E77" s="12" t="n">
        <v>225</v>
      </c>
      <c r="F77" s="12" t="n">
        <v>3</v>
      </c>
      <c r="G77" s="12" t="n">
        <v>7616</v>
      </c>
      <c r="H77" s="12" t="n">
        <v>2750</v>
      </c>
      <c r="I77" s="12" t="n">
        <v>55</v>
      </c>
      <c r="J77" s="12" t="n">
        <v>207</v>
      </c>
      <c r="K77" s="12" t="n">
        <v>4</v>
      </c>
      <c r="L77" s="12" t="n">
        <v>534552</v>
      </c>
      <c r="M77" s="12" t="n">
        <v>10426</v>
      </c>
    </row>
    <row r="78" customFormat="false" ht="15.25" hidden="false" customHeight="false" outlineLevel="0" collapsed="false">
      <c r="A78" s="0" t="s">
        <v>38</v>
      </c>
      <c r="B78" s="1" t="n">
        <v>43938</v>
      </c>
      <c r="C78" s="12" t="n">
        <v>10613</v>
      </c>
      <c r="D78" s="12" t="n">
        <v>22</v>
      </c>
      <c r="E78" s="12" t="n">
        <v>229</v>
      </c>
      <c r="F78" s="12" t="n">
        <v>4</v>
      </c>
      <c r="G78" s="12" t="n">
        <v>7757</v>
      </c>
      <c r="H78" s="12" t="n">
        <v>2627</v>
      </c>
      <c r="I78" s="12" t="n">
        <v>55</v>
      </c>
      <c r="J78" s="12" t="n">
        <v>207</v>
      </c>
      <c r="K78" s="12" t="n">
        <v>4</v>
      </c>
      <c r="L78" s="12" t="n">
        <v>538775</v>
      </c>
      <c r="M78" s="12" t="n">
        <v>10509</v>
      </c>
    </row>
    <row r="79" customFormat="false" ht="15.25" hidden="false" customHeight="false" outlineLevel="0" collapsed="false">
      <c r="A79" s="0" t="s">
        <v>38</v>
      </c>
      <c r="B79" s="1" t="n">
        <v>43939</v>
      </c>
      <c r="C79" s="12" t="n">
        <v>10635</v>
      </c>
      <c r="D79" s="12" t="n">
        <v>22</v>
      </c>
      <c r="E79" s="12" t="n">
        <v>230</v>
      </c>
      <c r="F79" s="12" t="n">
        <v>1</v>
      </c>
      <c r="G79" s="12" t="n">
        <v>7829</v>
      </c>
      <c r="H79" s="12" t="n">
        <v>2576</v>
      </c>
      <c r="I79" s="12" t="n">
        <v>55</v>
      </c>
      <c r="J79" s="12" t="n">
        <v>207</v>
      </c>
      <c r="K79" s="12" t="n">
        <v>4</v>
      </c>
      <c r="L79" s="12" t="n">
        <v>546463</v>
      </c>
      <c r="M79" s="12" t="n">
        <v>10659</v>
      </c>
    </row>
    <row r="80" customFormat="false" ht="15.25" hidden="false" customHeight="false" outlineLevel="0" collapsed="false">
      <c r="A80" s="0" t="s">
        <v>38</v>
      </c>
      <c r="B80" s="1" t="n">
        <v>43940</v>
      </c>
      <c r="C80" s="12" t="n">
        <v>10653</v>
      </c>
      <c r="D80" s="12" t="n">
        <v>18</v>
      </c>
      <c r="E80" s="12" t="n">
        <v>232</v>
      </c>
      <c r="F80" s="12" t="n">
        <v>2</v>
      </c>
      <c r="G80" s="12" t="n">
        <v>7937</v>
      </c>
      <c r="H80" s="12" t="n">
        <v>2484</v>
      </c>
      <c r="I80" s="12" t="n">
        <v>55</v>
      </c>
      <c r="J80" s="12" t="n">
        <v>208</v>
      </c>
      <c r="K80" s="12" t="n">
        <v>5</v>
      </c>
      <c r="L80" s="12" t="n">
        <v>546463</v>
      </c>
      <c r="M80" s="12" t="n">
        <v>10659</v>
      </c>
    </row>
    <row r="81" customFormat="false" ht="15.25" hidden="false" customHeight="false" outlineLevel="0" collapsed="false">
      <c r="A81" s="0" t="s">
        <v>38</v>
      </c>
      <c r="B81" s="1" t="n">
        <v>43941</v>
      </c>
      <c r="C81" s="12" t="n">
        <v>10661</v>
      </c>
      <c r="D81" s="12" t="n">
        <v>8</v>
      </c>
      <c r="E81" s="12" t="n">
        <v>234</v>
      </c>
      <c r="F81" s="12" t="n">
        <v>2</v>
      </c>
      <c r="G81" s="12" t="n">
        <v>8042</v>
      </c>
      <c r="H81" s="12" t="n">
        <v>2385</v>
      </c>
      <c r="I81" s="12" t="n">
        <v>55</v>
      </c>
      <c r="J81" s="12" t="n">
        <v>208</v>
      </c>
      <c r="K81" s="12" t="n">
        <v>5</v>
      </c>
      <c r="L81" s="12" t="n">
        <v>559109</v>
      </c>
      <c r="M81" s="12" t="n">
        <v>10905</v>
      </c>
    </row>
    <row r="82" customFormat="false" ht="15.25" hidden="false" customHeight="false" outlineLevel="0" collapsed="false">
      <c r="A82" s="0" t="s">
        <v>38</v>
      </c>
      <c r="B82" s="1" t="n">
        <v>43942</v>
      </c>
      <c r="C82" s="6" t="n">
        <v>10674</v>
      </c>
      <c r="D82" s="6" t="n">
        <v>13</v>
      </c>
      <c r="E82" s="6" t="n">
        <v>236</v>
      </c>
      <c r="F82" s="6" t="n">
        <v>2</v>
      </c>
      <c r="G82" s="6" t="n">
        <v>8114</v>
      </c>
      <c r="H82" s="6" t="n">
        <v>2324</v>
      </c>
      <c r="I82" s="6" t="n">
        <v>55</v>
      </c>
      <c r="J82" s="6" t="n">
        <v>208</v>
      </c>
      <c r="K82" s="6" t="n">
        <v>5</v>
      </c>
      <c r="L82" s="6" t="n">
        <v>563035</v>
      </c>
      <c r="M82" s="6" t="n">
        <v>10982</v>
      </c>
    </row>
    <row r="83" customFormat="false" ht="15.25" hidden="false" customHeight="false" outlineLevel="0" collapsed="false">
      <c r="A83" s="0" t="s">
        <v>38</v>
      </c>
      <c r="B83" s="1" t="n">
        <v>43943</v>
      </c>
      <c r="C83" s="6" t="n">
        <v>10683</v>
      </c>
      <c r="D83" s="6" t="n">
        <v>9</v>
      </c>
      <c r="E83" s="6" t="n">
        <v>237</v>
      </c>
      <c r="F83" s="6" t="n">
        <v>1</v>
      </c>
      <c r="G83" s="6" t="n">
        <v>8213</v>
      </c>
      <c r="H83" s="6" t="n">
        <v>2233</v>
      </c>
      <c r="I83" s="6" t="n">
        <v>55</v>
      </c>
      <c r="J83" s="6" t="n">
        <v>208</v>
      </c>
      <c r="K83" s="6" t="n">
        <v>5</v>
      </c>
      <c r="L83" s="6" t="n">
        <v>571014</v>
      </c>
      <c r="M83" s="6" t="n">
        <v>11138</v>
      </c>
    </row>
    <row r="84" customFormat="false" ht="15.25" hidden="false" customHeight="false" outlineLevel="0" collapsed="false">
      <c r="A84" s="0" t="s">
        <v>38</v>
      </c>
      <c r="B84" s="1" t="n">
        <v>43944</v>
      </c>
      <c r="C84" s="6" t="n">
        <v>10694</v>
      </c>
      <c r="D84" s="6" t="n">
        <v>11</v>
      </c>
      <c r="E84" s="6" t="n">
        <v>238</v>
      </c>
      <c r="F84" s="6" t="n">
        <v>1</v>
      </c>
      <c r="G84" s="6" t="n">
        <v>8277</v>
      </c>
      <c r="H84" s="6" t="n">
        <v>2179</v>
      </c>
      <c r="I84" s="6" t="n">
        <v>55</v>
      </c>
      <c r="J84" s="6" t="n">
        <v>209</v>
      </c>
      <c r="K84" s="6" t="n">
        <v>5</v>
      </c>
      <c r="L84" s="6" t="n">
        <v>577959</v>
      </c>
      <c r="M84" s="6" t="n">
        <v>11273</v>
      </c>
    </row>
    <row r="85" customFormat="false" ht="15.25" hidden="false" customHeight="false" outlineLevel="0" collapsed="false">
      <c r="A85" s="0" t="s">
        <v>38</v>
      </c>
      <c r="B85" s="1" t="n">
        <v>43945</v>
      </c>
      <c r="C85" s="6" t="n">
        <v>10702</v>
      </c>
      <c r="D85" s="6" t="n">
        <v>8</v>
      </c>
      <c r="E85" s="6" t="n">
        <v>240</v>
      </c>
      <c r="F85" s="6" t="n">
        <v>2</v>
      </c>
      <c r="G85" s="6" t="n">
        <v>8411</v>
      </c>
      <c r="H85" s="6" t="n">
        <v>2051</v>
      </c>
      <c r="I85" s="6" t="n">
        <v>55</v>
      </c>
      <c r="J85" s="6" t="n">
        <v>209</v>
      </c>
      <c r="K85" s="6" t="n">
        <v>5</v>
      </c>
      <c r="L85" s="6" t="n">
        <v>583971</v>
      </c>
      <c r="M85" s="6" t="n">
        <v>11390</v>
      </c>
    </row>
    <row r="86" customFormat="false" ht="15.25" hidden="false" customHeight="false" outlineLevel="0" collapsed="false">
      <c r="A86" s="0" t="s">
        <v>38</v>
      </c>
      <c r="B86" s="1" t="n">
        <v>43946</v>
      </c>
      <c r="C86" s="6" t="n">
        <v>10708</v>
      </c>
      <c r="D86" s="6" t="n">
        <v>6</v>
      </c>
      <c r="E86" s="6" t="n">
        <v>240</v>
      </c>
      <c r="F86" s="6" t="n">
        <v>0</v>
      </c>
      <c r="G86" s="6" t="n">
        <v>8501</v>
      </c>
      <c r="H86" s="6" t="n">
        <v>1967</v>
      </c>
      <c r="I86" s="6" t="n">
        <v>55</v>
      </c>
      <c r="J86" s="6" t="n">
        <v>209</v>
      </c>
      <c r="K86" s="6" t="n">
        <v>5</v>
      </c>
      <c r="L86" s="6" t="n">
        <v>589520</v>
      </c>
      <c r="M86" s="6" t="n">
        <v>11499</v>
      </c>
    </row>
    <row r="87" customFormat="false" ht="15.25" hidden="false" customHeight="false" outlineLevel="0" collapsed="false">
      <c r="A87" s="0" t="s">
        <v>38</v>
      </c>
      <c r="B87" s="1" t="n">
        <v>43947</v>
      </c>
      <c r="C87" s="6" t="n">
        <v>10718</v>
      </c>
      <c r="D87" s="6" t="n">
        <v>10</v>
      </c>
      <c r="E87" s="6" t="n">
        <v>240</v>
      </c>
      <c r="F87" s="6" t="n">
        <v>0</v>
      </c>
      <c r="G87" s="6" t="n">
        <v>8635</v>
      </c>
      <c r="H87" s="6" t="n">
        <v>1843</v>
      </c>
      <c r="I87" s="6" t="n">
        <v>55</v>
      </c>
      <c r="J87" s="6" t="n">
        <v>209</v>
      </c>
      <c r="K87" s="6" t="n">
        <v>5</v>
      </c>
      <c r="L87" s="6" t="n">
        <v>595161</v>
      </c>
      <c r="M87" s="6" t="n">
        <v>11609</v>
      </c>
    </row>
    <row r="88" customFormat="false" ht="15.25" hidden="false" customHeight="false" outlineLevel="0" collapsed="false">
      <c r="A88" s="0" t="s">
        <v>38</v>
      </c>
      <c r="B88" s="1" t="n">
        <v>43948</v>
      </c>
      <c r="C88" s="6" t="n">
        <v>10728</v>
      </c>
      <c r="D88" s="6" t="n">
        <v>10</v>
      </c>
      <c r="E88" s="6" t="n">
        <v>242</v>
      </c>
      <c r="F88" s="6" t="n">
        <v>2</v>
      </c>
      <c r="G88" s="6" t="n">
        <v>8717</v>
      </c>
      <c r="H88" s="6" t="n">
        <v>1769</v>
      </c>
      <c r="I88" s="6" t="n">
        <v>55</v>
      </c>
      <c r="J88" s="6" t="n">
        <v>209</v>
      </c>
      <c r="K88" s="6" t="n">
        <v>5</v>
      </c>
      <c r="L88" s="6" t="n">
        <v>598285</v>
      </c>
      <c r="M88" s="6" t="n">
        <v>11669</v>
      </c>
    </row>
    <row r="89" customFormat="false" ht="14" hidden="false" customHeight="false" outlineLevel="0" collapsed="false">
      <c r="A89" s="0" t="s">
        <v>38</v>
      </c>
      <c r="B89" s="1" t="n">
        <v>43949</v>
      </c>
      <c r="C89" s="2" t="n">
        <v>10738</v>
      </c>
      <c r="D89" s="2" t="n">
        <v>10</v>
      </c>
      <c r="E89" s="2" t="n">
        <v>243</v>
      </c>
      <c r="F89" s="2" t="n">
        <v>1</v>
      </c>
      <c r="G89" s="2" t="n">
        <v>8764</v>
      </c>
      <c r="H89" s="2" t="n">
        <v>1731</v>
      </c>
      <c r="I89" s="2" t="n">
        <v>55</v>
      </c>
      <c r="J89" s="2" t="n">
        <v>209</v>
      </c>
      <c r="K89" s="2" t="n">
        <v>5</v>
      </c>
      <c r="L89" s="2" t="n">
        <v>601660</v>
      </c>
      <c r="M89" s="2" t="n">
        <v>11735</v>
      </c>
    </row>
    <row r="90" customFormat="false" ht="14" hidden="false" customHeight="false" outlineLevel="0" collapsed="false">
      <c r="A90" s="0" t="s">
        <v>38</v>
      </c>
      <c r="B90" s="1" t="n">
        <v>43950</v>
      </c>
      <c r="C90" s="2" t="n">
        <v>10752</v>
      </c>
      <c r="D90" s="2" t="n">
        <v>14</v>
      </c>
      <c r="E90" s="2" t="n">
        <v>244</v>
      </c>
      <c r="F90" s="2" t="n">
        <v>1</v>
      </c>
      <c r="G90" s="2" t="n">
        <v>8854</v>
      </c>
      <c r="H90" s="2" t="n">
        <v>1654</v>
      </c>
      <c r="I90" s="2" t="n">
        <v>55</v>
      </c>
      <c r="J90" s="2" t="n">
        <v>210</v>
      </c>
      <c r="K90" s="2" t="n">
        <v>5</v>
      </c>
      <c r="L90" s="2" t="n">
        <v>608514</v>
      </c>
      <c r="M90" s="2" t="n">
        <v>11869</v>
      </c>
    </row>
    <row r="91" customFormat="false" ht="14" hidden="false" customHeight="false" outlineLevel="0" collapsed="false">
      <c r="A91" s="0" t="s">
        <v>38</v>
      </c>
      <c r="B91" s="1" t="n">
        <v>43951</v>
      </c>
      <c r="C91" s="2" t="n">
        <v>10761</v>
      </c>
      <c r="D91" s="2" t="n">
        <v>9</v>
      </c>
      <c r="E91" s="2" t="n">
        <v>246</v>
      </c>
      <c r="F91" s="2" t="n">
        <v>2</v>
      </c>
      <c r="G91" s="2" t="n">
        <v>8922</v>
      </c>
      <c r="H91" s="2" t="n">
        <v>1593</v>
      </c>
      <c r="I91" s="2" t="n">
        <v>55</v>
      </c>
      <c r="J91" s="2" t="n">
        <v>210</v>
      </c>
      <c r="K91" s="2" t="n">
        <v>5</v>
      </c>
      <c r="L91" s="2" t="n">
        <v>614197</v>
      </c>
      <c r="M91" s="2" t="n">
        <v>11980</v>
      </c>
    </row>
    <row r="92" customFormat="false" ht="14" hidden="false" customHeight="false" outlineLevel="0" collapsed="false">
      <c r="A92" s="0" t="s">
        <v>38</v>
      </c>
      <c r="B92" s="1" t="n">
        <v>43952</v>
      </c>
      <c r="C92" s="2" t="n">
        <v>10765</v>
      </c>
      <c r="D92" s="2" t="n">
        <v>4</v>
      </c>
      <c r="E92" s="2" t="n">
        <v>247</v>
      </c>
      <c r="F92" s="2" t="n">
        <v>1</v>
      </c>
      <c r="G92" s="2" t="n">
        <v>9059</v>
      </c>
      <c r="H92" s="2" t="n">
        <v>1459</v>
      </c>
      <c r="I92" s="2" t="n">
        <v>55</v>
      </c>
      <c r="J92" s="2" t="n">
        <v>210</v>
      </c>
      <c r="K92" s="2" t="n">
        <v>5</v>
      </c>
      <c r="L92" s="2" t="n">
        <v>619881</v>
      </c>
      <c r="M92" s="2" t="n">
        <v>12091</v>
      </c>
    </row>
    <row r="93" customFormat="false" ht="14" hidden="false" customHeight="false" outlineLevel="0" collapsed="false">
      <c r="A93" s="0" t="s">
        <v>38</v>
      </c>
      <c r="B93" s="1" t="n">
        <v>43953</v>
      </c>
      <c r="C93" s="2" t="n">
        <f aca="false">Sheet1!N94</f>
        <v>10774</v>
      </c>
      <c r="D93" s="2" t="n">
        <f aca="false">Sheet1!O94</f>
        <v>9</v>
      </c>
      <c r="E93" s="2" t="n">
        <f aca="false">Sheet1!P94</f>
        <v>248</v>
      </c>
      <c r="F93" s="2" t="n">
        <f aca="false">Sheet1!Q94</f>
        <v>1</v>
      </c>
      <c r="G93" s="2" t="n">
        <f aca="false">Sheet1!R94</f>
        <v>9072</v>
      </c>
      <c r="H93" s="2" t="n">
        <f aca="false">Sheet1!S94</f>
        <v>1454</v>
      </c>
      <c r="I93" s="2" t="n">
        <f aca="false">Sheet1!T94</f>
        <v>55</v>
      </c>
      <c r="J93" s="2" t="n">
        <f aca="false">Sheet1!U94</f>
        <v>210</v>
      </c>
      <c r="K93" s="2" t="n">
        <f aca="false">Sheet1!V94</f>
        <v>5</v>
      </c>
      <c r="L93" s="2" t="n">
        <f aca="false">Sheet1!W94</f>
        <v>623069</v>
      </c>
      <c r="M93" s="2" t="n">
        <f aca="false">Sheet1!X94</f>
        <v>12153</v>
      </c>
    </row>
    <row r="94" customFormat="false" ht="14" hidden="false" customHeight="false" outlineLevel="0" collapsed="false">
      <c r="A94" s="0" t="s">
        <v>38</v>
      </c>
      <c r="B94" s="1" t="n">
        <v>43954</v>
      </c>
      <c r="C94" s="2" t="n">
        <f aca="false">Sheet1!N95</f>
        <v>10780</v>
      </c>
      <c r="D94" s="2" t="n">
        <f aca="false">Sheet1!O95</f>
        <v>6</v>
      </c>
      <c r="E94" s="2" t="n">
        <f aca="false">Sheet1!P95</f>
        <v>250</v>
      </c>
      <c r="F94" s="2" t="n">
        <f aca="false">Sheet1!Q95</f>
        <v>2</v>
      </c>
      <c r="G94" s="2" t="n">
        <f aca="false">Sheet1!R95</f>
        <v>9123</v>
      </c>
      <c r="H94" s="2" t="n">
        <f aca="false">Sheet1!S95</f>
        <v>1407</v>
      </c>
      <c r="I94" s="2" t="n">
        <f aca="false">Sheet1!T95</f>
        <v>55</v>
      </c>
      <c r="J94" s="2" t="n">
        <f aca="false">Sheet1!U95</f>
        <v>210</v>
      </c>
      <c r="K94" s="2" t="n">
        <f aca="false">Sheet1!V95</f>
        <v>5</v>
      </c>
      <c r="L94" s="2" t="n">
        <f aca="false">Sheet1!W95</f>
        <v>623069</v>
      </c>
      <c r="M94" s="2" t="n">
        <f aca="false">Sheet1!X95</f>
        <v>12153</v>
      </c>
    </row>
    <row r="95" customFormat="false" ht="14" hidden="false" customHeight="false" outlineLevel="0" collapsed="false">
      <c r="A95" s="0" t="s">
        <v>38</v>
      </c>
      <c r="B95" s="1" t="n">
        <v>43955</v>
      </c>
    </row>
    <row r="96" customFormat="false" ht="14" hidden="false" customHeight="false" outlineLevel="0" collapsed="false">
      <c r="A96" s="0" t="s">
        <v>38</v>
      </c>
      <c r="B96" s="1" t="n">
        <v>43956</v>
      </c>
    </row>
    <row r="97" customFormat="false" ht="14" hidden="false" customHeight="false" outlineLevel="0" collapsed="false">
      <c r="A97" s="0" t="s">
        <v>38</v>
      </c>
      <c r="B97" s="1" t="n">
        <v>43957</v>
      </c>
    </row>
    <row r="98" customFormat="false" ht="14" hidden="false" customHeight="false" outlineLevel="0" collapsed="false">
      <c r="A98" s="0" t="s">
        <v>38</v>
      </c>
      <c r="B98" s="1" t="n">
        <v>43958</v>
      </c>
    </row>
    <row r="99" customFormat="false" ht="14" hidden="false" customHeight="false" outlineLevel="0" collapsed="false">
      <c r="A99" s="0" t="s">
        <v>38</v>
      </c>
      <c r="B99" s="1" t="n">
        <v>43959</v>
      </c>
    </row>
    <row r="100" customFormat="false" ht="14" hidden="false" customHeight="false" outlineLevel="0" collapsed="false">
      <c r="A100" s="0" t="s">
        <v>38</v>
      </c>
      <c r="B100" s="1" t="n">
        <v>43960</v>
      </c>
    </row>
    <row r="101" customFormat="false" ht="14" hidden="false" customHeight="false" outlineLevel="0" collapsed="false">
      <c r="A101" s="0" t="s">
        <v>38</v>
      </c>
      <c r="B101" s="1" t="n">
        <v>43961</v>
      </c>
    </row>
    <row r="102" customFormat="false" ht="14" hidden="false" customHeight="false" outlineLevel="0" collapsed="false">
      <c r="A102" s="0" t="s">
        <v>38</v>
      </c>
      <c r="B102" s="1" t="n">
        <v>43962</v>
      </c>
    </row>
    <row r="103" customFormat="false" ht="14" hidden="false" customHeight="false" outlineLevel="0" collapsed="false">
      <c r="A103" s="0" t="s">
        <v>38</v>
      </c>
      <c r="B103" s="1" t="n">
        <v>43963</v>
      </c>
    </row>
    <row r="104" customFormat="false" ht="14" hidden="false" customHeight="false" outlineLevel="0" collapsed="false">
      <c r="A104" s="0" t="s">
        <v>38</v>
      </c>
      <c r="B104" s="1" t="n">
        <v>43964</v>
      </c>
    </row>
    <row r="105" customFormat="false" ht="14.75" hidden="false" customHeight="false" outlineLevel="0" collapsed="false">
      <c r="A105" s="0" t="s">
        <v>38</v>
      </c>
      <c r="B105" s="1" t="n">
        <v>43965</v>
      </c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6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39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39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39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39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39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39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39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39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39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39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39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39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39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39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39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39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39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39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39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39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39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39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39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39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39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39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39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39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39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39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39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39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39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39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39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39</v>
      </c>
      <c r="B37" s="1" t="n">
        <v>43897</v>
      </c>
      <c r="C37" s="7" t="n">
        <v>1</v>
      </c>
      <c r="D37" s="7" t="n">
        <v>1</v>
      </c>
      <c r="E37" s="7"/>
      <c r="F37" s="7"/>
      <c r="G37" s="7"/>
      <c r="H37" s="7" t="n">
        <v>1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39</v>
      </c>
      <c r="B38" s="1" t="n">
        <v>43898</v>
      </c>
      <c r="C38" s="6" t="n">
        <v>6</v>
      </c>
      <c r="D38" s="6" t="n">
        <v>5</v>
      </c>
      <c r="E38" s="6"/>
      <c r="F38" s="6"/>
      <c r="G38" s="6"/>
      <c r="H38" s="6" t="n">
        <v>6</v>
      </c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39</v>
      </c>
      <c r="B39" s="1" t="n">
        <v>43899</v>
      </c>
      <c r="C39" s="6" t="n">
        <v>6</v>
      </c>
      <c r="D39" s="6" t="n">
        <v>0</v>
      </c>
      <c r="E39" s="6"/>
      <c r="F39" s="6"/>
      <c r="G39" s="6"/>
      <c r="H39" s="6" t="n">
        <v>6</v>
      </c>
      <c r="I39" s="6"/>
      <c r="J39" s="6" t="n">
        <v>0.2</v>
      </c>
      <c r="K39" s="6"/>
      <c r="L39" s="6"/>
      <c r="M39" s="6"/>
    </row>
    <row r="40" customFormat="false" ht="15.25" hidden="false" customHeight="false" outlineLevel="0" collapsed="false">
      <c r="A40" s="0" t="s">
        <v>39</v>
      </c>
      <c r="B40" s="1" t="n">
        <v>43900</v>
      </c>
      <c r="C40" s="6" t="n">
        <v>9</v>
      </c>
      <c r="D40" s="6" t="n">
        <v>3</v>
      </c>
      <c r="E40" s="6"/>
      <c r="F40" s="6"/>
      <c r="G40" s="6"/>
      <c r="H40" s="6" t="n">
        <v>9</v>
      </c>
      <c r="I40" s="6"/>
      <c r="J40" s="6" t="n">
        <v>0.3</v>
      </c>
      <c r="K40" s="6"/>
      <c r="L40" s="6"/>
      <c r="M40" s="6"/>
    </row>
    <row r="41" customFormat="false" ht="15.25" hidden="false" customHeight="false" outlineLevel="0" collapsed="false">
      <c r="A41" s="0" t="s">
        <v>39</v>
      </c>
      <c r="B41" s="1" t="n">
        <v>43901</v>
      </c>
      <c r="C41" s="6" t="n">
        <v>11</v>
      </c>
      <c r="D41" s="6" t="n">
        <v>2</v>
      </c>
      <c r="E41" s="6"/>
      <c r="F41" s="6"/>
      <c r="G41" s="6"/>
      <c r="H41" s="6" t="n">
        <v>11</v>
      </c>
      <c r="I41" s="6"/>
      <c r="J41" s="6" t="n">
        <v>0.3</v>
      </c>
      <c r="K41" s="6"/>
      <c r="L41" s="6"/>
      <c r="M41" s="6"/>
    </row>
    <row r="42" customFormat="false" ht="15.25" hidden="false" customHeight="false" outlineLevel="0" collapsed="false">
      <c r="A42" s="0" t="s">
        <v>39</v>
      </c>
      <c r="B42" s="1" t="n">
        <v>43902</v>
      </c>
      <c r="C42" s="6" t="n">
        <v>13</v>
      </c>
      <c r="D42" s="6" t="n">
        <v>2</v>
      </c>
      <c r="E42" s="6"/>
      <c r="F42" s="6"/>
      <c r="G42" s="6"/>
      <c r="H42" s="6" t="n">
        <v>13</v>
      </c>
      <c r="I42" s="6"/>
      <c r="J42" s="6" t="n">
        <v>0.4</v>
      </c>
      <c r="K42" s="6"/>
      <c r="L42" s="6"/>
      <c r="M42" s="6"/>
    </row>
    <row r="43" customFormat="false" ht="15.25" hidden="false" customHeight="false" outlineLevel="0" collapsed="false">
      <c r="A43" s="0" t="s">
        <v>39</v>
      </c>
      <c r="B43" s="1" t="n">
        <v>43903</v>
      </c>
      <c r="C43" s="6" t="n">
        <v>22</v>
      </c>
      <c r="D43" s="6" t="n">
        <v>9</v>
      </c>
      <c r="E43" s="6"/>
      <c r="F43" s="6"/>
      <c r="G43" s="6"/>
      <c r="H43" s="6" t="n">
        <v>22</v>
      </c>
      <c r="I43" s="6"/>
      <c r="J43" s="6" t="n">
        <v>0.7</v>
      </c>
      <c r="K43" s="6"/>
      <c r="L43" s="6"/>
      <c r="M43" s="6"/>
    </row>
    <row r="44" customFormat="false" ht="15.25" hidden="false" customHeight="false" outlineLevel="0" collapsed="false">
      <c r="A44" s="0" t="s">
        <v>39</v>
      </c>
      <c r="B44" s="1" t="n">
        <v>43904</v>
      </c>
      <c r="C44" s="6" t="n">
        <v>28</v>
      </c>
      <c r="D44" s="6" t="n">
        <v>6</v>
      </c>
      <c r="E44" s="6"/>
      <c r="F44" s="6"/>
      <c r="G44" s="6"/>
      <c r="H44" s="6" t="n">
        <v>28</v>
      </c>
      <c r="I44" s="6"/>
      <c r="J44" s="6" t="n">
        <v>0.8</v>
      </c>
      <c r="K44" s="6"/>
      <c r="L44" s="6"/>
      <c r="M44" s="6"/>
    </row>
    <row r="45" customFormat="false" ht="15.25" hidden="false" customHeight="false" outlineLevel="0" collapsed="false">
      <c r="A45" s="0" t="s">
        <v>39</v>
      </c>
      <c r="B45" s="1" t="n">
        <v>43905</v>
      </c>
      <c r="C45" s="6" t="n">
        <v>38</v>
      </c>
      <c r="D45" s="6" t="n">
        <v>10</v>
      </c>
      <c r="E45" s="6"/>
      <c r="F45" s="6"/>
      <c r="G45" s="6"/>
      <c r="H45" s="6" t="n">
        <v>38</v>
      </c>
      <c r="I45" s="6"/>
      <c r="J45" s="6" t="n">
        <v>1.2</v>
      </c>
      <c r="K45" s="6"/>
      <c r="L45" s="6"/>
      <c r="M45" s="6"/>
    </row>
    <row r="46" customFormat="false" ht="15.25" hidden="false" customHeight="false" outlineLevel="0" collapsed="false">
      <c r="A46" s="0" t="s">
        <v>39</v>
      </c>
      <c r="B46" s="1" t="n">
        <v>43906</v>
      </c>
      <c r="C46" s="6" t="n">
        <v>71</v>
      </c>
      <c r="D46" s="6" t="n">
        <v>33</v>
      </c>
      <c r="E46" s="6"/>
      <c r="F46" s="6"/>
      <c r="G46" s="6"/>
      <c r="H46" s="6" t="n">
        <v>71</v>
      </c>
      <c r="I46" s="6"/>
      <c r="J46" s="6" t="n">
        <v>2.2</v>
      </c>
      <c r="K46" s="6"/>
      <c r="L46" s="6"/>
      <c r="M46" s="6"/>
    </row>
    <row r="47" customFormat="false" ht="15.25" hidden="false" customHeight="false" outlineLevel="0" collapsed="false">
      <c r="A47" s="0" t="s">
        <v>39</v>
      </c>
      <c r="B47" s="1" t="n">
        <v>43907</v>
      </c>
      <c r="C47" s="6" t="n">
        <v>86</v>
      </c>
      <c r="D47" s="6" t="n">
        <v>15</v>
      </c>
      <c r="E47" s="6"/>
      <c r="F47" s="6"/>
      <c r="G47" s="6" t="n">
        <v>1</v>
      </c>
      <c r="H47" s="6" t="n">
        <v>85</v>
      </c>
      <c r="I47" s="6" t="n">
        <v>8</v>
      </c>
      <c r="J47" s="6" t="n">
        <v>2.6</v>
      </c>
      <c r="K47" s="6"/>
      <c r="L47" s="6"/>
      <c r="M47" s="6"/>
    </row>
    <row r="48" customFormat="false" ht="15.25" hidden="false" customHeight="false" outlineLevel="0" collapsed="false">
      <c r="A48" s="0" t="s">
        <v>39</v>
      </c>
      <c r="B48" s="1" t="n">
        <v>43908</v>
      </c>
      <c r="C48" s="6" t="n">
        <v>117</v>
      </c>
      <c r="D48" s="6" t="n">
        <v>31</v>
      </c>
      <c r="E48" s="6"/>
      <c r="F48" s="6"/>
      <c r="G48" s="6" t="n">
        <v>1</v>
      </c>
      <c r="H48" s="6" t="n">
        <v>116</v>
      </c>
      <c r="I48" s="6" t="n">
        <v>8</v>
      </c>
      <c r="J48" s="6" t="n">
        <v>3.5</v>
      </c>
      <c r="K48" s="6"/>
      <c r="L48" s="6"/>
      <c r="M48" s="6"/>
    </row>
    <row r="49" customFormat="false" ht="15.25" hidden="false" customHeight="false" outlineLevel="0" collapsed="false">
      <c r="A49" s="0" t="s">
        <v>39</v>
      </c>
      <c r="B49" s="1" t="n">
        <v>43909</v>
      </c>
      <c r="C49" s="6" t="n">
        <v>145</v>
      </c>
      <c r="D49" s="6" t="n">
        <v>28</v>
      </c>
      <c r="E49" s="6"/>
      <c r="F49" s="6"/>
      <c r="G49" s="6" t="n">
        <v>1</v>
      </c>
      <c r="H49" s="6" t="n">
        <v>144</v>
      </c>
      <c r="I49" s="6" t="n">
        <v>8</v>
      </c>
      <c r="J49" s="6" t="n">
        <v>4</v>
      </c>
      <c r="K49" s="6"/>
      <c r="L49" s="6"/>
      <c r="M49" s="6"/>
    </row>
    <row r="50" customFormat="false" ht="15.25" hidden="false" customHeight="false" outlineLevel="0" collapsed="false">
      <c r="A50" s="0" t="s">
        <v>39</v>
      </c>
      <c r="B50" s="1" t="n">
        <v>43910</v>
      </c>
      <c r="C50" s="6" t="n">
        <v>234</v>
      </c>
      <c r="D50" s="6" t="n">
        <v>89</v>
      </c>
      <c r="E50" s="6" t="n">
        <v>1</v>
      </c>
      <c r="F50" s="6" t="n">
        <v>1</v>
      </c>
      <c r="G50" s="6" t="n">
        <v>1</v>
      </c>
      <c r="H50" s="6" t="n">
        <v>232</v>
      </c>
      <c r="I50" s="6" t="n">
        <v>7</v>
      </c>
      <c r="J50" s="6" t="n">
        <v>7</v>
      </c>
      <c r="K50" s="6"/>
      <c r="L50" s="6"/>
      <c r="M50" s="6"/>
    </row>
    <row r="51" customFormat="false" ht="15.25" hidden="false" customHeight="false" outlineLevel="0" collapsed="false">
      <c r="A51" s="0" t="s">
        <v>39</v>
      </c>
      <c r="B51" s="1" t="n">
        <v>43911</v>
      </c>
      <c r="C51" s="6" t="n">
        <v>263</v>
      </c>
      <c r="D51" s="6" t="n">
        <v>29</v>
      </c>
      <c r="E51" s="6" t="n">
        <v>4</v>
      </c>
      <c r="F51" s="6" t="n">
        <v>3</v>
      </c>
      <c r="G51" s="6" t="n">
        <v>1</v>
      </c>
      <c r="H51" s="6" t="n">
        <v>258</v>
      </c>
      <c r="I51" s="6" t="n">
        <v>5</v>
      </c>
      <c r="J51" s="6" t="n">
        <v>8</v>
      </c>
      <c r="K51" s="6"/>
      <c r="L51" s="6"/>
      <c r="M51" s="6"/>
    </row>
    <row r="52" customFormat="false" ht="15.25" hidden="false" customHeight="false" outlineLevel="0" collapsed="false">
      <c r="A52" s="0" t="s">
        <v>39</v>
      </c>
      <c r="B52" s="1" t="n">
        <v>43912</v>
      </c>
      <c r="C52" s="6" t="n">
        <v>318</v>
      </c>
      <c r="D52" s="6" t="n">
        <v>55</v>
      </c>
      <c r="E52" s="6" t="n">
        <v>5</v>
      </c>
      <c r="F52" s="6" t="n">
        <v>1</v>
      </c>
      <c r="G52" s="6" t="n">
        <v>1</v>
      </c>
      <c r="H52" s="6" t="n">
        <v>312</v>
      </c>
      <c r="I52" s="6" t="n">
        <v>5</v>
      </c>
      <c r="J52" s="6" t="n">
        <v>10</v>
      </c>
      <c r="K52" s="6"/>
      <c r="L52" s="6"/>
      <c r="M52" s="6"/>
    </row>
    <row r="53" customFormat="false" ht="15.25" hidden="false" customHeight="false" outlineLevel="0" collapsed="false">
      <c r="A53" s="0" t="s">
        <v>39</v>
      </c>
      <c r="B53" s="1" t="n">
        <v>43913</v>
      </c>
      <c r="C53" s="6" t="n">
        <v>363</v>
      </c>
      <c r="D53" s="6" t="n">
        <v>45</v>
      </c>
      <c r="E53" s="6" t="n">
        <v>5</v>
      </c>
      <c r="F53" s="6" t="n">
        <v>0</v>
      </c>
      <c r="G53" s="6" t="n">
        <v>1</v>
      </c>
      <c r="H53" s="6" t="n">
        <v>357</v>
      </c>
      <c r="I53" s="6" t="n">
        <v>5</v>
      </c>
      <c r="J53" s="6" t="n">
        <v>11</v>
      </c>
      <c r="K53" s="6"/>
      <c r="L53" s="6"/>
      <c r="M53" s="6"/>
    </row>
    <row r="54" customFormat="false" ht="15.25" hidden="false" customHeight="false" outlineLevel="0" collapsed="false">
      <c r="A54" s="0" t="s">
        <v>39</v>
      </c>
      <c r="B54" s="1" t="n">
        <v>43914</v>
      </c>
      <c r="C54" s="6" t="n">
        <v>395</v>
      </c>
      <c r="D54" s="6" t="n">
        <v>32</v>
      </c>
      <c r="E54" s="6" t="n">
        <v>5</v>
      </c>
      <c r="F54" s="6" t="n">
        <v>0</v>
      </c>
      <c r="G54" s="6" t="n">
        <v>1</v>
      </c>
      <c r="H54" s="6" t="n">
        <v>389</v>
      </c>
      <c r="I54" s="6" t="n">
        <v>19</v>
      </c>
      <c r="J54" s="6" t="n">
        <v>12</v>
      </c>
      <c r="K54" s="6"/>
      <c r="L54" s="6"/>
      <c r="M54" s="6"/>
    </row>
    <row r="55" customFormat="false" ht="15.25" hidden="false" customHeight="false" outlineLevel="0" collapsed="false">
      <c r="A55" s="0" t="s">
        <v>39</v>
      </c>
      <c r="B55" s="1" t="n">
        <v>43915</v>
      </c>
      <c r="C55" s="8" t="n">
        <v>416</v>
      </c>
      <c r="D55" s="8" t="n">
        <v>21</v>
      </c>
      <c r="E55" s="8" t="n">
        <v>7</v>
      </c>
      <c r="F55" s="8" t="n">
        <v>2</v>
      </c>
      <c r="G55" s="8" t="n">
        <v>1</v>
      </c>
      <c r="H55" s="8" t="n">
        <v>408</v>
      </c>
      <c r="I55" s="8" t="n">
        <v>9</v>
      </c>
      <c r="J55" s="8" t="n">
        <v>13</v>
      </c>
      <c r="K55" s="10" t="n">
        <v>0.2</v>
      </c>
      <c r="L55" s="8"/>
      <c r="M55" s="8"/>
    </row>
    <row r="56" customFormat="false" ht="15.25" hidden="false" customHeight="false" outlineLevel="0" collapsed="false">
      <c r="A56" s="0" t="s">
        <v>39</v>
      </c>
      <c r="B56" s="1" t="n">
        <v>43916</v>
      </c>
      <c r="C56" s="8" t="n">
        <v>480</v>
      </c>
      <c r="D56" s="8" t="n">
        <v>64</v>
      </c>
      <c r="E56" s="8" t="n">
        <v>9</v>
      </c>
      <c r="F56" s="8" t="n">
        <v>2</v>
      </c>
      <c r="G56" s="8" t="n">
        <v>1</v>
      </c>
      <c r="H56" s="8" t="n">
        <v>470</v>
      </c>
      <c r="I56" s="8" t="n">
        <v>9</v>
      </c>
      <c r="J56" s="8" t="n">
        <v>15</v>
      </c>
      <c r="K56" s="10" t="n">
        <v>0.3</v>
      </c>
      <c r="L56" s="8"/>
      <c r="M56" s="8"/>
    </row>
    <row r="57" customFormat="false" ht="15.25" hidden="false" customHeight="false" outlineLevel="0" collapsed="false">
      <c r="A57" s="0" t="s">
        <v>39</v>
      </c>
      <c r="B57" s="1" t="n">
        <v>43917</v>
      </c>
      <c r="C57" s="8" t="n">
        <v>580</v>
      </c>
      <c r="D57" s="8" t="n">
        <v>100</v>
      </c>
      <c r="E57" s="8" t="n">
        <v>9</v>
      </c>
      <c r="F57" s="8" t="n">
        <v>0</v>
      </c>
      <c r="G57" s="8" t="n">
        <v>14</v>
      </c>
      <c r="H57" s="8" t="n">
        <v>557</v>
      </c>
      <c r="I57" s="8" t="n">
        <v>14</v>
      </c>
      <c r="J57" s="8" t="n">
        <v>18</v>
      </c>
      <c r="K57" s="10" t="n">
        <v>0.3</v>
      </c>
      <c r="L57" s="8"/>
      <c r="M57" s="8"/>
    </row>
    <row r="58" customFormat="false" ht="15.25" hidden="false" customHeight="false" outlineLevel="0" collapsed="false">
      <c r="A58" s="0" t="s">
        <v>39</v>
      </c>
      <c r="B58" s="1" t="n">
        <v>43918</v>
      </c>
      <c r="C58" s="8" t="n">
        <v>635</v>
      </c>
      <c r="D58" s="8" t="n">
        <v>55</v>
      </c>
      <c r="E58" s="8" t="n">
        <v>9</v>
      </c>
      <c r="F58" s="8" t="n">
        <v>0</v>
      </c>
      <c r="G58" s="8" t="n">
        <v>16</v>
      </c>
      <c r="H58" s="8" t="n">
        <v>610</v>
      </c>
      <c r="I58" s="8" t="n">
        <v>14</v>
      </c>
      <c r="J58" s="8" t="n">
        <v>19</v>
      </c>
      <c r="K58" s="10" t="n">
        <v>0.3</v>
      </c>
      <c r="L58" s="8"/>
      <c r="M58" s="8"/>
    </row>
    <row r="59" customFormat="false" ht="15.25" hidden="false" customHeight="false" outlineLevel="0" collapsed="false">
      <c r="A59" s="0" t="s">
        <v>39</v>
      </c>
      <c r="B59" s="1" t="n">
        <v>43919</v>
      </c>
      <c r="C59" s="8" t="n">
        <v>671</v>
      </c>
      <c r="D59" s="8" t="n">
        <v>36</v>
      </c>
      <c r="E59" s="8" t="n">
        <v>16</v>
      </c>
      <c r="F59" s="8" t="n">
        <v>7</v>
      </c>
      <c r="G59" s="8" t="n">
        <v>16</v>
      </c>
      <c r="H59" s="8" t="n">
        <v>639</v>
      </c>
      <c r="I59" s="8" t="n">
        <v>33</v>
      </c>
      <c r="J59" s="8" t="n">
        <v>20</v>
      </c>
      <c r="K59" s="10" t="n">
        <v>0.5</v>
      </c>
      <c r="L59" s="8"/>
      <c r="M59" s="8"/>
    </row>
    <row r="60" customFormat="false" ht="15.25" hidden="false" customHeight="false" outlineLevel="0" collapsed="false">
      <c r="A60" s="0" t="s">
        <v>39</v>
      </c>
      <c r="B60" s="1" t="n">
        <v>43920</v>
      </c>
      <c r="C60" s="8" t="n">
        <v>852</v>
      </c>
      <c r="D60" s="8" t="n">
        <v>181</v>
      </c>
      <c r="E60" s="8" t="n">
        <v>18</v>
      </c>
      <c r="F60" s="8" t="n">
        <v>2</v>
      </c>
      <c r="G60" s="8" t="n">
        <v>16</v>
      </c>
      <c r="H60" s="8" t="n">
        <v>818</v>
      </c>
      <c r="I60" s="8" t="n">
        <v>40</v>
      </c>
      <c r="J60" s="8" t="n">
        <v>26</v>
      </c>
      <c r="K60" s="10" t="n">
        <v>0.5</v>
      </c>
      <c r="L60" s="8"/>
      <c r="M60" s="8"/>
    </row>
    <row r="61" customFormat="false" ht="15.25" hidden="false" customHeight="false" outlineLevel="0" collapsed="false">
      <c r="A61" s="0" t="s">
        <v>39</v>
      </c>
      <c r="B61" s="1" t="n">
        <v>43921</v>
      </c>
      <c r="C61" s="8" t="n">
        <v>950</v>
      </c>
      <c r="D61" s="8" t="n">
        <v>98</v>
      </c>
      <c r="E61" s="8" t="n">
        <v>18</v>
      </c>
      <c r="F61" s="8" t="n">
        <v>0</v>
      </c>
      <c r="G61" s="8" t="n">
        <v>16</v>
      </c>
      <c r="H61" s="8" t="n">
        <v>916</v>
      </c>
      <c r="I61" s="8" t="n">
        <v>49</v>
      </c>
      <c r="J61" s="8" t="n">
        <v>29</v>
      </c>
      <c r="K61" s="10" t="n">
        <v>0.5</v>
      </c>
      <c r="L61" s="8"/>
      <c r="M61" s="8"/>
    </row>
    <row r="62" customFormat="false" ht="15.25" hidden="false" customHeight="false" outlineLevel="0" collapsed="false">
      <c r="A62" s="0" t="s">
        <v>39</v>
      </c>
      <c r="B62" s="1" t="n">
        <v>43922</v>
      </c>
      <c r="C62" s="8" t="n">
        <v>1065</v>
      </c>
      <c r="D62" s="8" t="n">
        <v>115</v>
      </c>
      <c r="E62" s="8" t="n">
        <v>30</v>
      </c>
      <c r="F62" s="8" t="n">
        <v>12</v>
      </c>
      <c r="G62" s="8" t="n">
        <v>394</v>
      </c>
      <c r="H62" s="8" t="n">
        <v>641</v>
      </c>
      <c r="I62" s="8" t="n">
        <v>49</v>
      </c>
      <c r="J62" s="8" t="n">
        <v>32</v>
      </c>
      <c r="K62" s="10" t="n">
        <v>0.9</v>
      </c>
      <c r="L62" s="8"/>
      <c r="M62" s="8"/>
    </row>
    <row r="63" customFormat="false" ht="15.25" hidden="false" customHeight="false" outlineLevel="0" collapsed="false">
      <c r="A63" s="0" t="s">
        <v>39</v>
      </c>
      <c r="B63" s="1" t="n">
        <v>43923</v>
      </c>
      <c r="C63" s="8" t="n">
        <v>1323</v>
      </c>
      <c r="D63" s="8" t="n">
        <v>258</v>
      </c>
      <c r="E63" s="8" t="n">
        <v>38</v>
      </c>
      <c r="F63" s="8" t="n">
        <v>8</v>
      </c>
      <c r="G63" s="8" t="n">
        <v>394</v>
      </c>
      <c r="H63" s="8" t="n">
        <v>891</v>
      </c>
      <c r="I63" s="8" t="n">
        <v>49</v>
      </c>
      <c r="J63" s="8" t="n">
        <v>40</v>
      </c>
      <c r="K63" s="8" t="n">
        <v>1</v>
      </c>
      <c r="L63" s="8"/>
      <c r="M63" s="8"/>
    </row>
    <row r="64" customFormat="false" ht="15.25" hidden="false" customHeight="false" outlineLevel="0" collapsed="false">
      <c r="A64" s="0" t="s">
        <v>39</v>
      </c>
      <c r="B64" s="1" t="n">
        <v>43924</v>
      </c>
      <c r="C64" s="8" t="n">
        <v>1414</v>
      </c>
      <c r="D64" s="8" t="n">
        <v>91</v>
      </c>
      <c r="E64" s="8" t="n">
        <v>55</v>
      </c>
      <c r="F64" s="8" t="n">
        <v>17</v>
      </c>
      <c r="G64" s="8" t="n">
        <v>537</v>
      </c>
      <c r="H64" s="8" t="n">
        <v>822</v>
      </c>
      <c r="I64" s="8" t="n">
        <v>51</v>
      </c>
      <c r="J64" s="8" t="n">
        <v>43</v>
      </c>
      <c r="K64" s="8" t="n">
        <v>2</v>
      </c>
      <c r="L64" s="8"/>
      <c r="M64" s="8"/>
    </row>
    <row r="65" customFormat="false" ht="15.25" hidden="false" customHeight="false" outlineLevel="0" collapsed="false">
      <c r="A65" s="0" t="s">
        <v>39</v>
      </c>
      <c r="B65" s="1" t="n">
        <v>43925</v>
      </c>
      <c r="C65" s="8" t="n">
        <v>1595</v>
      </c>
      <c r="D65" s="8" t="n">
        <v>181</v>
      </c>
      <c r="E65" s="8" t="n">
        <v>61</v>
      </c>
      <c r="F65" s="8" t="n">
        <v>6</v>
      </c>
      <c r="G65" s="8" t="n">
        <v>537</v>
      </c>
      <c r="H65" s="8" t="n">
        <v>997</v>
      </c>
      <c r="I65" s="8" t="n">
        <v>51</v>
      </c>
      <c r="J65" s="8" t="n">
        <v>48</v>
      </c>
      <c r="K65" s="8" t="n">
        <v>2</v>
      </c>
      <c r="L65" s="8"/>
      <c r="M65" s="8"/>
    </row>
    <row r="66" customFormat="false" ht="15.25" hidden="false" customHeight="false" outlineLevel="0" collapsed="false">
      <c r="A66" s="0" t="s">
        <v>39</v>
      </c>
      <c r="B66" s="1" t="n">
        <v>43926</v>
      </c>
      <c r="C66" s="8" t="n">
        <v>1746</v>
      </c>
      <c r="D66" s="8" t="n">
        <v>151</v>
      </c>
      <c r="E66" s="8" t="n">
        <v>73</v>
      </c>
      <c r="F66" s="8" t="n">
        <v>12</v>
      </c>
      <c r="G66" s="8" t="n">
        <v>914</v>
      </c>
      <c r="H66" s="8" t="n">
        <v>759</v>
      </c>
      <c r="I66" s="8" t="n">
        <v>88</v>
      </c>
      <c r="J66" s="8" t="n">
        <v>53</v>
      </c>
      <c r="K66" s="8" t="n">
        <v>2</v>
      </c>
      <c r="L66" s="8" t="n">
        <v>17841</v>
      </c>
      <c r="M66" s="8" t="n">
        <v>541</v>
      </c>
    </row>
    <row r="67" customFormat="false" ht="15.25" hidden="false" customHeight="false" outlineLevel="0" collapsed="false">
      <c r="A67" s="0" t="s">
        <v>39</v>
      </c>
      <c r="B67" s="1" t="n">
        <v>43927</v>
      </c>
      <c r="C67" s="8" t="n">
        <v>2281</v>
      </c>
      <c r="D67" s="8" t="n">
        <v>535</v>
      </c>
      <c r="E67" s="8" t="n">
        <v>83</v>
      </c>
      <c r="F67" s="8" t="n">
        <v>10</v>
      </c>
      <c r="G67" s="8" t="n">
        <v>989</v>
      </c>
      <c r="H67" s="8" t="n">
        <v>1209</v>
      </c>
      <c r="I67" s="8" t="n">
        <v>81</v>
      </c>
      <c r="J67" s="8" t="n">
        <v>69</v>
      </c>
      <c r="K67" s="8" t="n">
        <v>3</v>
      </c>
      <c r="L67" s="8" t="n">
        <v>19410</v>
      </c>
      <c r="M67" s="8" t="n">
        <v>589</v>
      </c>
    </row>
    <row r="68" customFormat="false" ht="15.25" hidden="false" customHeight="false" outlineLevel="0" collapsed="false">
      <c r="A68" s="0" t="s">
        <v>39</v>
      </c>
      <c r="B68" s="1" t="n">
        <v>43928</v>
      </c>
      <c r="C68" s="13" t="n">
        <v>2561</v>
      </c>
      <c r="D68" s="13" t="n">
        <v>280</v>
      </c>
      <c r="E68" s="13" t="n">
        <v>92</v>
      </c>
      <c r="F68" s="13" t="n">
        <v>9</v>
      </c>
      <c r="G68" s="13" t="n">
        <v>997</v>
      </c>
      <c r="H68" s="13" t="n">
        <v>1472</v>
      </c>
      <c r="I68" s="13" t="n">
        <v>89</v>
      </c>
      <c r="J68" s="13" t="n">
        <v>78</v>
      </c>
      <c r="K68" s="13" t="n">
        <v>3</v>
      </c>
      <c r="L68" s="13" t="n">
        <v>20414</v>
      </c>
      <c r="M68" s="13" t="n">
        <v>619</v>
      </c>
    </row>
    <row r="69" customFormat="false" ht="15.25" hidden="false" customHeight="false" outlineLevel="0" collapsed="false">
      <c r="A69" s="0" t="s">
        <v>39</v>
      </c>
      <c r="B69" s="1" t="n">
        <v>43929</v>
      </c>
      <c r="C69" s="12" t="n">
        <v>2954</v>
      </c>
      <c r="D69" s="12" t="n">
        <v>393</v>
      </c>
      <c r="E69" s="12" t="n">
        <v>107</v>
      </c>
      <c r="F69" s="12" t="n">
        <v>15</v>
      </c>
      <c r="G69" s="12" t="n">
        <v>1301</v>
      </c>
      <c r="H69" s="12" t="n">
        <v>1546</v>
      </c>
      <c r="I69" s="12" t="n">
        <v>109</v>
      </c>
      <c r="J69" s="12" t="n">
        <v>90</v>
      </c>
      <c r="K69" s="12" t="n">
        <v>3</v>
      </c>
      <c r="L69" s="12" t="n">
        <v>21555</v>
      </c>
      <c r="M69" s="12" t="n">
        <v>654</v>
      </c>
    </row>
    <row r="70" customFormat="false" ht="15.25" hidden="false" customHeight="false" outlineLevel="0" collapsed="false">
      <c r="A70" s="0" t="s">
        <v>39</v>
      </c>
      <c r="B70" s="1" t="n">
        <v>43930</v>
      </c>
      <c r="C70" s="12" t="n">
        <v>4342</v>
      </c>
      <c r="D70" s="12" t="n">
        <v>1388</v>
      </c>
      <c r="E70" s="12" t="n">
        <v>121</v>
      </c>
      <c r="F70" s="12" t="n">
        <v>14</v>
      </c>
      <c r="G70" s="12" t="n">
        <v>1333</v>
      </c>
      <c r="H70" s="12" t="n">
        <v>2888</v>
      </c>
      <c r="I70" s="12" t="n">
        <v>113</v>
      </c>
      <c r="J70" s="12" t="n">
        <v>132</v>
      </c>
      <c r="K70" s="12" t="n">
        <v>4</v>
      </c>
      <c r="L70" s="12" t="n">
        <v>39599</v>
      </c>
      <c r="M70" s="12" t="n">
        <v>1201</v>
      </c>
    </row>
    <row r="71" customFormat="false" ht="15.25" hidden="false" customHeight="false" outlineLevel="0" collapsed="false">
      <c r="A71" s="0" t="s">
        <v>39</v>
      </c>
      <c r="B71" s="1" t="n">
        <v>43931</v>
      </c>
      <c r="C71" s="12" t="n">
        <v>5256</v>
      </c>
      <c r="D71" s="12" t="n">
        <v>914</v>
      </c>
      <c r="E71" s="12" t="n">
        <v>138</v>
      </c>
      <c r="F71" s="12" t="n">
        <v>17</v>
      </c>
      <c r="G71" s="12" t="n">
        <v>1438</v>
      </c>
      <c r="H71" s="12" t="n">
        <v>3680</v>
      </c>
      <c r="I71" s="12" t="n">
        <v>124</v>
      </c>
      <c r="J71" s="12" t="n">
        <v>159</v>
      </c>
      <c r="K71" s="12" t="n">
        <v>4</v>
      </c>
      <c r="L71" s="12" t="n">
        <v>48465</v>
      </c>
      <c r="M71" s="12" t="n">
        <v>1470</v>
      </c>
    </row>
    <row r="72" customFormat="false" ht="15.25" hidden="false" customHeight="false" outlineLevel="0" collapsed="false">
      <c r="A72" s="0" t="s">
        <v>39</v>
      </c>
      <c r="B72" s="1" t="n">
        <v>43932</v>
      </c>
      <c r="C72" s="12" t="n">
        <v>5897</v>
      </c>
      <c r="D72" s="12" t="n">
        <v>641</v>
      </c>
      <c r="E72" s="12" t="n">
        <v>169</v>
      </c>
      <c r="F72" s="12" t="n">
        <v>31</v>
      </c>
      <c r="G72" s="12" t="n">
        <v>1569</v>
      </c>
      <c r="H72" s="12" t="n">
        <v>4159</v>
      </c>
      <c r="I72" s="12" t="n">
        <v>130</v>
      </c>
      <c r="J72" s="12" t="n">
        <v>179</v>
      </c>
      <c r="K72" s="12" t="n">
        <v>5</v>
      </c>
      <c r="L72" s="12" t="n">
        <v>56681</v>
      </c>
      <c r="M72" s="12" t="n">
        <v>1719</v>
      </c>
    </row>
    <row r="73" customFormat="false" ht="15.25" hidden="false" customHeight="false" outlineLevel="0" collapsed="false">
      <c r="A73" s="0" t="s">
        <v>39</v>
      </c>
      <c r="B73" s="1" t="n">
        <v>43933</v>
      </c>
      <c r="C73" s="12" t="n">
        <v>6848</v>
      </c>
      <c r="D73" s="12" t="n">
        <v>951</v>
      </c>
      <c r="E73" s="12" t="n">
        <v>181</v>
      </c>
      <c r="F73" s="12" t="n">
        <v>12</v>
      </c>
      <c r="G73" s="12" t="n">
        <v>1739</v>
      </c>
      <c r="H73" s="12" t="n">
        <v>4928</v>
      </c>
      <c r="I73" s="12" t="n">
        <v>142</v>
      </c>
      <c r="J73" s="12" t="n">
        <v>208</v>
      </c>
      <c r="K73" s="12" t="n">
        <v>5</v>
      </c>
      <c r="L73" s="12" t="n">
        <v>67712</v>
      </c>
      <c r="M73" s="12" t="n">
        <v>2054</v>
      </c>
    </row>
    <row r="74" customFormat="false" ht="15.25" hidden="false" customHeight="false" outlineLevel="0" collapsed="false">
      <c r="A74" s="0" t="s">
        <v>39</v>
      </c>
      <c r="B74" s="1" t="n">
        <v>43934</v>
      </c>
      <c r="C74" s="12" t="n">
        <v>7519</v>
      </c>
      <c r="D74" s="12" t="n">
        <v>671</v>
      </c>
      <c r="E74" s="12" t="n">
        <v>193</v>
      </c>
      <c r="F74" s="12" t="n">
        <v>12</v>
      </c>
      <c r="G74" s="12" t="n">
        <v>1798</v>
      </c>
      <c r="H74" s="12" t="n">
        <v>5528</v>
      </c>
      <c r="I74" s="12" t="n">
        <v>134</v>
      </c>
      <c r="J74" s="12" t="n">
        <v>228</v>
      </c>
      <c r="K74" s="12" t="n">
        <v>6</v>
      </c>
      <c r="L74" s="12" t="n">
        <v>76506</v>
      </c>
      <c r="M74" s="12" t="n">
        <v>2320</v>
      </c>
    </row>
    <row r="75" customFormat="false" ht="15.25" hidden="false" customHeight="false" outlineLevel="0" collapsed="false">
      <c r="A75" s="0" t="s">
        <v>39</v>
      </c>
      <c r="B75" s="1" t="n">
        <v>43935</v>
      </c>
      <c r="C75" s="12" t="n">
        <v>9784</v>
      </c>
      <c r="D75" s="12" t="n">
        <v>2265</v>
      </c>
      <c r="E75" s="12" t="n">
        <v>216</v>
      </c>
      <c r="F75" s="12" t="n">
        <v>23</v>
      </c>
      <c r="G75" s="12" t="n">
        <v>2642</v>
      </c>
      <c r="H75" s="12" t="n">
        <v>6926</v>
      </c>
      <c r="I75" s="12" t="n">
        <v>134</v>
      </c>
      <c r="J75" s="12" t="n">
        <v>297</v>
      </c>
      <c r="K75" s="12" t="n">
        <v>7</v>
      </c>
      <c r="L75" s="12" t="n">
        <v>87116</v>
      </c>
      <c r="M75" s="12" t="n">
        <v>2642</v>
      </c>
    </row>
    <row r="76" customFormat="false" ht="15.25" hidden="false" customHeight="false" outlineLevel="0" collapsed="false">
      <c r="A76" s="0" t="s">
        <v>39</v>
      </c>
      <c r="B76" s="1" t="n">
        <v>43936</v>
      </c>
      <c r="C76" s="12" t="n">
        <v>10303</v>
      </c>
      <c r="D76" s="12" t="n">
        <v>519</v>
      </c>
      <c r="E76" s="12" t="n">
        <v>230</v>
      </c>
      <c r="F76" s="12" t="n">
        <v>14</v>
      </c>
      <c r="G76" s="12" t="n">
        <v>2869</v>
      </c>
      <c r="H76" s="12" t="n">
        <v>7204</v>
      </c>
      <c r="I76" s="12" t="n">
        <v>132</v>
      </c>
      <c r="J76" s="12" t="n">
        <v>312</v>
      </c>
      <c r="K76" s="12" t="n">
        <v>7</v>
      </c>
      <c r="L76" s="12" t="n">
        <v>102216</v>
      </c>
      <c r="M76" s="12" t="n">
        <v>3100</v>
      </c>
    </row>
    <row r="77" customFormat="false" ht="15.25" hidden="false" customHeight="false" outlineLevel="0" collapsed="false">
      <c r="A77" s="0" t="s">
        <v>39</v>
      </c>
      <c r="B77" s="1" t="n">
        <v>43937</v>
      </c>
      <c r="C77" s="12" t="n">
        <v>11475</v>
      </c>
      <c r="D77" s="12" t="n">
        <v>1172</v>
      </c>
      <c r="E77" s="12" t="n">
        <v>254</v>
      </c>
      <c r="F77" s="12" t="n">
        <v>24</v>
      </c>
      <c r="G77" s="12" t="n">
        <v>3108</v>
      </c>
      <c r="H77" s="12" t="n">
        <v>8113</v>
      </c>
      <c r="I77" s="12" t="n">
        <v>146</v>
      </c>
      <c r="J77" s="12" t="n">
        <v>348</v>
      </c>
      <c r="K77" s="12" t="n">
        <v>8</v>
      </c>
      <c r="L77" s="12" t="n">
        <v>109385</v>
      </c>
      <c r="M77" s="12" t="n">
        <v>3318</v>
      </c>
    </row>
    <row r="78" customFormat="false" ht="15.25" hidden="false" customHeight="false" outlineLevel="0" collapsed="false">
      <c r="A78" s="0" t="s">
        <v>39</v>
      </c>
      <c r="B78" s="1" t="n">
        <v>43938</v>
      </c>
      <c r="C78" s="12" t="n">
        <v>12491</v>
      </c>
      <c r="D78" s="12" t="n">
        <v>1016</v>
      </c>
      <c r="E78" s="12" t="n">
        <v>274</v>
      </c>
      <c r="F78" s="12" t="n">
        <v>20</v>
      </c>
      <c r="G78" s="12" t="n">
        <v>6120</v>
      </c>
      <c r="H78" s="12" t="n">
        <v>6097</v>
      </c>
      <c r="I78" s="12" t="n">
        <v>169</v>
      </c>
      <c r="J78" s="12" t="n">
        <v>379</v>
      </c>
      <c r="K78" s="12" t="n">
        <v>8</v>
      </c>
      <c r="L78" s="12" t="n">
        <v>121468</v>
      </c>
      <c r="M78" s="12" t="n">
        <v>3684</v>
      </c>
    </row>
    <row r="79" customFormat="false" ht="15.25" hidden="false" customHeight="false" outlineLevel="0" collapsed="false">
      <c r="A79" s="0" t="s">
        <v>39</v>
      </c>
      <c r="B79" s="1" t="n">
        <v>43939</v>
      </c>
      <c r="C79" s="12" t="n">
        <v>13489</v>
      </c>
      <c r="D79" s="12" t="n">
        <v>998</v>
      </c>
      <c r="E79" s="12" t="n">
        <v>300</v>
      </c>
      <c r="F79" s="12" t="n">
        <v>26</v>
      </c>
      <c r="G79" s="12" t="n">
        <v>6541</v>
      </c>
      <c r="H79" s="12" t="n">
        <v>6648</v>
      </c>
      <c r="I79" s="12" t="n">
        <v>137</v>
      </c>
      <c r="J79" s="12" t="n">
        <v>409</v>
      </c>
      <c r="K79" s="12" t="n">
        <v>9</v>
      </c>
      <c r="L79" s="12" t="n">
        <v>127513</v>
      </c>
      <c r="M79" s="12" t="n">
        <v>3867</v>
      </c>
    </row>
    <row r="80" customFormat="false" ht="15.25" hidden="false" customHeight="false" outlineLevel="0" collapsed="false">
      <c r="A80" s="0" t="s">
        <v>39</v>
      </c>
      <c r="B80" s="1" t="n">
        <v>43940</v>
      </c>
      <c r="C80" s="12" t="n">
        <v>14420</v>
      </c>
      <c r="D80" s="12" t="n">
        <v>931</v>
      </c>
      <c r="E80" s="12" t="n">
        <v>348</v>
      </c>
      <c r="F80" s="12" t="n">
        <v>48</v>
      </c>
      <c r="G80" s="12" t="n">
        <v>6684</v>
      </c>
      <c r="H80" s="12" t="n">
        <v>7388</v>
      </c>
      <c r="I80" s="12" t="n">
        <v>117</v>
      </c>
      <c r="J80" s="12" t="n">
        <v>437</v>
      </c>
      <c r="K80" s="12" t="n">
        <v>11</v>
      </c>
      <c r="L80" s="12" t="n">
        <v>135895</v>
      </c>
      <c r="M80" s="12" t="n">
        <v>4122</v>
      </c>
    </row>
    <row r="81" customFormat="false" ht="15.25" hidden="false" customHeight="false" outlineLevel="0" collapsed="false">
      <c r="A81" s="0" t="s">
        <v>39</v>
      </c>
      <c r="B81" s="1" t="n">
        <v>43941</v>
      </c>
      <c r="C81" s="12" t="n">
        <v>15628</v>
      </c>
      <c r="D81" s="12" t="n">
        <v>1208</v>
      </c>
      <c r="E81" s="12" t="n">
        <v>400</v>
      </c>
      <c r="F81" s="12" t="n">
        <v>52</v>
      </c>
      <c r="G81" s="12" t="n">
        <v>6811</v>
      </c>
      <c r="H81" s="12" t="n">
        <v>8417</v>
      </c>
      <c r="I81" s="12" t="n">
        <v>167</v>
      </c>
      <c r="J81" s="12" t="n">
        <v>474</v>
      </c>
      <c r="K81" s="12" t="n">
        <v>12</v>
      </c>
      <c r="L81" s="12" t="n">
        <v>143745</v>
      </c>
      <c r="M81" s="12" t="n">
        <v>4360</v>
      </c>
    </row>
    <row r="82" customFormat="false" ht="15.25" hidden="false" customHeight="false" outlineLevel="0" collapsed="false">
      <c r="A82" s="0" t="s">
        <v>39</v>
      </c>
      <c r="B82" s="1" t="n">
        <v>43942</v>
      </c>
      <c r="C82" s="6" t="n">
        <v>16325</v>
      </c>
      <c r="D82" s="6" t="n">
        <v>697</v>
      </c>
      <c r="E82" s="6" t="n">
        <v>445</v>
      </c>
      <c r="F82" s="6" t="n">
        <v>45</v>
      </c>
      <c r="G82" s="6" t="n">
        <v>6968</v>
      </c>
      <c r="H82" s="6" t="n">
        <v>8912</v>
      </c>
      <c r="I82" s="6" t="n">
        <v>385</v>
      </c>
      <c r="J82" s="6" t="n">
        <v>495</v>
      </c>
      <c r="K82" s="6" t="n">
        <v>13</v>
      </c>
      <c r="L82" s="6" t="n">
        <v>148011</v>
      </c>
      <c r="M82" s="6" t="n">
        <v>4489</v>
      </c>
    </row>
    <row r="83" customFormat="false" ht="15.25" hidden="false" customHeight="false" outlineLevel="0" collapsed="false">
      <c r="A83" s="0" t="s">
        <v>39</v>
      </c>
      <c r="B83" s="1" t="n">
        <v>43943</v>
      </c>
      <c r="C83" s="6" t="n">
        <v>17837</v>
      </c>
      <c r="D83" s="6" t="n">
        <v>1512</v>
      </c>
      <c r="E83" s="6" t="n">
        <v>484</v>
      </c>
      <c r="F83" s="6" t="n">
        <v>39</v>
      </c>
      <c r="G83" s="6" t="n">
        <v>6982</v>
      </c>
      <c r="H83" s="6" t="n">
        <v>10371</v>
      </c>
      <c r="I83" s="6" t="n">
        <v>380</v>
      </c>
      <c r="J83" s="6" t="n">
        <v>541</v>
      </c>
      <c r="K83" s="6" t="n">
        <v>15</v>
      </c>
      <c r="L83" s="6" t="n">
        <v>155724</v>
      </c>
      <c r="M83" s="6" t="n">
        <v>4723</v>
      </c>
    </row>
    <row r="84" customFormat="false" ht="15.25" hidden="false" customHeight="false" outlineLevel="0" collapsed="false">
      <c r="A84" s="0" t="s">
        <v>39</v>
      </c>
      <c r="B84" s="1" t="n">
        <v>43944</v>
      </c>
      <c r="C84" s="6" t="n">
        <v>19250</v>
      </c>
      <c r="D84" s="6" t="n">
        <v>1413</v>
      </c>
      <c r="E84" s="6" t="n">
        <v>530</v>
      </c>
      <c r="F84" s="6" t="n">
        <v>46</v>
      </c>
      <c r="G84" s="6" t="n">
        <v>7027</v>
      </c>
      <c r="H84" s="6" t="n">
        <v>11693</v>
      </c>
      <c r="I84" s="6" t="n">
        <v>396</v>
      </c>
      <c r="J84" s="6" t="n">
        <v>584</v>
      </c>
      <c r="K84" s="6" t="n">
        <v>16</v>
      </c>
      <c r="L84" s="6" t="n">
        <v>170400</v>
      </c>
      <c r="M84" s="6" t="n">
        <v>5168</v>
      </c>
    </row>
    <row r="85" customFormat="false" ht="15.25" hidden="false" customHeight="false" outlineLevel="0" collapsed="false">
      <c r="A85" s="0" t="s">
        <v>39</v>
      </c>
      <c r="B85" s="1" t="n">
        <v>43945</v>
      </c>
      <c r="C85" s="6" t="n">
        <v>20914</v>
      </c>
      <c r="D85" s="6" t="n">
        <v>1664</v>
      </c>
      <c r="E85" s="6" t="n">
        <v>572</v>
      </c>
      <c r="F85" s="6" t="n">
        <v>42</v>
      </c>
      <c r="G85" s="6" t="n">
        <v>7422</v>
      </c>
      <c r="H85" s="6" t="n">
        <v>12920</v>
      </c>
      <c r="I85" s="6" t="n">
        <v>396</v>
      </c>
      <c r="J85" s="6" t="n">
        <v>634</v>
      </c>
      <c r="K85" s="6" t="n">
        <v>17</v>
      </c>
      <c r="L85" s="6" t="n">
        <v>185238</v>
      </c>
      <c r="M85" s="6" t="n">
        <v>5618</v>
      </c>
    </row>
    <row r="86" customFormat="false" ht="15.25" hidden="false" customHeight="false" outlineLevel="0" collapsed="false">
      <c r="A86" s="0" t="s">
        <v>39</v>
      </c>
      <c r="B86" s="1" t="n">
        <v>43946</v>
      </c>
      <c r="C86" s="6" t="n">
        <v>21648</v>
      </c>
      <c r="D86" s="6" t="n">
        <v>734</v>
      </c>
      <c r="E86" s="6" t="n">
        <v>634</v>
      </c>
      <c r="F86" s="6" t="n">
        <v>62</v>
      </c>
      <c r="G86" s="6" t="n">
        <v>7496</v>
      </c>
      <c r="H86" s="6" t="n">
        <v>13518</v>
      </c>
      <c r="I86" s="6" t="n">
        <v>505</v>
      </c>
      <c r="J86" s="6" t="n">
        <v>657</v>
      </c>
      <c r="K86" s="6" t="n">
        <v>19</v>
      </c>
      <c r="L86" s="6" t="n">
        <v>198349</v>
      </c>
      <c r="M86" s="6" t="n">
        <v>6016</v>
      </c>
    </row>
    <row r="87" customFormat="false" ht="15.25" hidden="false" customHeight="false" outlineLevel="0" collapsed="false">
      <c r="A87" s="0" t="s">
        <v>39</v>
      </c>
      <c r="B87" s="1" t="n">
        <v>43947</v>
      </c>
      <c r="C87" s="6" t="n">
        <v>25331</v>
      </c>
      <c r="D87" s="6" t="n">
        <v>3683</v>
      </c>
      <c r="E87" s="6" t="n">
        <v>700</v>
      </c>
      <c r="F87" s="6" t="n">
        <v>66</v>
      </c>
      <c r="G87" s="6" t="n">
        <v>7797</v>
      </c>
      <c r="H87" s="6" t="n">
        <v>16834</v>
      </c>
      <c r="I87" s="6" t="n">
        <v>545</v>
      </c>
      <c r="J87" s="6" t="n">
        <v>768</v>
      </c>
      <c r="K87" s="6" t="n">
        <v>21</v>
      </c>
      <c r="L87" s="6" t="n">
        <v>218195</v>
      </c>
      <c r="M87" s="6" t="n">
        <v>6618</v>
      </c>
    </row>
    <row r="88" customFormat="false" ht="15.25" hidden="false" customHeight="false" outlineLevel="0" collapsed="false">
      <c r="A88" s="0" t="s">
        <v>39</v>
      </c>
      <c r="B88" s="1" t="n">
        <v>43948</v>
      </c>
      <c r="C88" s="6" t="n">
        <v>27517</v>
      </c>
      <c r="D88" s="6" t="n">
        <v>2186</v>
      </c>
      <c r="E88" s="6" t="n">
        <v>728</v>
      </c>
      <c r="F88" s="6" t="n">
        <v>28</v>
      </c>
      <c r="G88" s="6" t="n">
        <v>8088</v>
      </c>
      <c r="H88" s="6" t="n">
        <v>18701</v>
      </c>
      <c r="I88" s="6" t="n">
        <v>554</v>
      </c>
      <c r="J88" s="6" t="n">
        <v>835</v>
      </c>
      <c r="K88" s="6" t="n">
        <v>22</v>
      </c>
      <c r="L88" s="6" t="n">
        <v>232747</v>
      </c>
      <c r="M88" s="6" t="n">
        <v>7059</v>
      </c>
    </row>
    <row r="89" customFormat="false" ht="14" hidden="false" customHeight="false" outlineLevel="0" collapsed="false">
      <c r="A89" s="0" t="s">
        <v>39</v>
      </c>
      <c r="B89" s="1" t="n">
        <v>43949</v>
      </c>
      <c r="C89" s="2" t="n">
        <v>28699</v>
      </c>
      <c r="D89" s="2" t="n">
        <v>1182</v>
      </c>
      <c r="E89" s="2" t="n">
        <v>782</v>
      </c>
      <c r="F89" s="2" t="n">
        <v>54</v>
      </c>
      <c r="G89" s="2" t="n">
        <v>8425</v>
      </c>
      <c r="H89" s="2" t="n">
        <v>19492</v>
      </c>
      <c r="I89" s="2" t="n">
        <v>598</v>
      </c>
      <c r="J89" s="2" t="n">
        <v>870</v>
      </c>
      <c r="K89" s="2" t="n">
        <v>24</v>
      </c>
      <c r="L89" s="2" t="n">
        <v>239563</v>
      </c>
      <c r="M89" s="2" t="n">
        <v>7266</v>
      </c>
    </row>
    <row r="90" customFormat="false" ht="14" hidden="false" customHeight="false" outlineLevel="0" collapsed="false">
      <c r="A90" s="0" t="s">
        <v>39</v>
      </c>
      <c r="B90" s="1" t="n">
        <v>43950</v>
      </c>
      <c r="C90" s="2" t="n">
        <v>31190</v>
      </c>
      <c r="D90" s="2" t="n">
        <v>2491</v>
      </c>
      <c r="E90" s="2" t="n">
        <v>854</v>
      </c>
      <c r="F90" s="2" t="n">
        <v>72</v>
      </c>
      <c r="G90" s="2" t="n">
        <v>9179</v>
      </c>
      <c r="H90" s="2" t="n">
        <v>21157</v>
      </c>
      <c r="I90" s="2" t="n">
        <v>600</v>
      </c>
      <c r="J90" s="2" t="n">
        <v>946</v>
      </c>
      <c r="K90" s="2" t="n">
        <v>26</v>
      </c>
      <c r="L90" s="2" t="n">
        <v>267612</v>
      </c>
      <c r="M90" s="2" t="n">
        <v>8116</v>
      </c>
    </row>
    <row r="91" customFormat="false" ht="14" hidden="false" customHeight="false" outlineLevel="0" collapsed="false">
      <c r="A91" s="0" t="s">
        <v>39</v>
      </c>
      <c r="B91" s="1" t="n">
        <v>43951</v>
      </c>
      <c r="C91" s="2" t="n">
        <v>33931</v>
      </c>
      <c r="D91" s="2" t="n">
        <v>2741</v>
      </c>
      <c r="E91" s="2" t="n">
        <v>943</v>
      </c>
      <c r="F91" s="2" t="n">
        <v>89</v>
      </c>
      <c r="G91" s="2" t="n">
        <v>10037</v>
      </c>
      <c r="H91" s="2" t="n">
        <v>22951</v>
      </c>
      <c r="I91" s="2" t="n">
        <v>623</v>
      </c>
      <c r="J91" s="2" t="n">
        <v>1029</v>
      </c>
      <c r="K91" s="2" t="n">
        <v>29</v>
      </c>
      <c r="L91" s="2" t="n">
        <v>296262</v>
      </c>
      <c r="M91" s="2" t="n">
        <v>8985</v>
      </c>
    </row>
    <row r="92" customFormat="false" ht="14.75" hidden="false" customHeight="false" outlineLevel="0" collapsed="false">
      <c r="A92" s="0" t="s">
        <v>39</v>
      </c>
      <c r="B92" s="1" t="n">
        <v>43952</v>
      </c>
      <c r="C92" s="2" t="n">
        <v>36976</v>
      </c>
      <c r="D92" s="2" t="n">
        <v>3045</v>
      </c>
      <c r="E92" s="2" t="n">
        <v>1051</v>
      </c>
      <c r="F92" s="2" t="n">
        <v>108</v>
      </c>
      <c r="G92" s="2" t="n">
        <v>10405</v>
      </c>
      <c r="H92" s="2" t="n">
        <v>25520</v>
      </c>
      <c r="I92" s="2" t="n">
        <v>651</v>
      </c>
      <c r="J92" s="2" t="n">
        <v>1121</v>
      </c>
      <c r="K92" s="2" t="n">
        <v>32</v>
      </c>
      <c r="L92" s="2" t="n">
        <v>318252</v>
      </c>
      <c r="M92" s="2" t="n">
        <v>9652</v>
      </c>
    </row>
    <row r="93" customFormat="false" ht="15.25" hidden="false" customHeight="false" outlineLevel="0" collapsed="false">
      <c r="A93" s="0" t="s">
        <v>39</v>
      </c>
      <c r="B93" s="1" t="n">
        <v>43953</v>
      </c>
      <c r="C93" s="6" t="n">
        <f aca="false">Sheet1!KE94</f>
        <v>40459</v>
      </c>
      <c r="D93" s="6" t="n">
        <f aca="false">Sheet1!KF94</f>
        <v>3483</v>
      </c>
      <c r="E93" s="6" t="n">
        <f aca="false">Sheet1!KG94</f>
        <v>1124</v>
      </c>
      <c r="F93" s="6" t="n">
        <f aca="false">Sheet1!KH94</f>
        <v>73</v>
      </c>
      <c r="G93" s="6" t="n">
        <f aca="false">Sheet1!KI94</f>
        <v>11129</v>
      </c>
      <c r="H93" s="6" t="n">
        <f aca="false">Sheet1!KJ94</f>
        <v>28206</v>
      </c>
      <c r="I93" s="6" t="n">
        <f aca="false">Sheet1!KK94</f>
        <v>658</v>
      </c>
      <c r="J93" s="6" t="n">
        <f aca="false">Sheet1!KL94</f>
        <v>1227</v>
      </c>
      <c r="K93" s="6" t="n">
        <f aca="false">Sheet1!KM94</f>
        <v>34</v>
      </c>
      <c r="L93" s="6" t="n">
        <f aca="false">Sheet1!KN94</f>
        <v>342498</v>
      </c>
      <c r="M93" s="6" t="n">
        <f aca="false">Sheet1!KO94</f>
        <v>10388</v>
      </c>
    </row>
    <row r="94" customFormat="false" ht="15.25" hidden="false" customHeight="false" outlineLevel="0" collapsed="false">
      <c r="A94" s="0" t="s">
        <v>39</v>
      </c>
      <c r="B94" s="1" t="n">
        <v>43954</v>
      </c>
      <c r="C94" s="6" t="n">
        <f aca="false">Sheet1!KE95</f>
        <v>42534</v>
      </c>
      <c r="D94" s="6" t="n">
        <f aca="false">Sheet1!KF95</f>
        <v>2075</v>
      </c>
      <c r="E94" s="6" t="n">
        <f aca="false">Sheet1!KG95</f>
        <v>1200</v>
      </c>
      <c r="F94" s="6" t="n">
        <f aca="false">Sheet1!KH95</f>
        <v>76</v>
      </c>
      <c r="G94" s="6" t="n">
        <f aca="false">Sheet1!KI95</f>
        <v>12434</v>
      </c>
      <c r="H94" s="6" t="n">
        <f aca="false">Sheet1!KJ95</f>
        <v>28900</v>
      </c>
      <c r="I94" s="6" t="n">
        <f aca="false">Sheet1!KK95</f>
        <v>671</v>
      </c>
      <c r="J94" s="6" t="n">
        <f aca="false">Sheet1!KL95</f>
        <v>1290</v>
      </c>
      <c r="K94" s="6" t="n">
        <f aca="false">Sheet1!KM95</f>
        <v>36</v>
      </c>
      <c r="L94" s="6" t="n">
        <f aca="false">Sheet1!KN95</f>
        <v>355604</v>
      </c>
      <c r="M94" s="6" t="n">
        <f aca="false">Sheet1!KO95</f>
        <v>10785</v>
      </c>
    </row>
    <row r="95" customFormat="false" ht="15.25" hidden="false" customHeight="false" outlineLevel="0" collapsed="false">
      <c r="A95" s="0" t="s">
        <v>39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39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39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39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39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39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39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39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39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39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39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39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39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39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40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40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40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40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40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40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40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40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40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40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40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40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40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40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40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40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40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40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40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40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40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40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40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40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40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40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40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40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40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40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40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40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40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40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40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40</v>
      </c>
      <c r="B37" s="1" t="n">
        <v>43897</v>
      </c>
      <c r="C37" s="7" t="n">
        <v>5</v>
      </c>
      <c r="D37" s="7" t="n">
        <v>1</v>
      </c>
      <c r="E37" s="7"/>
      <c r="F37" s="7"/>
      <c r="G37" s="7"/>
      <c r="H37" s="7" t="n">
        <v>5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40</v>
      </c>
      <c r="B38" s="1" t="n">
        <v>43898</v>
      </c>
      <c r="C38" s="6" t="n">
        <v>5</v>
      </c>
      <c r="D38" s="6" t="n">
        <v>0</v>
      </c>
      <c r="E38" s="6"/>
      <c r="F38" s="6"/>
      <c r="G38" s="6"/>
      <c r="H38" s="6" t="n">
        <v>5</v>
      </c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40</v>
      </c>
      <c r="B39" s="1" t="n">
        <v>43899</v>
      </c>
      <c r="C39" s="6" t="n">
        <v>10</v>
      </c>
      <c r="D39" s="6" t="n">
        <v>5</v>
      </c>
      <c r="E39" s="6"/>
      <c r="F39" s="6"/>
      <c r="G39" s="6"/>
      <c r="H39" s="6" t="n">
        <v>10</v>
      </c>
      <c r="I39" s="6"/>
      <c r="J39" s="6" t="n">
        <v>0.5</v>
      </c>
      <c r="K39" s="6"/>
      <c r="L39" s="6"/>
      <c r="M39" s="6"/>
    </row>
    <row r="40" customFormat="false" ht="15.25" hidden="false" customHeight="false" outlineLevel="0" collapsed="false">
      <c r="A40" s="0" t="s">
        <v>40</v>
      </c>
      <c r="B40" s="1" t="n">
        <v>43900</v>
      </c>
      <c r="C40" s="6" t="n">
        <v>13</v>
      </c>
      <c r="D40" s="6" t="n">
        <v>3</v>
      </c>
      <c r="E40" s="6"/>
      <c r="F40" s="6"/>
      <c r="G40" s="6"/>
      <c r="H40" s="6" t="n">
        <v>13</v>
      </c>
      <c r="I40" s="6"/>
      <c r="J40" s="6" t="n">
        <v>0.7</v>
      </c>
      <c r="K40" s="6"/>
      <c r="L40" s="6"/>
      <c r="M40" s="6"/>
    </row>
    <row r="41" customFormat="false" ht="15.25" hidden="false" customHeight="false" outlineLevel="0" collapsed="false">
      <c r="A41" s="0" t="s">
        <v>40</v>
      </c>
      <c r="B41" s="1" t="n">
        <v>43901</v>
      </c>
      <c r="C41" s="6" t="n">
        <v>17</v>
      </c>
      <c r="D41" s="6" t="n">
        <v>4</v>
      </c>
      <c r="E41" s="6"/>
      <c r="F41" s="6"/>
      <c r="G41" s="6"/>
      <c r="H41" s="6" t="n">
        <v>17</v>
      </c>
      <c r="I41" s="6"/>
      <c r="J41" s="6" t="n">
        <v>0.9</v>
      </c>
      <c r="K41" s="6"/>
      <c r="L41" s="6"/>
      <c r="M41" s="6"/>
    </row>
    <row r="42" customFormat="false" ht="15.25" hidden="false" customHeight="false" outlineLevel="0" collapsed="false">
      <c r="A42" s="0" t="s">
        <v>40</v>
      </c>
      <c r="B42" s="1" t="n">
        <v>43902</v>
      </c>
      <c r="C42" s="6" t="n">
        <v>23</v>
      </c>
      <c r="D42" s="6" t="n">
        <v>6</v>
      </c>
      <c r="E42" s="6"/>
      <c r="F42" s="6"/>
      <c r="G42" s="6"/>
      <c r="H42" s="6" t="n">
        <v>23</v>
      </c>
      <c r="I42" s="6"/>
      <c r="J42" s="6" t="n">
        <v>1.2</v>
      </c>
      <c r="K42" s="6"/>
      <c r="L42" s="6"/>
      <c r="M42" s="6"/>
    </row>
    <row r="43" customFormat="false" ht="15.25" hidden="false" customHeight="false" outlineLevel="0" collapsed="false">
      <c r="A43" s="0" t="s">
        <v>40</v>
      </c>
      <c r="B43" s="1" t="n">
        <v>43903</v>
      </c>
      <c r="C43" s="6" t="n">
        <v>33</v>
      </c>
      <c r="D43" s="6" t="n">
        <v>10</v>
      </c>
      <c r="E43" s="6"/>
      <c r="F43" s="6"/>
      <c r="G43" s="6"/>
      <c r="H43" s="6" t="n">
        <v>33</v>
      </c>
      <c r="I43" s="6"/>
      <c r="J43" s="6" t="n">
        <v>1.7</v>
      </c>
      <c r="K43" s="6"/>
      <c r="L43" s="6"/>
      <c r="M43" s="6"/>
    </row>
    <row r="44" customFormat="false" ht="15.25" hidden="false" customHeight="false" outlineLevel="0" collapsed="false">
      <c r="A44" s="0" t="s">
        <v>40</v>
      </c>
      <c r="B44" s="1" t="n">
        <v>43904</v>
      </c>
      <c r="C44" s="6" t="n">
        <v>43</v>
      </c>
      <c r="D44" s="6" t="n">
        <v>10</v>
      </c>
      <c r="E44" s="6"/>
      <c r="F44" s="6"/>
      <c r="G44" s="6"/>
      <c r="H44" s="6" t="n">
        <v>43</v>
      </c>
      <c r="I44" s="6"/>
      <c r="J44" s="6" t="n">
        <v>2.2</v>
      </c>
      <c r="K44" s="6"/>
      <c r="L44" s="6"/>
      <c r="M44" s="6"/>
    </row>
    <row r="45" customFormat="false" ht="15.25" hidden="false" customHeight="false" outlineLevel="0" collapsed="false">
      <c r="A45" s="0" t="s">
        <v>40</v>
      </c>
      <c r="B45" s="1" t="n">
        <v>43905</v>
      </c>
      <c r="C45" s="6" t="n">
        <v>61</v>
      </c>
      <c r="D45" s="6" t="n">
        <v>18</v>
      </c>
      <c r="E45" s="6"/>
      <c r="F45" s="6"/>
      <c r="G45" s="6"/>
      <c r="H45" s="6" t="n">
        <v>61</v>
      </c>
      <c r="I45" s="6"/>
      <c r="J45" s="6" t="n">
        <v>3.2</v>
      </c>
      <c r="K45" s="6"/>
      <c r="L45" s="6"/>
      <c r="M45" s="6"/>
    </row>
    <row r="46" customFormat="false" ht="15.25" hidden="false" customHeight="false" outlineLevel="0" collapsed="false">
      <c r="A46" s="0" t="s">
        <v>40</v>
      </c>
      <c r="B46" s="1" t="n">
        <v>43906</v>
      </c>
      <c r="C46" s="6" t="n">
        <v>75</v>
      </c>
      <c r="D46" s="6" t="n">
        <v>14</v>
      </c>
      <c r="E46" s="6"/>
      <c r="F46" s="6"/>
      <c r="G46" s="6"/>
      <c r="H46" s="6" t="n">
        <v>75</v>
      </c>
      <c r="I46" s="6"/>
      <c r="J46" s="6" t="n">
        <v>3.9</v>
      </c>
      <c r="K46" s="6"/>
      <c r="L46" s="6"/>
      <c r="M46" s="6"/>
    </row>
    <row r="47" customFormat="false" ht="15.25" hidden="false" customHeight="false" outlineLevel="0" collapsed="false">
      <c r="A47" s="0" t="s">
        <v>40</v>
      </c>
      <c r="B47" s="1" t="n">
        <v>43907</v>
      </c>
      <c r="C47" s="6" t="n">
        <v>156</v>
      </c>
      <c r="D47" s="6" t="n">
        <v>81</v>
      </c>
      <c r="E47" s="6"/>
      <c r="F47" s="6"/>
      <c r="G47" s="6"/>
      <c r="H47" s="6" t="n">
        <v>156</v>
      </c>
      <c r="I47" s="6"/>
      <c r="J47" s="6" t="n">
        <v>8.2</v>
      </c>
      <c r="K47" s="6"/>
      <c r="L47" s="6"/>
      <c r="M47" s="6"/>
    </row>
    <row r="48" customFormat="false" ht="15.25" hidden="false" customHeight="false" outlineLevel="0" collapsed="false">
      <c r="A48" s="0" t="s">
        <v>40</v>
      </c>
      <c r="B48" s="1" t="n">
        <v>43908</v>
      </c>
      <c r="C48" s="6" t="n">
        <v>201</v>
      </c>
      <c r="D48" s="6" t="n">
        <v>45</v>
      </c>
      <c r="E48" s="6"/>
      <c r="F48" s="6"/>
      <c r="G48" s="6"/>
      <c r="H48" s="6" t="n">
        <v>201</v>
      </c>
      <c r="I48" s="6" t="n">
        <v>3</v>
      </c>
      <c r="J48" s="6" t="n">
        <v>10.5</v>
      </c>
      <c r="K48" s="6"/>
      <c r="L48" s="6"/>
      <c r="M48" s="6"/>
    </row>
    <row r="49" customFormat="false" ht="15.25" hidden="false" customHeight="false" outlineLevel="0" collapsed="false">
      <c r="A49" s="0" t="s">
        <v>40</v>
      </c>
      <c r="B49" s="1" t="n">
        <v>43909</v>
      </c>
      <c r="C49" s="6" t="n">
        <v>238</v>
      </c>
      <c r="D49" s="6" t="n">
        <v>37</v>
      </c>
      <c r="E49" s="6"/>
      <c r="F49" s="6"/>
      <c r="G49" s="6"/>
      <c r="H49" s="6" t="n">
        <v>238</v>
      </c>
      <c r="I49" s="6" t="n">
        <v>3</v>
      </c>
      <c r="J49" s="6" t="n">
        <v>12</v>
      </c>
      <c r="K49" s="6"/>
      <c r="L49" s="6"/>
      <c r="M49" s="6"/>
    </row>
    <row r="50" customFormat="false" ht="15.25" hidden="false" customHeight="false" outlineLevel="0" collapsed="false">
      <c r="A50" s="0" t="s">
        <v>40</v>
      </c>
      <c r="B50" s="1" t="n">
        <v>43910</v>
      </c>
      <c r="C50" s="6" t="n">
        <v>342</v>
      </c>
      <c r="D50" s="6" t="n">
        <v>104</v>
      </c>
      <c r="E50" s="6"/>
      <c r="F50" s="6"/>
      <c r="G50" s="6"/>
      <c r="H50" s="6" t="n">
        <v>342</v>
      </c>
      <c r="I50" s="6" t="n">
        <v>6</v>
      </c>
      <c r="J50" s="6" t="n">
        <v>18</v>
      </c>
      <c r="K50" s="6"/>
      <c r="L50" s="6"/>
      <c r="M50" s="6"/>
    </row>
    <row r="51" customFormat="false" ht="15.25" hidden="false" customHeight="false" outlineLevel="0" collapsed="false">
      <c r="A51" s="0" t="s">
        <v>40</v>
      </c>
      <c r="B51" s="1" t="n">
        <v>43911</v>
      </c>
      <c r="C51" s="6" t="n">
        <v>434</v>
      </c>
      <c r="D51" s="6" t="n">
        <v>92</v>
      </c>
      <c r="E51" s="6"/>
      <c r="F51" s="6"/>
      <c r="G51" s="6" t="n">
        <v>6</v>
      </c>
      <c r="H51" s="6" t="n">
        <v>428</v>
      </c>
      <c r="I51" s="6" t="n">
        <v>7</v>
      </c>
      <c r="J51" s="6" t="n">
        <v>23</v>
      </c>
      <c r="K51" s="6"/>
      <c r="L51" s="6"/>
      <c r="M51" s="6"/>
    </row>
    <row r="52" customFormat="false" ht="15.25" hidden="false" customHeight="false" outlineLevel="0" collapsed="false">
      <c r="A52" s="0" t="s">
        <v>40</v>
      </c>
      <c r="B52" s="1" t="n">
        <v>43912</v>
      </c>
      <c r="C52" s="6" t="n">
        <v>537</v>
      </c>
      <c r="D52" s="6" t="n">
        <v>103</v>
      </c>
      <c r="E52" s="6" t="n">
        <v>1</v>
      </c>
      <c r="F52" s="6" t="n">
        <v>1</v>
      </c>
      <c r="G52" s="6" t="n">
        <v>8</v>
      </c>
      <c r="H52" s="6" t="n">
        <v>528</v>
      </c>
      <c r="I52" s="6" t="n">
        <v>7</v>
      </c>
      <c r="J52" s="6" t="n">
        <v>28</v>
      </c>
      <c r="K52" s="6"/>
      <c r="L52" s="6"/>
      <c r="M52" s="6"/>
    </row>
    <row r="53" customFormat="false" ht="15.25" hidden="false" customHeight="false" outlineLevel="0" collapsed="false">
      <c r="A53" s="0" t="s">
        <v>40</v>
      </c>
      <c r="B53" s="1" t="n">
        <v>43913</v>
      </c>
      <c r="C53" s="6" t="n">
        <v>632</v>
      </c>
      <c r="D53" s="6" t="n">
        <v>95</v>
      </c>
      <c r="E53" s="6" t="n">
        <v>1</v>
      </c>
      <c r="F53" s="6" t="n">
        <v>0</v>
      </c>
      <c r="G53" s="6" t="n">
        <v>8</v>
      </c>
      <c r="H53" s="6" t="n">
        <v>623</v>
      </c>
      <c r="I53" s="6" t="n">
        <v>7</v>
      </c>
      <c r="J53" s="6" t="n">
        <v>33</v>
      </c>
      <c r="K53" s="6"/>
      <c r="L53" s="6"/>
      <c r="M53" s="6"/>
    </row>
    <row r="54" customFormat="false" ht="15.25" hidden="false" customHeight="false" outlineLevel="0" collapsed="false">
      <c r="A54" s="0" t="s">
        <v>40</v>
      </c>
      <c r="B54" s="1" t="n">
        <v>43914</v>
      </c>
      <c r="C54" s="6" t="n">
        <v>746</v>
      </c>
      <c r="D54" s="6" t="n">
        <v>114</v>
      </c>
      <c r="E54" s="6" t="n">
        <v>2</v>
      </c>
      <c r="F54" s="6" t="n">
        <v>1</v>
      </c>
      <c r="G54" s="6" t="n">
        <v>11</v>
      </c>
      <c r="H54" s="6" t="n">
        <v>733</v>
      </c>
      <c r="I54" s="6" t="n">
        <v>7</v>
      </c>
      <c r="J54" s="6" t="n">
        <v>39</v>
      </c>
      <c r="K54" s="6"/>
      <c r="L54" s="6"/>
      <c r="M54" s="6"/>
    </row>
    <row r="55" customFormat="false" ht="15.25" hidden="false" customHeight="false" outlineLevel="0" collapsed="false">
      <c r="A55" s="0" t="s">
        <v>40</v>
      </c>
      <c r="B55" s="1" t="n">
        <v>43915</v>
      </c>
      <c r="C55" s="8" t="n">
        <v>922</v>
      </c>
      <c r="D55" s="8" t="n">
        <v>176</v>
      </c>
      <c r="E55" s="8" t="n">
        <v>2</v>
      </c>
      <c r="F55" s="8" t="n">
        <v>0</v>
      </c>
      <c r="G55" s="8" t="n">
        <v>17</v>
      </c>
      <c r="H55" s="8" t="n">
        <v>903</v>
      </c>
      <c r="I55" s="8" t="n">
        <v>7</v>
      </c>
      <c r="J55" s="8" t="n">
        <v>48</v>
      </c>
      <c r="K55" s="10" t="n">
        <v>0.1</v>
      </c>
      <c r="L55" s="8"/>
      <c r="M55" s="8"/>
    </row>
    <row r="56" customFormat="false" ht="15.25" hidden="false" customHeight="false" outlineLevel="0" collapsed="false">
      <c r="A56" s="0" t="s">
        <v>40</v>
      </c>
      <c r="B56" s="1" t="n">
        <v>43916</v>
      </c>
      <c r="C56" s="8" t="n">
        <v>1142</v>
      </c>
      <c r="D56" s="8" t="n">
        <v>220</v>
      </c>
      <c r="E56" s="8" t="n">
        <v>3</v>
      </c>
      <c r="F56" s="8" t="n">
        <v>1</v>
      </c>
      <c r="G56" s="8" t="n">
        <v>22</v>
      </c>
      <c r="H56" s="8" t="n">
        <v>1117</v>
      </c>
      <c r="I56" s="8" t="n">
        <v>7</v>
      </c>
      <c r="J56" s="8" t="n">
        <v>60</v>
      </c>
      <c r="K56" s="10" t="n">
        <v>0.2</v>
      </c>
      <c r="L56" s="8"/>
      <c r="M56" s="8"/>
    </row>
    <row r="57" customFormat="false" ht="15.25" hidden="false" customHeight="false" outlineLevel="0" collapsed="false">
      <c r="A57" s="0" t="s">
        <v>40</v>
      </c>
      <c r="B57" s="1" t="n">
        <v>43917</v>
      </c>
      <c r="C57" s="8" t="n">
        <v>1306</v>
      </c>
      <c r="D57" s="8" t="n">
        <v>164</v>
      </c>
      <c r="E57" s="8" t="n">
        <v>4</v>
      </c>
      <c r="F57" s="8" t="n">
        <v>1</v>
      </c>
      <c r="G57" s="8" t="n">
        <v>22</v>
      </c>
      <c r="H57" s="8" t="n">
        <v>1280</v>
      </c>
      <c r="I57" s="8" t="n">
        <v>7</v>
      </c>
      <c r="J57" s="8" t="n">
        <v>68</v>
      </c>
      <c r="K57" s="10" t="n">
        <v>0.2</v>
      </c>
      <c r="L57" s="8"/>
      <c r="M57" s="8"/>
    </row>
    <row r="58" customFormat="false" ht="15.25" hidden="false" customHeight="false" outlineLevel="0" collapsed="false">
      <c r="A58" s="0" t="s">
        <v>40</v>
      </c>
      <c r="B58" s="1" t="n">
        <v>43918</v>
      </c>
      <c r="C58" s="8" t="n">
        <v>1610</v>
      </c>
      <c r="D58" s="8" t="n">
        <v>304</v>
      </c>
      <c r="E58" s="8" t="n">
        <v>5</v>
      </c>
      <c r="F58" s="8" t="n">
        <v>1</v>
      </c>
      <c r="G58" s="8" t="n">
        <v>43</v>
      </c>
      <c r="H58" s="8" t="n">
        <v>1562</v>
      </c>
      <c r="I58" s="8" t="n">
        <v>7</v>
      </c>
      <c r="J58" s="8" t="n">
        <v>84</v>
      </c>
      <c r="K58" s="10" t="n">
        <v>0.3</v>
      </c>
      <c r="L58" s="8"/>
      <c r="M58" s="8"/>
    </row>
    <row r="59" customFormat="false" ht="15.25" hidden="false" customHeight="false" outlineLevel="0" collapsed="false">
      <c r="A59" s="0" t="s">
        <v>40</v>
      </c>
      <c r="B59" s="1" t="n">
        <v>43919</v>
      </c>
      <c r="C59" s="8" t="n">
        <v>1909</v>
      </c>
      <c r="D59" s="8" t="n">
        <v>299</v>
      </c>
      <c r="E59" s="8" t="n">
        <v>6</v>
      </c>
      <c r="F59" s="8" t="n">
        <v>1</v>
      </c>
      <c r="G59" s="8" t="n">
        <v>61</v>
      </c>
      <c r="H59" s="8" t="n">
        <v>1842</v>
      </c>
      <c r="I59" s="8" t="n">
        <v>7</v>
      </c>
      <c r="J59" s="8" t="n">
        <v>100</v>
      </c>
      <c r="K59" s="10" t="n">
        <v>0.3</v>
      </c>
      <c r="L59" s="8"/>
      <c r="M59" s="8"/>
    </row>
    <row r="60" customFormat="false" ht="15.25" hidden="false" customHeight="false" outlineLevel="0" collapsed="false">
      <c r="A60" s="0" t="s">
        <v>40</v>
      </c>
      <c r="B60" s="1" t="n">
        <v>43920</v>
      </c>
      <c r="C60" s="8" t="n">
        <v>2139</v>
      </c>
      <c r="D60" s="8" t="n">
        <v>230</v>
      </c>
      <c r="E60" s="8" t="n">
        <v>7</v>
      </c>
      <c r="F60" s="8" t="n">
        <v>1</v>
      </c>
      <c r="G60" s="8" t="n">
        <v>75</v>
      </c>
      <c r="H60" s="8" t="n">
        <v>2057</v>
      </c>
      <c r="I60" s="8" t="n">
        <v>7</v>
      </c>
      <c r="J60" s="8" t="n">
        <v>112</v>
      </c>
      <c r="K60" s="10" t="n">
        <v>0.4</v>
      </c>
      <c r="L60" s="8"/>
      <c r="M60" s="8"/>
    </row>
    <row r="61" customFormat="false" ht="15.25" hidden="false" customHeight="false" outlineLevel="0" collapsed="false">
      <c r="A61" s="0" t="s">
        <v>40</v>
      </c>
      <c r="B61" s="1" t="n">
        <v>43921</v>
      </c>
      <c r="C61" s="8" t="n">
        <v>2449</v>
      </c>
      <c r="D61" s="8" t="n">
        <v>310</v>
      </c>
      <c r="E61" s="8" t="n">
        <v>8</v>
      </c>
      <c r="F61" s="8" t="n">
        <v>1</v>
      </c>
      <c r="G61" s="8" t="n">
        <v>156</v>
      </c>
      <c r="H61" s="8" t="n">
        <v>2285</v>
      </c>
      <c r="I61" s="8" t="n">
        <v>14</v>
      </c>
      <c r="J61" s="8" t="n">
        <v>128</v>
      </c>
      <c r="K61" s="10" t="n">
        <v>0.4</v>
      </c>
      <c r="L61" s="8"/>
      <c r="M61" s="8"/>
    </row>
    <row r="62" customFormat="false" ht="15.25" hidden="false" customHeight="false" outlineLevel="0" collapsed="false">
      <c r="A62" s="0" t="s">
        <v>40</v>
      </c>
      <c r="B62" s="1" t="n">
        <v>43922</v>
      </c>
      <c r="C62" s="8" t="n">
        <v>2738</v>
      </c>
      <c r="D62" s="8" t="n">
        <v>289</v>
      </c>
      <c r="E62" s="8" t="n">
        <v>12</v>
      </c>
      <c r="F62" s="8" t="n">
        <v>4</v>
      </c>
      <c r="G62" s="8" t="n">
        <v>156</v>
      </c>
      <c r="H62" s="8" t="n">
        <v>2570</v>
      </c>
      <c r="I62" s="8" t="n">
        <v>14</v>
      </c>
      <c r="J62" s="8" t="n">
        <v>143</v>
      </c>
      <c r="K62" s="10" t="n">
        <v>0.6</v>
      </c>
      <c r="L62" s="8"/>
      <c r="M62" s="8"/>
    </row>
    <row r="63" customFormat="false" ht="15.25" hidden="false" customHeight="false" outlineLevel="0" collapsed="false">
      <c r="A63" s="0" t="s">
        <v>40</v>
      </c>
      <c r="B63" s="1" t="n">
        <v>43923</v>
      </c>
      <c r="C63" s="8" t="n">
        <v>3031</v>
      </c>
      <c r="D63" s="8" t="n">
        <v>293</v>
      </c>
      <c r="E63" s="8" t="n">
        <v>16</v>
      </c>
      <c r="F63" s="8" t="n">
        <v>4</v>
      </c>
      <c r="G63" s="8" t="n">
        <v>234</v>
      </c>
      <c r="H63" s="8" t="n">
        <v>2781</v>
      </c>
      <c r="I63" s="8" t="n">
        <v>31</v>
      </c>
      <c r="J63" s="8" t="n">
        <v>159</v>
      </c>
      <c r="K63" s="10" t="n">
        <v>0.8</v>
      </c>
      <c r="L63" s="8"/>
      <c r="M63" s="8"/>
    </row>
    <row r="64" customFormat="false" ht="15.25" hidden="false" customHeight="false" outlineLevel="0" collapsed="false">
      <c r="A64" s="0" t="s">
        <v>40</v>
      </c>
      <c r="B64" s="1" t="n">
        <v>43924</v>
      </c>
      <c r="C64" s="8" t="n">
        <v>3404</v>
      </c>
      <c r="D64" s="8" t="n">
        <v>373</v>
      </c>
      <c r="E64" s="8" t="n">
        <v>18</v>
      </c>
      <c r="F64" s="8" t="n">
        <v>2</v>
      </c>
      <c r="G64" s="8" t="n">
        <v>335</v>
      </c>
      <c r="H64" s="8" t="n">
        <v>3051</v>
      </c>
      <c r="I64" s="8" t="n">
        <v>31</v>
      </c>
      <c r="J64" s="8" t="n">
        <v>178</v>
      </c>
      <c r="K64" s="10" t="n">
        <v>0.9</v>
      </c>
      <c r="L64" s="8"/>
      <c r="M64" s="8"/>
    </row>
    <row r="65" customFormat="false" ht="15.25" hidden="false" customHeight="false" outlineLevel="0" collapsed="false">
      <c r="A65" s="0" t="s">
        <v>40</v>
      </c>
      <c r="B65" s="1" t="n">
        <v>43925</v>
      </c>
      <c r="C65" s="8" t="n">
        <v>3737</v>
      </c>
      <c r="D65" s="8" t="n">
        <v>333</v>
      </c>
      <c r="E65" s="8" t="n">
        <v>22</v>
      </c>
      <c r="F65" s="8" t="n">
        <v>4</v>
      </c>
      <c r="G65" s="8" t="n">
        <v>427</v>
      </c>
      <c r="H65" s="8" t="n">
        <v>3288</v>
      </c>
      <c r="I65" s="8" t="n">
        <v>31</v>
      </c>
      <c r="J65" s="8" t="n">
        <v>195</v>
      </c>
      <c r="K65" s="8" t="n">
        <v>1</v>
      </c>
      <c r="L65" s="8"/>
      <c r="M65" s="8"/>
    </row>
    <row r="66" customFormat="false" ht="15.25" hidden="false" customHeight="false" outlineLevel="0" collapsed="false">
      <c r="A66" s="0" t="s">
        <v>40</v>
      </c>
      <c r="B66" s="1" t="n">
        <v>43926</v>
      </c>
      <c r="C66" s="8" t="n">
        <v>4161</v>
      </c>
      <c r="D66" s="8" t="n">
        <v>424</v>
      </c>
      <c r="E66" s="8" t="n">
        <v>27</v>
      </c>
      <c r="F66" s="8" t="n">
        <v>5</v>
      </c>
      <c r="G66" s="8" t="n">
        <v>528</v>
      </c>
      <c r="H66" s="8" t="n">
        <v>3606</v>
      </c>
      <c r="I66" s="8" t="n">
        <v>38</v>
      </c>
      <c r="J66" s="8" t="n">
        <v>218</v>
      </c>
      <c r="K66" s="8" t="n">
        <v>1</v>
      </c>
      <c r="L66" s="8" t="n">
        <v>48613</v>
      </c>
      <c r="M66" s="8" t="n">
        <v>2543</v>
      </c>
    </row>
    <row r="67" customFormat="false" ht="15.25" hidden="false" customHeight="false" outlineLevel="0" collapsed="false">
      <c r="A67" s="0" t="s">
        <v>40</v>
      </c>
      <c r="B67" s="1" t="n">
        <v>43927</v>
      </c>
      <c r="C67" s="8" t="n">
        <v>4471</v>
      </c>
      <c r="D67" s="8" t="n">
        <v>310</v>
      </c>
      <c r="E67" s="8" t="n">
        <v>34</v>
      </c>
      <c r="F67" s="8" t="n">
        <v>7</v>
      </c>
      <c r="G67" s="8" t="n">
        <v>618</v>
      </c>
      <c r="H67" s="8" t="n">
        <v>3819</v>
      </c>
      <c r="I67" s="8" t="n">
        <v>307</v>
      </c>
      <c r="J67" s="8" t="n">
        <v>234</v>
      </c>
      <c r="K67" s="8" t="n">
        <v>2</v>
      </c>
      <c r="L67" s="8" t="n">
        <v>51956</v>
      </c>
      <c r="M67" s="8" t="n">
        <v>2718</v>
      </c>
    </row>
    <row r="68" customFormat="false" ht="15.25" hidden="false" customHeight="false" outlineLevel="0" collapsed="false">
      <c r="A68" s="0" t="s">
        <v>40</v>
      </c>
      <c r="B68" s="1" t="n">
        <v>43928</v>
      </c>
      <c r="C68" s="13" t="n">
        <v>4815</v>
      </c>
      <c r="D68" s="13" t="n">
        <v>344</v>
      </c>
      <c r="E68" s="13" t="n">
        <v>37</v>
      </c>
      <c r="F68" s="13" t="n">
        <v>3</v>
      </c>
      <c r="G68" s="13" t="n">
        <v>728</v>
      </c>
      <c r="H68" s="13" t="n">
        <v>4050</v>
      </c>
      <c r="I68" s="13" t="n">
        <v>327</v>
      </c>
      <c r="J68" s="13" t="n">
        <v>252</v>
      </c>
      <c r="K68" s="13" t="n">
        <v>2</v>
      </c>
      <c r="L68" s="13" t="n">
        <v>54864</v>
      </c>
      <c r="M68" s="13" t="n">
        <v>2870</v>
      </c>
    </row>
    <row r="69" customFormat="false" ht="15.25" hidden="false" customHeight="false" outlineLevel="0" collapsed="false">
      <c r="A69" s="0" t="s">
        <v>40</v>
      </c>
      <c r="B69" s="1" t="n">
        <v>43929</v>
      </c>
      <c r="C69" s="12" t="n">
        <v>5116</v>
      </c>
      <c r="D69" s="12" t="n">
        <v>301</v>
      </c>
      <c r="E69" s="12" t="n">
        <v>43</v>
      </c>
      <c r="F69" s="12" t="n">
        <v>6</v>
      </c>
      <c r="G69" s="12" t="n">
        <v>898</v>
      </c>
      <c r="H69" s="12" t="n">
        <v>4175</v>
      </c>
      <c r="I69" s="12" t="n">
        <v>337</v>
      </c>
      <c r="J69" s="12" t="n">
        <v>268</v>
      </c>
      <c r="K69" s="12" t="n">
        <v>2</v>
      </c>
      <c r="L69" s="12" t="n">
        <v>57122</v>
      </c>
      <c r="M69" s="12" t="n">
        <v>2988</v>
      </c>
    </row>
    <row r="70" customFormat="false" ht="15.25" hidden="false" customHeight="false" outlineLevel="0" collapsed="false">
      <c r="A70" s="0" t="s">
        <v>40</v>
      </c>
      <c r="B70" s="1" t="n">
        <v>43930</v>
      </c>
      <c r="C70" s="12" t="n">
        <v>5546</v>
      </c>
      <c r="D70" s="12" t="n">
        <v>430</v>
      </c>
      <c r="E70" s="12" t="n">
        <v>48</v>
      </c>
      <c r="F70" s="12" t="n">
        <v>5</v>
      </c>
      <c r="G70" s="12" t="n">
        <v>1115</v>
      </c>
      <c r="H70" s="12" t="n">
        <v>4383</v>
      </c>
      <c r="I70" s="12" t="n">
        <v>362</v>
      </c>
      <c r="J70" s="12" t="n">
        <v>290</v>
      </c>
      <c r="K70" s="12" t="n">
        <v>3</v>
      </c>
      <c r="L70" s="12" t="n">
        <v>60391</v>
      </c>
      <c r="M70" s="12" t="n">
        <v>3159</v>
      </c>
    </row>
    <row r="71" customFormat="false" ht="15.25" hidden="false" customHeight="false" outlineLevel="0" collapsed="false">
      <c r="A71" s="0" t="s">
        <v>40</v>
      </c>
      <c r="B71" s="1" t="n">
        <v>43931</v>
      </c>
      <c r="C71" s="12" t="n">
        <v>5972</v>
      </c>
      <c r="D71" s="12" t="n">
        <v>426</v>
      </c>
      <c r="E71" s="12" t="n">
        <v>57</v>
      </c>
      <c r="F71" s="12" t="n">
        <v>9</v>
      </c>
      <c r="G71" s="12" t="n">
        <v>1274</v>
      </c>
      <c r="H71" s="12" t="n">
        <v>4641</v>
      </c>
      <c r="I71" s="12" t="n">
        <v>360</v>
      </c>
      <c r="J71" s="12" t="n">
        <v>312</v>
      </c>
      <c r="K71" s="12" t="n">
        <v>3</v>
      </c>
      <c r="L71" s="12" t="n">
        <v>68353</v>
      </c>
      <c r="M71" s="12" t="n">
        <v>3576</v>
      </c>
    </row>
    <row r="72" customFormat="false" ht="15.25" hidden="false" customHeight="false" outlineLevel="0" collapsed="false">
      <c r="A72" s="0" t="s">
        <v>40</v>
      </c>
      <c r="B72" s="1" t="n">
        <v>43932</v>
      </c>
      <c r="C72" s="12" t="n">
        <v>6501</v>
      </c>
      <c r="D72" s="12" t="n">
        <v>529</v>
      </c>
      <c r="E72" s="12" t="n">
        <v>65</v>
      </c>
      <c r="F72" s="12" t="n">
        <v>8</v>
      </c>
      <c r="G72" s="12" t="n">
        <v>1571</v>
      </c>
      <c r="H72" s="12" t="n">
        <v>4865</v>
      </c>
      <c r="I72" s="12" t="n">
        <v>70</v>
      </c>
      <c r="J72" s="12" t="n">
        <v>340</v>
      </c>
      <c r="K72" s="12" t="n">
        <v>3</v>
      </c>
      <c r="L72" s="12" t="n">
        <v>72797</v>
      </c>
      <c r="M72" s="12" t="n">
        <v>3808</v>
      </c>
    </row>
    <row r="73" customFormat="false" ht="15.25" hidden="false" customHeight="false" outlineLevel="0" collapsed="false">
      <c r="A73" s="0" t="s">
        <v>40</v>
      </c>
      <c r="B73" s="1" t="n">
        <v>43933</v>
      </c>
      <c r="C73" s="12" t="n">
        <v>6927</v>
      </c>
      <c r="D73" s="12" t="n">
        <v>426</v>
      </c>
      <c r="E73" s="12" t="n">
        <v>73</v>
      </c>
      <c r="F73" s="12" t="n">
        <v>8</v>
      </c>
      <c r="G73" s="12" t="n">
        <v>1864</v>
      </c>
      <c r="H73" s="12" t="n">
        <v>4990</v>
      </c>
      <c r="I73" s="12" t="n">
        <v>383</v>
      </c>
      <c r="J73" s="12" t="n">
        <v>362</v>
      </c>
      <c r="K73" s="12" t="n">
        <v>4</v>
      </c>
      <c r="L73" s="12" t="n">
        <v>76374</v>
      </c>
      <c r="M73" s="12" t="n">
        <v>3995</v>
      </c>
    </row>
    <row r="74" customFormat="false" ht="15.25" hidden="false" customHeight="false" outlineLevel="0" collapsed="false">
      <c r="A74" s="0" t="s">
        <v>40</v>
      </c>
      <c r="B74" s="1" t="n">
        <v>43934</v>
      </c>
      <c r="C74" s="12" t="n">
        <v>7213</v>
      </c>
      <c r="D74" s="12" t="n">
        <v>286</v>
      </c>
      <c r="E74" s="12" t="n">
        <v>80</v>
      </c>
      <c r="F74" s="12" t="n">
        <v>7</v>
      </c>
      <c r="G74" s="12" t="n">
        <v>2059</v>
      </c>
      <c r="H74" s="12" t="n">
        <v>5074</v>
      </c>
      <c r="I74" s="12" t="n">
        <v>387</v>
      </c>
      <c r="J74" s="12" t="n">
        <v>377</v>
      </c>
      <c r="K74" s="12" t="n">
        <v>4</v>
      </c>
      <c r="L74" s="12" t="n">
        <v>82271</v>
      </c>
      <c r="M74" s="12" t="n">
        <v>4304</v>
      </c>
    </row>
    <row r="75" customFormat="false" ht="15.25" hidden="false" customHeight="false" outlineLevel="0" collapsed="false">
      <c r="A75" s="0" t="s">
        <v>40</v>
      </c>
      <c r="B75" s="1" t="n">
        <v>43935</v>
      </c>
      <c r="C75" s="12" t="n">
        <v>7525</v>
      </c>
      <c r="D75" s="12" t="n">
        <v>312</v>
      </c>
      <c r="E75" s="12" t="n">
        <v>82</v>
      </c>
      <c r="F75" s="12" t="n">
        <v>2</v>
      </c>
      <c r="G75" s="12" t="n">
        <v>2367</v>
      </c>
      <c r="H75" s="12" t="n">
        <v>5076</v>
      </c>
      <c r="I75" s="12" t="n">
        <v>387</v>
      </c>
      <c r="J75" s="12" t="n">
        <v>394</v>
      </c>
      <c r="K75" s="12" t="n">
        <v>4</v>
      </c>
      <c r="L75" s="12" t="n">
        <v>85035</v>
      </c>
      <c r="M75" s="12" t="n">
        <v>4448</v>
      </c>
    </row>
    <row r="76" customFormat="false" ht="15.25" hidden="false" customHeight="false" outlineLevel="0" collapsed="false">
      <c r="A76" s="0" t="s">
        <v>40</v>
      </c>
      <c r="B76" s="1" t="n">
        <v>43936</v>
      </c>
      <c r="C76" s="12" t="n">
        <v>7917</v>
      </c>
      <c r="D76" s="12" t="n">
        <v>392</v>
      </c>
      <c r="E76" s="12" t="n">
        <v>92</v>
      </c>
      <c r="F76" s="12" t="n">
        <v>10</v>
      </c>
      <c r="G76" s="12" t="n">
        <v>2646</v>
      </c>
      <c r="H76" s="12" t="n">
        <v>5179</v>
      </c>
      <c r="I76" s="12" t="n">
        <v>387</v>
      </c>
      <c r="J76" s="12" t="n">
        <v>414</v>
      </c>
      <c r="K76" s="12" t="n">
        <v>5</v>
      </c>
      <c r="L76" s="12" t="n">
        <v>87794</v>
      </c>
      <c r="M76" s="12" t="n">
        <v>4593</v>
      </c>
    </row>
    <row r="77" customFormat="false" ht="15.25" hidden="false" customHeight="false" outlineLevel="0" collapsed="false">
      <c r="A77" s="0" t="s">
        <v>40</v>
      </c>
      <c r="B77" s="1" t="n">
        <v>43937</v>
      </c>
      <c r="C77" s="12" t="n">
        <v>8273</v>
      </c>
      <c r="D77" s="12" t="n">
        <v>356</v>
      </c>
      <c r="E77" s="12" t="n">
        <v>94</v>
      </c>
      <c r="F77" s="12" t="n">
        <v>2</v>
      </c>
      <c r="G77" s="12" t="n">
        <v>2937</v>
      </c>
      <c r="H77" s="12" t="n">
        <v>5242</v>
      </c>
      <c r="I77" s="12" t="n">
        <v>389</v>
      </c>
      <c r="J77" s="12" t="n">
        <v>433</v>
      </c>
      <c r="K77" s="12" t="n">
        <v>5</v>
      </c>
      <c r="L77" s="12" t="n">
        <v>91873</v>
      </c>
      <c r="M77" s="12" t="n">
        <v>4806</v>
      </c>
    </row>
    <row r="78" customFormat="false" ht="15.25" hidden="false" customHeight="false" outlineLevel="0" collapsed="false">
      <c r="A78" s="0" t="s">
        <v>40</v>
      </c>
      <c r="B78" s="1" t="n">
        <v>43938</v>
      </c>
      <c r="C78" s="12" t="n">
        <v>8807</v>
      </c>
      <c r="D78" s="12" t="n">
        <v>534</v>
      </c>
      <c r="E78" s="12" t="n">
        <v>105</v>
      </c>
      <c r="F78" s="12" t="n">
        <v>11</v>
      </c>
      <c r="G78" s="12" t="n">
        <v>3299</v>
      </c>
      <c r="H78" s="12" t="n">
        <v>5403</v>
      </c>
      <c r="I78" s="12" t="n">
        <v>384</v>
      </c>
      <c r="J78" s="12" t="n">
        <v>461</v>
      </c>
      <c r="K78" s="12" t="n">
        <v>5</v>
      </c>
      <c r="L78" s="12" t="n">
        <v>98424</v>
      </c>
      <c r="M78" s="12" t="n">
        <v>5149</v>
      </c>
    </row>
    <row r="79" customFormat="false" ht="15.25" hidden="false" customHeight="false" outlineLevel="0" collapsed="false">
      <c r="A79" s="0" t="s">
        <v>40</v>
      </c>
      <c r="B79" s="1" t="n">
        <v>43939</v>
      </c>
      <c r="C79" s="12" t="n">
        <v>9252</v>
      </c>
      <c r="D79" s="12" t="n">
        <v>445</v>
      </c>
      <c r="E79" s="12" t="n">
        <v>116</v>
      </c>
      <c r="F79" s="12" t="n">
        <v>11</v>
      </c>
      <c r="G79" s="12" t="n">
        <v>3621</v>
      </c>
      <c r="H79" s="12" t="n">
        <v>5515</v>
      </c>
      <c r="I79" s="12" t="n">
        <v>384</v>
      </c>
      <c r="J79" s="12" t="n">
        <v>484</v>
      </c>
      <c r="K79" s="12" t="n">
        <v>6</v>
      </c>
      <c r="L79" s="12" t="n">
        <v>103873</v>
      </c>
      <c r="M79" s="12" t="n">
        <v>5434</v>
      </c>
    </row>
    <row r="80" customFormat="false" ht="15.25" hidden="false" customHeight="false" outlineLevel="0" collapsed="false">
      <c r="A80" s="0" t="s">
        <v>40</v>
      </c>
      <c r="B80" s="1" t="n">
        <v>43940</v>
      </c>
      <c r="C80" s="12" t="n">
        <v>9730</v>
      </c>
      <c r="D80" s="12" t="n">
        <v>478</v>
      </c>
      <c r="E80" s="12" t="n">
        <v>126</v>
      </c>
      <c r="F80" s="12" t="n">
        <v>10</v>
      </c>
      <c r="G80" s="12" t="n">
        <v>4035</v>
      </c>
      <c r="H80" s="12" t="n">
        <v>5569</v>
      </c>
      <c r="I80" s="12" t="n">
        <v>360</v>
      </c>
      <c r="J80" s="12" t="n">
        <v>509</v>
      </c>
      <c r="K80" s="12" t="n">
        <v>7</v>
      </c>
      <c r="L80" s="12" t="n">
        <v>108891</v>
      </c>
      <c r="M80" s="12" t="n">
        <v>5696</v>
      </c>
    </row>
    <row r="81" customFormat="false" ht="15.25" hidden="false" customHeight="false" outlineLevel="0" collapsed="false">
      <c r="A81" s="0" t="s">
        <v>40</v>
      </c>
      <c r="B81" s="1" t="n">
        <v>43941</v>
      </c>
      <c r="C81" s="12" t="n">
        <v>10088</v>
      </c>
      <c r="D81" s="12" t="n">
        <v>358</v>
      </c>
      <c r="E81" s="12" t="n">
        <v>133</v>
      </c>
      <c r="F81" s="12" t="n">
        <v>7</v>
      </c>
      <c r="G81" s="12" t="n">
        <v>4338</v>
      </c>
      <c r="H81" s="12" t="n">
        <v>5617</v>
      </c>
      <c r="I81" s="12" t="n">
        <v>360</v>
      </c>
      <c r="J81" s="12" t="n">
        <v>528</v>
      </c>
      <c r="K81" s="12" t="n">
        <v>7</v>
      </c>
      <c r="L81" s="12" t="n">
        <v>113649</v>
      </c>
      <c r="M81" s="12" t="n">
        <v>5945</v>
      </c>
    </row>
    <row r="82" customFormat="false" ht="15.25" hidden="false" customHeight="false" outlineLevel="0" collapsed="false">
      <c r="A82" s="0" t="s">
        <v>40</v>
      </c>
      <c r="B82" s="1" t="n">
        <v>43942</v>
      </c>
      <c r="C82" s="6" t="n">
        <v>10507</v>
      </c>
      <c r="D82" s="6" t="n">
        <v>419</v>
      </c>
      <c r="E82" s="6" t="n">
        <v>139</v>
      </c>
      <c r="F82" s="6" t="n">
        <v>6</v>
      </c>
      <c r="G82" s="6" t="n">
        <v>4676</v>
      </c>
      <c r="H82" s="6" t="n">
        <v>5692</v>
      </c>
      <c r="I82" s="6" t="n">
        <v>377</v>
      </c>
      <c r="J82" s="6" t="n">
        <v>550</v>
      </c>
      <c r="K82" s="6" t="n">
        <v>7</v>
      </c>
      <c r="L82" s="6" t="n">
        <v>118827</v>
      </c>
      <c r="M82" s="6" t="n">
        <v>6216</v>
      </c>
    </row>
    <row r="83" customFormat="false" ht="15.25" hidden="false" customHeight="false" outlineLevel="0" collapsed="false">
      <c r="A83" s="0" t="s">
        <v>40</v>
      </c>
      <c r="B83" s="1" t="n">
        <v>43943</v>
      </c>
      <c r="C83" s="6" t="n">
        <v>10832</v>
      </c>
      <c r="D83" s="6" t="n">
        <v>325</v>
      </c>
      <c r="E83" s="6" t="n">
        <v>147</v>
      </c>
      <c r="F83" s="6" t="n">
        <v>8</v>
      </c>
      <c r="G83" s="6" t="n">
        <v>4969</v>
      </c>
      <c r="H83" s="6" t="n">
        <v>5716</v>
      </c>
      <c r="I83" s="6" t="n">
        <v>392</v>
      </c>
      <c r="J83" s="6" t="n">
        <v>567</v>
      </c>
      <c r="K83" s="6" t="n">
        <v>8</v>
      </c>
      <c r="L83" s="6" t="n">
        <v>122357</v>
      </c>
      <c r="M83" s="6" t="n">
        <v>6401</v>
      </c>
    </row>
    <row r="84" customFormat="false" ht="15.25" hidden="false" customHeight="false" outlineLevel="0" collapsed="false">
      <c r="A84" s="0" t="s">
        <v>40</v>
      </c>
      <c r="B84" s="1" t="n">
        <v>43944</v>
      </c>
      <c r="C84" s="6" t="n">
        <v>11296</v>
      </c>
      <c r="D84" s="6" t="n">
        <v>464</v>
      </c>
      <c r="E84" s="6" t="n">
        <v>160</v>
      </c>
      <c r="F84" s="6" t="n">
        <v>13</v>
      </c>
      <c r="G84" s="6" t="n">
        <v>5386</v>
      </c>
      <c r="H84" s="6" t="n">
        <v>5750</v>
      </c>
      <c r="I84" s="6" t="n">
        <v>399</v>
      </c>
      <c r="J84" s="6" t="n">
        <v>591</v>
      </c>
      <c r="K84" s="6" t="n">
        <v>8</v>
      </c>
      <c r="L84" s="6" t="n">
        <v>128722</v>
      </c>
      <c r="M84" s="6" t="n">
        <v>6734</v>
      </c>
    </row>
    <row r="85" customFormat="false" ht="15.25" hidden="false" customHeight="false" outlineLevel="0" collapsed="false">
      <c r="A85" s="0" t="s">
        <v>40</v>
      </c>
      <c r="B85" s="1" t="n">
        <v>43945</v>
      </c>
      <c r="C85" s="6" t="n">
        <v>11812</v>
      </c>
      <c r="D85" s="6" t="n">
        <v>516</v>
      </c>
      <c r="E85" s="6" t="n">
        <v>168</v>
      </c>
      <c r="F85" s="6" t="n">
        <v>8</v>
      </c>
      <c r="G85" s="6" t="n">
        <v>5804</v>
      </c>
      <c r="H85" s="6" t="n">
        <v>5840</v>
      </c>
      <c r="I85" s="6" t="n">
        <v>411</v>
      </c>
      <c r="J85" s="6" t="n">
        <v>618</v>
      </c>
      <c r="K85" s="6" t="n">
        <v>9</v>
      </c>
      <c r="L85" s="6" t="n">
        <v>135147</v>
      </c>
      <c r="M85" s="6" t="n">
        <v>7070</v>
      </c>
    </row>
    <row r="86" customFormat="false" ht="15.25" hidden="false" customHeight="false" outlineLevel="0" collapsed="false">
      <c r="A86" s="0" t="s">
        <v>40</v>
      </c>
      <c r="B86" s="1" t="n">
        <v>43946</v>
      </c>
      <c r="C86" s="6" t="n">
        <v>12306</v>
      </c>
      <c r="D86" s="6" t="n">
        <v>494</v>
      </c>
      <c r="E86" s="6" t="n">
        <v>174</v>
      </c>
      <c r="F86" s="6" t="n">
        <v>6</v>
      </c>
      <c r="G86" s="6" t="n">
        <v>6327</v>
      </c>
      <c r="H86" s="6" t="n">
        <v>5805</v>
      </c>
      <c r="I86" s="6" t="n">
        <v>408</v>
      </c>
      <c r="J86" s="6" t="n">
        <v>644</v>
      </c>
      <c r="K86" s="6" t="n">
        <v>9</v>
      </c>
      <c r="L86" s="6" t="n">
        <v>142267</v>
      </c>
      <c r="M86" s="6" t="n">
        <v>7442</v>
      </c>
    </row>
    <row r="87" customFormat="false" ht="15.25" hidden="false" customHeight="false" outlineLevel="0" collapsed="false">
      <c r="A87" s="0" t="s">
        <v>40</v>
      </c>
      <c r="B87" s="1" t="n">
        <v>43947</v>
      </c>
      <c r="C87" s="6" t="n">
        <v>12858</v>
      </c>
      <c r="D87" s="6" t="n">
        <v>552</v>
      </c>
      <c r="E87" s="6" t="n">
        <v>181</v>
      </c>
      <c r="F87" s="6" t="n">
        <v>7</v>
      </c>
      <c r="G87" s="6" t="n">
        <v>6746</v>
      </c>
      <c r="H87" s="6" t="n">
        <v>5931</v>
      </c>
      <c r="I87" s="6" t="n">
        <v>418</v>
      </c>
      <c r="J87" s="6" t="n">
        <v>673</v>
      </c>
      <c r="K87" s="6" t="n">
        <v>9</v>
      </c>
      <c r="L87" s="6" t="n">
        <v>149212</v>
      </c>
      <c r="M87" s="6" t="n">
        <v>7806</v>
      </c>
    </row>
    <row r="88" customFormat="false" ht="15.25" hidden="false" customHeight="false" outlineLevel="0" collapsed="false">
      <c r="A88" s="0" t="s">
        <v>40</v>
      </c>
      <c r="B88" s="1" t="n">
        <v>43948</v>
      </c>
      <c r="C88" s="6" t="n">
        <v>13331</v>
      </c>
      <c r="D88" s="6" t="n">
        <v>473</v>
      </c>
      <c r="E88" s="6" t="n">
        <v>189</v>
      </c>
      <c r="F88" s="6" t="n">
        <v>8</v>
      </c>
      <c r="G88" s="6" t="n">
        <v>7024</v>
      </c>
      <c r="H88" s="6" t="n">
        <v>6118</v>
      </c>
      <c r="I88" s="6" t="n">
        <v>418</v>
      </c>
      <c r="J88" s="6" t="n">
        <v>697</v>
      </c>
      <c r="K88" s="6" t="n">
        <v>10</v>
      </c>
      <c r="L88" s="6" t="n">
        <v>155975</v>
      </c>
      <c r="M88" s="6" t="n">
        <v>8159</v>
      </c>
    </row>
    <row r="89" customFormat="false" ht="14" hidden="false" customHeight="false" outlineLevel="0" collapsed="false">
      <c r="A89" s="0" t="s">
        <v>40</v>
      </c>
      <c r="B89" s="1" t="n">
        <v>43949</v>
      </c>
      <c r="C89" s="2" t="n">
        <v>13813</v>
      </c>
      <c r="D89" s="2" t="n">
        <v>482</v>
      </c>
      <c r="E89" s="2" t="n">
        <v>198</v>
      </c>
      <c r="F89" s="2" t="n">
        <v>9</v>
      </c>
      <c r="G89" s="2" t="n">
        <v>7327</v>
      </c>
      <c r="H89" s="2" t="n">
        <v>6288</v>
      </c>
      <c r="I89" s="2" t="n">
        <v>426</v>
      </c>
      <c r="J89" s="2" t="n">
        <v>723</v>
      </c>
      <c r="K89" s="2" t="n">
        <v>10</v>
      </c>
      <c r="L89" s="2" t="n">
        <v>161235</v>
      </c>
      <c r="M89" s="2" t="n">
        <v>8434</v>
      </c>
    </row>
    <row r="90" customFormat="false" ht="14" hidden="false" customHeight="false" outlineLevel="0" collapsed="false">
      <c r="A90" s="0" t="s">
        <v>40</v>
      </c>
      <c r="B90" s="1" t="n">
        <v>43950</v>
      </c>
      <c r="C90" s="2" t="n">
        <v>14365</v>
      </c>
      <c r="D90" s="2" t="n">
        <v>552</v>
      </c>
      <c r="E90" s="2" t="n">
        <v>207</v>
      </c>
      <c r="F90" s="2" t="n">
        <v>9</v>
      </c>
      <c r="G90" s="2" t="n">
        <v>7710</v>
      </c>
      <c r="H90" s="2" t="n">
        <v>6448</v>
      </c>
      <c r="I90" s="2" t="n">
        <v>426</v>
      </c>
      <c r="J90" s="2" t="n">
        <v>751</v>
      </c>
      <c r="K90" s="2" t="n">
        <v>11</v>
      </c>
      <c r="L90" s="2" t="n">
        <v>166165</v>
      </c>
      <c r="M90" s="2" t="n">
        <v>8692</v>
      </c>
    </row>
    <row r="91" customFormat="false" ht="14" hidden="false" customHeight="false" outlineLevel="0" collapsed="false">
      <c r="A91" s="0" t="s">
        <v>40</v>
      </c>
      <c r="B91" s="1" t="n">
        <v>43951</v>
      </c>
      <c r="C91" s="2" t="n">
        <v>14885</v>
      </c>
      <c r="D91" s="2" t="n">
        <v>520</v>
      </c>
      <c r="E91" s="2" t="n">
        <v>216</v>
      </c>
      <c r="F91" s="2" t="n">
        <v>9</v>
      </c>
      <c r="G91" s="2" t="n">
        <v>8057</v>
      </c>
      <c r="H91" s="2" t="n">
        <v>6612</v>
      </c>
      <c r="I91" s="2" t="n">
        <v>377</v>
      </c>
      <c r="J91" s="2" t="n">
        <v>779</v>
      </c>
      <c r="K91" s="2" t="n">
        <v>11</v>
      </c>
      <c r="L91" s="2" t="n">
        <v>172619</v>
      </c>
      <c r="M91" s="2" t="n">
        <v>9030</v>
      </c>
    </row>
    <row r="92" customFormat="false" ht="14.75" hidden="false" customHeight="false" outlineLevel="0" collapsed="false">
      <c r="A92" s="0" t="s">
        <v>40</v>
      </c>
      <c r="B92" s="1" t="n">
        <v>43952</v>
      </c>
      <c r="C92" s="2" t="n">
        <v>16023</v>
      </c>
      <c r="D92" s="2" t="n">
        <v>1138</v>
      </c>
      <c r="E92" s="2" t="n">
        <v>227</v>
      </c>
      <c r="F92" s="2" t="n">
        <v>11</v>
      </c>
      <c r="G92" s="2" t="n">
        <v>8580</v>
      </c>
      <c r="H92" s="2" t="n">
        <v>7216</v>
      </c>
      <c r="I92" s="2" t="n">
        <v>392</v>
      </c>
      <c r="J92" s="2" t="n">
        <v>838</v>
      </c>
      <c r="K92" s="2" t="n">
        <v>12</v>
      </c>
      <c r="L92" s="2" t="n">
        <v>180517</v>
      </c>
      <c r="M92" s="2" t="n">
        <v>9443</v>
      </c>
    </row>
    <row r="93" customFormat="false" ht="15.25" hidden="false" customHeight="false" outlineLevel="0" collapsed="false">
      <c r="A93" s="0" t="s">
        <v>40</v>
      </c>
      <c r="B93" s="1" t="n">
        <v>43953</v>
      </c>
      <c r="C93" s="6" t="n">
        <f aca="false">Sheet1!IM94</f>
        <v>17008</v>
      </c>
      <c r="D93" s="6" t="n">
        <f aca="false">Sheet1!IN94</f>
        <v>985</v>
      </c>
      <c r="E93" s="6" t="n">
        <f aca="false">Sheet1!IO94</f>
        <v>234</v>
      </c>
      <c r="F93" s="6" t="n">
        <f aca="false">Sheet1!IP94</f>
        <v>7</v>
      </c>
      <c r="G93" s="6" t="n">
        <f aca="false">Sheet1!IQ94</f>
        <v>9018</v>
      </c>
      <c r="H93" s="6" t="n">
        <f aca="false">Sheet1!IR94</f>
        <v>7756</v>
      </c>
      <c r="I93" s="6" t="n">
        <f aca="false">Sheet1!IS94</f>
        <v>392</v>
      </c>
      <c r="J93" s="6" t="n">
        <f aca="false">Sheet1!IT94</f>
        <v>890</v>
      </c>
      <c r="K93" s="6" t="n">
        <f aca="false">Sheet1!IU94</f>
        <v>12</v>
      </c>
      <c r="L93" s="6" t="n">
        <f aca="false">Sheet1!IV94</f>
        <v>189433</v>
      </c>
      <c r="M93" s="6" t="n">
        <f aca="false">Sheet1!IW94</f>
        <v>9910</v>
      </c>
    </row>
    <row r="94" customFormat="false" ht="15.25" hidden="false" customHeight="false" outlineLevel="0" collapsed="false">
      <c r="A94" s="0" t="s">
        <v>40</v>
      </c>
      <c r="B94" s="1" t="n">
        <v>43954</v>
      </c>
      <c r="C94" s="6" t="n">
        <f aca="false">Sheet1!IM95</f>
        <v>18435</v>
      </c>
      <c r="D94" s="6" t="n">
        <f aca="false">Sheet1!IN95</f>
        <v>1427</v>
      </c>
      <c r="E94" s="6" t="n">
        <f aca="false">Sheet1!IO95</f>
        <v>247</v>
      </c>
      <c r="F94" s="6" t="n">
        <f aca="false">Sheet1!IP95</f>
        <v>13</v>
      </c>
      <c r="G94" s="6" t="n">
        <f aca="false">Sheet1!IQ95</f>
        <v>9572</v>
      </c>
      <c r="H94" s="6" t="n">
        <f aca="false">Sheet1!IR95</f>
        <v>8616</v>
      </c>
      <c r="I94" s="6" t="n">
        <f aca="false">Sheet1!IS95</f>
        <v>425</v>
      </c>
      <c r="J94" s="6" t="n">
        <f aca="false">Sheet1!IT95</f>
        <v>964</v>
      </c>
      <c r="K94" s="6" t="n">
        <f aca="false">Sheet1!IU95</f>
        <v>13</v>
      </c>
      <c r="L94" s="6" t="n">
        <f aca="false">Sheet1!IV95</f>
        <v>199400</v>
      </c>
      <c r="M94" s="6" t="n">
        <f aca="false">Sheet1!IW95</f>
        <v>10431</v>
      </c>
    </row>
    <row r="95" customFormat="false" ht="15.25" hidden="false" customHeight="false" outlineLevel="0" collapsed="false">
      <c r="A95" s="0" t="s">
        <v>40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40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40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40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40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40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40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40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40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41</v>
      </c>
      <c r="B2" s="1" t="n">
        <v>43862</v>
      </c>
      <c r="C2" s="6" t="n">
        <v>17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41</v>
      </c>
      <c r="B3" s="1" t="n">
        <v>43863</v>
      </c>
      <c r="C3" s="6" t="n">
        <v>20</v>
      </c>
      <c r="D3" s="6" t="n">
        <v>3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41</v>
      </c>
      <c r="B4" s="1" t="n">
        <v>43864</v>
      </c>
      <c r="C4" s="6" t="n">
        <v>20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41</v>
      </c>
      <c r="B5" s="1" t="n">
        <v>43865</v>
      </c>
      <c r="C5" s="6" t="n">
        <v>20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41</v>
      </c>
      <c r="B6" s="1" t="n">
        <v>43866</v>
      </c>
      <c r="C6" s="6" t="n">
        <v>33</v>
      </c>
      <c r="D6" s="6" t="n">
        <v>13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41</v>
      </c>
      <c r="B7" s="1" t="n">
        <v>43867</v>
      </c>
      <c r="C7" s="6" t="n">
        <v>25</v>
      </c>
      <c r="D7" s="6" t="n">
        <v>-8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41</v>
      </c>
      <c r="B8" s="1" t="n">
        <v>43868</v>
      </c>
      <c r="C8" s="6" t="n">
        <v>25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41</v>
      </c>
      <c r="B9" s="1" t="n">
        <v>43869</v>
      </c>
      <c r="C9" s="6" t="n">
        <v>25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41</v>
      </c>
      <c r="B10" s="1" t="n">
        <v>43870</v>
      </c>
      <c r="C10" s="6" t="n">
        <v>26</v>
      </c>
      <c r="D10" s="6" t="n">
        <v>1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41</v>
      </c>
      <c r="B11" s="1" t="n">
        <v>43871</v>
      </c>
      <c r="C11" s="6" t="n">
        <v>26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41</v>
      </c>
      <c r="B12" s="1" t="n">
        <v>43872</v>
      </c>
      <c r="C12" s="6" t="n">
        <v>26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41</v>
      </c>
      <c r="B13" s="1" t="n">
        <v>43873</v>
      </c>
      <c r="C13" s="6" t="n">
        <v>28</v>
      </c>
      <c r="D13" s="6" t="n">
        <v>2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41</v>
      </c>
      <c r="B14" s="1" t="n">
        <v>43874</v>
      </c>
      <c r="C14" s="6" t="n">
        <v>29</v>
      </c>
      <c r="D14" s="6" t="n">
        <v>1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41</v>
      </c>
      <c r="B15" s="1" t="n">
        <v>43875</v>
      </c>
      <c r="C15" s="6" t="n">
        <v>33</v>
      </c>
      <c r="D15" s="6" t="n">
        <v>4</v>
      </c>
      <c r="E15" s="6" t="n">
        <v>1</v>
      </c>
      <c r="F15" s="6" t="n">
        <v>1</v>
      </c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41</v>
      </c>
      <c r="B16" s="1" t="n">
        <v>43876</v>
      </c>
      <c r="C16" s="6" t="n">
        <v>41</v>
      </c>
      <c r="D16" s="6" t="n">
        <v>8</v>
      </c>
      <c r="E16" s="6" t="n">
        <v>1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41</v>
      </c>
      <c r="B17" s="1" t="n">
        <v>43877</v>
      </c>
      <c r="C17" s="6" t="n">
        <v>53</v>
      </c>
      <c r="D17" s="6" t="n">
        <v>12</v>
      </c>
      <c r="E17" s="6" t="n">
        <v>1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41</v>
      </c>
      <c r="B18" s="1" t="n">
        <v>43878</v>
      </c>
      <c r="C18" s="6" t="n">
        <v>59</v>
      </c>
      <c r="D18" s="6" t="n">
        <v>6</v>
      </c>
      <c r="E18" s="6" t="n">
        <v>1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41</v>
      </c>
      <c r="B19" s="1" t="n">
        <v>43879</v>
      </c>
      <c r="C19" s="6" t="n">
        <v>65</v>
      </c>
      <c r="D19" s="6" t="n">
        <v>6</v>
      </c>
      <c r="E19" s="6" t="n">
        <v>1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41</v>
      </c>
      <c r="B20" s="1" t="n">
        <v>43880</v>
      </c>
      <c r="C20" s="6" t="n">
        <v>73</v>
      </c>
      <c r="D20" s="6" t="n">
        <v>8</v>
      </c>
      <c r="E20" s="6" t="n">
        <v>1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41</v>
      </c>
      <c r="B21" s="1" t="n">
        <v>43881</v>
      </c>
      <c r="C21" s="6" t="n">
        <v>85</v>
      </c>
      <c r="D21" s="6" t="n">
        <v>12</v>
      </c>
      <c r="E21" s="6" t="n">
        <v>1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41</v>
      </c>
      <c r="B22" s="1" t="n">
        <v>43882</v>
      </c>
      <c r="C22" s="6" t="n">
        <v>93</v>
      </c>
      <c r="D22" s="6" t="n">
        <v>8</v>
      </c>
      <c r="E22" s="6" t="n">
        <v>1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41</v>
      </c>
      <c r="B23" s="1" t="n">
        <v>43883</v>
      </c>
      <c r="C23" s="6" t="n">
        <v>105</v>
      </c>
      <c r="D23" s="6" t="n">
        <v>12</v>
      </c>
      <c r="E23" s="6" t="n">
        <v>1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41</v>
      </c>
      <c r="B24" s="1" t="n">
        <v>43884</v>
      </c>
      <c r="C24" s="6" t="n">
        <v>132</v>
      </c>
      <c r="D24" s="6" t="n">
        <v>27</v>
      </c>
      <c r="E24" s="6" t="n">
        <v>1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41</v>
      </c>
      <c r="B25" s="1" t="n">
        <v>43885</v>
      </c>
      <c r="C25" s="6" t="n">
        <v>144</v>
      </c>
      <c r="D25" s="6" t="n">
        <v>12</v>
      </c>
      <c r="E25" s="6" t="n">
        <v>1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41</v>
      </c>
      <c r="B26" s="1" t="n">
        <v>43886</v>
      </c>
      <c r="C26" s="6" t="n">
        <v>157</v>
      </c>
      <c r="D26" s="6" t="n">
        <v>13</v>
      </c>
      <c r="E26" s="6" t="n">
        <v>1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41</v>
      </c>
      <c r="B27" s="1" t="n">
        <v>43887</v>
      </c>
      <c r="C27" s="6" t="n">
        <v>164</v>
      </c>
      <c r="D27" s="6" t="n">
        <v>7</v>
      </c>
      <c r="E27" s="6" t="n">
        <v>1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41</v>
      </c>
      <c r="B28" s="1" t="n">
        <v>43888</v>
      </c>
      <c r="C28" s="6" t="n">
        <v>186</v>
      </c>
      <c r="D28" s="6" t="n">
        <v>22</v>
      </c>
      <c r="E28" s="6" t="n">
        <v>3</v>
      </c>
      <c r="F28" s="6" t="n">
        <v>2</v>
      </c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41</v>
      </c>
      <c r="B29" s="1" t="n">
        <v>43889</v>
      </c>
      <c r="C29" s="6" t="n">
        <v>210</v>
      </c>
      <c r="D29" s="6" t="n">
        <v>24</v>
      </c>
      <c r="E29" s="6" t="n">
        <v>4</v>
      </c>
      <c r="F29" s="6" t="n">
        <v>1</v>
      </c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41</v>
      </c>
      <c r="B30" s="1" t="n">
        <v>43890</v>
      </c>
      <c r="C30" s="6" t="n">
        <v>230</v>
      </c>
      <c r="D30" s="6" t="n">
        <v>20</v>
      </c>
      <c r="E30" s="6" t="n">
        <v>5</v>
      </c>
      <c r="F30" s="6" t="n">
        <v>1</v>
      </c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41</v>
      </c>
      <c r="B31" s="1" t="n">
        <v>43891</v>
      </c>
      <c r="C31" s="6" t="n">
        <v>239</v>
      </c>
      <c r="D31" s="6" t="n">
        <v>9</v>
      </c>
      <c r="E31" s="6" t="n">
        <v>5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41</v>
      </c>
      <c r="B32" s="1" t="n">
        <v>43892</v>
      </c>
      <c r="C32" s="6" t="n">
        <v>254</v>
      </c>
      <c r="D32" s="6" t="n">
        <v>15</v>
      </c>
      <c r="E32" s="6" t="n">
        <v>6</v>
      </c>
      <c r="F32" s="6" t="n">
        <v>1</v>
      </c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41</v>
      </c>
      <c r="B33" s="1" t="n">
        <v>43893</v>
      </c>
      <c r="C33" s="6" t="n">
        <v>268</v>
      </c>
      <c r="D33" s="6" t="n">
        <v>14</v>
      </c>
      <c r="E33" s="6" t="n">
        <v>6</v>
      </c>
      <c r="F33" s="6" t="n">
        <v>0</v>
      </c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41</v>
      </c>
      <c r="B34" s="1" t="n">
        <v>43894</v>
      </c>
      <c r="C34" s="6" t="n">
        <v>284</v>
      </c>
      <c r="D34" s="6" t="n">
        <v>16</v>
      </c>
      <c r="E34" s="6" t="n">
        <v>6</v>
      </c>
      <c r="F34" s="6" t="n">
        <v>0</v>
      </c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41</v>
      </c>
      <c r="B35" s="1" t="n">
        <v>43895</v>
      </c>
      <c r="C35" s="6" t="n">
        <v>317</v>
      </c>
      <c r="D35" s="6" t="n">
        <v>33</v>
      </c>
      <c r="E35" s="6" t="n">
        <v>6</v>
      </c>
      <c r="F35" s="6" t="n">
        <v>0</v>
      </c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41</v>
      </c>
      <c r="B36" s="1" t="n">
        <v>43896</v>
      </c>
      <c r="C36" s="6" t="n">
        <v>349</v>
      </c>
      <c r="D36" s="6" t="n">
        <v>32</v>
      </c>
      <c r="E36" s="6" t="n">
        <v>6</v>
      </c>
      <c r="F36" s="6" t="n">
        <v>0</v>
      </c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41</v>
      </c>
      <c r="B37" s="1" t="n">
        <v>43897</v>
      </c>
      <c r="C37" s="7" t="n">
        <v>420</v>
      </c>
      <c r="D37" s="7" t="n">
        <v>71</v>
      </c>
      <c r="E37" s="7" t="n">
        <v>6</v>
      </c>
      <c r="F37" s="7" t="n">
        <v>0</v>
      </c>
      <c r="G37" s="7" t="n">
        <v>46</v>
      </c>
      <c r="H37" s="7" t="n">
        <v>368</v>
      </c>
      <c r="I37" s="7" t="n">
        <v>34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41</v>
      </c>
      <c r="B38" s="1" t="n">
        <v>43898</v>
      </c>
      <c r="C38" s="6" t="n">
        <v>461</v>
      </c>
      <c r="D38" s="6" t="n">
        <v>41</v>
      </c>
      <c r="E38" s="6" t="n">
        <v>6</v>
      </c>
      <c r="F38" s="6" t="n">
        <v>0</v>
      </c>
      <c r="G38" s="6" t="n">
        <v>76</v>
      </c>
      <c r="H38" s="6" t="n">
        <v>379</v>
      </c>
      <c r="I38" s="6" t="n">
        <v>28</v>
      </c>
      <c r="J38" s="6" t="n">
        <v>3.6</v>
      </c>
      <c r="K38" s="6"/>
      <c r="L38" s="6"/>
      <c r="M38" s="6"/>
    </row>
    <row r="39" customFormat="false" ht="15.25" hidden="false" customHeight="false" outlineLevel="0" collapsed="false">
      <c r="A39" s="0" t="s">
        <v>41</v>
      </c>
      <c r="B39" s="1" t="n">
        <v>43899</v>
      </c>
      <c r="C39" s="6" t="n">
        <v>502</v>
      </c>
      <c r="D39" s="6" t="n">
        <v>41</v>
      </c>
      <c r="E39" s="6" t="n">
        <v>7</v>
      </c>
      <c r="F39" s="6" t="n">
        <v>1</v>
      </c>
      <c r="G39" s="6" t="n">
        <v>76</v>
      </c>
      <c r="H39" s="6" t="n">
        <v>419</v>
      </c>
      <c r="I39" s="6" t="n">
        <v>29</v>
      </c>
      <c r="J39" s="6" t="n">
        <v>4</v>
      </c>
      <c r="K39" s="6"/>
      <c r="L39" s="6"/>
      <c r="M39" s="6"/>
    </row>
    <row r="40" customFormat="false" ht="15.25" hidden="false" customHeight="false" outlineLevel="0" collapsed="false">
      <c r="A40" s="0" t="s">
        <v>41</v>
      </c>
      <c r="B40" s="1" t="n">
        <v>43900</v>
      </c>
      <c r="C40" s="6" t="n">
        <v>530</v>
      </c>
      <c r="D40" s="6" t="n">
        <v>28</v>
      </c>
      <c r="E40" s="6" t="n">
        <v>9</v>
      </c>
      <c r="F40" s="6" t="n">
        <v>2</v>
      </c>
      <c r="G40" s="6" t="n">
        <v>101</v>
      </c>
      <c r="H40" s="6" t="n">
        <v>420</v>
      </c>
      <c r="I40" s="6" t="n">
        <v>33</v>
      </c>
      <c r="J40" s="6" t="n">
        <v>4.2</v>
      </c>
      <c r="K40" s="6"/>
      <c r="L40" s="6"/>
      <c r="M40" s="6"/>
    </row>
    <row r="41" customFormat="false" ht="15.25" hidden="false" customHeight="false" outlineLevel="0" collapsed="false">
      <c r="A41" s="0" t="s">
        <v>41</v>
      </c>
      <c r="B41" s="1" t="n">
        <v>43901</v>
      </c>
      <c r="C41" s="6" t="n">
        <v>587</v>
      </c>
      <c r="D41" s="6" t="n">
        <v>57</v>
      </c>
      <c r="E41" s="6" t="n">
        <v>10</v>
      </c>
      <c r="F41" s="6" t="n">
        <v>1</v>
      </c>
      <c r="G41" s="6" t="n">
        <v>102</v>
      </c>
      <c r="H41" s="6" t="n">
        <v>475</v>
      </c>
      <c r="I41" s="6" t="n">
        <v>31</v>
      </c>
      <c r="J41" s="6" t="n">
        <v>4.6</v>
      </c>
      <c r="K41" s="6"/>
      <c r="L41" s="6"/>
      <c r="M41" s="6"/>
    </row>
    <row r="42" customFormat="false" ht="15.25" hidden="false" customHeight="false" outlineLevel="0" collapsed="false">
      <c r="A42" s="0" t="s">
        <v>41</v>
      </c>
      <c r="B42" s="1" t="n">
        <v>43902</v>
      </c>
      <c r="C42" s="6" t="n">
        <v>639</v>
      </c>
      <c r="D42" s="6" t="n">
        <v>52</v>
      </c>
      <c r="E42" s="6" t="n">
        <v>15</v>
      </c>
      <c r="F42" s="6" t="n">
        <v>5</v>
      </c>
      <c r="G42" s="6" t="n">
        <v>118</v>
      </c>
      <c r="H42" s="6" t="n">
        <v>506</v>
      </c>
      <c r="I42" s="6" t="n">
        <v>26</v>
      </c>
      <c r="J42" s="6" t="n">
        <v>5.1</v>
      </c>
      <c r="K42" s="6"/>
      <c r="L42" s="6"/>
      <c r="M42" s="6"/>
    </row>
    <row r="43" customFormat="false" ht="15.25" hidden="false" customHeight="false" outlineLevel="0" collapsed="false">
      <c r="A43" s="0" t="s">
        <v>41</v>
      </c>
      <c r="B43" s="1" t="n">
        <v>43903</v>
      </c>
      <c r="C43" s="6" t="n">
        <v>691</v>
      </c>
      <c r="D43" s="6" t="n">
        <v>52</v>
      </c>
      <c r="E43" s="6" t="n">
        <v>19</v>
      </c>
      <c r="F43" s="6" t="n">
        <v>4</v>
      </c>
      <c r="G43" s="6" t="n">
        <v>118</v>
      </c>
      <c r="H43" s="6" t="n">
        <v>554</v>
      </c>
      <c r="I43" s="6" t="n">
        <v>29</v>
      </c>
      <c r="J43" s="6" t="n">
        <v>5.5</v>
      </c>
      <c r="K43" s="6"/>
      <c r="L43" s="6"/>
      <c r="M43" s="6"/>
    </row>
    <row r="44" customFormat="false" ht="15.25" hidden="false" customHeight="false" outlineLevel="0" collapsed="false">
      <c r="A44" s="0" t="s">
        <v>41</v>
      </c>
      <c r="B44" s="1" t="n">
        <v>43904</v>
      </c>
      <c r="C44" s="6" t="n">
        <v>701</v>
      </c>
      <c r="D44" s="6" t="n">
        <v>10</v>
      </c>
      <c r="E44" s="6" t="n">
        <v>19</v>
      </c>
      <c r="F44" s="6" t="n">
        <v>0</v>
      </c>
      <c r="G44" s="6" t="n">
        <v>118</v>
      </c>
      <c r="H44" s="6" t="n">
        <v>564</v>
      </c>
      <c r="I44" s="6" t="n">
        <v>29</v>
      </c>
      <c r="J44" s="6" t="n">
        <v>5.5</v>
      </c>
      <c r="K44" s="6"/>
      <c r="L44" s="6"/>
      <c r="M44" s="6"/>
    </row>
    <row r="45" customFormat="false" ht="15.25" hidden="false" customHeight="false" outlineLevel="0" collapsed="false">
      <c r="A45" s="0" t="s">
        <v>41</v>
      </c>
      <c r="B45" s="1" t="n">
        <v>43905</v>
      </c>
      <c r="C45" s="6" t="n">
        <v>804</v>
      </c>
      <c r="D45" s="6" t="n">
        <v>103</v>
      </c>
      <c r="E45" s="6" t="n">
        <v>22</v>
      </c>
      <c r="F45" s="6" t="n">
        <v>3</v>
      </c>
      <c r="G45" s="6" t="n">
        <v>144</v>
      </c>
      <c r="H45" s="6" t="n">
        <v>638</v>
      </c>
      <c r="I45" s="6" t="n">
        <v>35</v>
      </c>
      <c r="J45" s="6" t="n">
        <v>6.4</v>
      </c>
      <c r="K45" s="6"/>
      <c r="L45" s="6"/>
      <c r="M45" s="6"/>
    </row>
    <row r="46" customFormat="false" ht="15.25" hidden="false" customHeight="false" outlineLevel="0" collapsed="false">
      <c r="A46" s="0" t="s">
        <v>41</v>
      </c>
      <c r="B46" s="1" t="n">
        <v>43906</v>
      </c>
      <c r="C46" s="6" t="n">
        <v>839</v>
      </c>
      <c r="D46" s="6" t="n">
        <v>35</v>
      </c>
      <c r="E46" s="6" t="n">
        <v>24</v>
      </c>
      <c r="F46" s="6" t="n">
        <v>2</v>
      </c>
      <c r="G46" s="6" t="n">
        <v>144</v>
      </c>
      <c r="H46" s="6" t="n">
        <v>671</v>
      </c>
      <c r="I46" s="6" t="n">
        <v>36</v>
      </c>
      <c r="J46" s="6" t="n">
        <v>6.6</v>
      </c>
      <c r="K46" s="6"/>
      <c r="L46" s="6"/>
      <c r="M46" s="6"/>
    </row>
    <row r="47" customFormat="false" ht="15.25" hidden="false" customHeight="false" outlineLevel="0" collapsed="false">
      <c r="A47" s="0" t="s">
        <v>41</v>
      </c>
      <c r="B47" s="1" t="n">
        <v>43907</v>
      </c>
      <c r="C47" s="6" t="n">
        <v>895</v>
      </c>
      <c r="D47" s="6" t="n">
        <v>56</v>
      </c>
      <c r="E47" s="6" t="n">
        <v>27</v>
      </c>
      <c r="F47" s="6" t="n">
        <v>3</v>
      </c>
      <c r="G47" s="6" t="n">
        <v>144</v>
      </c>
      <c r="H47" s="6" t="n">
        <v>724</v>
      </c>
      <c r="I47" s="6" t="n">
        <v>41</v>
      </c>
      <c r="J47" s="6" t="n">
        <v>7.1</v>
      </c>
      <c r="K47" s="6"/>
      <c r="L47" s="6"/>
      <c r="M47" s="6"/>
    </row>
    <row r="48" customFormat="false" ht="15.25" hidden="false" customHeight="false" outlineLevel="0" collapsed="false">
      <c r="A48" s="0" t="s">
        <v>41</v>
      </c>
      <c r="B48" s="1" t="n">
        <v>43908</v>
      </c>
      <c r="C48" s="6" t="n">
        <v>878</v>
      </c>
      <c r="D48" s="6" t="n">
        <v>-17</v>
      </c>
      <c r="E48" s="6" t="n">
        <v>29</v>
      </c>
      <c r="F48" s="6" t="n">
        <v>2</v>
      </c>
      <c r="G48" s="6" t="n">
        <v>144</v>
      </c>
      <c r="H48" s="6" t="n">
        <v>705</v>
      </c>
      <c r="I48" s="6" t="n">
        <v>41</v>
      </c>
      <c r="J48" s="6" t="n">
        <v>6.9</v>
      </c>
      <c r="K48" s="6"/>
      <c r="L48" s="6"/>
      <c r="M48" s="6"/>
    </row>
    <row r="49" customFormat="false" ht="15.25" hidden="false" customHeight="false" outlineLevel="0" collapsed="false">
      <c r="A49" s="0" t="s">
        <v>41</v>
      </c>
      <c r="B49" s="1" t="n">
        <v>43909</v>
      </c>
      <c r="C49" s="6" t="n">
        <v>899</v>
      </c>
      <c r="D49" s="6" t="n">
        <v>21</v>
      </c>
      <c r="E49" s="6" t="n">
        <v>29</v>
      </c>
      <c r="F49" s="6" t="n">
        <v>0</v>
      </c>
      <c r="G49" s="6" t="n">
        <v>144</v>
      </c>
      <c r="H49" s="6" t="n">
        <v>726</v>
      </c>
      <c r="I49" s="6" t="n">
        <v>41</v>
      </c>
      <c r="J49" s="6" t="n">
        <v>7</v>
      </c>
      <c r="K49" s="6"/>
      <c r="L49" s="6"/>
      <c r="M49" s="6"/>
    </row>
    <row r="50" customFormat="false" ht="15.25" hidden="false" customHeight="false" outlineLevel="0" collapsed="false">
      <c r="A50" s="0" t="s">
        <v>41</v>
      </c>
      <c r="B50" s="1" t="n">
        <v>43910</v>
      </c>
      <c r="C50" s="6" t="n">
        <v>943</v>
      </c>
      <c r="D50" s="6" t="n">
        <v>44</v>
      </c>
      <c r="E50" s="6" t="n">
        <v>33</v>
      </c>
      <c r="F50" s="6" t="n">
        <v>4</v>
      </c>
      <c r="G50" s="6" t="n">
        <v>191</v>
      </c>
      <c r="H50" s="6" t="n">
        <v>719</v>
      </c>
      <c r="I50" s="6" t="n">
        <v>46</v>
      </c>
      <c r="J50" s="6" t="n">
        <v>7</v>
      </c>
      <c r="K50" s="6"/>
      <c r="L50" s="6"/>
      <c r="M50" s="6"/>
    </row>
    <row r="51" customFormat="false" ht="15.25" hidden="false" customHeight="false" outlineLevel="0" collapsed="false">
      <c r="A51" s="0" t="s">
        <v>41</v>
      </c>
      <c r="B51" s="1" t="n">
        <v>43911</v>
      </c>
      <c r="C51" s="6" t="n">
        <v>963</v>
      </c>
      <c r="D51" s="6" t="n">
        <v>20</v>
      </c>
      <c r="E51" s="6" t="n">
        <v>35</v>
      </c>
      <c r="F51" s="6" t="n">
        <v>2</v>
      </c>
      <c r="G51" s="6" t="n">
        <v>215</v>
      </c>
      <c r="H51" s="6" t="n">
        <v>757</v>
      </c>
      <c r="I51" s="6" t="n">
        <v>50</v>
      </c>
      <c r="J51" s="6" t="n">
        <v>8</v>
      </c>
      <c r="K51" s="6"/>
      <c r="L51" s="6"/>
      <c r="M51" s="6"/>
    </row>
    <row r="52" customFormat="false" ht="15.25" hidden="false" customHeight="false" outlineLevel="0" collapsed="false">
      <c r="A52" s="0" t="s">
        <v>41</v>
      </c>
      <c r="B52" s="1" t="n">
        <v>43912</v>
      </c>
      <c r="C52" s="6" t="n">
        <v>1054</v>
      </c>
      <c r="D52" s="6" t="n">
        <v>91</v>
      </c>
      <c r="E52" s="6" t="n">
        <v>36</v>
      </c>
      <c r="F52" s="6" t="n">
        <v>1</v>
      </c>
      <c r="G52" s="6" t="n">
        <v>215</v>
      </c>
      <c r="H52" s="6" t="n">
        <v>803</v>
      </c>
      <c r="I52" s="6" t="n">
        <v>55</v>
      </c>
      <c r="J52" s="6" t="n">
        <v>8</v>
      </c>
      <c r="K52" s="6"/>
      <c r="L52" s="6"/>
      <c r="M52" s="6"/>
    </row>
    <row r="53" customFormat="false" ht="15.25" hidden="false" customHeight="false" outlineLevel="0" collapsed="false">
      <c r="A53" s="0" t="s">
        <v>41</v>
      </c>
      <c r="B53" s="1" t="n">
        <v>43913</v>
      </c>
      <c r="C53" s="6" t="n">
        <v>1086</v>
      </c>
      <c r="D53" s="6" t="n">
        <v>32</v>
      </c>
      <c r="E53" s="6" t="n">
        <v>36</v>
      </c>
      <c r="F53" s="6" t="n">
        <v>0</v>
      </c>
      <c r="G53" s="6" t="n">
        <v>235</v>
      </c>
      <c r="H53" s="6" t="n">
        <v>815</v>
      </c>
      <c r="I53" s="6" t="n">
        <v>57</v>
      </c>
      <c r="J53" s="6" t="n">
        <v>9</v>
      </c>
      <c r="K53" s="6"/>
      <c r="L53" s="6"/>
      <c r="M53" s="6"/>
    </row>
    <row r="54" customFormat="false" ht="15.25" hidden="false" customHeight="false" outlineLevel="0" collapsed="false">
      <c r="A54" s="0" t="s">
        <v>41</v>
      </c>
      <c r="B54" s="1" t="n">
        <v>43914</v>
      </c>
      <c r="C54" s="6" t="n">
        <v>1128</v>
      </c>
      <c r="D54" s="6" t="n">
        <v>42</v>
      </c>
      <c r="E54" s="6" t="n">
        <v>42</v>
      </c>
      <c r="F54" s="6" t="n">
        <v>6</v>
      </c>
      <c r="G54" s="6" t="n">
        <v>235</v>
      </c>
      <c r="H54" s="6" t="n">
        <v>851</v>
      </c>
      <c r="I54" s="6" t="n">
        <v>49</v>
      </c>
      <c r="J54" s="6" t="n">
        <v>9</v>
      </c>
      <c r="K54" s="6"/>
      <c r="L54" s="6"/>
      <c r="M54" s="6"/>
    </row>
    <row r="55" customFormat="false" ht="15.25" hidden="false" customHeight="false" outlineLevel="0" collapsed="false">
      <c r="A55" s="0" t="s">
        <v>41</v>
      </c>
      <c r="B55" s="1" t="n">
        <v>43915</v>
      </c>
      <c r="C55" s="8" t="n">
        <v>1193</v>
      </c>
      <c r="D55" s="8" t="n">
        <v>65</v>
      </c>
      <c r="E55" s="8" t="n">
        <v>43</v>
      </c>
      <c r="F55" s="8" t="n">
        <v>1</v>
      </c>
      <c r="G55" s="8" t="n">
        <v>285</v>
      </c>
      <c r="H55" s="8" t="n">
        <v>865</v>
      </c>
      <c r="I55" s="8" t="n">
        <v>54</v>
      </c>
      <c r="J55" s="8" t="n">
        <v>9</v>
      </c>
      <c r="K55" s="10" t="n">
        <v>0.3</v>
      </c>
      <c r="L55" s="8"/>
      <c r="M55" s="8"/>
    </row>
    <row r="56" customFormat="false" ht="15.25" hidden="false" customHeight="false" outlineLevel="0" collapsed="false">
      <c r="A56" s="0" t="s">
        <v>41</v>
      </c>
      <c r="B56" s="1" t="n">
        <v>43916</v>
      </c>
      <c r="C56" s="8" t="n">
        <v>1307</v>
      </c>
      <c r="D56" s="8" t="n">
        <v>114</v>
      </c>
      <c r="E56" s="8" t="n">
        <v>45</v>
      </c>
      <c r="F56" s="8" t="n">
        <v>2</v>
      </c>
      <c r="G56" s="8" t="n">
        <v>310</v>
      </c>
      <c r="H56" s="8" t="n">
        <v>952</v>
      </c>
      <c r="I56" s="8" t="n">
        <v>57</v>
      </c>
      <c r="J56" s="8" t="n">
        <v>10</v>
      </c>
      <c r="K56" s="10" t="n">
        <v>0.4</v>
      </c>
      <c r="L56" s="8"/>
      <c r="M56" s="8"/>
    </row>
    <row r="57" customFormat="false" ht="15.25" hidden="false" customHeight="false" outlineLevel="0" collapsed="false">
      <c r="A57" s="0" t="s">
        <v>41</v>
      </c>
      <c r="B57" s="1" t="n">
        <v>43917</v>
      </c>
      <c r="C57" s="8" t="n">
        <v>1399</v>
      </c>
      <c r="D57" s="8" t="n">
        <v>92</v>
      </c>
      <c r="E57" s="8" t="n">
        <v>47</v>
      </c>
      <c r="F57" s="8" t="n">
        <v>2</v>
      </c>
      <c r="G57" s="8" t="n">
        <v>359</v>
      </c>
      <c r="H57" s="8" t="n">
        <v>993</v>
      </c>
      <c r="I57" s="8" t="n">
        <v>57</v>
      </c>
      <c r="J57" s="8" t="n">
        <v>11</v>
      </c>
      <c r="K57" s="10" t="n">
        <v>0.4</v>
      </c>
      <c r="L57" s="8"/>
      <c r="M57" s="8"/>
    </row>
    <row r="58" customFormat="false" ht="15.25" hidden="false" customHeight="false" outlineLevel="0" collapsed="false">
      <c r="A58" s="0" t="s">
        <v>41</v>
      </c>
      <c r="B58" s="1" t="n">
        <v>43918</v>
      </c>
      <c r="C58" s="8" t="n">
        <v>1468</v>
      </c>
      <c r="D58" s="8" t="n">
        <v>69</v>
      </c>
      <c r="E58" s="8" t="n">
        <v>49</v>
      </c>
      <c r="F58" s="8" t="n">
        <v>2</v>
      </c>
      <c r="G58" s="8" t="n">
        <v>372</v>
      </c>
      <c r="H58" s="8" t="n">
        <v>1047</v>
      </c>
      <c r="I58" s="8" t="n">
        <v>56</v>
      </c>
      <c r="J58" s="8" t="n">
        <v>12</v>
      </c>
      <c r="K58" s="10" t="n">
        <v>0.4</v>
      </c>
      <c r="L58" s="8"/>
      <c r="M58" s="8"/>
    </row>
    <row r="59" customFormat="false" ht="15.25" hidden="false" customHeight="false" outlineLevel="0" collapsed="false">
      <c r="A59" s="0" t="s">
        <v>41</v>
      </c>
      <c r="B59" s="1" t="n">
        <v>43919</v>
      </c>
      <c r="C59" s="8" t="n">
        <v>1693</v>
      </c>
      <c r="D59" s="8" t="n">
        <v>225</v>
      </c>
      <c r="E59" s="8" t="n">
        <v>52</v>
      </c>
      <c r="F59" s="8" t="n">
        <v>3</v>
      </c>
      <c r="G59" s="8" t="n">
        <v>404</v>
      </c>
      <c r="H59" s="8" t="n">
        <v>1237</v>
      </c>
      <c r="I59" s="8" t="n">
        <v>56</v>
      </c>
      <c r="J59" s="8" t="n">
        <v>13</v>
      </c>
      <c r="K59" s="10" t="n">
        <v>0.4</v>
      </c>
      <c r="L59" s="8"/>
      <c r="M59" s="8"/>
    </row>
    <row r="60" customFormat="false" ht="15.25" hidden="false" customHeight="false" outlineLevel="0" collapsed="false">
      <c r="A60" s="0" t="s">
        <v>41</v>
      </c>
      <c r="B60" s="1" t="n">
        <v>43920</v>
      </c>
      <c r="C60" s="8" t="n">
        <v>1866</v>
      </c>
      <c r="D60" s="8" t="n">
        <v>173</v>
      </c>
      <c r="E60" s="8" t="n">
        <v>54</v>
      </c>
      <c r="F60" s="8" t="n">
        <v>2</v>
      </c>
      <c r="G60" s="8" t="n">
        <v>424</v>
      </c>
      <c r="H60" s="8" t="n">
        <v>1388</v>
      </c>
      <c r="I60" s="8" t="n">
        <v>56</v>
      </c>
      <c r="J60" s="8" t="n">
        <v>15</v>
      </c>
      <c r="K60" s="10" t="n">
        <v>0.4</v>
      </c>
      <c r="L60" s="8"/>
      <c r="M60" s="8"/>
    </row>
    <row r="61" customFormat="false" ht="15.25" hidden="false" customHeight="false" outlineLevel="0" collapsed="false">
      <c r="A61" s="0" t="s">
        <v>41</v>
      </c>
      <c r="B61" s="1" t="n">
        <v>43921</v>
      </c>
      <c r="C61" s="8" t="n">
        <v>1866</v>
      </c>
      <c r="D61" s="8" t="n">
        <v>0</v>
      </c>
      <c r="E61" s="8" t="n">
        <v>54</v>
      </c>
      <c r="F61" s="8" t="n">
        <v>0</v>
      </c>
      <c r="G61" s="8" t="n">
        <v>424</v>
      </c>
      <c r="H61" s="8" t="n">
        <v>1388</v>
      </c>
      <c r="I61" s="8" t="n">
        <v>56</v>
      </c>
      <c r="J61" s="8" t="n">
        <v>15</v>
      </c>
      <c r="K61" s="10" t="n">
        <v>0.4</v>
      </c>
      <c r="L61" s="8"/>
      <c r="M61" s="8"/>
    </row>
    <row r="62" customFormat="false" ht="15.25" hidden="false" customHeight="false" outlineLevel="0" collapsed="false">
      <c r="A62" s="0" t="s">
        <v>41</v>
      </c>
      <c r="B62" s="1" t="n">
        <v>43922</v>
      </c>
      <c r="C62" s="8" t="n">
        <v>1953</v>
      </c>
      <c r="D62" s="8" t="n">
        <v>87</v>
      </c>
      <c r="E62" s="8" t="n">
        <v>56</v>
      </c>
      <c r="F62" s="8" t="n">
        <v>2</v>
      </c>
      <c r="G62" s="8" t="n">
        <v>424</v>
      </c>
      <c r="H62" s="8" t="n">
        <v>1473</v>
      </c>
      <c r="I62" s="8" t="n">
        <v>56</v>
      </c>
      <c r="J62" s="8" t="n">
        <v>15</v>
      </c>
      <c r="K62" s="10" t="n">
        <v>0.4</v>
      </c>
      <c r="L62" s="8"/>
      <c r="M62" s="8"/>
    </row>
    <row r="63" customFormat="false" ht="15.25" hidden="false" customHeight="false" outlineLevel="0" collapsed="false">
      <c r="A63" s="0" t="s">
        <v>41</v>
      </c>
      <c r="B63" s="1" t="n">
        <v>43923</v>
      </c>
      <c r="C63" s="8" t="n">
        <v>2178</v>
      </c>
      <c r="D63" s="8" t="n">
        <v>225</v>
      </c>
      <c r="E63" s="8" t="n">
        <v>57</v>
      </c>
      <c r="F63" s="8" t="n">
        <v>1</v>
      </c>
      <c r="G63" s="8" t="n">
        <v>472</v>
      </c>
      <c r="H63" s="8" t="n">
        <v>1649</v>
      </c>
      <c r="I63" s="8" t="n">
        <v>69</v>
      </c>
      <c r="J63" s="8" t="n">
        <v>17</v>
      </c>
      <c r="K63" s="10" t="n">
        <v>0.5</v>
      </c>
      <c r="L63" s="8"/>
      <c r="M63" s="8"/>
    </row>
    <row r="64" customFormat="false" ht="15.25" hidden="false" customHeight="false" outlineLevel="0" collapsed="false">
      <c r="A64" s="0" t="s">
        <v>41</v>
      </c>
      <c r="B64" s="1" t="n">
        <v>43924</v>
      </c>
      <c r="C64" s="8" t="n">
        <v>2384</v>
      </c>
      <c r="D64" s="8" t="n">
        <v>206</v>
      </c>
      <c r="E64" s="8" t="n">
        <v>57</v>
      </c>
      <c r="F64" s="8" t="n">
        <v>0</v>
      </c>
      <c r="G64" s="8" t="n">
        <v>472</v>
      </c>
      <c r="H64" s="8" t="n">
        <v>1855</v>
      </c>
      <c r="I64" s="8" t="n">
        <v>69</v>
      </c>
      <c r="J64" s="8" t="n">
        <v>19</v>
      </c>
      <c r="K64" s="10" t="n">
        <v>0.5</v>
      </c>
      <c r="L64" s="8"/>
      <c r="M64" s="8"/>
    </row>
    <row r="65" customFormat="false" ht="15.25" hidden="false" customHeight="false" outlineLevel="0" collapsed="false">
      <c r="A65" s="0" t="s">
        <v>41</v>
      </c>
      <c r="B65" s="1" t="n">
        <v>43925</v>
      </c>
      <c r="C65" s="8" t="n">
        <v>2617</v>
      </c>
      <c r="D65" s="8" t="n">
        <v>233</v>
      </c>
      <c r="E65" s="8" t="n">
        <v>63</v>
      </c>
      <c r="F65" s="8" t="n">
        <v>6</v>
      </c>
      <c r="G65" s="8" t="n">
        <v>514</v>
      </c>
      <c r="H65" s="8" t="n">
        <v>2040</v>
      </c>
      <c r="I65" s="8" t="n">
        <v>60</v>
      </c>
      <c r="J65" s="8" t="n">
        <v>21</v>
      </c>
      <c r="K65" s="10" t="n">
        <v>0.5</v>
      </c>
      <c r="L65" s="8"/>
      <c r="M65" s="8"/>
    </row>
    <row r="66" customFormat="false" ht="15.25" hidden="false" customHeight="false" outlineLevel="0" collapsed="false">
      <c r="A66" s="0" t="s">
        <v>41</v>
      </c>
      <c r="B66" s="1" t="n">
        <v>43926</v>
      </c>
      <c r="C66" s="8" t="n">
        <v>2935</v>
      </c>
      <c r="D66" s="8" t="n">
        <v>318</v>
      </c>
      <c r="E66" s="8" t="n">
        <v>69</v>
      </c>
      <c r="F66" s="8" t="n">
        <v>6</v>
      </c>
      <c r="G66" s="8" t="n">
        <v>514</v>
      </c>
      <c r="H66" s="8" t="n">
        <v>2352</v>
      </c>
      <c r="I66" s="8" t="n">
        <v>60</v>
      </c>
      <c r="J66" s="8" t="n">
        <v>23</v>
      </c>
      <c r="K66" s="10" t="n">
        <v>0.5</v>
      </c>
      <c r="L66" s="8" t="n">
        <v>39446</v>
      </c>
      <c r="M66" s="8" t="n">
        <v>312</v>
      </c>
    </row>
    <row r="67" customFormat="false" ht="15.25" hidden="false" customHeight="false" outlineLevel="0" collapsed="false">
      <c r="A67" s="0" t="s">
        <v>41</v>
      </c>
      <c r="B67" s="1" t="n">
        <v>43927</v>
      </c>
      <c r="C67" s="8" t="n">
        <v>3139</v>
      </c>
      <c r="D67" s="8" t="n">
        <v>204</v>
      </c>
      <c r="E67" s="8" t="n">
        <v>77</v>
      </c>
      <c r="F67" s="8" t="n">
        <v>8</v>
      </c>
      <c r="G67" s="8" t="n">
        <v>514</v>
      </c>
      <c r="H67" s="8" t="n">
        <v>2548</v>
      </c>
      <c r="I67" s="8" t="n">
        <v>64</v>
      </c>
      <c r="J67" s="8" t="n">
        <v>25</v>
      </c>
      <c r="K67" s="10" t="n">
        <v>0.6</v>
      </c>
      <c r="L67" s="8" t="n">
        <v>44639</v>
      </c>
      <c r="M67" s="8" t="n">
        <v>353</v>
      </c>
    </row>
    <row r="68" customFormat="false" ht="15.25" hidden="false" customHeight="false" outlineLevel="0" collapsed="false">
      <c r="A68" s="0" t="s">
        <v>41</v>
      </c>
      <c r="B68" s="1" t="n">
        <v>43928</v>
      </c>
      <c r="C68" s="13" t="n">
        <v>3654</v>
      </c>
      <c r="D68" s="13" t="n">
        <v>515</v>
      </c>
      <c r="E68" s="13" t="n">
        <v>85</v>
      </c>
      <c r="F68" s="13" t="n">
        <v>8</v>
      </c>
      <c r="G68" s="13" t="n">
        <v>575</v>
      </c>
      <c r="H68" s="13" t="n">
        <v>2994</v>
      </c>
      <c r="I68" s="13" t="n">
        <v>69</v>
      </c>
      <c r="J68" s="13" t="n">
        <v>29</v>
      </c>
      <c r="K68" s="28" t="n">
        <v>0.7</v>
      </c>
      <c r="L68" s="13" t="n">
        <v>46172</v>
      </c>
      <c r="M68" s="13" t="n">
        <v>365</v>
      </c>
    </row>
    <row r="69" customFormat="false" ht="15.25" hidden="false" customHeight="false" outlineLevel="0" collapsed="false">
      <c r="A69" s="0" t="s">
        <v>41</v>
      </c>
      <c r="B69" s="1" t="n">
        <v>43929</v>
      </c>
      <c r="C69" s="12" t="n">
        <v>3906</v>
      </c>
      <c r="D69" s="12" t="n">
        <v>252</v>
      </c>
      <c r="E69" s="12" t="n">
        <v>92</v>
      </c>
      <c r="F69" s="12" t="n">
        <v>7</v>
      </c>
      <c r="G69" s="12" t="n">
        <v>592</v>
      </c>
      <c r="H69" s="12" t="n">
        <v>3222</v>
      </c>
      <c r="I69" s="12" t="n">
        <v>79</v>
      </c>
      <c r="J69" s="12" t="n">
        <v>31</v>
      </c>
      <c r="K69" s="12" t="n">
        <v>0.7</v>
      </c>
      <c r="L69" s="12" t="n">
        <v>55311</v>
      </c>
      <c r="M69" s="12" t="n">
        <v>437</v>
      </c>
    </row>
    <row r="70" customFormat="false" ht="15.25" hidden="false" customHeight="false" outlineLevel="0" collapsed="false">
      <c r="A70" s="0" t="s">
        <v>41</v>
      </c>
      <c r="B70" s="1" t="n">
        <v>43930</v>
      </c>
      <c r="C70" s="12" t="n">
        <v>4257</v>
      </c>
      <c r="D70" s="12" t="n">
        <v>351</v>
      </c>
      <c r="E70" s="12" t="n">
        <v>93</v>
      </c>
      <c r="F70" s="12" t="n">
        <v>1</v>
      </c>
      <c r="G70" s="12" t="n">
        <v>622</v>
      </c>
      <c r="H70" s="12" t="n">
        <f aca="false">C70-E70-G70</f>
        <v>3542</v>
      </c>
      <c r="I70" s="12" t="n">
        <v>80</v>
      </c>
      <c r="J70" s="12" t="n">
        <v>34</v>
      </c>
      <c r="K70" s="12" t="n">
        <v>0.7</v>
      </c>
      <c r="L70" s="12" t="n">
        <v>55311</v>
      </c>
      <c r="M70" s="12" t="n">
        <v>437</v>
      </c>
    </row>
    <row r="71" customFormat="false" ht="15.25" hidden="false" customHeight="false" outlineLevel="0" collapsed="false">
      <c r="A71" s="0" t="s">
        <v>41</v>
      </c>
      <c r="B71" s="1" t="n">
        <v>43931</v>
      </c>
      <c r="C71" s="12" t="n">
        <v>4667</v>
      </c>
      <c r="D71" s="12" t="n">
        <v>410</v>
      </c>
      <c r="E71" s="12" t="n">
        <v>94</v>
      </c>
      <c r="F71" s="12" t="n">
        <v>1</v>
      </c>
      <c r="G71" s="12" t="n">
        <v>632</v>
      </c>
      <c r="H71" s="12" t="n">
        <f aca="false">C71-E71-G71</f>
        <v>3941</v>
      </c>
      <c r="I71" s="12" t="n">
        <v>99</v>
      </c>
      <c r="J71" s="12" t="n">
        <v>37</v>
      </c>
      <c r="K71" s="12" t="n">
        <v>0.7</v>
      </c>
      <c r="L71" s="12" t="n">
        <v>61498</v>
      </c>
      <c r="M71" s="12" t="n">
        <v>486</v>
      </c>
    </row>
    <row r="72" customFormat="false" ht="15.25" hidden="false" customHeight="false" outlineLevel="0" collapsed="false">
      <c r="A72" s="0" t="s">
        <v>41</v>
      </c>
      <c r="B72" s="1" t="n">
        <v>43932</v>
      </c>
      <c r="C72" s="12" t="n">
        <v>5530</v>
      </c>
      <c r="D72" s="12" t="n">
        <v>863</v>
      </c>
      <c r="E72" s="12" t="n">
        <v>99</v>
      </c>
      <c r="F72" s="12" t="n">
        <v>5</v>
      </c>
      <c r="G72" s="12" t="n">
        <v>685</v>
      </c>
      <c r="H72" s="12" t="n">
        <f aca="false">C72-E72-G72</f>
        <v>4746</v>
      </c>
      <c r="I72" s="12" t="n">
        <v>109</v>
      </c>
      <c r="J72" s="12" t="n">
        <v>44</v>
      </c>
      <c r="K72" s="12" t="n">
        <v>0.8</v>
      </c>
      <c r="L72" s="12" t="n">
        <v>64387</v>
      </c>
      <c r="M72" s="12" t="n">
        <v>509</v>
      </c>
    </row>
    <row r="73" customFormat="false" ht="15.25" hidden="false" customHeight="false" outlineLevel="0" collapsed="false">
      <c r="A73" s="0" t="s">
        <v>41</v>
      </c>
      <c r="B73" s="1" t="n">
        <v>43933</v>
      </c>
      <c r="C73" s="12" t="n">
        <v>6005</v>
      </c>
      <c r="D73" s="12" t="n">
        <v>475</v>
      </c>
      <c r="E73" s="12" t="n">
        <v>99</v>
      </c>
      <c r="F73" s="12" t="n">
        <v>0</v>
      </c>
      <c r="G73" s="12" t="n">
        <v>762</v>
      </c>
      <c r="H73" s="12" t="n">
        <f aca="false">C73-E73-G73</f>
        <v>5144</v>
      </c>
      <c r="I73" s="12" t="n">
        <v>109</v>
      </c>
      <c r="J73" s="12" t="n">
        <v>47</v>
      </c>
      <c r="K73" s="12" t="n">
        <v>0.8</v>
      </c>
      <c r="L73" s="12" t="n">
        <v>64387</v>
      </c>
      <c r="M73" s="12" t="n">
        <v>509</v>
      </c>
    </row>
    <row r="74" customFormat="false" ht="15.25" hidden="false" customHeight="false" outlineLevel="0" collapsed="false">
      <c r="A74" s="0" t="s">
        <v>41</v>
      </c>
      <c r="B74" s="1" t="n">
        <v>43934</v>
      </c>
      <c r="C74" s="12" t="n">
        <v>6748</v>
      </c>
      <c r="D74" s="12" t="n">
        <v>743</v>
      </c>
      <c r="E74" s="12" t="n">
        <v>108</v>
      </c>
      <c r="F74" s="12" t="n">
        <v>9</v>
      </c>
      <c r="G74" s="12" t="n">
        <v>762</v>
      </c>
      <c r="H74" s="12" t="n">
        <f aca="false">C74-E74-G74</f>
        <v>5878</v>
      </c>
      <c r="I74" s="12" t="n">
        <v>117</v>
      </c>
      <c r="J74" s="12" t="n">
        <v>53</v>
      </c>
      <c r="K74" s="12" t="n">
        <v>0.9</v>
      </c>
      <c r="L74" s="12" t="n">
        <v>68771</v>
      </c>
      <c r="M74" s="12" t="n">
        <v>544</v>
      </c>
    </row>
    <row r="75" customFormat="false" ht="15.25" hidden="false" customHeight="false" outlineLevel="0" collapsed="false">
      <c r="A75" s="0" t="s">
        <v>41</v>
      </c>
      <c r="B75" s="1" t="n">
        <v>43935</v>
      </c>
      <c r="C75" s="12" t="n">
        <v>7370</v>
      </c>
      <c r="D75" s="12" t="n">
        <v>622</v>
      </c>
      <c r="E75" s="12" t="n">
        <v>123</v>
      </c>
      <c r="F75" s="12" t="n">
        <v>15</v>
      </c>
      <c r="G75" s="12" t="n">
        <v>784</v>
      </c>
      <c r="H75" s="12" t="n">
        <f aca="false">C75-E75-G75</f>
        <v>6463</v>
      </c>
      <c r="I75" s="12" t="n">
        <v>129</v>
      </c>
      <c r="J75" s="12" t="n">
        <v>58</v>
      </c>
      <c r="K75" s="12" t="n">
        <v>1</v>
      </c>
      <c r="L75" s="12" t="n">
        <v>77381</v>
      </c>
      <c r="M75" s="12" t="n">
        <v>612</v>
      </c>
    </row>
    <row r="76" customFormat="false" ht="15.25" hidden="false" customHeight="false" outlineLevel="0" collapsed="false">
      <c r="A76" s="0" t="s">
        <v>41</v>
      </c>
      <c r="B76" s="1" t="n">
        <v>43936</v>
      </c>
      <c r="C76" s="12" t="n">
        <v>7645</v>
      </c>
      <c r="D76" s="12" t="n">
        <v>275</v>
      </c>
      <c r="E76" s="12" t="n">
        <v>143</v>
      </c>
      <c r="F76" s="12" t="n">
        <v>20</v>
      </c>
      <c r="G76" s="12" t="n">
        <v>799</v>
      </c>
      <c r="H76" s="12" t="n">
        <f aca="false">C76-E76-G76</f>
        <v>6703</v>
      </c>
      <c r="I76" s="12" t="n">
        <v>135</v>
      </c>
      <c r="J76" s="12" t="n">
        <v>60</v>
      </c>
      <c r="K76" s="12" t="n">
        <v>1</v>
      </c>
      <c r="L76" s="12" t="n">
        <v>78702</v>
      </c>
      <c r="M76" s="12" t="n">
        <v>622</v>
      </c>
    </row>
    <row r="77" customFormat="false" ht="15.25" hidden="false" customHeight="false" outlineLevel="0" collapsed="false">
      <c r="A77" s="0" t="s">
        <v>41</v>
      </c>
      <c r="B77" s="1" t="n">
        <v>43937</v>
      </c>
      <c r="C77" s="12" t="n">
        <v>8100</v>
      </c>
      <c r="D77" s="12" t="n">
        <v>455</v>
      </c>
      <c r="E77" s="12" t="n">
        <v>146</v>
      </c>
      <c r="F77" s="12" t="n">
        <v>3</v>
      </c>
      <c r="G77" s="12" t="n">
        <v>853</v>
      </c>
      <c r="H77" s="12" t="n">
        <f aca="false">C77-E77-G77</f>
        <v>7101</v>
      </c>
      <c r="I77" s="12" t="n">
        <v>152</v>
      </c>
      <c r="J77" s="12" t="n">
        <v>64</v>
      </c>
      <c r="K77" s="12" t="n">
        <v>1</v>
      </c>
      <c r="L77" s="12" t="n">
        <v>89551</v>
      </c>
      <c r="M77" s="12" t="n">
        <v>708</v>
      </c>
    </row>
    <row r="78" customFormat="false" ht="15.25" hidden="false" customHeight="false" outlineLevel="0" collapsed="false">
      <c r="A78" s="0" t="s">
        <v>41</v>
      </c>
      <c r="B78" s="1" t="n">
        <v>43938</v>
      </c>
      <c r="C78" s="12" t="n">
        <v>8626</v>
      </c>
      <c r="D78" s="12" t="n">
        <v>526</v>
      </c>
      <c r="E78" s="12" t="n">
        <v>178</v>
      </c>
      <c r="F78" s="12" t="n">
        <v>32</v>
      </c>
      <c r="G78" s="12" t="n">
        <v>901</v>
      </c>
      <c r="H78" s="12" t="n">
        <f aca="false">C78-E78-G78</f>
        <v>7547</v>
      </c>
      <c r="I78" s="12" t="n">
        <v>168</v>
      </c>
      <c r="J78" s="12" t="n">
        <v>68</v>
      </c>
      <c r="K78" s="12" t="n">
        <v>1</v>
      </c>
      <c r="L78" s="12" t="n">
        <v>94236</v>
      </c>
      <c r="M78" s="12" t="n">
        <v>745</v>
      </c>
    </row>
    <row r="79" customFormat="false" ht="15.25" hidden="false" customHeight="false" outlineLevel="0" collapsed="false">
      <c r="A79" s="0" t="s">
        <v>41</v>
      </c>
      <c r="B79" s="1" t="n">
        <v>43939</v>
      </c>
      <c r="C79" s="12" t="n">
        <v>9167</v>
      </c>
      <c r="D79" s="12" t="n">
        <v>541</v>
      </c>
      <c r="E79" s="12" t="n">
        <v>190</v>
      </c>
      <c r="F79" s="12" t="n">
        <v>12</v>
      </c>
      <c r="G79" s="12" t="n">
        <v>935</v>
      </c>
      <c r="H79" s="12" t="n">
        <f aca="false">C79-E79-G79</f>
        <v>8042</v>
      </c>
      <c r="I79" s="12" t="n">
        <v>193</v>
      </c>
      <c r="J79" s="12" t="n">
        <v>77</v>
      </c>
      <c r="K79" s="12" t="n">
        <v>2</v>
      </c>
      <c r="L79" s="12" t="n">
        <v>100703</v>
      </c>
      <c r="M79" s="12" t="n">
        <v>796</v>
      </c>
    </row>
    <row r="80" customFormat="false" ht="15.25" hidden="false" customHeight="false" outlineLevel="0" collapsed="false">
      <c r="A80" s="0" t="s">
        <v>41</v>
      </c>
      <c r="B80" s="1" t="n">
        <v>43940</v>
      </c>
      <c r="C80" s="12" t="n">
        <v>9795</v>
      </c>
      <c r="D80" s="12" t="n">
        <v>628</v>
      </c>
      <c r="E80" s="12" t="n">
        <v>222</v>
      </c>
      <c r="F80" s="12" t="n">
        <v>32</v>
      </c>
      <c r="G80" s="12" t="n">
        <v>1069</v>
      </c>
      <c r="H80" s="12" t="n">
        <f aca="false">C80-E80-G80</f>
        <v>8504</v>
      </c>
      <c r="I80" s="12" t="n">
        <v>221</v>
      </c>
      <c r="J80" s="12" t="n">
        <v>81</v>
      </c>
      <c r="K80" s="12" t="n">
        <v>2</v>
      </c>
      <c r="L80" s="12" t="n">
        <v>111325</v>
      </c>
      <c r="M80" s="12" t="n">
        <v>880</v>
      </c>
    </row>
    <row r="81" customFormat="false" ht="15.25" hidden="false" customHeight="false" outlineLevel="0" collapsed="false">
      <c r="A81" s="0" t="s">
        <v>41</v>
      </c>
      <c r="B81" s="1" t="n">
        <v>43941</v>
      </c>
      <c r="C81" s="12" t="n">
        <v>10219</v>
      </c>
      <c r="D81" s="12" t="n">
        <v>424</v>
      </c>
      <c r="E81" s="12" t="n">
        <v>236</v>
      </c>
      <c r="F81" s="12" t="n">
        <v>14</v>
      </c>
      <c r="G81" s="12" t="n">
        <v>1159</v>
      </c>
      <c r="H81" s="12" t="n">
        <f aca="false">C81-E81-G81</f>
        <v>8824</v>
      </c>
      <c r="I81" s="12" t="n">
        <v>217</v>
      </c>
      <c r="J81" s="12" t="n">
        <v>85</v>
      </c>
      <c r="K81" s="12" t="n">
        <v>2</v>
      </c>
      <c r="L81" s="12" t="n">
        <v>112816</v>
      </c>
      <c r="M81" s="12" t="n">
        <v>892</v>
      </c>
    </row>
    <row r="82" customFormat="false" ht="15.25" hidden="false" customHeight="false" outlineLevel="0" collapsed="false">
      <c r="A82" s="0" t="s">
        <v>41</v>
      </c>
      <c r="B82" s="1" t="n">
        <v>43942</v>
      </c>
      <c r="C82" s="6" t="n">
        <v>10751</v>
      </c>
      <c r="D82" s="6" t="n">
        <v>532</v>
      </c>
      <c r="E82" s="6" t="n">
        <v>253</v>
      </c>
      <c r="F82" s="6" t="n">
        <v>17</v>
      </c>
      <c r="G82" s="6" t="n">
        <v>1239</v>
      </c>
      <c r="H82" s="6" t="n">
        <v>9259</v>
      </c>
      <c r="I82" s="6" t="n">
        <v>217</v>
      </c>
      <c r="J82" s="6" t="n">
        <v>88</v>
      </c>
      <c r="K82" s="6" t="n">
        <v>2</v>
      </c>
      <c r="L82" s="6" t="n">
        <v>116725</v>
      </c>
      <c r="M82" s="6" t="n">
        <v>923</v>
      </c>
    </row>
    <row r="83" customFormat="false" ht="15.25" hidden="false" customHeight="false" outlineLevel="0" collapsed="false">
      <c r="A83" s="0" t="s">
        <v>41</v>
      </c>
      <c r="B83" s="1" t="n">
        <v>43943</v>
      </c>
      <c r="C83" s="6" t="n">
        <v>11119</v>
      </c>
      <c r="D83" s="6" t="n">
        <v>368</v>
      </c>
      <c r="E83" s="6" t="n">
        <v>263</v>
      </c>
      <c r="F83" s="6" t="n">
        <v>10</v>
      </c>
      <c r="G83" s="6" t="n">
        <v>1239</v>
      </c>
      <c r="H83" s="6" t="n">
        <v>9617</v>
      </c>
      <c r="I83" s="6" t="n">
        <v>217</v>
      </c>
      <c r="J83" s="6" t="n">
        <v>88</v>
      </c>
      <c r="K83" s="6" t="n">
        <v>2</v>
      </c>
      <c r="L83" s="6" t="n">
        <v>116725</v>
      </c>
      <c r="M83" s="6" t="n">
        <v>923</v>
      </c>
    </row>
    <row r="84" customFormat="false" ht="15.25" hidden="false" customHeight="false" outlineLevel="0" collapsed="false">
      <c r="A84" s="0" t="s">
        <v>41</v>
      </c>
      <c r="B84" s="1" t="n">
        <v>43944</v>
      </c>
      <c r="C84" s="6" t="n">
        <v>11512</v>
      </c>
      <c r="D84" s="6" t="n">
        <v>393</v>
      </c>
      <c r="E84" s="6" t="n">
        <v>281</v>
      </c>
      <c r="F84" s="6" t="n">
        <v>18</v>
      </c>
      <c r="G84" s="6" t="n">
        <v>1356</v>
      </c>
      <c r="H84" s="6" t="n">
        <v>9875</v>
      </c>
      <c r="I84" s="6" t="n">
        <v>232</v>
      </c>
      <c r="J84" s="6" t="n">
        <v>91</v>
      </c>
      <c r="K84" s="6" t="n">
        <v>2</v>
      </c>
      <c r="L84" s="6" t="n">
        <v>124550</v>
      </c>
      <c r="M84" s="6" t="n">
        <v>985</v>
      </c>
    </row>
    <row r="85" customFormat="false" ht="15.25" hidden="false" customHeight="false" outlineLevel="0" collapsed="false">
      <c r="A85" s="0" t="s">
        <v>41</v>
      </c>
      <c r="B85" s="1" t="n">
        <v>43945</v>
      </c>
      <c r="C85" s="6" t="n">
        <v>11950</v>
      </c>
      <c r="D85" s="6" t="n">
        <v>438</v>
      </c>
      <c r="E85" s="6" t="n">
        <v>299</v>
      </c>
      <c r="F85" s="6" t="n">
        <v>18</v>
      </c>
      <c r="G85" s="6" t="n">
        <v>1424</v>
      </c>
      <c r="H85" s="6" t="n">
        <v>10227</v>
      </c>
      <c r="I85" s="6" t="n">
        <v>241</v>
      </c>
      <c r="J85" s="6" t="n">
        <v>94</v>
      </c>
      <c r="K85" s="6" t="n">
        <v>2</v>
      </c>
      <c r="L85" s="6" t="n">
        <v>130587</v>
      </c>
      <c r="M85" s="6" t="n">
        <v>1033</v>
      </c>
    </row>
    <row r="86" customFormat="false" ht="15.25" hidden="false" customHeight="false" outlineLevel="0" collapsed="false">
      <c r="A86" s="0" t="s">
        <v>41</v>
      </c>
      <c r="B86" s="1" t="n">
        <v>43946</v>
      </c>
      <c r="C86" s="6" t="n">
        <v>12368</v>
      </c>
      <c r="D86" s="6" t="n">
        <v>418</v>
      </c>
      <c r="E86" s="6" t="n">
        <v>328</v>
      </c>
      <c r="F86" s="6" t="n">
        <v>29</v>
      </c>
      <c r="G86" s="6" t="n">
        <v>1494</v>
      </c>
      <c r="H86" s="6" t="n">
        <v>10546</v>
      </c>
      <c r="I86" s="6" t="n">
        <v>259</v>
      </c>
      <c r="J86" s="6" t="n">
        <v>98</v>
      </c>
      <c r="K86" s="6" t="n">
        <v>3</v>
      </c>
      <c r="L86" s="6" t="n">
        <v>135983</v>
      </c>
      <c r="M86" s="6" t="n">
        <v>1075</v>
      </c>
    </row>
    <row r="87" customFormat="false" ht="15.25" hidden="false" customHeight="false" outlineLevel="0" collapsed="false">
      <c r="A87" s="0" t="s">
        <v>41</v>
      </c>
      <c r="B87" s="1" t="n">
        <v>43947</v>
      </c>
      <c r="C87" s="6" t="n">
        <v>12829</v>
      </c>
      <c r="D87" s="6" t="n">
        <v>461</v>
      </c>
      <c r="E87" s="6" t="n">
        <v>345</v>
      </c>
      <c r="F87" s="6" t="n">
        <v>17</v>
      </c>
      <c r="G87" s="6" t="n">
        <v>1530</v>
      </c>
      <c r="H87" s="6" t="n">
        <v>10954</v>
      </c>
      <c r="I87" s="6" t="n">
        <v>263</v>
      </c>
      <c r="J87" s="6" t="n">
        <v>101</v>
      </c>
      <c r="K87" s="6" t="n">
        <v>3</v>
      </c>
      <c r="L87" s="6" t="n">
        <v>141600</v>
      </c>
      <c r="M87" s="6" t="n">
        <v>1120</v>
      </c>
    </row>
    <row r="88" customFormat="false" ht="15.25" hidden="false" customHeight="false" outlineLevel="0" collapsed="false">
      <c r="A88" s="0" t="s">
        <v>41</v>
      </c>
      <c r="B88" s="1" t="n">
        <v>43948</v>
      </c>
      <c r="C88" s="6" t="n">
        <v>13231</v>
      </c>
      <c r="D88" s="6" t="n">
        <v>402</v>
      </c>
      <c r="E88" s="6" t="n">
        <v>360</v>
      </c>
      <c r="F88" s="6" t="n">
        <v>15</v>
      </c>
      <c r="G88" s="6" t="n">
        <v>1656</v>
      </c>
      <c r="H88" s="6" t="n">
        <v>11215</v>
      </c>
      <c r="I88" s="6" t="n">
        <v>287</v>
      </c>
      <c r="J88" s="6" t="n">
        <v>105</v>
      </c>
      <c r="K88" s="6" t="n">
        <v>3</v>
      </c>
      <c r="L88" s="6" t="n">
        <v>147454</v>
      </c>
      <c r="M88" s="6" t="n">
        <v>1166</v>
      </c>
    </row>
    <row r="89" customFormat="false" ht="14" hidden="false" customHeight="false" outlineLevel="0" collapsed="false">
      <c r="A89" s="0" t="s">
        <v>41</v>
      </c>
      <c r="B89" s="1" t="n">
        <v>43949</v>
      </c>
      <c r="C89" s="2" t="n">
        <v>13441</v>
      </c>
      <c r="D89" s="2" t="n">
        <v>210</v>
      </c>
      <c r="E89" s="2" t="n">
        <v>372</v>
      </c>
      <c r="F89" s="2" t="n">
        <v>12</v>
      </c>
      <c r="G89" s="2" t="n">
        <v>1809</v>
      </c>
      <c r="H89" s="2" t="n">
        <v>11260</v>
      </c>
      <c r="I89" s="2" t="n">
        <v>296</v>
      </c>
      <c r="J89" s="2" t="n">
        <v>106</v>
      </c>
      <c r="K89" s="2" t="n">
        <v>3</v>
      </c>
      <c r="L89" s="2" t="n">
        <v>149074</v>
      </c>
      <c r="M89" s="2" t="n">
        <v>1179</v>
      </c>
    </row>
    <row r="90" customFormat="false" ht="14" hidden="false" customHeight="false" outlineLevel="0" collapsed="false">
      <c r="A90" s="0" t="s">
        <v>41</v>
      </c>
      <c r="B90" s="1" t="n">
        <v>43950</v>
      </c>
      <c r="C90" s="2" t="n">
        <v>13614</v>
      </c>
      <c r="D90" s="2" t="n">
        <v>173</v>
      </c>
      <c r="E90" s="2" t="n">
        <v>385</v>
      </c>
      <c r="F90" s="2" t="n">
        <v>13</v>
      </c>
      <c r="G90" s="2" t="n">
        <v>1899</v>
      </c>
      <c r="H90" s="2" t="n">
        <v>11330</v>
      </c>
      <c r="I90" s="2" t="n">
        <v>300</v>
      </c>
      <c r="J90" s="2" t="n">
        <v>108</v>
      </c>
      <c r="K90" s="2" t="n">
        <v>3</v>
      </c>
      <c r="L90" s="2" t="n">
        <v>150692</v>
      </c>
      <c r="M90" s="2" t="n">
        <v>1191</v>
      </c>
    </row>
    <row r="91" customFormat="false" ht="14" hidden="false" customHeight="false" outlineLevel="0" collapsed="false">
      <c r="A91" s="0" t="s">
        <v>41</v>
      </c>
      <c r="B91" s="1" t="n">
        <v>43951</v>
      </c>
      <c r="C91" s="2" t="n">
        <v>13736</v>
      </c>
      <c r="D91" s="2" t="n">
        <v>122</v>
      </c>
      <c r="E91" s="2" t="n">
        <v>394</v>
      </c>
      <c r="F91" s="2" t="n">
        <v>9</v>
      </c>
      <c r="G91" s="2" t="n">
        <v>1899</v>
      </c>
      <c r="H91" s="2" t="n">
        <v>11443</v>
      </c>
      <c r="I91" s="2" t="n">
        <v>300</v>
      </c>
      <c r="J91" s="2" t="n">
        <v>109</v>
      </c>
      <c r="K91" s="2" t="n">
        <v>3</v>
      </c>
      <c r="L91" s="2" t="n">
        <v>160546</v>
      </c>
      <c r="M91" s="2" t="n">
        <v>1269</v>
      </c>
    </row>
    <row r="92" customFormat="false" ht="14.75" hidden="false" customHeight="false" outlineLevel="0" collapsed="false">
      <c r="A92" s="0" t="s">
        <v>41</v>
      </c>
      <c r="B92" s="1" t="n">
        <v>43952</v>
      </c>
      <c r="C92" s="2" t="n">
        <v>13965</v>
      </c>
      <c r="D92" s="2" t="n">
        <v>229</v>
      </c>
      <c r="E92" s="2" t="n">
        <v>425</v>
      </c>
      <c r="F92" s="2" t="n">
        <v>31</v>
      </c>
      <c r="G92" s="2" t="n">
        <v>2368</v>
      </c>
      <c r="H92" s="2" t="n">
        <v>11172</v>
      </c>
      <c r="I92" s="2" t="n">
        <v>306</v>
      </c>
      <c r="J92" s="2" t="n">
        <v>110</v>
      </c>
      <c r="K92" s="2" t="n">
        <v>3</v>
      </c>
      <c r="L92" s="2" t="n">
        <v>164255</v>
      </c>
      <c r="M92" s="2" t="n">
        <v>1299</v>
      </c>
    </row>
    <row r="93" customFormat="false" ht="15.25" hidden="false" customHeight="false" outlineLevel="0" collapsed="false">
      <c r="A93" s="0" t="s">
        <v>41</v>
      </c>
      <c r="B93" s="1" t="n">
        <v>43953</v>
      </c>
      <c r="C93" s="6" t="n">
        <f aca="false">Sheet1!CB94</f>
        <v>14088</v>
      </c>
      <c r="D93" s="6" t="n">
        <f aca="false">Sheet1!CC94</f>
        <v>123</v>
      </c>
      <c r="E93" s="6" t="n">
        <f aca="false">Sheet1!CD94</f>
        <v>430</v>
      </c>
      <c r="F93" s="6" t="n">
        <f aca="false">Sheet1!CE94</f>
        <v>5</v>
      </c>
      <c r="G93" s="6" t="n">
        <f aca="false">Sheet1!CF94</f>
        <v>2460</v>
      </c>
      <c r="H93" s="6" t="n">
        <f aca="false">Sheet1!CG94</f>
        <v>11198</v>
      </c>
      <c r="I93" s="6" t="n">
        <f aca="false">Sheet1!CH94</f>
        <v>308</v>
      </c>
      <c r="J93" s="6" t="n">
        <f aca="false">Sheet1!CI94</f>
        <v>111</v>
      </c>
      <c r="K93" s="6" t="n">
        <f aca="false">Sheet1!CJ94</f>
        <v>3</v>
      </c>
      <c r="L93" s="6" t="n">
        <f aca="false">Sheet1!CK94</f>
        <v>165609</v>
      </c>
      <c r="M93" s="6" t="n">
        <f aca="false">Sheet1!CL94</f>
        <v>1309</v>
      </c>
    </row>
    <row r="94" customFormat="false" ht="15.25" hidden="false" customHeight="false" outlineLevel="0" collapsed="false">
      <c r="A94" s="0" t="s">
        <v>41</v>
      </c>
      <c r="B94" s="1" t="n">
        <v>43954</v>
      </c>
      <c r="C94" s="6" t="n">
        <f aca="false">Sheet1!CB95</f>
        <v>14305</v>
      </c>
      <c r="D94" s="6" t="n">
        <f aca="false">Sheet1!CC95</f>
        <v>217</v>
      </c>
      <c r="E94" s="6" t="n">
        <f aca="false">Sheet1!CD95</f>
        <v>455</v>
      </c>
      <c r="F94" s="6" t="n">
        <f aca="false">Sheet1!CE95</f>
        <v>25</v>
      </c>
      <c r="G94" s="6" t="n">
        <f aca="false">Sheet1!CF95</f>
        <v>2975</v>
      </c>
      <c r="H94" s="6" t="n">
        <f aca="false">Sheet1!CG95</f>
        <v>10875</v>
      </c>
      <c r="I94" s="6" t="n">
        <f aca="false">Sheet1!CH95</f>
        <v>328</v>
      </c>
      <c r="J94" s="6" t="n">
        <f aca="false">Sheet1!CI95</f>
        <v>113</v>
      </c>
      <c r="K94" s="6" t="n">
        <f aca="false">Sheet1!CJ95</f>
        <v>4</v>
      </c>
      <c r="L94" s="6" t="n">
        <f aca="false">Sheet1!CK95</f>
        <v>174150</v>
      </c>
      <c r="M94" s="6" t="n">
        <f aca="false">Sheet1!CL95</f>
        <v>1377</v>
      </c>
    </row>
    <row r="95" customFormat="false" ht="15.25" hidden="false" customHeight="false" outlineLevel="0" collapsed="false">
      <c r="A95" s="0" t="s">
        <v>41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6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42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42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42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42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42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42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42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42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42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42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42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42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42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42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42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42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42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42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42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42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42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42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42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42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42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42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42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42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42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42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42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42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42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42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42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42</v>
      </c>
      <c r="B37" s="1" t="n">
        <v>43897</v>
      </c>
      <c r="C37" s="7" t="n">
        <v>13</v>
      </c>
      <c r="D37" s="7"/>
      <c r="E37" s="7"/>
      <c r="F37" s="7"/>
      <c r="G37" s="7"/>
      <c r="H37" s="7" t="n">
        <v>13</v>
      </c>
      <c r="I37" s="7" t="n">
        <v>1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42</v>
      </c>
      <c r="B38" s="1" t="n">
        <v>43898</v>
      </c>
      <c r="C38" s="6" t="n">
        <v>14</v>
      </c>
      <c r="D38" s="6" t="n">
        <v>1</v>
      </c>
      <c r="E38" s="6"/>
      <c r="F38" s="6"/>
      <c r="G38" s="6"/>
      <c r="H38" s="6" t="n">
        <v>14</v>
      </c>
      <c r="I38" s="6" t="n">
        <v>1</v>
      </c>
      <c r="J38" s="6" t="n">
        <v>0.8</v>
      </c>
      <c r="K38" s="6"/>
      <c r="L38" s="6"/>
      <c r="M38" s="6"/>
    </row>
    <row r="39" customFormat="false" ht="15.25" hidden="false" customHeight="false" outlineLevel="0" collapsed="false">
      <c r="A39" s="0" t="s">
        <v>42</v>
      </c>
      <c r="B39" s="1" t="n">
        <v>43899</v>
      </c>
      <c r="C39" s="6" t="n">
        <v>14</v>
      </c>
      <c r="D39" s="6" t="n">
        <v>0</v>
      </c>
      <c r="E39" s="6"/>
      <c r="F39" s="6"/>
      <c r="G39" s="6"/>
      <c r="H39" s="6" t="n">
        <v>14</v>
      </c>
      <c r="I39" s="6" t="n">
        <v>1</v>
      </c>
      <c r="J39" s="6" t="n">
        <v>0.8</v>
      </c>
      <c r="K39" s="6"/>
      <c r="L39" s="6"/>
      <c r="M39" s="6"/>
    </row>
    <row r="40" customFormat="false" ht="15.25" hidden="false" customHeight="false" outlineLevel="0" collapsed="false">
      <c r="A40" s="0" t="s">
        <v>42</v>
      </c>
      <c r="B40" s="1" t="n">
        <v>43900</v>
      </c>
      <c r="C40" s="6" t="n">
        <v>15</v>
      </c>
      <c r="D40" s="6" t="n">
        <v>1</v>
      </c>
      <c r="E40" s="6"/>
      <c r="F40" s="6"/>
      <c r="G40" s="6"/>
      <c r="H40" s="6" t="n">
        <v>15</v>
      </c>
      <c r="I40" s="6" t="n">
        <v>1</v>
      </c>
      <c r="J40" s="6" t="n">
        <v>0.9</v>
      </c>
      <c r="K40" s="6"/>
      <c r="L40" s="6"/>
      <c r="M40" s="6"/>
    </row>
    <row r="41" customFormat="false" ht="15.25" hidden="false" customHeight="false" outlineLevel="0" collapsed="false">
      <c r="A41" s="0" t="s">
        <v>42</v>
      </c>
      <c r="B41" s="1" t="n">
        <v>43901</v>
      </c>
      <c r="C41" s="6" t="n">
        <v>15</v>
      </c>
      <c r="D41" s="6" t="n">
        <v>0</v>
      </c>
      <c r="E41" s="6"/>
      <c r="F41" s="6"/>
      <c r="G41" s="6"/>
      <c r="H41" s="6" t="n">
        <v>15</v>
      </c>
      <c r="I41" s="6" t="n">
        <v>1</v>
      </c>
      <c r="J41" s="6" t="n">
        <v>0.9</v>
      </c>
      <c r="K41" s="6"/>
      <c r="L41" s="6"/>
      <c r="M41" s="6"/>
    </row>
    <row r="42" customFormat="false" ht="15.25" hidden="false" customHeight="false" outlineLevel="0" collapsed="false">
      <c r="A42" s="0" t="s">
        <v>42</v>
      </c>
      <c r="B42" s="1" t="n">
        <v>43902</v>
      </c>
      <c r="C42" s="6" t="n">
        <v>17</v>
      </c>
      <c r="D42" s="6" t="n">
        <v>2</v>
      </c>
      <c r="E42" s="6"/>
      <c r="F42" s="6"/>
      <c r="G42" s="6"/>
      <c r="H42" s="6" t="n">
        <v>17</v>
      </c>
      <c r="I42" s="6" t="n">
        <v>1</v>
      </c>
      <c r="J42" s="6" t="n">
        <v>1</v>
      </c>
      <c r="K42" s="6"/>
      <c r="L42" s="6"/>
      <c r="M42" s="6"/>
    </row>
    <row r="43" customFormat="false" ht="15.25" hidden="false" customHeight="false" outlineLevel="0" collapsed="false">
      <c r="A43" s="0" t="s">
        <v>42</v>
      </c>
      <c r="B43" s="1" t="n">
        <v>43903</v>
      </c>
      <c r="C43" s="6" t="n">
        <v>17</v>
      </c>
      <c r="D43" s="6" t="n">
        <v>0</v>
      </c>
      <c r="E43" s="6"/>
      <c r="F43" s="6"/>
      <c r="G43" s="6"/>
      <c r="H43" s="6" t="n">
        <v>17</v>
      </c>
      <c r="I43" s="6" t="n">
        <v>1</v>
      </c>
      <c r="J43" s="6" t="n">
        <v>1</v>
      </c>
      <c r="K43" s="6"/>
      <c r="L43" s="6"/>
      <c r="M43" s="6"/>
    </row>
    <row r="44" customFormat="false" ht="15.25" hidden="false" customHeight="false" outlineLevel="0" collapsed="false">
      <c r="A44" s="0" t="s">
        <v>42</v>
      </c>
      <c r="B44" s="1" t="n">
        <v>43904</v>
      </c>
      <c r="C44" s="6" t="n">
        <v>19</v>
      </c>
      <c r="D44" s="6" t="n">
        <v>2</v>
      </c>
      <c r="E44" s="6"/>
      <c r="F44" s="6"/>
      <c r="G44" s="6"/>
      <c r="H44" s="6" t="n">
        <v>19</v>
      </c>
      <c r="I44" s="6" t="n">
        <v>1</v>
      </c>
      <c r="J44" s="6" t="n">
        <v>1.1</v>
      </c>
      <c r="K44" s="6"/>
      <c r="L44" s="6"/>
      <c r="M44" s="6"/>
    </row>
    <row r="45" customFormat="false" ht="15.25" hidden="false" customHeight="false" outlineLevel="0" collapsed="false">
      <c r="A45" s="0" t="s">
        <v>42</v>
      </c>
      <c r="B45" s="1" t="n">
        <v>43905</v>
      </c>
      <c r="C45" s="6" t="n">
        <v>28</v>
      </c>
      <c r="D45" s="6" t="n">
        <v>9</v>
      </c>
      <c r="E45" s="6" t="n">
        <v>1</v>
      </c>
      <c r="F45" s="6"/>
      <c r="G45" s="6"/>
      <c r="H45" s="6" t="n">
        <v>27</v>
      </c>
      <c r="I45" s="6" t="n">
        <v>1</v>
      </c>
      <c r="J45" s="6" t="n">
        <v>1.6</v>
      </c>
      <c r="K45" s="6"/>
      <c r="L45" s="6"/>
      <c r="M45" s="6"/>
    </row>
    <row r="46" customFormat="false" ht="15.25" hidden="false" customHeight="false" outlineLevel="0" collapsed="false">
      <c r="A46" s="0" t="s">
        <v>42</v>
      </c>
      <c r="B46" s="1" t="n">
        <v>43906</v>
      </c>
      <c r="C46" s="6" t="n">
        <v>37</v>
      </c>
      <c r="D46" s="6" t="n">
        <v>9</v>
      </c>
      <c r="E46" s="6" t="n">
        <v>2</v>
      </c>
      <c r="F46" s="6" t="n">
        <v>1</v>
      </c>
      <c r="G46" s="6"/>
      <c r="H46" s="6" t="n">
        <v>35</v>
      </c>
      <c r="I46" s="6" t="n">
        <v>1</v>
      </c>
      <c r="J46" s="6" t="n">
        <v>2.1</v>
      </c>
      <c r="K46" s="6"/>
      <c r="L46" s="6"/>
      <c r="M46" s="6"/>
    </row>
    <row r="47" customFormat="false" ht="15.25" hidden="false" customHeight="false" outlineLevel="0" collapsed="false">
      <c r="A47" s="0" t="s">
        <v>42</v>
      </c>
      <c r="B47" s="1" t="n">
        <v>43907</v>
      </c>
      <c r="C47" s="6" t="n">
        <v>58</v>
      </c>
      <c r="D47" s="6" t="n">
        <v>21</v>
      </c>
      <c r="E47" s="6" t="n">
        <v>2</v>
      </c>
      <c r="F47" s="6" t="n">
        <v>0</v>
      </c>
      <c r="G47" s="6"/>
      <c r="H47" s="6" t="n">
        <v>56</v>
      </c>
      <c r="I47" s="6" t="n">
        <v>2</v>
      </c>
      <c r="J47" s="6" t="n">
        <v>3.3</v>
      </c>
      <c r="K47" s="6"/>
      <c r="L47" s="6"/>
      <c r="M47" s="6"/>
    </row>
    <row r="48" customFormat="false" ht="15.25" hidden="false" customHeight="false" outlineLevel="0" collapsed="false">
      <c r="A48" s="0" t="s">
        <v>42</v>
      </c>
      <c r="B48" s="1" t="n">
        <v>43908</v>
      </c>
      <c r="C48" s="6" t="n">
        <v>111</v>
      </c>
      <c r="D48" s="6" t="n">
        <v>53</v>
      </c>
      <c r="E48" s="6" t="n">
        <v>2</v>
      </c>
      <c r="F48" s="6" t="n">
        <v>0</v>
      </c>
      <c r="G48" s="6"/>
      <c r="H48" s="6" t="n">
        <v>109</v>
      </c>
      <c r="I48" s="6" t="n">
        <v>2</v>
      </c>
      <c r="J48" s="6" t="n">
        <v>6.3</v>
      </c>
      <c r="K48" s="6"/>
      <c r="L48" s="6"/>
      <c r="M48" s="6"/>
    </row>
    <row r="49" customFormat="false" ht="15.25" hidden="false" customHeight="false" outlineLevel="0" collapsed="false">
      <c r="A49" s="0" t="s">
        <v>42</v>
      </c>
      <c r="B49" s="1" t="n">
        <v>43909</v>
      </c>
      <c r="C49" s="6" t="n">
        <v>168</v>
      </c>
      <c r="D49" s="6" t="n">
        <v>57</v>
      </c>
      <c r="E49" s="6" t="n">
        <v>3</v>
      </c>
      <c r="F49" s="6" t="n">
        <v>1</v>
      </c>
      <c r="G49" s="6"/>
      <c r="H49" s="6" t="n">
        <v>165</v>
      </c>
      <c r="I49" s="6" t="n">
        <v>2</v>
      </c>
      <c r="J49" s="6" t="n">
        <v>10</v>
      </c>
      <c r="K49" s="6"/>
      <c r="L49" s="6"/>
      <c r="M49" s="6"/>
    </row>
    <row r="50" customFormat="false" ht="15.25" hidden="false" customHeight="false" outlineLevel="0" collapsed="false">
      <c r="A50" s="0" t="s">
        <v>42</v>
      </c>
      <c r="B50" s="1" t="n">
        <v>43910</v>
      </c>
      <c r="C50" s="6" t="n">
        <v>260</v>
      </c>
      <c r="D50" s="6" t="n">
        <v>92</v>
      </c>
      <c r="E50" s="6" t="n">
        <v>3</v>
      </c>
      <c r="F50" s="6" t="n">
        <v>0</v>
      </c>
      <c r="G50" s="6" t="n">
        <v>1</v>
      </c>
      <c r="H50" s="6" t="n">
        <v>256</v>
      </c>
      <c r="I50" s="6" t="n">
        <v>2</v>
      </c>
      <c r="J50" s="6" t="n">
        <v>15</v>
      </c>
      <c r="K50" s="6"/>
      <c r="L50" s="6"/>
      <c r="M50" s="6"/>
    </row>
    <row r="51" customFormat="false" ht="15.25" hidden="false" customHeight="false" outlineLevel="0" collapsed="false">
      <c r="A51" s="0" t="s">
        <v>42</v>
      </c>
      <c r="B51" s="1" t="n">
        <v>43911</v>
      </c>
      <c r="C51" s="6" t="n">
        <v>426</v>
      </c>
      <c r="D51" s="6" t="n">
        <v>166</v>
      </c>
      <c r="E51" s="6" t="n">
        <v>7</v>
      </c>
      <c r="F51" s="6" t="n">
        <v>4</v>
      </c>
      <c r="G51" s="6" t="n">
        <v>3</v>
      </c>
      <c r="H51" s="6" t="n">
        <v>416</v>
      </c>
      <c r="I51" s="6" t="n">
        <v>2</v>
      </c>
      <c r="J51" s="6" t="n">
        <v>24</v>
      </c>
      <c r="K51" s="6"/>
      <c r="L51" s="6"/>
      <c r="M51" s="6"/>
    </row>
    <row r="52" customFormat="false" ht="15.25" hidden="false" customHeight="false" outlineLevel="0" collapsed="false">
      <c r="A52" s="0" t="s">
        <v>42</v>
      </c>
      <c r="B52" s="1" t="n">
        <v>43912</v>
      </c>
      <c r="C52" s="6" t="n">
        <v>532</v>
      </c>
      <c r="D52" s="6" t="n">
        <v>106</v>
      </c>
      <c r="E52" s="6" t="n">
        <v>7</v>
      </c>
      <c r="F52" s="6" t="n">
        <v>0</v>
      </c>
      <c r="G52" s="6" t="n">
        <v>3</v>
      </c>
      <c r="H52" s="6" t="n">
        <v>522</v>
      </c>
      <c r="I52" s="6" t="n">
        <v>2</v>
      </c>
      <c r="J52" s="6" t="n">
        <v>30</v>
      </c>
      <c r="K52" s="6"/>
      <c r="L52" s="6"/>
      <c r="M52" s="6"/>
    </row>
    <row r="53" customFormat="false" ht="15.25" hidden="false" customHeight="false" outlineLevel="0" collapsed="false">
      <c r="A53" s="0" t="s">
        <v>42</v>
      </c>
      <c r="B53" s="1" t="n">
        <v>43913</v>
      </c>
      <c r="C53" s="6" t="n">
        <v>789</v>
      </c>
      <c r="D53" s="6" t="n">
        <v>257</v>
      </c>
      <c r="E53" s="6" t="n">
        <v>14</v>
      </c>
      <c r="F53" s="6" t="n">
        <v>7</v>
      </c>
      <c r="G53" s="6" t="n">
        <v>3</v>
      </c>
      <c r="H53" s="6" t="n">
        <v>772</v>
      </c>
      <c r="I53" s="6" t="n">
        <v>2</v>
      </c>
      <c r="J53" s="6" t="n">
        <v>45</v>
      </c>
      <c r="K53" s="6"/>
      <c r="L53" s="6"/>
      <c r="M53" s="6"/>
    </row>
    <row r="54" customFormat="false" ht="15.25" hidden="false" customHeight="false" outlineLevel="0" collapsed="false">
      <c r="A54" s="0" t="s">
        <v>42</v>
      </c>
      <c r="B54" s="1" t="n">
        <v>43914</v>
      </c>
      <c r="C54" s="6" t="n">
        <v>981</v>
      </c>
      <c r="D54" s="6" t="n">
        <v>192</v>
      </c>
      <c r="E54" s="6" t="n">
        <v>18</v>
      </c>
      <c r="F54" s="6" t="n">
        <v>4</v>
      </c>
      <c r="G54" s="6" t="n">
        <v>3</v>
      </c>
      <c r="H54" s="6" t="n">
        <v>960</v>
      </c>
      <c r="I54" s="6" t="n">
        <v>2</v>
      </c>
      <c r="J54" s="6" t="n">
        <v>56</v>
      </c>
      <c r="K54" s="6"/>
      <c r="L54" s="6"/>
      <c r="M54" s="6"/>
    </row>
    <row r="55" customFormat="false" ht="15.25" hidden="false" customHeight="false" outlineLevel="0" collapsed="false">
      <c r="A55" s="0" t="s">
        <v>42</v>
      </c>
      <c r="B55" s="1" t="n">
        <v>43915</v>
      </c>
      <c r="C55" s="8" t="n">
        <v>1082</v>
      </c>
      <c r="D55" s="8" t="n">
        <v>101</v>
      </c>
      <c r="E55" s="8" t="n">
        <v>27</v>
      </c>
      <c r="F55" s="8" t="n">
        <v>9</v>
      </c>
      <c r="G55" s="8" t="n">
        <v>3</v>
      </c>
      <c r="H55" s="8" t="n">
        <v>1052</v>
      </c>
      <c r="I55" s="8" t="n">
        <v>2</v>
      </c>
      <c r="J55" s="8" t="n">
        <v>61</v>
      </c>
      <c r="K55" s="8" t="n">
        <v>2</v>
      </c>
      <c r="L55" s="8"/>
      <c r="M55" s="8"/>
    </row>
    <row r="56" customFormat="false" ht="15.25" hidden="false" customHeight="false" outlineLevel="0" collapsed="false">
      <c r="A56" s="0" t="s">
        <v>42</v>
      </c>
      <c r="B56" s="1" t="n">
        <v>43916</v>
      </c>
      <c r="C56" s="8" t="n">
        <v>1173</v>
      </c>
      <c r="D56" s="8" t="n">
        <v>91</v>
      </c>
      <c r="E56" s="8" t="n">
        <v>28</v>
      </c>
      <c r="F56" s="8" t="n">
        <v>1</v>
      </c>
      <c r="G56" s="8" t="n">
        <v>3</v>
      </c>
      <c r="H56" s="8" t="n">
        <v>1142</v>
      </c>
      <c r="I56" s="8" t="n">
        <v>2</v>
      </c>
      <c r="J56" s="8" t="n">
        <v>66</v>
      </c>
      <c r="K56" s="8" t="n">
        <v>2</v>
      </c>
      <c r="L56" s="8"/>
      <c r="M56" s="8"/>
    </row>
    <row r="57" customFormat="false" ht="15.25" hidden="false" customHeight="false" outlineLevel="0" collapsed="false">
      <c r="A57" s="0" t="s">
        <v>42</v>
      </c>
      <c r="B57" s="1" t="n">
        <v>43917</v>
      </c>
      <c r="C57" s="8" t="n">
        <v>1382</v>
      </c>
      <c r="D57" s="8" t="n">
        <v>209</v>
      </c>
      <c r="E57" s="8" t="n">
        <v>34</v>
      </c>
      <c r="F57" s="8" t="n">
        <v>6</v>
      </c>
      <c r="G57" s="8" t="n">
        <v>3</v>
      </c>
      <c r="H57" s="8" t="n">
        <v>1345</v>
      </c>
      <c r="I57" s="8" t="n">
        <v>58</v>
      </c>
      <c r="J57" s="8" t="n">
        <v>78</v>
      </c>
      <c r="K57" s="8" t="n">
        <v>2</v>
      </c>
      <c r="L57" s="8"/>
      <c r="M57" s="8"/>
    </row>
    <row r="58" customFormat="false" ht="15.25" hidden="false" customHeight="false" outlineLevel="0" collapsed="false">
      <c r="A58" s="0" t="s">
        <v>42</v>
      </c>
      <c r="B58" s="1" t="n">
        <v>43918</v>
      </c>
      <c r="C58" s="8" t="n">
        <v>1595</v>
      </c>
      <c r="D58" s="8" t="n">
        <v>213</v>
      </c>
      <c r="E58" s="8" t="n">
        <v>36</v>
      </c>
      <c r="F58" s="8" t="n">
        <v>2</v>
      </c>
      <c r="G58" s="8" t="n">
        <v>3</v>
      </c>
      <c r="H58" s="8" t="n">
        <v>1556</v>
      </c>
      <c r="I58" s="8" t="n">
        <v>58</v>
      </c>
      <c r="J58" s="8" t="n">
        <v>90</v>
      </c>
      <c r="K58" s="8" t="n">
        <v>2</v>
      </c>
      <c r="L58" s="8"/>
      <c r="M58" s="8"/>
    </row>
    <row r="59" customFormat="false" ht="15.25" hidden="false" customHeight="false" outlineLevel="0" collapsed="false">
      <c r="A59" s="0" t="s">
        <v>42</v>
      </c>
      <c r="B59" s="1" t="n">
        <v>43919</v>
      </c>
      <c r="C59" s="8" t="n">
        <v>1823</v>
      </c>
      <c r="D59" s="8" t="n">
        <v>228</v>
      </c>
      <c r="E59" s="8" t="n">
        <v>48</v>
      </c>
      <c r="F59" s="8" t="n">
        <v>12</v>
      </c>
      <c r="G59" s="8" t="n">
        <v>3</v>
      </c>
      <c r="H59" s="8" t="n">
        <v>1772</v>
      </c>
      <c r="I59" s="8" t="n">
        <v>58</v>
      </c>
      <c r="J59" s="8" t="n">
        <v>103</v>
      </c>
      <c r="K59" s="8" t="n">
        <v>3</v>
      </c>
      <c r="L59" s="8"/>
      <c r="M59" s="8"/>
    </row>
    <row r="60" customFormat="false" ht="15.25" hidden="false" customHeight="false" outlineLevel="0" collapsed="false">
      <c r="A60" s="0" t="s">
        <v>42</v>
      </c>
      <c r="B60" s="1" t="n">
        <v>43920</v>
      </c>
      <c r="C60" s="8" t="n">
        <v>1890</v>
      </c>
      <c r="D60" s="8" t="n">
        <v>67</v>
      </c>
      <c r="E60" s="8" t="n">
        <v>57</v>
      </c>
      <c r="F60" s="8" t="n">
        <v>9</v>
      </c>
      <c r="G60" s="8" t="n">
        <v>3</v>
      </c>
      <c r="H60" s="8" t="n">
        <v>1830</v>
      </c>
      <c r="I60" s="8" t="n">
        <v>58</v>
      </c>
      <c r="J60" s="8" t="n">
        <v>107</v>
      </c>
      <c r="K60" s="8" t="n">
        <v>3</v>
      </c>
      <c r="L60" s="8"/>
      <c r="M60" s="8"/>
    </row>
    <row r="61" customFormat="false" ht="15.25" hidden="false" customHeight="false" outlineLevel="0" collapsed="false">
      <c r="A61" s="0" t="s">
        <v>42</v>
      </c>
      <c r="B61" s="1" t="n">
        <v>43921</v>
      </c>
      <c r="C61" s="8" t="n">
        <v>1962</v>
      </c>
      <c r="D61" s="8" t="n">
        <v>72</v>
      </c>
      <c r="E61" s="8" t="n">
        <v>60</v>
      </c>
      <c r="F61" s="8" t="n">
        <v>3</v>
      </c>
      <c r="G61" s="8" t="n">
        <v>3</v>
      </c>
      <c r="H61" s="8" t="n">
        <v>1899</v>
      </c>
      <c r="I61" s="8" t="n">
        <v>58</v>
      </c>
      <c r="J61" s="8" t="n">
        <v>111</v>
      </c>
      <c r="K61" s="8" t="n">
        <v>3</v>
      </c>
      <c r="L61" s="8"/>
      <c r="M61" s="8"/>
    </row>
    <row r="62" customFormat="false" ht="15.25" hidden="false" customHeight="false" outlineLevel="0" collapsed="false">
      <c r="A62" s="0" t="s">
        <v>42</v>
      </c>
      <c r="B62" s="1" t="n">
        <v>43922</v>
      </c>
      <c r="C62" s="8" t="n">
        <v>2240</v>
      </c>
      <c r="D62" s="8" t="n">
        <v>278</v>
      </c>
      <c r="E62" s="8" t="n">
        <v>75</v>
      </c>
      <c r="F62" s="8" t="n">
        <v>15</v>
      </c>
      <c r="G62" s="8" t="n">
        <v>54</v>
      </c>
      <c r="H62" s="8" t="n">
        <v>2111</v>
      </c>
      <c r="I62" s="8" t="n">
        <v>100</v>
      </c>
      <c r="J62" s="8" t="n">
        <v>127</v>
      </c>
      <c r="K62" s="8" t="n">
        <v>4</v>
      </c>
      <c r="L62" s="8"/>
      <c r="M62" s="8"/>
    </row>
    <row r="63" customFormat="false" ht="15.25" hidden="false" customHeight="false" outlineLevel="0" collapsed="false">
      <c r="A63" s="0" t="s">
        <v>42</v>
      </c>
      <c r="B63" s="1" t="n">
        <v>43923</v>
      </c>
      <c r="C63" s="8" t="n">
        <v>2748</v>
      </c>
      <c r="D63" s="8" t="n">
        <v>508</v>
      </c>
      <c r="E63" s="8" t="n">
        <v>93</v>
      </c>
      <c r="F63" s="8" t="n">
        <v>18</v>
      </c>
      <c r="G63" s="8" t="n">
        <v>58</v>
      </c>
      <c r="H63" s="8" t="n">
        <v>2597</v>
      </c>
      <c r="I63" s="8" t="n">
        <v>100</v>
      </c>
      <c r="J63" s="8" t="n">
        <v>156</v>
      </c>
      <c r="K63" s="8" t="n">
        <v>5</v>
      </c>
      <c r="L63" s="8"/>
      <c r="M63" s="8"/>
    </row>
    <row r="64" customFormat="false" ht="15.25" hidden="false" customHeight="false" outlineLevel="0" collapsed="false">
      <c r="A64" s="0" t="s">
        <v>42</v>
      </c>
      <c r="B64" s="1" t="n">
        <v>43924</v>
      </c>
      <c r="C64" s="8" t="n">
        <v>3163</v>
      </c>
      <c r="D64" s="8" t="n">
        <v>415</v>
      </c>
      <c r="E64" s="8" t="n">
        <v>120</v>
      </c>
      <c r="F64" s="8" t="n">
        <v>27</v>
      </c>
      <c r="G64" s="8" t="n">
        <v>65</v>
      </c>
      <c r="H64" s="8" t="n">
        <v>2978</v>
      </c>
      <c r="I64" s="8" t="n">
        <v>100</v>
      </c>
      <c r="J64" s="8" t="n">
        <v>179</v>
      </c>
      <c r="K64" s="8" t="n">
        <v>7</v>
      </c>
      <c r="L64" s="8"/>
      <c r="M64" s="8"/>
    </row>
    <row r="65" customFormat="false" ht="15.25" hidden="false" customHeight="false" outlineLevel="0" collapsed="false">
      <c r="A65" s="0" t="s">
        <v>42</v>
      </c>
      <c r="B65" s="1" t="n">
        <v>43925</v>
      </c>
      <c r="C65" s="8" t="n">
        <v>3368</v>
      </c>
      <c r="D65" s="8" t="n">
        <v>205</v>
      </c>
      <c r="E65" s="8" t="n">
        <v>145</v>
      </c>
      <c r="F65" s="8" t="n">
        <v>25</v>
      </c>
      <c r="G65" s="8" t="n">
        <v>65</v>
      </c>
      <c r="H65" s="8" t="n">
        <v>3158</v>
      </c>
      <c r="I65" s="8" t="n">
        <v>100</v>
      </c>
      <c r="J65" s="8" t="n">
        <v>191</v>
      </c>
      <c r="K65" s="8" t="n">
        <v>8</v>
      </c>
      <c r="L65" s="8"/>
      <c r="M65" s="8"/>
    </row>
    <row r="66" customFormat="false" ht="15.25" hidden="false" customHeight="false" outlineLevel="0" collapsed="false">
      <c r="A66" s="0" t="s">
        <v>42</v>
      </c>
      <c r="B66" s="1" t="n">
        <v>43926</v>
      </c>
      <c r="C66" s="8" t="n">
        <v>3465</v>
      </c>
      <c r="D66" s="8" t="n">
        <v>97</v>
      </c>
      <c r="E66" s="8" t="n">
        <v>172</v>
      </c>
      <c r="F66" s="8" t="n">
        <v>27</v>
      </c>
      <c r="G66" s="8" t="n">
        <v>100</v>
      </c>
      <c r="H66" s="8" t="n">
        <v>3193</v>
      </c>
      <c r="I66" s="8" t="n">
        <v>100</v>
      </c>
      <c r="J66" s="8" t="n">
        <v>196</v>
      </c>
      <c r="K66" s="8" t="n">
        <v>10</v>
      </c>
      <c r="L66" s="8" t="n">
        <v>10317</v>
      </c>
      <c r="M66" s="8" t="n">
        <v>585</v>
      </c>
    </row>
    <row r="67" customFormat="false" ht="15.25" hidden="false" customHeight="false" outlineLevel="0" collapsed="false">
      <c r="A67" s="0" t="s">
        <v>42</v>
      </c>
      <c r="B67" s="1" t="n">
        <v>43927</v>
      </c>
      <c r="C67" s="8" t="n">
        <v>3646</v>
      </c>
      <c r="D67" s="8" t="n">
        <v>181</v>
      </c>
      <c r="E67" s="8" t="n">
        <v>180</v>
      </c>
      <c r="F67" s="8" t="n">
        <v>8</v>
      </c>
      <c r="G67" s="8" t="n">
        <v>100</v>
      </c>
      <c r="H67" s="8" t="n">
        <v>3366</v>
      </c>
      <c r="I67" s="8" t="n">
        <v>100</v>
      </c>
      <c r="J67" s="8" t="n">
        <v>207</v>
      </c>
      <c r="K67" s="8" t="n">
        <v>10</v>
      </c>
      <c r="L67" s="8" t="n">
        <v>12386</v>
      </c>
      <c r="M67" s="8" t="n">
        <v>702</v>
      </c>
    </row>
    <row r="68" customFormat="false" ht="15.25" hidden="false" customHeight="false" outlineLevel="0" collapsed="false">
      <c r="A68" s="0" t="s">
        <v>42</v>
      </c>
      <c r="B68" s="1" t="n">
        <v>43928</v>
      </c>
      <c r="C68" s="13" t="n">
        <v>3747</v>
      </c>
      <c r="D68" s="13" t="n">
        <v>101</v>
      </c>
      <c r="E68" s="13" t="n">
        <v>191</v>
      </c>
      <c r="F68" s="13" t="n">
        <v>11</v>
      </c>
      <c r="G68" s="13" t="n">
        <v>100</v>
      </c>
      <c r="H68" s="13" t="n">
        <v>3456</v>
      </c>
      <c r="I68" s="13" t="n">
        <v>156</v>
      </c>
      <c r="J68" s="13" t="n">
        <v>212</v>
      </c>
      <c r="K68" s="13" t="n">
        <v>11</v>
      </c>
      <c r="L68" s="13" t="n">
        <v>13039</v>
      </c>
      <c r="M68" s="13" t="n">
        <v>739</v>
      </c>
    </row>
    <row r="69" customFormat="false" ht="15.25" hidden="false" customHeight="false" outlineLevel="0" collapsed="false">
      <c r="A69" s="0" t="s">
        <v>42</v>
      </c>
      <c r="B69" s="1" t="n">
        <v>43929</v>
      </c>
      <c r="C69" s="12" t="n">
        <v>3747</v>
      </c>
      <c r="D69" s="12" t="n">
        <v>0</v>
      </c>
      <c r="E69" s="12" t="n">
        <v>191</v>
      </c>
      <c r="F69" s="12" t="n">
        <v>0</v>
      </c>
      <c r="G69" s="12" t="n">
        <v>100</v>
      </c>
      <c r="H69" s="12" t="n">
        <v>3456</v>
      </c>
      <c r="I69" s="12" t="n">
        <v>156</v>
      </c>
      <c r="J69" s="12" t="n">
        <v>212</v>
      </c>
      <c r="K69" s="12" t="n">
        <v>11</v>
      </c>
      <c r="L69" s="12" t="n">
        <v>13039</v>
      </c>
      <c r="M69" s="12" t="n">
        <v>739</v>
      </c>
    </row>
    <row r="70" customFormat="false" ht="15.25" hidden="false" customHeight="false" outlineLevel="0" collapsed="false">
      <c r="A70" s="0" t="s">
        <v>42</v>
      </c>
      <c r="B70" s="1" t="n">
        <v>43930</v>
      </c>
      <c r="C70" s="12" t="n">
        <v>4450</v>
      </c>
      <c r="D70" s="12" t="n">
        <v>703</v>
      </c>
      <c r="E70" s="12" t="n">
        <v>242</v>
      </c>
      <c r="F70" s="12" t="n">
        <v>51</v>
      </c>
      <c r="G70" s="12" t="n">
        <v>140</v>
      </c>
      <c r="H70" s="12" t="n">
        <v>4068</v>
      </c>
      <c r="I70" s="12" t="n">
        <v>146</v>
      </c>
      <c r="J70" s="12" t="n">
        <v>252</v>
      </c>
      <c r="K70" s="12" t="n">
        <v>14</v>
      </c>
      <c r="L70" s="12" t="n">
        <v>14406</v>
      </c>
      <c r="M70" s="12" t="n">
        <v>817</v>
      </c>
    </row>
    <row r="71" customFormat="false" ht="15.25" hidden="false" customHeight="false" outlineLevel="0" collapsed="false">
      <c r="A71" s="0" t="s">
        <v>42</v>
      </c>
      <c r="B71" s="1" t="n">
        <v>43931</v>
      </c>
      <c r="C71" s="12" t="n">
        <v>4965</v>
      </c>
      <c r="D71" s="12" t="n">
        <v>515</v>
      </c>
      <c r="E71" s="12" t="n">
        <v>272</v>
      </c>
      <c r="F71" s="12" t="n">
        <v>30</v>
      </c>
      <c r="G71" s="12" t="n">
        <v>339</v>
      </c>
      <c r="H71" s="12" t="n">
        <v>4354</v>
      </c>
      <c r="I71" s="12" t="n">
        <v>139</v>
      </c>
      <c r="J71" s="12" t="n">
        <v>281</v>
      </c>
      <c r="K71" s="12" t="n">
        <v>15</v>
      </c>
      <c r="L71" s="12" t="n">
        <v>19102</v>
      </c>
      <c r="M71" s="12" t="n">
        <v>1083</v>
      </c>
    </row>
    <row r="72" customFormat="false" ht="15.25" hidden="false" customHeight="false" outlineLevel="0" collapsed="false">
      <c r="A72" s="0" t="s">
        <v>42</v>
      </c>
      <c r="B72" s="1" t="n">
        <v>43932</v>
      </c>
      <c r="C72" s="12" t="n">
        <v>7161</v>
      </c>
      <c r="D72" s="12" t="n">
        <v>2196</v>
      </c>
      <c r="E72" s="12" t="n">
        <v>297</v>
      </c>
      <c r="F72" s="12" t="n">
        <v>25</v>
      </c>
      <c r="G72" s="12" t="n">
        <v>368</v>
      </c>
      <c r="H72" s="12" t="n">
        <v>6496</v>
      </c>
      <c r="I72" s="12" t="n">
        <v>171</v>
      </c>
      <c r="J72" s="12" t="n">
        <v>406</v>
      </c>
      <c r="K72" s="12" t="n">
        <v>17</v>
      </c>
      <c r="L72" s="12" t="n">
        <v>21568</v>
      </c>
      <c r="M72" s="12" t="n">
        <v>1222</v>
      </c>
    </row>
    <row r="73" customFormat="false" ht="15.25" hidden="false" customHeight="false" outlineLevel="0" collapsed="false">
      <c r="A73" s="0" t="s">
        <v>42</v>
      </c>
      <c r="B73" s="1" t="n">
        <v>43933</v>
      </c>
      <c r="C73" s="12" t="n">
        <v>7257</v>
      </c>
      <c r="D73" s="12" t="n">
        <v>96</v>
      </c>
      <c r="E73" s="12" t="n">
        <v>315</v>
      </c>
      <c r="F73" s="12" t="n">
        <v>18</v>
      </c>
      <c r="G73" s="12" t="n">
        <v>411</v>
      </c>
      <c r="H73" s="12" t="n">
        <v>6531</v>
      </c>
      <c r="I73" s="12" t="n">
        <v>184</v>
      </c>
      <c r="J73" s="12" t="n">
        <v>411</v>
      </c>
      <c r="K73" s="12" t="n">
        <v>18</v>
      </c>
      <c r="L73" s="12" t="n">
        <v>21568</v>
      </c>
      <c r="M73" s="12" t="n">
        <v>1222</v>
      </c>
    </row>
    <row r="74" customFormat="false" ht="15.25" hidden="false" customHeight="false" outlineLevel="0" collapsed="false">
      <c r="A74" s="0" t="s">
        <v>42</v>
      </c>
      <c r="B74" s="1" t="n">
        <v>43934</v>
      </c>
      <c r="C74" s="12" t="n">
        <v>7466</v>
      </c>
      <c r="D74" s="12" t="n">
        <v>209</v>
      </c>
      <c r="E74" s="12" t="n">
        <v>333</v>
      </c>
      <c r="F74" s="12" t="n">
        <v>18</v>
      </c>
      <c r="G74" s="12" t="n">
        <v>501</v>
      </c>
      <c r="H74" s="12" t="n">
        <v>6632</v>
      </c>
      <c r="I74" s="12" t="n">
        <v>184</v>
      </c>
      <c r="J74" s="12" t="n">
        <v>423</v>
      </c>
      <c r="K74" s="12" t="n">
        <v>19</v>
      </c>
      <c r="L74" s="12" t="n">
        <v>23635</v>
      </c>
      <c r="M74" s="12" t="n">
        <v>1340</v>
      </c>
    </row>
    <row r="75" customFormat="false" ht="15.25" hidden="false" customHeight="false" outlineLevel="0" collapsed="false">
      <c r="A75" s="0" t="s">
        <v>42</v>
      </c>
      <c r="B75" s="1" t="n">
        <v>43935</v>
      </c>
      <c r="C75" s="12" t="n">
        <v>7529</v>
      </c>
      <c r="D75" s="12" t="n">
        <v>63</v>
      </c>
      <c r="E75" s="12" t="n">
        <v>355</v>
      </c>
      <c r="F75" s="12" t="n">
        <v>22</v>
      </c>
      <c r="G75" s="12" t="n">
        <v>597</v>
      </c>
      <c r="H75" s="12" t="n">
        <v>6577</v>
      </c>
      <c r="I75" s="12" t="n">
        <v>121</v>
      </c>
      <c r="J75" s="12" t="n">
        <v>427</v>
      </c>
      <c r="K75" s="12" t="n">
        <v>20</v>
      </c>
      <c r="L75" s="12" t="n">
        <v>24553</v>
      </c>
      <c r="M75" s="12" t="n">
        <v>1392</v>
      </c>
    </row>
    <row r="76" customFormat="false" ht="15.25" hidden="false" customHeight="false" outlineLevel="0" collapsed="false">
      <c r="A76" s="0" t="s">
        <v>42</v>
      </c>
      <c r="B76" s="1" t="n">
        <v>43936</v>
      </c>
      <c r="C76" s="12" t="n">
        <v>7603</v>
      </c>
      <c r="D76" s="12" t="n">
        <v>74</v>
      </c>
      <c r="E76" s="12" t="n">
        <v>369</v>
      </c>
      <c r="F76" s="12" t="n">
        <v>14</v>
      </c>
      <c r="G76" s="12" t="n">
        <v>696</v>
      </c>
      <c r="H76" s="12" t="n">
        <v>6538</v>
      </c>
      <c r="I76" s="12" t="n">
        <v>129</v>
      </c>
      <c r="J76" s="12" t="n">
        <v>431</v>
      </c>
      <c r="K76" s="12" t="n">
        <v>21</v>
      </c>
      <c r="L76" s="12" t="n">
        <v>25347</v>
      </c>
      <c r="M76" s="12" t="n">
        <v>1437</v>
      </c>
    </row>
    <row r="77" customFormat="false" ht="15.25" hidden="false" customHeight="false" outlineLevel="0" collapsed="false">
      <c r="A77" s="0" t="s">
        <v>42</v>
      </c>
      <c r="B77" s="1" t="n">
        <v>43937</v>
      </c>
      <c r="C77" s="12" t="n">
        <v>7858</v>
      </c>
      <c r="D77" s="12" t="n">
        <v>255</v>
      </c>
      <c r="E77" s="12" t="n">
        <v>388</v>
      </c>
      <c r="F77" s="12" t="n">
        <v>19</v>
      </c>
      <c r="G77" s="12" t="n">
        <v>780</v>
      </c>
      <c r="H77" s="12" t="n">
        <v>6690</v>
      </c>
      <c r="I77" s="12" t="n">
        <v>135</v>
      </c>
      <c r="J77" s="12" t="n">
        <v>445</v>
      </c>
      <c r="K77" s="12" t="n">
        <v>22</v>
      </c>
      <c r="L77" s="12" t="n">
        <v>26093</v>
      </c>
      <c r="M77" s="12" t="n">
        <v>1479</v>
      </c>
    </row>
    <row r="78" customFormat="false" ht="15.25" hidden="false" customHeight="false" outlineLevel="0" collapsed="false">
      <c r="A78" s="0" t="s">
        <v>42</v>
      </c>
      <c r="B78" s="1" t="n">
        <v>43938</v>
      </c>
      <c r="C78" s="12" t="n">
        <v>8225</v>
      </c>
      <c r="D78" s="12" t="n">
        <v>367</v>
      </c>
      <c r="E78" s="12" t="n">
        <v>403</v>
      </c>
      <c r="F78" s="12" t="n">
        <v>15</v>
      </c>
      <c r="G78" s="12" t="n">
        <v>838</v>
      </c>
      <c r="H78" s="12" t="n">
        <v>6984</v>
      </c>
      <c r="I78" s="12" t="n">
        <v>168</v>
      </c>
      <c r="J78" s="12" t="n">
        <v>466</v>
      </c>
      <c r="K78" s="12" t="n">
        <v>23</v>
      </c>
      <c r="L78" s="12" t="n">
        <v>27868</v>
      </c>
      <c r="M78" s="12" t="n">
        <v>1580</v>
      </c>
    </row>
    <row r="79" customFormat="false" ht="15.25" hidden="false" customHeight="false" outlineLevel="0" collapsed="false">
      <c r="A79" s="0" t="s">
        <v>42</v>
      </c>
      <c r="B79" s="1" t="n">
        <v>43939</v>
      </c>
      <c r="C79" s="12" t="n">
        <v>8450</v>
      </c>
      <c r="D79" s="12" t="n">
        <v>225</v>
      </c>
      <c r="E79" s="12" t="n">
        <v>421</v>
      </c>
      <c r="F79" s="12" t="n">
        <v>18</v>
      </c>
      <c r="G79" s="12" t="n">
        <v>838</v>
      </c>
      <c r="H79" s="12" t="n">
        <v>7191</v>
      </c>
      <c r="I79" s="12" t="n">
        <v>168</v>
      </c>
      <c r="J79" s="12" t="n">
        <v>479</v>
      </c>
      <c r="K79" s="12" t="n">
        <v>24</v>
      </c>
      <c r="L79" s="12" t="n">
        <v>27868</v>
      </c>
      <c r="M79" s="12" t="n">
        <v>1580</v>
      </c>
    </row>
    <row r="80" customFormat="false" ht="15.25" hidden="false" customHeight="false" outlineLevel="0" collapsed="false">
      <c r="A80" s="0" t="s">
        <v>42</v>
      </c>
      <c r="B80" s="1" t="n">
        <v>43940</v>
      </c>
      <c r="C80" s="12" t="n">
        <v>9022</v>
      </c>
      <c r="D80" s="12" t="n">
        <v>572</v>
      </c>
      <c r="E80" s="12" t="n">
        <v>456</v>
      </c>
      <c r="F80" s="12" t="n">
        <v>35</v>
      </c>
      <c r="G80" s="12" t="n">
        <v>1008</v>
      </c>
      <c r="H80" s="12" t="n">
        <v>7558</v>
      </c>
      <c r="I80" s="12" t="n">
        <v>168</v>
      </c>
      <c r="J80" s="12" t="n">
        <v>511</v>
      </c>
      <c r="K80" s="12" t="n">
        <v>26</v>
      </c>
      <c r="L80" s="12" t="n">
        <v>30922</v>
      </c>
      <c r="M80" s="12" t="n">
        <v>1753</v>
      </c>
    </row>
    <row r="81" customFormat="false" ht="15.25" hidden="false" customHeight="false" outlineLevel="0" collapsed="false">
      <c r="A81" s="0" t="s">
        <v>42</v>
      </c>
      <c r="B81" s="1" t="n">
        <v>43941</v>
      </c>
      <c r="C81" s="12" t="n">
        <v>9468</v>
      </c>
      <c r="D81" s="12" t="n">
        <v>446</v>
      </c>
      <c r="E81" s="12" t="n">
        <v>474</v>
      </c>
      <c r="F81" s="12" t="n">
        <v>18</v>
      </c>
      <c r="G81" s="12" t="n">
        <v>1061</v>
      </c>
      <c r="H81" s="12" t="n">
        <v>7933</v>
      </c>
      <c r="I81" s="12" t="n">
        <v>124</v>
      </c>
      <c r="J81" s="12" t="n">
        <v>537</v>
      </c>
      <c r="K81" s="12" t="n">
        <v>27</v>
      </c>
      <c r="L81" s="12" t="n">
        <v>31809</v>
      </c>
      <c r="M81" s="12" t="n">
        <v>1803</v>
      </c>
    </row>
    <row r="82" customFormat="false" ht="15.25" hidden="false" customHeight="false" outlineLevel="0" collapsed="false">
      <c r="A82" s="0" t="s">
        <v>42</v>
      </c>
      <c r="B82" s="1" t="n">
        <v>43942</v>
      </c>
      <c r="C82" s="6" t="n">
        <v>10128</v>
      </c>
      <c r="D82" s="6" t="n">
        <v>660</v>
      </c>
      <c r="E82" s="6" t="n">
        <v>507</v>
      </c>
      <c r="F82" s="6" t="n">
        <v>33</v>
      </c>
      <c r="G82" s="6" t="n">
        <v>1150</v>
      </c>
      <c r="H82" s="6" t="n">
        <v>8471</v>
      </c>
      <c r="I82" s="6" t="n">
        <v>124</v>
      </c>
      <c r="J82" s="6" t="n">
        <v>574</v>
      </c>
      <c r="K82" s="6" t="n">
        <v>29</v>
      </c>
      <c r="L82" s="6" t="n">
        <v>32453</v>
      </c>
      <c r="M82" s="6" t="n">
        <v>1839</v>
      </c>
    </row>
    <row r="83" customFormat="false" ht="15.25" hidden="false" customHeight="false" outlineLevel="0" collapsed="false">
      <c r="A83" s="0" t="s">
        <v>42</v>
      </c>
      <c r="B83" s="1" t="n">
        <v>43943</v>
      </c>
      <c r="C83" s="6" t="n">
        <v>10398</v>
      </c>
      <c r="D83" s="6" t="n">
        <v>270</v>
      </c>
      <c r="E83" s="6" t="n">
        <v>520</v>
      </c>
      <c r="F83" s="6" t="n">
        <v>13</v>
      </c>
      <c r="G83" s="6" t="n">
        <v>1207</v>
      </c>
      <c r="H83" s="6" t="n">
        <v>8671</v>
      </c>
      <c r="I83" s="6" t="n">
        <v>137</v>
      </c>
      <c r="J83" s="6" t="n">
        <v>589</v>
      </c>
      <c r="K83" s="6" t="n">
        <v>29</v>
      </c>
      <c r="L83" s="6" t="n">
        <v>33389</v>
      </c>
      <c r="M83" s="6" t="n">
        <v>1892</v>
      </c>
    </row>
    <row r="84" customFormat="false" ht="15.25" hidden="false" customHeight="false" outlineLevel="0" collapsed="false">
      <c r="A84" s="0" t="s">
        <v>42</v>
      </c>
      <c r="B84" s="1" t="n">
        <v>43944</v>
      </c>
      <c r="C84" s="6" t="n">
        <v>10850</v>
      </c>
      <c r="D84" s="6" t="n">
        <v>452</v>
      </c>
      <c r="E84" s="6" t="n">
        <v>537</v>
      </c>
      <c r="F84" s="6" t="n">
        <v>17</v>
      </c>
      <c r="G84" s="6" t="n">
        <v>1262</v>
      </c>
      <c r="H84" s="6" t="n">
        <v>9051</v>
      </c>
      <c r="I84" s="6" t="n">
        <v>141</v>
      </c>
      <c r="J84" s="6" t="n">
        <v>615</v>
      </c>
      <c r="K84" s="6" t="n">
        <v>30</v>
      </c>
      <c r="L84" s="6" t="n">
        <v>33389</v>
      </c>
      <c r="M84" s="6" t="n">
        <v>1892</v>
      </c>
    </row>
    <row r="85" customFormat="false" ht="15.25" hidden="false" customHeight="false" outlineLevel="0" collapsed="false">
      <c r="A85" s="0" t="s">
        <v>42</v>
      </c>
      <c r="B85" s="1" t="n">
        <v>43945</v>
      </c>
      <c r="C85" s="6" t="n">
        <v>11183</v>
      </c>
      <c r="D85" s="6" t="n">
        <v>333</v>
      </c>
      <c r="E85" s="6" t="n">
        <v>560</v>
      </c>
      <c r="F85" s="6" t="n">
        <v>23</v>
      </c>
      <c r="G85" s="6" t="n">
        <v>1328</v>
      </c>
      <c r="H85" s="6" t="n">
        <v>9295</v>
      </c>
      <c r="I85" s="6" t="n">
        <v>141</v>
      </c>
      <c r="J85" s="6" t="n">
        <v>634</v>
      </c>
      <c r="K85" s="6" t="n">
        <v>32</v>
      </c>
      <c r="L85" s="6" t="n">
        <v>34840</v>
      </c>
      <c r="M85" s="6" t="n">
        <v>1975</v>
      </c>
    </row>
    <row r="86" customFormat="false" ht="15.25" hidden="false" customHeight="false" outlineLevel="0" collapsed="false">
      <c r="A86" s="0" t="s">
        <v>42</v>
      </c>
      <c r="B86" s="1" t="n">
        <v>43946</v>
      </c>
      <c r="C86" s="6" t="n">
        <v>22719</v>
      </c>
      <c r="D86" s="6" t="n">
        <v>11536</v>
      </c>
      <c r="E86" s="6" t="n">
        <v>576</v>
      </c>
      <c r="F86" s="6" t="n">
        <v>16</v>
      </c>
      <c r="G86" s="6" t="n">
        <v>1366</v>
      </c>
      <c r="H86" s="6" t="n">
        <v>20777</v>
      </c>
      <c r="I86" s="6" t="n">
        <v>127</v>
      </c>
      <c r="J86" s="6" t="n">
        <v>1288</v>
      </c>
      <c r="K86" s="6" t="n">
        <v>33</v>
      </c>
      <c r="L86" s="6" t="n">
        <v>56513</v>
      </c>
      <c r="M86" s="6" t="n">
        <v>3203</v>
      </c>
    </row>
    <row r="87" customFormat="false" ht="15.25" hidden="false" customHeight="false" outlineLevel="0" collapsed="false">
      <c r="A87" s="0" t="s">
        <v>42</v>
      </c>
      <c r="B87" s="1" t="n">
        <v>43947</v>
      </c>
      <c r="C87" s="6" t="n">
        <v>22719</v>
      </c>
      <c r="D87" s="6" t="n">
        <v>0</v>
      </c>
      <c r="E87" s="6" t="n">
        <v>576</v>
      </c>
      <c r="F87" s="6" t="n">
        <v>0</v>
      </c>
      <c r="G87" s="6" t="n">
        <v>1366</v>
      </c>
      <c r="H87" s="6" t="n">
        <v>20777</v>
      </c>
      <c r="I87" s="6" t="n">
        <v>127</v>
      </c>
      <c r="J87" s="6" t="n">
        <v>1288</v>
      </c>
      <c r="K87" s="6" t="n">
        <v>33</v>
      </c>
      <c r="L87" s="6" t="n">
        <v>56513</v>
      </c>
      <c r="M87" s="6" t="n">
        <v>3203</v>
      </c>
    </row>
    <row r="88" customFormat="false" ht="15.25" hidden="false" customHeight="false" outlineLevel="0" collapsed="false">
      <c r="A88" s="0" t="s">
        <v>42</v>
      </c>
      <c r="B88" s="1" t="n">
        <v>43948</v>
      </c>
      <c r="C88" s="6" t="n">
        <v>22719</v>
      </c>
      <c r="D88" s="6" t="n">
        <v>0</v>
      </c>
      <c r="E88" s="6" t="n">
        <v>576</v>
      </c>
      <c r="F88" s="6" t="n">
        <v>0</v>
      </c>
      <c r="G88" s="6" t="n">
        <v>1366</v>
      </c>
      <c r="H88" s="6" t="n">
        <v>20777</v>
      </c>
      <c r="I88" s="6" t="n">
        <v>127</v>
      </c>
      <c r="J88" s="6" t="n">
        <v>1288</v>
      </c>
      <c r="K88" s="6" t="n">
        <v>33</v>
      </c>
      <c r="L88" s="6" t="n">
        <v>56513</v>
      </c>
      <c r="M88" s="6" t="n">
        <v>3203</v>
      </c>
    </row>
    <row r="89" customFormat="false" ht="14" hidden="false" customHeight="false" outlineLevel="0" collapsed="false">
      <c r="A89" s="0" t="s">
        <v>42</v>
      </c>
      <c r="B89" s="1" t="n">
        <v>43949</v>
      </c>
      <c r="C89" s="2" t="n">
        <v>23240</v>
      </c>
      <c r="D89" s="2" t="n">
        <v>521</v>
      </c>
      <c r="E89" s="2" t="n">
        <v>663</v>
      </c>
      <c r="F89" s="2" t="n">
        <v>87</v>
      </c>
      <c r="G89" s="2" t="n">
        <v>1557</v>
      </c>
      <c r="H89" s="2" t="n">
        <v>21020</v>
      </c>
      <c r="I89" s="2" t="n">
        <v>146</v>
      </c>
      <c r="J89" s="2" t="n">
        <v>1317</v>
      </c>
      <c r="K89" s="2" t="n">
        <v>38</v>
      </c>
      <c r="L89" s="2" t="n">
        <v>61529</v>
      </c>
      <c r="M89" s="2" t="n">
        <v>3487</v>
      </c>
    </row>
    <row r="90" customFormat="false" ht="14" hidden="false" customHeight="false" outlineLevel="0" collapsed="false">
      <c r="A90" s="0" t="s">
        <v>42</v>
      </c>
      <c r="B90" s="1" t="n">
        <v>43950</v>
      </c>
      <c r="C90" s="2" t="n">
        <v>24258</v>
      </c>
      <c r="D90" s="2" t="n">
        <v>1018</v>
      </c>
      <c r="E90" s="2" t="n">
        <v>871</v>
      </c>
      <c r="F90" s="2" t="n">
        <v>208</v>
      </c>
      <c r="G90" s="2" t="n">
        <v>1557</v>
      </c>
      <c r="H90" s="2" t="n">
        <v>21830</v>
      </c>
      <c r="I90" s="2" t="n">
        <v>146</v>
      </c>
      <c r="J90" s="2" t="n">
        <v>1375</v>
      </c>
      <c r="K90" s="2" t="n">
        <v>49</v>
      </c>
      <c r="L90" s="2" t="n">
        <v>61529</v>
      </c>
      <c r="M90" s="2" t="n">
        <v>3487</v>
      </c>
    </row>
    <row r="91" customFormat="false" ht="14" hidden="false" customHeight="false" outlineLevel="0" collapsed="false">
      <c r="A91" s="0" t="s">
        <v>42</v>
      </c>
      <c r="B91" s="1" t="n">
        <v>43951</v>
      </c>
      <c r="C91" s="2" t="n">
        <v>24258</v>
      </c>
      <c r="D91" s="2" t="n">
        <v>0</v>
      </c>
      <c r="E91" s="2" t="n">
        <v>871</v>
      </c>
      <c r="F91" s="2" t="n">
        <v>0</v>
      </c>
      <c r="G91" s="2" t="n">
        <v>1557</v>
      </c>
      <c r="H91" s="2" t="n">
        <v>21830</v>
      </c>
      <c r="I91" s="2" t="n">
        <v>146</v>
      </c>
      <c r="J91" s="2" t="n">
        <v>1375</v>
      </c>
      <c r="K91" s="2" t="n">
        <v>49</v>
      </c>
      <c r="L91" s="2" t="n">
        <v>61529</v>
      </c>
      <c r="M91" s="2" t="n">
        <v>3487</v>
      </c>
    </row>
    <row r="92" customFormat="false" ht="14.75" hidden="false" customHeight="false" outlineLevel="0" collapsed="false">
      <c r="A92" s="0" t="s">
        <v>42</v>
      </c>
      <c r="B92" s="1" t="n">
        <v>43952</v>
      </c>
      <c r="C92" s="2" t="n">
        <v>24934</v>
      </c>
      <c r="D92" s="2" t="n">
        <v>676</v>
      </c>
      <c r="E92" s="2" t="n">
        <v>900</v>
      </c>
      <c r="F92" s="2" t="n">
        <v>29</v>
      </c>
      <c r="G92" s="2" t="n">
        <v>1558</v>
      </c>
      <c r="H92" s="2" t="n">
        <v>22476</v>
      </c>
      <c r="I92" s="2" t="n">
        <v>146</v>
      </c>
      <c r="J92" s="2" t="n">
        <v>1413</v>
      </c>
      <c r="K92" s="2" t="n">
        <v>51</v>
      </c>
      <c r="L92" s="2" t="n">
        <v>69054</v>
      </c>
      <c r="M92" s="2" t="n">
        <v>3914</v>
      </c>
    </row>
    <row r="93" customFormat="false" ht="15.25" hidden="false" customHeight="false" outlineLevel="0" collapsed="false">
      <c r="A93" s="0" t="s">
        <v>42</v>
      </c>
      <c r="B93" s="1" t="n">
        <v>43953</v>
      </c>
      <c r="C93" s="6" t="n">
        <f aca="false">Sheet1!AKK94</f>
        <v>26336</v>
      </c>
      <c r="D93" s="6" t="n">
        <f aca="false">Sheet1!AKL94</f>
        <v>1402</v>
      </c>
      <c r="E93" s="6" t="n">
        <f aca="false">Sheet1!AKM94</f>
        <v>1063</v>
      </c>
      <c r="F93" s="6" t="n">
        <f aca="false">Sheet1!AKN94</f>
        <v>163</v>
      </c>
      <c r="G93" s="6" t="n">
        <f aca="false">Sheet1!AKO94</f>
        <v>1913</v>
      </c>
      <c r="H93" s="6" t="n">
        <f aca="false">Sheet1!AKP94</f>
        <v>23360</v>
      </c>
      <c r="I93" s="6" t="n">
        <f aca="false">Sheet1!AKQ94</f>
        <v>149</v>
      </c>
      <c r="J93" s="6" t="n">
        <f aca="false">Sheet1!AKR94</f>
        <v>1493</v>
      </c>
      <c r="K93" s="6" t="n">
        <f aca="false">Sheet1!AKS94</f>
        <v>60</v>
      </c>
      <c r="L93" s="6" t="n">
        <f aca="false">Sheet1!AKT94</f>
        <v>71950</v>
      </c>
      <c r="M93" s="6" t="n">
        <f aca="false">Sheet1!AKU94</f>
        <v>4078</v>
      </c>
    </row>
    <row r="94" customFormat="false" ht="15.25" hidden="false" customHeight="false" outlineLevel="0" collapsed="false">
      <c r="A94" s="0" t="s">
        <v>42</v>
      </c>
      <c r="B94" s="1" t="n">
        <v>43954</v>
      </c>
      <c r="C94" s="6" t="n">
        <f aca="false">Sheet1!AKK95</f>
        <v>27464</v>
      </c>
      <c r="D94" s="6" t="n">
        <f aca="false">Sheet1!AKL95</f>
        <v>1128</v>
      </c>
      <c r="E94" s="6" t="n">
        <f aca="false">Sheet1!AKM95</f>
        <v>1371</v>
      </c>
      <c r="F94" s="6" t="n">
        <f aca="false">Sheet1!AKN95</f>
        <v>308</v>
      </c>
      <c r="G94" s="6" t="n">
        <f aca="false">Sheet1!AKO95</f>
        <v>2132</v>
      </c>
      <c r="H94" s="6" t="n">
        <f aca="false">Sheet1!AKP95</f>
        <v>23961</v>
      </c>
      <c r="I94" s="6" t="n">
        <f aca="false">Sheet1!AKQ95</f>
        <v>149</v>
      </c>
      <c r="J94" s="6" t="n">
        <f aca="false">Sheet1!AKR95</f>
        <v>1557</v>
      </c>
      <c r="K94" s="6" t="n">
        <f aca="false">Sheet1!AKS95</f>
        <v>78</v>
      </c>
      <c r="L94" s="6" t="n">
        <f aca="false">Sheet1!AKT95</f>
        <v>73929</v>
      </c>
      <c r="M94" s="6" t="n">
        <f aca="false">Sheet1!AKU95</f>
        <v>4190</v>
      </c>
    </row>
    <row r="95" customFormat="false" ht="15.25" hidden="false" customHeight="false" outlineLevel="0" collapsed="false">
      <c r="A95" s="0" t="s">
        <v>42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42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42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42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42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42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42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42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42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42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42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42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42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6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43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43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43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43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43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43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43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43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43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43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43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43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43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43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43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43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43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43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43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43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43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43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43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43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43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43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43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43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43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43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43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43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43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43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43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43</v>
      </c>
      <c r="B37" s="1" t="n">
        <v>43897</v>
      </c>
      <c r="C37" s="7" t="n">
        <v>5</v>
      </c>
      <c r="D37" s="7" t="n">
        <v>4</v>
      </c>
      <c r="E37" s="7"/>
      <c r="F37" s="7"/>
      <c r="G37" s="7"/>
      <c r="H37" s="7" t="n">
        <v>5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43</v>
      </c>
      <c r="B38" s="1" t="n">
        <v>43898</v>
      </c>
      <c r="C38" s="6" t="n">
        <v>6</v>
      </c>
      <c r="D38" s="6" t="n">
        <v>1</v>
      </c>
      <c r="E38" s="6"/>
      <c r="F38" s="6"/>
      <c r="G38" s="6"/>
      <c r="H38" s="6" t="n">
        <v>6</v>
      </c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43</v>
      </c>
      <c r="B39" s="1" t="n">
        <v>43899</v>
      </c>
      <c r="C39" s="6" t="n">
        <v>11</v>
      </c>
      <c r="D39" s="6" t="n">
        <v>5</v>
      </c>
      <c r="E39" s="6"/>
      <c r="F39" s="6"/>
      <c r="G39" s="6"/>
      <c r="H39" s="6" t="n">
        <v>11</v>
      </c>
      <c r="I39" s="6" t="n">
        <v>1</v>
      </c>
      <c r="J39" s="6" t="n">
        <v>0.3</v>
      </c>
      <c r="K39" s="6"/>
      <c r="L39" s="6"/>
      <c r="M39" s="6"/>
    </row>
    <row r="40" customFormat="false" ht="15.25" hidden="false" customHeight="false" outlineLevel="0" collapsed="false">
      <c r="A40" s="0" t="s">
        <v>43</v>
      </c>
      <c r="B40" s="1" t="n">
        <v>43900</v>
      </c>
      <c r="C40" s="6" t="n">
        <v>17</v>
      </c>
      <c r="D40" s="6" t="n">
        <v>6</v>
      </c>
      <c r="E40" s="6"/>
      <c r="F40" s="6"/>
      <c r="G40" s="6"/>
      <c r="H40" s="6" t="n">
        <v>17</v>
      </c>
      <c r="I40" s="6" t="n">
        <v>2</v>
      </c>
      <c r="J40" s="6" t="n">
        <v>0.4</v>
      </c>
      <c r="K40" s="6"/>
      <c r="L40" s="6"/>
      <c r="M40" s="6"/>
    </row>
    <row r="41" customFormat="false" ht="15.25" hidden="false" customHeight="false" outlineLevel="0" collapsed="false">
      <c r="A41" s="0" t="s">
        <v>43</v>
      </c>
      <c r="B41" s="1" t="n">
        <v>43901</v>
      </c>
      <c r="C41" s="6" t="n">
        <v>22</v>
      </c>
      <c r="D41" s="6" t="n">
        <v>5</v>
      </c>
      <c r="E41" s="6"/>
      <c r="F41" s="6"/>
      <c r="G41" s="6"/>
      <c r="H41" s="6" t="n">
        <v>22</v>
      </c>
      <c r="I41" s="6" t="n">
        <v>2</v>
      </c>
      <c r="J41" s="6" t="n">
        <v>0.6</v>
      </c>
      <c r="K41" s="6"/>
      <c r="L41" s="6"/>
      <c r="M41" s="6"/>
    </row>
    <row r="42" customFormat="false" ht="15.25" hidden="false" customHeight="false" outlineLevel="0" collapsed="false">
      <c r="A42" s="0" t="s">
        <v>43</v>
      </c>
      <c r="B42" s="1" t="n">
        <v>43902</v>
      </c>
      <c r="C42" s="6" t="n">
        <v>31</v>
      </c>
      <c r="D42" s="6" t="n">
        <v>9</v>
      </c>
      <c r="E42" s="6"/>
      <c r="F42" s="6"/>
      <c r="G42" s="6"/>
      <c r="H42" s="6" t="n">
        <v>31</v>
      </c>
      <c r="I42" s="6" t="n">
        <v>3</v>
      </c>
      <c r="J42" s="6" t="n">
        <v>0.8</v>
      </c>
      <c r="K42" s="6"/>
      <c r="L42" s="6"/>
      <c r="M42" s="6"/>
    </row>
    <row r="43" customFormat="false" ht="15.25" hidden="false" customHeight="false" outlineLevel="0" collapsed="false">
      <c r="A43" s="0" t="s">
        <v>43</v>
      </c>
      <c r="B43" s="1" t="n">
        <v>43903</v>
      </c>
      <c r="C43" s="6" t="n">
        <v>51</v>
      </c>
      <c r="D43" s="6" t="n">
        <v>20</v>
      </c>
      <c r="E43" s="6" t="n">
        <v>1</v>
      </c>
      <c r="F43" s="6" t="n">
        <v>1</v>
      </c>
      <c r="G43" s="6"/>
      <c r="H43" s="6" t="n">
        <v>50</v>
      </c>
      <c r="I43" s="6" t="n">
        <v>3</v>
      </c>
      <c r="J43" s="6" t="n">
        <v>1.3</v>
      </c>
      <c r="K43" s="6"/>
      <c r="L43" s="6"/>
      <c r="M43" s="6"/>
    </row>
    <row r="44" customFormat="false" ht="15.25" hidden="false" customHeight="false" outlineLevel="0" collapsed="false">
      <c r="A44" s="0" t="s">
        <v>43</v>
      </c>
      <c r="B44" s="1" t="n">
        <v>43904</v>
      </c>
      <c r="C44" s="6" t="n">
        <v>68</v>
      </c>
      <c r="D44" s="6" t="n">
        <v>17</v>
      </c>
      <c r="E44" s="6" t="n">
        <v>2</v>
      </c>
      <c r="F44" s="6" t="n">
        <v>1</v>
      </c>
      <c r="G44" s="6"/>
      <c r="H44" s="6" t="n">
        <v>66</v>
      </c>
      <c r="I44" s="6" t="n">
        <v>3</v>
      </c>
      <c r="J44" s="6" t="n">
        <v>1.8</v>
      </c>
      <c r="K44" s="6"/>
      <c r="L44" s="6"/>
      <c r="M44" s="6"/>
    </row>
    <row r="45" customFormat="false" ht="15.25" hidden="false" customHeight="false" outlineLevel="0" collapsed="false">
      <c r="A45" s="0" t="s">
        <v>43</v>
      </c>
      <c r="B45" s="1" t="n">
        <v>43905</v>
      </c>
      <c r="C45" s="6" t="n">
        <v>103</v>
      </c>
      <c r="D45" s="6" t="n">
        <v>35</v>
      </c>
      <c r="E45" s="6" t="n">
        <v>3</v>
      </c>
      <c r="F45" s="6" t="n">
        <v>1</v>
      </c>
      <c r="G45" s="6" t="n">
        <v>13</v>
      </c>
      <c r="H45" s="6" t="n">
        <v>87</v>
      </c>
      <c r="I45" s="6" t="n">
        <v>3</v>
      </c>
      <c r="J45" s="6" t="n">
        <v>2.7</v>
      </c>
      <c r="K45" s="6"/>
      <c r="L45" s="6"/>
      <c r="M45" s="6"/>
    </row>
    <row r="46" customFormat="false" ht="15.25" hidden="false" customHeight="false" outlineLevel="0" collapsed="false">
      <c r="A46" s="0" t="s">
        <v>43</v>
      </c>
      <c r="B46" s="1" t="n">
        <v>43906</v>
      </c>
      <c r="C46" s="6" t="n">
        <v>125</v>
      </c>
      <c r="D46" s="6" t="n">
        <v>22</v>
      </c>
      <c r="E46" s="6" t="n">
        <v>3</v>
      </c>
      <c r="F46" s="6" t="n">
        <v>0</v>
      </c>
      <c r="G46" s="6" t="n">
        <v>13</v>
      </c>
      <c r="H46" s="6" t="n">
        <v>109</v>
      </c>
      <c r="I46" s="6" t="n">
        <v>3</v>
      </c>
      <c r="J46" s="6" t="n">
        <v>3.3</v>
      </c>
      <c r="K46" s="6"/>
      <c r="L46" s="6"/>
      <c r="M46" s="6"/>
    </row>
    <row r="47" customFormat="false" ht="15.25" hidden="false" customHeight="false" outlineLevel="0" collapsed="false">
      <c r="A47" s="0" t="s">
        <v>43</v>
      </c>
      <c r="B47" s="1" t="n">
        <v>43907</v>
      </c>
      <c r="C47" s="6" t="n">
        <v>177</v>
      </c>
      <c r="D47" s="6" t="n">
        <v>52</v>
      </c>
      <c r="E47" s="6" t="n">
        <v>4</v>
      </c>
      <c r="F47" s="6" t="n">
        <v>1</v>
      </c>
      <c r="G47" s="6"/>
      <c r="H47" s="6" t="n">
        <v>173</v>
      </c>
      <c r="I47" s="6" t="n">
        <v>3</v>
      </c>
      <c r="J47" s="6" t="n">
        <v>4.7</v>
      </c>
      <c r="K47" s="6"/>
      <c r="L47" s="6"/>
      <c r="M47" s="6"/>
    </row>
    <row r="48" customFormat="false" ht="15.25" hidden="false" customHeight="false" outlineLevel="0" collapsed="false">
      <c r="A48" s="0" t="s">
        <v>43</v>
      </c>
      <c r="B48" s="1" t="n">
        <v>43908</v>
      </c>
      <c r="C48" s="6" t="n">
        <v>238</v>
      </c>
      <c r="D48" s="6" t="n">
        <v>61</v>
      </c>
      <c r="E48" s="6" t="n">
        <v>5</v>
      </c>
      <c r="F48" s="6" t="n">
        <v>1</v>
      </c>
      <c r="G48" s="6" t="n">
        <v>1</v>
      </c>
      <c r="H48" s="6" t="n">
        <v>232</v>
      </c>
      <c r="I48" s="6" t="n">
        <v>3</v>
      </c>
      <c r="J48" s="6" t="n">
        <v>6.3</v>
      </c>
      <c r="K48" s="6"/>
      <c r="L48" s="6"/>
      <c r="M48" s="6"/>
    </row>
    <row r="49" customFormat="false" ht="15.25" hidden="false" customHeight="false" outlineLevel="0" collapsed="false">
      <c r="A49" s="0" t="s">
        <v>43</v>
      </c>
      <c r="B49" s="1" t="n">
        <v>43909</v>
      </c>
      <c r="C49" s="6" t="n">
        <v>287</v>
      </c>
      <c r="D49" s="6" t="n">
        <v>49</v>
      </c>
      <c r="E49" s="6" t="n">
        <v>5</v>
      </c>
      <c r="F49" s="6" t="n">
        <v>0</v>
      </c>
      <c r="G49" s="6" t="n">
        <v>1</v>
      </c>
      <c r="H49" s="6" t="n">
        <v>281</v>
      </c>
      <c r="I49" s="6" t="n">
        <v>3</v>
      </c>
      <c r="J49" s="6" t="n">
        <v>8</v>
      </c>
      <c r="K49" s="6"/>
      <c r="L49" s="6"/>
      <c r="M49" s="6"/>
    </row>
    <row r="50" customFormat="false" ht="15.25" hidden="false" customHeight="false" outlineLevel="0" collapsed="false">
      <c r="A50" s="0" t="s">
        <v>43</v>
      </c>
      <c r="B50" s="1" t="n">
        <v>43910</v>
      </c>
      <c r="C50" s="6" t="n">
        <v>355</v>
      </c>
      <c r="D50" s="6" t="n">
        <v>68</v>
      </c>
      <c r="E50" s="6" t="n">
        <v>5</v>
      </c>
      <c r="F50" s="6" t="n">
        <v>0</v>
      </c>
      <c r="G50" s="6" t="n">
        <v>13</v>
      </c>
      <c r="H50" s="6" t="n">
        <v>337</v>
      </c>
      <c r="I50" s="6" t="n">
        <v>3</v>
      </c>
      <c r="J50" s="6" t="n">
        <v>9</v>
      </c>
      <c r="K50" s="6"/>
      <c r="L50" s="6"/>
      <c r="M50" s="6"/>
    </row>
    <row r="51" customFormat="false" ht="15.25" hidden="false" customHeight="false" outlineLevel="0" collapsed="false">
      <c r="A51" s="0" t="s">
        <v>43</v>
      </c>
      <c r="B51" s="1" t="n">
        <v>43911</v>
      </c>
      <c r="C51" s="6" t="n">
        <v>439</v>
      </c>
      <c r="D51" s="6" t="n">
        <v>84</v>
      </c>
      <c r="E51" s="6" t="n">
        <v>5</v>
      </c>
      <c r="F51" s="6" t="n">
        <v>0</v>
      </c>
      <c r="G51" s="6" t="n">
        <v>13</v>
      </c>
      <c r="H51" s="6" t="n">
        <v>421</v>
      </c>
      <c r="I51" s="6" t="n">
        <v>3</v>
      </c>
      <c r="J51" s="6" t="n">
        <v>12</v>
      </c>
      <c r="K51" s="6"/>
      <c r="L51" s="6"/>
      <c r="M51" s="6"/>
    </row>
    <row r="52" customFormat="false" ht="15.25" hidden="false" customHeight="false" outlineLevel="0" collapsed="false">
      <c r="A52" s="0" t="s">
        <v>43</v>
      </c>
      <c r="B52" s="1" t="n">
        <v>43912</v>
      </c>
      <c r="C52" s="6" t="n">
        <v>536</v>
      </c>
      <c r="D52" s="6" t="n">
        <v>97</v>
      </c>
      <c r="E52" s="6" t="n">
        <v>5</v>
      </c>
      <c r="F52" s="6" t="n">
        <v>0</v>
      </c>
      <c r="G52" s="6" t="n">
        <v>13</v>
      </c>
      <c r="H52" s="6" t="n">
        <v>518</v>
      </c>
      <c r="I52" s="6" t="n">
        <v>3</v>
      </c>
      <c r="J52" s="6" t="n">
        <v>14</v>
      </c>
      <c r="K52" s="6"/>
      <c r="L52" s="6"/>
      <c r="M52" s="6"/>
    </row>
    <row r="53" customFormat="false" ht="15.25" hidden="false" customHeight="false" outlineLevel="0" collapsed="false">
      <c r="A53" s="0" t="s">
        <v>43</v>
      </c>
      <c r="B53" s="1" t="n">
        <v>43913</v>
      </c>
      <c r="C53" s="6" t="n">
        <v>634</v>
      </c>
      <c r="D53" s="6" t="n">
        <v>98</v>
      </c>
      <c r="E53" s="6" t="n">
        <v>7</v>
      </c>
      <c r="F53" s="6" t="n">
        <v>2</v>
      </c>
      <c r="G53" s="6" t="n">
        <v>13</v>
      </c>
      <c r="H53" s="6" t="n">
        <v>614</v>
      </c>
      <c r="I53" s="6" t="n">
        <v>3</v>
      </c>
      <c r="J53" s="6" t="n">
        <v>17</v>
      </c>
      <c r="K53" s="6"/>
      <c r="L53" s="6"/>
      <c r="M53" s="6"/>
    </row>
    <row r="54" customFormat="false" ht="15.25" hidden="false" customHeight="false" outlineLevel="0" collapsed="false">
      <c r="A54" s="0" t="s">
        <v>43</v>
      </c>
      <c r="B54" s="1" t="n">
        <v>43914</v>
      </c>
      <c r="C54" s="6" t="n">
        <v>749</v>
      </c>
      <c r="D54" s="6" t="n">
        <v>115</v>
      </c>
      <c r="E54" s="6" t="n">
        <v>8</v>
      </c>
      <c r="F54" s="6" t="n">
        <v>1</v>
      </c>
      <c r="G54" s="6" t="n">
        <v>13</v>
      </c>
      <c r="H54" s="6" t="n">
        <v>728</v>
      </c>
      <c r="I54" s="6" t="n">
        <v>3</v>
      </c>
      <c r="J54" s="6" t="n">
        <v>20</v>
      </c>
      <c r="K54" s="6"/>
      <c r="L54" s="6"/>
      <c r="M54" s="6"/>
    </row>
    <row r="55" customFormat="false" ht="15.25" hidden="false" customHeight="false" outlineLevel="0" collapsed="false">
      <c r="A55" s="0" t="s">
        <v>43</v>
      </c>
      <c r="B55" s="1" t="n">
        <v>43915</v>
      </c>
      <c r="C55" s="8" t="n">
        <v>901</v>
      </c>
      <c r="D55" s="8" t="n">
        <v>152</v>
      </c>
      <c r="E55" s="8" t="n">
        <v>10</v>
      </c>
      <c r="F55" s="8" t="n">
        <v>2</v>
      </c>
      <c r="G55" s="8" t="n">
        <v>1</v>
      </c>
      <c r="H55" s="8" t="n">
        <v>890</v>
      </c>
      <c r="I55" s="8" t="n">
        <v>3</v>
      </c>
      <c r="J55" s="8" t="n">
        <v>24</v>
      </c>
      <c r="K55" s="26" t="n">
        <v>0.3</v>
      </c>
      <c r="L55" s="8"/>
      <c r="M55" s="8"/>
    </row>
    <row r="56" customFormat="false" ht="15.25" hidden="false" customHeight="false" outlineLevel="0" collapsed="false">
      <c r="A56" s="0" t="s">
        <v>43</v>
      </c>
      <c r="B56" s="1" t="n">
        <v>43916</v>
      </c>
      <c r="C56" s="8" t="n">
        <v>1051</v>
      </c>
      <c r="D56" s="8" t="n">
        <v>150</v>
      </c>
      <c r="E56" s="8" t="n">
        <v>14</v>
      </c>
      <c r="F56" s="8" t="n">
        <v>4</v>
      </c>
      <c r="G56" s="8" t="n">
        <v>7</v>
      </c>
      <c r="H56" s="8" t="n">
        <v>1030</v>
      </c>
      <c r="I56" s="8" t="n">
        <v>3</v>
      </c>
      <c r="J56" s="8" t="n">
        <v>28</v>
      </c>
      <c r="K56" s="26" t="n">
        <v>0.4</v>
      </c>
      <c r="L56" s="8"/>
      <c r="M56" s="8"/>
    </row>
    <row r="57" customFormat="false" ht="15.25" hidden="false" customHeight="false" outlineLevel="0" collapsed="false">
      <c r="A57" s="0" t="s">
        <v>43</v>
      </c>
      <c r="B57" s="1" t="n">
        <v>43917</v>
      </c>
      <c r="C57" s="8" t="n">
        <v>1221</v>
      </c>
      <c r="D57" s="8" t="n">
        <v>170</v>
      </c>
      <c r="E57" s="8" t="n">
        <v>16</v>
      </c>
      <c r="F57" s="8" t="n">
        <v>2</v>
      </c>
      <c r="G57" s="8" t="n">
        <v>7</v>
      </c>
      <c r="H57" s="8" t="n">
        <v>1198</v>
      </c>
      <c r="I57" s="8" t="n">
        <v>3</v>
      </c>
      <c r="J57" s="8" t="n">
        <v>32</v>
      </c>
      <c r="K57" s="26" t="n">
        <v>0.4</v>
      </c>
      <c r="L57" s="8"/>
      <c r="M57" s="8"/>
    </row>
    <row r="58" customFormat="false" ht="15.25" hidden="false" customHeight="false" outlineLevel="0" collapsed="false">
      <c r="A58" s="0" t="s">
        <v>43</v>
      </c>
      <c r="B58" s="1" t="n">
        <v>43918</v>
      </c>
      <c r="C58" s="8" t="n">
        <v>1389</v>
      </c>
      <c r="D58" s="8" t="n">
        <v>168</v>
      </c>
      <c r="E58" s="8" t="n">
        <v>16</v>
      </c>
      <c r="F58" s="8" t="n">
        <v>0</v>
      </c>
      <c r="G58" s="8" t="n">
        <v>7</v>
      </c>
      <c r="H58" s="8" t="n">
        <v>1366</v>
      </c>
      <c r="I58" s="8" t="n">
        <v>3</v>
      </c>
      <c r="J58" s="8" t="n">
        <v>37</v>
      </c>
      <c r="K58" s="26" t="n">
        <v>0.4</v>
      </c>
      <c r="L58" s="8"/>
      <c r="M58" s="8"/>
    </row>
    <row r="59" customFormat="false" ht="15.25" hidden="false" customHeight="false" outlineLevel="0" collapsed="false">
      <c r="A59" s="0" t="s">
        <v>43</v>
      </c>
      <c r="B59" s="1" t="n">
        <v>43919</v>
      </c>
      <c r="C59" s="8" t="n">
        <v>1638</v>
      </c>
      <c r="D59" s="8" t="n">
        <v>249</v>
      </c>
      <c r="E59" s="8" t="n">
        <v>18</v>
      </c>
      <c r="F59" s="8" t="n">
        <v>2</v>
      </c>
      <c r="G59" s="8" t="n">
        <v>7</v>
      </c>
      <c r="H59" s="8" t="n">
        <v>1613</v>
      </c>
      <c r="I59" s="8" t="n">
        <v>3</v>
      </c>
      <c r="J59" s="8" t="n">
        <v>43</v>
      </c>
      <c r="K59" s="26" t="n">
        <v>0.5</v>
      </c>
      <c r="L59" s="8"/>
      <c r="M59" s="8"/>
    </row>
    <row r="60" customFormat="false" ht="15.25" hidden="false" customHeight="false" outlineLevel="0" collapsed="false">
      <c r="A60" s="0" t="s">
        <v>43</v>
      </c>
      <c r="B60" s="1" t="n">
        <v>43920</v>
      </c>
      <c r="C60" s="8" t="n">
        <v>1862</v>
      </c>
      <c r="D60" s="8" t="n">
        <v>224</v>
      </c>
      <c r="E60" s="8" t="n">
        <v>22</v>
      </c>
      <c r="F60" s="8" t="n">
        <v>4</v>
      </c>
      <c r="G60" s="8" t="n">
        <v>7</v>
      </c>
      <c r="H60" s="8" t="n">
        <v>1833</v>
      </c>
      <c r="I60" s="8" t="n">
        <v>3</v>
      </c>
      <c r="J60" s="8" t="n">
        <v>49</v>
      </c>
      <c r="K60" s="26" t="n">
        <v>0.6</v>
      </c>
      <c r="L60" s="8"/>
      <c r="M60" s="8"/>
    </row>
    <row r="61" customFormat="false" ht="15.25" hidden="false" customHeight="false" outlineLevel="0" collapsed="false">
      <c r="A61" s="0" t="s">
        <v>43</v>
      </c>
      <c r="B61" s="1" t="n">
        <v>43921</v>
      </c>
      <c r="C61" s="8" t="n">
        <v>2055</v>
      </c>
      <c r="D61" s="8" t="n">
        <v>193</v>
      </c>
      <c r="E61" s="8" t="n">
        <v>31</v>
      </c>
      <c r="F61" s="8" t="n">
        <v>9</v>
      </c>
      <c r="G61" s="8" t="n">
        <v>7</v>
      </c>
      <c r="H61" s="8" t="n">
        <v>2017</v>
      </c>
      <c r="I61" s="8" t="n">
        <v>3</v>
      </c>
      <c r="J61" s="8" t="n">
        <v>54</v>
      </c>
      <c r="K61" s="26" t="n">
        <v>0.8</v>
      </c>
      <c r="L61" s="8"/>
      <c r="M61" s="8"/>
    </row>
    <row r="62" customFormat="false" ht="15.25" hidden="false" customHeight="false" outlineLevel="0" collapsed="false">
      <c r="A62" s="0" t="s">
        <v>43</v>
      </c>
      <c r="B62" s="1" t="n">
        <v>43922</v>
      </c>
      <c r="C62" s="8" t="n">
        <v>2311</v>
      </c>
      <c r="D62" s="8" t="n">
        <v>256</v>
      </c>
      <c r="E62" s="8" t="n">
        <v>33</v>
      </c>
      <c r="F62" s="8" t="n">
        <v>2</v>
      </c>
      <c r="G62" s="8" t="n">
        <v>7</v>
      </c>
      <c r="H62" s="8" t="n">
        <v>2271</v>
      </c>
      <c r="I62" s="8" t="n">
        <v>50</v>
      </c>
      <c r="J62" s="8" t="n">
        <v>61</v>
      </c>
      <c r="K62" s="26" t="n">
        <v>0.9</v>
      </c>
      <c r="L62" s="8"/>
      <c r="M62" s="8"/>
    </row>
    <row r="63" customFormat="false" ht="15.25" hidden="false" customHeight="false" outlineLevel="0" collapsed="false">
      <c r="A63" s="0" t="s">
        <v>43</v>
      </c>
      <c r="B63" s="1" t="n">
        <v>43923</v>
      </c>
      <c r="C63" s="8" t="n">
        <v>2554</v>
      </c>
      <c r="D63" s="8" t="n">
        <v>243</v>
      </c>
      <c r="E63" s="8" t="n">
        <v>43</v>
      </c>
      <c r="F63" s="8" t="n">
        <v>10</v>
      </c>
      <c r="G63" s="8" t="n">
        <v>47</v>
      </c>
      <c r="H63" s="8" t="n">
        <v>2464</v>
      </c>
      <c r="I63" s="8" t="n">
        <v>50</v>
      </c>
      <c r="J63" s="8" t="n">
        <v>67</v>
      </c>
      <c r="K63" s="8" t="n">
        <v>1</v>
      </c>
      <c r="L63" s="8"/>
      <c r="M63" s="8"/>
    </row>
    <row r="64" customFormat="false" ht="15.25" hidden="false" customHeight="false" outlineLevel="0" collapsed="false">
      <c r="A64" s="0" t="s">
        <v>43</v>
      </c>
      <c r="B64" s="1" t="n">
        <v>43924</v>
      </c>
      <c r="C64" s="8" t="n">
        <v>2946</v>
      </c>
      <c r="D64" s="8" t="n">
        <v>392</v>
      </c>
      <c r="E64" s="8" t="n">
        <v>57</v>
      </c>
      <c r="F64" s="8" t="n">
        <v>14</v>
      </c>
      <c r="G64" s="8" t="n">
        <v>56</v>
      </c>
      <c r="H64" s="8" t="n">
        <v>2833</v>
      </c>
      <c r="I64" s="8" t="n">
        <v>50</v>
      </c>
      <c r="J64" s="8" t="n">
        <v>78</v>
      </c>
      <c r="K64" s="8" t="n">
        <v>2</v>
      </c>
      <c r="L64" s="8"/>
      <c r="M64" s="8"/>
    </row>
    <row r="65" customFormat="false" ht="15.25" hidden="false" customHeight="false" outlineLevel="0" collapsed="false">
      <c r="A65" s="0" t="s">
        <v>43</v>
      </c>
      <c r="B65" s="1" t="n">
        <v>43925</v>
      </c>
      <c r="C65" s="8" t="n">
        <v>3383</v>
      </c>
      <c r="D65" s="8" t="n">
        <v>437</v>
      </c>
      <c r="E65" s="8" t="n">
        <v>71</v>
      </c>
      <c r="F65" s="8" t="n">
        <v>14</v>
      </c>
      <c r="G65" s="8" t="n">
        <v>56</v>
      </c>
      <c r="H65" s="8" t="n">
        <v>3256</v>
      </c>
      <c r="I65" s="8" t="n">
        <v>50</v>
      </c>
      <c r="J65" s="8" t="n">
        <v>89</v>
      </c>
      <c r="K65" s="8" t="n">
        <v>2</v>
      </c>
      <c r="L65" s="8"/>
      <c r="M65" s="8"/>
    </row>
    <row r="66" customFormat="false" ht="15.25" hidden="false" customHeight="false" outlineLevel="0" collapsed="false">
      <c r="A66" s="0" t="s">
        <v>43</v>
      </c>
      <c r="B66" s="1" t="n">
        <v>43926</v>
      </c>
      <c r="C66" s="8" t="n">
        <v>3627</v>
      </c>
      <c r="D66" s="8" t="n">
        <v>244</v>
      </c>
      <c r="E66" s="8" t="n">
        <v>79</v>
      </c>
      <c r="F66" s="8" t="n">
        <v>8</v>
      </c>
      <c r="G66" s="8" t="n">
        <v>116</v>
      </c>
      <c r="H66" s="8" t="n">
        <v>3432</v>
      </c>
      <c r="I66" s="8" t="n">
        <v>50</v>
      </c>
      <c r="J66" s="8" t="n">
        <v>96</v>
      </c>
      <c r="K66" s="8" t="n">
        <v>2</v>
      </c>
      <c r="L66" s="8" t="n">
        <v>72901</v>
      </c>
      <c r="M66" s="8" t="n">
        <v>1926</v>
      </c>
    </row>
    <row r="67" customFormat="false" ht="15.25" hidden="false" customHeight="false" outlineLevel="0" collapsed="false">
      <c r="A67" s="0" t="s">
        <v>43</v>
      </c>
      <c r="B67" s="1" t="n">
        <v>43927</v>
      </c>
      <c r="C67" s="8" t="n">
        <v>4102</v>
      </c>
      <c r="D67" s="8" t="n">
        <v>475</v>
      </c>
      <c r="E67" s="8" t="n">
        <v>94</v>
      </c>
      <c r="F67" s="8" t="n">
        <v>15</v>
      </c>
      <c r="G67" s="8" t="n">
        <v>134</v>
      </c>
      <c r="H67" s="8" t="n">
        <v>3874</v>
      </c>
      <c r="I67" s="8" t="n">
        <v>50</v>
      </c>
      <c r="J67" s="8" t="n">
        <v>108</v>
      </c>
      <c r="K67" s="8" t="n">
        <v>2</v>
      </c>
      <c r="L67" s="8" t="n">
        <v>80757</v>
      </c>
      <c r="M67" s="8" t="n">
        <v>2134</v>
      </c>
    </row>
    <row r="68" customFormat="false" ht="15.25" hidden="false" customHeight="false" outlineLevel="0" collapsed="false">
      <c r="A68" s="0" t="s">
        <v>43</v>
      </c>
      <c r="B68" s="1" t="n">
        <v>43928</v>
      </c>
      <c r="C68" s="13" t="n">
        <v>4413</v>
      </c>
      <c r="D68" s="13" t="n">
        <v>311</v>
      </c>
      <c r="E68" s="13" t="n">
        <v>107</v>
      </c>
      <c r="F68" s="13" t="n">
        <v>13</v>
      </c>
      <c r="G68" s="13" t="n">
        <v>162</v>
      </c>
      <c r="H68" s="13" t="n">
        <v>4144</v>
      </c>
      <c r="I68" s="13" t="n">
        <v>50</v>
      </c>
      <c r="J68" s="13" t="n">
        <v>117</v>
      </c>
      <c r="K68" s="13" t="n">
        <v>3</v>
      </c>
      <c r="L68" s="13" t="n">
        <v>85467</v>
      </c>
      <c r="M68" s="13" t="n">
        <v>2258</v>
      </c>
    </row>
    <row r="69" customFormat="false" ht="15.25" hidden="false" customHeight="false" outlineLevel="0" collapsed="false">
      <c r="A69" s="0" t="s">
        <v>43</v>
      </c>
      <c r="B69" s="1" t="n">
        <v>43929</v>
      </c>
      <c r="C69" s="12" t="n">
        <v>4848</v>
      </c>
      <c r="D69" s="12" t="n">
        <v>435</v>
      </c>
      <c r="E69" s="12" t="n">
        <v>129</v>
      </c>
      <c r="F69" s="12" t="n">
        <v>22</v>
      </c>
      <c r="G69" s="12" t="n">
        <v>191</v>
      </c>
      <c r="H69" s="12" t="n">
        <v>4528</v>
      </c>
      <c r="I69" s="12" t="n">
        <v>50</v>
      </c>
      <c r="J69" s="12" t="n">
        <v>128</v>
      </c>
      <c r="K69" s="12" t="n">
        <v>3</v>
      </c>
      <c r="L69" s="12" t="n">
        <v>92215</v>
      </c>
      <c r="M69" s="12" t="n">
        <v>2437</v>
      </c>
    </row>
    <row r="70" customFormat="false" ht="15.25" hidden="false" customHeight="false" outlineLevel="0" collapsed="false">
      <c r="A70" s="0" t="s">
        <v>43</v>
      </c>
      <c r="B70" s="1" t="n">
        <v>43930</v>
      </c>
      <c r="C70" s="12" t="n">
        <v>5205</v>
      </c>
      <c r="D70" s="12" t="n">
        <v>357</v>
      </c>
      <c r="E70" s="12" t="n">
        <v>159</v>
      </c>
      <c r="F70" s="12" t="n">
        <v>30</v>
      </c>
      <c r="G70" s="12" t="n">
        <v>222</v>
      </c>
      <c r="H70" s="12" t="n">
        <v>4824</v>
      </c>
      <c r="I70" s="12" t="n">
        <v>160</v>
      </c>
      <c r="J70" s="12" t="n">
        <v>138</v>
      </c>
      <c r="K70" s="12" t="n">
        <v>4</v>
      </c>
      <c r="L70" s="12" t="n">
        <v>99284</v>
      </c>
      <c r="M70" s="12" t="n">
        <v>2623</v>
      </c>
    </row>
    <row r="71" customFormat="false" ht="15.25" hidden="false" customHeight="false" outlineLevel="0" collapsed="false">
      <c r="A71" s="0" t="s">
        <v>43</v>
      </c>
      <c r="B71" s="1" t="n">
        <v>43931</v>
      </c>
      <c r="C71" s="12" t="n">
        <v>5575</v>
      </c>
      <c r="D71" s="12" t="n">
        <v>370</v>
      </c>
      <c r="E71" s="12" t="n">
        <v>174</v>
      </c>
      <c r="F71" s="12" t="n">
        <v>15</v>
      </c>
      <c r="G71" s="12" t="n">
        <v>284</v>
      </c>
      <c r="H71" s="12" t="n">
        <v>5117</v>
      </c>
      <c r="I71" s="12" t="n">
        <v>160</v>
      </c>
      <c r="J71" s="12" t="n">
        <v>147</v>
      </c>
      <c r="K71" s="12" t="n">
        <v>5</v>
      </c>
      <c r="L71" s="12" t="n">
        <v>107597</v>
      </c>
      <c r="M71" s="12" t="n">
        <v>2843</v>
      </c>
    </row>
    <row r="72" customFormat="false" ht="15.25" hidden="false" customHeight="false" outlineLevel="0" collapsed="false">
      <c r="A72" s="0" t="s">
        <v>43</v>
      </c>
      <c r="B72" s="1" t="n">
        <v>43932</v>
      </c>
      <c r="C72" s="12" t="n">
        <v>5955</v>
      </c>
      <c r="D72" s="12" t="n">
        <v>380</v>
      </c>
      <c r="E72" s="12" t="n">
        <v>181</v>
      </c>
      <c r="F72" s="12" t="n">
        <v>7</v>
      </c>
      <c r="G72" s="12" t="n">
        <v>318</v>
      </c>
      <c r="H72" s="12" t="n">
        <v>5456</v>
      </c>
      <c r="I72" s="12" t="n">
        <v>160</v>
      </c>
      <c r="J72" s="12" t="n">
        <v>157</v>
      </c>
      <c r="K72" s="12" t="n">
        <v>5</v>
      </c>
      <c r="L72" s="12" t="n">
        <v>118295</v>
      </c>
      <c r="M72" s="12" t="n">
        <v>3126</v>
      </c>
    </row>
    <row r="73" customFormat="false" ht="15.25" hidden="false" customHeight="false" outlineLevel="0" collapsed="false">
      <c r="A73" s="0" t="s">
        <v>43</v>
      </c>
      <c r="B73" s="1" t="n">
        <v>43933</v>
      </c>
      <c r="C73" s="12" t="n">
        <v>6356</v>
      </c>
      <c r="D73" s="12" t="n">
        <v>401</v>
      </c>
      <c r="E73" s="12" t="n">
        <v>208</v>
      </c>
      <c r="F73" s="12" t="n">
        <v>27</v>
      </c>
      <c r="G73" s="12" t="n">
        <v>375</v>
      </c>
      <c r="H73" s="12" t="n">
        <v>5773</v>
      </c>
      <c r="I73" s="12" t="n">
        <v>160</v>
      </c>
      <c r="J73" s="12" t="n">
        <v>168</v>
      </c>
      <c r="K73" s="12" t="n">
        <v>5</v>
      </c>
      <c r="L73" s="12" t="n">
        <v>129560</v>
      </c>
      <c r="M73" s="12" t="n">
        <v>3423</v>
      </c>
    </row>
    <row r="74" customFormat="false" ht="15.25" hidden="false" customHeight="false" outlineLevel="0" collapsed="false">
      <c r="A74" s="0" t="s">
        <v>43</v>
      </c>
      <c r="B74" s="1" t="n">
        <v>43934</v>
      </c>
      <c r="C74" s="12" t="n">
        <v>6674</v>
      </c>
      <c r="D74" s="12" t="n">
        <v>318</v>
      </c>
      <c r="E74" s="12" t="n">
        <v>232</v>
      </c>
      <c r="F74" s="12" t="n">
        <v>24</v>
      </c>
      <c r="G74" s="12" t="n">
        <v>439</v>
      </c>
      <c r="H74" s="12" t="n">
        <v>6003</v>
      </c>
      <c r="I74" s="12" t="n">
        <v>160</v>
      </c>
      <c r="J74" s="12" t="n">
        <v>176</v>
      </c>
      <c r="K74" s="12" t="n">
        <v>6</v>
      </c>
      <c r="L74" s="12" t="n">
        <v>138007</v>
      </c>
      <c r="M74" s="12" t="n">
        <v>3646</v>
      </c>
    </row>
    <row r="75" customFormat="false" ht="15.25" hidden="false" customHeight="false" outlineLevel="0" collapsed="false">
      <c r="A75" s="0" t="s">
        <v>43</v>
      </c>
      <c r="B75" s="1" t="n">
        <v>43935</v>
      </c>
      <c r="C75" s="12" t="n">
        <v>6934</v>
      </c>
      <c r="D75" s="12" t="n">
        <v>260</v>
      </c>
      <c r="E75" s="12" t="n">
        <v>245</v>
      </c>
      <c r="F75" s="12" t="n">
        <v>13</v>
      </c>
      <c r="G75" s="12" t="n">
        <v>487</v>
      </c>
      <c r="H75" s="12" t="n">
        <v>6202</v>
      </c>
      <c r="I75" s="12" t="n">
        <v>160</v>
      </c>
      <c r="J75" s="12" t="n">
        <v>183</v>
      </c>
      <c r="K75" s="12" t="n">
        <v>6</v>
      </c>
      <c r="L75" s="12" t="n">
        <v>143630</v>
      </c>
      <c r="M75" s="12" t="n">
        <v>3795</v>
      </c>
    </row>
    <row r="76" customFormat="false" ht="15.25" hidden="false" customHeight="false" outlineLevel="0" collapsed="false">
      <c r="A76" s="0" t="s">
        <v>43</v>
      </c>
      <c r="B76" s="1" t="n">
        <v>43936</v>
      </c>
      <c r="C76" s="12" t="n">
        <v>7202</v>
      </c>
      <c r="D76" s="12" t="n">
        <v>268</v>
      </c>
      <c r="E76" s="12" t="n">
        <v>263</v>
      </c>
      <c r="F76" s="12" t="n">
        <v>18</v>
      </c>
      <c r="G76" s="12" t="n">
        <v>618</v>
      </c>
      <c r="H76" s="12" t="n">
        <v>6321</v>
      </c>
      <c r="I76" s="12" t="n">
        <v>160</v>
      </c>
      <c r="J76" s="12" t="n">
        <v>190</v>
      </c>
      <c r="K76" s="12" t="n">
        <v>7</v>
      </c>
      <c r="L76" s="12" t="n">
        <v>148321</v>
      </c>
      <c r="M76" s="12" t="n">
        <v>3919</v>
      </c>
    </row>
    <row r="77" customFormat="false" ht="15.25" hidden="false" customHeight="false" outlineLevel="0" collapsed="false">
      <c r="A77" s="0" t="s">
        <v>43</v>
      </c>
      <c r="B77" s="1" t="n">
        <v>43937</v>
      </c>
      <c r="C77" s="12" t="n">
        <v>7582</v>
      </c>
      <c r="D77" s="12" t="n">
        <v>380</v>
      </c>
      <c r="E77" s="12" t="n">
        <v>286</v>
      </c>
      <c r="F77" s="12" t="n">
        <v>23</v>
      </c>
      <c r="G77" s="12" t="n">
        <v>668</v>
      </c>
      <c r="H77" s="12" t="n">
        <v>6628</v>
      </c>
      <c r="I77" s="12" t="n">
        <v>160</v>
      </c>
      <c r="J77" s="12" t="n">
        <v>200</v>
      </c>
      <c r="K77" s="12" t="n">
        <v>8</v>
      </c>
      <c r="L77" s="12" t="n">
        <v>156493</v>
      </c>
      <c r="M77" s="12" t="n">
        <v>4135</v>
      </c>
    </row>
    <row r="78" customFormat="false" ht="15.25" hidden="false" customHeight="false" outlineLevel="0" collapsed="false">
      <c r="A78" s="0" t="s">
        <v>43</v>
      </c>
      <c r="B78" s="1" t="n">
        <v>43938</v>
      </c>
      <c r="C78" s="12" t="n">
        <v>7918</v>
      </c>
      <c r="D78" s="12" t="n">
        <v>336</v>
      </c>
      <c r="E78" s="12" t="n">
        <v>314</v>
      </c>
      <c r="F78" s="12" t="n">
        <v>28</v>
      </c>
      <c r="G78" s="12" t="n">
        <v>774</v>
      </c>
      <c r="H78" s="12" t="n">
        <v>6830</v>
      </c>
      <c r="I78" s="12" t="n">
        <v>160</v>
      </c>
      <c r="J78" s="12" t="n">
        <v>209</v>
      </c>
      <c r="K78" s="12" t="n">
        <v>8</v>
      </c>
      <c r="L78" s="12" t="n">
        <v>169071</v>
      </c>
      <c r="M78" s="12" t="n">
        <v>4467</v>
      </c>
    </row>
    <row r="79" customFormat="false" ht="15.25" hidden="false" customHeight="false" outlineLevel="0" collapsed="false">
      <c r="A79" s="0" t="s">
        <v>43</v>
      </c>
      <c r="B79" s="1" t="n">
        <v>43939</v>
      </c>
      <c r="C79" s="12" t="n">
        <v>8379</v>
      </c>
      <c r="D79" s="12" t="n">
        <v>461</v>
      </c>
      <c r="E79" s="12" t="n">
        <v>332</v>
      </c>
      <c r="F79" s="12" t="n">
        <v>18</v>
      </c>
      <c r="G79" s="12" t="n">
        <v>866</v>
      </c>
      <c r="H79" s="12" t="n">
        <v>7181</v>
      </c>
      <c r="I79" s="12" t="n">
        <v>160</v>
      </c>
      <c r="J79" s="12" t="n">
        <v>221</v>
      </c>
      <c r="K79" s="12" t="n">
        <v>9</v>
      </c>
      <c r="L79" s="12" t="n">
        <v>179654</v>
      </c>
      <c r="M79" s="12" t="n">
        <v>4747</v>
      </c>
    </row>
    <row r="80" customFormat="false" ht="15.25" hidden="false" customHeight="false" outlineLevel="0" collapsed="false">
      <c r="A80" s="0" t="s">
        <v>43</v>
      </c>
      <c r="B80" s="1" t="n">
        <v>43940</v>
      </c>
      <c r="C80" s="12" t="n">
        <v>8742</v>
      </c>
      <c r="D80" s="12" t="n">
        <v>363</v>
      </c>
      <c r="E80" s="12" t="n">
        <v>347</v>
      </c>
      <c r="F80" s="12" t="n">
        <v>15</v>
      </c>
      <c r="G80" s="12" t="n">
        <v>981</v>
      </c>
      <c r="H80" s="12" t="n">
        <v>7414</v>
      </c>
      <c r="I80" s="12" t="n">
        <v>160</v>
      </c>
      <c r="J80" s="12" t="n">
        <v>231</v>
      </c>
      <c r="K80" s="12" t="n">
        <v>9</v>
      </c>
      <c r="L80" s="12" t="n">
        <v>192960</v>
      </c>
      <c r="M80" s="12" t="n">
        <v>5098</v>
      </c>
    </row>
    <row r="81" customFormat="false" ht="15.25" hidden="false" customHeight="false" outlineLevel="0" collapsed="false">
      <c r="A81" s="0" t="s">
        <v>43</v>
      </c>
      <c r="B81" s="1" t="n">
        <v>43941</v>
      </c>
      <c r="C81" s="12" t="n">
        <v>9287</v>
      </c>
      <c r="D81" s="12" t="n">
        <v>545</v>
      </c>
      <c r="E81" s="12" t="n">
        <v>360</v>
      </c>
      <c r="F81" s="12" t="n">
        <v>13</v>
      </c>
      <c r="G81" s="12" t="n">
        <v>1040</v>
      </c>
      <c r="H81" s="12" t="n">
        <v>7887</v>
      </c>
      <c r="I81" s="12" t="n">
        <v>160</v>
      </c>
      <c r="J81" s="12" t="n">
        <v>245</v>
      </c>
      <c r="K81" s="12" t="n">
        <v>10</v>
      </c>
      <c r="L81" s="12" t="n">
        <v>204246</v>
      </c>
      <c r="M81" s="12" t="n">
        <v>5397</v>
      </c>
    </row>
    <row r="82" customFormat="false" ht="15.25" hidden="false" customHeight="false" outlineLevel="0" collapsed="false">
      <c r="A82" s="0" t="s">
        <v>43</v>
      </c>
      <c r="B82" s="1" t="n">
        <v>43942</v>
      </c>
      <c r="C82" s="6" t="n">
        <v>9593</v>
      </c>
      <c r="D82" s="6" t="n">
        <v>306</v>
      </c>
      <c r="E82" s="6" t="n">
        <v>380</v>
      </c>
      <c r="F82" s="6" t="n">
        <v>20</v>
      </c>
      <c r="G82" s="6" t="n">
        <v>1133</v>
      </c>
      <c r="H82" s="6" t="n">
        <v>8080</v>
      </c>
      <c r="I82" s="6" t="n">
        <v>160</v>
      </c>
      <c r="J82" s="6" t="n">
        <v>253</v>
      </c>
      <c r="K82" s="6" t="n">
        <v>10</v>
      </c>
      <c r="L82" s="6" t="n">
        <v>214236</v>
      </c>
      <c r="M82" s="6" t="n">
        <v>5661</v>
      </c>
    </row>
    <row r="83" customFormat="false" ht="15.25" hidden="false" customHeight="false" outlineLevel="0" collapsed="false">
      <c r="A83" s="0" t="s">
        <v>43</v>
      </c>
      <c r="B83" s="1" t="n">
        <v>43943</v>
      </c>
      <c r="C83" s="6" t="n">
        <v>9856</v>
      </c>
      <c r="D83" s="6" t="n">
        <v>263</v>
      </c>
      <c r="E83" s="6" t="n">
        <v>401</v>
      </c>
      <c r="F83" s="6" t="n">
        <v>21</v>
      </c>
      <c r="G83" s="6" t="n">
        <v>1297</v>
      </c>
      <c r="H83" s="6" t="n">
        <v>8158</v>
      </c>
      <c r="I83" s="6" t="n">
        <v>160</v>
      </c>
      <c r="J83" s="6" t="n">
        <v>260</v>
      </c>
      <c r="K83" s="6" t="n">
        <v>11</v>
      </c>
      <c r="L83" s="6" t="n">
        <v>224355</v>
      </c>
      <c r="M83" s="6" t="n">
        <v>5928</v>
      </c>
    </row>
    <row r="84" customFormat="false" ht="15.25" hidden="false" customHeight="false" outlineLevel="0" collapsed="false">
      <c r="A84" s="0" t="s">
        <v>43</v>
      </c>
      <c r="B84" s="1" t="n">
        <v>43944</v>
      </c>
      <c r="C84" s="6" t="n">
        <v>10169</v>
      </c>
      <c r="D84" s="6" t="n">
        <v>313</v>
      </c>
      <c r="E84" s="6" t="n">
        <v>426</v>
      </c>
      <c r="F84" s="6" t="n">
        <v>25</v>
      </c>
      <c r="G84" s="6" t="n">
        <v>1513</v>
      </c>
      <c r="H84" s="6" t="n">
        <v>8230</v>
      </c>
      <c r="I84" s="6" t="n">
        <v>160</v>
      </c>
      <c r="J84" s="6" t="n">
        <v>269</v>
      </c>
      <c r="K84" s="6" t="n">
        <v>11</v>
      </c>
      <c r="L84" s="6" t="n">
        <v>238799</v>
      </c>
      <c r="M84" s="6" t="n">
        <v>6310</v>
      </c>
    </row>
    <row r="85" customFormat="false" ht="15.25" hidden="false" customHeight="false" outlineLevel="0" collapsed="false">
      <c r="A85" s="0" t="s">
        <v>43</v>
      </c>
      <c r="B85" s="1" t="n">
        <v>43945</v>
      </c>
      <c r="C85" s="6" t="n">
        <v>10511</v>
      </c>
      <c r="D85" s="6" t="n">
        <v>342</v>
      </c>
      <c r="E85" s="6" t="n">
        <v>454</v>
      </c>
      <c r="F85" s="6" t="n">
        <v>28</v>
      </c>
      <c r="G85" s="6" t="n">
        <v>1740</v>
      </c>
      <c r="H85" s="6" t="n">
        <v>8317</v>
      </c>
      <c r="I85" s="6" t="n">
        <v>160</v>
      </c>
      <c r="J85" s="6" t="n">
        <v>278</v>
      </c>
      <c r="K85" s="6" t="n">
        <v>12</v>
      </c>
      <c r="L85" s="6" t="n">
        <v>250719</v>
      </c>
      <c r="M85" s="6" t="n">
        <v>6625</v>
      </c>
    </row>
    <row r="86" customFormat="false" ht="15.25" hidden="false" customHeight="false" outlineLevel="0" collapsed="false">
      <c r="A86" s="0" t="s">
        <v>43</v>
      </c>
      <c r="B86" s="1" t="n">
        <v>43946</v>
      </c>
      <c r="C86" s="6" t="n">
        <v>10892</v>
      </c>
      <c r="D86" s="6" t="n">
        <v>381</v>
      </c>
      <c r="E86" s="6" t="n">
        <v>494</v>
      </c>
      <c r="F86" s="6" t="n">
        <v>40</v>
      </c>
      <c r="G86" s="6" t="n">
        <v>1944</v>
      </c>
      <c r="H86" s="6" t="n">
        <v>8454</v>
      </c>
      <c r="I86" s="6" t="n">
        <v>160</v>
      </c>
      <c r="J86" s="6" t="n">
        <v>288</v>
      </c>
      <c r="K86" s="6" t="n">
        <v>13</v>
      </c>
      <c r="L86" s="6" t="n">
        <v>265201</v>
      </c>
      <c r="M86" s="6" t="n">
        <v>7007</v>
      </c>
    </row>
    <row r="87" customFormat="false" ht="15.25" hidden="false" customHeight="false" outlineLevel="0" collapsed="false">
      <c r="A87" s="0" t="s">
        <v>43</v>
      </c>
      <c r="B87" s="1" t="n">
        <v>43947</v>
      </c>
      <c r="C87" s="6" t="n">
        <v>11273</v>
      </c>
      <c r="D87" s="6" t="n">
        <v>381</v>
      </c>
      <c r="E87" s="6" t="n">
        <v>524</v>
      </c>
      <c r="F87" s="6" t="n">
        <v>30</v>
      </c>
      <c r="G87" s="6" t="n">
        <v>2126</v>
      </c>
      <c r="H87" s="6" t="n">
        <v>8623</v>
      </c>
      <c r="I87" s="6" t="n">
        <v>160</v>
      </c>
      <c r="J87" s="6" t="n">
        <v>298</v>
      </c>
      <c r="K87" s="6" t="n">
        <v>14</v>
      </c>
      <c r="L87" s="6" t="n">
        <v>278994</v>
      </c>
      <c r="M87" s="6" t="n">
        <v>7372</v>
      </c>
    </row>
    <row r="88" customFormat="false" ht="15.25" hidden="false" customHeight="false" outlineLevel="0" collapsed="false">
      <c r="A88" s="0" t="s">
        <v>43</v>
      </c>
      <c r="B88" s="1" t="n">
        <v>43948</v>
      </c>
      <c r="C88" s="6" t="n">
        <v>11617</v>
      </c>
      <c r="D88" s="6" t="n">
        <v>344</v>
      </c>
      <c r="E88" s="6" t="n">
        <v>535</v>
      </c>
      <c r="F88" s="6" t="n">
        <v>11</v>
      </c>
      <c r="G88" s="6" t="n">
        <v>2265</v>
      </c>
      <c r="H88" s="6" t="n">
        <v>8817</v>
      </c>
      <c r="I88" s="6" t="n">
        <v>160</v>
      </c>
      <c r="J88" s="6" t="n">
        <v>307</v>
      </c>
      <c r="K88" s="6" t="n">
        <v>14</v>
      </c>
      <c r="L88" s="6" t="n">
        <v>290633</v>
      </c>
      <c r="M88" s="6" t="n">
        <v>7679</v>
      </c>
    </row>
    <row r="89" customFormat="false" ht="14" hidden="false" customHeight="false" outlineLevel="0" collapsed="false">
      <c r="A89" s="0" t="s">
        <v>43</v>
      </c>
      <c r="B89" s="1" t="n">
        <v>43949</v>
      </c>
      <c r="C89" s="2" t="n">
        <v>11902</v>
      </c>
      <c r="D89" s="2" t="n">
        <v>285</v>
      </c>
      <c r="E89" s="2" t="n">
        <v>562</v>
      </c>
      <c r="F89" s="2" t="n">
        <v>27</v>
      </c>
      <c r="G89" s="2" t="n">
        <v>2466</v>
      </c>
      <c r="H89" s="2" t="n">
        <v>8874</v>
      </c>
      <c r="I89" s="2" t="n">
        <v>160</v>
      </c>
      <c r="J89" s="2" t="n">
        <v>314</v>
      </c>
      <c r="K89" s="2" t="n">
        <v>15</v>
      </c>
      <c r="L89" s="2" t="n">
        <v>297859</v>
      </c>
      <c r="M89" s="2" t="n">
        <v>7870</v>
      </c>
    </row>
    <row r="90" customFormat="false" ht="14" hidden="false" customHeight="false" outlineLevel="0" collapsed="false">
      <c r="A90" s="0" t="s">
        <v>43</v>
      </c>
      <c r="B90" s="1" t="n">
        <v>43950</v>
      </c>
      <c r="C90" s="2" t="n">
        <v>12218</v>
      </c>
      <c r="D90" s="2" t="n">
        <v>316</v>
      </c>
      <c r="E90" s="2" t="n">
        <v>596</v>
      </c>
      <c r="F90" s="2" t="n">
        <v>34</v>
      </c>
      <c r="G90" s="2" t="n">
        <v>2655</v>
      </c>
      <c r="H90" s="2" t="n">
        <v>8967</v>
      </c>
      <c r="I90" s="2" t="n">
        <v>160</v>
      </c>
      <c r="J90" s="2" t="n">
        <v>323</v>
      </c>
      <c r="K90" s="2" t="n">
        <v>16</v>
      </c>
      <c r="L90" s="2" t="n">
        <v>310744</v>
      </c>
      <c r="M90" s="2" t="n">
        <v>8211</v>
      </c>
    </row>
    <row r="91" customFormat="false" ht="14" hidden="false" customHeight="false" outlineLevel="0" collapsed="false">
      <c r="A91" s="0" t="s">
        <v>43</v>
      </c>
      <c r="B91" s="1" t="n">
        <v>43951</v>
      </c>
      <c r="C91" s="2" t="n">
        <v>12640</v>
      </c>
      <c r="D91" s="2" t="n">
        <v>422</v>
      </c>
      <c r="E91" s="2" t="n">
        <v>624</v>
      </c>
      <c r="F91" s="2" t="n">
        <v>28</v>
      </c>
      <c r="G91" s="2" t="n">
        <v>3025</v>
      </c>
      <c r="H91" s="2" t="n">
        <v>8991</v>
      </c>
      <c r="I91" s="2" t="n">
        <v>160</v>
      </c>
      <c r="J91" s="2" t="n">
        <v>334</v>
      </c>
      <c r="K91" s="2" t="n">
        <v>16</v>
      </c>
      <c r="L91" s="2" t="n">
        <v>324527</v>
      </c>
      <c r="M91" s="2" t="n">
        <v>8575</v>
      </c>
    </row>
    <row r="92" customFormat="false" ht="14.75" hidden="false" customHeight="false" outlineLevel="0" collapsed="false">
      <c r="A92" s="0" t="s">
        <v>43</v>
      </c>
      <c r="B92" s="1" t="n">
        <v>43952</v>
      </c>
      <c r="C92" s="2" t="n">
        <v>12877</v>
      </c>
      <c r="D92" s="2" t="n">
        <v>237</v>
      </c>
      <c r="E92" s="2" t="n">
        <v>644</v>
      </c>
      <c r="F92" s="2" t="n">
        <v>20</v>
      </c>
      <c r="G92" s="2" t="n">
        <v>3236</v>
      </c>
      <c r="H92" s="2" t="n">
        <v>8997</v>
      </c>
      <c r="I92" s="2" t="n">
        <v>160</v>
      </c>
      <c r="J92" s="2" t="n">
        <v>340</v>
      </c>
      <c r="K92" s="2" t="n">
        <v>17</v>
      </c>
      <c r="L92" s="2" t="n">
        <v>338027</v>
      </c>
      <c r="M92" s="2" t="n">
        <v>8931</v>
      </c>
    </row>
    <row r="93" customFormat="false" ht="15.25" hidden="false" customHeight="false" outlineLevel="0" collapsed="false">
      <c r="A93" s="0" t="s">
        <v>43</v>
      </c>
      <c r="B93" s="1" t="n">
        <v>43953</v>
      </c>
      <c r="C93" s="6" t="n">
        <f aca="false">Sheet1!IB94</f>
        <v>13105</v>
      </c>
      <c r="D93" s="6" t="n">
        <f aca="false">Sheet1!IC94</f>
        <v>228</v>
      </c>
      <c r="E93" s="6" t="n">
        <f aca="false">Sheet1!ID94</f>
        <v>651</v>
      </c>
      <c r="F93" s="6" t="n">
        <f aca="false">Sheet1!IE94</f>
        <v>7</v>
      </c>
      <c r="G93" s="6" t="n">
        <f aca="false">Sheet1!IF94</f>
        <v>3491</v>
      </c>
      <c r="H93" s="6" t="n">
        <f aca="false">Sheet1!IG94</f>
        <v>8963</v>
      </c>
      <c r="I93" s="6" t="n">
        <f aca="false">Sheet1!IH94</f>
        <v>160</v>
      </c>
      <c r="J93" s="6" t="n">
        <f aca="false">Sheet1!II94</f>
        <v>346</v>
      </c>
      <c r="K93" s="6" t="n">
        <f aca="false">Sheet1!IJ94</f>
        <v>17</v>
      </c>
      <c r="L93" s="6" t="n">
        <f aca="false">Sheet1!IK94</f>
        <v>354628</v>
      </c>
      <c r="M93" s="6" t="n">
        <f aca="false">Sheet1!IL94</f>
        <v>9370</v>
      </c>
    </row>
    <row r="94" customFormat="false" ht="15.25" hidden="false" customHeight="false" outlineLevel="0" collapsed="false">
      <c r="A94" s="0" t="s">
        <v>43</v>
      </c>
      <c r="B94" s="1" t="n">
        <v>43954</v>
      </c>
      <c r="C94" s="6" t="n">
        <f aca="false">Sheet1!IB95</f>
        <v>13375</v>
      </c>
      <c r="D94" s="6" t="n">
        <f aca="false">Sheet1!IC95</f>
        <v>270</v>
      </c>
      <c r="E94" s="6" t="n">
        <f aca="false">Sheet1!ID95</f>
        <v>664</v>
      </c>
      <c r="F94" s="6" t="n">
        <f aca="false">Sheet1!IE95</f>
        <v>13</v>
      </c>
      <c r="G94" s="6" t="n">
        <f aca="false">Sheet1!IF95</f>
        <v>3762</v>
      </c>
      <c r="H94" s="6" t="n">
        <f aca="false">Sheet1!IG95</f>
        <v>8949</v>
      </c>
      <c r="I94" s="6" t="n">
        <f aca="false">Sheet1!IH95</f>
        <v>160</v>
      </c>
      <c r="J94" s="6" t="n">
        <f aca="false">Sheet1!II95</f>
        <v>353</v>
      </c>
      <c r="K94" s="6" t="n">
        <f aca="false">Sheet1!IJ95</f>
        <v>18</v>
      </c>
      <c r="L94" s="6" t="n">
        <f aca="false">Sheet1!IK95</f>
        <v>366013</v>
      </c>
      <c r="M94" s="6" t="n">
        <f aca="false">Sheet1!IL95</f>
        <v>9671</v>
      </c>
    </row>
    <row r="95" customFormat="false" ht="15.25" hidden="false" customHeight="false" outlineLevel="0" collapsed="false">
      <c r="A95" s="0" t="s">
        <v>43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43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43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43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43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43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43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43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43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43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43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43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43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43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A109" s="0" t="s">
        <v>43</v>
      </c>
      <c r="B109" s="1" t="n">
        <v>43969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6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44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44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44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44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44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44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44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44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44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44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44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44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44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44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44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44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44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44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44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44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44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44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44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44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44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44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44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44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44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44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44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44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44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44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44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44</v>
      </c>
      <c r="B37" s="1" t="n">
        <v>43897</v>
      </c>
      <c r="C37" s="7" t="n">
        <v>9</v>
      </c>
      <c r="D37" s="7" t="n">
        <v>3</v>
      </c>
      <c r="E37" s="7"/>
      <c r="F37" s="7"/>
      <c r="G37" s="7" t="n">
        <v>3</v>
      </c>
      <c r="H37" s="7" t="n">
        <v>6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44</v>
      </c>
      <c r="B38" s="1" t="n">
        <v>43898</v>
      </c>
      <c r="C38" s="6" t="n">
        <v>13</v>
      </c>
      <c r="D38" s="6" t="n">
        <v>4</v>
      </c>
      <c r="E38" s="6"/>
      <c r="F38" s="6"/>
      <c r="G38" s="6" t="n">
        <v>3</v>
      </c>
      <c r="H38" s="6" t="n">
        <v>10</v>
      </c>
      <c r="I38" s="6"/>
      <c r="J38" s="6" t="n">
        <v>0.7</v>
      </c>
      <c r="K38" s="6"/>
      <c r="L38" s="6"/>
      <c r="M38" s="6"/>
    </row>
    <row r="39" customFormat="false" ht="15.25" hidden="false" customHeight="false" outlineLevel="0" collapsed="false">
      <c r="A39" s="0" t="s">
        <v>44</v>
      </c>
      <c r="B39" s="1" t="n">
        <v>43899</v>
      </c>
      <c r="C39" s="6" t="n">
        <v>15</v>
      </c>
      <c r="D39" s="6" t="n">
        <v>2</v>
      </c>
      <c r="E39" s="6"/>
      <c r="F39" s="6"/>
      <c r="G39" s="6" t="n">
        <v>5</v>
      </c>
      <c r="H39" s="6" t="n">
        <v>10</v>
      </c>
      <c r="I39" s="6"/>
      <c r="J39" s="6" t="n">
        <v>0.8</v>
      </c>
      <c r="K39" s="6"/>
      <c r="L39" s="6"/>
      <c r="M39" s="6"/>
    </row>
    <row r="40" customFormat="false" ht="15.25" hidden="false" customHeight="false" outlineLevel="0" collapsed="false">
      <c r="A40" s="0" t="s">
        <v>44</v>
      </c>
      <c r="B40" s="1" t="n">
        <v>43900</v>
      </c>
      <c r="C40" s="6" t="n">
        <v>17</v>
      </c>
      <c r="D40" s="6" t="n">
        <v>2</v>
      </c>
      <c r="E40" s="6"/>
      <c r="F40" s="6"/>
      <c r="G40" s="6" t="n">
        <v>5</v>
      </c>
      <c r="H40" s="6" t="n">
        <v>12</v>
      </c>
      <c r="I40" s="6"/>
      <c r="J40" s="6" t="n">
        <v>0.9</v>
      </c>
      <c r="K40" s="6"/>
      <c r="L40" s="6"/>
      <c r="M40" s="6"/>
    </row>
    <row r="41" customFormat="false" ht="15.25" hidden="false" customHeight="false" outlineLevel="0" collapsed="false">
      <c r="A41" s="0" t="s">
        <v>44</v>
      </c>
      <c r="B41" s="1" t="n">
        <v>43901</v>
      </c>
      <c r="C41" s="6" t="n">
        <v>29</v>
      </c>
      <c r="D41" s="6" t="n">
        <v>12</v>
      </c>
      <c r="E41" s="6"/>
      <c r="F41" s="6"/>
      <c r="G41" s="6" t="n">
        <v>5</v>
      </c>
      <c r="H41" s="6" t="n">
        <v>24</v>
      </c>
      <c r="I41" s="6"/>
      <c r="J41" s="6" t="n">
        <v>1.5</v>
      </c>
      <c r="K41" s="6"/>
      <c r="L41" s="6"/>
      <c r="M41" s="6"/>
    </row>
    <row r="42" customFormat="false" ht="15.25" hidden="false" customHeight="false" outlineLevel="0" collapsed="false">
      <c r="A42" s="0" t="s">
        <v>44</v>
      </c>
      <c r="B42" s="1" t="n">
        <v>43902</v>
      </c>
      <c r="C42" s="6" t="n">
        <v>47</v>
      </c>
      <c r="D42" s="6" t="n">
        <v>18</v>
      </c>
      <c r="E42" s="6"/>
      <c r="F42" s="6"/>
      <c r="G42" s="6" t="n">
        <v>6</v>
      </c>
      <c r="H42" s="6" t="n">
        <v>41</v>
      </c>
      <c r="I42" s="6"/>
      <c r="J42" s="6" t="n">
        <v>2.4</v>
      </c>
      <c r="K42" s="6"/>
      <c r="L42" s="6"/>
      <c r="M42" s="6"/>
    </row>
    <row r="43" customFormat="false" ht="15.25" hidden="false" customHeight="false" outlineLevel="0" collapsed="false">
      <c r="A43" s="0" t="s">
        <v>44</v>
      </c>
      <c r="B43" s="1" t="n">
        <v>43903</v>
      </c>
      <c r="C43" s="6" t="n">
        <v>59</v>
      </c>
      <c r="D43" s="6" t="n">
        <v>12</v>
      </c>
      <c r="E43" s="6"/>
      <c r="F43" s="6"/>
      <c r="G43" s="6" t="n">
        <v>6</v>
      </c>
      <c r="H43" s="6" t="n">
        <v>53</v>
      </c>
      <c r="I43" s="6" t="n">
        <v>1</v>
      </c>
      <c r="J43" s="6" t="n">
        <v>3.1</v>
      </c>
      <c r="K43" s="6"/>
      <c r="L43" s="6"/>
      <c r="M43" s="6"/>
    </row>
    <row r="44" customFormat="false" ht="15.25" hidden="false" customHeight="false" outlineLevel="0" collapsed="false">
      <c r="A44" s="0" t="s">
        <v>44</v>
      </c>
      <c r="B44" s="1" t="n">
        <v>43904</v>
      </c>
      <c r="C44" s="6" t="n">
        <v>89</v>
      </c>
      <c r="D44" s="6" t="n">
        <v>30</v>
      </c>
      <c r="E44" s="6"/>
      <c r="F44" s="6"/>
      <c r="G44" s="6" t="n">
        <v>7</v>
      </c>
      <c r="H44" s="6" t="n">
        <v>82</v>
      </c>
      <c r="I44" s="6" t="n">
        <v>1</v>
      </c>
      <c r="J44" s="6" t="n">
        <v>4.6</v>
      </c>
      <c r="K44" s="6"/>
      <c r="L44" s="6"/>
      <c r="M44" s="6"/>
    </row>
    <row r="45" customFormat="false" ht="15.25" hidden="false" customHeight="false" outlineLevel="0" collapsed="false">
      <c r="A45" s="0" t="s">
        <v>44</v>
      </c>
      <c r="B45" s="1" t="n">
        <v>43905</v>
      </c>
      <c r="C45" s="6" t="n">
        <v>123</v>
      </c>
      <c r="D45" s="6" t="n">
        <v>34</v>
      </c>
      <c r="E45" s="6"/>
      <c r="F45" s="6"/>
      <c r="G45" s="6" t="n">
        <v>9</v>
      </c>
      <c r="H45" s="6" t="n">
        <v>114</v>
      </c>
      <c r="I45" s="6" t="n">
        <v>1</v>
      </c>
      <c r="J45" s="6" t="n">
        <v>6.4</v>
      </c>
      <c r="K45" s="6"/>
      <c r="L45" s="6"/>
      <c r="M45" s="6"/>
    </row>
    <row r="46" customFormat="false" ht="15.25" hidden="false" customHeight="false" outlineLevel="0" collapsed="false">
      <c r="A46" s="0" t="s">
        <v>44</v>
      </c>
      <c r="B46" s="1" t="n">
        <v>43906</v>
      </c>
      <c r="C46" s="6" t="n">
        <v>139</v>
      </c>
      <c r="D46" s="6" t="n">
        <v>16</v>
      </c>
      <c r="E46" s="6"/>
      <c r="F46" s="6"/>
      <c r="G46" s="6" t="n">
        <v>9</v>
      </c>
      <c r="H46" s="6" t="n">
        <v>130</v>
      </c>
      <c r="I46" s="6" t="n">
        <v>1</v>
      </c>
      <c r="J46" s="6" t="n">
        <v>7.2</v>
      </c>
      <c r="K46" s="6"/>
      <c r="L46" s="6"/>
      <c r="M46" s="6"/>
    </row>
    <row r="47" customFormat="false" ht="15.25" hidden="false" customHeight="false" outlineLevel="0" collapsed="false">
      <c r="A47" s="0" t="s">
        <v>44</v>
      </c>
      <c r="B47" s="1" t="n">
        <v>43907</v>
      </c>
      <c r="C47" s="6" t="n">
        <v>168</v>
      </c>
      <c r="D47" s="6" t="n">
        <v>29</v>
      </c>
      <c r="E47" s="6"/>
      <c r="F47" s="6"/>
      <c r="G47" s="6" t="n">
        <v>9</v>
      </c>
      <c r="H47" s="6" t="n">
        <v>159</v>
      </c>
      <c r="I47" s="6" t="n">
        <v>2</v>
      </c>
      <c r="J47" s="6" t="n">
        <v>8.7</v>
      </c>
      <c r="K47" s="6"/>
      <c r="L47" s="6"/>
      <c r="M47" s="6"/>
    </row>
    <row r="48" customFormat="false" ht="15.25" hidden="false" customHeight="false" outlineLevel="0" collapsed="false">
      <c r="A48" s="0" t="s">
        <v>44</v>
      </c>
      <c r="B48" s="1" t="n">
        <v>43908</v>
      </c>
      <c r="C48" s="6" t="n">
        <v>217</v>
      </c>
      <c r="D48" s="6" t="n">
        <v>49</v>
      </c>
      <c r="E48" s="6"/>
      <c r="F48" s="6"/>
      <c r="G48" s="6" t="n">
        <v>19</v>
      </c>
      <c r="H48" s="6" t="n">
        <v>198</v>
      </c>
      <c r="I48" s="6" t="n">
        <v>5</v>
      </c>
      <c r="J48" s="6" t="n">
        <v>11.3</v>
      </c>
      <c r="K48" s="6"/>
      <c r="L48" s="6"/>
      <c r="M48" s="6"/>
    </row>
    <row r="49" customFormat="false" ht="15.25" hidden="false" customHeight="false" outlineLevel="0" collapsed="false">
      <c r="A49" s="0" t="s">
        <v>44</v>
      </c>
      <c r="B49" s="1" t="n">
        <v>43909</v>
      </c>
      <c r="C49" s="6" t="n">
        <v>260</v>
      </c>
      <c r="D49" s="6" t="n">
        <v>43</v>
      </c>
      <c r="E49" s="6"/>
      <c r="F49" s="6"/>
      <c r="G49" s="6" t="n">
        <v>19</v>
      </c>
      <c r="H49" s="6" t="n">
        <v>241</v>
      </c>
      <c r="I49" s="6" t="n">
        <v>5</v>
      </c>
      <c r="J49" s="6" t="n">
        <v>14</v>
      </c>
      <c r="K49" s="6"/>
      <c r="L49" s="6"/>
      <c r="M49" s="6"/>
    </row>
    <row r="50" customFormat="false" ht="15.25" hidden="false" customHeight="false" outlineLevel="0" collapsed="false">
      <c r="A50" s="0" t="s">
        <v>44</v>
      </c>
      <c r="B50" s="1" t="n">
        <v>43910</v>
      </c>
      <c r="C50" s="6" t="n">
        <v>277</v>
      </c>
      <c r="D50" s="6" t="n">
        <v>17</v>
      </c>
      <c r="E50" s="6"/>
      <c r="F50" s="6"/>
      <c r="G50" s="6" t="n">
        <v>25</v>
      </c>
      <c r="H50" s="6" t="n">
        <v>252</v>
      </c>
      <c r="I50" s="6" t="n">
        <v>5</v>
      </c>
      <c r="J50" s="6" t="n">
        <v>14</v>
      </c>
      <c r="K50" s="6"/>
      <c r="L50" s="6"/>
      <c r="M50" s="6"/>
    </row>
    <row r="51" customFormat="false" ht="15.25" hidden="false" customHeight="false" outlineLevel="0" collapsed="false">
      <c r="A51" s="0" t="s">
        <v>44</v>
      </c>
      <c r="B51" s="1" t="n">
        <v>43911</v>
      </c>
      <c r="C51" s="6" t="n">
        <v>308</v>
      </c>
      <c r="D51" s="6" t="n">
        <v>31</v>
      </c>
      <c r="E51" s="6"/>
      <c r="F51" s="6"/>
      <c r="G51" s="6" t="n">
        <v>31</v>
      </c>
      <c r="H51" s="6" t="n">
        <v>277</v>
      </c>
      <c r="I51" s="6" t="n">
        <v>11</v>
      </c>
      <c r="J51" s="6" t="n">
        <v>16</v>
      </c>
      <c r="K51" s="6"/>
      <c r="L51" s="6"/>
      <c r="M51" s="6"/>
    </row>
    <row r="52" customFormat="false" ht="15.25" hidden="false" customHeight="false" outlineLevel="0" collapsed="false">
      <c r="A52" s="0" t="s">
        <v>44</v>
      </c>
      <c r="B52" s="1" t="n">
        <v>43912</v>
      </c>
      <c r="C52" s="6" t="n">
        <v>367</v>
      </c>
      <c r="D52" s="6" t="n">
        <v>59</v>
      </c>
      <c r="E52" s="6"/>
      <c r="F52" s="6"/>
      <c r="G52" s="6" t="n">
        <v>52</v>
      </c>
      <c r="H52" s="6" t="n">
        <v>315</v>
      </c>
      <c r="I52" s="6" t="n">
        <v>14</v>
      </c>
      <c r="J52" s="6" t="n">
        <v>19</v>
      </c>
      <c r="K52" s="6"/>
      <c r="L52" s="6"/>
      <c r="M52" s="6"/>
    </row>
    <row r="53" customFormat="false" ht="15.25" hidden="false" customHeight="false" outlineLevel="0" collapsed="false">
      <c r="A53" s="0" t="s">
        <v>44</v>
      </c>
      <c r="B53" s="1" t="n">
        <v>43913</v>
      </c>
      <c r="C53" s="6" t="n">
        <v>433</v>
      </c>
      <c r="D53" s="6" t="n">
        <v>66</v>
      </c>
      <c r="E53" s="6" t="n">
        <v>3</v>
      </c>
      <c r="F53" s="6" t="n">
        <v>3</v>
      </c>
      <c r="G53" s="6" t="n">
        <v>64</v>
      </c>
      <c r="H53" s="6" t="n">
        <v>366</v>
      </c>
      <c r="I53" s="6" t="n">
        <v>14</v>
      </c>
      <c r="J53" s="6" t="n">
        <v>23</v>
      </c>
      <c r="K53" s="6"/>
      <c r="L53" s="6"/>
      <c r="M53" s="6"/>
    </row>
    <row r="54" customFormat="false" ht="15.25" hidden="false" customHeight="false" outlineLevel="0" collapsed="false">
      <c r="A54" s="0" t="s">
        <v>44</v>
      </c>
      <c r="B54" s="1" t="n">
        <v>43914</v>
      </c>
      <c r="C54" s="6" t="n">
        <v>576</v>
      </c>
      <c r="D54" s="6" t="n">
        <v>143</v>
      </c>
      <c r="E54" s="6" t="n">
        <v>7</v>
      </c>
      <c r="F54" s="6" t="n">
        <v>4</v>
      </c>
      <c r="G54" s="6" t="n">
        <v>73</v>
      </c>
      <c r="H54" s="6" t="n">
        <v>496</v>
      </c>
      <c r="I54" s="6" t="n">
        <v>15</v>
      </c>
      <c r="J54" s="6" t="n">
        <v>30</v>
      </c>
      <c r="K54" s="6"/>
      <c r="L54" s="6"/>
      <c r="M54" s="6"/>
    </row>
    <row r="55" customFormat="false" ht="15.25" hidden="false" customHeight="false" outlineLevel="0" collapsed="false">
      <c r="A55" s="0" t="s">
        <v>44</v>
      </c>
      <c r="B55" s="1" t="n">
        <v>43915</v>
      </c>
      <c r="C55" s="8" t="n">
        <v>794</v>
      </c>
      <c r="D55" s="8" t="n">
        <v>218</v>
      </c>
      <c r="E55" s="8" t="n">
        <v>11</v>
      </c>
      <c r="F55" s="8" t="n">
        <v>4</v>
      </c>
      <c r="G55" s="8" t="n">
        <v>79</v>
      </c>
      <c r="H55" s="8" t="n">
        <v>704</v>
      </c>
      <c r="I55" s="8" t="n">
        <v>15</v>
      </c>
      <c r="J55" s="8" t="n">
        <v>41</v>
      </c>
      <c r="K55" s="10" t="n">
        <v>0.6</v>
      </c>
      <c r="L55" s="8"/>
      <c r="M55" s="8"/>
    </row>
    <row r="56" customFormat="false" ht="15.25" hidden="false" customHeight="false" outlineLevel="0" collapsed="false">
      <c r="A56" s="0" t="s">
        <v>44</v>
      </c>
      <c r="B56" s="1" t="n">
        <v>43916</v>
      </c>
      <c r="C56" s="8" t="n">
        <v>906</v>
      </c>
      <c r="D56" s="8" t="n">
        <v>112</v>
      </c>
      <c r="E56" s="8" t="n">
        <v>17</v>
      </c>
      <c r="F56" s="8" t="n">
        <v>6</v>
      </c>
      <c r="G56" s="8" t="n">
        <v>86</v>
      </c>
      <c r="H56" s="8" t="n">
        <v>803</v>
      </c>
      <c r="I56" s="8" t="n">
        <v>18</v>
      </c>
      <c r="J56" s="8" t="n">
        <v>47</v>
      </c>
      <c r="K56" s="10" t="n">
        <v>0.9</v>
      </c>
      <c r="L56" s="8"/>
      <c r="M56" s="8"/>
    </row>
    <row r="57" customFormat="false" ht="15.25" hidden="false" customHeight="false" outlineLevel="0" collapsed="false">
      <c r="A57" s="0" t="s">
        <v>44</v>
      </c>
      <c r="B57" s="1" t="n">
        <v>43917</v>
      </c>
      <c r="C57" s="8" t="n">
        <v>1029</v>
      </c>
      <c r="D57" s="8" t="n">
        <v>123</v>
      </c>
      <c r="E57" s="8" t="n">
        <v>23</v>
      </c>
      <c r="F57" s="8" t="n">
        <v>6</v>
      </c>
      <c r="G57" s="8" t="n">
        <v>94</v>
      </c>
      <c r="H57" s="8" t="n">
        <v>912</v>
      </c>
      <c r="I57" s="8" t="n">
        <v>29</v>
      </c>
      <c r="J57" s="8" t="n">
        <v>53</v>
      </c>
      <c r="K57" s="8" t="n">
        <v>1</v>
      </c>
      <c r="L57" s="8"/>
      <c r="M57" s="8"/>
    </row>
    <row r="58" customFormat="false" ht="15.25" hidden="false" customHeight="false" outlineLevel="0" collapsed="false">
      <c r="A58" s="0" t="s">
        <v>44</v>
      </c>
      <c r="B58" s="1" t="n">
        <v>43918</v>
      </c>
      <c r="C58" s="8" t="n">
        <v>1292</v>
      </c>
      <c r="D58" s="8" t="n">
        <v>263</v>
      </c>
      <c r="E58" s="8" t="n">
        <v>26</v>
      </c>
      <c r="F58" s="8" t="n">
        <v>3</v>
      </c>
      <c r="G58" s="8" t="n">
        <v>115</v>
      </c>
      <c r="H58" s="8" t="n">
        <v>1151</v>
      </c>
      <c r="I58" s="8" t="n">
        <v>32</v>
      </c>
      <c r="J58" s="8" t="n">
        <v>67</v>
      </c>
      <c r="K58" s="8" t="n">
        <v>1</v>
      </c>
      <c r="L58" s="8"/>
      <c r="M58" s="8"/>
    </row>
    <row r="59" customFormat="false" ht="15.25" hidden="false" customHeight="false" outlineLevel="0" collapsed="false">
      <c r="A59" s="0" t="s">
        <v>44</v>
      </c>
      <c r="B59" s="1" t="n">
        <v>43919</v>
      </c>
      <c r="C59" s="8" t="n">
        <v>1452</v>
      </c>
      <c r="D59" s="8" t="n">
        <v>160</v>
      </c>
      <c r="E59" s="8" t="n">
        <v>34</v>
      </c>
      <c r="F59" s="8" t="n">
        <v>8</v>
      </c>
      <c r="G59" s="8" t="n">
        <v>139</v>
      </c>
      <c r="H59" s="8" t="n">
        <v>1279</v>
      </c>
      <c r="I59" s="8" t="n">
        <v>34</v>
      </c>
      <c r="J59" s="8" t="n">
        <v>75</v>
      </c>
      <c r="K59" s="8" t="n">
        <v>2</v>
      </c>
      <c r="L59" s="8"/>
      <c r="M59" s="8"/>
    </row>
    <row r="60" customFormat="false" ht="15.25" hidden="false" customHeight="false" outlineLevel="0" collapsed="false">
      <c r="A60" s="0" t="s">
        <v>44</v>
      </c>
      <c r="B60" s="1" t="n">
        <v>43920</v>
      </c>
      <c r="C60" s="8" t="n">
        <v>1815</v>
      </c>
      <c r="D60" s="8" t="n">
        <v>363</v>
      </c>
      <c r="E60" s="8" t="n">
        <v>43</v>
      </c>
      <c r="F60" s="8" t="n">
        <v>9</v>
      </c>
      <c r="G60" s="8" t="n">
        <v>206</v>
      </c>
      <c r="H60" s="8" t="n">
        <v>1566</v>
      </c>
      <c r="I60" s="8" t="n">
        <v>31</v>
      </c>
      <c r="J60" s="8" t="n">
        <v>94</v>
      </c>
      <c r="K60" s="8" t="n">
        <v>2</v>
      </c>
      <c r="L60" s="8"/>
      <c r="M60" s="8"/>
    </row>
    <row r="61" customFormat="false" ht="15.25" hidden="false" customHeight="false" outlineLevel="0" collapsed="false">
      <c r="A61" s="0" t="s">
        <v>44</v>
      </c>
      <c r="B61" s="1" t="n">
        <v>43921</v>
      </c>
      <c r="C61" s="8" t="n">
        <v>2109</v>
      </c>
      <c r="D61" s="8" t="n">
        <v>294</v>
      </c>
      <c r="E61" s="8" t="n">
        <v>65</v>
      </c>
      <c r="F61" s="8" t="n">
        <v>22</v>
      </c>
      <c r="G61" s="8" t="n">
        <v>209</v>
      </c>
      <c r="H61" s="8" t="n">
        <v>1835</v>
      </c>
      <c r="I61" s="8" t="n">
        <v>33</v>
      </c>
      <c r="J61" s="8" t="n">
        <v>110</v>
      </c>
      <c r="K61" s="8" t="n">
        <v>3</v>
      </c>
      <c r="L61" s="8"/>
      <c r="M61" s="8"/>
    </row>
    <row r="62" customFormat="false" ht="15.25" hidden="false" customHeight="false" outlineLevel="0" collapsed="false">
      <c r="A62" s="0" t="s">
        <v>44</v>
      </c>
      <c r="B62" s="1" t="n">
        <v>43922</v>
      </c>
      <c r="C62" s="8" t="n">
        <v>2245</v>
      </c>
      <c r="D62" s="8" t="n">
        <v>136</v>
      </c>
      <c r="E62" s="8" t="n">
        <v>82</v>
      </c>
      <c r="F62" s="8" t="n">
        <v>17</v>
      </c>
      <c r="G62" s="8" t="n">
        <v>220</v>
      </c>
      <c r="H62" s="8" t="n">
        <v>1943</v>
      </c>
      <c r="I62" s="8" t="n">
        <v>62</v>
      </c>
      <c r="J62" s="8" t="n">
        <v>117</v>
      </c>
      <c r="K62" s="8" t="n">
        <v>4</v>
      </c>
      <c r="L62" s="8"/>
      <c r="M62" s="8"/>
    </row>
    <row r="63" customFormat="false" ht="15.25" hidden="false" customHeight="false" outlineLevel="0" collapsed="false">
      <c r="A63" s="0" t="s">
        <v>44</v>
      </c>
      <c r="B63" s="1" t="n">
        <v>43923</v>
      </c>
      <c r="C63" s="8" t="n">
        <v>2460</v>
      </c>
      <c r="D63" s="8" t="n">
        <v>215</v>
      </c>
      <c r="E63" s="8" t="n">
        <v>92</v>
      </c>
      <c r="F63" s="8" t="n">
        <v>10</v>
      </c>
      <c r="G63" s="8" t="n">
        <v>252</v>
      </c>
      <c r="H63" s="8" t="n">
        <v>2116</v>
      </c>
      <c r="I63" s="8" t="n">
        <v>57</v>
      </c>
      <c r="J63" s="8" t="n">
        <v>128</v>
      </c>
      <c r="K63" s="8" t="n">
        <v>5</v>
      </c>
      <c r="L63" s="8"/>
      <c r="M63" s="8"/>
    </row>
    <row r="64" customFormat="false" ht="15.25" hidden="false" customHeight="false" outlineLevel="0" collapsed="false">
      <c r="A64" s="0" t="s">
        <v>44</v>
      </c>
      <c r="B64" s="1" t="n">
        <v>43924</v>
      </c>
      <c r="C64" s="8" t="n">
        <v>2738</v>
      </c>
      <c r="D64" s="8" t="n">
        <v>278</v>
      </c>
      <c r="E64" s="8" t="n">
        <v>115</v>
      </c>
      <c r="F64" s="8" t="n">
        <v>23</v>
      </c>
      <c r="G64" s="8" t="n">
        <v>267</v>
      </c>
      <c r="H64" s="8" t="n">
        <v>2356</v>
      </c>
      <c r="I64" s="8" t="n">
        <v>78</v>
      </c>
      <c r="J64" s="8" t="n">
        <v>142</v>
      </c>
      <c r="K64" s="8" t="n">
        <v>6</v>
      </c>
      <c r="L64" s="8"/>
      <c r="M64" s="8"/>
    </row>
    <row r="65" customFormat="false" ht="15.25" hidden="false" customHeight="false" outlineLevel="0" collapsed="false">
      <c r="A65" s="0" t="s">
        <v>44</v>
      </c>
      <c r="B65" s="1" t="n">
        <v>43925</v>
      </c>
      <c r="C65" s="8" t="n">
        <v>3183</v>
      </c>
      <c r="D65" s="8" t="n">
        <v>445</v>
      </c>
      <c r="E65" s="8" t="n">
        <v>133</v>
      </c>
      <c r="F65" s="8" t="n">
        <v>18</v>
      </c>
      <c r="G65" s="8" t="n">
        <v>283</v>
      </c>
      <c r="H65" s="8" t="n">
        <v>2767</v>
      </c>
      <c r="I65" s="8" t="n">
        <v>83</v>
      </c>
      <c r="J65" s="8" t="n">
        <v>165</v>
      </c>
      <c r="K65" s="8" t="n">
        <v>7</v>
      </c>
      <c r="L65" s="8"/>
      <c r="M65" s="8"/>
    </row>
    <row r="66" customFormat="false" ht="15.25" hidden="false" customHeight="false" outlineLevel="0" collapsed="false">
      <c r="A66" s="0" t="s">
        <v>44</v>
      </c>
      <c r="B66" s="1" t="n">
        <v>43926</v>
      </c>
      <c r="C66" s="8" t="n">
        <v>3613</v>
      </c>
      <c r="D66" s="8" t="n">
        <v>430</v>
      </c>
      <c r="E66" s="8" t="n">
        <v>146</v>
      </c>
      <c r="F66" s="8" t="n">
        <v>13</v>
      </c>
      <c r="G66" s="8" t="n">
        <v>329</v>
      </c>
      <c r="H66" s="8" t="n">
        <v>3138</v>
      </c>
      <c r="I66" s="8" t="n">
        <v>119</v>
      </c>
      <c r="J66" s="8" t="n">
        <v>188</v>
      </c>
      <c r="K66" s="8" t="n">
        <v>8</v>
      </c>
      <c r="L66" s="8" t="n">
        <v>36092</v>
      </c>
      <c r="M66" s="8" t="n">
        <v>1876</v>
      </c>
    </row>
    <row r="67" customFormat="false" ht="15.25" hidden="false" customHeight="false" outlineLevel="0" collapsed="false">
      <c r="A67" s="0" t="s">
        <v>44</v>
      </c>
      <c r="B67" s="1" t="n">
        <v>43927</v>
      </c>
      <c r="C67" s="8" t="n">
        <v>3864</v>
      </c>
      <c r="D67" s="8" t="n">
        <v>251</v>
      </c>
      <c r="E67" s="8" t="n">
        <v>151</v>
      </c>
      <c r="F67" s="8" t="n">
        <v>5</v>
      </c>
      <c r="G67" s="8" t="n">
        <v>374</v>
      </c>
      <c r="H67" s="8" t="n">
        <v>3339</v>
      </c>
      <c r="I67" s="8" t="n">
        <v>141</v>
      </c>
      <c r="J67" s="8" t="n">
        <v>201</v>
      </c>
      <c r="K67" s="8" t="n">
        <v>8</v>
      </c>
      <c r="L67" s="8" t="n">
        <v>38623</v>
      </c>
      <c r="M67" s="8" t="n">
        <v>2008</v>
      </c>
    </row>
    <row r="68" customFormat="false" ht="15.25" hidden="false" customHeight="false" outlineLevel="0" collapsed="false">
      <c r="A68" s="0" t="s">
        <v>44</v>
      </c>
      <c r="B68" s="1" t="n">
        <v>43928</v>
      </c>
      <c r="C68" s="13" t="n">
        <v>4057</v>
      </c>
      <c r="D68" s="13" t="n">
        <v>193</v>
      </c>
      <c r="E68" s="13" t="n">
        <v>176</v>
      </c>
      <c r="F68" s="13" t="n">
        <v>25</v>
      </c>
      <c r="G68" s="13" t="n">
        <v>406</v>
      </c>
      <c r="H68" s="13" t="n">
        <v>3475</v>
      </c>
      <c r="I68" s="13" t="n">
        <v>179</v>
      </c>
      <c r="J68" s="13" t="n">
        <v>211</v>
      </c>
      <c r="K68" s="13" t="n">
        <v>9</v>
      </c>
      <c r="L68" s="13" t="n">
        <v>40987</v>
      </c>
      <c r="M68" s="13" t="n">
        <v>2131</v>
      </c>
    </row>
    <row r="69" customFormat="false" ht="15.25" hidden="false" customHeight="false" outlineLevel="0" collapsed="false">
      <c r="A69" s="0" t="s">
        <v>44</v>
      </c>
      <c r="B69" s="1" t="n">
        <v>43929</v>
      </c>
      <c r="C69" s="12" t="n">
        <v>4417</v>
      </c>
      <c r="D69" s="12" t="n">
        <v>360</v>
      </c>
      <c r="E69" s="12" t="n">
        <v>197</v>
      </c>
      <c r="F69" s="12" t="n">
        <v>21</v>
      </c>
      <c r="G69" s="12" t="n">
        <v>460</v>
      </c>
      <c r="H69" s="12" t="n">
        <v>3760</v>
      </c>
      <c r="I69" s="12" t="n">
        <v>274</v>
      </c>
      <c r="J69" s="12" t="n">
        <v>230</v>
      </c>
      <c r="K69" s="12" t="n">
        <v>10</v>
      </c>
      <c r="L69" s="12" t="n">
        <v>43578</v>
      </c>
      <c r="M69" s="12" t="n">
        <v>2265</v>
      </c>
    </row>
    <row r="70" customFormat="false" ht="15.25" hidden="false" customHeight="false" outlineLevel="0" collapsed="false">
      <c r="A70" s="0" t="s">
        <v>44</v>
      </c>
      <c r="B70" s="1" t="n">
        <v>43930</v>
      </c>
      <c r="C70" s="12" t="n">
        <v>4761</v>
      </c>
      <c r="D70" s="12" t="n">
        <v>344</v>
      </c>
      <c r="E70" s="12" t="n">
        <v>220</v>
      </c>
      <c r="F70" s="12" t="n">
        <v>23</v>
      </c>
      <c r="G70" s="12" t="n">
        <v>528</v>
      </c>
      <c r="H70" s="12" t="n">
        <v>4013</v>
      </c>
      <c r="I70" s="12" t="n">
        <v>162</v>
      </c>
      <c r="J70" s="12" t="n">
        <v>247</v>
      </c>
      <c r="K70" s="12" t="n">
        <v>11</v>
      </c>
      <c r="L70" s="12" t="n">
        <v>47207</v>
      </c>
      <c r="M70" s="12" t="n">
        <v>2454</v>
      </c>
    </row>
    <row r="71" customFormat="false" ht="15.25" hidden="false" customHeight="false" outlineLevel="0" collapsed="false">
      <c r="A71" s="0" t="s">
        <v>44</v>
      </c>
      <c r="B71" s="1" t="n">
        <v>43931</v>
      </c>
      <c r="C71" s="12" t="n">
        <v>5202</v>
      </c>
      <c r="D71" s="12" t="n">
        <v>441</v>
      </c>
      <c r="E71" s="12" t="n">
        <v>248</v>
      </c>
      <c r="F71" s="12" t="n">
        <v>28</v>
      </c>
      <c r="G71" s="12" t="n">
        <v>647</v>
      </c>
      <c r="H71" s="12" t="n">
        <v>4307</v>
      </c>
      <c r="I71" s="12" t="n">
        <v>178</v>
      </c>
      <c r="J71" s="12" t="n">
        <v>270</v>
      </c>
      <c r="K71" s="12" t="n">
        <v>13</v>
      </c>
      <c r="L71" s="12" t="n">
        <v>51802</v>
      </c>
      <c r="M71" s="12" t="n">
        <v>2693</v>
      </c>
    </row>
    <row r="72" customFormat="false" ht="15.25" hidden="false" customHeight="false" outlineLevel="0" collapsed="false">
      <c r="A72" s="0" t="s">
        <v>44</v>
      </c>
      <c r="B72" s="1" t="n">
        <v>43932</v>
      </c>
      <c r="C72" s="12" t="n">
        <v>5467</v>
      </c>
      <c r="D72" s="12" t="n">
        <v>265</v>
      </c>
      <c r="E72" s="12" t="n">
        <v>270</v>
      </c>
      <c r="F72" s="12" t="n">
        <v>22</v>
      </c>
      <c r="G72" s="12" t="n">
        <v>729</v>
      </c>
      <c r="H72" s="12" t="n">
        <v>4468</v>
      </c>
      <c r="I72" s="12" t="n">
        <v>183</v>
      </c>
      <c r="J72" s="12" t="n">
        <v>284</v>
      </c>
      <c r="K72" s="12" t="n">
        <v>14</v>
      </c>
      <c r="L72" s="12" t="n">
        <v>55430</v>
      </c>
      <c r="M72" s="12" t="n">
        <v>2881</v>
      </c>
    </row>
    <row r="73" customFormat="false" ht="15.25" hidden="false" customHeight="false" outlineLevel="0" collapsed="false">
      <c r="A73" s="0" t="s">
        <v>44</v>
      </c>
      <c r="B73" s="1" t="n">
        <v>43933</v>
      </c>
      <c r="C73" s="12" t="n">
        <v>5990</v>
      </c>
      <c r="D73" s="12" t="n">
        <v>523</v>
      </c>
      <c r="E73" s="12" t="n">
        <v>291</v>
      </c>
      <c r="F73" s="12" t="n">
        <v>21</v>
      </c>
      <c r="G73" s="12" t="n">
        <v>758</v>
      </c>
      <c r="H73" s="12" t="n">
        <v>4941</v>
      </c>
      <c r="I73" s="12" t="n">
        <v>208</v>
      </c>
      <c r="J73" s="12" t="n">
        <v>311</v>
      </c>
      <c r="K73" s="12" t="n">
        <v>15</v>
      </c>
      <c r="L73" s="12" t="n">
        <v>59272</v>
      </c>
      <c r="M73" s="12" t="n">
        <v>3081</v>
      </c>
    </row>
    <row r="74" customFormat="false" ht="15.25" hidden="false" customHeight="false" outlineLevel="0" collapsed="false">
      <c r="A74" s="0" t="s">
        <v>44</v>
      </c>
      <c r="B74" s="1" t="n">
        <v>43934</v>
      </c>
      <c r="C74" s="12" t="n">
        <v>6300</v>
      </c>
      <c r="D74" s="12" t="n">
        <v>310</v>
      </c>
      <c r="E74" s="12" t="n">
        <v>316</v>
      </c>
      <c r="F74" s="12" t="n">
        <v>25</v>
      </c>
      <c r="G74" s="12" t="n">
        <v>852</v>
      </c>
      <c r="H74" s="12" t="n">
        <v>5132</v>
      </c>
      <c r="I74" s="12" t="n">
        <v>204</v>
      </c>
      <c r="J74" s="12" t="n">
        <v>327</v>
      </c>
      <c r="K74" s="12" t="n">
        <v>16</v>
      </c>
      <c r="L74" s="12" t="n">
        <v>62328</v>
      </c>
      <c r="M74" s="12" t="n">
        <v>3240</v>
      </c>
    </row>
    <row r="75" customFormat="false" ht="15.25" hidden="false" customHeight="false" outlineLevel="0" collapsed="false">
      <c r="A75" s="0" t="s">
        <v>44</v>
      </c>
      <c r="B75" s="1" t="n">
        <v>43935</v>
      </c>
      <c r="C75" s="12" t="n">
        <v>6633</v>
      </c>
      <c r="D75" s="12" t="n">
        <v>333</v>
      </c>
      <c r="E75" s="12" t="n">
        <v>331</v>
      </c>
      <c r="F75" s="12" t="n">
        <v>15</v>
      </c>
      <c r="G75" s="12" t="n">
        <v>914</v>
      </c>
      <c r="H75" s="12" t="n">
        <v>5388</v>
      </c>
      <c r="I75" s="12" t="n">
        <v>231</v>
      </c>
      <c r="J75" s="12" t="n">
        <v>345</v>
      </c>
      <c r="K75" s="12" t="n">
        <v>17</v>
      </c>
      <c r="L75" s="12" t="n">
        <v>67204</v>
      </c>
      <c r="M75" s="12" t="n">
        <v>3493</v>
      </c>
    </row>
    <row r="76" customFormat="false" ht="15.25" hidden="false" customHeight="false" outlineLevel="0" collapsed="false">
      <c r="A76" s="0" t="s">
        <v>44</v>
      </c>
      <c r="B76" s="1" t="n">
        <v>43936</v>
      </c>
      <c r="C76" s="12" t="n">
        <v>6879</v>
      </c>
      <c r="D76" s="12" t="n">
        <v>246</v>
      </c>
      <c r="E76" s="12" t="n">
        <v>351</v>
      </c>
      <c r="F76" s="12" t="n">
        <v>20</v>
      </c>
      <c r="G76" s="12" t="n">
        <v>1051</v>
      </c>
      <c r="H76" s="12" t="n">
        <v>5477</v>
      </c>
      <c r="I76" s="12" t="n">
        <v>241</v>
      </c>
      <c r="J76" s="12" t="n">
        <v>358</v>
      </c>
      <c r="K76" s="12" t="n">
        <v>18</v>
      </c>
      <c r="L76" s="12" t="n">
        <v>70097</v>
      </c>
      <c r="M76" s="12" t="n">
        <v>3644</v>
      </c>
    </row>
    <row r="77" customFormat="false" ht="15.25" hidden="false" customHeight="false" outlineLevel="0" collapsed="false">
      <c r="A77" s="0" t="s">
        <v>44</v>
      </c>
      <c r="B77" s="1" t="n">
        <v>43937</v>
      </c>
      <c r="C77" s="12" t="n">
        <v>7216</v>
      </c>
      <c r="D77" s="12" t="n">
        <v>337</v>
      </c>
      <c r="E77" s="12" t="n">
        <v>372</v>
      </c>
      <c r="F77" s="12" t="n">
        <v>21</v>
      </c>
      <c r="G77" s="12" t="n">
        <v>1217</v>
      </c>
      <c r="H77" s="12" t="n">
        <v>5627</v>
      </c>
      <c r="I77" s="12" t="n">
        <v>245</v>
      </c>
      <c r="J77" s="12" t="n">
        <v>375</v>
      </c>
      <c r="K77" s="12" t="n">
        <v>19</v>
      </c>
      <c r="L77" s="12" t="n">
        <v>74827</v>
      </c>
      <c r="M77" s="12" t="n">
        <v>3890</v>
      </c>
    </row>
    <row r="78" customFormat="false" ht="15.25" hidden="false" customHeight="false" outlineLevel="0" collapsed="false">
      <c r="A78" s="0" t="s">
        <v>44</v>
      </c>
      <c r="B78" s="1" t="n">
        <v>43938</v>
      </c>
      <c r="C78" s="12" t="n">
        <v>7707</v>
      </c>
      <c r="D78" s="12" t="n">
        <v>491</v>
      </c>
      <c r="E78" s="12" t="n">
        <v>392</v>
      </c>
      <c r="F78" s="12" t="n">
        <v>20</v>
      </c>
      <c r="G78" s="12" t="n">
        <v>1357</v>
      </c>
      <c r="H78" s="12" t="n">
        <v>5958</v>
      </c>
      <c r="I78" s="12" t="n">
        <v>243</v>
      </c>
      <c r="J78" s="12" t="n">
        <v>401</v>
      </c>
      <c r="K78" s="12" t="n">
        <v>20</v>
      </c>
      <c r="L78" s="12" t="n">
        <v>79629</v>
      </c>
      <c r="M78" s="12" t="n">
        <v>4139</v>
      </c>
    </row>
    <row r="79" customFormat="false" ht="15.25" hidden="false" customHeight="false" outlineLevel="0" collapsed="false">
      <c r="A79" s="0" t="s">
        <v>44</v>
      </c>
      <c r="B79" s="1" t="n">
        <v>43939</v>
      </c>
      <c r="C79" s="12" t="n">
        <v>8067</v>
      </c>
      <c r="D79" s="12" t="n">
        <v>360</v>
      </c>
      <c r="E79" s="12" t="n">
        <v>411</v>
      </c>
      <c r="F79" s="12" t="n">
        <v>19</v>
      </c>
      <c r="G79" s="12" t="n">
        <v>1508</v>
      </c>
      <c r="H79" s="12" t="n">
        <v>6148</v>
      </c>
      <c r="I79" s="12" t="n">
        <v>258</v>
      </c>
      <c r="J79" s="12" t="n">
        <v>419</v>
      </c>
      <c r="K79" s="12" t="n">
        <v>21</v>
      </c>
      <c r="L79" s="12" t="n">
        <v>85805</v>
      </c>
      <c r="M79" s="12" t="n">
        <v>4460</v>
      </c>
    </row>
    <row r="80" customFormat="false" ht="15.25" hidden="false" customHeight="false" outlineLevel="0" collapsed="false">
      <c r="A80" s="0" t="s">
        <v>44</v>
      </c>
      <c r="B80" s="1" t="n">
        <v>43940</v>
      </c>
      <c r="C80" s="12" t="n">
        <v>8418</v>
      </c>
      <c r="D80" s="12" t="n">
        <v>351</v>
      </c>
      <c r="E80" s="12" t="n">
        <v>421</v>
      </c>
      <c r="F80" s="12" t="n">
        <v>10</v>
      </c>
      <c r="G80" s="12" t="n">
        <v>1730</v>
      </c>
      <c r="H80" s="12" t="n">
        <v>6267</v>
      </c>
      <c r="I80" s="12" t="n">
        <v>248</v>
      </c>
      <c r="J80" s="12" t="n">
        <v>438</v>
      </c>
      <c r="K80" s="12" t="n">
        <v>22</v>
      </c>
      <c r="L80" s="12" t="n">
        <v>90991</v>
      </c>
      <c r="M80" s="12" t="n">
        <v>4730</v>
      </c>
    </row>
    <row r="81" customFormat="false" ht="15.25" hidden="false" customHeight="false" outlineLevel="0" collapsed="false">
      <c r="A81" s="0" t="s">
        <v>44</v>
      </c>
      <c r="B81" s="1" t="n">
        <v>43941</v>
      </c>
      <c r="C81" s="12" t="n">
        <v>8746</v>
      </c>
      <c r="D81" s="12" t="n">
        <v>328</v>
      </c>
      <c r="E81" s="12" t="n">
        <v>451</v>
      </c>
      <c r="F81" s="12" t="n">
        <v>30</v>
      </c>
      <c r="G81" s="12" t="n">
        <v>1892</v>
      </c>
      <c r="H81" s="12" t="n">
        <v>6403</v>
      </c>
      <c r="I81" s="12" t="n">
        <v>256</v>
      </c>
      <c r="J81" s="12" t="n">
        <v>455</v>
      </c>
      <c r="K81" s="12" t="n">
        <v>23</v>
      </c>
      <c r="L81" s="12" t="n">
        <v>93611</v>
      </c>
      <c r="M81" s="12" t="n">
        <v>4866</v>
      </c>
    </row>
    <row r="82" customFormat="false" ht="15.25" hidden="false" customHeight="false" outlineLevel="0" collapsed="false">
      <c r="A82" s="0" t="s">
        <v>44</v>
      </c>
      <c r="B82" s="1" t="n">
        <v>43942</v>
      </c>
      <c r="C82" s="6" t="n">
        <v>8936</v>
      </c>
      <c r="D82" s="6" t="n">
        <v>190</v>
      </c>
      <c r="E82" s="6" t="n">
        <v>478</v>
      </c>
      <c r="F82" s="6" t="n">
        <v>27</v>
      </c>
      <c r="G82" s="6" t="n">
        <v>2017</v>
      </c>
      <c r="H82" s="6" t="n">
        <v>6441</v>
      </c>
      <c r="I82" s="6" t="n">
        <v>261</v>
      </c>
      <c r="J82" s="6" t="n">
        <v>465</v>
      </c>
      <c r="K82" s="6" t="n">
        <v>25</v>
      </c>
      <c r="L82" s="6" t="n">
        <v>98491</v>
      </c>
      <c r="M82" s="6" t="n">
        <v>5120</v>
      </c>
    </row>
    <row r="83" customFormat="false" ht="15.25" hidden="false" customHeight="false" outlineLevel="0" collapsed="false">
      <c r="A83" s="0" t="s">
        <v>44</v>
      </c>
      <c r="B83" s="1" t="n">
        <v>43943</v>
      </c>
      <c r="C83" s="6" t="n">
        <v>9242</v>
      </c>
      <c r="D83" s="6" t="n">
        <v>306</v>
      </c>
      <c r="E83" s="6" t="n">
        <v>498</v>
      </c>
      <c r="F83" s="6" t="n">
        <v>20</v>
      </c>
      <c r="G83" s="6" t="n">
        <v>2153</v>
      </c>
      <c r="H83" s="6" t="n">
        <v>6591</v>
      </c>
      <c r="I83" s="6" t="n">
        <v>245</v>
      </c>
      <c r="J83" s="6" t="n">
        <v>480</v>
      </c>
      <c r="K83" s="6" t="n">
        <v>26</v>
      </c>
      <c r="L83" s="6" t="n">
        <v>101552</v>
      </c>
      <c r="M83" s="6" t="n">
        <v>5279</v>
      </c>
    </row>
    <row r="84" customFormat="false" ht="15.25" hidden="false" customHeight="false" outlineLevel="0" collapsed="false">
      <c r="A84" s="0" t="s">
        <v>44</v>
      </c>
      <c r="B84" s="1" t="n">
        <v>43944</v>
      </c>
      <c r="C84" s="6" t="n">
        <v>9710</v>
      </c>
      <c r="D84" s="6" t="n">
        <v>468</v>
      </c>
      <c r="E84" s="6" t="n">
        <v>524</v>
      </c>
      <c r="F84" s="6" t="n">
        <v>26</v>
      </c>
      <c r="G84" s="6" t="n">
        <v>2406</v>
      </c>
      <c r="H84" s="6" t="n">
        <v>6780</v>
      </c>
      <c r="I84" s="6" t="n">
        <v>288</v>
      </c>
      <c r="J84" s="6" t="n">
        <v>505</v>
      </c>
      <c r="K84" s="6" t="n">
        <v>27</v>
      </c>
      <c r="L84" s="6" t="n">
        <v>106357</v>
      </c>
      <c r="M84" s="6" t="n">
        <v>5529</v>
      </c>
    </row>
    <row r="85" customFormat="false" ht="15.25" hidden="false" customHeight="false" outlineLevel="0" collapsed="false">
      <c r="A85" s="0" t="s">
        <v>44</v>
      </c>
      <c r="B85" s="1" t="n">
        <v>43945</v>
      </c>
      <c r="C85" s="6" t="n">
        <v>10096</v>
      </c>
      <c r="D85" s="6" t="n">
        <v>386</v>
      </c>
      <c r="E85" s="6" t="n">
        <v>545</v>
      </c>
      <c r="F85" s="6" t="n">
        <v>21</v>
      </c>
      <c r="G85" s="6" t="n">
        <v>2478</v>
      </c>
      <c r="H85" s="6" t="n">
        <v>7073</v>
      </c>
      <c r="I85" s="6" t="n">
        <v>236</v>
      </c>
      <c r="J85" s="6" t="n">
        <v>525</v>
      </c>
      <c r="K85" s="6" t="n">
        <v>28</v>
      </c>
      <c r="L85" s="6" t="n">
        <v>113336</v>
      </c>
      <c r="M85" s="6" t="n">
        <v>5891</v>
      </c>
    </row>
    <row r="86" customFormat="false" ht="15.25" hidden="false" customHeight="false" outlineLevel="0" collapsed="false">
      <c r="A86" s="0" t="s">
        <v>44</v>
      </c>
      <c r="B86" s="1" t="n">
        <v>43946</v>
      </c>
      <c r="C86" s="6" t="n">
        <v>10417</v>
      </c>
      <c r="D86" s="6" t="n">
        <v>321</v>
      </c>
      <c r="E86" s="6" t="n">
        <v>567</v>
      </c>
      <c r="F86" s="6" t="n">
        <v>22</v>
      </c>
      <c r="G86" s="6" t="n">
        <v>2817</v>
      </c>
      <c r="H86" s="6" t="n">
        <v>7033</v>
      </c>
      <c r="I86" s="6" t="n">
        <v>241</v>
      </c>
      <c r="J86" s="6" t="n">
        <v>541</v>
      </c>
      <c r="K86" s="6" t="n">
        <v>29</v>
      </c>
      <c r="L86" s="6" t="n">
        <v>121602</v>
      </c>
      <c r="M86" s="6" t="n">
        <v>6321</v>
      </c>
    </row>
    <row r="87" customFormat="false" ht="15.25" hidden="false" customHeight="false" outlineLevel="0" collapsed="false">
      <c r="A87" s="0" t="s">
        <v>44</v>
      </c>
      <c r="B87" s="1" t="n">
        <v>43947</v>
      </c>
      <c r="C87" s="6" t="n">
        <v>10635</v>
      </c>
      <c r="D87" s="6" t="n">
        <v>218</v>
      </c>
      <c r="E87" s="6" t="n">
        <v>601</v>
      </c>
      <c r="F87" s="6" t="n">
        <v>34</v>
      </c>
      <c r="G87" s="6" t="n">
        <v>2890</v>
      </c>
      <c r="H87" s="6" t="n">
        <v>7144</v>
      </c>
      <c r="I87" s="6" t="n">
        <v>235</v>
      </c>
      <c r="J87" s="6" t="n">
        <v>553</v>
      </c>
      <c r="K87" s="6" t="n">
        <v>31</v>
      </c>
      <c r="L87" s="6" t="n">
        <v>126645</v>
      </c>
      <c r="M87" s="6" t="n">
        <v>6583</v>
      </c>
    </row>
    <row r="88" customFormat="false" ht="15.25" hidden="false" customHeight="false" outlineLevel="0" collapsed="false">
      <c r="A88" s="0" t="s">
        <v>44</v>
      </c>
      <c r="B88" s="1" t="n">
        <v>43948</v>
      </c>
      <c r="C88" s="6" t="n">
        <v>11036</v>
      </c>
      <c r="D88" s="6" t="n">
        <v>401</v>
      </c>
      <c r="E88" s="6" t="n">
        <v>619</v>
      </c>
      <c r="F88" s="6" t="n">
        <v>18</v>
      </c>
      <c r="G88" s="6" t="n">
        <v>3054</v>
      </c>
      <c r="H88" s="6" t="n">
        <v>7363</v>
      </c>
      <c r="I88" s="6" t="n">
        <v>236</v>
      </c>
      <c r="J88" s="6" t="n">
        <v>574</v>
      </c>
      <c r="K88" s="6" t="n">
        <v>32</v>
      </c>
      <c r="L88" s="6" t="n">
        <v>136518</v>
      </c>
      <c r="M88" s="6" t="n">
        <v>7096</v>
      </c>
    </row>
    <row r="89" customFormat="false" ht="14" hidden="false" customHeight="false" outlineLevel="0" collapsed="false">
      <c r="A89" s="0" t="s">
        <v>44</v>
      </c>
      <c r="B89" s="1" t="n">
        <v>43949</v>
      </c>
      <c r="C89" s="2" t="n">
        <v>11339</v>
      </c>
      <c r="D89" s="2" t="n">
        <v>303</v>
      </c>
      <c r="E89" s="2" t="n">
        <v>641</v>
      </c>
      <c r="F89" s="2" t="n">
        <v>22</v>
      </c>
      <c r="G89" s="2" t="n">
        <v>3141</v>
      </c>
      <c r="H89" s="2" t="n">
        <v>7557</v>
      </c>
      <c r="I89" s="2" t="n">
        <v>227</v>
      </c>
      <c r="J89" s="2" t="n">
        <v>589</v>
      </c>
      <c r="K89" s="2" t="n">
        <v>33</v>
      </c>
      <c r="L89" s="2" t="n">
        <v>143834</v>
      </c>
      <c r="M89" s="2" t="n">
        <v>7477</v>
      </c>
    </row>
    <row r="90" customFormat="false" ht="14" hidden="false" customHeight="false" outlineLevel="0" collapsed="false">
      <c r="A90" s="0" t="s">
        <v>44</v>
      </c>
      <c r="B90" s="1" t="n">
        <v>43950</v>
      </c>
      <c r="C90" s="2" t="n">
        <v>11616</v>
      </c>
      <c r="D90" s="2" t="n">
        <v>277</v>
      </c>
      <c r="E90" s="2" t="n">
        <v>663</v>
      </c>
      <c r="F90" s="2" t="n">
        <v>22</v>
      </c>
      <c r="G90" s="2" t="n">
        <v>3404</v>
      </c>
      <c r="H90" s="2" t="n">
        <v>7549</v>
      </c>
      <c r="I90" s="2" t="n">
        <v>243</v>
      </c>
      <c r="J90" s="2" t="n">
        <v>604</v>
      </c>
      <c r="K90" s="2" t="n">
        <v>34</v>
      </c>
      <c r="L90" s="2" t="n">
        <v>150309</v>
      </c>
      <c r="M90" s="2" t="n">
        <v>7813</v>
      </c>
    </row>
    <row r="91" customFormat="false" ht="14" hidden="false" customHeight="false" outlineLevel="0" collapsed="false">
      <c r="A91" s="0" t="s">
        <v>44</v>
      </c>
      <c r="B91" s="1" t="n">
        <v>43951</v>
      </c>
      <c r="C91" s="2" t="n">
        <v>11978</v>
      </c>
      <c r="D91" s="2" t="n">
        <v>362</v>
      </c>
      <c r="E91" s="2" t="n">
        <v>688</v>
      </c>
      <c r="F91" s="2" t="n">
        <v>25</v>
      </c>
      <c r="G91" s="2" t="n">
        <v>3569</v>
      </c>
      <c r="H91" s="2" t="n">
        <v>7721</v>
      </c>
      <c r="I91" s="2" t="n">
        <v>247</v>
      </c>
      <c r="J91" s="2" t="n">
        <v>623</v>
      </c>
      <c r="K91" s="2" t="n">
        <v>36</v>
      </c>
      <c r="L91" s="2" t="n">
        <v>166993</v>
      </c>
      <c r="M91" s="2" t="n">
        <v>8681</v>
      </c>
    </row>
    <row r="92" customFormat="false" ht="14.75" hidden="false" customHeight="false" outlineLevel="0" collapsed="false">
      <c r="A92" s="0" t="s">
        <v>44</v>
      </c>
      <c r="B92" s="1" t="n">
        <v>43952</v>
      </c>
      <c r="C92" s="2" t="n">
        <v>12240</v>
      </c>
      <c r="D92" s="2" t="n">
        <v>262</v>
      </c>
      <c r="E92" s="2" t="n">
        <v>717</v>
      </c>
      <c r="F92" s="2" t="n">
        <v>29</v>
      </c>
      <c r="G92" s="2" t="n">
        <v>4017</v>
      </c>
      <c r="H92" s="2" t="n">
        <v>7506</v>
      </c>
      <c r="I92" s="2" t="n">
        <v>221</v>
      </c>
      <c r="J92" s="2" t="n">
        <v>636</v>
      </c>
      <c r="K92" s="2" t="n">
        <v>37</v>
      </c>
      <c r="L92" s="2" t="n">
        <v>175374</v>
      </c>
      <c r="M92" s="2" t="n">
        <v>9116</v>
      </c>
    </row>
    <row r="93" customFormat="false" ht="15.25" hidden="false" customHeight="false" outlineLevel="0" collapsed="false">
      <c r="A93" s="0" t="s">
        <v>44</v>
      </c>
      <c r="B93" s="1" t="n">
        <v>43953</v>
      </c>
      <c r="C93" s="6" t="n">
        <f aca="false">Sheet1!AGP94</f>
        <v>12567</v>
      </c>
      <c r="D93" s="6" t="n">
        <f aca="false">Sheet1!AGQ94</f>
        <v>327</v>
      </c>
      <c r="E93" s="6" t="n">
        <f aca="false">Sheet1!AGR94</f>
        <v>744</v>
      </c>
      <c r="F93" s="6" t="n">
        <f aca="false">Sheet1!AGS94</f>
        <v>27</v>
      </c>
      <c r="G93" s="6" t="n">
        <f aca="false">Sheet1!AGT94</f>
        <v>4328</v>
      </c>
      <c r="H93" s="6" t="n">
        <f aca="false">Sheet1!AGU94</f>
        <v>7495</v>
      </c>
      <c r="I93" s="6" t="n">
        <f aca="false">Sheet1!AGV94</f>
        <v>249</v>
      </c>
      <c r="J93" s="6" t="n">
        <f aca="false">Sheet1!AGW94</f>
        <v>653</v>
      </c>
      <c r="K93" s="6" t="n">
        <f aca="false">Sheet1!AGX94</f>
        <v>39</v>
      </c>
      <c r="L93" s="6" t="n">
        <f aca="false">Sheet1!AGY94</f>
        <v>183688</v>
      </c>
      <c r="M93" s="6" t="n">
        <f aca="false">Sheet1!AGZ94</f>
        <v>9548</v>
      </c>
    </row>
    <row r="94" customFormat="false" ht="15.25" hidden="false" customHeight="false" outlineLevel="0" collapsed="false">
      <c r="A94" s="0" t="s">
        <v>44</v>
      </c>
      <c r="B94" s="1" t="n">
        <v>43954</v>
      </c>
      <c r="C94" s="6" t="n">
        <f aca="false">Sheet1!AGP95</f>
        <v>12732</v>
      </c>
      <c r="D94" s="6" t="n">
        <f aca="false">Sheet1!AGQ95</f>
        <v>165</v>
      </c>
      <c r="E94" s="6" t="n">
        <f aca="false">Sheet1!AGR95</f>
        <v>771</v>
      </c>
      <c r="F94" s="6" t="n">
        <f aca="false">Sheet1!AGS95</f>
        <v>27</v>
      </c>
      <c r="G94" s="6" t="n">
        <f aca="false">Sheet1!AGT95</f>
        <v>4547</v>
      </c>
      <c r="H94" s="6" t="n">
        <f aca="false">Sheet1!AGU95</f>
        <v>7414</v>
      </c>
      <c r="I94" s="6" t="n">
        <f aca="false">Sheet1!AGV95</f>
        <v>265</v>
      </c>
      <c r="J94" s="6" t="n">
        <f aca="false">Sheet1!AGW95</f>
        <v>662</v>
      </c>
      <c r="K94" s="6" t="n">
        <f aca="false">Sheet1!AGX95</f>
        <v>40</v>
      </c>
      <c r="L94" s="6" t="n">
        <f aca="false">Sheet1!AGY95</f>
        <v>190540</v>
      </c>
      <c r="M94" s="6" t="n">
        <f aca="false">Sheet1!AGZ95</f>
        <v>9905</v>
      </c>
    </row>
    <row r="95" customFormat="false" ht="15.25" hidden="false" customHeight="false" outlineLevel="0" collapsed="false">
      <c r="A95" s="0" t="s">
        <v>44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44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44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44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44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8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45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45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45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45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45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45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45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45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45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45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45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45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45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45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45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45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45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45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45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45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45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45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45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45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45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45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45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45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45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45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45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45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45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45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45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45</v>
      </c>
      <c r="B37" s="1" t="n">
        <v>43897</v>
      </c>
      <c r="C37" s="7" t="n">
        <v>127</v>
      </c>
      <c r="D37" s="7" t="n">
        <v>33</v>
      </c>
      <c r="E37" s="7" t="n">
        <v>0</v>
      </c>
      <c r="F37" s="7" t="n">
        <v>0</v>
      </c>
      <c r="G37" s="7" t="n">
        <v>1</v>
      </c>
      <c r="H37" s="7" t="n">
        <v>126</v>
      </c>
      <c r="I37" s="7" t="n">
        <v>0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45</v>
      </c>
      <c r="B38" s="1" t="n">
        <v>43898</v>
      </c>
      <c r="C38" s="6" t="n">
        <v>156</v>
      </c>
      <c r="D38" s="6" t="n">
        <v>29</v>
      </c>
      <c r="E38" s="6" t="n">
        <v>0</v>
      </c>
      <c r="F38" s="6" t="n">
        <v>0</v>
      </c>
      <c r="G38" s="6" t="n">
        <v>0</v>
      </c>
      <c r="H38" s="6" t="n">
        <v>156</v>
      </c>
      <c r="I38" s="6" t="n">
        <v>0</v>
      </c>
      <c r="J38" s="6" t="n">
        <v>28.8</v>
      </c>
      <c r="K38" s="6"/>
      <c r="L38" s="6"/>
      <c r="M38" s="6"/>
    </row>
    <row r="39" customFormat="false" ht="15.25" hidden="false" customHeight="false" outlineLevel="0" collapsed="false">
      <c r="A39" s="0" t="s">
        <v>45</v>
      </c>
      <c r="B39" s="1" t="n">
        <v>43899</v>
      </c>
      <c r="C39" s="6" t="n">
        <v>176</v>
      </c>
      <c r="D39" s="6" t="n">
        <v>20</v>
      </c>
      <c r="E39" s="6" t="n">
        <v>0</v>
      </c>
      <c r="F39" s="6" t="n">
        <v>0</v>
      </c>
      <c r="G39" s="6" t="n">
        <v>1</v>
      </c>
      <c r="H39" s="6" t="n">
        <v>175</v>
      </c>
      <c r="I39" s="6" t="n">
        <v>0</v>
      </c>
      <c r="J39" s="6" t="n">
        <v>32.5</v>
      </c>
      <c r="K39" s="6"/>
      <c r="L39" s="6"/>
      <c r="M39" s="6"/>
    </row>
    <row r="40" customFormat="false" ht="15.25" hidden="false" customHeight="false" outlineLevel="0" collapsed="false">
      <c r="A40" s="0" t="s">
        <v>45</v>
      </c>
      <c r="B40" s="1" t="n">
        <v>43900</v>
      </c>
      <c r="C40" s="6" t="n">
        <v>227</v>
      </c>
      <c r="D40" s="6" t="n">
        <v>51</v>
      </c>
      <c r="E40" s="6" t="n">
        <v>0</v>
      </c>
      <c r="F40" s="6" t="n">
        <v>0</v>
      </c>
      <c r="G40" s="6" t="n">
        <v>1</v>
      </c>
      <c r="H40" s="6" t="n">
        <v>226</v>
      </c>
      <c r="I40" s="6" t="n">
        <v>0</v>
      </c>
      <c r="J40" s="6" t="n">
        <v>41.9</v>
      </c>
      <c r="K40" s="6"/>
      <c r="L40" s="6"/>
      <c r="M40" s="6"/>
    </row>
    <row r="41" customFormat="false" ht="15.25" hidden="false" customHeight="false" outlineLevel="0" collapsed="false">
      <c r="A41" s="0" t="s">
        <v>45</v>
      </c>
      <c r="B41" s="1" t="n">
        <v>43901</v>
      </c>
      <c r="C41" s="6" t="n">
        <v>400</v>
      </c>
      <c r="D41" s="6" t="n">
        <v>173</v>
      </c>
      <c r="E41" s="6" t="n">
        <v>0</v>
      </c>
      <c r="F41" s="6" t="n">
        <v>0</v>
      </c>
      <c r="G41" s="6" t="n">
        <v>1</v>
      </c>
      <c r="H41" s="6" t="n">
        <v>399</v>
      </c>
      <c r="I41" s="6" t="n">
        <v>0</v>
      </c>
      <c r="J41" s="6" t="n">
        <v>73.8</v>
      </c>
      <c r="K41" s="6"/>
      <c r="L41" s="6"/>
      <c r="M41" s="6"/>
    </row>
    <row r="42" customFormat="false" ht="15.25" hidden="false" customHeight="false" outlineLevel="0" collapsed="false">
      <c r="A42" s="0" t="s">
        <v>45</v>
      </c>
      <c r="B42" s="1" t="n">
        <v>43902</v>
      </c>
      <c r="C42" s="6" t="n">
        <v>629</v>
      </c>
      <c r="D42" s="6" t="n">
        <v>229</v>
      </c>
      <c r="E42" s="6" t="n">
        <v>0</v>
      </c>
      <c r="F42" s="6" t="n">
        <v>0</v>
      </c>
      <c r="G42" s="6" t="n">
        <v>1</v>
      </c>
      <c r="H42" s="6" t="n">
        <v>628</v>
      </c>
      <c r="I42" s="6" t="n">
        <v>0</v>
      </c>
      <c r="J42" s="6" t="n">
        <v>116</v>
      </c>
      <c r="K42" s="6"/>
      <c r="L42" s="6"/>
      <c r="M42" s="6"/>
    </row>
    <row r="43" customFormat="false" ht="15.25" hidden="false" customHeight="false" outlineLevel="0" collapsed="false">
      <c r="A43" s="0" t="s">
        <v>45</v>
      </c>
      <c r="B43" s="1" t="n">
        <v>43903</v>
      </c>
      <c r="C43" s="6" t="n">
        <v>800</v>
      </c>
      <c r="D43" s="6" t="n">
        <v>171</v>
      </c>
      <c r="E43" s="6" t="n">
        <v>1</v>
      </c>
      <c r="F43" s="6" t="n">
        <v>1</v>
      </c>
      <c r="G43" s="6" t="n">
        <v>1</v>
      </c>
      <c r="H43" s="6" t="n">
        <v>798</v>
      </c>
      <c r="I43" s="6" t="n">
        <v>0</v>
      </c>
      <c r="J43" s="6" t="n">
        <v>147.6</v>
      </c>
      <c r="K43" s="6"/>
      <c r="L43" s="6"/>
      <c r="M43" s="6"/>
    </row>
    <row r="44" customFormat="false" ht="15.25" hidden="false" customHeight="false" outlineLevel="0" collapsed="false">
      <c r="A44" s="0" t="s">
        <v>45</v>
      </c>
      <c r="B44" s="1" t="n">
        <v>43904</v>
      </c>
      <c r="C44" s="6" t="n">
        <v>996</v>
      </c>
      <c r="D44" s="6" t="n">
        <v>196</v>
      </c>
      <c r="E44" s="6" t="n">
        <v>1</v>
      </c>
      <c r="F44" s="6" t="n">
        <v>0</v>
      </c>
      <c r="G44" s="6" t="n">
        <v>1</v>
      </c>
      <c r="H44" s="6" t="n">
        <v>994</v>
      </c>
      <c r="I44" s="6" t="n">
        <v>27</v>
      </c>
      <c r="J44" s="6" t="n">
        <v>183.7</v>
      </c>
      <c r="K44" s="6"/>
      <c r="L44" s="6"/>
      <c r="M44" s="6"/>
    </row>
    <row r="45" customFormat="false" ht="15.25" hidden="false" customHeight="false" outlineLevel="0" collapsed="false">
      <c r="A45" s="0" t="s">
        <v>45</v>
      </c>
      <c r="B45" s="1" t="n">
        <v>43905</v>
      </c>
      <c r="C45" s="6" t="n">
        <v>1108</v>
      </c>
      <c r="D45" s="6" t="n">
        <v>112</v>
      </c>
      <c r="E45" s="6" t="n">
        <v>3</v>
      </c>
      <c r="F45" s="6" t="n">
        <v>2</v>
      </c>
      <c r="G45" s="6" t="n">
        <v>1</v>
      </c>
      <c r="H45" s="6" t="n">
        <v>1104</v>
      </c>
      <c r="I45" s="6" t="n">
        <v>27</v>
      </c>
      <c r="J45" s="6" t="n">
        <v>204.4</v>
      </c>
      <c r="K45" s="6"/>
      <c r="L45" s="6"/>
      <c r="M45" s="6"/>
    </row>
    <row r="46" customFormat="false" ht="15.25" hidden="false" customHeight="false" outlineLevel="0" collapsed="false">
      <c r="A46" s="0" t="s">
        <v>45</v>
      </c>
      <c r="B46" s="1" t="n">
        <v>43906</v>
      </c>
      <c r="C46" s="6" t="n">
        <v>1254</v>
      </c>
      <c r="D46" s="6" t="n">
        <v>146</v>
      </c>
      <c r="E46" s="6" t="n">
        <v>3</v>
      </c>
      <c r="F46" s="6" t="n">
        <v>0</v>
      </c>
      <c r="G46" s="6" t="n">
        <v>1</v>
      </c>
      <c r="H46" s="6" t="n">
        <v>1250</v>
      </c>
      <c r="I46" s="6" t="n">
        <v>27</v>
      </c>
      <c r="J46" s="6" t="n">
        <v>231.3</v>
      </c>
      <c r="K46" s="6"/>
      <c r="L46" s="6"/>
      <c r="M46" s="6"/>
    </row>
    <row r="47" customFormat="false" ht="15.25" hidden="false" customHeight="false" outlineLevel="0" collapsed="false">
      <c r="A47" s="0" t="s">
        <v>45</v>
      </c>
      <c r="B47" s="1" t="n">
        <v>43907</v>
      </c>
      <c r="C47" s="6" t="n">
        <v>1337</v>
      </c>
      <c r="D47" s="6" t="n">
        <v>83</v>
      </c>
      <c r="E47" s="6" t="n">
        <v>3</v>
      </c>
      <c r="F47" s="6" t="n">
        <v>0</v>
      </c>
      <c r="G47" s="6" t="n">
        <v>1</v>
      </c>
      <c r="H47" s="6" t="n">
        <v>1333</v>
      </c>
      <c r="I47" s="6" t="n">
        <v>27</v>
      </c>
      <c r="J47" s="6" t="n">
        <v>246.6</v>
      </c>
      <c r="K47" s="6"/>
      <c r="L47" s="6"/>
      <c r="M47" s="6"/>
    </row>
    <row r="48" customFormat="false" ht="15.25" hidden="false" customHeight="false" outlineLevel="0" collapsed="false">
      <c r="A48" s="0" t="s">
        <v>45</v>
      </c>
      <c r="B48" s="1" t="n">
        <v>43908</v>
      </c>
      <c r="C48" s="6" t="n">
        <v>1470</v>
      </c>
      <c r="D48" s="6" t="n">
        <v>133</v>
      </c>
      <c r="E48" s="6" t="n">
        <v>3</v>
      </c>
      <c r="F48" s="6" t="n">
        <v>0</v>
      </c>
      <c r="G48" s="6" t="n">
        <v>1</v>
      </c>
      <c r="H48" s="6" t="n">
        <v>1466</v>
      </c>
      <c r="I48" s="6" t="n">
        <v>27</v>
      </c>
      <c r="J48" s="6" t="n">
        <v>271.2</v>
      </c>
      <c r="K48" s="6"/>
      <c r="L48" s="6"/>
      <c r="M48" s="6"/>
    </row>
    <row r="49" customFormat="false" ht="15.25" hidden="false" customHeight="false" outlineLevel="0" collapsed="false">
      <c r="A49" s="0" t="s">
        <v>45</v>
      </c>
      <c r="B49" s="1" t="n">
        <v>43909</v>
      </c>
      <c r="C49" s="6" t="n">
        <v>1590</v>
      </c>
      <c r="D49" s="6" t="n">
        <v>120</v>
      </c>
      <c r="E49" s="6" t="n">
        <v>6</v>
      </c>
      <c r="F49" s="6" t="n">
        <v>3</v>
      </c>
      <c r="G49" s="6" t="n">
        <v>1</v>
      </c>
      <c r="H49" s="6" t="n">
        <v>1583</v>
      </c>
      <c r="I49" s="6" t="n">
        <v>27</v>
      </c>
      <c r="J49" s="6" t="n">
        <v>293</v>
      </c>
      <c r="K49" s="6"/>
      <c r="L49" s="6"/>
      <c r="M49" s="6"/>
    </row>
    <row r="50" customFormat="false" ht="15.25" hidden="false" customHeight="false" outlineLevel="0" collapsed="false">
      <c r="A50" s="0" t="s">
        <v>45</v>
      </c>
      <c r="B50" s="1" t="n">
        <v>43910</v>
      </c>
      <c r="C50" s="6" t="n">
        <v>1790</v>
      </c>
      <c r="D50" s="6" t="n">
        <v>200</v>
      </c>
      <c r="E50" s="6" t="n">
        <v>7</v>
      </c>
      <c r="F50" s="6" t="n">
        <v>1</v>
      </c>
      <c r="G50" s="6" t="n">
        <v>1</v>
      </c>
      <c r="H50" s="6" t="n">
        <v>1782</v>
      </c>
      <c r="I50" s="6" t="n">
        <v>27</v>
      </c>
      <c r="J50" s="6" t="n">
        <v>330</v>
      </c>
      <c r="K50" s="6"/>
      <c r="L50" s="6"/>
      <c r="M50" s="6"/>
    </row>
    <row r="51" customFormat="false" ht="15.25" hidden="false" customHeight="false" outlineLevel="0" collapsed="false">
      <c r="A51" s="0" t="s">
        <v>45</v>
      </c>
      <c r="B51" s="1" t="n">
        <v>43911</v>
      </c>
      <c r="C51" s="6" t="n">
        <v>1995</v>
      </c>
      <c r="D51" s="6" t="n">
        <v>205</v>
      </c>
      <c r="E51" s="6" t="n">
        <v>7</v>
      </c>
      <c r="F51" s="6" t="n">
        <v>0</v>
      </c>
      <c r="G51" s="6" t="n">
        <v>1</v>
      </c>
      <c r="H51" s="6" t="n">
        <v>1987</v>
      </c>
      <c r="I51" s="6" t="n">
        <v>27</v>
      </c>
      <c r="J51" s="6" t="n">
        <v>368</v>
      </c>
      <c r="K51" s="6"/>
      <c r="L51" s="6"/>
      <c r="M51" s="6"/>
    </row>
    <row r="52" customFormat="false" ht="15.25" hidden="false" customHeight="false" outlineLevel="0" collapsed="false">
      <c r="A52" s="0" t="s">
        <v>45</v>
      </c>
      <c r="B52" s="1" t="n">
        <v>43912</v>
      </c>
      <c r="C52" s="6" t="n">
        <v>2164</v>
      </c>
      <c r="D52" s="6" t="n">
        <v>169</v>
      </c>
      <c r="E52" s="6" t="n">
        <v>7</v>
      </c>
      <c r="F52" s="6" t="n">
        <v>0</v>
      </c>
      <c r="G52" s="6" t="n">
        <v>6</v>
      </c>
      <c r="H52" s="6" t="n">
        <v>2151</v>
      </c>
      <c r="I52" s="6" t="n">
        <v>28</v>
      </c>
      <c r="J52" s="6" t="n">
        <v>399</v>
      </c>
      <c r="K52" s="6"/>
      <c r="L52" s="6"/>
      <c r="M52" s="6"/>
    </row>
    <row r="53" customFormat="false" ht="15.25" hidden="false" customHeight="false" outlineLevel="0" collapsed="false">
      <c r="A53" s="0" t="s">
        <v>45</v>
      </c>
      <c r="B53" s="1" t="n">
        <v>43913</v>
      </c>
      <c r="C53" s="6" t="n">
        <v>2263</v>
      </c>
      <c r="D53" s="6" t="n">
        <v>99</v>
      </c>
      <c r="E53" s="6" t="n">
        <v>7</v>
      </c>
      <c r="F53" s="6" t="n">
        <v>0</v>
      </c>
      <c r="G53" s="6" t="n">
        <v>6</v>
      </c>
      <c r="H53" s="6" t="n">
        <v>2250</v>
      </c>
      <c r="I53" s="6" t="n">
        <v>28</v>
      </c>
      <c r="J53" s="6" t="n">
        <v>417</v>
      </c>
      <c r="K53" s="6"/>
      <c r="L53" s="6"/>
      <c r="M53" s="6"/>
    </row>
    <row r="54" customFormat="false" ht="15.25" hidden="false" customHeight="false" outlineLevel="0" collapsed="false">
      <c r="A54" s="0" t="s">
        <v>45</v>
      </c>
      <c r="B54" s="1" t="n">
        <v>43914</v>
      </c>
      <c r="C54" s="6" t="n">
        <v>2621</v>
      </c>
      <c r="D54" s="6" t="n">
        <v>358</v>
      </c>
      <c r="E54" s="6" t="n">
        <v>10</v>
      </c>
      <c r="F54" s="6" t="n">
        <v>3</v>
      </c>
      <c r="G54" s="6" t="n">
        <v>6</v>
      </c>
      <c r="H54" s="6" t="n">
        <v>2605</v>
      </c>
      <c r="I54" s="6" t="n">
        <v>41</v>
      </c>
      <c r="J54" s="6" t="n">
        <v>483</v>
      </c>
      <c r="K54" s="6"/>
      <c r="L54" s="6"/>
      <c r="M54" s="6"/>
    </row>
    <row r="55" customFormat="false" ht="15.25" hidden="false" customHeight="false" outlineLevel="0" collapsed="false">
      <c r="A55" s="0" t="s">
        <v>45</v>
      </c>
      <c r="B55" s="1" t="n">
        <v>43915</v>
      </c>
      <c r="C55" s="8" t="n">
        <v>2863</v>
      </c>
      <c r="D55" s="8" t="n">
        <v>242</v>
      </c>
      <c r="E55" s="8" t="n">
        <v>12</v>
      </c>
      <c r="F55" s="8" t="n">
        <v>2</v>
      </c>
      <c r="G55" s="8" t="n">
        <v>6</v>
      </c>
      <c r="H55" s="8" t="n">
        <v>2845</v>
      </c>
      <c r="I55" s="8" t="n">
        <v>44</v>
      </c>
      <c r="J55" s="8" t="n">
        <v>528</v>
      </c>
      <c r="K55" s="8" t="n">
        <v>2</v>
      </c>
      <c r="L55" s="8"/>
      <c r="M55" s="8"/>
    </row>
    <row r="56" customFormat="false" ht="15.25" hidden="false" customHeight="false" outlineLevel="0" collapsed="false">
      <c r="A56" s="0" t="s">
        <v>45</v>
      </c>
      <c r="B56" s="1" t="n">
        <v>43916</v>
      </c>
      <c r="C56" s="8" t="n">
        <v>3066</v>
      </c>
      <c r="D56" s="8" t="n">
        <v>203</v>
      </c>
      <c r="E56" s="8" t="n">
        <v>14</v>
      </c>
      <c r="F56" s="8" t="n">
        <v>2</v>
      </c>
      <c r="G56" s="8" t="n">
        <v>6</v>
      </c>
      <c r="H56" s="8" t="n">
        <v>3046</v>
      </c>
      <c r="I56" s="8" t="n">
        <v>57</v>
      </c>
      <c r="J56" s="8" t="n">
        <v>566</v>
      </c>
      <c r="K56" s="8" t="n">
        <v>3</v>
      </c>
      <c r="L56" s="8"/>
      <c r="M56" s="8"/>
    </row>
    <row r="57" customFormat="false" ht="15.25" hidden="false" customHeight="false" outlineLevel="0" collapsed="false">
      <c r="A57" s="0" t="s">
        <v>45</v>
      </c>
      <c r="B57" s="1" t="n">
        <v>43917</v>
      </c>
      <c r="C57" s="8" t="n">
        <v>3346</v>
      </c>
      <c r="D57" s="8" t="n">
        <v>280</v>
      </c>
      <c r="E57" s="8" t="n">
        <v>14</v>
      </c>
      <c r="F57" s="8" t="n">
        <v>0</v>
      </c>
      <c r="G57" s="8" t="n">
        <v>6</v>
      </c>
      <c r="H57" s="8" t="n">
        <v>3326</v>
      </c>
      <c r="I57" s="8" t="n">
        <v>70</v>
      </c>
      <c r="J57" s="8" t="n">
        <v>617</v>
      </c>
      <c r="K57" s="8" t="n">
        <v>3</v>
      </c>
      <c r="L57" s="8"/>
      <c r="M57" s="8"/>
    </row>
    <row r="58" customFormat="false" ht="15.25" hidden="false" customHeight="false" outlineLevel="0" collapsed="false">
      <c r="A58" s="0" t="s">
        <v>45</v>
      </c>
      <c r="B58" s="1" t="n">
        <v>43918</v>
      </c>
      <c r="C58" s="8" t="n">
        <v>3755</v>
      </c>
      <c r="D58" s="8" t="n">
        <v>409</v>
      </c>
      <c r="E58" s="8" t="n">
        <v>19</v>
      </c>
      <c r="F58" s="8" t="n">
        <v>5</v>
      </c>
      <c r="G58" s="8" t="n">
        <v>6</v>
      </c>
      <c r="H58" s="8" t="n">
        <v>3730</v>
      </c>
      <c r="I58" s="8" t="n">
        <v>70</v>
      </c>
      <c r="J58" s="8" t="n">
        <v>693</v>
      </c>
      <c r="K58" s="8" t="n">
        <v>4</v>
      </c>
      <c r="L58" s="8"/>
      <c r="M58" s="8"/>
    </row>
    <row r="59" customFormat="false" ht="15.25" hidden="false" customHeight="false" outlineLevel="0" collapsed="false">
      <c r="A59" s="0" t="s">
        <v>45</v>
      </c>
      <c r="B59" s="1" t="n">
        <v>43919</v>
      </c>
      <c r="C59" s="8" t="n">
        <v>4013</v>
      </c>
      <c r="D59" s="8" t="n">
        <v>258</v>
      </c>
      <c r="E59" s="8" t="n">
        <v>23</v>
      </c>
      <c r="F59" s="8" t="n">
        <v>4</v>
      </c>
      <c r="G59" s="8" t="n">
        <v>7</v>
      </c>
      <c r="H59" s="8" t="n">
        <v>3983</v>
      </c>
      <c r="I59" s="8" t="n">
        <v>84</v>
      </c>
      <c r="J59" s="8" t="n">
        <v>740</v>
      </c>
      <c r="K59" s="8" t="n">
        <v>4</v>
      </c>
      <c r="L59" s="8"/>
      <c r="M59" s="8"/>
    </row>
    <row r="60" customFormat="false" ht="15.25" hidden="false" customHeight="false" outlineLevel="0" collapsed="false">
      <c r="A60" s="0" t="s">
        <v>45</v>
      </c>
      <c r="B60" s="1" t="n">
        <v>43920</v>
      </c>
      <c r="C60" s="8" t="n">
        <v>4271</v>
      </c>
      <c r="D60" s="8" t="n">
        <v>258</v>
      </c>
      <c r="E60" s="8" t="n">
        <v>25</v>
      </c>
      <c r="F60" s="8" t="n">
        <v>2</v>
      </c>
      <c r="G60" s="8" t="n">
        <v>7</v>
      </c>
      <c r="H60" s="8" t="n">
        <v>4239</v>
      </c>
      <c r="I60" s="8" t="n">
        <v>91</v>
      </c>
      <c r="J60" s="8" t="n">
        <v>788</v>
      </c>
      <c r="K60" s="8" t="n">
        <v>5</v>
      </c>
      <c r="L60" s="8"/>
      <c r="M60" s="8"/>
    </row>
    <row r="61" customFormat="false" ht="15.25" hidden="false" customHeight="false" outlineLevel="0" collapsed="false">
      <c r="A61" s="0" t="s">
        <v>45</v>
      </c>
      <c r="B61" s="1" t="n">
        <v>43921</v>
      </c>
      <c r="C61" s="8" t="n">
        <v>4445</v>
      </c>
      <c r="D61" s="8" t="n">
        <v>174</v>
      </c>
      <c r="E61" s="8" t="n">
        <v>32</v>
      </c>
      <c r="F61" s="8" t="n">
        <v>7</v>
      </c>
      <c r="G61" s="8" t="n">
        <v>12</v>
      </c>
      <c r="H61" s="8" t="n">
        <v>4401</v>
      </c>
      <c r="I61" s="8" t="n">
        <v>97</v>
      </c>
      <c r="J61" s="8" t="n">
        <v>820</v>
      </c>
      <c r="K61" s="8" t="n">
        <v>6</v>
      </c>
      <c r="L61" s="8"/>
      <c r="M61" s="8"/>
    </row>
    <row r="62" customFormat="false" ht="15.25" hidden="false" customHeight="false" outlineLevel="0" collapsed="false">
      <c r="A62" s="0" t="s">
        <v>45</v>
      </c>
      <c r="B62" s="1" t="n">
        <v>43922</v>
      </c>
      <c r="C62" s="8" t="n">
        <v>4641</v>
      </c>
      <c r="D62" s="8" t="n">
        <v>196</v>
      </c>
      <c r="E62" s="8" t="n">
        <v>39</v>
      </c>
      <c r="F62" s="8" t="n">
        <v>7</v>
      </c>
      <c r="G62" s="8" t="n">
        <v>13</v>
      </c>
      <c r="H62" s="8" t="n">
        <v>4589</v>
      </c>
      <c r="I62" s="8" t="n">
        <v>97</v>
      </c>
      <c r="J62" s="8" t="n">
        <v>856</v>
      </c>
      <c r="K62" s="8" t="n">
        <v>7</v>
      </c>
      <c r="L62" s="8"/>
      <c r="M62" s="8"/>
    </row>
    <row r="63" customFormat="false" ht="15.25" hidden="false" customHeight="false" outlineLevel="0" collapsed="false">
      <c r="A63" s="0" t="s">
        <v>45</v>
      </c>
      <c r="B63" s="1" t="n">
        <v>43923</v>
      </c>
      <c r="C63" s="8" t="n">
        <v>4877</v>
      </c>
      <c r="D63" s="8" t="n">
        <v>236</v>
      </c>
      <c r="E63" s="8" t="n">
        <v>44</v>
      </c>
      <c r="F63" s="8" t="n">
        <v>5</v>
      </c>
      <c r="G63" s="8" t="n">
        <v>13</v>
      </c>
      <c r="H63" s="8" t="n">
        <v>4820</v>
      </c>
      <c r="I63" s="8" t="n">
        <v>105</v>
      </c>
      <c r="J63" s="8" t="n">
        <v>900</v>
      </c>
      <c r="K63" s="8" t="n">
        <v>8</v>
      </c>
      <c r="L63" s="8"/>
      <c r="M63" s="8"/>
    </row>
    <row r="64" customFormat="false" ht="15.25" hidden="false" customHeight="false" outlineLevel="0" collapsed="false">
      <c r="A64" s="0" t="s">
        <v>45</v>
      </c>
      <c r="B64" s="1" t="n">
        <v>43924</v>
      </c>
      <c r="C64" s="8" t="n">
        <v>5144</v>
      </c>
      <c r="D64" s="8" t="n">
        <v>267</v>
      </c>
      <c r="E64" s="8" t="n">
        <v>50</v>
      </c>
      <c r="F64" s="8" t="n">
        <v>6</v>
      </c>
      <c r="G64" s="8" t="n">
        <v>32</v>
      </c>
      <c r="H64" s="8" t="n">
        <v>5062</v>
      </c>
      <c r="I64" s="8" t="n">
        <v>96</v>
      </c>
      <c r="J64" s="8" t="n">
        <v>949</v>
      </c>
      <c r="K64" s="8" t="n">
        <v>9</v>
      </c>
      <c r="L64" s="8"/>
      <c r="M64" s="8"/>
    </row>
    <row r="65" customFormat="false" ht="15.25" hidden="false" customHeight="false" outlineLevel="0" collapsed="false">
      <c r="A65" s="0" t="s">
        <v>45</v>
      </c>
      <c r="B65" s="1" t="n">
        <v>43925</v>
      </c>
      <c r="C65" s="8" t="n">
        <v>5370</v>
      </c>
      <c r="D65" s="8" t="n">
        <v>226</v>
      </c>
      <c r="E65" s="8" t="n">
        <v>59</v>
      </c>
      <c r="F65" s="8" t="n">
        <v>9</v>
      </c>
      <c r="G65" s="8" t="n">
        <v>32</v>
      </c>
      <c r="H65" s="8" t="n">
        <v>5279</v>
      </c>
      <c r="I65" s="8" t="n">
        <v>96</v>
      </c>
      <c r="J65" s="8" t="n">
        <v>991</v>
      </c>
      <c r="K65" s="8" t="n">
        <v>11</v>
      </c>
      <c r="L65" s="8"/>
      <c r="M65" s="8"/>
    </row>
    <row r="66" customFormat="false" ht="15.25" hidden="false" customHeight="false" outlineLevel="0" collapsed="false">
      <c r="A66" s="0" t="s">
        <v>45</v>
      </c>
      <c r="B66" s="1" t="n">
        <v>43926</v>
      </c>
      <c r="C66" s="8" t="n">
        <v>5550</v>
      </c>
      <c r="D66" s="8" t="n">
        <v>180</v>
      </c>
      <c r="E66" s="8" t="n">
        <v>62</v>
      </c>
      <c r="F66" s="8" t="n">
        <v>3</v>
      </c>
      <c r="G66" s="8" t="n">
        <v>32</v>
      </c>
      <c r="H66" s="8" t="n">
        <v>5456</v>
      </c>
      <c r="I66" s="8" t="n">
        <v>98</v>
      </c>
      <c r="J66" s="8" t="n">
        <v>1024</v>
      </c>
      <c r="K66" s="8" t="n">
        <v>11</v>
      </c>
      <c r="L66" s="8" t="n">
        <v>105865</v>
      </c>
      <c r="M66" s="8" t="n">
        <v>19528</v>
      </c>
    </row>
    <row r="67" customFormat="false" ht="15.25" hidden="false" customHeight="false" outlineLevel="0" collapsed="false">
      <c r="A67" s="0" t="s">
        <v>45</v>
      </c>
      <c r="B67" s="1" t="n">
        <v>43927</v>
      </c>
      <c r="C67" s="8" t="n">
        <v>5687</v>
      </c>
      <c r="D67" s="8" t="n">
        <v>137</v>
      </c>
      <c r="E67" s="8" t="n">
        <v>71</v>
      </c>
      <c r="F67" s="8" t="n">
        <v>9</v>
      </c>
      <c r="G67" s="8" t="n">
        <v>32</v>
      </c>
      <c r="H67" s="8" t="n">
        <v>5584</v>
      </c>
      <c r="I67" s="8" t="n">
        <v>89</v>
      </c>
      <c r="J67" s="8" t="n">
        <v>1049</v>
      </c>
      <c r="K67" s="8" t="n">
        <v>13</v>
      </c>
      <c r="L67" s="8" t="n">
        <v>105865</v>
      </c>
      <c r="M67" s="8" t="n">
        <v>19528</v>
      </c>
    </row>
    <row r="68" customFormat="false" ht="15.25" hidden="false" customHeight="false" outlineLevel="0" collapsed="false">
      <c r="A68" s="0" t="s">
        <v>45</v>
      </c>
      <c r="B68" s="1" t="n">
        <v>43928</v>
      </c>
      <c r="C68" s="13" t="n">
        <v>5763</v>
      </c>
      <c r="D68" s="13" t="n">
        <v>76</v>
      </c>
      <c r="E68" s="13" t="n">
        <v>76</v>
      </c>
      <c r="F68" s="13" t="n">
        <v>5</v>
      </c>
      <c r="G68" s="13" t="n">
        <v>32</v>
      </c>
      <c r="H68" s="13" t="n">
        <v>5655</v>
      </c>
      <c r="I68" s="13" t="n">
        <v>83</v>
      </c>
      <c r="J68" s="13" t="n">
        <v>1063</v>
      </c>
      <c r="K68" s="13" t="n">
        <v>14</v>
      </c>
      <c r="L68" s="13" t="n">
        <v>111299</v>
      </c>
      <c r="M68" s="13" t="n">
        <v>20530</v>
      </c>
    </row>
    <row r="69" customFormat="false" ht="15.25" hidden="false" customHeight="false" outlineLevel="0" collapsed="false">
      <c r="A69" s="0" t="s">
        <v>45</v>
      </c>
      <c r="B69" s="1" t="n">
        <v>43929</v>
      </c>
      <c r="C69" s="12" t="n">
        <v>5953</v>
      </c>
      <c r="D69" s="12" t="n">
        <v>190</v>
      </c>
      <c r="E69" s="12" t="n">
        <v>89</v>
      </c>
      <c r="F69" s="12" t="n">
        <v>13</v>
      </c>
      <c r="G69" s="12" t="n">
        <v>32</v>
      </c>
      <c r="H69" s="12" t="n">
        <v>5832</v>
      </c>
      <c r="I69" s="12" t="n">
        <v>78</v>
      </c>
      <c r="J69" s="12" t="n">
        <v>1098</v>
      </c>
      <c r="K69" s="12" t="n">
        <v>16</v>
      </c>
      <c r="L69" s="12" t="n">
        <v>113896</v>
      </c>
      <c r="M69" s="12" t="n">
        <v>21009</v>
      </c>
    </row>
    <row r="70" customFormat="false" ht="15.25" hidden="false" customHeight="false" outlineLevel="0" collapsed="false">
      <c r="A70" s="0" t="s">
        <v>45</v>
      </c>
      <c r="B70" s="1" t="n">
        <v>43930</v>
      </c>
      <c r="C70" s="12" t="n">
        <v>6086</v>
      </c>
      <c r="D70" s="12" t="n">
        <v>133</v>
      </c>
      <c r="E70" s="12" t="n">
        <v>101</v>
      </c>
      <c r="F70" s="12" t="n">
        <v>12</v>
      </c>
      <c r="G70" s="12" t="n">
        <v>32</v>
      </c>
      <c r="H70" s="12" t="n">
        <v>5953</v>
      </c>
      <c r="I70" s="12" t="n">
        <v>78</v>
      </c>
      <c r="J70" s="12" t="n">
        <v>1123</v>
      </c>
      <c r="K70" s="12" t="n">
        <v>19</v>
      </c>
      <c r="L70" s="12" t="n">
        <v>113896</v>
      </c>
      <c r="M70" s="12" t="n">
        <v>21009</v>
      </c>
    </row>
    <row r="71" customFormat="false" ht="15.25" hidden="false" customHeight="false" outlineLevel="0" collapsed="false">
      <c r="A71" s="0" t="s">
        <v>45</v>
      </c>
      <c r="B71" s="1" t="n">
        <v>43931</v>
      </c>
      <c r="C71" s="12" t="n">
        <v>6162</v>
      </c>
      <c r="D71" s="12" t="n">
        <v>76</v>
      </c>
      <c r="E71" s="12" t="n">
        <v>108</v>
      </c>
      <c r="F71" s="12" t="n">
        <v>7</v>
      </c>
      <c r="G71" s="12" t="n">
        <v>32</v>
      </c>
      <c r="H71" s="12" t="n">
        <v>6022</v>
      </c>
      <c r="I71" s="12" t="n">
        <v>78</v>
      </c>
      <c r="J71" s="12" t="n">
        <v>1137</v>
      </c>
      <c r="K71" s="12" t="n">
        <v>20</v>
      </c>
      <c r="L71" s="12" t="n">
        <v>121034</v>
      </c>
      <c r="M71" s="12" t="n">
        <v>22326</v>
      </c>
    </row>
    <row r="72" customFormat="false" ht="15.25" hidden="false" customHeight="false" outlineLevel="0" collapsed="false">
      <c r="A72" s="0" t="s">
        <v>45</v>
      </c>
      <c r="B72" s="1" t="n">
        <v>43932</v>
      </c>
      <c r="C72" s="12" t="n">
        <v>6314</v>
      </c>
      <c r="D72" s="12" t="n">
        <v>152</v>
      </c>
      <c r="E72" s="12" t="n">
        <v>113</v>
      </c>
      <c r="F72" s="12" t="n">
        <v>5</v>
      </c>
      <c r="G72" s="12" t="n">
        <v>32</v>
      </c>
      <c r="H72" s="12" t="n">
        <v>6169</v>
      </c>
      <c r="I72" s="12" t="n">
        <v>70</v>
      </c>
      <c r="J72" s="12" t="n">
        <v>1165</v>
      </c>
      <c r="K72" s="12" t="n">
        <v>21</v>
      </c>
      <c r="L72" s="12" t="n">
        <v>123170</v>
      </c>
      <c r="M72" s="12" t="n">
        <v>22720</v>
      </c>
    </row>
    <row r="73" customFormat="false" ht="15.25" hidden="false" customHeight="false" outlineLevel="0" collapsed="false">
      <c r="A73" s="0" t="s">
        <v>45</v>
      </c>
      <c r="B73" s="1" t="n">
        <v>43933</v>
      </c>
      <c r="C73" s="12" t="n">
        <v>6409</v>
      </c>
      <c r="D73" s="12" t="n">
        <v>95</v>
      </c>
      <c r="E73" s="12" t="n">
        <v>119</v>
      </c>
      <c r="F73" s="12" t="n">
        <v>6</v>
      </c>
      <c r="G73" s="12" t="n">
        <v>32</v>
      </c>
      <c r="H73" s="12" t="n">
        <v>6258</v>
      </c>
      <c r="I73" s="12" t="n">
        <v>67</v>
      </c>
      <c r="J73" s="12" t="n">
        <v>1182</v>
      </c>
      <c r="K73" s="12" t="n">
        <v>22</v>
      </c>
      <c r="L73" s="12" t="n">
        <v>124279</v>
      </c>
      <c r="M73" s="12" t="n">
        <v>22924</v>
      </c>
    </row>
    <row r="74" customFormat="false" ht="15.25" hidden="false" customHeight="false" outlineLevel="0" collapsed="false">
      <c r="A74" s="0" t="s">
        <v>45</v>
      </c>
      <c r="B74" s="1" t="n">
        <v>43934</v>
      </c>
      <c r="C74" s="12" t="n">
        <v>6485</v>
      </c>
      <c r="D74" s="12" t="n">
        <v>76</v>
      </c>
      <c r="E74" s="12" t="n">
        <v>128</v>
      </c>
      <c r="F74" s="12" t="n">
        <v>9</v>
      </c>
      <c r="G74" s="12" t="n">
        <v>32</v>
      </c>
      <c r="H74" s="12" t="n">
        <v>6325</v>
      </c>
      <c r="I74" s="12" t="n">
        <v>59</v>
      </c>
      <c r="J74" s="12" t="n">
        <v>1196</v>
      </c>
      <c r="K74" s="12" t="n">
        <v>24</v>
      </c>
      <c r="L74" s="12" t="n">
        <v>126486</v>
      </c>
      <c r="M74" s="12" t="n">
        <v>23332</v>
      </c>
    </row>
    <row r="75" customFormat="false" ht="15.25" hidden="false" customHeight="false" outlineLevel="0" collapsed="false">
      <c r="A75" s="0" t="s">
        <v>45</v>
      </c>
      <c r="B75" s="1" t="n">
        <v>43935</v>
      </c>
      <c r="C75" s="12" t="n">
        <v>6565</v>
      </c>
      <c r="D75" s="12" t="n">
        <v>80</v>
      </c>
      <c r="E75" s="12" t="n">
        <v>134</v>
      </c>
      <c r="F75" s="12" t="n">
        <v>6</v>
      </c>
      <c r="G75" s="12" t="n">
        <v>32</v>
      </c>
      <c r="H75" s="12" t="n">
        <v>6399</v>
      </c>
      <c r="I75" s="12" t="n">
        <v>59</v>
      </c>
      <c r="J75" s="12" t="n">
        <v>1211</v>
      </c>
      <c r="K75" s="12" t="n">
        <v>25</v>
      </c>
      <c r="L75" s="12" t="n">
        <v>127305</v>
      </c>
      <c r="M75" s="12" t="n">
        <v>23483</v>
      </c>
    </row>
    <row r="76" customFormat="false" ht="15.25" hidden="false" customHeight="false" outlineLevel="0" collapsed="false">
      <c r="A76" s="0" t="s">
        <v>45</v>
      </c>
      <c r="B76" s="1" t="n">
        <v>43936</v>
      </c>
      <c r="C76" s="12" t="n">
        <v>6623</v>
      </c>
      <c r="D76" s="12" t="n">
        <v>58</v>
      </c>
      <c r="E76" s="12" t="n">
        <v>139</v>
      </c>
      <c r="F76" s="12" t="n">
        <v>5</v>
      </c>
      <c r="G76" s="12" t="n">
        <v>32</v>
      </c>
      <c r="H76" s="12" t="n">
        <v>6452</v>
      </c>
      <c r="I76" s="12" t="n">
        <v>59</v>
      </c>
      <c r="J76" s="12" t="n">
        <v>1222</v>
      </c>
      <c r="K76" s="12" t="n">
        <v>26</v>
      </c>
      <c r="L76" s="12" t="n">
        <v>128569</v>
      </c>
      <c r="M76" s="12" t="n">
        <v>23716</v>
      </c>
    </row>
    <row r="77" customFormat="false" ht="15.25" hidden="false" customHeight="false" outlineLevel="0" collapsed="false">
      <c r="A77" s="0" t="s">
        <v>45</v>
      </c>
      <c r="B77" s="1" t="n">
        <v>43937</v>
      </c>
      <c r="C77" s="12" t="n">
        <v>6740</v>
      </c>
      <c r="D77" s="12" t="n">
        <v>117</v>
      </c>
      <c r="E77" s="12" t="n">
        <v>150</v>
      </c>
      <c r="F77" s="12" t="n">
        <v>11</v>
      </c>
      <c r="G77" s="12" t="n">
        <v>32</v>
      </c>
      <c r="H77" s="12" t="n">
        <v>6558</v>
      </c>
      <c r="I77" s="12" t="n">
        <v>64</v>
      </c>
      <c r="J77" s="12" t="n">
        <v>1243</v>
      </c>
      <c r="K77" s="12" t="n">
        <v>28</v>
      </c>
      <c r="L77" s="12" t="n">
        <v>130216</v>
      </c>
      <c r="M77" s="12" t="n">
        <v>24020</v>
      </c>
    </row>
    <row r="78" customFormat="false" ht="15.25" hidden="false" customHeight="false" outlineLevel="0" collapsed="false">
      <c r="A78" s="0" t="s">
        <v>45</v>
      </c>
      <c r="B78" s="1" t="n">
        <v>43938</v>
      </c>
      <c r="C78" s="12" t="n">
        <v>6896</v>
      </c>
      <c r="D78" s="12" t="n">
        <v>156</v>
      </c>
      <c r="E78" s="12" t="n">
        <v>152</v>
      </c>
      <c r="F78" s="12" t="n">
        <v>2</v>
      </c>
      <c r="G78" s="12" t="n">
        <v>32</v>
      </c>
      <c r="H78" s="12" t="n">
        <v>6712</v>
      </c>
      <c r="I78" s="12" t="n">
        <v>64</v>
      </c>
      <c r="J78" s="12" t="n">
        <v>1272</v>
      </c>
      <c r="K78" s="12" t="n">
        <v>28</v>
      </c>
      <c r="L78" s="12" t="n">
        <v>133707</v>
      </c>
      <c r="M78" s="12" t="n">
        <v>24664</v>
      </c>
    </row>
    <row r="79" customFormat="false" ht="15.25" hidden="false" customHeight="false" outlineLevel="0" collapsed="false">
      <c r="A79" s="0" t="s">
        <v>45</v>
      </c>
      <c r="B79" s="1" t="n">
        <v>43939</v>
      </c>
      <c r="C79" s="12" t="n">
        <v>6937</v>
      </c>
      <c r="D79" s="12" t="n">
        <v>41</v>
      </c>
      <c r="E79" s="12" t="n">
        <v>161</v>
      </c>
      <c r="F79" s="12" t="n">
        <v>9</v>
      </c>
      <c r="G79" s="12" t="n">
        <v>32</v>
      </c>
      <c r="H79" s="12" t="n">
        <v>6744</v>
      </c>
      <c r="I79" s="12" t="n">
        <v>63</v>
      </c>
      <c r="J79" s="12" t="n">
        <v>1280</v>
      </c>
      <c r="K79" s="12" t="n">
        <v>30</v>
      </c>
      <c r="L79" s="12" t="n">
        <v>136236</v>
      </c>
      <c r="M79" s="12" t="n">
        <v>25130</v>
      </c>
    </row>
    <row r="80" customFormat="false" ht="15.25" hidden="false" customHeight="false" outlineLevel="0" collapsed="false">
      <c r="A80" s="0" t="s">
        <v>45</v>
      </c>
      <c r="B80" s="1" t="n">
        <v>43940</v>
      </c>
      <c r="C80" s="12" t="n">
        <v>7036</v>
      </c>
      <c r="D80" s="12" t="n">
        <v>99</v>
      </c>
      <c r="E80" s="12" t="n">
        <v>164</v>
      </c>
      <c r="F80" s="12" t="n">
        <v>3</v>
      </c>
      <c r="G80" s="12" t="n">
        <v>32</v>
      </c>
      <c r="H80" s="12" t="n">
        <v>6840</v>
      </c>
      <c r="I80" s="12" t="n">
        <v>63</v>
      </c>
      <c r="J80" s="12" t="n">
        <v>1298</v>
      </c>
      <c r="K80" s="12" t="n">
        <v>30</v>
      </c>
      <c r="L80" s="12" t="n">
        <v>139668</v>
      </c>
      <c r="M80" s="12" t="n">
        <v>25763</v>
      </c>
    </row>
    <row r="81" customFormat="false" ht="15.25" hidden="false" customHeight="false" outlineLevel="0" collapsed="false">
      <c r="A81" s="0" t="s">
        <v>45</v>
      </c>
      <c r="B81" s="1" t="n">
        <v>43941</v>
      </c>
      <c r="C81" s="12" t="n">
        <v>7078</v>
      </c>
      <c r="D81" s="12" t="n">
        <v>42</v>
      </c>
      <c r="E81" s="12" t="n">
        <v>165</v>
      </c>
      <c r="F81" s="12" t="n">
        <v>1</v>
      </c>
      <c r="G81" s="12" t="n">
        <v>32</v>
      </c>
      <c r="H81" s="12" t="n">
        <v>6881</v>
      </c>
      <c r="I81" s="12" t="n">
        <v>58</v>
      </c>
      <c r="J81" s="12" t="n">
        <v>1306</v>
      </c>
      <c r="K81" s="12" t="n">
        <v>30</v>
      </c>
      <c r="L81" s="12" t="n">
        <v>142166</v>
      </c>
      <c r="M81" s="12" t="n">
        <v>26224</v>
      </c>
    </row>
    <row r="82" customFormat="false" ht="15.25" hidden="false" customHeight="false" outlineLevel="0" collapsed="false">
      <c r="A82" s="0" t="s">
        <v>45</v>
      </c>
      <c r="B82" s="1" t="n">
        <v>43942</v>
      </c>
      <c r="C82" s="6" t="n">
        <v>7127</v>
      </c>
      <c r="D82" s="6" t="n">
        <v>49</v>
      </c>
      <c r="E82" s="6" t="n">
        <v>181</v>
      </c>
      <c r="F82" s="6" t="n">
        <v>16</v>
      </c>
      <c r="G82" s="6" t="n">
        <v>32</v>
      </c>
      <c r="H82" s="6" t="n">
        <v>6914</v>
      </c>
      <c r="I82" s="6" t="n">
        <v>58</v>
      </c>
      <c r="J82" s="6" t="n">
        <v>1315</v>
      </c>
      <c r="K82" s="6" t="n">
        <v>33</v>
      </c>
      <c r="L82" s="6" t="n">
        <v>143255</v>
      </c>
      <c r="M82" s="6" t="n">
        <v>26425</v>
      </c>
    </row>
    <row r="83" customFormat="false" ht="15.25" hidden="false" customHeight="false" outlineLevel="0" collapsed="false">
      <c r="A83" s="0" t="s">
        <v>45</v>
      </c>
      <c r="B83" s="1" t="n">
        <v>43943</v>
      </c>
      <c r="C83" s="6" t="n">
        <v>7191</v>
      </c>
      <c r="D83" s="6" t="n">
        <v>64</v>
      </c>
      <c r="E83" s="6" t="n">
        <v>182</v>
      </c>
      <c r="F83" s="6" t="n">
        <v>1</v>
      </c>
      <c r="G83" s="6" t="n">
        <v>32</v>
      </c>
      <c r="H83" s="6" t="n">
        <v>6977</v>
      </c>
      <c r="I83" s="6" t="n">
        <v>58</v>
      </c>
      <c r="J83" s="6" t="n">
        <v>1326</v>
      </c>
      <c r="K83" s="6" t="n">
        <v>34</v>
      </c>
      <c r="L83" s="6" t="n">
        <v>145279</v>
      </c>
      <c r="M83" s="6" t="n">
        <v>26798</v>
      </c>
    </row>
    <row r="84" customFormat="false" ht="15.25" hidden="false" customHeight="false" outlineLevel="0" collapsed="false">
      <c r="A84" s="0" t="s">
        <v>45</v>
      </c>
      <c r="B84" s="1" t="n">
        <v>43944</v>
      </c>
      <c r="C84" s="6" t="n">
        <v>7275</v>
      </c>
      <c r="D84" s="6" t="n">
        <v>84</v>
      </c>
      <c r="E84" s="6" t="n">
        <v>187</v>
      </c>
      <c r="F84" s="6" t="n">
        <v>5</v>
      </c>
      <c r="G84" s="6" t="n">
        <v>32</v>
      </c>
      <c r="H84" s="6" t="n">
        <v>7056</v>
      </c>
      <c r="I84" s="6" t="n">
        <v>54</v>
      </c>
      <c r="J84" s="6" t="n">
        <v>1342</v>
      </c>
      <c r="K84" s="6" t="n">
        <v>34</v>
      </c>
      <c r="L84" s="6" t="n">
        <v>148656</v>
      </c>
      <c r="M84" s="6" t="n">
        <v>27421</v>
      </c>
    </row>
    <row r="85" customFormat="false" ht="15.25" hidden="false" customHeight="false" outlineLevel="0" collapsed="false">
      <c r="A85" s="0" t="s">
        <v>45</v>
      </c>
      <c r="B85" s="1" t="n">
        <v>43945</v>
      </c>
      <c r="C85" s="6" t="n">
        <v>7361</v>
      </c>
      <c r="D85" s="6" t="n">
        <v>86</v>
      </c>
      <c r="E85" s="6" t="n">
        <v>193</v>
      </c>
      <c r="F85" s="6" t="n">
        <v>6</v>
      </c>
      <c r="G85" s="6" t="n">
        <v>32</v>
      </c>
      <c r="H85" s="6" t="n">
        <v>7136</v>
      </c>
      <c r="I85" s="6" t="n">
        <v>50</v>
      </c>
      <c r="J85" s="6" t="n">
        <v>1358</v>
      </c>
      <c r="K85" s="6" t="n">
        <v>36</v>
      </c>
      <c r="L85" s="6" t="n">
        <v>152095</v>
      </c>
      <c r="M85" s="6" t="n">
        <v>28055</v>
      </c>
    </row>
    <row r="86" customFormat="false" ht="15.25" hidden="false" customHeight="false" outlineLevel="0" collapsed="false">
      <c r="A86" s="0" t="s">
        <v>45</v>
      </c>
      <c r="B86" s="1" t="n">
        <v>43946</v>
      </c>
      <c r="C86" s="6" t="n">
        <v>7444</v>
      </c>
      <c r="D86" s="6" t="n">
        <v>83</v>
      </c>
      <c r="E86" s="6" t="n">
        <v>199</v>
      </c>
      <c r="F86" s="6" t="n">
        <v>6</v>
      </c>
      <c r="G86" s="6" t="n">
        <v>32</v>
      </c>
      <c r="H86" s="6" t="n">
        <v>7213</v>
      </c>
      <c r="I86" s="6" t="n">
        <v>53</v>
      </c>
      <c r="J86" s="6" t="n">
        <v>1373</v>
      </c>
      <c r="K86" s="6" t="n">
        <v>37</v>
      </c>
      <c r="L86" s="6" t="n">
        <v>155125</v>
      </c>
      <c r="M86" s="6" t="n">
        <v>28614</v>
      </c>
    </row>
    <row r="87" customFormat="false" ht="15.25" hidden="false" customHeight="false" outlineLevel="0" collapsed="false">
      <c r="A87" s="0" t="s">
        <v>45</v>
      </c>
      <c r="B87" s="1" t="n">
        <v>43947</v>
      </c>
      <c r="C87" s="6" t="n">
        <v>7493</v>
      </c>
      <c r="D87" s="6" t="n">
        <v>49</v>
      </c>
      <c r="E87" s="6" t="n">
        <v>201</v>
      </c>
      <c r="F87" s="6" t="n">
        <v>2</v>
      </c>
      <c r="G87" s="6" t="n">
        <v>32</v>
      </c>
      <c r="H87" s="6" t="n">
        <v>7260</v>
      </c>
      <c r="I87" s="6" t="n">
        <v>50</v>
      </c>
      <c r="J87" s="6" t="n">
        <v>1382</v>
      </c>
      <c r="K87" s="6" t="n">
        <v>37</v>
      </c>
      <c r="L87" s="6" t="n">
        <v>155125</v>
      </c>
      <c r="M87" s="6" t="n">
        <v>28614</v>
      </c>
    </row>
    <row r="88" customFormat="false" ht="15.25" hidden="false" customHeight="false" outlineLevel="0" collapsed="false">
      <c r="A88" s="0" t="s">
        <v>45</v>
      </c>
      <c r="B88" s="1" t="n">
        <v>43948</v>
      </c>
      <c r="C88" s="6" t="n">
        <v>7511</v>
      </c>
      <c r="D88" s="6" t="n">
        <v>18</v>
      </c>
      <c r="E88" s="6" t="n">
        <v>201</v>
      </c>
      <c r="F88" s="6" t="n">
        <v>0</v>
      </c>
      <c r="G88" s="6" t="n">
        <v>32</v>
      </c>
      <c r="H88" s="6" t="n">
        <v>7278</v>
      </c>
      <c r="I88" s="6" t="n">
        <v>49</v>
      </c>
      <c r="J88" s="6" t="n">
        <v>1385</v>
      </c>
      <c r="K88" s="6" t="n">
        <v>37</v>
      </c>
      <c r="L88" s="6" t="n">
        <v>155125</v>
      </c>
      <c r="M88" s="6" t="n">
        <v>28614</v>
      </c>
    </row>
    <row r="89" customFormat="false" ht="14" hidden="false" customHeight="false" outlineLevel="0" collapsed="false">
      <c r="A89" s="0" t="s">
        <v>45</v>
      </c>
      <c r="B89" s="1" t="n">
        <v>43949</v>
      </c>
      <c r="C89" s="2" t="n">
        <v>7554</v>
      </c>
      <c r="D89" s="2" t="n">
        <v>43</v>
      </c>
      <c r="E89" s="2" t="n">
        <v>205</v>
      </c>
      <c r="F89" s="2" t="n">
        <v>4</v>
      </c>
      <c r="G89" s="2" t="n">
        <v>32</v>
      </c>
      <c r="H89" s="2" t="n">
        <v>7317</v>
      </c>
      <c r="I89" s="2" t="n">
        <v>52</v>
      </c>
      <c r="J89" s="2" t="n">
        <v>1393</v>
      </c>
      <c r="K89" s="2" t="n">
        <v>38</v>
      </c>
      <c r="L89" s="2" t="n">
        <v>164316</v>
      </c>
      <c r="M89" s="2" t="n">
        <v>30310</v>
      </c>
    </row>
    <row r="90" customFormat="false" ht="14" hidden="false" customHeight="false" outlineLevel="0" collapsed="false">
      <c r="A90" s="0" t="s">
        <v>45</v>
      </c>
      <c r="B90" s="1" t="n">
        <v>43950</v>
      </c>
      <c r="C90" s="2" t="n">
        <v>7619</v>
      </c>
      <c r="D90" s="2" t="n">
        <v>65</v>
      </c>
      <c r="E90" s="2" t="n">
        <v>206</v>
      </c>
      <c r="F90" s="2" t="n">
        <v>1</v>
      </c>
      <c r="G90" s="2" t="n">
        <v>32</v>
      </c>
      <c r="H90" s="2" t="n">
        <v>7381</v>
      </c>
      <c r="I90" s="2" t="n">
        <v>44</v>
      </c>
      <c r="J90" s="2" t="n">
        <v>1405</v>
      </c>
      <c r="K90" s="2" t="n">
        <v>38</v>
      </c>
      <c r="L90" s="2" t="n">
        <v>165951</v>
      </c>
      <c r="M90" s="2" t="n">
        <v>30611</v>
      </c>
    </row>
    <row r="91" customFormat="false" ht="14" hidden="false" customHeight="false" outlineLevel="0" collapsed="false">
      <c r="A91" s="0" t="s">
        <v>45</v>
      </c>
      <c r="B91" s="1" t="n">
        <v>43951</v>
      </c>
      <c r="C91" s="2" t="n">
        <v>7680</v>
      </c>
      <c r="D91" s="2" t="n">
        <v>61</v>
      </c>
      <c r="E91" s="2" t="n">
        <v>207</v>
      </c>
      <c r="F91" s="2" t="n">
        <v>1</v>
      </c>
      <c r="G91" s="2" t="n">
        <v>32</v>
      </c>
      <c r="H91" s="2" t="n">
        <v>7441</v>
      </c>
      <c r="I91" s="2" t="n">
        <v>40</v>
      </c>
      <c r="J91" s="2" t="n">
        <v>1417</v>
      </c>
      <c r="K91" s="2" t="n">
        <v>38</v>
      </c>
      <c r="L91" s="2" t="n">
        <v>169124</v>
      </c>
      <c r="M91" s="2" t="n">
        <v>31197</v>
      </c>
    </row>
    <row r="92" customFormat="false" ht="14.75" hidden="false" customHeight="false" outlineLevel="0" collapsed="false">
      <c r="A92" s="0" t="s">
        <v>45</v>
      </c>
      <c r="B92" s="1" t="n">
        <v>43952</v>
      </c>
      <c r="C92" s="2" t="n">
        <v>7738</v>
      </c>
      <c r="D92" s="2" t="n">
        <v>58</v>
      </c>
      <c r="E92" s="2" t="n">
        <v>210</v>
      </c>
      <c r="F92" s="2" t="n">
        <v>3</v>
      </c>
      <c r="G92" s="2" t="n">
        <v>32</v>
      </c>
      <c r="H92" s="2" t="n">
        <v>7496</v>
      </c>
      <c r="I92" s="2" t="n">
        <v>37</v>
      </c>
      <c r="J92" s="2" t="n">
        <v>1427</v>
      </c>
      <c r="K92" s="2" t="n">
        <v>39</v>
      </c>
      <c r="L92" s="2" t="n">
        <v>172586</v>
      </c>
      <c r="M92" s="2" t="n">
        <v>31835</v>
      </c>
    </row>
    <row r="93" customFormat="false" ht="15.25" hidden="false" customHeight="false" outlineLevel="0" collapsed="false">
      <c r="A93" s="0" t="s">
        <v>45</v>
      </c>
      <c r="B93" s="1" t="n">
        <v>43953</v>
      </c>
      <c r="C93" s="6" t="n">
        <f aca="false">Sheet1!EP94</f>
        <v>7770</v>
      </c>
      <c r="D93" s="6" t="n">
        <f aca="false">Sheet1!EQ94</f>
        <v>32</v>
      </c>
      <c r="E93" s="6" t="n">
        <f aca="false">Sheet1!ER94</f>
        <v>210</v>
      </c>
      <c r="F93" s="6" t="n">
        <f aca="false">Sheet1!ES94</f>
        <v>0</v>
      </c>
      <c r="G93" s="6" t="n">
        <f aca="false">Sheet1!ET94</f>
        <v>32</v>
      </c>
      <c r="H93" s="6" t="n">
        <f aca="false">Sheet1!EU94</f>
        <v>7528</v>
      </c>
      <c r="I93" s="6" t="n">
        <f aca="false">Sheet1!EV94</f>
        <v>37</v>
      </c>
      <c r="J93" s="6" t="n">
        <f aca="false">Sheet1!EW94</f>
        <v>1433</v>
      </c>
      <c r="K93" s="6" t="n">
        <f aca="false">Sheet1!EX94</f>
        <v>39</v>
      </c>
      <c r="L93" s="6" t="n">
        <f aca="false">Sheet1!EY94</f>
        <v>172586</v>
      </c>
      <c r="M93" s="6" t="n">
        <f aca="false">Sheet1!EZ94</f>
        <v>31835</v>
      </c>
    </row>
    <row r="94" customFormat="false" ht="15.25" hidden="false" customHeight="false" outlineLevel="0" collapsed="false">
      <c r="A94" s="0" t="s">
        <v>45</v>
      </c>
      <c r="B94" s="1" t="n">
        <v>43954</v>
      </c>
      <c r="C94" s="6" t="n">
        <f aca="false">Sheet1!EP95</f>
        <v>7801</v>
      </c>
      <c r="D94" s="6" t="n">
        <f aca="false">Sheet1!EQ95</f>
        <v>31</v>
      </c>
      <c r="E94" s="6" t="n">
        <f aca="false">Sheet1!ER95</f>
        <v>211</v>
      </c>
      <c r="F94" s="6" t="n">
        <f aca="false">Sheet1!ES95</f>
        <v>1</v>
      </c>
      <c r="G94" s="6" t="n">
        <f aca="false">Sheet1!ET95</f>
        <v>32</v>
      </c>
      <c r="H94" s="6" t="n">
        <f aca="false">Sheet1!EU95</f>
        <v>7558</v>
      </c>
      <c r="I94" s="6" t="n">
        <f aca="false">Sheet1!EV95</f>
        <v>37</v>
      </c>
      <c r="J94" s="6" t="n">
        <f aca="false">Sheet1!EW95</f>
        <v>1439</v>
      </c>
      <c r="K94" s="6" t="n">
        <f aca="false">Sheet1!EX95</f>
        <v>39</v>
      </c>
      <c r="L94" s="6" t="n">
        <f aca="false">Sheet1!EY95</f>
        <v>172586</v>
      </c>
      <c r="M94" s="6" t="n">
        <f aca="false">Sheet1!EZ95</f>
        <v>31835</v>
      </c>
    </row>
    <row r="95" customFormat="false" ht="15.25" hidden="false" customHeight="false" outlineLevel="0" collapsed="false">
      <c r="A95" s="0" t="s">
        <v>45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45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45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45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45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45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45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45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45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46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46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46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46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46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46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46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46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46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46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46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46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46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46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46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46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46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46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46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46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46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46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46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46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46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46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46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46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46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46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46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46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46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46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46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46</v>
      </c>
      <c r="B37" s="1" t="n">
        <v>43897</v>
      </c>
      <c r="C37" s="7" t="n">
        <v>63</v>
      </c>
      <c r="D37" s="7" t="n">
        <v>3</v>
      </c>
      <c r="E37" s="7" t="n">
        <v>2</v>
      </c>
      <c r="F37" s="7"/>
      <c r="G37" s="7" t="n">
        <v>22</v>
      </c>
      <c r="H37" s="7" t="n">
        <v>39</v>
      </c>
      <c r="I37" s="7" t="n">
        <v>1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46</v>
      </c>
      <c r="B38" s="1" t="n">
        <v>43898</v>
      </c>
      <c r="C38" s="6" t="n">
        <v>74</v>
      </c>
      <c r="D38" s="6" t="n">
        <v>11</v>
      </c>
      <c r="E38" s="6" t="n">
        <v>3</v>
      </c>
      <c r="F38" s="6" t="n">
        <v>1</v>
      </c>
      <c r="G38" s="6" t="n">
        <v>22</v>
      </c>
      <c r="H38" s="6" t="n">
        <v>49</v>
      </c>
      <c r="I38" s="6" t="n">
        <v>1</v>
      </c>
      <c r="J38" s="6" t="n">
        <v>2.9</v>
      </c>
      <c r="K38" s="6"/>
      <c r="L38" s="6"/>
      <c r="M38" s="6"/>
    </row>
    <row r="39" customFormat="false" ht="15.25" hidden="false" customHeight="false" outlineLevel="0" collapsed="false">
      <c r="A39" s="0" t="s">
        <v>46</v>
      </c>
      <c r="B39" s="1" t="n">
        <v>43899</v>
      </c>
      <c r="C39" s="6" t="n">
        <v>80</v>
      </c>
      <c r="D39" s="6" t="n">
        <v>6</v>
      </c>
      <c r="E39" s="6" t="n">
        <v>3</v>
      </c>
      <c r="F39" s="6" t="n">
        <v>0</v>
      </c>
      <c r="G39" s="6" t="n">
        <v>22</v>
      </c>
      <c r="H39" s="6" t="n">
        <v>55</v>
      </c>
      <c r="I39" s="6" t="n">
        <v>1</v>
      </c>
      <c r="J39" s="6" t="n">
        <v>3.1</v>
      </c>
      <c r="K39" s="6"/>
      <c r="L39" s="6"/>
      <c r="M39" s="6"/>
    </row>
    <row r="40" customFormat="false" ht="15.25" hidden="false" customHeight="false" outlineLevel="0" collapsed="false">
      <c r="A40" s="0" t="s">
        <v>46</v>
      </c>
      <c r="B40" s="1" t="n">
        <v>43900</v>
      </c>
      <c r="C40" s="6" t="n">
        <v>93</v>
      </c>
      <c r="D40" s="6" t="n">
        <v>13</v>
      </c>
      <c r="E40" s="6" t="n">
        <v>3</v>
      </c>
      <c r="F40" s="6" t="n">
        <v>0</v>
      </c>
      <c r="G40" s="6" t="n">
        <v>22</v>
      </c>
      <c r="H40" s="6" t="n">
        <v>68</v>
      </c>
      <c r="I40" s="6" t="n">
        <v>1</v>
      </c>
      <c r="J40" s="6" t="n">
        <v>3.6</v>
      </c>
      <c r="K40" s="6"/>
      <c r="L40" s="6"/>
      <c r="M40" s="6"/>
    </row>
    <row r="41" customFormat="false" ht="15.25" hidden="false" customHeight="false" outlineLevel="0" collapsed="false">
      <c r="A41" s="0" t="s">
        <v>46</v>
      </c>
      <c r="B41" s="1" t="n">
        <v>43901</v>
      </c>
      <c r="C41" s="6" t="n">
        <v>116</v>
      </c>
      <c r="D41" s="6" t="n">
        <v>23</v>
      </c>
      <c r="E41" s="6" t="n">
        <v>3</v>
      </c>
      <c r="F41" s="6" t="n">
        <v>0</v>
      </c>
      <c r="G41" s="6" t="n">
        <v>22</v>
      </c>
      <c r="H41" s="6" t="n">
        <v>91</v>
      </c>
      <c r="I41" s="6" t="n">
        <v>1</v>
      </c>
      <c r="J41" s="6" t="n">
        <v>4.5</v>
      </c>
      <c r="K41" s="6"/>
      <c r="L41" s="6"/>
      <c r="M41" s="6"/>
    </row>
    <row r="42" customFormat="false" ht="15.25" hidden="false" customHeight="false" outlineLevel="0" collapsed="false">
      <c r="A42" s="0" t="s">
        <v>46</v>
      </c>
      <c r="B42" s="1" t="n">
        <v>43902</v>
      </c>
      <c r="C42" s="6" t="n">
        <v>127</v>
      </c>
      <c r="D42" s="6" t="n">
        <v>11</v>
      </c>
      <c r="E42" s="6" t="n">
        <v>3</v>
      </c>
      <c r="F42" s="6" t="n">
        <v>0</v>
      </c>
      <c r="G42" s="6" t="n">
        <v>24</v>
      </c>
      <c r="H42" s="6" t="n">
        <v>100</v>
      </c>
      <c r="I42" s="6" t="n">
        <v>1</v>
      </c>
      <c r="J42" s="6" t="n">
        <v>5</v>
      </c>
      <c r="K42" s="6"/>
      <c r="L42" s="6"/>
      <c r="M42" s="6"/>
    </row>
    <row r="43" customFormat="false" ht="15.25" hidden="false" customHeight="false" outlineLevel="0" collapsed="false">
      <c r="A43" s="0" t="s">
        <v>46</v>
      </c>
      <c r="B43" s="1" t="n">
        <v>43903</v>
      </c>
      <c r="C43" s="6" t="n">
        <v>156</v>
      </c>
      <c r="D43" s="6" t="n">
        <v>29</v>
      </c>
      <c r="E43" s="6" t="n">
        <v>3</v>
      </c>
      <c r="F43" s="6" t="n">
        <v>0</v>
      </c>
      <c r="G43" s="6" t="n">
        <v>26</v>
      </c>
      <c r="H43" s="6" t="n">
        <v>127</v>
      </c>
      <c r="I43" s="6" t="n">
        <v>1</v>
      </c>
      <c r="J43" s="6" t="n">
        <v>6.1</v>
      </c>
      <c r="K43" s="6"/>
      <c r="L43" s="6"/>
      <c r="M43" s="6"/>
    </row>
    <row r="44" customFormat="false" ht="15.25" hidden="false" customHeight="false" outlineLevel="0" collapsed="false">
      <c r="A44" s="0" t="s">
        <v>46</v>
      </c>
      <c r="B44" s="1" t="n">
        <v>43904</v>
      </c>
      <c r="C44" s="6" t="n">
        <v>199</v>
      </c>
      <c r="D44" s="6" t="n">
        <v>43</v>
      </c>
      <c r="E44" s="6" t="n">
        <v>3</v>
      </c>
      <c r="F44" s="6" t="n">
        <v>0</v>
      </c>
      <c r="G44" s="6" t="n">
        <v>26</v>
      </c>
      <c r="H44" s="6" t="n">
        <v>170</v>
      </c>
      <c r="I44" s="6" t="n">
        <v>1</v>
      </c>
      <c r="J44" s="6" t="n">
        <v>7.8</v>
      </c>
      <c r="K44" s="6"/>
      <c r="L44" s="6"/>
      <c r="M44" s="6"/>
    </row>
    <row r="45" customFormat="false" ht="15.25" hidden="false" customHeight="false" outlineLevel="0" collapsed="false">
      <c r="A45" s="0" t="s">
        <v>46</v>
      </c>
      <c r="B45" s="1" t="n">
        <v>43905</v>
      </c>
      <c r="C45" s="6" t="n">
        <v>248</v>
      </c>
      <c r="D45" s="6" t="n">
        <v>49</v>
      </c>
      <c r="E45" s="6" t="n">
        <v>3</v>
      </c>
      <c r="F45" s="6" t="n">
        <v>0</v>
      </c>
      <c r="G45" s="6" t="n">
        <v>27</v>
      </c>
      <c r="H45" s="6" t="n">
        <v>218</v>
      </c>
      <c r="I45" s="6" t="n">
        <v>1</v>
      </c>
      <c r="J45" s="6" t="n">
        <v>9.7</v>
      </c>
      <c r="K45" s="6"/>
      <c r="L45" s="6"/>
      <c r="M45" s="6"/>
    </row>
    <row r="46" customFormat="false" ht="15.25" hidden="false" customHeight="false" outlineLevel="0" collapsed="false">
      <c r="A46" s="0" t="s">
        <v>46</v>
      </c>
      <c r="B46" s="1" t="n">
        <v>43906</v>
      </c>
      <c r="C46" s="6" t="n">
        <v>300</v>
      </c>
      <c r="D46" s="6" t="n">
        <v>52</v>
      </c>
      <c r="E46" s="6" t="n">
        <v>5</v>
      </c>
      <c r="F46" s="6" t="n">
        <v>2</v>
      </c>
      <c r="G46" s="6" t="n">
        <v>27</v>
      </c>
      <c r="H46" s="6" t="n">
        <v>268</v>
      </c>
      <c r="I46" s="6" t="n">
        <v>1</v>
      </c>
      <c r="J46" s="6" t="n">
        <v>11.8</v>
      </c>
      <c r="K46" s="6"/>
      <c r="L46" s="6"/>
      <c r="M46" s="6"/>
    </row>
    <row r="47" customFormat="false" ht="15.25" hidden="false" customHeight="false" outlineLevel="0" collapsed="false">
      <c r="A47" s="0" t="s">
        <v>46</v>
      </c>
      <c r="B47" s="1" t="n">
        <v>43907</v>
      </c>
      <c r="C47" s="6" t="n">
        <v>375</v>
      </c>
      <c r="D47" s="6" t="n">
        <v>75</v>
      </c>
      <c r="E47" s="6" t="n">
        <v>5</v>
      </c>
      <c r="F47" s="6" t="n">
        <v>0</v>
      </c>
      <c r="G47" s="6" t="n">
        <v>27</v>
      </c>
      <c r="H47" s="6" t="n">
        <v>343</v>
      </c>
      <c r="I47" s="6" t="n">
        <v>1</v>
      </c>
      <c r="J47" s="6" t="n">
        <v>14.7</v>
      </c>
      <c r="K47" s="6"/>
      <c r="L47" s="6"/>
      <c r="M47" s="6"/>
    </row>
    <row r="48" customFormat="false" ht="15.25" hidden="false" customHeight="false" outlineLevel="0" collapsed="false">
      <c r="A48" s="0" t="s">
        <v>46</v>
      </c>
      <c r="B48" s="1" t="n">
        <v>43908</v>
      </c>
      <c r="C48" s="6" t="n">
        <v>452</v>
      </c>
      <c r="D48" s="6" t="n">
        <v>77</v>
      </c>
      <c r="E48" s="6" t="n">
        <v>5</v>
      </c>
      <c r="F48" s="6" t="n">
        <v>0</v>
      </c>
      <c r="G48" s="6" t="n">
        <v>27</v>
      </c>
      <c r="H48" s="6" t="n">
        <v>420</v>
      </c>
      <c r="I48" s="6" t="n">
        <v>1</v>
      </c>
      <c r="J48" s="6" t="n">
        <v>17.7</v>
      </c>
      <c r="K48" s="6"/>
      <c r="L48" s="6"/>
      <c r="M48" s="6"/>
    </row>
    <row r="49" customFormat="false" ht="15.25" hidden="false" customHeight="false" outlineLevel="0" collapsed="false">
      <c r="A49" s="0" t="s">
        <v>46</v>
      </c>
      <c r="B49" s="1" t="n">
        <v>43909</v>
      </c>
      <c r="C49" s="6" t="n">
        <v>596</v>
      </c>
      <c r="D49" s="6" t="n">
        <v>144</v>
      </c>
      <c r="E49" s="6" t="n">
        <v>6</v>
      </c>
      <c r="F49" s="6" t="n">
        <v>1</v>
      </c>
      <c r="G49" s="6" t="n">
        <v>43</v>
      </c>
      <c r="H49" s="6" t="n">
        <v>547</v>
      </c>
      <c r="I49" s="6" t="n">
        <v>1</v>
      </c>
      <c r="J49" s="6" t="n">
        <v>23</v>
      </c>
      <c r="K49" s="6"/>
      <c r="L49" s="6"/>
      <c r="M49" s="6"/>
    </row>
    <row r="50" customFormat="false" ht="15.25" hidden="false" customHeight="false" outlineLevel="0" collapsed="false">
      <c r="A50" s="0" t="s">
        <v>46</v>
      </c>
      <c r="B50" s="1" t="n">
        <v>43910</v>
      </c>
      <c r="C50" s="6" t="n">
        <v>756</v>
      </c>
      <c r="D50" s="6" t="n">
        <v>160</v>
      </c>
      <c r="E50" s="6" t="n">
        <v>7</v>
      </c>
      <c r="F50" s="6" t="n">
        <v>1</v>
      </c>
      <c r="G50" s="6" t="n">
        <v>46</v>
      </c>
      <c r="H50" s="6" t="n">
        <v>703</v>
      </c>
      <c r="I50" s="6" t="n">
        <v>1</v>
      </c>
      <c r="J50" s="6" t="n">
        <v>30</v>
      </c>
      <c r="K50" s="6"/>
      <c r="L50" s="6"/>
      <c r="M50" s="6"/>
    </row>
    <row r="51" customFormat="false" ht="15.25" hidden="false" customHeight="false" outlineLevel="0" collapsed="false">
      <c r="A51" s="0" t="s">
        <v>46</v>
      </c>
      <c r="B51" s="1" t="n">
        <v>43911</v>
      </c>
      <c r="C51" s="6" t="n">
        <v>1068</v>
      </c>
      <c r="D51" s="6" t="n">
        <v>312</v>
      </c>
      <c r="E51" s="6" t="n">
        <v>7</v>
      </c>
      <c r="F51" s="6" t="n">
        <v>0</v>
      </c>
      <c r="G51" s="6" t="n">
        <v>46</v>
      </c>
      <c r="H51" s="6" t="n">
        <v>1015</v>
      </c>
      <c r="I51" s="6" t="n">
        <v>2</v>
      </c>
      <c r="J51" s="6" t="n">
        <v>42</v>
      </c>
      <c r="K51" s="6"/>
      <c r="L51" s="6"/>
      <c r="M51" s="6"/>
    </row>
    <row r="52" customFormat="false" ht="15.25" hidden="false" customHeight="false" outlineLevel="0" collapsed="false">
      <c r="A52" s="0" t="s">
        <v>46</v>
      </c>
      <c r="B52" s="1" t="n">
        <v>43912</v>
      </c>
      <c r="C52" s="6" t="n">
        <v>1072</v>
      </c>
      <c r="D52" s="6" t="n">
        <v>4</v>
      </c>
      <c r="E52" s="6" t="n">
        <v>7</v>
      </c>
      <c r="F52" s="6" t="n">
        <v>0</v>
      </c>
      <c r="G52" s="6" t="n">
        <v>46</v>
      </c>
      <c r="H52" s="6" t="n">
        <v>1019</v>
      </c>
      <c r="I52" s="6" t="n">
        <v>2</v>
      </c>
      <c r="J52" s="6" t="n">
        <v>42</v>
      </c>
      <c r="K52" s="6"/>
      <c r="L52" s="6"/>
      <c r="M52" s="6"/>
    </row>
    <row r="53" customFormat="false" ht="15.25" hidden="false" customHeight="false" outlineLevel="0" collapsed="false">
      <c r="A53" s="0" t="s">
        <v>46</v>
      </c>
      <c r="B53" s="1" t="n">
        <v>43913</v>
      </c>
      <c r="C53" s="6" t="n">
        <v>1353</v>
      </c>
      <c r="D53" s="6" t="n">
        <v>281</v>
      </c>
      <c r="E53" s="6" t="n">
        <v>7</v>
      </c>
      <c r="F53" s="6" t="n">
        <v>0</v>
      </c>
      <c r="G53" s="6" t="n">
        <v>88</v>
      </c>
      <c r="H53" s="6" t="n">
        <v>1258</v>
      </c>
      <c r="I53" s="6" t="n">
        <v>2</v>
      </c>
      <c r="J53" s="6" t="n">
        <v>53</v>
      </c>
      <c r="K53" s="6"/>
      <c r="L53" s="6"/>
      <c r="M53" s="6"/>
    </row>
    <row r="54" customFormat="false" ht="15.25" hidden="false" customHeight="false" outlineLevel="0" collapsed="false">
      <c r="A54" s="0" t="s">
        <v>46</v>
      </c>
      <c r="B54" s="1" t="n">
        <v>43914</v>
      </c>
      <c r="C54" s="6" t="n">
        <v>1887</v>
      </c>
      <c r="D54" s="6" t="n">
        <v>534</v>
      </c>
      <c r="E54" s="6" t="n">
        <v>7</v>
      </c>
      <c r="F54" s="6" t="n">
        <v>0</v>
      </c>
      <c r="G54" s="6" t="n">
        <v>118</v>
      </c>
      <c r="H54" s="6" t="n">
        <v>1762</v>
      </c>
      <c r="I54" s="6" t="n">
        <v>11</v>
      </c>
      <c r="J54" s="6" t="n">
        <v>74</v>
      </c>
      <c r="K54" s="6"/>
      <c r="L54" s="6"/>
      <c r="M54" s="6"/>
    </row>
    <row r="55" customFormat="false" ht="15.25" hidden="false" customHeight="false" outlineLevel="0" collapsed="false">
      <c r="A55" s="0" t="s">
        <v>46</v>
      </c>
      <c r="B55" s="1" t="n">
        <v>43915</v>
      </c>
      <c r="C55" s="8" t="n">
        <v>2144</v>
      </c>
      <c r="D55" s="8" t="n">
        <v>257</v>
      </c>
      <c r="E55" s="8" t="n">
        <v>8</v>
      </c>
      <c r="F55" s="8" t="n">
        <v>1</v>
      </c>
      <c r="G55" s="8" t="n">
        <v>118</v>
      </c>
      <c r="H55" s="8" t="n">
        <v>2018</v>
      </c>
      <c r="I55" s="8" t="n">
        <v>11</v>
      </c>
      <c r="J55" s="8" t="n">
        <v>84</v>
      </c>
      <c r="K55" s="10" t="n">
        <v>0.3</v>
      </c>
      <c r="L55" s="8"/>
      <c r="M55" s="8"/>
    </row>
    <row r="56" customFormat="false" ht="15.25" hidden="false" customHeight="false" outlineLevel="0" collapsed="false">
      <c r="A56" s="0" t="s">
        <v>46</v>
      </c>
      <c r="B56" s="1" t="n">
        <v>43916</v>
      </c>
      <c r="C56" s="8" t="n">
        <v>2431</v>
      </c>
      <c r="D56" s="8" t="n">
        <v>287</v>
      </c>
      <c r="E56" s="8" t="n">
        <v>9</v>
      </c>
      <c r="F56" s="8" t="n">
        <v>1</v>
      </c>
      <c r="G56" s="8" t="n">
        <v>118</v>
      </c>
      <c r="H56" s="8" t="n">
        <v>2304</v>
      </c>
      <c r="I56" s="8" t="n">
        <v>11</v>
      </c>
      <c r="J56" s="8" t="n">
        <v>95</v>
      </c>
      <c r="K56" s="10" t="n">
        <v>0.4</v>
      </c>
      <c r="L56" s="8"/>
      <c r="M56" s="8"/>
    </row>
    <row r="57" customFormat="false" ht="15.25" hidden="false" customHeight="false" outlineLevel="0" collapsed="false">
      <c r="A57" s="0" t="s">
        <v>46</v>
      </c>
      <c r="B57" s="1" t="n">
        <v>43917</v>
      </c>
      <c r="C57" s="8" t="n">
        <v>2985</v>
      </c>
      <c r="D57" s="8" t="n">
        <v>554</v>
      </c>
      <c r="E57" s="8" t="n">
        <v>13</v>
      </c>
      <c r="F57" s="8" t="n">
        <v>4</v>
      </c>
      <c r="G57" s="8" t="n">
        <v>170</v>
      </c>
      <c r="H57" s="8" t="n">
        <v>2802</v>
      </c>
      <c r="I57" s="8" t="n">
        <v>11</v>
      </c>
      <c r="J57" s="8" t="n">
        <v>117</v>
      </c>
      <c r="K57" s="10" t="n">
        <v>0.5</v>
      </c>
      <c r="L57" s="8"/>
      <c r="M57" s="8"/>
    </row>
    <row r="58" customFormat="false" ht="15.25" hidden="false" customHeight="false" outlineLevel="0" collapsed="false">
      <c r="A58" s="0" t="s">
        <v>46</v>
      </c>
      <c r="B58" s="1" t="n">
        <v>43918</v>
      </c>
      <c r="C58" s="8" t="n">
        <v>3180</v>
      </c>
      <c r="D58" s="8" t="n">
        <v>195</v>
      </c>
      <c r="E58" s="8" t="n">
        <v>13</v>
      </c>
      <c r="F58" s="8" t="n">
        <v>0</v>
      </c>
      <c r="G58" s="8" t="n">
        <v>170</v>
      </c>
      <c r="H58" s="8" t="n">
        <v>2997</v>
      </c>
      <c r="I58" s="8" t="n">
        <v>23</v>
      </c>
      <c r="J58" s="8" t="n">
        <v>125</v>
      </c>
      <c r="K58" s="10" t="n">
        <v>0.5</v>
      </c>
      <c r="M58" s="8"/>
    </row>
    <row r="59" customFormat="false" ht="15.25" hidden="false" customHeight="false" outlineLevel="0" collapsed="false">
      <c r="A59" s="0" t="s">
        <v>46</v>
      </c>
      <c r="B59" s="1" t="n">
        <v>43919</v>
      </c>
      <c r="C59" s="8" t="n">
        <v>3635</v>
      </c>
      <c r="D59" s="8" t="n">
        <v>455</v>
      </c>
      <c r="E59" s="8" t="n">
        <v>14</v>
      </c>
      <c r="F59" s="8" t="n">
        <v>1</v>
      </c>
      <c r="G59" s="8" t="n">
        <v>170</v>
      </c>
      <c r="H59" s="8" t="n">
        <v>3451</v>
      </c>
      <c r="I59" s="8" t="n">
        <v>23</v>
      </c>
      <c r="J59" s="8" t="n">
        <v>143</v>
      </c>
      <c r="K59" s="10" t="n">
        <v>0.5</v>
      </c>
      <c r="M59" s="8"/>
    </row>
    <row r="60" customFormat="false" ht="15.25" hidden="false" customHeight="false" outlineLevel="0" collapsed="false">
      <c r="A60" s="0" t="s">
        <v>46</v>
      </c>
      <c r="B60" s="1" t="n">
        <v>43920</v>
      </c>
      <c r="C60" s="8" t="n">
        <v>3980</v>
      </c>
      <c r="D60" s="8" t="n">
        <v>345</v>
      </c>
      <c r="E60" s="8" t="n">
        <v>16</v>
      </c>
      <c r="F60" s="8" t="n">
        <v>2</v>
      </c>
      <c r="G60" s="8" t="n">
        <v>226</v>
      </c>
      <c r="H60" s="8" t="n">
        <v>3738</v>
      </c>
      <c r="I60" s="8" t="n">
        <v>23</v>
      </c>
      <c r="J60" s="8" t="n">
        <v>156</v>
      </c>
      <c r="K60" s="10" t="n">
        <v>0.6</v>
      </c>
      <c r="M60" s="8"/>
    </row>
    <row r="61" customFormat="false" ht="15.25" hidden="false" customHeight="false" outlineLevel="0" collapsed="false">
      <c r="A61" s="0" t="s">
        <v>46</v>
      </c>
      <c r="B61" s="1" t="n">
        <v>43921</v>
      </c>
      <c r="C61" s="8" t="n">
        <v>4359</v>
      </c>
      <c r="D61" s="8" t="n">
        <v>379</v>
      </c>
      <c r="E61" s="8" t="n">
        <v>18</v>
      </c>
      <c r="F61" s="8" t="n">
        <v>2</v>
      </c>
      <c r="G61" s="8" t="n">
        <v>244</v>
      </c>
      <c r="H61" s="8" t="n">
        <v>4097</v>
      </c>
      <c r="I61" s="8" t="n">
        <v>28</v>
      </c>
      <c r="J61" s="8" t="n">
        <v>171</v>
      </c>
      <c r="K61" s="10" t="n">
        <v>0.7</v>
      </c>
      <c r="M61" s="8"/>
    </row>
    <row r="62" customFormat="false" ht="15.25" hidden="false" customHeight="false" outlineLevel="0" collapsed="false">
      <c r="A62" s="0" t="s">
        <v>46</v>
      </c>
      <c r="B62" s="1" t="n">
        <v>43922</v>
      </c>
      <c r="C62" s="8" t="n">
        <v>4561</v>
      </c>
      <c r="D62" s="8" t="n">
        <v>202</v>
      </c>
      <c r="E62" s="8" t="n">
        <v>19</v>
      </c>
      <c r="F62" s="8" t="n">
        <v>1</v>
      </c>
      <c r="G62" s="8" t="n">
        <v>337</v>
      </c>
      <c r="H62" s="8" t="n">
        <v>4205</v>
      </c>
      <c r="I62" s="8" t="n">
        <v>28</v>
      </c>
      <c r="J62" s="8" t="n">
        <v>179</v>
      </c>
      <c r="K62" s="10" t="n">
        <v>0.7</v>
      </c>
      <c r="M62" s="8"/>
    </row>
    <row r="63" customFormat="false" ht="15.25" hidden="false" customHeight="false" outlineLevel="0" collapsed="false">
      <c r="A63" s="0" t="s">
        <v>46</v>
      </c>
      <c r="B63" s="1" t="n">
        <v>43923</v>
      </c>
      <c r="C63" s="8" t="n">
        <v>4980</v>
      </c>
      <c r="D63" s="8" t="n">
        <v>419</v>
      </c>
      <c r="E63" s="8" t="n">
        <v>22</v>
      </c>
      <c r="F63" s="8" t="n">
        <v>3</v>
      </c>
      <c r="G63" s="8" t="n">
        <v>345</v>
      </c>
      <c r="H63" s="8" t="n">
        <v>4613</v>
      </c>
      <c r="I63" s="8" t="n">
        <v>50</v>
      </c>
      <c r="J63" s="8" t="n">
        <v>195</v>
      </c>
      <c r="K63" s="8" t="n">
        <v>0.9</v>
      </c>
      <c r="M63" s="8"/>
    </row>
    <row r="64" customFormat="false" ht="15.25" hidden="false" customHeight="false" outlineLevel="0" collapsed="false">
      <c r="A64" s="0" t="s">
        <v>46</v>
      </c>
      <c r="B64" s="1" t="n">
        <v>43924</v>
      </c>
      <c r="C64" s="8" t="n">
        <v>5230</v>
      </c>
      <c r="D64" s="8" t="n">
        <v>250</v>
      </c>
      <c r="E64" s="8" t="n">
        <v>27</v>
      </c>
      <c r="F64" s="8" t="n">
        <v>5</v>
      </c>
      <c r="G64" s="8" t="n">
        <v>585</v>
      </c>
      <c r="H64" s="8" t="n">
        <v>4618</v>
      </c>
      <c r="I64" s="8" t="n">
        <v>50</v>
      </c>
      <c r="J64" s="8" t="n">
        <v>205</v>
      </c>
      <c r="K64" s="8" t="n">
        <v>1</v>
      </c>
      <c r="M64" s="8"/>
    </row>
    <row r="65" customFormat="false" ht="15.25" hidden="false" customHeight="false" outlineLevel="0" collapsed="false">
      <c r="A65" s="0" t="s">
        <v>46</v>
      </c>
      <c r="B65" s="1" t="n">
        <v>43925</v>
      </c>
      <c r="C65" s="8" t="n">
        <v>5350</v>
      </c>
      <c r="D65" s="8" t="n">
        <v>120</v>
      </c>
      <c r="E65" s="8" t="n">
        <v>28</v>
      </c>
      <c r="F65" s="8" t="n">
        <v>1</v>
      </c>
      <c r="G65" s="8" t="n">
        <v>585</v>
      </c>
      <c r="H65" s="8" t="n">
        <v>4737</v>
      </c>
      <c r="I65" s="8" t="n">
        <v>85</v>
      </c>
      <c r="J65" s="8" t="n">
        <v>210</v>
      </c>
      <c r="K65" s="8" t="n">
        <v>1</v>
      </c>
      <c r="M65" s="8"/>
    </row>
    <row r="66" customFormat="false" ht="15.25" hidden="false" customHeight="false" outlineLevel="0" collapsed="false">
      <c r="A66" s="0" t="s">
        <v>46</v>
      </c>
      <c r="B66" s="1" t="n">
        <v>43926</v>
      </c>
      <c r="C66" s="8" t="n">
        <v>5550</v>
      </c>
      <c r="D66" s="8" t="n">
        <v>200</v>
      </c>
      <c r="E66" s="8" t="n">
        <v>30</v>
      </c>
      <c r="F66" s="8" t="n">
        <v>2</v>
      </c>
      <c r="G66" s="8" t="n">
        <v>585</v>
      </c>
      <c r="H66" s="8" t="n">
        <v>4935</v>
      </c>
      <c r="I66" s="8" t="n">
        <v>85</v>
      </c>
      <c r="J66" s="8" t="n">
        <v>218</v>
      </c>
      <c r="K66" s="8" t="n">
        <v>1</v>
      </c>
      <c r="L66" s="8" t="n">
        <v>285675</v>
      </c>
      <c r="M66" s="8" t="n">
        <v>11203</v>
      </c>
    </row>
    <row r="67" customFormat="false" ht="15.25" hidden="false" customHeight="false" outlineLevel="0" collapsed="false">
      <c r="A67" s="0" t="s">
        <v>46</v>
      </c>
      <c r="B67" s="1" t="n">
        <v>43927</v>
      </c>
      <c r="C67" s="8" t="n">
        <v>5687</v>
      </c>
      <c r="D67" s="8" t="n">
        <v>137</v>
      </c>
      <c r="E67" s="8" t="n">
        <v>35</v>
      </c>
      <c r="F67" s="8" t="n">
        <v>5</v>
      </c>
      <c r="G67" s="8" t="n">
        <v>2315</v>
      </c>
      <c r="H67" s="8" t="n">
        <v>3337</v>
      </c>
      <c r="I67" s="8" t="n">
        <v>91</v>
      </c>
      <c r="J67" s="8" t="n">
        <v>223</v>
      </c>
      <c r="K67" s="8" t="n">
        <v>1</v>
      </c>
      <c r="L67" s="8" t="n">
        <v>297154</v>
      </c>
      <c r="M67" s="8" t="n">
        <v>11653</v>
      </c>
    </row>
    <row r="68" customFormat="false" ht="15.25" hidden="false" customHeight="false" outlineLevel="0" collapsed="false">
      <c r="A68" s="0" t="s">
        <v>46</v>
      </c>
      <c r="B68" s="1" t="n">
        <v>43928</v>
      </c>
      <c r="C68" s="13" t="n">
        <v>5795</v>
      </c>
      <c r="D68" s="13" t="n">
        <v>108</v>
      </c>
      <c r="E68" s="13" t="n">
        <v>41</v>
      </c>
      <c r="F68" s="13" t="n">
        <v>6</v>
      </c>
      <c r="G68" s="13" t="n">
        <v>2432</v>
      </c>
      <c r="H68" s="13" t="n">
        <v>3322</v>
      </c>
      <c r="I68" s="13" t="n">
        <v>96</v>
      </c>
      <c r="J68" s="13" t="n">
        <v>227</v>
      </c>
      <c r="K68" s="13" t="n">
        <v>2</v>
      </c>
      <c r="L68" s="13" t="n">
        <v>303536</v>
      </c>
      <c r="M68" s="13" t="n">
        <v>11903</v>
      </c>
    </row>
    <row r="69" customFormat="false" ht="15.25" hidden="false" customHeight="false" outlineLevel="0" collapsed="false">
      <c r="A69" s="0" t="s">
        <v>46</v>
      </c>
      <c r="B69" s="1" t="n">
        <v>43929</v>
      </c>
      <c r="C69" s="12" t="n">
        <v>5919</v>
      </c>
      <c r="D69" s="12" t="n">
        <v>124</v>
      </c>
      <c r="E69" s="12" t="n">
        <v>48</v>
      </c>
      <c r="F69" s="12" t="n">
        <v>7</v>
      </c>
      <c r="G69" s="12" t="n">
        <v>2547</v>
      </c>
      <c r="H69" s="12" t="n">
        <v>3324</v>
      </c>
      <c r="I69" s="12" t="n">
        <v>93</v>
      </c>
      <c r="J69" s="12" t="n">
        <v>232</v>
      </c>
      <c r="K69" s="12" t="n">
        <v>2</v>
      </c>
      <c r="L69" s="12" t="n">
        <v>310700</v>
      </c>
      <c r="M69" s="12" t="n">
        <v>12184</v>
      </c>
    </row>
    <row r="70" customFormat="false" ht="15.25" hidden="false" customHeight="false" outlineLevel="0" collapsed="false">
      <c r="A70" s="0" t="s">
        <v>46</v>
      </c>
      <c r="B70" s="1" t="n">
        <v>43930</v>
      </c>
      <c r="C70" s="12" t="n">
        <v>6013</v>
      </c>
      <c r="D70" s="12" t="n">
        <v>94</v>
      </c>
      <c r="E70" s="12" t="n">
        <v>50</v>
      </c>
      <c r="F70" s="12" t="n">
        <v>2</v>
      </c>
      <c r="G70" s="12" t="n">
        <v>2813</v>
      </c>
      <c r="H70" s="12" t="n">
        <v>3150</v>
      </c>
      <c r="I70" s="12" t="n">
        <v>87</v>
      </c>
      <c r="J70" s="12" t="n">
        <v>236</v>
      </c>
      <c r="K70" s="12" t="n">
        <v>2</v>
      </c>
      <c r="L70" s="12" t="n">
        <v>319784</v>
      </c>
      <c r="M70" s="12" t="n">
        <v>12541</v>
      </c>
    </row>
    <row r="71" customFormat="false" ht="15.25" hidden="false" customHeight="false" outlineLevel="0" collapsed="false">
      <c r="A71" s="0" t="s">
        <v>46</v>
      </c>
      <c r="B71" s="1" t="n">
        <v>43931</v>
      </c>
      <c r="C71" s="12" t="n">
        <v>6104</v>
      </c>
      <c r="D71" s="12" t="n">
        <v>91</v>
      </c>
      <c r="E71" s="12" t="n">
        <v>51</v>
      </c>
      <c r="F71" s="12" t="n">
        <v>1</v>
      </c>
      <c r="G71" s="12" t="n">
        <v>2987</v>
      </c>
      <c r="H71" s="12" t="n">
        <v>3066</v>
      </c>
      <c r="I71" s="12" t="n">
        <v>81</v>
      </c>
      <c r="J71" s="12" t="n">
        <v>239</v>
      </c>
      <c r="K71" s="12" t="n">
        <v>2</v>
      </c>
      <c r="L71" s="12" t="n">
        <v>330134</v>
      </c>
      <c r="M71" s="12" t="n">
        <v>12946</v>
      </c>
    </row>
    <row r="72" customFormat="false" ht="15.25" hidden="false" customHeight="false" outlineLevel="0" collapsed="false">
      <c r="A72" s="0" t="s">
        <v>46</v>
      </c>
      <c r="B72" s="1" t="n">
        <v>43932</v>
      </c>
      <c r="C72" s="12" t="n">
        <v>6203</v>
      </c>
      <c r="D72" s="12" t="n">
        <v>99</v>
      </c>
      <c r="E72" s="12" t="n">
        <v>53</v>
      </c>
      <c r="F72" s="12" t="n">
        <v>2</v>
      </c>
      <c r="G72" s="12" t="n">
        <v>3141</v>
      </c>
      <c r="H72" s="12" t="n">
        <v>3009</v>
      </c>
      <c r="I72" s="12" t="n">
        <v>74</v>
      </c>
      <c r="J72" s="12" t="n">
        <v>243</v>
      </c>
      <c r="K72" s="12" t="n">
        <v>2</v>
      </c>
      <c r="L72" s="12" t="n">
        <v>338346</v>
      </c>
      <c r="M72" s="12" t="n">
        <v>13269</v>
      </c>
    </row>
    <row r="73" customFormat="false" ht="15.25" hidden="false" customHeight="false" outlineLevel="0" collapsed="false">
      <c r="A73" s="0" t="s">
        <v>46</v>
      </c>
      <c r="B73" s="1" t="n">
        <v>43933</v>
      </c>
      <c r="C73" s="12" t="n">
        <v>6303</v>
      </c>
      <c r="D73" s="12" t="n">
        <v>100</v>
      </c>
      <c r="E73" s="12" t="n">
        <v>56</v>
      </c>
      <c r="F73" s="12" t="n">
        <v>3</v>
      </c>
      <c r="G73" s="12" t="n">
        <v>3265</v>
      </c>
      <c r="H73" s="12" t="n">
        <v>2982</v>
      </c>
      <c r="I73" s="12" t="n">
        <v>80</v>
      </c>
      <c r="J73" s="12" t="n">
        <v>247</v>
      </c>
      <c r="K73" s="12" t="n">
        <v>2</v>
      </c>
      <c r="L73" s="12" t="n">
        <v>351380</v>
      </c>
      <c r="M73" s="12" t="n">
        <v>13780</v>
      </c>
    </row>
    <row r="74" customFormat="false" ht="15.25" hidden="false" customHeight="false" outlineLevel="0" collapsed="false">
      <c r="A74" s="0" t="s">
        <v>46</v>
      </c>
      <c r="B74" s="1" t="n">
        <v>43934</v>
      </c>
      <c r="C74" s="12" t="n">
        <v>6313</v>
      </c>
      <c r="D74" s="12" t="n">
        <v>10</v>
      </c>
      <c r="E74" s="12" t="n">
        <v>59</v>
      </c>
      <c r="F74" s="12" t="n">
        <v>3</v>
      </c>
      <c r="G74" s="12" t="n">
        <v>3338</v>
      </c>
      <c r="H74" s="12" t="n">
        <v>2916</v>
      </c>
      <c r="I74" s="12" t="n">
        <v>81</v>
      </c>
      <c r="J74" s="12" t="n">
        <v>248</v>
      </c>
      <c r="K74" s="12" t="n">
        <v>2</v>
      </c>
      <c r="L74" s="12" t="n">
        <v>353941</v>
      </c>
      <c r="M74" s="12" t="n">
        <v>13880</v>
      </c>
    </row>
    <row r="75" customFormat="false" ht="15.25" hidden="false" customHeight="false" outlineLevel="0" collapsed="false">
      <c r="A75" s="0" t="s">
        <v>46</v>
      </c>
      <c r="B75" s="1" t="n">
        <v>43935</v>
      </c>
      <c r="C75" s="12" t="n">
        <v>6359</v>
      </c>
      <c r="D75" s="12" t="n">
        <v>46</v>
      </c>
      <c r="E75" s="12" t="n">
        <v>61</v>
      </c>
      <c r="F75" s="12" t="n">
        <v>2</v>
      </c>
      <c r="G75" s="12" t="n">
        <v>3494</v>
      </c>
      <c r="H75" s="12" t="n">
        <v>2804</v>
      </c>
      <c r="I75" s="12" t="n">
        <v>79</v>
      </c>
      <c r="J75" s="12" t="n">
        <v>249</v>
      </c>
      <c r="K75" s="12" t="n">
        <v>2</v>
      </c>
      <c r="L75" s="12" t="n">
        <v>362136</v>
      </c>
      <c r="M75" s="12" t="n">
        <v>14201</v>
      </c>
    </row>
    <row r="76" customFormat="false" ht="15.25" hidden="false" customHeight="false" outlineLevel="0" collapsed="false">
      <c r="A76" s="0" t="s">
        <v>46</v>
      </c>
      <c r="B76" s="1" t="n">
        <v>43936</v>
      </c>
      <c r="C76" s="12" t="n">
        <v>6400</v>
      </c>
      <c r="D76" s="12" t="n">
        <v>41</v>
      </c>
      <c r="E76" s="12" t="n">
        <v>61</v>
      </c>
      <c r="F76" s="12" t="n">
        <v>0</v>
      </c>
      <c r="G76" s="12" t="n">
        <v>3598</v>
      </c>
      <c r="H76" s="12" t="n">
        <v>2741</v>
      </c>
      <c r="I76" s="12" t="n">
        <v>80</v>
      </c>
      <c r="J76" s="12" t="n">
        <v>251</v>
      </c>
      <c r="K76" s="12" t="n">
        <v>2</v>
      </c>
      <c r="L76" s="12" t="n">
        <v>366493</v>
      </c>
      <c r="M76" s="12" t="n">
        <v>14372</v>
      </c>
    </row>
    <row r="77" customFormat="false" ht="15.25" hidden="false" customHeight="false" outlineLevel="0" collapsed="false">
      <c r="A77" s="0" t="s">
        <v>46</v>
      </c>
      <c r="B77" s="1" t="n">
        <v>43937</v>
      </c>
      <c r="C77" s="12" t="n">
        <v>6447</v>
      </c>
      <c r="D77" s="12" t="n">
        <v>47</v>
      </c>
      <c r="E77" s="12" t="n">
        <v>63</v>
      </c>
      <c r="F77" s="12" t="n">
        <v>2</v>
      </c>
      <c r="G77" s="12" t="n">
        <v>3686</v>
      </c>
      <c r="H77" s="12" t="n">
        <v>2698</v>
      </c>
      <c r="I77" s="12" t="n">
        <v>76</v>
      </c>
      <c r="J77" s="12" t="n">
        <v>253</v>
      </c>
      <c r="K77" s="12" t="n">
        <v>2</v>
      </c>
      <c r="L77" s="12" t="n">
        <v>371377</v>
      </c>
      <c r="M77" s="12" t="n">
        <v>14564</v>
      </c>
    </row>
    <row r="78" customFormat="false" ht="15.25" hidden="false" customHeight="false" outlineLevel="0" collapsed="false">
      <c r="A78" s="0" t="s">
        <v>46</v>
      </c>
      <c r="B78" s="1" t="n">
        <v>43938</v>
      </c>
      <c r="C78" s="12" t="n">
        <v>6468</v>
      </c>
      <c r="D78" s="12" t="n">
        <v>21</v>
      </c>
      <c r="E78" s="12" t="n">
        <v>63</v>
      </c>
      <c r="F78" s="12" t="n">
        <v>0</v>
      </c>
      <c r="G78" s="12" t="n">
        <v>3747</v>
      </c>
      <c r="H78" s="12" t="n">
        <v>2658</v>
      </c>
      <c r="I78" s="12" t="n">
        <v>66</v>
      </c>
      <c r="J78" s="12" t="n">
        <v>254</v>
      </c>
      <c r="K78" s="12" t="n">
        <v>2</v>
      </c>
      <c r="L78" s="12" t="n">
        <v>380003</v>
      </c>
      <c r="M78" s="12" t="n">
        <v>14902</v>
      </c>
    </row>
    <row r="79" customFormat="false" ht="15.25" hidden="false" customHeight="false" outlineLevel="0" collapsed="false">
      <c r="A79" s="0" t="s">
        <v>46</v>
      </c>
      <c r="B79" s="1" t="n">
        <v>43939</v>
      </c>
      <c r="C79" s="12" t="n">
        <v>6526</v>
      </c>
      <c r="D79" s="12" t="n">
        <v>58</v>
      </c>
      <c r="E79" s="12" t="n">
        <v>65</v>
      </c>
      <c r="F79" s="12" t="n">
        <v>2</v>
      </c>
      <c r="G79" s="12" t="n">
        <v>3821</v>
      </c>
      <c r="H79" s="12" t="n">
        <v>2640</v>
      </c>
      <c r="I79" s="12" t="n">
        <v>60</v>
      </c>
      <c r="J79" s="12" t="n">
        <v>256</v>
      </c>
      <c r="K79" s="12" t="n">
        <v>3</v>
      </c>
      <c r="L79" s="12" t="n">
        <v>391530</v>
      </c>
      <c r="M79" s="12" t="n">
        <v>15354</v>
      </c>
    </row>
    <row r="80" customFormat="false" ht="15.25" hidden="false" customHeight="false" outlineLevel="0" collapsed="false">
      <c r="A80" s="0" t="s">
        <v>46</v>
      </c>
      <c r="B80" s="1" t="n">
        <v>43940</v>
      </c>
      <c r="C80" s="12" t="n">
        <v>6565</v>
      </c>
      <c r="D80" s="12" t="n">
        <v>39</v>
      </c>
      <c r="E80" s="12" t="n">
        <v>69</v>
      </c>
      <c r="F80" s="12" t="n">
        <v>4</v>
      </c>
      <c r="G80" s="12" t="n">
        <v>4163</v>
      </c>
      <c r="H80" s="12" t="n">
        <v>2333</v>
      </c>
      <c r="I80" s="12" t="n">
        <v>55</v>
      </c>
      <c r="J80" s="12" t="n">
        <v>257</v>
      </c>
      <c r="K80" s="12" t="n">
        <v>3</v>
      </c>
      <c r="L80" s="12" t="n">
        <v>406510</v>
      </c>
      <c r="M80" s="12" t="n">
        <v>15942</v>
      </c>
    </row>
    <row r="81" customFormat="false" ht="15.25" hidden="false" customHeight="false" outlineLevel="0" collapsed="false">
      <c r="A81" s="0" t="s">
        <v>46</v>
      </c>
      <c r="B81" s="1" t="n">
        <v>43941</v>
      </c>
      <c r="C81" s="12" t="n">
        <v>6612</v>
      </c>
      <c r="D81" s="12" t="n">
        <v>47</v>
      </c>
      <c r="E81" s="12" t="n">
        <v>71</v>
      </c>
      <c r="F81" s="12" t="n">
        <v>2</v>
      </c>
      <c r="G81" s="12" t="n">
        <v>4230</v>
      </c>
      <c r="H81" s="12" t="n">
        <v>2311</v>
      </c>
      <c r="I81" s="12" t="n">
        <v>48</v>
      </c>
      <c r="J81" s="12" t="n">
        <v>259</v>
      </c>
      <c r="K81" s="12" t="n">
        <v>3</v>
      </c>
      <c r="L81" s="12" t="n">
        <v>420996</v>
      </c>
      <c r="M81" s="12" t="n">
        <v>16510</v>
      </c>
    </row>
    <row r="82" customFormat="false" ht="15.25" hidden="false" customHeight="false" outlineLevel="0" collapsed="false">
      <c r="A82" s="0" t="s">
        <v>46</v>
      </c>
      <c r="B82" s="1" t="n">
        <v>43942</v>
      </c>
      <c r="C82" s="6" t="n">
        <v>6619</v>
      </c>
      <c r="D82" s="6" t="n">
        <v>7</v>
      </c>
      <c r="E82" s="6" t="n">
        <v>71</v>
      </c>
      <c r="F82" s="6" t="n">
        <v>0</v>
      </c>
      <c r="G82" s="6" t="n">
        <v>4258</v>
      </c>
      <c r="H82" s="6" t="n">
        <v>2290</v>
      </c>
      <c r="I82" s="6" t="n">
        <v>49</v>
      </c>
      <c r="J82" s="6" t="n">
        <v>260</v>
      </c>
      <c r="K82" s="6" t="n">
        <v>3</v>
      </c>
      <c r="L82" s="6" t="n">
        <v>431734</v>
      </c>
      <c r="M82" s="6" t="n">
        <v>16931</v>
      </c>
    </row>
    <row r="83" customFormat="false" ht="15.25" hidden="false" customHeight="false" outlineLevel="0" collapsed="false">
      <c r="A83" s="0" t="s">
        <v>46</v>
      </c>
      <c r="B83" s="1" t="n">
        <v>43943</v>
      </c>
      <c r="C83" s="6" t="n">
        <v>6645</v>
      </c>
      <c r="D83" s="6" t="n">
        <v>26</v>
      </c>
      <c r="E83" s="6" t="n">
        <v>71</v>
      </c>
      <c r="F83" s="6" t="n">
        <v>0</v>
      </c>
      <c r="G83" s="6" t="n">
        <v>4685</v>
      </c>
      <c r="H83" s="6" t="n">
        <v>1889</v>
      </c>
      <c r="I83" s="6" t="n">
        <v>49</v>
      </c>
      <c r="J83" s="6" t="n">
        <v>261</v>
      </c>
      <c r="K83" s="6" t="n">
        <v>3</v>
      </c>
      <c r="L83" s="6" t="n">
        <v>439000</v>
      </c>
      <c r="M83" s="6" t="n">
        <v>17216</v>
      </c>
    </row>
    <row r="84" customFormat="false" ht="15.25" hidden="false" customHeight="false" outlineLevel="0" collapsed="false">
      <c r="A84" s="0" t="s">
        <v>46</v>
      </c>
      <c r="B84" s="1" t="n">
        <v>43944</v>
      </c>
      <c r="C84" s="6" t="n">
        <v>6649</v>
      </c>
      <c r="D84" s="6" t="n">
        <v>4</v>
      </c>
      <c r="E84" s="6" t="n">
        <v>74</v>
      </c>
      <c r="F84" s="6" t="n">
        <v>3</v>
      </c>
      <c r="G84" s="6" t="n">
        <v>4920</v>
      </c>
      <c r="H84" s="6" t="n">
        <v>1655</v>
      </c>
      <c r="I84" s="6" t="n">
        <v>47</v>
      </c>
      <c r="J84" s="6" t="n">
        <v>261</v>
      </c>
      <c r="K84" s="6" t="n">
        <v>3</v>
      </c>
      <c r="L84" s="6" t="n">
        <v>452441</v>
      </c>
      <c r="M84" s="6" t="n">
        <v>17743</v>
      </c>
    </row>
    <row r="85" customFormat="false" ht="15.25" hidden="false" customHeight="false" outlineLevel="0" collapsed="false">
      <c r="A85" s="0" t="s">
        <v>46</v>
      </c>
      <c r="B85" s="1" t="n">
        <v>43945</v>
      </c>
      <c r="C85" s="6" t="n">
        <v>6661</v>
      </c>
      <c r="D85" s="6" t="n">
        <v>12</v>
      </c>
      <c r="E85" s="6" t="n">
        <v>75</v>
      </c>
      <c r="F85" s="6" t="n">
        <v>1</v>
      </c>
      <c r="G85" s="6" t="n">
        <v>5045</v>
      </c>
      <c r="H85" s="6" t="n">
        <v>1541</v>
      </c>
      <c r="I85" s="6" t="n">
        <v>45</v>
      </c>
      <c r="J85" s="6" t="n">
        <v>261</v>
      </c>
      <c r="K85" s="6" t="n">
        <v>3</v>
      </c>
      <c r="L85" s="6" t="n">
        <v>466659</v>
      </c>
      <c r="M85" s="6" t="n">
        <v>18300</v>
      </c>
    </row>
    <row r="86" customFormat="false" ht="15.25" hidden="false" customHeight="false" outlineLevel="0" collapsed="false">
      <c r="A86" s="0" t="s">
        <v>46</v>
      </c>
      <c r="B86" s="1" t="n">
        <v>43946</v>
      </c>
      <c r="C86" s="6" t="n">
        <v>6675</v>
      </c>
      <c r="D86" s="6" t="n">
        <v>14</v>
      </c>
      <c r="E86" s="6" t="n">
        <v>79</v>
      </c>
      <c r="F86" s="6" t="n">
        <v>4</v>
      </c>
      <c r="G86" s="6" t="n">
        <v>5136</v>
      </c>
      <c r="H86" s="6" t="n">
        <v>1460</v>
      </c>
      <c r="I86" s="6" t="n">
        <v>43</v>
      </c>
      <c r="J86" s="6" t="n">
        <v>262</v>
      </c>
      <c r="K86" s="6" t="n">
        <v>3</v>
      </c>
      <c r="L86" s="6" t="n">
        <v>482371</v>
      </c>
      <c r="M86" s="6" t="n">
        <v>18917</v>
      </c>
    </row>
    <row r="87" customFormat="false" ht="15.25" hidden="false" customHeight="false" outlineLevel="0" collapsed="false">
      <c r="A87" s="0" t="s">
        <v>46</v>
      </c>
      <c r="B87" s="1" t="n">
        <v>43947</v>
      </c>
      <c r="C87" s="6" t="n">
        <v>6695</v>
      </c>
      <c r="D87" s="6" t="n">
        <v>20</v>
      </c>
      <c r="E87" s="6" t="n">
        <v>80</v>
      </c>
      <c r="F87" s="6" t="n">
        <v>1</v>
      </c>
      <c r="G87" s="6" t="n">
        <v>5372</v>
      </c>
      <c r="H87" s="6" t="n">
        <v>1243</v>
      </c>
      <c r="I87" s="6" t="n">
        <v>43</v>
      </c>
      <c r="J87" s="6" t="n">
        <v>263</v>
      </c>
      <c r="K87" s="6" t="n">
        <v>3</v>
      </c>
      <c r="L87" s="6" t="n">
        <v>494257</v>
      </c>
      <c r="M87" s="6" t="n">
        <v>19383</v>
      </c>
    </row>
    <row r="88" customFormat="false" ht="15.25" hidden="false" customHeight="false" outlineLevel="0" collapsed="false">
      <c r="A88" s="0" t="s">
        <v>46</v>
      </c>
      <c r="B88" s="1" t="n">
        <v>43948</v>
      </c>
      <c r="C88" s="6" t="n">
        <v>6711</v>
      </c>
      <c r="D88" s="6" t="n">
        <v>16</v>
      </c>
      <c r="E88" s="6" t="n">
        <v>83</v>
      </c>
      <c r="F88" s="6" t="n">
        <v>3</v>
      </c>
      <c r="G88" s="6" t="n">
        <v>5539</v>
      </c>
      <c r="H88" s="6" t="n">
        <v>1089</v>
      </c>
      <c r="I88" s="6" t="n">
        <v>42</v>
      </c>
      <c r="J88" s="6" t="n">
        <v>263</v>
      </c>
      <c r="K88" s="6" t="n">
        <v>3</v>
      </c>
      <c r="L88" s="6" t="n">
        <v>506449</v>
      </c>
      <c r="M88" s="6" t="n">
        <v>19861</v>
      </c>
    </row>
    <row r="89" customFormat="false" ht="14" hidden="false" customHeight="false" outlineLevel="0" collapsed="false">
      <c r="A89" s="0" t="s">
        <v>46</v>
      </c>
      <c r="B89" s="1" t="n">
        <v>43949</v>
      </c>
      <c r="C89" s="2" t="n">
        <v>6720</v>
      </c>
      <c r="D89" s="2" t="n">
        <v>9</v>
      </c>
      <c r="E89" s="2" t="n">
        <v>83</v>
      </c>
      <c r="F89" s="2" t="n">
        <v>0</v>
      </c>
      <c r="G89" s="2" t="n">
        <v>5586</v>
      </c>
      <c r="H89" s="2" t="n">
        <v>1051</v>
      </c>
      <c r="I89" s="2" t="n">
        <v>43</v>
      </c>
      <c r="J89" s="2" t="n">
        <v>264</v>
      </c>
      <c r="K89" s="2" t="n">
        <v>3</v>
      </c>
      <c r="L89" s="2" t="n">
        <v>517063</v>
      </c>
      <c r="M89" s="2" t="n">
        <v>20277</v>
      </c>
    </row>
    <row r="90" customFormat="false" ht="14" hidden="false" customHeight="false" outlineLevel="0" collapsed="false">
      <c r="A90" s="0" t="s">
        <v>46</v>
      </c>
      <c r="B90" s="1" t="n">
        <v>43950</v>
      </c>
      <c r="C90" s="2" t="n">
        <v>6731</v>
      </c>
      <c r="D90" s="2" t="n">
        <v>11</v>
      </c>
      <c r="E90" s="2" t="n">
        <v>84</v>
      </c>
      <c r="F90" s="2" t="n">
        <v>1</v>
      </c>
      <c r="G90" s="2" t="n">
        <v>5626</v>
      </c>
      <c r="H90" s="2" t="n">
        <v>1021</v>
      </c>
      <c r="I90" s="2" t="n">
        <v>42</v>
      </c>
      <c r="J90" s="2" t="n">
        <v>264</v>
      </c>
      <c r="K90" s="2" t="n">
        <v>3</v>
      </c>
      <c r="L90" s="2" t="n">
        <v>530679</v>
      </c>
      <c r="M90" s="2" t="n">
        <v>20811</v>
      </c>
    </row>
    <row r="91" customFormat="false" ht="14" hidden="false" customHeight="false" outlineLevel="0" collapsed="false">
      <c r="A91" s="0" t="s">
        <v>46</v>
      </c>
      <c r="B91" s="1" t="n">
        <v>43951</v>
      </c>
      <c r="C91" s="2" t="n">
        <v>6746</v>
      </c>
      <c r="D91" s="2" t="n">
        <v>15</v>
      </c>
      <c r="E91" s="2" t="n">
        <v>89</v>
      </c>
      <c r="F91" s="2" t="n">
        <v>5</v>
      </c>
      <c r="G91" s="2" t="n">
        <v>5667</v>
      </c>
      <c r="H91" s="2" t="n">
        <v>990</v>
      </c>
      <c r="I91" s="2" t="n">
        <v>38</v>
      </c>
      <c r="J91" s="2" t="n">
        <v>265</v>
      </c>
      <c r="K91" s="2" t="n">
        <v>3</v>
      </c>
      <c r="L91" s="2" t="n">
        <v>544410</v>
      </c>
      <c r="M91" s="2" t="n">
        <v>21350</v>
      </c>
    </row>
    <row r="92" customFormat="false" ht="14.75" hidden="false" customHeight="false" outlineLevel="0" collapsed="false">
      <c r="A92" s="0" t="s">
        <v>46</v>
      </c>
      <c r="B92" s="1" t="n">
        <v>43952</v>
      </c>
      <c r="C92" s="2" t="n">
        <v>6753</v>
      </c>
      <c r="D92" s="2" t="n">
        <v>7</v>
      </c>
      <c r="E92" s="2" t="n">
        <v>91</v>
      </c>
      <c r="F92" s="2" t="n">
        <v>2</v>
      </c>
      <c r="G92" s="2" t="n">
        <v>5715</v>
      </c>
      <c r="H92" s="2" t="n">
        <v>947</v>
      </c>
      <c r="I92" s="2" t="n">
        <v>34</v>
      </c>
      <c r="J92" s="2" t="n">
        <v>265</v>
      </c>
      <c r="K92" s="2" t="n">
        <v>4</v>
      </c>
      <c r="L92" s="2" t="n">
        <v>563641</v>
      </c>
      <c r="M92" s="2" t="n">
        <v>22104</v>
      </c>
    </row>
    <row r="93" customFormat="false" ht="15.25" hidden="false" customHeight="false" outlineLevel="0" collapsed="false">
      <c r="A93" s="0" t="s">
        <v>46</v>
      </c>
      <c r="B93" s="1" t="n">
        <v>43953</v>
      </c>
      <c r="C93" s="6" t="n">
        <f aca="false">Sheet1!AJO94</f>
        <v>6767</v>
      </c>
      <c r="D93" s="6" t="n">
        <f aca="false">Sheet1!AJP94</f>
        <v>14</v>
      </c>
      <c r="E93" s="6" t="n">
        <f aca="false">Sheet1!AJQ94</f>
        <v>93</v>
      </c>
      <c r="F93" s="6" t="n">
        <f aca="false">Sheet1!AJR94</f>
        <v>2</v>
      </c>
      <c r="G93" s="6" t="n">
        <f aca="false">Sheet1!AJS94</f>
        <v>5745</v>
      </c>
      <c r="H93" s="6" t="n">
        <f aca="false">Sheet1!AJT94</f>
        <v>929</v>
      </c>
      <c r="I93" s="6" t="n">
        <f aca="false">Sheet1!AJU94</f>
        <v>28</v>
      </c>
      <c r="J93" s="6" t="n">
        <f aca="false">Sheet1!AJV94</f>
        <v>265</v>
      </c>
      <c r="K93" s="6" t="n">
        <f aca="false">Sheet1!AJW94</f>
        <v>4</v>
      </c>
      <c r="L93" s="6" t="n">
        <f aca="false">Sheet1!AJX94</f>
        <v>588868</v>
      </c>
      <c r="M93" s="6" t="n">
        <f aca="false">Sheet1!AJY94</f>
        <v>23093</v>
      </c>
    </row>
    <row r="94" customFormat="false" ht="15.25" hidden="false" customHeight="false" outlineLevel="0" collapsed="false">
      <c r="A94" s="0" t="s">
        <v>46</v>
      </c>
      <c r="B94" s="1" t="n">
        <v>43954</v>
      </c>
      <c r="C94" s="6" t="n">
        <f aca="false">Sheet1!AJO95</f>
        <v>6783</v>
      </c>
      <c r="D94" s="6" t="n">
        <f aca="false">Sheet1!AJP95</f>
        <v>16</v>
      </c>
      <c r="E94" s="6" t="n">
        <f aca="false">Sheet1!AJQ95</f>
        <v>93</v>
      </c>
      <c r="F94" s="6" t="n">
        <f aca="false">Sheet1!AJR95</f>
        <v>0</v>
      </c>
      <c r="G94" s="6" t="n">
        <f aca="false">Sheet1!AJS95</f>
        <v>5789</v>
      </c>
      <c r="H94" s="6" t="n">
        <f aca="false">Sheet1!AJT95</f>
        <v>901</v>
      </c>
      <c r="I94" s="6" t="n">
        <f aca="false">Sheet1!AJU95</f>
        <v>28</v>
      </c>
      <c r="J94" s="6" t="n">
        <f aca="false">Sheet1!AJV95</f>
        <v>266</v>
      </c>
      <c r="K94" s="6" t="n">
        <f aca="false">Sheet1!AJW95</f>
        <v>4</v>
      </c>
      <c r="L94" s="6" t="n">
        <f aca="false">Sheet1!AJX95</f>
        <v>611583</v>
      </c>
      <c r="M94" s="6" t="n">
        <f aca="false">Sheet1!AJY95</f>
        <v>23984</v>
      </c>
    </row>
    <row r="95" customFormat="false" ht="15.25" hidden="false" customHeight="false" outlineLevel="0" collapsed="false"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47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47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47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47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47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47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47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47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47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47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47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47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47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47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47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47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47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47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47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47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47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47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47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47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47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47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47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47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47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47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47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47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47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47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47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47</v>
      </c>
      <c r="B37" s="1" t="n">
        <v>43897</v>
      </c>
      <c r="C37" s="7" t="n">
        <v>23</v>
      </c>
      <c r="D37" s="7" t="n">
        <v>3</v>
      </c>
      <c r="E37" s="7" t="n">
        <v>0</v>
      </c>
      <c r="F37" s="7" t="n">
        <v>0</v>
      </c>
      <c r="G37" s="7" t="n">
        <v>1</v>
      </c>
      <c r="H37" s="7" t="n">
        <v>22</v>
      </c>
      <c r="I37" s="7" t="n">
        <v>0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47</v>
      </c>
      <c r="B38" s="1" t="n">
        <v>43898</v>
      </c>
      <c r="C38" s="6" t="n">
        <v>27</v>
      </c>
      <c r="D38" s="6" t="n">
        <v>4</v>
      </c>
      <c r="E38" s="6" t="n">
        <v>0</v>
      </c>
      <c r="F38" s="6" t="n">
        <v>0</v>
      </c>
      <c r="G38" s="6" t="n">
        <v>1</v>
      </c>
      <c r="H38" s="6" t="n">
        <v>26</v>
      </c>
      <c r="I38" s="6" t="n">
        <v>0</v>
      </c>
      <c r="J38" s="6" t="n">
        <v>4.7</v>
      </c>
      <c r="K38" s="6"/>
      <c r="L38" s="6"/>
      <c r="M38" s="6"/>
    </row>
    <row r="39" customFormat="false" ht="15.25" hidden="false" customHeight="false" outlineLevel="0" collapsed="false">
      <c r="A39" s="0" t="s">
        <v>47</v>
      </c>
      <c r="B39" s="1" t="n">
        <v>43899</v>
      </c>
      <c r="C39" s="6" t="n">
        <v>35</v>
      </c>
      <c r="D39" s="6" t="n">
        <v>8</v>
      </c>
      <c r="E39" s="6" t="n">
        <v>0</v>
      </c>
      <c r="F39" s="6" t="n">
        <v>0</v>
      </c>
      <c r="G39" s="6" t="n">
        <v>1</v>
      </c>
      <c r="H39" s="6" t="n">
        <v>34</v>
      </c>
      <c r="I39" s="6" t="n">
        <v>0</v>
      </c>
      <c r="J39" s="6" t="n">
        <v>6</v>
      </c>
      <c r="K39" s="6"/>
      <c r="L39" s="6"/>
      <c r="M39" s="6"/>
    </row>
    <row r="40" customFormat="false" ht="15.25" hidden="false" customHeight="false" outlineLevel="0" collapsed="false">
      <c r="A40" s="0" t="s">
        <v>47</v>
      </c>
      <c r="B40" s="1" t="n">
        <v>43900</v>
      </c>
      <c r="C40" s="6" t="n">
        <v>90</v>
      </c>
      <c r="D40" s="6" t="n">
        <v>55</v>
      </c>
      <c r="E40" s="6" t="n">
        <v>0</v>
      </c>
      <c r="F40" s="6" t="n">
        <v>0</v>
      </c>
      <c r="G40" s="6" t="n">
        <v>1</v>
      </c>
      <c r="H40" s="6" t="n">
        <v>89</v>
      </c>
      <c r="I40" s="6" t="n">
        <v>0</v>
      </c>
      <c r="J40" s="6" t="n">
        <v>15.5</v>
      </c>
      <c r="K40" s="6"/>
      <c r="L40" s="6"/>
      <c r="M40" s="6"/>
    </row>
    <row r="41" customFormat="false" ht="15.25" hidden="false" customHeight="false" outlineLevel="0" collapsed="false">
      <c r="A41" s="0" t="s">
        <v>47</v>
      </c>
      <c r="B41" s="1" t="n">
        <v>43901</v>
      </c>
      <c r="C41" s="6" t="n">
        <v>262</v>
      </c>
      <c r="D41" s="6" t="n">
        <v>172</v>
      </c>
      <c r="E41" s="6" t="n">
        <v>0</v>
      </c>
      <c r="F41" s="6" t="n">
        <v>0</v>
      </c>
      <c r="G41" s="6" t="n">
        <v>1</v>
      </c>
      <c r="H41" s="6" t="n">
        <v>261</v>
      </c>
      <c r="I41" s="6" t="n">
        <v>0</v>
      </c>
      <c r="J41" s="6" t="n">
        <v>45.2</v>
      </c>
      <c r="K41" s="6"/>
      <c r="L41" s="6"/>
      <c r="M41" s="6"/>
    </row>
    <row r="42" customFormat="false" ht="15.25" hidden="false" customHeight="false" outlineLevel="0" collapsed="false">
      <c r="A42" s="0" t="s">
        <v>47</v>
      </c>
      <c r="B42" s="1" t="n">
        <v>43902</v>
      </c>
      <c r="C42" s="6" t="n">
        <v>514</v>
      </c>
      <c r="D42" s="6" t="n">
        <v>252</v>
      </c>
      <c r="E42" s="6" t="n">
        <v>0</v>
      </c>
      <c r="F42" s="6" t="n">
        <v>0</v>
      </c>
      <c r="G42" s="6" t="n">
        <v>1</v>
      </c>
      <c r="H42" s="6" t="n">
        <v>513</v>
      </c>
      <c r="I42" s="6" t="n">
        <v>0</v>
      </c>
      <c r="J42" s="6" t="n">
        <v>88.7</v>
      </c>
      <c r="K42" s="6"/>
      <c r="L42" s="6"/>
      <c r="M42" s="6"/>
    </row>
    <row r="43" customFormat="false" ht="15.25" hidden="false" customHeight="false" outlineLevel="0" collapsed="false">
      <c r="A43" s="0" t="s">
        <v>47</v>
      </c>
      <c r="B43" s="1" t="n">
        <v>43903</v>
      </c>
      <c r="C43" s="6" t="n">
        <v>674</v>
      </c>
      <c r="D43" s="6" t="n">
        <v>160</v>
      </c>
      <c r="E43" s="6" t="n">
        <v>0</v>
      </c>
      <c r="F43" s="6" t="n">
        <v>0</v>
      </c>
      <c r="G43" s="6" t="n">
        <v>1</v>
      </c>
      <c r="H43" s="6" t="n">
        <v>673</v>
      </c>
      <c r="I43" s="6" t="n">
        <v>2</v>
      </c>
      <c r="J43" s="6" t="n">
        <v>116.4</v>
      </c>
      <c r="K43" s="6"/>
      <c r="L43" s="6"/>
      <c r="M43" s="6"/>
    </row>
    <row r="44" customFormat="false" ht="15.25" hidden="false" customHeight="false" outlineLevel="0" collapsed="false">
      <c r="A44" s="0" t="s">
        <v>47</v>
      </c>
      <c r="B44" s="1" t="n">
        <v>43904</v>
      </c>
      <c r="C44" s="6" t="n">
        <v>801</v>
      </c>
      <c r="D44" s="6" t="n">
        <v>127</v>
      </c>
      <c r="E44" s="6" t="n">
        <v>0</v>
      </c>
      <c r="F44" s="6" t="n">
        <v>0</v>
      </c>
      <c r="G44" s="6" t="n">
        <v>1</v>
      </c>
      <c r="H44" s="6" t="n">
        <v>800</v>
      </c>
      <c r="I44" s="6" t="n">
        <v>2</v>
      </c>
      <c r="J44" s="6" t="n">
        <v>138.3</v>
      </c>
      <c r="K44" s="6"/>
      <c r="L44" s="6"/>
      <c r="M44" s="6"/>
    </row>
    <row r="45" customFormat="false" ht="15.25" hidden="false" customHeight="false" outlineLevel="0" collapsed="false">
      <c r="A45" s="0" t="s">
        <v>47</v>
      </c>
      <c r="B45" s="1" t="n">
        <v>43905</v>
      </c>
      <c r="C45" s="6" t="n">
        <v>827</v>
      </c>
      <c r="D45" s="6" t="n">
        <v>26</v>
      </c>
      <c r="E45" s="6" t="n">
        <v>1</v>
      </c>
      <c r="F45" s="6" t="n">
        <v>1</v>
      </c>
      <c r="G45" s="6" t="n">
        <v>1</v>
      </c>
      <c r="H45" s="6" t="n">
        <v>825</v>
      </c>
      <c r="I45" s="6" t="n">
        <v>2</v>
      </c>
      <c r="J45" s="6" t="n">
        <v>142.8</v>
      </c>
      <c r="K45" s="6"/>
      <c r="L45" s="6"/>
      <c r="M45" s="6"/>
    </row>
    <row r="46" customFormat="false" ht="15.25" hidden="false" customHeight="false" outlineLevel="0" collapsed="false">
      <c r="A46" s="0" t="s">
        <v>47</v>
      </c>
      <c r="B46" s="1" t="n">
        <v>43906</v>
      </c>
      <c r="C46" s="6" t="n">
        <v>864</v>
      </c>
      <c r="D46" s="6" t="n">
        <v>37</v>
      </c>
      <c r="E46" s="6" t="n">
        <v>2</v>
      </c>
      <c r="F46" s="6" t="n">
        <v>1</v>
      </c>
      <c r="G46" s="6" t="n">
        <v>1</v>
      </c>
      <c r="H46" s="6" t="n">
        <v>861</v>
      </c>
      <c r="I46" s="6" t="n">
        <v>2</v>
      </c>
      <c r="J46" s="6" t="n">
        <v>149.2</v>
      </c>
      <c r="K46" s="6"/>
      <c r="L46" s="6"/>
      <c r="M46" s="6"/>
    </row>
    <row r="47" customFormat="false" ht="15.25" hidden="false" customHeight="false" outlineLevel="0" collapsed="false">
      <c r="A47" s="0" t="s">
        <v>47</v>
      </c>
      <c r="B47" s="1" t="n">
        <v>43907</v>
      </c>
      <c r="C47" s="6" t="n">
        <v>914</v>
      </c>
      <c r="D47" s="6" t="n">
        <v>50</v>
      </c>
      <c r="E47" s="6" t="n">
        <v>4</v>
      </c>
      <c r="F47" s="6" t="n">
        <v>2</v>
      </c>
      <c r="G47" s="6" t="n">
        <v>1</v>
      </c>
      <c r="H47" s="6" t="n">
        <v>909</v>
      </c>
      <c r="I47" s="6" t="n">
        <v>10</v>
      </c>
      <c r="J47" s="6" t="n">
        <v>157.8</v>
      </c>
      <c r="K47" s="6"/>
      <c r="L47" s="6"/>
      <c r="M47" s="6"/>
    </row>
    <row r="48" customFormat="false" ht="15.25" hidden="false" customHeight="false" outlineLevel="0" collapsed="false">
      <c r="A48" s="0" t="s">
        <v>47</v>
      </c>
      <c r="B48" s="1" t="n">
        <v>43908</v>
      </c>
      <c r="C48" s="6" t="n">
        <v>977</v>
      </c>
      <c r="D48" s="6" t="n">
        <v>63</v>
      </c>
      <c r="E48" s="6" t="n">
        <v>4</v>
      </c>
      <c r="F48" s="6" t="n">
        <v>0</v>
      </c>
      <c r="G48" s="6" t="n">
        <v>1</v>
      </c>
      <c r="H48" s="6" t="n">
        <v>972</v>
      </c>
      <c r="I48" s="6" t="n">
        <v>18</v>
      </c>
      <c r="J48" s="6" t="n">
        <v>168.7</v>
      </c>
      <c r="K48" s="6"/>
      <c r="L48" s="6"/>
      <c r="M48" s="6"/>
    </row>
    <row r="49" customFormat="false" ht="15.25" hidden="false" customHeight="false" outlineLevel="0" collapsed="false">
      <c r="A49" s="0" t="s">
        <v>47</v>
      </c>
      <c r="B49" s="1" t="n">
        <v>43909</v>
      </c>
      <c r="C49" s="6" t="n">
        <v>1057</v>
      </c>
      <c r="D49" s="6" t="n">
        <v>80</v>
      </c>
      <c r="E49" s="6" t="n">
        <v>4</v>
      </c>
      <c r="F49" s="6" t="n">
        <v>0</v>
      </c>
      <c r="G49" s="6" t="n">
        <v>1</v>
      </c>
      <c r="H49" s="6" t="n">
        <v>1052</v>
      </c>
      <c r="I49" s="6" t="n">
        <v>24</v>
      </c>
      <c r="J49" s="6" t="n">
        <v>182</v>
      </c>
      <c r="K49" s="6"/>
      <c r="L49" s="6"/>
      <c r="M49" s="6"/>
    </row>
    <row r="50" customFormat="false" ht="15.25" hidden="false" customHeight="false" outlineLevel="0" collapsed="false">
      <c r="A50" s="0" t="s">
        <v>47</v>
      </c>
      <c r="B50" s="1" t="n">
        <v>43910</v>
      </c>
      <c r="C50" s="6" t="n">
        <v>1151</v>
      </c>
      <c r="D50" s="6" t="n">
        <v>94</v>
      </c>
      <c r="E50" s="6" t="n">
        <v>6</v>
      </c>
      <c r="F50" s="6" t="n">
        <v>2</v>
      </c>
      <c r="G50" s="6" t="n">
        <v>1</v>
      </c>
      <c r="H50" s="6" t="n">
        <v>1144</v>
      </c>
      <c r="I50" s="6" t="n">
        <v>30</v>
      </c>
      <c r="J50" s="6" t="n">
        <v>199</v>
      </c>
      <c r="K50" s="6"/>
      <c r="L50" s="6"/>
      <c r="M50" s="6"/>
    </row>
    <row r="51" customFormat="false" ht="15.25" hidden="false" customHeight="false" outlineLevel="0" collapsed="false">
      <c r="A51" s="0" t="s">
        <v>47</v>
      </c>
      <c r="B51" s="1" t="n">
        <v>43911</v>
      </c>
      <c r="C51" s="6" t="n">
        <v>1255</v>
      </c>
      <c r="D51" s="6" t="n">
        <v>104</v>
      </c>
      <c r="E51" s="6" t="n">
        <v>9</v>
      </c>
      <c r="F51" s="6" t="n">
        <v>3</v>
      </c>
      <c r="G51" s="6" t="n">
        <v>1</v>
      </c>
      <c r="H51" s="6" t="n">
        <v>1245</v>
      </c>
      <c r="I51" s="6" t="n">
        <v>37</v>
      </c>
      <c r="J51" s="6" t="n">
        <v>217</v>
      </c>
      <c r="K51" s="6"/>
      <c r="L51" s="6"/>
      <c r="M51" s="6"/>
    </row>
    <row r="52" customFormat="false" ht="15.25" hidden="false" customHeight="false" outlineLevel="0" collapsed="false">
      <c r="A52" s="0" t="s">
        <v>47</v>
      </c>
      <c r="B52" s="1" t="n">
        <v>43912</v>
      </c>
      <c r="C52" s="6" t="n">
        <v>1326</v>
      </c>
      <c r="D52" s="6" t="n">
        <v>71</v>
      </c>
      <c r="E52" s="6" t="n">
        <v>13</v>
      </c>
      <c r="F52" s="6" t="n">
        <v>4</v>
      </c>
      <c r="G52" s="6" t="n">
        <v>1</v>
      </c>
      <c r="H52" s="6" t="n">
        <v>1312</v>
      </c>
      <c r="I52" s="6" t="n">
        <v>42</v>
      </c>
      <c r="J52" s="6" t="n">
        <v>229</v>
      </c>
      <c r="K52" s="6"/>
      <c r="L52" s="6"/>
      <c r="M52" s="6"/>
    </row>
    <row r="53" customFormat="false" ht="15.25" hidden="false" customHeight="false" outlineLevel="0" collapsed="false">
      <c r="A53" s="0" t="s">
        <v>47</v>
      </c>
      <c r="B53" s="1" t="n">
        <v>43913</v>
      </c>
      <c r="C53" s="6" t="n">
        <v>1395</v>
      </c>
      <c r="D53" s="6" t="n">
        <v>69</v>
      </c>
      <c r="E53" s="6" t="n">
        <v>13</v>
      </c>
      <c r="F53" s="6" t="n">
        <v>0</v>
      </c>
      <c r="G53" s="6" t="n">
        <v>1</v>
      </c>
      <c r="H53" s="6" t="n">
        <v>1381</v>
      </c>
      <c r="I53" s="6" t="n">
        <v>42</v>
      </c>
      <c r="J53" s="6" t="n">
        <v>241</v>
      </c>
      <c r="K53" s="6"/>
      <c r="L53" s="6"/>
      <c r="M53" s="6"/>
    </row>
    <row r="54" customFormat="false" ht="15.25" hidden="false" customHeight="false" outlineLevel="0" collapsed="false">
      <c r="A54" s="0" t="s">
        <v>47</v>
      </c>
      <c r="B54" s="1" t="n">
        <v>43914</v>
      </c>
      <c r="C54" s="6" t="n">
        <v>1450</v>
      </c>
      <c r="D54" s="6" t="n">
        <v>55</v>
      </c>
      <c r="E54" s="6" t="n">
        <v>24</v>
      </c>
      <c r="F54" s="6" t="n">
        <v>11</v>
      </c>
      <c r="G54" s="6" t="n">
        <v>1</v>
      </c>
      <c r="H54" s="6" t="n">
        <v>1425</v>
      </c>
      <c r="I54" s="6" t="n">
        <v>55</v>
      </c>
      <c r="J54" s="6" t="n">
        <v>250</v>
      </c>
      <c r="K54" s="6"/>
      <c r="L54" s="6"/>
      <c r="M54" s="6"/>
    </row>
    <row r="55" customFormat="false" ht="15.25" hidden="false" customHeight="false" outlineLevel="0" collapsed="false">
      <c r="A55" s="0" t="s">
        <v>47</v>
      </c>
      <c r="B55" s="1" t="n">
        <v>43915</v>
      </c>
      <c r="C55" s="8" t="n">
        <v>1591</v>
      </c>
      <c r="D55" s="8" t="n">
        <v>141</v>
      </c>
      <c r="E55" s="8" t="n">
        <v>32</v>
      </c>
      <c r="F55" s="8" t="n">
        <v>8</v>
      </c>
      <c r="G55" s="8" t="n">
        <v>1</v>
      </c>
      <c r="H55" s="8" t="n">
        <v>1558</v>
      </c>
      <c r="I55" s="8" t="n">
        <v>69</v>
      </c>
      <c r="J55" s="8" t="n">
        <v>275</v>
      </c>
      <c r="K55" s="8" t="n">
        <v>6</v>
      </c>
      <c r="L55" s="8"/>
      <c r="M55" s="8"/>
    </row>
    <row r="56" customFormat="false" ht="15.25" hidden="false" customHeight="false" outlineLevel="0" collapsed="false">
      <c r="A56" s="0" t="s">
        <v>47</v>
      </c>
      <c r="B56" s="1" t="n">
        <v>43916</v>
      </c>
      <c r="C56" s="8" t="n">
        <v>1724</v>
      </c>
      <c r="D56" s="8" t="n">
        <v>133</v>
      </c>
      <c r="E56" s="8" t="n">
        <v>34</v>
      </c>
      <c r="F56" s="8" t="n">
        <v>2</v>
      </c>
      <c r="G56" s="8" t="n">
        <v>1</v>
      </c>
      <c r="H56" s="8" t="n">
        <v>1689</v>
      </c>
      <c r="I56" s="8" t="n">
        <v>69</v>
      </c>
      <c r="J56" s="8" t="n">
        <v>298</v>
      </c>
      <c r="K56" s="8" t="n">
        <v>6</v>
      </c>
      <c r="L56" s="8"/>
      <c r="M56" s="8"/>
    </row>
    <row r="57" customFormat="false" ht="15.25" hidden="false" customHeight="false" outlineLevel="0" collapsed="false">
      <c r="A57" s="0" t="s">
        <v>47</v>
      </c>
      <c r="B57" s="1" t="n">
        <v>43917</v>
      </c>
      <c r="C57" s="8" t="n">
        <v>1877</v>
      </c>
      <c r="D57" s="8" t="n">
        <v>153</v>
      </c>
      <c r="E57" s="8" t="n">
        <v>41</v>
      </c>
      <c r="F57" s="8" t="n">
        <v>7</v>
      </c>
      <c r="G57" s="8" t="n">
        <v>1</v>
      </c>
      <c r="H57" s="8" t="n">
        <v>1835</v>
      </c>
      <c r="I57" s="8" t="n">
        <v>94</v>
      </c>
      <c r="J57" s="8" t="n">
        <v>324</v>
      </c>
      <c r="K57" s="8" t="n">
        <v>7</v>
      </c>
      <c r="L57" s="8"/>
      <c r="M57" s="8"/>
    </row>
    <row r="58" customFormat="false" ht="15.25" hidden="false" customHeight="false" outlineLevel="0" collapsed="false">
      <c r="A58" s="0" t="s">
        <v>47</v>
      </c>
      <c r="B58" s="1" t="n">
        <v>43918</v>
      </c>
      <c r="C58" s="8" t="n">
        <v>2046</v>
      </c>
      <c r="D58" s="8" t="n">
        <v>169</v>
      </c>
      <c r="E58" s="8" t="n">
        <v>52</v>
      </c>
      <c r="F58" s="8" t="n">
        <v>11</v>
      </c>
      <c r="G58" s="8" t="n">
        <v>1</v>
      </c>
      <c r="H58" s="8" t="n">
        <v>1993</v>
      </c>
      <c r="I58" s="8" t="n">
        <v>109</v>
      </c>
      <c r="J58" s="8" t="n">
        <v>353</v>
      </c>
      <c r="K58" s="8" t="n">
        <v>9</v>
      </c>
      <c r="M58" s="8"/>
    </row>
    <row r="59" customFormat="false" ht="15.25" hidden="false" customHeight="false" outlineLevel="0" collapsed="false">
      <c r="A59" s="0" t="s">
        <v>47</v>
      </c>
      <c r="B59" s="1" t="n">
        <v>43919</v>
      </c>
      <c r="C59" s="8" t="n">
        <v>2201</v>
      </c>
      <c r="D59" s="8" t="n">
        <v>155</v>
      </c>
      <c r="E59" s="8" t="n">
        <v>65</v>
      </c>
      <c r="F59" s="8" t="n">
        <v>13</v>
      </c>
      <c r="G59" s="8" t="n">
        <v>1</v>
      </c>
      <c r="H59" s="8" t="n">
        <v>2135</v>
      </c>
      <c r="I59" s="8" t="n">
        <v>109</v>
      </c>
      <c r="J59" s="8" t="n">
        <v>380</v>
      </c>
      <c r="K59" s="8" t="n">
        <v>11</v>
      </c>
      <c r="M59" s="8"/>
    </row>
    <row r="60" customFormat="false" ht="15.25" hidden="false" customHeight="false" outlineLevel="0" collapsed="false">
      <c r="A60" s="0" t="s">
        <v>47</v>
      </c>
      <c r="B60" s="1" t="n">
        <v>43920</v>
      </c>
      <c r="C60" s="8" t="n">
        <v>2395</v>
      </c>
      <c r="D60" s="8" t="n">
        <v>194</v>
      </c>
      <c r="E60" s="8" t="n">
        <v>72</v>
      </c>
      <c r="F60" s="8" t="n">
        <v>7</v>
      </c>
      <c r="G60" s="8" t="n">
        <v>1</v>
      </c>
      <c r="H60" s="8" t="n">
        <v>2322</v>
      </c>
      <c r="I60" s="8" t="n">
        <v>113</v>
      </c>
      <c r="J60" s="8" t="n">
        <v>413</v>
      </c>
      <c r="K60" s="8" t="n">
        <v>12</v>
      </c>
      <c r="M60" s="8"/>
    </row>
    <row r="61" customFormat="false" ht="15.25" hidden="false" customHeight="false" outlineLevel="0" collapsed="false">
      <c r="A61" s="0" t="s">
        <v>47</v>
      </c>
      <c r="B61" s="1" t="n">
        <v>43921</v>
      </c>
      <c r="C61" s="8" t="n">
        <v>2577</v>
      </c>
      <c r="D61" s="8" t="n">
        <v>182</v>
      </c>
      <c r="E61" s="8" t="n">
        <v>77</v>
      </c>
      <c r="F61" s="8" t="n">
        <v>5</v>
      </c>
      <c r="G61" s="8" t="n">
        <v>1</v>
      </c>
      <c r="H61" s="8" t="n">
        <v>2499</v>
      </c>
      <c r="I61" s="8" t="n">
        <v>137</v>
      </c>
      <c r="J61" s="8" t="n">
        <v>445</v>
      </c>
      <c r="K61" s="8" t="n">
        <v>13</v>
      </c>
      <c r="M61" s="8"/>
    </row>
    <row r="62" customFormat="false" ht="15.25" hidden="false" customHeight="false" outlineLevel="0" collapsed="false">
      <c r="A62" s="0" t="s">
        <v>47</v>
      </c>
      <c r="B62" s="1" t="n">
        <v>43922</v>
      </c>
      <c r="C62" s="8" t="n">
        <v>2860</v>
      </c>
      <c r="D62" s="8" t="n">
        <v>283</v>
      </c>
      <c r="E62" s="8" t="n">
        <v>90</v>
      </c>
      <c r="F62" s="8" t="n">
        <v>13</v>
      </c>
      <c r="G62" s="8" t="n">
        <v>1</v>
      </c>
      <c r="H62" s="8" t="n">
        <v>2769</v>
      </c>
      <c r="I62" s="8" t="n">
        <v>145</v>
      </c>
      <c r="J62" s="8" t="n">
        <v>494</v>
      </c>
      <c r="K62" s="8" t="n">
        <v>16</v>
      </c>
      <c r="M62" s="8"/>
    </row>
    <row r="63" customFormat="false" ht="15.25" hidden="false" customHeight="false" outlineLevel="0" collapsed="false">
      <c r="A63" s="0" t="s">
        <v>47</v>
      </c>
      <c r="B63" s="1" t="n">
        <v>43923</v>
      </c>
      <c r="C63" s="8" t="n">
        <v>3107</v>
      </c>
      <c r="D63" s="8" t="n">
        <v>247</v>
      </c>
      <c r="E63" s="8" t="n">
        <v>104</v>
      </c>
      <c r="F63" s="8" t="n">
        <v>14</v>
      </c>
      <c r="G63" s="8" t="n">
        <v>894</v>
      </c>
      <c r="H63" s="8" t="n">
        <v>2109</v>
      </c>
      <c r="I63" s="8" t="n">
        <v>145</v>
      </c>
      <c r="J63" s="8" t="n">
        <v>536</v>
      </c>
      <c r="K63" s="8" t="n">
        <v>18</v>
      </c>
      <c r="M63" s="8"/>
    </row>
    <row r="64" customFormat="false" ht="15.25" hidden="false" customHeight="false" outlineLevel="0" collapsed="false">
      <c r="A64" s="0" t="s">
        <v>47</v>
      </c>
      <c r="B64" s="1" t="n">
        <v>43924</v>
      </c>
      <c r="C64" s="8" t="n">
        <v>3386</v>
      </c>
      <c r="D64" s="8" t="n">
        <v>279</v>
      </c>
      <c r="E64" s="8" t="n">
        <v>123</v>
      </c>
      <c r="F64" s="8" t="n">
        <v>19</v>
      </c>
      <c r="G64" s="8" t="n">
        <v>1089</v>
      </c>
      <c r="H64" s="8" t="n">
        <v>2174</v>
      </c>
      <c r="I64" s="8" t="n">
        <v>153</v>
      </c>
      <c r="J64" s="8" t="n">
        <v>585</v>
      </c>
      <c r="K64" s="8" t="n">
        <v>21</v>
      </c>
      <c r="M64" s="8"/>
    </row>
    <row r="65" customFormat="false" ht="15.25" hidden="false" customHeight="false" outlineLevel="0" collapsed="false">
      <c r="A65" s="0" t="s">
        <v>47</v>
      </c>
      <c r="B65" s="1" t="n">
        <v>43925</v>
      </c>
      <c r="C65" s="8" t="n">
        <v>3757</v>
      </c>
      <c r="D65" s="8" t="n">
        <v>371</v>
      </c>
      <c r="E65" s="8" t="n">
        <v>139</v>
      </c>
      <c r="F65" s="8" t="n">
        <v>16</v>
      </c>
      <c r="G65" s="8" t="n">
        <v>1193</v>
      </c>
      <c r="H65" s="8" t="n">
        <v>2425</v>
      </c>
      <c r="I65" s="8" t="n">
        <v>153</v>
      </c>
      <c r="J65" s="8" t="n">
        <v>649</v>
      </c>
      <c r="K65" s="8" t="n">
        <v>24</v>
      </c>
      <c r="M65" s="8"/>
    </row>
    <row r="66" customFormat="false" ht="15.25" hidden="false" customHeight="false" outlineLevel="0" collapsed="false">
      <c r="A66" s="0" t="s">
        <v>47</v>
      </c>
      <c r="B66" s="1" t="n">
        <v>43926</v>
      </c>
      <c r="C66" s="8" t="n">
        <v>4077</v>
      </c>
      <c r="D66" s="8" t="n">
        <v>320</v>
      </c>
      <c r="E66" s="8" t="n">
        <v>161</v>
      </c>
      <c r="F66" s="8" t="n">
        <v>22</v>
      </c>
      <c r="G66" s="8" t="n">
        <v>1283</v>
      </c>
      <c r="H66" s="8" t="n">
        <v>2633</v>
      </c>
      <c r="I66" s="8" t="n">
        <v>142</v>
      </c>
      <c r="J66" s="8" t="n">
        <v>704</v>
      </c>
      <c r="K66" s="8" t="n">
        <v>28</v>
      </c>
      <c r="L66" s="8" t="n">
        <v>40863</v>
      </c>
      <c r="M66" s="8" t="n">
        <v>7055</v>
      </c>
    </row>
    <row r="67" customFormat="false" ht="15.25" hidden="false" customHeight="false" outlineLevel="0" collapsed="false">
      <c r="A67" s="0" t="s">
        <v>47</v>
      </c>
      <c r="B67" s="1" t="n">
        <v>43927</v>
      </c>
      <c r="C67" s="8" t="n">
        <v>4369</v>
      </c>
      <c r="D67" s="8" t="n">
        <v>292</v>
      </c>
      <c r="E67" s="8" t="n">
        <v>179</v>
      </c>
      <c r="F67" s="8" t="n">
        <v>18</v>
      </c>
      <c r="G67" s="8" t="n">
        <v>1327</v>
      </c>
      <c r="H67" s="8" t="n">
        <v>2863</v>
      </c>
      <c r="I67" s="8" t="n">
        <v>142</v>
      </c>
      <c r="J67" s="8" t="n">
        <v>754</v>
      </c>
      <c r="K67" s="8" t="n">
        <v>31</v>
      </c>
      <c r="L67" s="8" t="n">
        <v>49249</v>
      </c>
      <c r="M67" s="8" t="n">
        <v>8503</v>
      </c>
    </row>
    <row r="68" customFormat="false" ht="15.25" hidden="false" customHeight="false" outlineLevel="0" collapsed="false">
      <c r="A68" s="0" t="s">
        <v>47</v>
      </c>
      <c r="B68" s="1" t="n">
        <v>43928</v>
      </c>
      <c r="C68" s="13" t="n">
        <v>4681</v>
      </c>
      <c r="D68" s="13" t="n">
        <v>312</v>
      </c>
      <c r="E68" s="13" t="n">
        <v>187</v>
      </c>
      <c r="F68" s="13" t="n">
        <v>8</v>
      </c>
      <c r="G68" s="13" t="n">
        <v>1378</v>
      </c>
      <c r="H68" s="13" t="n">
        <v>3116</v>
      </c>
      <c r="I68" s="13" t="n">
        <v>144</v>
      </c>
      <c r="J68" s="13" t="n">
        <v>808</v>
      </c>
      <c r="K68" s="13" t="n">
        <v>32</v>
      </c>
      <c r="L68" s="13" t="n">
        <v>52936</v>
      </c>
      <c r="M68" s="13" t="n">
        <v>9139</v>
      </c>
    </row>
    <row r="69" customFormat="false" ht="15.25" hidden="false" customHeight="false" outlineLevel="0" collapsed="false">
      <c r="A69" s="0" t="s">
        <v>47</v>
      </c>
      <c r="B69" s="1" t="n">
        <v>43929</v>
      </c>
      <c r="C69" s="12" t="n">
        <v>5071</v>
      </c>
      <c r="D69" s="12" t="n">
        <v>390</v>
      </c>
      <c r="E69" s="12" t="n">
        <v>203</v>
      </c>
      <c r="F69" s="12" t="n">
        <v>16</v>
      </c>
      <c r="G69" s="12" t="n">
        <v>1491</v>
      </c>
      <c r="H69" s="12" t="n">
        <v>3377</v>
      </c>
      <c r="I69" s="12" t="n">
        <v>127</v>
      </c>
      <c r="J69" s="12" t="n">
        <v>875</v>
      </c>
      <c r="K69" s="12" t="n">
        <v>35</v>
      </c>
      <c r="L69" s="12" t="n">
        <v>58419</v>
      </c>
      <c r="M69" s="12" t="n">
        <v>10086</v>
      </c>
    </row>
    <row r="70" customFormat="false" ht="15.25" hidden="false" customHeight="false" outlineLevel="0" collapsed="false">
      <c r="A70" s="0" t="s">
        <v>47</v>
      </c>
      <c r="B70" s="1" t="n">
        <v>43930</v>
      </c>
      <c r="C70" s="12" t="n">
        <v>5402</v>
      </c>
      <c r="D70" s="12" t="n">
        <v>331</v>
      </c>
      <c r="E70" s="12" t="n">
        <v>218</v>
      </c>
      <c r="F70" s="12" t="n">
        <v>15</v>
      </c>
      <c r="G70" s="12" t="n">
        <v>1621</v>
      </c>
      <c r="H70" s="12" t="n">
        <v>3563</v>
      </c>
      <c r="I70" s="12" t="n">
        <v>127</v>
      </c>
      <c r="J70" s="12" t="n">
        <v>933</v>
      </c>
      <c r="K70" s="12" t="n">
        <v>38</v>
      </c>
      <c r="L70" s="12" t="n">
        <v>64002</v>
      </c>
      <c r="M70" s="12" t="n">
        <v>11050</v>
      </c>
    </row>
    <row r="71" customFormat="false" ht="15.25" hidden="false" customHeight="false" outlineLevel="0" collapsed="false">
      <c r="A71" s="0" t="s">
        <v>47</v>
      </c>
      <c r="B71" s="1" t="n">
        <v>43931</v>
      </c>
      <c r="C71" s="12" t="n">
        <v>5635</v>
      </c>
      <c r="D71" s="12" t="n">
        <v>233</v>
      </c>
      <c r="E71" s="12" t="n">
        <v>237</v>
      </c>
      <c r="F71" s="12" t="n">
        <v>19</v>
      </c>
      <c r="G71" s="12" t="n">
        <v>1736</v>
      </c>
      <c r="H71" s="12" t="n">
        <v>3662</v>
      </c>
      <c r="I71" s="12" t="n">
        <v>120</v>
      </c>
      <c r="J71" s="12" t="n">
        <v>973</v>
      </c>
      <c r="K71" s="12" t="n">
        <v>41</v>
      </c>
      <c r="L71" s="12" t="n">
        <v>64002</v>
      </c>
      <c r="M71" s="12" t="n">
        <v>11050</v>
      </c>
    </row>
    <row r="72" customFormat="false" ht="15.25" hidden="false" customHeight="false" outlineLevel="0" collapsed="false">
      <c r="A72" s="0" t="s">
        <v>47</v>
      </c>
      <c r="B72" s="1" t="n">
        <v>43932</v>
      </c>
      <c r="C72" s="12" t="n">
        <v>5819</v>
      </c>
      <c r="D72" s="12" t="n">
        <v>184</v>
      </c>
      <c r="E72" s="12" t="n">
        <v>247</v>
      </c>
      <c r="F72" s="12" t="n">
        <v>10</v>
      </c>
      <c r="G72" s="12" t="n">
        <v>1773</v>
      </c>
      <c r="H72" s="12" t="n">
        <v>3799</v>
      </c>
      <c r="I72" s="12" t="n">
        <v>113</v>
      </c>
      <c r="J72" s="12" t="n">
        <v>1005</v>
      </c>
      <c r="K72" s="12" t="n">
        <v>43</v>
      </c>
      <c r="L72" s="12" t="n">
        <v>64731</v>
      </c>
      <c r="M72" s="12" t="n">
        <v>11176</v>
      </c>
    </row>
    <row r="73" customFormat="false" ht="15.25" hidden="false" customHeight="false" outlineLevel="0" collapsed="false">
      <c r="A73" s="0" t="s">
        <v>47</v>
      </c>
      <c r="B73" s="1" t="n">
        <v>43933</v>
      </c>
      <c r="C73" s="12" t="n">
        <v>5996</v>
      </c>
      <c r="D73" s="12" t="n">
        <v>177</v>
      </c>
      <c r="E73" s="12" t="n">
        <v>260</v>
      </c>
      <c r="F73" s="12" t="n">
        <v>13</v>
      </c>
      <c r="G73" s="12" t="n">
        <v>1955</v>
      </c>
      <c r="H73" s="12" t="n">
        <v>3781</v>
      </c>
      <c r="I73" s="12" t="n">
        <v>106</v>
      </c>
      <c r="J73" s="12" t="n">
        <v>1035</v>
      </c>
      <c r="K73" s="12" t="n">
        <v>45</v>
      </c>
      <c r="L73" s="12" t="n">
        <v>67771</v>
      </c>
      <c r="M73" s="12" t="n">
        <v>11700</v>
      </c>
    </row>
    <row r="74" customFormat="false" ht="15.25" hidden="false" customHeight="false" outlineLevel="0" collapsed="false">
      <c r="A74" s="0" t="s">
        <v>47</v>
      </c>
      <c r="B74" s="1" t="n">
        <v>43934</v>
      </c>
      <c r="C74" s="12" t="n">
        <v>6174</v>
      </c>
      <c r="D74" s="12" t="n">
        <v>178</v>
      </c>
      <c r="E74" s="12" t="n">
        <v>273</v>
      </c>
      <c r="F74" s="12" t="n">
        <v>13</v>
      </c>
      <c r="G74" s="12" t="n">
        <v>2123</v>
      </c>
      <c r="H74" s="12" t="n">
        <v>3778</v>
      </c>
      <c r="I74" s="12" t="n">
        <v>104</v>
      </c>
      <c r="J74" s="12" t="n">
        <v>1066</v>
      </c>
      <c r="K74" s="12" t="n">
        <v>47</v>
      </c>
      <c r="L74" s="12" t="n">
        <v>70125</v>
      </c>
      <c r="M74" s="12" t="n">
        <v>12107</v>
      </c>
    </row>
    <row r="75" customFormat="false" ht="15.25" hidden="false" customHeight="false" outlineLevel="0" collapsed="false">
      <c r="A75" s="0" t="s">
        <v>47</v>
      </c>
      <c r="B75" s="1" t="n">
        <v>43935</v>
      </c>
      <c r="C75" s="12" t="n">
        <v>6318</v>
      </c>
      <c r="D75" s="12" t="n">
        <v>144</v>
      </c>
      <c r="E75" s="12" t="n">
        <v>285</v>
      </c>
      <c r="F75" s="12" t="n">
        <v>12</v>
      </c>
      <c r="G75" s="12" t="n">
        <v>2235</v>
      </c>
      <c r="H75" s="12" t="n">
        <v>3798</v>
      </c>
      <c r="I75" s="12" t="n">
        <v>100</v>
      </c>
      <c r="J75" s="12" t="n">
        <v>1091</v>
      </c>
      <c r="K75" s="12" t="n">
        <v>49</v>
      </c>
      <c r="L75" s="12" t="n">
        <v>72099</v>
      </c>
      <c r="M75" s="12" t="n">
        <v>12448</v>
      </c>
    </row>
    <row r="76" customFormat="false" ht="15.25" hidden="false" customHeight="false" outlineLevel="0" collapsed="false">
      <c r="A76" s="0" t="s">
        <v>47</v>
      </c>
      <c r="B76" s="1" t="n">
        <v>43936</v>
      </c>
      <c r="C76" s="12" t="n">
        <v>6511</v>
      </c>
      <c r="D76" s="12" t="n">
        <v>193</v>
      </c>
      <c r="E76" s="12" t="n">
        <v>299</v>
      </c>
      <c r="F76" s="12" t="n">
        <v>14</v>
      </c>
      <c r="G76" s="12" t="n">
        <v>2515</v>
      </c>
      <c r="H76" s="12" t="n">
        <v>3697</v>
      </c>
      <c r="I76" s="12" t="n">
        <v>100</v>
      </c>
      <c r="J76" s="12" t="n">
        <v>1124</v>
      </c>
      <c r="K76" s="12" t="n">
        <v>52</v>
      </c>
      <c r="L76" s="12" t="n">
        <v>74210</v>
      </c>
      <c r="M76" s="12" t="n">
        <v>12812</v>
      </c>
    </row>
    <row r="77" customFormat="false" ht="15.25" hidden="false" customHeight="false" outlineLevel="0" collapsed="false">
      <c r="A77" s="0" t="s">
        <v>47</v>
      </c>
      <c r="B77" s="1" t="n">
        <v>43937</v>
      </c>
      <c r="C77" s="12" t="n">
        <v>6681</v>
      </c>
      <c r="D77" s="12" t="n">
        <v>170</v>
      </c>
      <c r="E77" s="12" t="n">
        <v>309</v>
      </c>
      <c r="F77" s="12" t="n">
        <v>10</v>
      </c>
      <c r="G77" s="12" t="n">
        <v>2748</v>
      </c>
      <c r="H77" s="12" t="n">
        <v>3624</v>
      </c>
      <c r="I77" s="12" t="n">
        <v>89</v>
      </c>
      <c r="J77" s="12" t="n">
        <v>1153</v>
      </c>
      <c r="K77" s="12" t="n">
        <v>53</v>
      </c>
      <c r="L77" s="12" t="n">
        <v>77712</v>
      </c>
      <c r="M77" s="12" t="n">
        <v>13417</v>
      </c>
    </row>
    <row r="78" customFormat="false" ht="15.25" hidden="false" customHeight="false" outlineLevel="0" collapsed="false">
      <c r="A78" s="0" t="s">
        <v>47</v>
      </c>
      <c r="B78" s="1" t="n">
        <v>43938</v>
      </c>
      <c r="C78" s="12" t="n">
        <v>6879</v>
      </c>
      <c r="D78" s="12" t="n">
        <v>198</v>
      </c>
      <c r="E78" s="12" t="n">
        <v>321</v>
      </c>
      <c r="F78" s="12" t="n">
        <v>12</v>
      </c>
      <c r="G78" s="12" t="n">
        <v>3023</v>
      </c>
      <c r="H78" s="12" t="n">
        <v>3535</v>
      </c>
      <c r="I78" s="12" t="n">
        <v>92</v>
      </c>
      <c r="J78" s="12" t="n">
        <v>1188</v>
      </c>
      <c r="K78" s="12" t="n">
        <v>55</v>
      </c>
      <c r="L78" s="12" t="n">
        <v>82380</v>
      </c>
      <c r="M78" s="12" t="n">
        <v>14223</v>
      </c>
    </row>
    <row r="79" customFormat="false" ht="15.25" hidden="false" customHeight="false" outlineLevel="0" collapsed="false">
      <c r="A79" s="0" t="s">
        <v>47</v>
      </c>
      <c r="B79" s="1" t="n">
        <v>43939</v>
      </c>
      <c r="C79" s="12" t="n">
        <v>7073</v>
      </c>
      <c r="D79" s="12" t="n">
        <v>194</v>
      </c>
      <c r="E79" s="12" t="n">
        <v>336</v>
      </c>
      <c r="F79" s="12" t="n">
        <v>15</v>
      </c>
      <c r="G79" s="12" t="n">
        <v>3389</v>
      </c>
      <c r="H79" s="12" t="n">
        <v>3348</v>
      </c>
      <c r="I79" s="12" t="n">
        <v>93</v>
      </c>
      <c r="J79" s="12" t="n">
        <v>1221</v>
      </c>
      <c r="K79" s="12" t="n">
        <v>58</v>
      </c>
      <c r="L79" s="12" t="n">
        <v>87024</v>
      </c>
      <c r="M79" s="12" t="n">
        <v>15024</v>
      </c>
    </row>
    <row r="80" customFormat="false" ht="15.25" hidden="false" customHeight="false" outlineLevel="0" collapsed="false">
      <c r="A80" s="0" t="s">
        <v>47</v>
      </c>
      <c r="B80" s="1" t="n">
        <v>43940</v>
      </c>
      <c r="C80" s="12" t="n">
        <v>7242</v>
      </c>
      <c r="D80" s="12" t="n">
        <v>169</v>
      </c>
      <c r="E80" s="12" t="n">
        <v>346</v>
      </c>
      <c r="F80" s="12" t="n">
        <v>10</v>
      </c>
      <c r="G80" s="12" t="n">
        <v>3847</v>
      </c>
      <c r="H80" s="12" t="n">
        <v>3049</v>
      </c>
      <c r="I80" s="12" t="n">
        <v>76</v>
      </c>
      <c r="J80" s="12" t="n">
        <v>1250</v>
      </c>
      <c r="K80" s="12" t="n">
        <v>60</v>
      </c>
      <c r="L80" s="12" t="n">
        <v>91437</v>
      </c>
      <c r="M80" s="12" t="n">
        <v>15786</v>
      </c>
    </row>
    <row r="81" customFormat="false" ht="15.25" hidden="false" customHeight="false" outlineLevel="0" collapsed="false">
      <c r="A81" s="0" t="s">
        <v>47</v>
      </c>
      <c r="B81" s="1" t="n">
        <v>43941</v>
      </c>
      <c r="C81" s="12" t="n">
        <v>7384</v>
      </c>
      <c r="D81" s="12" t="n">
        <v>142</v>
      </c>
      <c r="E81" s="12" t="n">
        <v>355</v>
      </c>
      <c r="F81" s="12" t="n">
        <v>9</v>
      </c>
      <c r="G81" s="12" t="n">
        <v>4141</v>
      </c>
      <c r="H81" s="12" t="n">
        <v>2888</v>
      </c>
      <c r="I81" s="12" t="n">
        <v>84</v>
      </c>
      <c r="J81" s="12" t="n">
        <v>1275</v>
      </c>
      <c r="K81" s="12" t="n">
        <v>61</v>
      </c>
      <c r="L81" s="12" t="n">
        <v>94277</v>
      </c>
      <c r="M81" s="12" t="n">
        <v>16277</v>
      </c>
    </row>
    <row r="82" customFormat="false" ht="15.25" hidden="false" customHeight="false" outlineLevel="0" collapsed="false">
      <c r="A82" s="0" t="s">
        <v>47</v>
      </c>
      <c r="B82" s="1" t="n">
        <v>43942</v>
      </c>
      <c r="C82" s="6" t="n">
        <v>7515</v>
      </c>
      <c r="D82" s="6" t="n">
        <v>131</v>
      </c>
      <c r="E82" s="6" t="n">
        <v>364</v>
      </c>
      <c r="F82" s="6" t="n">
        <v>9</v>
      </c>
      <c r="G82" s="6" t="n">
        <v>4312</v>
      </c>
      <c r="H82" s="6" t="n">
        <v>2839</v>
      </c>
      <c r="I82" s="6" t="n">
        <v>84</v>
      </c>
      <c r="J82" s="6" t="n">
        <v>1297</v>
      </c>
      <c r="K82" s="6" t="n">
        <v>63</v>
      </c>
      <c r="L82" s="6" t="n">
        <v>96244</v>
      </c>
      <c r="M82" s="6" t="n">
        <v>16616</v>
      </c>
    </row>
    <row r="83" customFormat="false" ht="15.25" hidden="false" customHeight="false" outlineLevel="0" collapsed="false">
      <c r="A83" s="0" t="s">
        <v>47</v>
      </c>
      <c r="B83" s="1" t="n">
        <v>43943</v>
      </c>
      <c r="C83" s="6" t="n">
        <v>7695</v>
      </c>
      <c r="D83" s="6" t="n">
        <v>180</v>
      </c>
      <c r="E83" s="6" t="n">
        <v>370</v>
      </c>
      <c r="F83" s="6" t="n">
        <v>6</v>
      </c>
      <c r="G83" s="6" t="n">
        <v>4700</v>
      </c>
      <c r="H83" s="6" t="n">
        <v>2625</v>
      </c>
      <c r="I83" s="6" t="n">
        <v>81</v>
      </c>
      <c r="J83" s="6" t="n">
        <v>1329</v>
      </c>
      <c r="K83" s="6" t="n">
        <v>64</v>
      </c>
      <c r="L83" s="6" t="n">
        <v>100543</v>
      </c>
      <c r="M83" s="6" t="n">
        <v>17358</v>
      </c>
    </row>
    <row r="84" customFormat="false" ht="15.25" hidden="false" customHeight="false" outlineLevel="0" collapsed="false">
      <c r="A84" s="0" t="s">
        <v>47</v>
      </c>
      <c r="B84" s="1" t="n">
        <v>43944</v>
      </c>
      <c r="C84" s="6" t="n">
        <v>7912</v>
      </c>
      <c r="D84" s="6" t="n">
        <v>217</v>
      </c>
      <c r="E84" s="6" t="n">
        <v>384</v>
      </c>
      <c r="F84" s="6" t="n">
        <v>14</v>
      </c>
      <c r="G84" s="6" t="n">
        <v>5087</v>
      </c>
      <c r="H84" s="6" t="n">
        <v>2441</v>
      </c>
      <c r="I84" s="6" t="n">
        <v>80</v>
      </c>
      <c r="J84" s="6" t="n">
        <v>1366</v>
      </c>
      <c r="K84" s="6" t="n">
        <v>66</v>
      </c>
      <c r="L84" s="6" t="n">
        <v>108465</v>
      </c>
      <c r="M84" s="6" t="n">
        <v>18726</v>
      </c>
    </row>
    <row r="85" customFormat="false" ht="15.25" hidden="false" customHeight="false" outlineLevel="0" collapsed="false">
      <c r="A85" s="0" t="s">
        <v>47</v>
      </c>
      <c r="B85" s="1" t="n">
        <v>43945</v>
      </c>
      <c r="C85" s="6" t="n">
        <v>8073</v>
      </c>
      <c r="D85" s="6" t="n">
        <v>161</v>
      </c>
      <c r="E85" s="6" t="n">
        <v>394</v>
      </c>
      <c r="F85" s="6" t="n">
        <v>10</v>
      </c>
      <c r="G85" s="6" t="n">
        <v>5384</v>
      </c>
      <c r="H85" s="6" t="n">
        <v>2295</v>
      </c>
      <c r="I85" s="6" t="n">
        <v>74</v>
      </c>
      <c r="J85" s="6" t="n">
        <v>1394</v>
      </c>
      <c r="K85" s="6" t="n">
        <v>68</v>
      </c>
      <c r="L85" s="6" t="n">
        <v>116621</v>
      </c>
      <c r="M85" s="6" t="n">
        <v>20134</v>
      </c>
    </row>
    <row r="86" customFormat="false" ht="15.25" hidden="false" customHeight="false" outlineLevel="0" collapsed="false">
      <c r="A86" s="0" t="s">
        <v>47</v>
      </c>
      <c r="B86" s="1" t="n">
        <v>43946</v>
      </c>
      <c r="C86" s="6" t="n">
        <v>8210</v>
      </c>
      <c r="D86" s="6" t="n">
        <v>137</v>
      </c>
      <c r="E86" s="6" t="n">
        <v>403</v>
      </c>
      <c r="F86" s="6" t="n">
        <v>9</v>
      </c>
      <c r="G86" s="6" t="n">
        <v>5526</v>
      </c>
      <c r="H86" s="6" t="n">
        <v>2281</v>
      </c>
      <c r="I86" s="6" t="n">
        <v>69</v>
      </c>
      <c r="J86" s="6" t="n">
        <v>1417</v>
      </c>
      <c r="K86" s="6" t="n">
        <v>70</v>
      </c>
      <c r="L86" s="6" t="n">
        <v>125329</v>
      </c>
      <c r="M86" s="6" t="n">
        <v>21638</v>
      </c>
    </row>
    <row r="87" customFormat="false" ht="15.25" hidden="false" customHeight="false" outlineLevel="0" collapsed="false">
      <c r="A87" s="0" t="s">
        <v>47</v>
      </c>
      <c r="B87" s="1" t="n">
        <v>43947</v>
      </c>
      <c r="C87" s="6" t="n">
        <v>8445</v>
      </c>
      <c r="D87" s="6" t="n">
        <v>235</v>
      </c>
      <c r="E87" s="6" t="n">
        <v>418</v>
      </c>
      <c r="F87" s="6" t="n">
        <v>15</v>
      </c>
      <c r="G87" s="6" t="n">
        <v>5669</v>
      </c>
      <c r="H87" s="6" t="n">
        <v>2358</v>
      </c>
      <c r="I87" s="6" t="n">
        <v>70</v>
      </c>
      <c r="J87" s="6" t="n">
        <v>1458</v>
      </c>
      <c r="K87" s="6" t="n">
        <v>72</v>
      </c>
      <c r="L87" s="6" t="n">
        <v>136738</v>
      </c>
      <c r="M87" s="6" t="n">
        <v>23607</v>
      </c>
    </row>
    <row r="88" customFormat="false" ht="15.25" hidden="false" customHeight="false" outlineLevel="0" collapsed="false">
      <c r="A88" s="0" t="s">
        <v>47</v>
      </c>
      <c r="B88" s="1" t="n">
        <v>43948</v>
      </c>
      <c r="C88" s="6" t="n">
        <v>8575</v>
      </c>
      <c r="D88" s="6" t="n">
        <v>130</v>
      </c>
      <c r="E88" s="6" t="n">
        <v>422</v>
      </c>
      <c r="F88" s="6" t="n">
        <v>4</v>
      </c>
      <c r="G88" s="6" t="n">
        <v>5805</v>
      </c>
      <c r="H88" s="6" t="n">
        <v>2348</v>
      </c>
      <c r="I88" s="6" t="n">
        <v>70</v>
      </c>
      <c r="J88" s="6" t="n">
        <v>1480</v>
      </c>
      <c r="K88" s="6" t="n">
        <v>73</v>
      </c>
      <c r="L88" s="6" t="n">
        <v>146915</v>
      </c>
      <c r="M88" s="6" t="n">
        <v>25364</v>
      </c>
    </row>
    <row r="89" customFormat="false" ht="14" hidden="false" customHeight="false" outlineLevel="0" collapsed="false">
      <c r="A89" s="0" t="s">
        <v>47</v>
      </c>
      <c r="B89" s="1" t="n">
        <v>43949</v>
      </c>
      <c r="C89" s="2" t="n">
        <v>8698</v>
      </c>
      <c r="D89" s="2" t="n">
        <v>123</v>
      </c>
      <c r="E89" s="2" t="n">
        <v>427</v>
      </c>
      <c r="F89" s="2" t="n">
        <v>5</v>
      </c>
      <c r="G89" s="2" t="n">
        <v>5959</v>
      </c>
      <c r="H89" s="2" t="n">
        <v>2312</v>
      </c>
      <c r="I89" s="2" t="n">
        <v>72</v>
      </c>
      <c r="J89" s="2" t="n">
        <v>1502</v>
      </c>
      <c r="K89" s="2" t="n">
        <v>74</v>
      </c>
      <c r="L89" s="2" t="n">
        <v>155810</v>
      </c>
      <c r="M89" s="2" t="n">
        <v>26900</v>
      </c>
    </row>
    <row r="90" customFormat="false" ht="14" hidden="false" customHeight="false" outlineLevel="0" collapsed="false">
      <c r="A90" s="0" t="s">
        <v>47</v>
      </c>
      <c r="B90" s="1" t="n">
        <v>43950</v>
      </c>
      <c r="C90" s="2" t="n">
        <v>8851</v>
      </c>
      <c r="D90" s="2" t="n">
        <v>153</v>
      </c>
      <c r="E90" s="2" t="n">
        <v>434</v>
      </c>
      <c r="F90" s="2" t="n">
        <v>7</v>
      </c>
      <c r="G90" s="2" t="n">
        <v>6121</v>
      </c>
      <c r="H90" s="2" t="n">
        <v>2296</v>
      </c>
      <c r="I90" s="2" t="n">
        <v>66</v>
      </c>
      <c r="J90" s="2" t="n">
        <v>1528</v>
      </c>
      <c r="K90" s="2" t="n">
        <v>75</v>
      </c>
      <c r="L90" s="2" t="n">
        <v>166846</v>
      </c>
      <c r="M90" s="2" t="n">
        <v>28805</v>
      </c>
    </row>
    <row r="91" customFormat="false" ht="14" hidden="false" customHeight="false" outlineLevel="0" collapsed="false">
      <c r="A91" s="0" t="s">
        <v>47</v>
      </c>
      <c r="B91" s="1" t="n">
        <v>43951</v>
      </c>
      <c r="C91" s="2" t="n">
        <v>9008</v>
      </c>
      <c r="D91" s="2" t="n">
        <v>157</v>
      </c>
      <c r="E91" s="2" t="n">
        <v>443</v>
      </c>
      <c r="F91" s="2" t="n">
        <v>9</v>
      </c>
      <c r="G91" s="2" t="n">
        <v>6366</v>
      </c>
      <c r="H91" s="2" t="n">
        <v>2199</v>
      </c>
      <c r="I91" s="2" t="n">
        <v>66</v>
      </c>
      <c r="J91" s="2" t="n">
        <v>1555</v>
      </c>
      <c r="K91" s="2" t="n">
        <v>76</v>
      </c>
      <c r="L91" s="2" t="n">
        <v>180062</v>
      </c>
      <c r="M91" s="2" t="n">
        <v>31087</v>
      </c>
    </row>
    <row r="92" customFormat="false" ht="14.75" hidden="false" customHeight="false" outlineLevel="0" collapsed="false">
      <c r="A92" s="0" t="s">
        <v>47</v>
      </c>
      <c r="B92" s="1" t="n">
        <v>43952</v>
      </c>
      <c r="C92" s="2" t="n">
        <v>9158</v>
      </c>
      <c r="D92" s="2" t="n">
        <v>150</v>
      </c>
      <c r="E92" s="2" t="n">
        <v>452</v>
      </c>
      <c r="F92" s="2" t="n">
        <v>9</v>
      </c>
      <c r="G92" s="2" t="n">
        <v>6546</v>
      </c>
      <c r="H92" s="2" t="n">
        <v>2160</v>
      </c>
      <c r="I92" s="2" t="n">
        <v>62</v>
      </c>
      <c r="J92" s="2" t="n">
        <v>1581</v>
      </c>
      <c r="K92" s="2" t="n">
        <v>78</v>
      </c>
      <c r="L92" s="2" t="n">
        <v>193165</v>
      </c>
      <c r="M92" s="2" t="n">
        <v>33349</v>
      </c>
    </row>
    <row r="93" customFormat="false" ht="15.25" hidden="false" customHeight="false" outlineLevel="0" collapsed="false">
      <c r="A93" s="0" t="s">
        <v>47</v>
      </c>
      <c r="B93" s="1" t="n">
        <v>43953</v>
      </c>
      <c r="C93" s="6" t="n">
        <f aca="false">Sheet1!FA94</f>
        <v>9311</v>
      </c>
      <c r="D93" s="6" t="n">
        <f aca="false">Sheet1!FB94</f>
        <v>153</v>
      </c>
      <c r="E93" s="6" t="n">
        <f aca="false">Sheet1!FC94</f>
        <v>460</v>
      </c>
      <c r="F93" s="6" t="n">
        <f aca="false">Sheet1!FD94</f>
        <v>8</v>
      </c>
      <c r="G93" s="6" t="n">
        <f aca="false">Sheet1!FE94</f>
        <v>6729</v>
      </c>
      <c r="H93" s="6" t="n">
        <f aca="false">Sheet1!FF94</f>
        <v>2122</v>
      </c>
      <c r="I93" s="6" t="n">
        <f aca="false">Sheet1!FG94</f>
        <v>61</v>
      </c>
      <c r="J93" s="6" t="n">
        <f aca="false">Sheet1!FH94</f>
        <v>1608</v>
      </c>
      <c r="K93" s="6" t="n">
        <f aca="false">Sheet1!FI94</f>
        <v>79</v>
      </c>
      <c r="L93" s="6" t="n">
        <f aca="false">Sheet1!FJ94</f>
        <v>206576</v>
      </c>
      <c r="M93" s="6" t="n">
        <f aca="false">Sheet1!FK94</f>
        <v>35665</v>
      </c>
    </row>
    <row r="94" customFormat="false" ht="15.25" hidden="false" customHeight="false" outlineLevel="0" collapsed="false">
      <c r="A94" s="0" t="s">
        <v>47</v>
      </c>
      <c r="B94" s="1" t="n">
        <v>43954</v>
      </c>
      <c r="C94" s="6" t="n">
        <f aca="false">Sheet1!FA95</f>
        <v>9407</v>
      </c>
      <c r="D94" s="6" t="n">
        <f aca="false">Sheet1!FB95</f>
        <v>96</v>
      </c>
      <c r="E94" s="6" t="n">
        <f aca="false">Sheet1!FC95</f>
        <v>475</v>
      </c>
      <c r="F94" s="6" t="n">
        <f aca="false">Sheet1!FD95</f>
        <v>15</v>
      </c>
      <c r="G94" s="6" t="n">
        <f aca="false">Sheet1!FE95</f>
        <v>6889</v>
      </c>
      <c r="H94" s="6" t="n">
        <f aca="false">Sheet1!FF95</f>
        <v>2043</v>
      </c>
      <c r="I94" s="6" t="n">
        <f aca="false">Sheet1!FG95</f>
        <v>60</v>
      </c>
      <c r="J94" s="6" t="n">
        <f aca="false">Sheet1!FH95</f>
        <v>1624</v>
      </c>
      <c r="K94" s="6" t="n">
        <f aca="false">Sheet1!FI95</f>
        <v>82</v>
      </c>
      <c r="L94" s="6" t="n">
        <f aca="false">Sheet1!FJ95</f>
        <v>221912</v>
      </c>
      <c r="M94" s="6" t="n">
        <f aca="false">Sheet1!FK95</f>
        <v>38312</v>
      </c>
    </row>
    <row r="95" customFormat="false" ht="15.25" hidden="false" customHeight="false" outlineLevel="0" collapsed="false"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5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4.75" hidden="false" customHeight="false" outlineLevel="0" collapsed="false">
      <c r="A2" s="0" t="s">
        <v>48</v>
      </c>
      <c r="B2" s="1" t="n">
        <v>43862</v>
      </c>
    </row>
    <row r="3" customFormat="false" ht="15.25" hidden="false" customHeight="false" outlineLevel="0" collapsed="false">
      <c r="A3" s="0" t="s">
        <v>48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48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48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48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48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48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48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48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48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48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48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48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48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48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48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48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48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48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48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48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48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48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48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48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48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48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48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48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48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48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48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48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48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48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48</v>
      </c>
      <c r="B37" s="1" t="n">
        <v>43897</v>
      </c>
      <c r="C37" s="6" t="n">
        <v>19</v>
      </c>
      <c r="D37" s="6" t="n">
        <v>7</v>
      </c>
      <c r="E37" s="6"/>
      <c r="F37" s="6"/>
      <c r="G37" s="6"/>
      <c r="H37" s="6" t="n">
        <v>19</v>
      </c>
      <c r="I37" s="6"/>
      <c r="J37" s="6"/>
      <c r="K37" s="6"/>
      <c r="L37" s="6"/>
      <c r="M37" s="6"/>
    </row>
    <row r="38" customFormat="false" ht="15.25" hidden="false" customHeight="false" outlineLevel="0" collapsed="false">
      <c r="A38" s="0" t="s">
        <v>48</v>
      </c>
      <c r="B38" s="1" t="n">
        <v>43898</v>
      </c>
      <c r="C38" s="7" t="n">
        <v>26</v>
      </c>
      <c r="D38" s="7" t="n">
        <v>7</v>
      </c>
      <c r="E38" s="7"/>
      <c r="F38" s="7"/>
      <c r="G38" s="7"/>
      <c r="H38" s="7" t="n">
        <v>26</v>
      </c>
      <c r="I38" s="7"/>
      <c r="J38" s="7" t="n">
        <v>2.4</v>
      </c>
      <c r="K38" s="7"/>
      <c r="L38" s="7"/>
      <c r="M38" s="7"/>
    </row>
    <row r="39" customFormat="false" ht="15.25" hidden="false" customHeight="false" outlineLevel="0" collapsed="false">
      <c r="A39" s="0" t="s">
        <v>48</v>
      </c>
      <c r="B39" s="1" t="n">
        <v>43899</v>
      </c>
      <c r="C39" s="6" t="n">
        <v>32</v>
      </c>
      <c r="D39" s="6" t="n">
        <v>6</v>
      </c>
      <c r="E39" s="6"/>
      <c r="F39" s="6"/>
      <c r="G39" s="6"/>
      <c r="H39" s="6" t="n">
        <v>32</v>
      </c>
      <c r="I39" s="6"/>
      <c r="J39" s="6" t="n">
        <v>3</v>
      </c>
      <c r="K39" s="6"/>
      <c r="L39" s="6"/>
      <c r="M39" s="6"/>
    </row>
    <row r="40" customFormat="false" ht="15.25" hidden="false" customHeight="false" outlineLevel="0" collapsed="false">
      <c r="A40" s="0" t="s">
        <v>48</v>
      </c>
      <c r="B40" s="1" t="n">
        <v>43900</v>
      </c>
      <c r="C40" s="6" t="n">
        <v>38</v>
      </c>
      <c r="D40" s="6" t="n">
        <v>6</v>
      </c>
      <c r="E40" s="6"/>
      <c r="F40" s="6"/>
      <c r="G40" s="6"/>
      <c r="H40" s="6" t="n">
        <v>38</v>
      </c>
      <c r="I40" s="6"/>
      <c r="J40" s="6" t="n">
        <v>3.5</v>
      </c>
      <c r="K40" s="6"/>
      <c r="L40" s="6"/>
      <c r="M40" s="6"/>
    </row>
    <row r="41" customFormat="false" ht="15.25" hidden="false" customHeight="false" outlineLevel="0" collapsed="false">
      <c r="A41" s="0" t="s">
        <v>48</v>
      </c>
      <c r="B41" s="1" t="n">
        <v>43901</v>
      </c>
      <c r="C41" s="6" t="n">
        <v>63</v>
      </c>
      <c r="D41" s="6" t="n">
        <v>25</v>
      </c>
      <c r="E41" s="6"/>
      <c r="F41" s="6"/>
      <c r="G41" s="6"/>
      <c r="H41" s="6" t="n">
        <v>63</v>
      </c>
      <c r="I41" s="6"/>
      <c r="J41" s="6" t="n">
        <v>5.9</v>
      </c>
      <c r="K41" s="6"/>
      <c r="L41" s="6"/>
      <c r="M41" s="6"/>
    </row>
    <row r="42" customFormat="false" ht="15.25" hidden="false" customHeight="false" outlineLevel="0" collapsed="false">
      <c r="A42" s="0" t="s">
        <v>48</v>
      </c>
      <c r="B42" s="1" t="n">
        <v>43902</v>
      </c>
      <c r="C42" s="6" t="n">
        <v>94</v>
      </c>
      <c r="D42" s="6" t="n">
        <v>31</v>
      </c>
      <c r="E42" s="6"/>
      <c r="F42" s="6"/>
      <c r="G42" s="6"/>
      <c r="H42" s="6" t="n">
        <v>94</v>
      </c>
      <c r="I42" s="6"/>
      <c r="J42" s="6" t="n">
        <v>8.8</v>
      </c>
      <c r="K42" s="6"/>
      <c r="L42" s="6"/>
      <c r="M42" s="6"/>
    </row>
    <row r="43" customFormat="false" ht="15.25" hidden="false" customHeight="false" outlineLevel="0" collapsed="false">
      <c r="A43" s="0" t="s">
        <v>48</v>
      </c>
      <c r="B43" s="1" t="n">
        <v>43903</v>
      </c>
      <c r="C43" s="6" t="n">
        <v>113</v>
      </c>
      <c r="D43" s="6" t="n">
        <v>19</v>
      </c>
      <c r="E43" s="6"/>
      <c r="F43" s="6"/>
      <c r="G43" s="6"/>
      <c r="H43" s="6" t="n">
        <v>113</v>
      </c>
      <c r="I43" s="6"/>
      <c r="J43" s="6" t="n">
        <v>10.6</v>
      </c>
      <c r="K43" s="6"/>
      <c r="L43" s="6"/>
      <c r="M43" s="6"/>
    </row>
    <row r="44" customFormat="false" ht="15.25" hidden="false" customHeight="false" outlineLevel="0" collapsed="false">
      <c r="A44" s="0" t="s">
        <v>48</v>
      </c>
      <c r="B44" s="1" t="n">
        <v>43904</v>
      </c>
      <c r="C44" s="6" t="n">
        <v>141</v>
      </c>
      <c r="D44" s="6" t="n">
        <v>28</v>
      </c>
      <c r="E44" s="6"/>
      <c r="F44" s="6"/>
      <c r="G44" s="6"/>
      <c r="H44" s="6" t="n">
        <v>141</v>
      </c>
      <c r="I44" s="6" t="n">
        <v>2</v>
      </c>
      <c r="J44" s="6" t="n">
        <v>13.2</v>
      </c>
      <c r="K44" s="6"/>
      <c r="L44" s="6"/>
      <c r="M44" s="6"/>
    </row>
    <row r="45" customFormat="false" ht="15.25" hidden="false" customHeight="false" outlineLevel="0" collapsed="false">
      <c r="A45" s="0" t="s">
        <v>48</v>
      </c>
      <c r="B45" s="1" t="n">
        <v>43905</v>
      </c>
      <c r="C45" s="6" t="n">
        <v>189</v>
      </c>
      <c r="D45" s="6" t="n">
        <v>48</v>
      </c>
      <c r="E45" s="6"/>
      <c r="F45" s="6"/>
      <c r="G45" s="6"/>
      <c r="H45" s="6" t="n">
        <v>189</v>
      </c>
      <c r="I45" s="6" t="n">
        <v>2</v>
      </c>
      <c r="J45" s="6" t="n">
        <v>17.6</v>
      </c>
      <c r="K45" s="6"/>
      <c r="L45" s="6"/>
      <c r="M45" s="6"/>
    </row>
    <row r="46" customFormat="false" ht="15.25" hidden="false" customHeight="false" outlineLevel="0" collapsed="false">
      <c r="A46" s="0" t="s">
        <v>48</v>
      </c>
      <c r="B46" s="1" t="n">
        <v>43906</v>
      </c>
      <c r="C46" s="6" t="n">
        <v>293</v>
      </c>
      <c r="D46" s="6" t="n">
        <v>104</v>
      </c>
      <c r="E46" s="6"/>
      <c r="F46" s="6"/>
      <c r="G46" s="6"/>
      <c r="H46" s="6" t="n">
        <v>293</v>
      </c>
      <c r="I46" s="6" t="n">
        <v>2</v>
      </c>
      <c r="J46" s="6" t="n">
        <v>27.4</v>
      </c>
      <c r="K46" s="6"/>
      <c r="L46" s="6"/>
      <c r="M46" s="6"/>
    </row>
    <row r="47" customFormat="false" ht="15.25" hidden="false" customHeight="false" outlineLevel="0" collapsed="false">
      <c r="A47" s="0" t="s">
        <v>48</v>
      </c>
      <c r="B47" s="1" t="n">
        <v>43907</v>
      </c>
      <c r="C47" s="6" t="n">
        <v>344</v>
      </c>
      <c r="D47" s="6" t="n">
        <v>51</v>
      </c>
      <c r="E47" s="6"/>
      <c r="F47" s="6"/>
      <c r="G47" s="6" t="n">
        <v>3</v>
      </c>
      <c r="H47" s="6" t="n">
        <v>341</v>
      </c>
      <c r="I47" s="6" t="n">
        <v>2</v>
      </c>
      <c r="J47" s="6" t="n">
        <v>32.1</v>
      </c>
      <c r="K47" s="6"/>
      <c r="L47" s="6"/>
      <c r="M47" s="6"/>
    </row>
    <row r="48" customFormat="false" ht="15.25" hidden="false" customHeight="false" outlineLevel="0" collapsed="false">
      <c r="A48" s="0" t="s">
        <v>48</v>
      </c>
      <c r="B48" s="1" t="n">
        <v>43908</v>
      </c>
      <c r="C48" s="6" t="n">
        <v>434</v>
      </c>
      <c r="D48" s="6" t="n">
        <v>90</v>
      </c>
      <c r="E48" s="6"/>
      <c r="F48" s="6"/>
      <c r="G48" s="6" t="n">
        <v>3</v>
      </c>
      <c r="H48" s="6" t="n">
        <v>431</v>
      </c>
      <c r="I48" s="6" t="n">
        <v>2</v>
      </c>
      <c r="J48" s="6" t="n">
        <v>40.5</v>
      </c>
      <c r="K48" s="6"/>
      <c r="L48" s="6"/>
      <c r="M48" s="6"/>
    </row>
    <row r="49" customFormat="false" ht="15.25" hidden="false" customHeight="false" outlineLevel="0" collapsed="false">
      <c r="A49" s="0" t="s">
        <v>48</v>
      </c>
      <c r="B49" s="1" t="n">
        <v>43909</v>
      </c>
      <c r="C49" s="6" t="n">
        <v>522</v>
      </c>
      <c r="D49" s="6" t="n">
        <v>88</v>
      </c>
      <c r="E49" s="6"/>
      <c r="F49" s="6"/>
      <c r="G49" s="6" t="n">
        <v>3</v>
      </c>
      <c r="H49" s="6" t="n">
        <v>519</v>
      </c>
      <c r="I49" s="6" t="n">
        <v>5</v>
      </c>
      <c r="J49" s="6" t="n">
        <v>49</v>
      </c>
      <c r="K49" s="6"/>
      <c r="L49" s="6"/>
      <c r="M49" s="6"/>
    </row>
    <row r="50" customFormat="false" ht="15.25" hidden="false" customHeight="false" outlineLevel="0" collapsed="false">
      <c r="A50" s="0" t="s">
        <v>48</v>
      </c>
      <c r="B50" s="1" t="n">
        <v>43910</v>
      </c>
      <c r="C50" s="6" t="n">
        <v>694</v>
      </c>
      <c r="D50" s="6" t="n">
        <v>172</v>
      </c>
      <c r="E50" s="6"/>
      <c r="F50" s="6"/>
      <c r="G50" s="6" t="n">
        <v>3</v>
      </c>
      <c r="H50" s="6" t="n">
        <v>691</v>
      </c>
      <c r="I50" s="6" t="n">
        <v>6</v>
      </c>
      <c r="J50" s="6" t="n">
        <v>65</v>
      </c>
      <c r="K50" s="6"/>
      <c r="L50" s="6"/>
      <c r="M50" s="6"/>
    </row>
    <row r="51" customFormat="false" ht="15.25" hidden="false" customHeight="false" outlineLevel="0" collapsed="false">
      <c r="A51" s="0" t="s">
        <v>48</v>
      </c>
      <c r="B51" s="1" t="n">
        <v>43911</v>
      </c>
      <c r="C51" s="6" t="n">
        <v>904</v>
      </c>
      <c r="D51" s="6" t="n">
        <v>210</v>
      </c>
      <c r="E51" s="6"/>
      <c r="F51" s="6"/>
      <c r="G51" s="6" t="n">
        <v>4</v>
      </c>
      <c r="H51" s="6" t="n">
        <v>900</v>
      </c>
      <c r="I51" s="6" t="n">
        <v>6</v>
      </c>
      <c r="J51" s="6" t="n">
        <v>84</v>
      </c>
      <c r="K51" s="6"/>
      <c r="L51" s="6"/>
      <c r="M51" s="6"/>
    </row>
    <row r="52" customFormat="false" ht="15.25" hidden="false" customHeight="false" outlineLevel="0" collapsed="false">
      <c r="A52" s="0" t="s">
        <v>48</v>
      </c>
      <c r="B52" s="1" t="n">
        <v>43912</v>
      </c>
      <c r="C52" s="6" t="n">
        <v>995</v>
      </c>
      <c r="D52" s="6" t="n">
        <v>91</v>
      </c>
      <c r="E52" s="6"/>
      <c r="F52" s="6"/>
      <c r="G52" s="6" t="n">
        <v>6</v>
      </c>
      <c r="H52" s="6" t="n">
        <v>989</v>
      </c>
      <c r="I52" s="6" t="n">
        <v>7</v>
      </c>
      <c r="J52" s="6" t="n">
        <v>93</v>
      </c>
      <c r="K52" s="6"/>
      <c r="L52" s="6"/>
      <c r="M52" s="6"/>
    </row>
    <row r="53" customFormat="false" ht="15.25" hidden="false" customHeight="false" outlineLevel="0" collapsed="false">
      <c r="A53" s="0" t="s">
        <v>48</v>
      </c>
      <c r="B53" s="1" t="n">
        <v>43913</v>
      </c>
      <c r="C53" s="6" t="n">
        <v>1120</v>
      </c>
      <c r="D53" s="6" t="n">
        <v>125</v>
      </c>
      <c r="E53" s="6" t="n">
        <v>1</v>
      </c>
      <c r="F53" s="6" t="n">
        <v>1</v>
      </c>
      <c r="G53" s="6" t="n">
        <v>6</v>
      </c>
      <c r="H53" s="6" t="n">
        <v>1113</v>
      </c>
      <c r="I53" s="6" t="n">
        <v>19</v>
      </c>
      <c r="J53" s="6" t="n">
        <v>105</v>
      </c>
      <c r="K53" s="6"/>
      <c r="L53" s="6"/>
      <c r="M53" s="6"/>
    </row>
    <row r="54" customFormat="false" ht="15.25" hidden="false" customHeight="false" outlineLevel="0" collapsed="false">
      <c r="A54" s="0" t="s">
        <v>48</v>
      </c>
      <c r="B54" s="1" t="n">
        <v>43914</v>
      </c>
      <c r="C54" s="6" t="n">
        <v>1236</v>
      </c>
      <c r="D54" s="6" t="n">
        <v>116</v>
      </c>
      <c r="E54" s="6" t="n">
        <v>1</v>
      </c>
      <c r="F54" s="6"/>
      <c r="G54" s="6" t="n">
        <v>7</v>
      </c>
      <c r="H54" s="6" t="n">
        <v>1228</v>
      </c>
      <c r="I54" s="6" t="n">
        <v>19</v>
      </c>
      <c r="J54" s="6" t="n">
        <v>115</v>
      </c>
      <c r="K54" s="6"/>
      <c r="L54" s="6"/>
      <c r="M54" s="6"/>
    </row>
    <row r="55" customFormat="false" ht="15.25" hidden="false" customHeight="false" outlineLevel="0" collapsed="false">
      <c r="A55" s="0" t="s">
        <v>48</v>
      </c>
      <c r="B55" s="1" t="n">
        <v>43915</v>
      </c>
      <c r="C55" s="6" t="n">
        <v>1394</v>
      </c>
      <c r="D55" s="6" t="n">
        <v>158</v>
      </c>
      <c r="E55" s="6" t="n">
        <v>3</v>
      </c>
      <c r="F55" s="6" t="n">
        <v>2</v>
      </c>
      <c r="G55" s="6" t="n">
        <v>10</v>
      </c>
      <c r="H55" s="6" t="n">
        <v>1381</v>
      </c>
      <c r="I55" s="6" t="n">
        <v>19</v>
      </c>
      <c r="J55" s="6" t="n">
        <v>130</v>
      </c>
      <c r="K55" s="9" t="n">
        <v>0.3</v>
      </c>
      <c r="L55" s="6"/>
      <c r="M55" s="6"/>
    </row>
    <row r="56" customFormat="false" ht="15.25" hidden="false" customHeight="false" outlineLevel="0" collapsed="false">
      <c r="A56" s="0" t="s">
        <v>48</v>
      </c>
      <c r="B56" s="1" t="n">
        <v>43916</v>
      </c>
      <c r="C56" s="8" t="n">
        <v>1654</v>
      </c>
      <c r="D56" s="8" t="n">
        <v>260</v>
      </c>
      <c r="E56" s="8" t="n">
        <v>6</v>
      </c>
      <c r="F56" s="8" t="n">
        <v>3</v>
      </c>
      <c r="G56" s="8" t="n">
        <v>10</v>
      </c>
      <c r="H56" s="8" t="n">
        <v>1638</v>
      </c>
      <c r="I56" s="8" t="n">
        <v>19</v>
      </c>
      <c r="J56" s="8" t="n">
        <v>154</v>
      </c>
      <c r="K56" s="9" t="n">
        <v>0.6</v>
      </c>
      <c r="L56" s="8"/>
      <c r="M56" s="8"/>
    </row>
    <row r="57" customFormat="false" ht="15.25" hidden="false" customHeight="false" outlineLevel="0" collapsed="false">
      <c r="A57" s="0" t="s">
        <v>48</v>
      </c>
      <c r="B57" s="1" t="n">
        <v>43917</v>
      </c>
      <c r="C57" s="8" t="n">
        <v>1925</v>
      </c>
      <c r="D57" s="8" t="n">
        <v>271</v>
      </c>
      <c r="E57" s="8" t="n">
        <v>9</v>
      </c>
      <c r="F57" s="8" t="n">
        <v>3</v>
      </c>
      <c r="G57" s="8" t="n">
        <v>10</v>
      </c>
      <c r="H57" s="8" t="n">
        <v>1906</v>
      </c>
      <c r="I57" s="8" t="n">
        <v>34</v>
      </c>
      <c r="J57" s="8" t="n">
        <v>180</v>
      </c>
      <c r="K57" s="9" t="n">
        <v>0.8</v>
      </c>
      <c r="L57" s="8"/>
      <c r="M57" s="8"/>
    </row>
    <row r="58" customFormat="false" ht="15.25" hidden="false" customHeight="false" outlineLevel="0" collapsed="false">
      <c r="A58" s="0" t="s">
        <v>48</v>
      </c>
      <c r="B58" s="1" t="n">
        <v>43918</v>
      </c>
      <c r="C58" s="8" t="n">
        <v>2279</v>
      </c>
      <c r="D58" s="8" t="n">
        <v>354</v>
      </c>
      <c r="E58" s="8" t="n">
        <v>9</v>
      </c>
      <c r="F58" s="8"/>
      <c r="G58" s="8" t="n">
        <v>11</v>
      </c>
      <c r="H58" s="8" t="n">
        <v>2259</v>
      </c>
      <c r="I58" s="8" t="n">
        <v>34</v>
      </c>
      <c r="J58" s="8" t="n">
        <v>213</v>
      </c>
      <c r="K58" s="9" t="n">
        <v>0.8</v>
      </c>
      <c r="L58" s="8"/>
      <c r="M58" s="8"/>
    </row>
    <row r="59" customFormat="false" ht="15.25" hidden="false" customHeight="false" outlineLevel="0" collapsed="false">
      <c r="A59" s="0" t="s">
        <v>48</v>
      </c>
      <c r="B59" s="1" t="n">
        <v>43919</v>
      </c>
      <c r="C59" s="8" t="n">
        <v>2541</v>
      </c>
      <c r="D59" s="8" t="n">
        <v>262</v>
      </c>
      <c r="E59" s="8" t="n">
        <v>11</v>
      </c>
      <c r="F59" s="8" t="n">
        <v>2</v>
      </c>
      <c r="G59" s="8" t="n">
        <v>11</v>
      </c>
      <c r="H59" s="8" t="n">
        <v>2519</v>
      </c>
      <c r="I59" s="8" t="n">
        <v>250</v>
      </c>
      <c r="J59" s="8" t="n">
        <v>237</v>
      </c>
      <c r="K59" s="8" t="n">
        <v>1</v>
      </c>
    </row>
    <row r="60" customFormat="false" ht="15.25" hidden="false" customHeight="false" outlineLevel="0" collapsed="false">
      <c r="A60" s="0" t="s">
        <v>48</v>
      </c>
      <c r="B60" s="1" t="n">
        <v>43920</v>
      </c>
      <c r="C60" s="8" t="n">
        <v>2775</v>
      </c>
      <c r="D60" s="8" t="n">
        <v>234</v>
      </c>
      <c r="E60" s="8" t="n">
        <v>16</v>
      </c>
      <c r="F60" s="8" t="n">
        <v>5</v>
      </c>
      <c r="G60" s="8" t="n">
        <v>11</v>
      </c>
      <c r="H60" s="8" t="n">
        <v>2748</v>
      </c>
      <c r="I60" s="8" t="n">
        <v>45</v>
      </c>
      <c r="J60" s="8" t="n">
        <v>259</v>
      </c>
      <c r="K60" s="8" t="n">
        <v>1</v>
      </c>
    </row>
    <row r="61" customFormat="false" ht="15.25" hidden="false" customHeight="false" outlineLevel="0" collapsed="false">
      <c r="A61" s="0" t="s">
        <v>48</v>
      </c>
      <c r="B61" s="1" t="n">
        <v>43921</v>
      </c>
      <c r="C61" s="8" t="n">
        <v>2976</v>
      </c>
      <c r="D61" s="8" t="n">
        <v>201</v>
      </c>
      <c r="E61" s="8" t="n">
        <v>23</v>
      </c>
      <c r="F61" s="8" t="n">
        <v>7</v>
      </c>
      <c r="G61" s="8" t="n">
        <v>25</v>
      </c>
      <c r="H61" s="8" t="n">
        <v>2928</v>
      </c>
      <c r="I61" s="8" t="n">
        <v>52</v>
      </c>
      <c r="J61" s="8" t="n">
        <v>278</v>
      </c>
      <c r="K61" s="8" t="n">
        <v>2</v>
      </c>
    </row>
    <row r="62" customFormat="false" ht="15.25" hidden="false" customHeight="false" outlineLevel="0" collapsed="false">
      <c r="A62" s="0" t="s">
        <v>48</v>
      </c>
      <c r="B62" s="1" t="n">
        <v>43922</v>
      </c>
      <c r="C62" s="8" t="n">
        <v>3257</v>
      </c>
      <c r="D62" s="8" t="n">
        <v>281</v>
      </c>
      <c r="E62" s="8" t="n">
        <v>31</v>
      </c>
      <c r="F62" s="8" t="n">
        <v>8</v>
      </c>
      <c r="G62" s="8" t="n">
        <v>45</v>
      </c>
      <c r="H62" s="8" t="n">
        <v>3181</v>
      </c>
      <c r="I62" s="8" t="n">
        <v>64</v>
      </c>
      <c r="J62" s="8" t="n">
        <v>304</v>
      </c>
      <c r="K62" s="8" t="n">
        <v>3</v>
      </c>
    </row>
    <row r="63" customFormat="false" ht="15.25" hidden="false" customHeight="false" outlineLevel="0" collapsed="false">
      <c r="A63" s="0" t="s">
        <v>48</v>
      </c>
      <c r="B63" s="1" t="n">
        <v>43923</v>
      </c>
      <c r="C63" s="8" t="n">
        <v>3508</v>
      </c>
      <c r="D63" s="8" t="n">
        <v>251</v>
      </c>
      <c r="E63" s="8" t="n">
        <v>39</v>
      </c>
      <c r="F63" s="8" t="n">
        <v>8</v>
      </c>
      <c r="G63" s="8" t="n">
        <v>61</v>
      </c>
      <c r="H63" s="8" t="n">
        <v>3408</v>
      </c>
      <c r="I63" s="8" t="n">
        <v>70</v>
      </c>
      <c r="J63" s="8" t="n">
        <v>328</v>
      </c>
      <c r="K63" s="8" t="n">
        <v>4</v>
      </c>
    </row>
    <row r="64" customFormat="false" ht="15.25" hidden="false" customHeight="false" outlineLevel="0" collapsed="false">
      <c r="A64" s="0" t="s">
        <v>48</v>
      </c>
      <c r="B64" s="1" t="n">
        <v>43924</v>
      </c>
      <c r="C64" s="8" t="n">
        <v>3805</v>
      </c>
      <c r="D64" s="8" t="n">
        <v>297</v>
      </c>
      <c r="E64" s="8" t="n">
        <v>44</v>
      </c>
      <c r="F64" s="8" t="n">
        <v>5</v>
      </c>
      <c r="G64" s="8" t="n">
        <v>67</v>
      </c>
      <c r="H64" s="8" t="n">
        <v>3694</v>
      </c>
      <c r="I64" s="8" t="n">
        <v>72</v>
      </c>
      <c r="J64" s="8" t="n">
        <v>355</v>
      </c>
      <c r="K64" s="8" t="n">
        <v>4</v>
      </c>
    </row>
    <row r="65" customFormat="false" ht="15.25" hidden="false" customHeight="false" outlineLevel="0" collapsed="false">
      <c r="A65" s="0" t="s">
        <v>48</v>
      </c>
      <c r="B65" s="1" t="n">
        <v>43925</v>
      </c>
      <c r="C65" s="8" t="n">
        <v>4091</v>
      </c>
      <c r="D65" s="8" t="n">
        <v>286</v>
      </c>
      <c r="E65" s="8" t="n">
        <v>53</v>
      </c>
      <c r="F65" s="8" t="n">
        <v>9</v>
      </c>
      <c r="G65" s="8" t="n">
        <v>72</v>
      </c>
      <c r="H65" s="8" t="n">
        <v>3966</v>
      </c>
      <c r="I65" s="8" t="n">
        <v>77</v>
      </c>
      <c r="J65" s="8" t="n">
        <v>382</v>
      </c>
      <c r="K65" s="8" t="n">
        <v>5</v>
      </c>
    </row>
    <row r="66" customFormat="false" ht="15.25" hidden="false" customHeight="false" outlineLevel="0" collapsed="false">
      <c r="A66" s="0" t="s">
        <v>48</v>
      </c>
      <c r="B66" s="1" t="n">
        <v>43926</v>
      </c>
      <c r="C66" s="8" t="n">
        <v>4362</v>
      </c>
      <c r="D66" s="8" t="n">
        <v>271</v>
      </c>
      <c r="E66" s="8" t="n">
        <v>59</v>
      </c>
      <c r="F66" s="8" t="n">
        <v>6</v>
      </c>
      <c r="G66" s="8" t="n">
        <v>78</v>
      </c>
      <c r="H66" s="8" t="n">
        <v>4225</v>
      </c>
      <c r="I66" s="8" t="n">
        <v>87</v>
      </c>
      <c r="J66" s="8" t="n">
        <v>407</v>
      </c>
      <c r="K66" s="8" t="n">
        <v>6</v>
      </c>
      <c r="L66" s="8" t="n">
        <v>74170</v>
      </c>
      <c r="M66" s="8" t="n">
        <v>6926</v>
      </c>
    </row>
    <row r="67" customFormat="false" ht="15.25" hidden="false" customHeight="false" outlineLevel="0" collapsed="false">
      <c r="A67" s="0" t="s">
        <v>48</v>
      </c>
      <c r="B67" s="1" t="n">
        <v>43927</v>
      </c>
      <c r="C67" s="8" t="n">
        <v>4543</v>
      </c>
      <c r="D67" s="8" t="n">
        <v>181</v>
      </c>
      <c r="E67" s="8" t="n">
        <v>67</v>
      </c>
      <c r="F67" s="8" t="n">
        <v>8</v>
      </c>
      <c r="G67" s="8" t="n">
        <v>96</v>
      </c>
      <c r="H67" s="8" t="n">
        <v>4380</v>
      </c>
      <c r="I67" s="8" t="n">
        <v>86</v>
      </c>
      <c r="J67" s="8" t="n">
        <v>424</v>
      </c>
      <c r="K67" s="8" t="n">
        <v>6</v>
      </c>
      <c r="L67" s="8" t="n">
        <v>80304</v>
      </c>
      <c r="M67" s="8" t="n">
        <v>7499</v>
      </c>
    </row>
    <row r="68" customFormat="false" ht="15.25" hidden="false" customHeight="false" outlineLevel="0" collapsed="false">
      <c r="A68" s="0" t="s">
        <v>48</v>
      </c>
      <c r="B68" s="1" t="n">
        <v>43928</v>
      </c>
      <c r="C68" s="8" t="n">
        <v>4735</v>
      </c>
      <c r="D68" s="8" t="n">
        <v>192</v>
      </c>
      <c r="E68" s="8" t="n">
        <v>78</v>
      </c>
      <c r="F68" s="8" t="n">
        <v>11</v>
      </c>
      <c r="G68" s="8" t="n">
        <v>121</v>
      </c>
      <c r="H68" s="8" t="n">
        <v>4536</v>
      </c>
      <c r="I68" s="8" t="n">
        <v>84</v>
      </c>
      <c r="J68" s="8" t="n">
        <v>442</v>
      </c>
      <c r="K68" s="8" t="n">
        <v>7</v>
      </c>
      <c r="L68" s="8" t="n">
        <v>85014</v>
      </c>
      <c r="M68" s="8" t="n">
        <v>7939</v>
      </c>
    </row>
    <row r="69" customFormat="false" ht="15.25" hidden="false" customHeight="false" outlineLevel="0" collapsed="false">
      <c r="A69" s="0" t="s">
        <v>48</v>
      </c>
      <c r="B69" s="1" t="n">
        <v>43929</v>
      </c>
      <c r="C69" s="13" t="n">
        <v>4944</v>
      </c>
      <c r="D69" s="13" t="n">
        <v>209</v>
      </c>
      <c r="E69" s="13" t="n">
        <v>88</v>
      </c>
      <c r="F69" s="13" t="n">
        <v>10</v>
      </c>
      <c r="G69" s="13" t="n">
        <v>172</v>
      </c>
      <c r="H69" s="13" t="n">
        <v>4684</v>
      </c>
      <c r="I69" s="13" t="n">
        <v>86</v>
      </c>
      <c r="J69" s="13" t="n">
        <v>462</v>
      </c>
      <c r="K69" s="13" t="n">
        <v>8</v>
      </c>
      <c r="L69" s="13" t="n">
        <v>91247</v>
      </c>
      <c r="M69" s="13" t="n">
        <v>8521</v>
      </c>
    </row>
    <row r="70" customFormat="false" ht="15.25" hidden="false" customHeight="false" outlineLevel="0" collapsed="false">
      <c r="A70" s="0" t="s">
        <v>48</v>
      </c>
      <c r="B70" s="1" t="n">
        <v>43930</v>
      </c>
      <c r="C70" s="12" t="n">
        <v>5221</v>
      </c>
      <c r="D70" s="12" t="n">
        <v>277</v>
      </c>
      <c r="E70" s="12" t="n">
        <v>99</v>
      </c>
      <c r="F70" s="12" t="n">
        <v>11</v>
      </c>
      <c r="G70" s="12" t="n">
        <v>233</v>
      </c>
      <c r="H70" s="12" t="n">
        <v>4889</v>
      </c>
      <c r="I70" s="12" t="n">
        <v>103</v>
      </c>
      <c r="J70" s="12" t="n">
        <v>488</v>
      </c>
      <c r="K70" s="12" t="n">
        <v>9</v>
      </c>
      <c r="L70" s="12" t="n">
        <v>98681</v>
      </c>
      <c r="M70" s="12" t="n">
        <v>9215</v>
      </c>
    </row>
    <row r="71" customFormat="false" ht="15.25" hidden="false" customHeight="false" outlineLevel="0" collapsed="false">
      <c r="A71" s="0" t="s">
        <v>48</v>
      </c>
      <c r="B71" s="1" t="n">
        <v>43931</v>
      </c>
      <c r="C71" s="12" t="n">
        <v>5467</v>
      </c>
      <c r="D71" s="12" t="n">
        <v>246</v>
      </c>
      <c r="E71" s="12" t="n">
        <v>112</v>
      </c>
      <c r="F71" s="12" t="n">
        <v>13</v>
      </c>
      <c r="G71" s="12" t="n">
        <v>301</v>
      </c>
      <c r="H71" s="12" t="n">
        <v>5054</v>
      </c>
      <c r="I71" s="12" t="n">
        <v>96</v>
      </c>
      <c r="J71" s="12" t="n">
        <v>511</v>
      </c>
      <c r="K71" s="12" t="n">
        <v>10</v>
      </c>
      <c r="L71" s="12" t="n">
        <v>106845</v>
      </c>
      <c r="M71" s="12" t="n">
        <v>9977</v>
      </c>
    </row>
    <row r="72" customFormat="false" ht="15.25" hidden="false" customHeight="false" outlineLevel="0" collapsed="false">
      <c r="A72" s="0" t="s">
        <v>48</v>
      </c>
      <c r="B72" s="1" t="n">
        <v>43932</v>
      </c>
      <c r="C72" s="12" t="n">
        <v>5674</v>
      </c>
      <c r="D72" s="12" t="n">
        <v>207</v>
      </c>
      <c r="E72" s="12" t="n">
        <v>119</v>
      </c>
      <c r="F72" s="12" t="n">
        <v>7</v>
      </c>
      <c r="G72" s="12" t="n">
        <v>346</v>
      </c>
      <c r="H72" s="12" t="n">
        <v>5209</v>
      </c>
      <c r="I72" s="12" t="n">
        <v>98</v>
      </c>
      <c r="J72" s="12" t="n">
        <v>530</v>
      </c>
      <c r="K72" s="12" t="n">
        <v>11</v>
      </c>
      <c r="L72" s="12" t="n">
        <v>114854</v>
      </c>
      <c r="M72" s="12" t="n">
        <v>10725</v>
      </c>
    </row>
    <row r="73" customFormat="false" ht="15.25" hidden="false" customHeight="false" outlineLevel="0" collapsed="false">
      <c r="A73" s="0" t="s">
        <v>48</v>
      </c>
      <c r="B73" s="1" t="n">
        <v>43933</v>
      </c>
      <c r="C73" s="12" t="n">
        <v>5831</v>
      </c>
      <c r="D73" s="12" t="n">
        <v>157</v>
      </c>
      <c r="E73" s="12" t="n">
        <v>129</v>
      </c>
      <c r="F73" s="12" t="n">
        <v>10</v>
      </c>
      <c r="G73" s="12" t="n">
        <v>411</v>
      </c>
      <c r="H73" s="12" t="n">
        <v>5291</v>
      </c>
      <c r="I73" s="12" t="n">
        <v>92</v>
      </c>
      <c r="J73" s="12" t="n">
        <v>544</v>
      </c>
      <c r="K73" s="12" t="n">
        <v>12</v>
      </c>
      <c r="L73" s="12" t="n">
        <v>120285</v>
      </c>
      <c r="M73" s="12" t="n">
        <v>11232</v>
      </c>
    </row>
    <row r="74" customFormat="false" ht="15.25" hidden="false" customHeight="false" outlineLevel="0" collapsed="false">
      <c r="A74" s="0" t="s">
        <v>48</v>
      </c>
      <c r="B74" s="1" t="n">
        <v>43934</v>
      </c>
      <c r="C74" s="12" t="n">
        <v>5952</v>
      </c>
      <c r="D74" s="12" t="n">
        <v>121</v>
      </c>
      <c r="E74" s="12" t="n">
        <v>138</v>
      </c>
      <c r="F74" s="12" t="n">
        <v>9</v>
      </c>
      <c r="G74" s="12" t="n">
        <v>464</v>
      </c>
      <c r="H74" s="12" t="n">
        <v>5350</v>
      </c>
      <c r="I74" s="12" t="n">
        <v>87</v>
      </c>
      <c r="J74" s="12" t="n">
        <v>556</v>
      </c>
      <c r="K74" s="12" t="n">
        <v>13</v>
      </c>
      <c r="L74" s="12" t="n">
        <v>125126</v>
      </c>
      <c r="M74" s="12" t="n">
        <v>11684</v>
      </c>
    </row>
    <row r="75" customFormat="false" ht="15.25" hidden="false" customHeight="false" outlineLevel="0" collapsed="false">
      <c r="A75" s="0" t="s">
        <v>48</v>
      </c>
      <c r="B75" s="1" t="n">
        <v>43935</v>
      </c>
      <c r="C75" s="12" t="n">
        <v>6022</v>
      </c>
      <c r="D75" s="12" t="n">
        <v>70</v>
      </c>
      <c r="E75" s="12" t="n">
        <v>143</v>
      </c>
      <c r="F75" s="12" t="n">
        <v>5</v>
      </c>
      <c r="G75" s="12" t="n">
        <v>519</v>
      </c>
      <c r="H75" s="12" t="n">
        <v>5360</v>
      </c>
      <c r="I75" s="12" t="n">
        <v>87</v>
      </c>
      <c r="J75" s="12" t="n">
        <v>562</v>
      </c>
      <c r="K75" s="12" t="n">
        <v>13</v>
      </c>
      <c r="L75" s="12" t="n">
        <v>128359</v>
      </c>
      <c r="M75" s="12" t="n">
        <v>11986</v>
      </c>
    </row>
    <row r="76" customFormat="false" ht="15.25" hidden="false" customHeight="false" outlineLevel="0" collapsed="false">
      <c r="A76" s="0" t="s">
        <v>48</v>
      </c>
      <c r="B76" s="1" t="n">
        <v>43936</v>
      </c>
      <c r="C76" s="12" t="n">
        <v>6111</v>
      </c>
      <c r="D76" s="12" t="n">
        <v>89</v>
      </c>
      <c r="E76" s="12" t="n">
        <v>161</v>
      </c>
      <c r="F76" s="12" t="n">
        <v>18</v>
      </c>
      <c r="G76" s="12" t="n">
        <v>642</v>
      </c>
      <c r="H76" s="12" t="n">
        <v>5308</v>
      </c>
      <c r="I76" s="12" t="n">
        <v>92</v>
      </c>
      <c r="J76" s="12" t="n">
        <v>571</v>
      </c>
      <c r="K76" s="12" t="n">
        <v>15</v>
      </c>
      <c r="L76" s="12" t="n">
        <v>131542</v>
      </c>
      <c r="M76" s="12" t="n">
        <v>12283</v>
      </c>
    </row>
    <row r="77" customFormat="false" ht="15.25" hidden="false" customHeight="false" outlineLevel="0" collapsed="false">
      <c r="A77" s="0" t="s">
        <v>48</v>
      </c>
      <c r="B77" s="1" t="n">
        <v>43937</v>
      </c>
      <c r="C77" s="12" t="n">
        <v>6216</v>
      </c>
      <c r="D77" s="12" t="n">
        <v>105</v>
      </c>
      <c r="E77" s="12" t="n">
        <v>166</v>
      </c>
      <c r="F77" s="12" t="n">
        <v>5</v>
      </c>
      <c r="G77" s="12" t="n">
        <v>819</v>
      </c>
      <c r="H77" s="12" t="n">
        <v>5231</v>
      </c>
      <c r="I77" s="12" t="n">
        <v>84</v>
      </c>
      <c r="J77" s="12" t="n">
        <v>580</v>
      </c>
      <c r="K77" s="12" t="n">
        <v>16</v>
      </c>
      <c r="L77" s="12" t="n">
        <v>137672</v>
      </c>
      <c r="M77" s="12" t="n">
        <v>12856</v>
      </c>
    </row>
    <row r="78" customFormat="false" ht="15.25" hidden="false" customHeight="false" outlineLevel="0" collapsed="false">
      <c r="A78" s="0" t="s">
        <v>48</v>
      </c>
      <c r="B78" s="1" t="n">
        <v>43938</v>
      </c>
      <c r="C78" s="12" t="n">
        <v>6433</v>
      </c>
      <c r="D78" s="12" t="n">
        <v>217</v>
      </c>
      <c r="E78" s="12" t="n">
        <v>169</v>
      </c>
      <c r="F78" s="12" t="n">
        <v>3</v>
      </c>
      <c r="G78" s="12" t="n">
        <v>972</v>
      </c>
      <c r="H78" s="12" t="n">
        <v>5292</v>
      </c>
      <c r="I78" s="12" t="n">
        <v>75</v>
      </c>
      <c r="J78" s="12" t="n">
        <v>601</v>
      </c>
      <c r="K78" s="12" t="n">
        <v>16</v>
      </c>
      <c r="L78" s="12" t="n">
        <v>146004</v>
      </c>
      <c r="M78" s="12" t="n">
        <v>13634</v>
      </c>
    </row>
    <row r="79" customFormat="false" ht="15.25" hidden="false" customHeight="false" outlineLevel="0" collapsed="false">
      <c r="A79" s="0" t="s">
        <v>48</v>
      </c>
      <c r="B79" s="1" t="n">
        <v>43939</v>
      </c>
      <c r="C79" s="12" t="n">
        <v>6499</v>
      </c>
      <c r="D79" s="12" t="n">
        <v>66</v>
      </c>
      <c r="E79" s="12" t="n">
        <v>173</v>
      </c>
      <c r="F79" s="12" t="n">
        <v>4</v>
      </c>
      <c r="G79" s="12" t="n">
        <v>1174</v>
      </c>
      <c r="H79" s="12" t="n">
        <v>5152</v>
      </c>
      <c r="I79" s="12" t="n">
        <v>82</v>
      </c>
      <c r="J79" s="12" t="n">
        <v>607</v>
      </c>
      <c r="K79" s="12" t="n">
        <v>16</v>
      </c>
      <c r="L79" s="12" t="n">
        <v>154307</v>
      </c>
      <c r="M79" s="12" t="n">
        <v>14409</v>
      </c>
    </row>
    <row r="80" customFormat="false" ht="15.25" hidden="false" customHeight="false" outlineLevel="0" collapsed="false">
      <c r="A80" s="0" t="s">
        <v>48</v>
      </c>
      <c r="B80" s="1" t="n">
        <v>43940</v>
      </c>
      <c r="C80" s="12" t="n">
        <v>6606</v>
      </c>
      <c r="D80" s="12" t="n">
        <v>107</v>
      </c>
      <c r="E80" s="12" t="n">
        <v>181</v>
      </c>
      <c r="F80" s="12" t="n">
        <v>8</v>
      </c>
      <c r="G80" s="12" t="n">
        <v>1227</v>
      </c>
      <c r="H80" s="12" t="n">
        <v>5198</v>
      </c>
      <c r="I80" s="12" t="n">
        <v>86</v>
      </c>
      <c r="J80" s="12" t="n">
        <v>617</v>
      </c>
      <c r="K80" s="12" t="n">
        <v>17</v>
      </c>
      <c r="L80" s="12" t="n">
        <v>162533</v>
      </c>
      <c r="M80" s="12" t="n">
        <v>15177</v>
      </c>
    </row>
    <row r="81" customFormat="false" ht="15.25" hidden="false" customHeight="false" outlineLevel="0" collapsed="false">
      <c r="A81" s="0" t="s">
        <v>48</v>
      </c>
      <c r="B81" s="1" t="n">
        <v>43941</v>
      </c>
      <c r="C81" s="12" t="n">
        <v>6701</v>
      </c>
      <c r="D81" s="12" t="n">
        <v>95</v>
      </c>
      <c r="E81" s="12" t="n">
        <v>186</v>
      </c>
      <c r="F81" s="12" t="n">
        <v>5</v>
      </c>
      <c r="G81" s="12" t="n">
        <v>1298</v>
      </c>
      <c r="H81" s="12" t="n">
        <v>5217</v>
      </c>
      <c r="I81" s="12" t="n">
        <v>84</v>
      </c>
      <c r="J81" s="12" t="n">
        <v>626</v>
      </c>
      <c r="K81" s="12" t="n">
        <v>17</v>
      </c>
      <c r="L81" s="12" t="n">
        <v>168096</v>
      </c>
      <c r="M81" s="12" t="n">
        <v>15697</v>
      </c>
    </row>
    <row r="82" customFormat="false" ht="15.25" hidden="false" customHeight="false" outlineLevel="0" collapsed="false">
      <c r="A82" s="0" t="s">
        <v>48</v>
      </c>
      <c r="B82" s="1" t="n">
        <v>43942</v>
      </c>
      <c r="C82" s="6" t="n">
        <v>6838</v>
      </c>
      <c r="D82" s="6" t="n">
        <v>137</v>
      </c>
      <c r="E82" s="6" t="n">
        <v>194</v>
      </c>
      <c r="F82" s="6" t="n">
        <v>8</v>
      </c>
      <c r="G82" s="6" t="n">
        <v>1559</v>
      </c>
      <c r="H82" s="6" t="n">
        <v>5085</v>
      </c>
      <c r="I82" s="6" t="n">
        <v>84</v>
      </c>
      <c r="J82" s="6" t="n">
        <v>639</v>
      </c>
      <c r="K82" s="6" t="n">
        <v>18</v>
      </c>
      <c r="L82" s="6" t="n">
        <v>172123</v>
      </c>
      <c r="M82" s="6" t="n">
        <v>16073</v>
      </c>
    </row>
    <row r="83" customFormat="false" ht="15.25" hidden="false" customHeight="false" outlineLevel="0" collapsed="false">
      <c r="A83" s="0" t="s">
        <v>48</v>
      </c>
      <c r="B83" s="1" t="n">
        <v>43943</v>
      </c>
      <c r="C83" s="6" t="n">
        <v>6961</v>
      </c>
      <c r="D83" s="6" t="n">
        <v>123</v>
      </c>
      <c r="E83" s="6" t="n">
        <v>201</v>
      </c>
      <c r="F83" s="6" t="n">
        <v>7</v>
      </c>
      <c r="G83" s="6" t="n">
        <v>1753</v>
      </c>
      <c r="H83" s="6" t="n">
        <v>5007</v>
      </c>
      <c r="I83" s="6" t="n">
        <v>75</v>
      </c>
      <c r="J83" s="6" t="n">
        <v>650</v>
      </c>
      <c r="K83" s="6" t="n">
        <v>19</v>
      </c>
      <c r="L83" s="6" t="n">
        <v>178617</v>
      </c>
      <c r="M83" s="6" t="n">
        <v>16679</v>
      </c>
    </row>
    <row r="84" customFormat="false" ht="15.25" hidden="false" customHeight="false" outlineLevel="0" collapsed="false">
      <c r="A84" s="0" t="s">
        <v>48</v>
      </c>
      <c r="B84" s="1" t="n">
        <v>43944</v>
      </c>
      <c r="C84" s="6" t="n">
        <v>7087</v>
      </c>
      <c r="D84" s="6" t="n">
        <v>126</v>
      </c>
      <c r="E84" s="6" t="n">
        <v>208</v>
      </c>
      <c r="F84" s="6" t="n">
        <v>7</v>
      </c>
      <c r="G84" s="6" t="n">
        <v>1989</v>
      </c>
      <c r="H84" s="6" t="n">
        <v>4890</v>
      </c>
      <c r="I84" s="6" t="n">
        <v>80</v>
      </c>
      <c r="J84" s="6" t="n">
        <v>662</v>
      </c>
      <c r="K84" s="6" t="n">
        <v>19</v>
      </c>
      <c r="L84" s="6" t="n">
        <v>186918</v>
      </c>
      <c r="M84" s="6" t="n">
        <v>17454</v>
      </c>
    </row>
    <row r="85" customFormat="false" ht="15.25" hidden="false" customHeight="false" outlineLevel="0" collapsed="false">
      <c r="A85" s="0" t="s">
        <v>48</v>
      </c>
      <c r="B85" s="1" t="n">
        <v>43945</v>
      </c>
      <c r="C85" s="6" t="n">
        <v>7138</v>
      </c>
      <c r="D85" s="6" t="n">
        <v>51</v>
      </c>
      <c r="E85" s="6" t="n">
        <v>210</v>
      </c>
      <c r="F85" s="6" t="n">
        <v>2</v>
      </c>
      <c r="G85" s="6" t="n">
        <v>2152</v>
      </c>
      <c r="H85" s="6" t="n">
        <v>4776</v>
      </c>
      <c r="I85" s="6" t="n">
        <v>76</v>
      </c>
      <c r="J85" s="6" t="n">
        <v>667</v>
      </c>
      <c r="K85" s="6" t="n">
        <v>20</v>
      </c>
      <c r="L85" s="6" t="n">
        <v>195725</v>
      </c>
      <c r="M85" s="6" t="n">
        <v>18277</v>
      </c>
    </row>
    <row r="86" customFormat="false" ht="15.25" hidden="false" customHeight="false" outlineLevel="0" collapsed="false">
      <c r="A86" s="0" t="s">
        <v>48</v>
      </c>
      <c r="B86" s="1" t="n">
        <v>43946</v>
      </c>
      <c r="C86" s="6" t="n">
        <v>7236</v>
      </c>
      <c r="D86" s="6" t="n">
        <v>98</v>
      </c>
      <c r="E86" s="6" t="n">
        <v>214</v>
      </c>
      <c r="F86" s="6" t="n">
        <v>4</v>
      </c>
      <c r="G86" s="6" t="n">
        <v>2371</v>
      </c>
      <c r="H86" s="6" t="n">
        <v>4651</v>
      </c>
      <c r="I86" s="6" t="n">
        <v>76</v>
      </c>
      <c r="J86" s="6" t="n">
        <v>676</v>
      </c>
      <c r="K86" s="6" t="n">
        <v>20</v>
      </c>
      <c r="L86" s="6" t="n">
        <v>203622</v>
      </c>
      <c r="M86" s="6" t="n">
        <v>19014</v>
      </c>
    </row>
    <row r="87" customFormat="false" ht="15.25" hidden="false" customHeight="false" outlineLevel="0" collapsed="false">
      <c r="A87" s="0" t="s">
        <v>48</v>
      </c>
      <c r="B87" s="1" t="n">
        <v>43947</v>
      </c>
      <c r="C87" s="6" t="n">
        <v>7333</v>
      </c>
      <c r="D87" s="6" t="n">
        <v>97</v>
      </c>
      <c r="E87" s="6" t="n">
        <v>218</v>
      </c>
      <c r="F87" s="6" t="n">
        <v>4</v>
      </c>
      <c r="G87" s="6" t="n">
        <v>2453</v>
      </c>
      <c r="H87" s="6" t="n">
        <v>4662</v>
      </c>
      <c r="I87" s="6" t="n">
        <v>71</v>
      </c>
      <c r="J87" s="6" t="n">
        <v>685</v>
      </c>
      <c r="K87" s="6" t="n">
        <v>20</v>
      </c>
      <c r="L87" s="6" t="n">
        <v>210705</v>
      </c>
      <c r="M87" s="6" t="n">
        <v>19676</v>
      </c>
    </row>
    <row r="88" customFormat="false" ht="15.25" hidden="false" customHeight="false" outlineLevel="0" collapsed="false">
      <c r="A88" s="0" t="s">
        <v>48</v>
      </c>
      <c r="B88" s="1" t="n">
        <v>43948</v>
      </c>
      <c r="C88" s="6" t="n">
        <v>7387</v>
      </c>
      <c r="D88" s="6" t="n">
        <v>54</v>
      </c>
      <c r="E88" s="6" t="n">
        <v>220</v>
      </c>
      <c r="F88" s="6" t="n">
        <v>2</v>
      </c>
      <c r="G88" s="6" t="n">
        <v>2545</v>
      </c>
      <c r="H88" s="6" t="n">
        <v>4622</v>
      </c>
      <c r="I88" s="6" t="n">
        <v>79</v>
      </c>
      <c r="J88" s="6" t="n">
        <v>690</v>
      </c>
      <c r="K88" s="6" t="n">
        <v>21</v>
      </c>
      <c r="L88" s="6" t="n">
        <v>215116</v>
      </c>
      <c r="M88" s="6" t="n">
        <v>20087</v>
      </c>
    </row>
    <row r="89" customFormat="false" ht="14" hidden="false" customHeight="false" outlineLevel="0" collapsed="false">
      <c r="A89" s="0" t="s">
        <v>48</v>
      </c>
      <c r="B89" s="1" t="n">
        <v>43949</v>
      </c>
      <c r="C89" s="2" t="n">
        <v>7431</v>
      </c>
      <c r="D89" s="2" t="n">
        <v>44</v>
      </c>
      <c r="E89" s="2" t="n">
        <v>222</v>
      </c>
      <c r="F89" s="2" t="n">
        <v>2</v>
      </c>
      <c r="G89" s="2" t="n">
        <v>2826</v>
      </c>
      <c r="H89" s="2" t="n">
        <v>4383</v>
      </c>
      <c r="I89" s="2" t="n">
        <v>73</v>
      </c>
      <c r="J89" s="2" t="n">
        <v>694</v>
      </c>
      <c r="K89" s="2" t="n">
        <v>21</v>
      </c>
      <c r="L89" s="2" t="n">
        <v>218474</v>
      </c>
      <c r="M89" s="2" t="n">
        <v>20401</v>
      </c>
    </row>
    <row r="90" customFormat="false" ht="14" hidden="false" customHeight="false" outlineLevel="0" collapsed="false">
      <c r="A90" s="0" t="s">
        <v>48</v>
      </c>
      <c r="B90" s="1" t="n">
        <v>43950</v>
      </c>
      <c r="C90" s="2" t="n">
        <v>7486</v>
      </c>
      <c r="D90" s="2" t="n">
        <v>55</v>
      </c>
      <c r="E90" s="2" t="n">
        <v>225</v>
      </c>
      <c r="F90" s="2" t="n">
        <v>3</v>
      </c>
      <c r="G90" s="2" t="n">
        <v>2942</v>
      </c>
      <c r="H90" s="2" t="n">
        <v>4319</v>
      </c>
      <c r="I90" s="2" t="n">
        <v>73</v>
      </c>
      <c r="J90" s="2" t="n">
        <v>699</v>
      </c>
      <c r="K90" s="2" t="n">
        <v>21</v>
      </c>
      <c r="L90" s="2" t="n">
        <v>226255</v>
      </c>
      <c r="M90" s="2" t="n">
        <v>21128</v>
      </c>
    </row>
    <row r="91" customFormat="false" ht="14" hidden="false" customHeight="false" outlineLevel="0" collapsed="false">
      <c r="A91" s="0" t="s">
        <v>48</v>
      </c>
      <c r="B91" s="1" t="n">
        <v>43951</v>
      </c>
      <c r="C91" s="2" t="n">
        <v>7563</v>
      </c>
      <c r="D91" s="2" t="n">
        <v>77</v>
      </c>
      <c r="E91" s="2" t="n">
        <v>227</v>
      </c>
      <c r="F91" s="2" t="n">
        <v>2</v>
      </c>
      <c r="G91" s="2" t="n">
        <v>3096</v>
      </c>
      <c r="H91" s="2" t="n">
        <v>4240</v>
      </c>
      <c r="I91" s="2" t="n">
        <v>71</v>
      </c>
      <c r="J91" s="2" t="n">
        <v>706</v>
      </c>
      <c r="K91" s="2" t="n">
        <v>21</v>
      </c>
      <c r="L91" s="2" t="n">
        <v>234985</v>
      </c>
      <c r="M91" s="2" t="n">
        <v>21943</v>
      </c>
    </row>
    <row r="92" customFormat="false" ht="14.75" hidden="false" customHeight="false" outlineLevel="0" collapsed="false">
      <c r="A92" s="0" t="s">
        <v>48</v>
      </c>
      <c r="B92" s="1" t="n">
        <v>43952</v>
      </c>
      <c r="C92" s="2" t="n">
        <v>7642</v>
      </c>
      <c r="D92" s="2" t="n">
        <v>79</v>
      </c>
      <c r="E92" s="2" t="n">
        <v>235</v>
      </c>
      <c r="F92" s="2" t="n">
        <v>8</v>
      </c>
      <c r="G92" s="2" t="n">
        <v>3281</v>
      </c>
      <c r="H92" s="2" t="n">
        <v>4126</v>
      </c>
      <c r="I92" s="2" t="n">
        <v>68</v>
      </c>
      <c r="J92" s="2" t="n">
        <v>714</v>
      </c>
      <c r="K92" s="2" t="n">
        <v>22</v>
      </c>
      <c r="L92" s="2" t="n">
        <v>242088</v>
      </c>
      <c r="M92" s="2" t="n">
        <v>22606</v>
      </c>
    </row>
    <row r="93" customFormat="false" ht="15.25" hidden="false" customHeight="false" outlineLevel="0" collapsed="false">
      <c r="A93" s="0" t="s">
        <v>48</v>
      </c>
      <c r="B93" s="1" t="n">
        <v>43953</v>
      </c>
      <c r="C93" s="6" t="n">
        <f aca="false">Sheet1!ADF94</f>
        <v>7726</v>
      </c>
      <c r="D93" s="6" t="n">
        <f aca="false">Sheet1!ADG94</f>
        <v>84</v>
      </c>
      <c r="E93" s="6" t="n">
        <f aca="false">Sheet1!ADH94</f>
        <v>240</v>
      </c>
      <c r="F93" s="6" t="n">
        <f aca="false">Sheet1!ADI94</f>
        <v>5</v>
      </c>
      <c r="G93" s="6" t="n">
        <f aca="false">Sheet1!ADJ94</f>
        <v>3359</v>
      </c>
      <c r="H93" s="6" t="n">
        <f aca="false">Sheet1!ADK94</f>
        <v>4127</v>
      </c>
      <c r="I93" s="6" t="n">
        <f aca="false">Sheet1!ADL94</f>
        <v>67</v>
      </c>
      <c r="J93" s="6" t="n">
        <f aca="false">Sheet1!ADM94</f>
        <v>721</v>
      </c>
      <c r="K93" s="6" t="n">
        <f aca="false">Sheet1!ADN94</f>
        <v>22</v>
      </c>
      <c r="L93" s="6" t="n">
        <f aca="false">Sheet1!ADO94</f>
        <v>249634</v>
      </c>
      <c r="M93" s="6" t="n">
        <f aca="false">Sheet1!ADP94</f>
        <v>23311</v>
      </c>
    </row>
    <row r="94" customFormat="false" ht="15.25" hidden="false" customHeight="false" outlineLevel="0" collapsed="false">
      <c r="A94" s="0" t="s">
        <v>48</v>
      </c>
      <c r="B94" s="1" t="n">
        <v>43954</v>
      </c>
      <c r="C94" s="6" t="n">
        <f aca="false">Sheet1!ADF95</f>
        <v>7750</v>
      </c>
      <c r="D94" s="6" t="n">
        <f aca="false">Sheet1!ADG95</f>
        <v>24</v>
      </c>
      <c r="E94" s="6" t="n">
        <f aca="false">Sheet1!ADH95</f>
        <v>245</v>
      </c>
      <c r="F94" s="6" t="n">
        <f aca="false">Sheet1!ADI95</f>
        <v>5</v>
      </c>
      <c r="G94" s="6" t="n">
        <f aca="false">Sheet1!ADJ95</f>
        <v>3446</v>
      </c>
      <c r="H94" s="6" t="n">
        <f aca="false">Sheet1!ADK95</f>
        <v>4059</v>
      </c>
      <c r="I94" s="6" t="n">
        <f aca="false">Sheet1!ADL95</f>
        <v>67</v>
      </c>
      <c r="J94" s="6" t="n">
        <f aca="false">Sheet1!ADM95</f>
        <v>724</v>
      </c>
      <c r="K94" s="6" t="n">
        <f aca="false">Sheet1!ADN95</f>
        <v>23</v>
      </c>
      <c r="L94" s="6" t="n">
        <f aca="false">Sheet1!ADO95</f>
        <v>253826</v>
      </c>
      <c r="M94" s="6" t="n">
        <f aca="false">Sheet1!ADP95</f>
        <v>23702</v>
      </c>
    </row>
    <row r="95" customFormat="false" ht="15.25" hidden="false" customHeight="false" outlineLevel="0" collapsed="false">
      <c r="A95" s="0" t="s">
        <v>48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48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48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48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48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48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48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48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48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48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48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48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48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48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A109" s="0" t="s">
        <v>48</v>
      </c>
      <c r="B109" s="1" t="n">
        <v>43969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A110" s="0" t="s">
        <v>48</v>
      </c>
      <c r="B110" s="1" t="n">
        <v>43970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1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49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49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49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49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49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49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49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49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49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49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49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49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49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49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49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49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49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49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49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49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49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49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49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49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49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49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49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49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49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49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49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49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49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49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49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49</v>
      </c>
      <c r="B37" s="1" t="n">
        <v>43897</v>
      </c>
      <c r="C37" s="7" t="n">
        <v>6</v>
      </c>
      <c r="D37" s="7" t="n">
        <v>1</v>
      </c>
      <c r="E37" s="7"/>
      <c r="F37" s="7"/>
      <c r="G37" s="7" t="n">
        <v>1</v>
      </c>
      <c r="H37" s="7" t="n">
        <v>5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49</v>
      </c>
      <c r="B38" s="1" t="n">
        <v>43898</v>
      </c>
      <c r="C38" s="6" t="n">
        <v>6</v>
      </c>
      <c r="D38" s="6" t="n">
        <v>0</v>
      </c>
      <c r="E38" s="6"/>
      <c r="F38" s="6"/>
      <c r="G38" s="6" t="n">
        <v>1</v>
      </c>
      <c r="H38" s="6" t="n">
        <v>5</v>
      </c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49</v>
      </c>
      <c r="B39" s="1" t="n">
        <v>43899</v>
      </c>
      <c r="C39" s="6" t="n">
        <v>7</v>
      </c>
      <c r="D39" s="6" t="n">
        <v>1</v>
      </c>
      <c r="E39" s="6"/>
      <c r="F39" s="6"/>
      <c r="G39" s="6" t="n">
        <v>1</v>
      </c>
      <c r="H39" s="6" t="n">
        <v>6</v>
      </c>
      <c r="I39" s="6"/>
      <c r="J39" s="6"/>
      <c r="K39" s="6"/>
      <c r="L39" s="6"/>
      <c r="M39" s="6"/>
    </row>
    <row r="40" customFormat="false" ht="15.25" hidden="false" customHeight="false" outlineLevel="0" collapsed="false">
      <c r="A40" s="0" t="s">
        <v>49</v>
      </c>
      <c r="B40" s="1" t="n">
        <v>43900</v>
      </c>
      <c r="C40" s="6" t="n">
        <v>16</v>
      </c>
      <c r="D40" s="6" t="n">
        <v>9</v>
      </c>
      <c r="E40" s="6"/>
      <c r="F40" s="6"/>
      <c r="G40" s="6" t="n">
        <v>1</v>
      </c>
      <c r="H40" s="6" t="n">
        <v>15</v>
      </c>
      <c r="I40" s="6"/>
      <c r="J40" s="6" t="n">
        <v>0.1</v>
      </c>
      <c r="K40" s="6"/>
      <c r="L40" s="6"/>
      <c r="M40" s="6"/>
    </row>
    <row r="41" customFormat="false" ht="15.25" hidden="false" customHeight="false" outlineLevel="0" collapsed="false">
      <c r="A41" s="0" t="s">
        <v>49</v>
      </c>
      <c r="B41" s="1" t="n">
        <v>43901</v>
      </c>
      <c r="C41" s="6" t="n">
        <v>19</v>
      </c>
      <c r="D41" s="6" t="n">
        <v>3</v>
      </c>
      <c r="E41" s="6"/>
      <c r="F41" s="6"/>
      <c r="G41" s="6" t="n">
        <v>2</v>
      </c>
      <c r="H41" s="6" t="n">
        <v>17</v>
      </c>
      <c r="I41" s="6"/>
      <c r="J41" s="6" t="n">
        <v>0.1</v>
      </c>
      <c r="K41" s="6"/>
      <c r="L41" s="6"/>
      <c r="M41" s="6"/>
    </row>
    <row r="42" customFormat="false" ht="15.25" hidden="false" customHeight="false" outlineLevel="0" collapsed="false">
      <c r="A42" s="0" t="s">
        <v>49</v>
      </c>
      <c r="B42" s="1" t="n">
        <v>43902</v>
      </c>
      <c r="C42" s="6" t="n">
        <v>19</v>
      </c>
      <c r="D42" s="6" t="n">
        <v>0</v>
      </c>
      <c r="E42" s="6"/>
      <c r="F42" s="6"/>
      <c r="G42" s="6" t="n">
        <v>2</v>
      </c>
      <c r="H42" s="6" t="n">
        <v>17</v>
      </c>
      <c r="I42" s="6"/>
      <c r="J42" s="6" t="n">
        <v>0.1</v>
      </c>
      <c r="K42" s="6"/>
      <c r="L42" s="6"/>
      <c r="M42" s="6"/>
    </row>
    <row r="43" customFormat="false" ht="15.25" hidden="false" customHeight="false" outlineLevel="0" collapsed="false">
      <c r="A43" s="0" t="s">
        <v>49</v>
      </c>
      <c r="B43" s="1" t="n">
        <v>43903</v>
      </c>
      <c r="C43" s="6" t="n">
        <v>21</v>
      </c>
      <c r="D43" s="6" t="n">
        <v>2</v>
      </c>
      <c r="E43" s="6"/>
      <c r="F43" s="6"/>
      <c r="G43" s="6" t="n">
        <v>2</v>
      </c>
      <c r="H43" s="6" t="n">
        <v>19</v>
      </c>
      <c r="I43" s="6"/>
      <c r="J43" s="6" t="n">
        <v>0.1</v>
      </c>
      <c r="K43" s="6"/>
      <c r="L43" s="6"/>
      <c r="M43" s="6"/>
    </row>
    <row r="44" customFormat="false" ht="15.25" hidden="false" customHeight="false" outlineLevel="0" collapsed="false">
      <c r="A44" s="0" t="s">
        <v>49</v>
      </c>
      <c r="B44" s="1" t="n">
        <v>43904</v>
      </c>
      <c r="C44" s="6" t="n">
        <v>28</v>
      </c>
      <c r="D44" s="6" t="n">
        <v>7</v>
      </c>
      <c r="E44" s="6"/>
      <c r="F44" s="6"/>
      <c r="G44" s="6" t="n">
        <v>2</v>
      </c>
      <c r="H44" s="6" t="n">
        <v>26</v>
      </c>
      <c r="I44" s="6"/>
      <c r="J44" s="6" t="n">
        <v>0.1</v>
      </c>
      <c r="K44" s="6"/>
      <c r="L44" s="6"/>
      <c r="M44" s="6"/>
    </row>
    <row r="45" customFormat="false" ht="15.25" hidden="false" customHeight="false" outlineLevel="0" collapsed="false">
      <c r="A45" s="0" t="s">
        <v>49</v>
      </c>
      <c r="B45" s="1" t="n">
        <v>43905</v>
      </c>
      <c r="C45" s="6" t="n">
        <v>31</v>
      </c>
      <c r="D45" s="6" t="n">
        <v>3</v>
      </c>
      <c r="E45" s="6"/>
      <c r="F45" s="6"/>
      <c r="G45" s="6" t="n">
        <v>2</v>
      </c>
      <c r="H45" s="6" t="n">
        <v>29</v>
      </c>
      <c r="I45" s="6"/>
      <c r="J45" s="6" t="n">
        <v>0.1</v>
      </c>
      <c r="K45" s="6"/>
      <c r="L45" s="6"/>
      <c r="M45" s="6"/>
    </row>
    <row r="46" customFormat="false" ht="15.25" hidden="false" customHeight="false" outlineLevel="0" collapsed="false">
      <c r="A46" s="0" t="s">
        <v>49</v>
      </c>
      <c r="B46" s="1" t="n">
        <v>43906</v>
      </c>
      <c r="C46" s="6" t="n">
        <v>53</v>
      </c>
      <c r="D46" s="6" t="n">
        <v>22</v>
      </c>
      <c r="E46" s="6"/>
      <c r="F46" s="6"/>
      <c r="G46" s="6" t="n">
        <v>2</v>
      </c>
      <c r="H46" s="6" t="n">
        <v>51</v>
      </c>
      <c r="I46" s="6"/>
      <c r="J46" s="6" t="n">
        <v>0.2</v>
      </c>
      <c r="K46" s="6"/>
      <c r="L46" s="6"/>
      <c r="M46" s="6"/>
    </row>
    <row r="47" customFormat="false" ht="15.25" hidden="false" customHeight="false" outlineLevel="0" collapsed="false">
      <c r="A47" s="0" t="s">
        <v>49</v>
      </c>
      <c r="B47" s="1" t="n">
        <v>43907</v>
      </c>
      <c r="C47" s="6" t="n">
        <v>184</v>
      </c>
      <c r="D47" s="6" t="n">
        <v>131</v>
      </c>
      <c r="E47" s="6" t="n">
        <v>1</v>
      </c>
      <c r="F47" s="6" t="n">
        <v>1</v>
      </c>
      <c r="G47" s="6" t="n">
        <v>2</v>
      </c>
      <c r="H47" s="6" t="n">
        <v>181</v>
      </c>
      <c r="I47" s="6"/>
      <c r="J47" s="6" t="n">
        <v>0.8</v>
      </c>
      <c r="K47" s="6"/>
      <c r="L47" s="6"/>
      <c r="M47" s="6"/>
    </row>
    <row r="48" customFormat="false" ht="15.25" hidden="false" customHeight="false" outlineLevel="0" collapsed="false">
      <c r="A48" s="0" t="s">
        <v>49</v>
      </c>
      <c r="B48" s="1" t="n">
        <v>43908</v>
      </c>
      <c r="C48" s="6" t="n">
        <v>247</v>
      </c>
      <c r="D48" s="6" t="n">
        <v>63</v>
      </c>
      <c r="E48" s="6"/>
      <c r="F48" s="6" t="n">
        <v>-1</v>
      </c>
      <c r="G48" s="6" t="n">
        <v>2</v>
      </c>
      <c r="H48" s="6" t="n">
        <v>245</v>
      </c>
      <c r="I48" s="6"/>
      <c r="J48" s="6" t="n">
        <v>1.1</v>
      </c>
      <c r="K48" s="6"/>
      <c r="L48" s="6"/>
      <c r="M48" s="6"/>
    </row>
    <row r="49" customFormat="false" ht="15.25" hidden="false" customHeight="false" outlineLevel="0" collapsed="false">
      <c r="A49" s="0" t="s">
        <v>49</v>
      </c>
      <c r="B49" s="1" t="n">
        <v>43909</v>
      </c>
      <c r="C49" s="6" t="n">
        <v>307</v>
      </c>
      <c r="D49" s="6" t="n">
        <v>60</v>
      </c>
      <c r="E49" s="6" t="n">
        <v>2</v>
      </c>
      <c r="F49" s="6" t="n">
        <v>2</v>
      </c>
      <c r="G49" s="6" t="n">
        <v>13</v>
      </c>
      <c r="H49" s="6" t="n">
        <v>292</v>
      </c>
      <c r="I49" s="6"/>
      <c r="J49" s="6" t="n">
        <v>1</v>
      </c>
      <c r="K49" s="6"/>
      <c r="L49" s="6"/>
      <c r="M49" s="6"/>
    </row>
    <row r="50" customFormat="false" ht="15.25" hidden="false" customHeight="false" outlineLevel="0" collapsed="false">
      <c r="A50" s="0" t="s">
        <v>49</v>
      </c>
      <c r="B50" s="1" t="n">
        <v>43910</v>
      </c>
      <c r="C50" s="6" t="n">
        <v>454</v>
      </c>
      <c r="D50" s="6" t="n">
        <v>147</v>
      </c>
      <c r="E50" s="6" t="n">
        <v>2</v>
      </c>
      <c r="F50" s="6" t="n">
        <v>0</v>
      </c>
      <c r="G50" s="6" t="n">
        <v>13</v>
      </c>
      <c r="H50" s="6" t="n">
        <v>439</v>
      </c>
      <c r="I50" s="6"/>
      <c r="J50" s="6" t="n">
        <v>2</v>
      </c>
      <c r="K50" s="6"/>
      <c r="L50" s="6"/>
      <c r="M50" s="6"/>
    </row>
    <row r="51" customFormat="false" ht="15.25" hidden="false" customHeight="false" outlineLevel="0" collapsed="false">
      <c r="A51" s="0" t="s">
        <v>49</v>
      </c>
      <c r="B51" s="1" t="n">
        <v>43911</v>
      </c>
      <c r="C51" s="6" t="n">
        <v>534</v>
      </c>
      <c r="D51" s="6" t="n">
        <v>80</v>
      </c>
      <c r="E51" s="6" t="n">
        <v>3</v>
      </c>
      <c r="F51" s="6" t="n">
        <v>1</v>
      </c>
      <c r="G51" s="6" t="n">
        <v>13</v>
      </c>
      <c r="H51" s="6" t="n">
        <v>518</v>
      </c>
      <c r="I51" s="6"/>
      <c r="J51" s="6" t="n">
        <v>2</v>
      </c>
      <c r="K51" s="6"/>
      <c r="L51" s="6"/>
      <c r="M51" s="6"/>
    </row>
    <row r="52" customFormat="false" ht="15.25" hidden="false" customHeight="false" outlineLevel="0" collapsed="false">
      <c r="A52" s="0" t="s">
        <v>49</v>
      </c>
      <c r="B52" s="1" t="n">
        <v>43912</v>
      </c>
      <c r="C52" s="6" t="n">
        <v>645</v>
      </c>
      <c r="D52" s="6" t="n">
        <v>111</v>
      </c>
      <c r="E52" s="6" t="n">
        <v>3</v>
      </c>
      <c r="F52" s="6" t="n">
        <v>0</v>
      </c>
      <c r="G52" s="6" t="n">
        <v>13</v>
      </c>
      <c r="H52" s="6" t="n">
        <v>629</v>
      </c>
      <c r="I52" s="6"/>
      <c r="J52" s="6" t="n">
        <v>3</v>
      </c>
      <c r="K52" s="6"/>
      <c r="L52" s="6"/>
      <c r="M52" s="6"/>
    </row>
    <row r="53" customFormat="false" ht="15.25" hidden="false" customHeight="false" outlineLevel="0" collapsed="false">
      <c r="A53" s="0" t="s">
        <v>49</v>
      </c>
      <c r="B53" s="1" t="n">
        <v>43913</v>
      </c>
      <c r="C53" s="6" t="n">
        <v>776</v>
      </c>
      <c r="D53" s="6" t="n">
        <v>131</v>
      </c>
      <c r="E53" s="6" t="n">
        <v>4</v>
      </c>
      <c r="F53" s="6" t="n">
        <v>1</v>
      </c>
      <c r="G53" s="6" t="n">
        <v>13</v>
      </c>
      <c r="H53" s="6" t="n">
        <v>759</v>
      </c>
      <c r="I53" s="6"/>
      <c r="J53" s="6" t="n">
        <v>4</v>
      </c>
      <c r="K53" s="6"/>
      <c r="L53" s="6"/>
      <c r="M53" s="6"/>
    </row>
    <row r="54" customFormat="false" ht="15.25" hidden="false" customHeight="false" outlineLevel="0" collapsed="false">
      <c r="A54" s="0" t="s">
        <v>49</v>
      </c>
      <c r="B54" s="1" t="n">
        <v>43914</v>
      </c>
      <c r="C54" s="6" t="n">
        <v>875</v>
      </c>
      <c r="D54" s="6" t="n">
        <v>99</v>
      </c>
      <c r="E54" s="6" t="n">
        <v>6</v>
      </c>
      <c r="F54" s="6" t="n">
        <v>2</v>
      </c>
      <c r="G54" s="6" t="n">
        <v>13</v>
      </c>
      <c r="H54" s="6" t="n">
        <v>856</v>
      </c>
      <c r="I54" s="6"/>
      <c r="J54" s="6" t="n">
        <v>4</v>
      </c>
      <c r="K54" s="6"/>
      <c r="L54" s="6"/>
      <c r="M54" s="6"/>
    </row>
    <row r="55" customFormat="false" ht="15.25" hidden="false" customHeight="false" outlineLevel="0" collapsed="false">
      <c r="A55" s="0" t="s">
        <v>49</v>
      </c>
      <c r="B55" s="1" t="n">
        <v>43915</v>
      </c>
      <c r="C55" s="8" t="n">
        <v>972</v>
      </c>
      <c r="D55" s="8" t="n">
        <v>97</v>
      </c>
      <c r="E55" s="8" t="n">
        <v>7</v>
      </c>
      <c r="F55" s="8" t="n">
        <v>1</v>
      </c>
      <c r="G55" s="8" t="n">
        <v>18</v>
      </c>
      <c r="H55" s="8" t="n">
        <v>947</v>
      </c>
      <c r="I55" s="8" t="n">
        <v>5</v>
      </c>
      <c r="J55" s="8" t="n">
        <v>4</v>
      </c>
      <c r="K55" s="25" t="n">
        <v>0.03</v>
      </c>
      <c r="L55" s="8"/>
      <c r="M55" s="8"/>
    </row>
    <row r="56" customFormat="false" ht="15.25" hidden="false" customHeight="false" outlineLevel="0" collapsed="false">
      <c r="A56" s="0" t="s">
        <v>49</v>
      </c>
      <c r="B56" s="1" t="n">
        <v>43916</v>
      </c>
      <c r="C56" s="8" t="n">
        <v>1063</v>
      </c>
      <c r="D56" s="8" t="n">
        <v>91</v>
      </c>
      <c r="E56" s="8" t="n">
        <v>8</v>
      </c>
      <c r="F56" s="8" t="n">
        <v>1</v>
      </c>
      <c r="G56" s="8" t="n">
        <v>21</v>
      </c>
      <c r="H56" s="8" t="n">
        <v>1034</v>
      </c>
      <c r="I56" s="8" t="n">
        <v>5</v>
      </c>
      <c r="J56" s="8" t="n">
        <v>5</v>
      </c>
      <c r="K56" s="25" t="n">
        <v>0.04</v>
      </c>
      <c r="L56" s="8"/>
      <c r="M56" s="8"/>
    </row>
    <row r="57" customFormat="false" ht="15.25" hidden="false" customHeight="false" outlineLevel="0" collapsed="false">
      <c r="A57" s="0" t="s">
        <v>49</v>
      </c>
      <c r="B57" s="1" t="n">
        <v>43917</v>
      </c>
      <c r="C57" s="8" t="n">
        <v>1179</v>
      </c>
      <c r="D57" s="8" t="n">
        <v>116</v>
      </c>
      <c r="E57" s="8" t="n">
        <v>9</v>
      </c>
      <c r="F57" s="8" t="n">
        <v>1</v>
      </c>
      <c r="G57" s="8" t="n">
        <v>21</v>
      </c>
      <c r="H57" s="8" t="n">
        <v>1149</v>
      </c>
      <c r="I57" s="8" t="n">
        <v>5</v>
      </c>
      <c r="J57" s="8" t="n">
        <v>5</v>
      </c>
      <c r="K57" s="25" t="n">
        <v>0.04</v>
      </c>
      <c r="L57" s="8"/>
      <c r="M57" s="8"/>
    </row>
    <row r="58" customFormat="false" ht="15.25" hidden="false" customHeight="false" outlineLevel="0" collapsed="false">
      <c r="A58" s="0" t="s">
        <v>49</v>
      </c>
      <c r="B58" s="1" t="n">
        <v>43918</v>
      </c>
      <c r="C58" s="8" t="n">
        <v>1331</v>
      </c>
      <c r="D58" s="8" t="n">
        <v>152</v>
      </c>
      <c r="E58" s="8" t="n">
        <v>10</v>
      </c>
      <c r="F58" s="8" t="n">
        <v>1</v>
      </c>
      <c r="G58" s="8" t="n">
        <v>23</v>
      </c>
      <c r="H58" s="8" t="n">
        <v>1298</v>
      </c>
      <c r="I58" s="8" t="n">
        <v>7</v>
      </c>
      <c r="J58" s="8" t="n">
        <v>6</v>
      </c>
      <c r="K58" s="25" t="n">
        <v>0.05</v>
      </c>
      <c r="M58" s="8"/>
    </row>
    <row r="59" customFormat="false" ht="15.25" hidden="false" customHeight="false" outlineLevel="0" collapsed="false">
      <c r="A59" s="0" t="s">
        <v>49</v>
      </c>
      <c r="B59" s="1" t="n">
        <v>43919</v>
      </c>
      <c r="C59" s="8" t="n">
        <v>1495</v>
      </c>
      <c r="D59" s="8" t="n">
        <v>164</v>
      </c>
      <c r="E59" s="8" t="n">
        <v>12</v>
      </c>
      <c r="F59" s="8" t="n">
        <v>2</v>
      </c>
      <c r="G59" s="8" t="n">
        <v>29</v>
      </c>
      <c r="H59" s="8" t="n">
        <v>1454</v>
      </c>
      <c r="I59" s="8" t="n">
        <v>7</v>
      </c>
      <c r="J59" s="8" t="n">
        <v>7</v>
      </c>
      <c r="K59" s="25" t="n">
        <v>0.05</v>
      </c>
      <c r="M59" s="8"/>
    </row>
    <row r="60" customFormat="false" ht="15.25" hidden="false" customHeight="false" outlineLevel="0" collapsed="false">
      <c r="A60" s="0" t="s">
        <v>49</v>
      </c>
      <c r="B60" s="1" t="n">
        <v>43920</v>
      </c>
      <c r="C60" s="8" t="n">
        <v>1597</v>
      </c>
      <c r="D60" s="8" t="n">
        <v>102</v>
      </c>
      <c r="E60" s="8" t="n">
        <v>14</v>
      </c>
      <c r="F60" s="8" t="n">
        <v>2</v>
      </c>
      <c r="G60" s="8" t="n">
        <v>29</v>
      </c>
      <c r="H60" s="8" t="n">
        <v>1554</v>
      </c>
      <c r="I60" s="8" t="n">
        <v>11</v>
      </c>
      <c r="J60" s="8" t="n">
        <v>7</v>
      </c>
      <c r="K60" s="25" t="n">
        <v>0.06</v>
      </c>
      <c r="M60" s="8"/>
    </row>
    <row r="61" customFormat="false" ht="15.25" hidden="false" customHeight="false" outlineLevel="0" collapsed="false">
      <c r="A61" s="0" t="s">
        <v>49</v>
      </c>
      <c r="B61" s="1" t="n">
        <v>43921</v>
      </c>
      <c r="C61" s="8" t="n">
        <v>1717</v>
      </c>
      <c r="D61" s="8" t="n">
        <v>120</v>
      </c>
      <c r="E61" s="8" t="n">
        <v>21</v>
      </c>
      <c r="F61" s="8" t="n">
        <v>7</v>
      </c>
      <c r="G61" s="8" t="n">
        <v>76</v>
      </c>
      <c r="H61" s="8" t="n">
        <v>1620</v>
      </c>
      <c r="I61" s="8" t="n">
        <v>11</v>
      </c>
      <c r="J61" s="8" t="n">
        <v>8</v>
      </c>
      <c r="K61" s="10" t="n">
        <v>0.1</v>
      </c>
      <c r="M61" s="8"/>
    </row>
    <row r="62" customFormat="false" ht="15.25" hidden="false" customHeight="false" outlineLevel="0" collapsed="false">
      <c r="A62" s="0" t="s">
        <v>49</v>
      </c>
      <c r="B62" s="1" t="n">
        <v>43922</v>
      </c>
      <c r="C62" s="8" t="n">
        <v>1938</v>
      </c>
      <c r="D62" s="8" t="n">
        <v>221</v>
      </c>
      <c r="E62" s="8" t="n">
        <v>26</v>
      </c>
      <c r="F62" s="8" t="n">
        <v>5</v>
      </c>
      <c r="G62" s="8" t="n">
        <v>76</v>
      </c>
      <c r="H62" s="8" t="n">
        <v>1836</v>
      </c>
      <c r="I62" s="8" t="n">
        <v>12</v>
      </c>
      <c r="J62" s="8" t="n">
        <v>9</v>
      </c>
      <c r="K62" s="10" t="n">
        <v>0.1</v>
      </c>
      <c r="M62" s="8"/>
    </row>
    <row r="63" customFormat="false" ht="15.25" hidden="false" customHeight="false" outlineLevel="0" collapsed="false">
      <c r="A63" s="0" t="s">
        <v>49</v>
      </c>
      <c r="B63" s="1" t="n">
        <v>43923</v>
      </c>
      <c r="C63" s="8" t="n">
        <v>2118</v>
      </c>
      <c r="D63" s="8" t="n">
        <v>180</v>
      </c>
      <c r="E63" s="8" t="n">
        <v>27</v>
      </c>
      <c r="F63" s="8" t="n">
        <v>1</v>
      </c>
      <c r="G63" s="8" t="n">
        <v>94</v>
      </c>
      <c r="H63" s="8" t="n">
        <v>1997</v>
      </c>
      <c r="I63" s="8" t="n">
        <v>12</v>
      </c>
      <c r="J63" s="8" t="n">
        <v>10</v>
      </c>
      <c r="K63" s="10" t="n">
        <v>0.1</v>
      </c>
      <c r="M63" s="8"/>
    </row>
    <row r="64" customFormat="false" ht="15.25" hidden="false" customHeight="false" outlineLevel="0" collapsed="false">
      <c r="A64" s="0" t="s">
        <v>49</v>
      </c>
      <c r="B64" s="1" t="n">
        <v>43924</v>
      </c>
      <c r="C64" s="8" t="n">
        <v>2421</v>
      </c>
      <c r="D64" s="8" t="n">
        <v>303</v>
      </c>
      <c r="E64" s="8" t="n">
        <v>34</v>
      </c>
      <c r="F64" s="8" t="n">
        <v>7</v>
      </c>
      <c r="G64" s="8" t="n">
        <v>125</v>
      </c>
      <c r="H64" s="8" t="n">
        <v>2262</v>
      </c>
      <c r="I64" s="8" t="n">
        <v>9</v>
      </c>
      <c r="J64" s="8" t="n">
        <v>11</v>
      </c>
      <c r="K64" s="10" t="n">
        <v>0.2</v>
      </c>
      <c r="M64" s="8"/>
    </row>
    <row r="65" customFormat="false" ht="15.25" hidden="false" customHeight="false" outlineLevel="0" collapsed="false">
      <c r="A65" s="0" t="s">
        <v>49</v>
      </c>
      <c r="B65" s="1" t="n">
        <v>43925</v>
      </c>
      <c r="C65" s="8" t="n">
        <v>2686</v>
      </c>
      <c r="D65" s="8" t="n">
        <v>265</v>
      </c>
      <c r="E65" s="8" t="n">
        <v>40</v>
      </c>
      <c r="F65" s="8" t="n">
        <v>6</v>
      </c>
      <c r="G65" s="8" t="n">
        <v>126</v>
      </c>
      <c r="H65" s="8" t="n">
        <v>2520</v>
      </c>
      <c r="I65" s="8" t="n">
        <v>10</v>
      </c>
      <c r="J65" s="8" t="n">
        <v>12</v>
      </c>
      <c r="K65" s="10" t="n">
        <v>0.2</v>
      </c>
      <c r="L65" s="8"/>
      <c r="M65" s="8"/>
    </row>
    <row r="66" customFormat="false" ht="15.25" hidden="false" customHeight="false" outlineLevel="0" collapsed="false">
      <c r="A66" s="0" t="s">
        <v>49</v>
      </c>
      <c r="B66" s="1" t="n">
        <v>43926</v>
      </c>
      <c r="C66" s="8" t="n">
        <v>2818</v>
      </c>
      <c r="D66" s="8" t="n">
        <v>132</v>
      </c>
      <c r="E66" s="8" t="n">
        <v>41</v>
      </c>
      <c r="F66" s="8" t="n">
        <v>1</v>
      </c>
      <c r="G66" s="8" t="n">
        <v>131</v>
      </c>
      <c r="H66" s="8" t="n">
        <v>2646</v>
      </c>
      <c r="I66" s="8" t="n">
        <v>13</v>
      </c>
      <c r="J66" s="8" t="n">
        <v>13</v>
      </c>
      <c r="K66" s="10" t="n">
        <v>0.2</v>
      </c>
      <c r="L66" s="8" t="n">
        <v>30308</v>
      </c>
      <c r="M66" s="8" t="n">
        <v>137</v>
      </c>
    </row>
    <row r="67" customFormat="false" ht="15.25" hidden="false" customHeight="false" outlineLevel="0" collapsed="false">
      <c r="A67" s="0" t="s">
        <v>49</v>
      </c>
      <c r="B67" s="1" t="n">
        <v>43927</v>
      </c>
      <c r="C67" s="8" t="n">
        <v>3157</v>
      </c>
      <c r="D67" s="8" t="n">
        <v>339</v>
      </c>
      <c r="E67" s="8" t="n">
        <v>47</v>
      </c>
      <c r="F67" s="8" t="n">
        <v>6</v>
      </c>
      <c r="G67" s="8" t="n">
        <v>211</v>
      </c>
      <c r="H67" s="8" t="n">
        <v>2899</v>
      </c>
      <c r="I67" s="8" t="n">
        <v>18</v>
      </c>
      <c r="J67" s="8" t="n">
        <v>14</v>
      </c>
      <c r="K67" s="10" t="n">
        <v>0.2</v>
      </c>
      <c r="L67" s="8" t="n">
        <v>34885</v>
      </c>
      <c r="M67" s="8" t="n">
        <v>158</v>
      </c>
    </row>
    <row r="68" customFormat="false" ht="15.25" hidden="false" customHeight="false" outlineLevel="0" collapsed="false">
      <c r="A68" s="0" t="s">
        <v>49</v>
      </c>
      <c r="B68" s="1" t="n">
        <v>43928</v>
      </c>
      <c r="C68" s="13" t="n">
        <v>3766</v>
      </c>
      <c r="D68" s="13" t="n">
        <v>609</v>
      </c>
      <c r="E68" s="13" t="n">
        <v>53</v>
      </c>
      <c r="F68" s="13" t="n">
        <v>6</v>
      </c>
      <c r="G68" s="13" t="n">
        <v>259</v>
      </c>
      <c r="H68" s="13" t="n">
        <v>3454</v>
      </c>
      <c r="I68" s="13" t="n">
        <v>17</v>
      </c>
      <c r="J68" s="13" t="n">
        <v>17</v>
      </c>
      <c r="K68" s="28" t="n">
        <v>0.2</v>
      </c>
      <c r="L68" s="13" t="n">
        <v>35875</v>
      </c>
      <c r="M68" s="13" t="n">
        <v>162</v>
      </c>
    </row>
    <row r="69" customFormat="false" ht="15.25" hidden="false" customHeight="false" outlineLevel="0" collapsed="false">
      <c r="A69" s="0" t="s">
        <v>49</v>
      </c>
      <c r="B69" s="1" t="n">
        <v>43929</v>
      </c>
      <c r="C69" s="12" t="n">
        <v>4035</v>
      </c>
      <c r="D69" s="12" t="n">
        <v>269</v>
      </c>
      <c r="E69" s="12" t="n">
        <v>57</v>
      </c>
      <c r="F69" s="12" t="n">
        <v>4</v>
      </c>
      <c r="G69" s="12" t="n">
        <v>429</v>
      </c>
      <c r="H69" s="12" t="n">
        <v>3549</v>
      </c>
      <c r="I69" s="12" t="n">
        <v>28</v>
      </c>
      <c r="J69" s="12" t="n">
        <v>18</v>
      </c>
      <c r="K69" s="12" t="n">
        <v>0.3</v>
      </c>
      <c r="L69" s="12" t="n">
        <v>39183</v>
      </c>
      <c r="M69" s="12" t="n">
        <v>177</v>
      </c>
    </row>
    <row r="70" customFormat="false" ht="15.25" hidden="false" customHeight="false" outlineLevel="0" collapsed="false">
      <c r="A70" s="0" t="s">
        <v>49</v>
      </c>
      <c r="B70" s="1" t="n">
        <v>43930</v>
      </c>
      <c r="C70" s="12" t="n">
        <v>4263</v>
      </c>
      <c r="D70" s="12" t="n">
        <v>228</v>
      </c>
      <c r="E70" s="12" t="n">
        <v>61</v>
      </c>
      <c r="F70" s="12" t="n">
        <v>4</v>
      </c>
      <c r="G70" s="12" t="n">
        <v>467</v>
      </c>
      <c r="H70" s="12" t="n">
        <v>3735</v>
      </c>
      <c r="I70" s="12" t="n">
        <v>25</v>
      </c>
      <c r="J70" s="12" t="n">
        <v>19</v>
      </c>
      <c r="K70" s="12" t="n">
        <v>0.3</v>
      </c>
      <c r="L70" s="12" t="n">
        <v>42159</v>
      </c>
      <c r="M70" s="12" t="n">
        <v>191</v>
      </c>
    </row>
    <row r="71" customFormat="false" ht="15.25" hidden="false" customHeight="false" outlineLevel="0" collapsed="false">
      <c r="A71" s="0" t="s">
        <v>49</v>
      </c>
      <c r="B71" s="1" t="n">
        <v>43931</v>
      </c>
      <c r="C71" s="12" t="n">
        <v>4489</v>
      </c>
      <c r="D71" s="12" t="n">
        <v>226</v>
      </c>
      <c r="E71" s="12" t="n">
        <v>65</v>
      </c>
      <c r="F71" s="12" t="n">
        <v>4</v>
      </c>
      <c r="G71" s="12" t="n">
        <v>572</v>
      </c>
      <c r="H71" s="12" t="n">
        <v>3852</v>
      </c>
      <c r="I71" s="12" t="n">
        <v>31</v>
      </c>
      <c r="J71" s="12" t="n">
        <v>20</v>
      </c>
      <c r="K71" s="12" t="n">
        <v>0.3</v>
      </c>
      <c r="L71" s="12" t="n">
        <v>44896</v>
      </c>
      <c r="M71" s="12" t="n">
        <v>203</v>
      </c>
    </row>
    <row r="72" customFormat="false" ht="15.25" hidden="false" customHeight="false" outlineLevel="0" collapsed="false">
      <c r="A72" s="0" t="s">
        <v>49</v>
      </c>
      <c r="B72" s="1" t="n">
        <v>43932</v>
      </c>
      <c r="C72" s="12" t="n">
        <v>4695</v>
      </c>
      <c r="D72" s="12" t="n">
        <v>206</v>
      </c>
      <c r="E72" s="12" t="n">
        <v>66</v>
      </c>
      <c r="F72" s="12" t="n">
        <v>1</v>
      </c>
      <c r="G72" s="12" t="n">
        <v>727</v>
      </c>
      <c r="H72" s="12" t="n">
        <v>3902</v>
      </c>
      <c r="I72" s="12" t="n">
        <v>45</v>
      </c>
      <c r="J72" s="12" t="n">
        <v>21</v>
      </c>
      <c r="K72" s="12" t="n">
        <v>0.3</v>
      </c>
      <c r="L72" s="12" t="n">
        <v>54706</v>
      </c>
      <c r="M72" s="12" t="n">
        <v>248</v>
      </c>
    </row>
    <row r="73" customFormat="false" ht="15.25" hidden="false" customHeight="false" outlineLevel="0" collapsed="false">
      <c r="A73" s="0" t="s">
        <v>49</v>
      </c>
      <c r="B73" s="1" t="n">
        <v>43933</v>
      </c>
      <c r="C73" s="12" t="n">
        <v>5011</v>
      </c>
      <c r="D73" s="12" t="n">
        <v>316</v>
      </c>
      <c r="E73" s="12" t="n">
        <v>86</v>
      </c>
      <c r="F73" s="12" t="n">
        <v>20</v>
      </c>
      <c r="G73" s="12" t="n">
        <v>762</v>
      </c>
      <c r="H73" s="12" t="n">
        <v>4163</v>
      </c>
      <c r="I73" s="12" t="n">
        <v>50</v>
      </c>
      <c r="J73" s="12" t="n">
        <v>23</v>
      </c>
      <c r="K73" s="12" t="n">
        <v>0.4</v>
      </c>
      <c r="L73" s="12" t="n">
        <v>57836</v>
      </c>
      <c r="M73" s="12" t="n">
        <v>262</v>
      </c>
    </row>
    <row r="74" customFormat="false" ht="15.25" hidden="false" customHeight="false" outlineLevel="0" collapsed="false">
      <c r="A74" s="0" t="s">
        <v>49</v>
      </c>
      <c r="B74" s="1" t="n">
        <v>43934</v>
      </c>
      <c r="C74" s="12" t="n">
        <v>5230</v>
      </c>
      <c r="D74" s="12" t="n">
        <v>219</v>
      </c>
      <c r="E74" s="12" t="n">
        <v>91</v>
      </c>
      <c r="F74" s="12" t="n">
        <v>5</v>
      </c>
      <c r="G74" s="12" t="n">
        <v>1028</v>
      </c>
      <c r="H74" s="12" t="n">
        <v>4111</v>
      </c>
      <c r="I74" s="12" t="n">
        <v>37</v>
      </c>
      <c r="J74" s="12" t="n">
        <v>24</v>
      </c>
      <c r="K74" s="12" t="n">
        <v>0.4</v>
      </c>
      <c r="L74" s="12" t="n">
        <v>61801</v>
      </c>
      <c r="M74" s="12" t="n">
        <v>280</v>
      </c>
    </row>
    <row r="75" customFormat="false" ht="15.25" hidden="false" customHeight="false" outlineLevel="0" collapsed="false">
      <c r="A75" s="0" t="s">
        <v>49</v>
      </c>
      <c r="B75" s="1" t="n">
        <v>43935</v>
      </c>
      <c r="C75" s="12" t="n">
        <v>5496</v>
      </c>
      <c r="D75" s="12" t="n">
        <v>266</v>
      </c>
      <c r="E75" s="12" t="n">
        <v>93</v>
      </c>
      <c r="F75" s="12" t="n">
        <v>2</v>
      </c>
      <c r="G75" s="12" t="n">
        <v>1095</v>
      </c>
      <c r="H75" s="12" t="n">
        <v>4308</v>
      </c>
      <c r="I75" s="12" t="n">
        <v>44</v>
      </c>
      <c r="J75" s="12" t="n">
        <v>25</v>
      </c>
      <c r="K75" s="12" t="n">
        <v>0.4</v>
      </c>
      <c r="L75" s="12" t="n">
        <v>65114</v>
      </c>
      <c r="M75" s="12" t="n">
        <v>295</v>
      </c>
    </row>
    <row r="76" customFormat="false" ht="15.25" hidden="false" customHeight="false" outlineLevel="0" collapsed="false">
      <c r="A76" s="0" t="s">
        <v>49</v>
      </c>
      <c r="B76" s="1" t="n">
        <v>43936</v>
      </c>
      <c r="C76" s="12" t="n">
        <v>5837</v>
      </c>
      <c r="D76" s="12" t="n">
        <v>341</v>
      </c>
      <c r="E76" s="12" t="n">
        <v>96</v>
      </c>
      <c r="F76" s="12" t="n">
        <v>3</v>
      </c>
      <c r="G76" s="12" t="n">
        <v>1378</v>
      </c>
      <c r="H76" s="12" t="n">
        <v>4363</v>
      </c>
      <c r="I76" s="12" t="n">
        <v>46</v>
      </c>
      <c r="J76" s="12" t="n">
        <v>26</v>
      </c>
      <c r="K76" s="12" t="n">
        <v>0.4</v>
      </c>
      <c r="L76" s="12" t="n">
        <v>69928</v>
      </c>
      <c r="M76" s="12" t="n">
        <v>317</v>
      </c>
    </row>
    <row r="77" customFormat="false" ht="15.25" hidden="false" customHeight="false" outlineLevel="0" collapsed="false">
      <c r="A77" s="0" t="s">
        <v>49</v>
      </c>
      <c r="B77" s="1" t="n">
        <v>43937</v>
      </c>
      <c r="C77" s="12" t="n">
        <v>6383</v>
      </c>
      <c r="D77" s="12" t="n">
        <v>546</v>
      </c>
      <c r="E77" s="12" t="n">
        <v>111</v>
      </c>
      <c r="F77" s="12" t="n">
        <v>15</v>
      </c>
      <c r="G77" s="12" t="n">
        <v>1446</v>
      </c>
      <c r="H77" s="12" t="n">
        <v>4826</v>
      </c>
      <c r="I77" s="12" t="n">
        <v>46</v>
      </c>
      <c r="J77" s="12" t="n">
        <v>29</v>
      </c>
      <c r="K77" s="12" t="n">
        <v>0.5</v>
      </c>
      <c r="L77" s="12" t="n">
        <v>73439</v>
      </c>
      <c r="M77" s="12" t="n">
        <v>332</v>
      </c>
    </row>
    <row r="78" customFormat="false" ht="15.25" hidden="false" customHeight="false" outlineLevel="0" collapsed="false">
      <c r="A78" s="0" t="s">
        <v>49</v>
      </c>
      <c r="B78" s="1" t="n">
        <v>43938</v>
      </c>
      <c r="C78" s="12" t="n">
        <v>6919</v>
      </c>
      <c r="D78" s="12" t="n">
        <v>536</v>
      </c>
      <c r="E78" s="12" t="n">
        <v>128</v>
      </c>
      <c r="F78" s="12" t="n">
        <v>17</v>
      </c>
      <c r="G78" s="12" t="n">
        <v>1645</v>
      </c>
      <c r="H78" s="12" t="n">
        <v>5146</v>
      </c>
      <c r="I78" s="12" t="n">
        <v>46</v>
      </c>
      <c r="J78" s="12" t="n">
        <v>31</v>
      </c>
      <c r="K78" s="12" t="n">
        <v>0.6</v>
      </c>
      <c r="L78" s="12" t="n">
        <v>78979</v>
      </c>
      <c r="M78" s="12" t="n">
        <v>358</v>
      </c>
    </row>
    <row r="79" customFormat="false" ht="15.25" hidden="false" customHeight="false" outlineLevel="0" collapsed="false">
      <c r="A79" s="0" t="s">
        <v>49</v>
      </c>
      <c r="B79" s="1" t="n">
        <v>43939</v>
      </c>
      <c r="C79" s="12" t="n">
        <v>7025</v>
      </c>
      <c r="D79" s="12" t="n">
        <v>106</v>
      </c>
      <c r="E79" s="12" t="n">
        <v>135</v>
      </c>
      <c r="F79" s="12" t="n">
        <v>7</v>
      </c>
      <c r="G79" s="12" t="n">
        <v>1765</v>
      </c>
      <c r="H79" s="12" t="n">
        <v>5125</v>
      </c>
      <c r="I79" s="12" t="n">
        <v>46</v>
      </c>
      <c r="J79" s="12" t="n">
        <v>32</v>
      </c>
      <c r="K79" s="12" t="n">
        <v>0.6</v>
      </c>
      <c r="L79" s="12" t="n">
        <v>84704</v>
      </c>
      <c r="M79" s="12" t="n">
        <v>383</v>
      </c>
    </row>
    <row r="80" customFormat="false" ht="15.25" hidden="false" customHeight="false" outlineLevel="0" collapsed="false">
      <c r="A80" s="0" t="s">
        <v>49</v>
      </c>
      <c r="B80" s="1" t="n">
        <v>43940</v>
      </c>
      <c r="C80" s="12" t="n">
        <v>7638</v>
      </c>
      <c r="D80" s="12" t="n">
        <v>613</v>
      </c>
      <c r="E80" s="12" t="n">
        <v>143</v>
      </c>
      <c r="F80" s="12" t="n">
        <v>8</v>
      </c>
      <c r="G80" s="12" t="n">
        <v>1832</v>
      </c>
      <c r="H80" s="12" t="n">
        <v>5663</v>
      </c>
      <c r="I80" s="12" t="n">
        <v>46</v>
      </c>
      <c r="J80" s="12" t="n">
        <v>35</v>
      </c>
      <c r="K80" s="12" t="n">
        <v>0.6</v>
      </c>
      <c r="L80" s="12" t="n">
        <v>92548</v>
      </c>
      <c r="M80" s="12" t="n">
        <v>419</v>
      </c>
    </row>
    <row r="81" customFormat="false" ht="15.25" hidden="false" customHeight="false" outlineLevel="0" collapsed="false">
      <c r="A81" s="0" t="s">
        <v>49</v>
      </c>
      <c r="B81" s="1" t="n">
        <v>43941</v>
      </c>
      <c r="C81" s="12" t="n">
        <v>8348</v>
      </c>
      <c r="D81" s="12" t="n">
        <v>710</v>
      </c>
      <c r="E81" s="12" t="n">
        <v>168</v>
      </c>
      <c r="F81" s="12" t="n">
        <v>25</v>
      </c>
      <c r="G81" s="12" t="n">
        <v>1868</v>
      </c>
      <c r="H81" s="12" t="n">
        <v>6312</v>
      </c>
      <c r="I81" s="12" t="n">
        <v>46</v>
      </c>
      <c r="J81" s="12" t="n">
        <v>38</v>
      </c>
      <c r="K81" s="12" t="n">
        <v>0.8</v>
      </c>
      <c r="L81" s="12" t="n">
        <v>98522</v>
      </c>
      <c r="M81" s="12" t="n">
        <v>446</v>
      </c>
    </row>
    <row r="82" customFormat="false" ht="15.25" hidden="false" customHeight="false" outlineLevel="0" collapsed="false">
      <c r="A82" s="0" t="s">
        <v>49</v>
      </c>
      <c r="B82" s="1" t="n">
        <v>43942</v>
      </c>
      <c r="C82" s="6" t="n">
        <v>8418</v>
      </c>
      <c r="D82" s="6" t="n">
        <v>70</v>
      </c>
      <c r="E82" s="6" t="n">
        <v>176</v>
      </c>
      <c r="F82" s="6" t="n">
        <v>8</v>
      </c>
      <c r="G82" s="6" t="n">
        <v>1970</v>
      </c>
      <c r="H82" s="6" t="n">
        <v>6272</v>
      </c>
      <c r="I82" s="6" t="n">
        <v>46</v>
      </c>
      <c r="J82" s="6" t="n">
        <v>38</v>
      </c>
      <c r="K82" s="6" t="n">
        <v>0.8</v>
      </c>
      <c r="L82" s="6" t="n">
        <v>104302</v>
      </c>
      <c r="M82" s="6" t="n">
        <v>472</v>
      </c>
    </row>
    <row r="83" customFormat="false" ht="15.25" hidden="false" customHeight="false" outlineLevel="0" collapsed="false">
      <c r="A83" s="0" t="s">
        <v>49</v>
      </c>
      <c r="B83" s="1" t="n">
        <v>43943</v>
      </c>
      <c r="C83" s="6" t="n">
        <v>9565</v>
      </c>
      <c r="D83" s="6" t="n">
        <v>1147</v>
      </c>
      <c r="E83" s="6" t="n">
        <v>201</v>
      </c>
      <c r="F83" s="6" t="n">
        <v>25</v>
      </c>
      <c r="G83" s="6" t="n">
        <v>2073</v>
      </c>
      <c r="H83" s="6" t="n">
        <v>7291</v>
      </c>
      <c r="I83" s="6" t="n">
        <v>46</v>
      </c>
      <c r="J83" s="6" t="n">
        <v>43</v>
      </c>
      <c r="K83" s="6" t="n">
        <v>0.9</v>
      </c>
      <c r="L83" s="6" t="n">
        <v>111806</v>
      </c>
      <c r="M83" s="6" t="n">
        <v>506</v>
      </c>
    </row>
    <row r="84" customFormat="false" ht="15.25" hidden="false" customHeight="false" outlineLevel="0" collapsed="false">
      <c r="A84" s="0" t="s">
        <v>49</v>
      </c>
      <c r="B84" s="1" t="n">
        <v>43944</v>
      </c>
      <c r="C84" s="6" t="n">
        <v>10076</v>
      </c>
      <c r="D84" s="6" t="n">
        <v>511</v>
      </c>
      <c r="E84" s="6" t="n">
        <v>212</v>
      </c>
      <c r="F84" s="6" t="n">
        <v>11</v>
      </c>
      <c r="G84" s="6" t="n">
        <v>2156</v>
      </c>
      <c r="H84" s="6" t="n">
        <v>7708</v>
      </c>
      <c r="I84" s="6" t="n">
        <v>58</v>
      </c>
      <c r="J84" s="6" t="n">
        <v>46</v>
      </c>
      <c r="K84" s="6" t="n">
        <v>1</v>
      </c>
      <c r="L84" s="6" t="n">
        <v>118020</v>
      </c>
      <c r="M84" s="6" t="n">
        <v>534</v>
      </c>
    </row>
    <row r="85" customFormat="false" ht="15.25" hidden="false" customHeight="false" outlineLevel="0" collapsed="false">
      <c r="A85" s="0" t="s">
        <v>49</v>
      </c>
      <c r="B85" s="1" t="n">
        <v>43945</v>
      </c>
      <c r="C85" s="6" t="n">
        <v>11057</v>
      </c>
      <c r="D85" s="6" t="n">
        <v>981</v>
      </c>
      <c r="E85" s="6" t="n">
        <v>235</v>
      </c>
      <c r="F85" s="6" t="n">
        <v>23</v>
      </c>
      <c r="G85" s="6" t="n">
        <v>2337</v>
      </c>
      <c r="H85" s="6" t="n">
        <v>8485</v>
      </c>
      <c r="I85" s="6" t="n">
        <v>60</v>
      </c>
      <c r="J85" s="6" t="n">
        <v>50</v>
      </c>
      <c r="K85" s="6" t="n">
        <v>1</v>
      </c>
      <c r="L85" s="6" t="n">
        <v>124549</v>
      </c>
      <c r="M85" s="6" t="n">
        <v>564</v>
      </c>
    </row>
    <row r="86" customFormat="false" ht="15.25" hidden="false" customHeight="false" outlineLevel="0" collapsed="false">
      <c r="A86" s="0" t="s">
        <v>49</v>
      </c>
      <c r="B86" s="1" t="n">
        <v>43946</v>
      </c>
      <c r="C86" s="6" t="n">
        <v>11940</v>
      </c>
      <c r="D86" s="6" t="n">
        <v>883</v>
      </c>
      <c r="E86" s="6" t="n">
        <v>253</v>
      </c>
      <c r="F86" s="6" t="n">
        <v>18</v>
      </c>
      <c r="G86" s="6" t="n">
        <v>2755</v>
      </c>
      <c r="H86" s="6" t="n">
        <v>8932</v>
      </c>
      <c r="I86" s="6" t="n">
        <v>111</v>
      </c>
      <c r="J86" s="6" t="n">
        <v>54</v>
      </c>
      <c r="K86" s="6" t="n">
        <v>1</v>
      </c>
      <c r="L86" s="6" t="n">
        <v>131365</v>
      </c>
      <c r="M86" s="6" t="n">
        <v>595</v>
      </c>
    </row>
    <row r="87" customFormat="false" ht="15.25" hidden="false" customHeight="false" outlineLevel="0" collapsed="false">
      <c r="A87" s="0" t="s">
        <v>49</v>
      </c>
      <c r="B87" s="1" t="n">
        <v>43947</v>
      </c>
      <c r="C87" s="6" t="n">
        <v>12644</v>
      </c>
      <c r="D87" s="6" t="n">
        <v>704</v>
      </c>
      <c r="E87" s="6" t="n">
        <v>268</v>
      </c>
      <c r="F87" s="6" t="n">
        <v>15</v>
      </c>
      <c r="G87" s="6" t="n">
        <v>2755</v>
      </c>
      <c r="H87" s="6" t="n">
        <v>9621</v>
      </c>
      <c r="I87" s="6" t="n">
        <v>111</v>
      </c>
      <c r="J87" s="6" t="n">
        <v>57</v>
      </c>
      <c r="K87" s="6" t="n">
        <v>1</v>
      </c>
      <c r="L87" s="6" t="n">
        <v>138147</v>
      </c>
      <c r="M87" s="6" t="n">
        <v>625</v>
      </c>
    </row>
    <row r="88" customFormat="false" ht="15.25" hidden="false" customHeight="false" outlineLevel="0" collapsed="false">
      <c r="A88" s="0" t="s">
        <v>49</v>
      </c>
      <c r="B88" s="1" t="n">
        <v>43948</v>
      </c>
      <c r="C88" s="6" t="n">
        <v>13328</v>
      </c>
      <c r="D88" s="6" t="n">
        <v>684</v>
      </c>
      <c r="E88" s="6" t="n">
        <v>281</v>
      </c>
      <c r="F88" s="6" t="n">
        <v>13</v>
      </c>
      <c r="G88" s="6" t="n">
        <v>2936</v>
      </c>
      <c r="H88" s="6" t="n">
        <v>10111</v>
      </c>
      <c r="I88" s="6" t="n">
        <v>111</v>
      </c>
      <c r="J88" s="6" t="n">
        <v>60</v>
      </c>
      <c r="K88" s="6" t="n">
        <v>1</v>
      </c>
      <c r="L88" s="6" t="n">
        <v>144365</v>
      </c>
      <c r="M88" s="6" t="n">
        <v>654</v>
      </c>
    </row>
    <row r="89" customFormat="false" ht="14" hidden="false" customHeight="false" outlineLevel="0" collapsed="false">
      <c r="A89" s="0" t="s">
        <v>49</v>
      </c>
      <c r="B89" s="1" t="n">
        <v>43949</v>
      </c>
      <c r="C89" s="2" t="n">
        <v>13915</v>
      </c>
      <c r="D89" s="2" t="n">
        <v>587</v>
      </c>
      <c r="E89" s="2" t="n">
        <v>292</v>
      </c>
      <c r="F89" s="2" t="n">
        <v>11</v>
      </c>
      <c r="G89" s="2" t="n">
        <v>3029</v>
      </c>
      <c r="H89" s="2" t="n">
        <v>10594</v>
      </c>
      <c r="I89" s="2" t="n">
        <v>111</v>
      </c>
      <c r="J89" s="2" t="n">
        <v>63</v>
      </c>
      <c r="K89" s="2" t="n">
        <v>1</v>
      </c>
      <c r="L89" s="2" t="n">
        <v>150756</v>
      </c>
      <c r="M89" s="2" t="n">
        <v>682</v>
      </c>
    </row>
    <row r="90" customFormat="false" ht="14" hidden="false" customHeight="false" outlineLevel="0" collapsed="false">
      <c r="A90" s="0" t="s">
        <v>49</v>
      </c>
      <c r="B90" s="1" t="n">
        <v>43950</v>
      </c>
      <c r="C90" s="2" t="n">
        <v>14612</v>
      </c>
      <c r="D90" s="2" t="n">
        <v>697</v>
      </c>
      <c r="E90" s="2" t="n">
        <v>312</v>
      </c>
      <c r="F90" s="2" t="n">
        <v>20</v>
      </c>
      <c r="G90" s="2" t="n">
        <v>3233</v>
      </c>
      <c r="H90" s="2" t="n">
        <v>11067</v>
      </c>
      <c r="I90" s="2" t="n">
        <v>111</v>
      </c>
      <c r="J90" s="2" t="n">
        <v>66</v>
      </c>
      <c r="K90" s="2" t="n">
        <v>1</v>
      </c>
      <c r="L90" s="2" t="n">
        <v>157223</v>
      </c>
      <c r="M90" s="2" t="n">
        <v>712</v>
      </c>
    </row>
    <row r="91" customFormat="false" ht="14" hidden="false" customHeight="false" outlineLevel="0" collapsed="false">
      <c r="A91" s="0" t="s">
        <v>49</v>
      </c>
      <c r="B91" s="1" t="n">
        <v>43951</v>
      </c>
      <c r="C91" s="2" t="n">
        <v>15525</v>
      </c>
      <c r="D91" s="2" t="n">
        <v>913</v>
      </c>
      <c r="E91" s="2" t="n">
        <v>343</v>
      </c>
      <c r="F91" s="2" t="n">
        <v>31</v>
      </c>
      <c r="G91" s="2" t="n">
        <v>3425</v>
      </c>
      <c r="H91" s="2" t="n">
        <v>11757</v>
      </c>
      <c r="I91" s="2" t="n">
        <v>111</v>
      </c>
      <c r="J91" s="2" t="n">
        <v>70</v>
      </c>
      <c r="K91" s="2" t="n">
        <v>2</v>
      </c>
      <c r="L91" s="2" t="n">
        <v>165911</v>
      </c>
      <c r="M91" s="2" t="n">
        <v>751</v>
      </c>
    </row>
    <row r="92" customFormat="false" ht="14.75" hidden="false" customHeight="false" outlineLevel="0" collapsed="false">
      <c r="A92" s="0" t="s">
        <v>49</v>
      </c>
      <c r="B92" s="1" t="n">
        <v>43952</v>
      </c>
      <c r="C92" s="2" t="n">
        <v>16473</v>
      </c>
      <c r="D92" s="2" t="n">
        <v>948</v>
      </c>
      <c r="E92" s="2" t="n">
        <v>361</v>
      </c>
      <c r="F92" s="2" t="n">
        <v>18</v>
      </c>
      <c r="G92" s="2" t="n">
        <v>4105</v>
      </c>
      <c r="H92" s="2" t="n">
        <v>12007</v>
      </c>
      <c r="I92" s="2" t="n">
        <v>111</v>
      </c>
      <c r="J92" s="2" t="n">
        <v>75</v>
      </c>
      <c r="K92" s="2" t="n">
        <v>2</v>
      </c>
      <c r="L92" s="2" t="n">
        <v>174160</v>
      </c>
      <c r="M92" s="2" t="n">
        <v>788</v>
      </c>
    </row>
    <row r="93" customFormat="false" ht="15.25" hidden="false" customHeight="false" outlineLevel="0" collapsed="false">
      <c r="A93" s="0" t="s">
        <v>49</v>
      </c>
      <c r="B93" s="1" t="n">
        <v>43953</v>
      </c>
      <c r="C93" s="6" t="n">
        <f aca="false">Sheet1!LL94</f>
        <v>18092</v>
      </c>
      <c r="D93" s="6" t="n">
        <f aca="false">Sheet1!LM94</f>
        <v>1619</v>
      </c>
      <c r="E93" s="6" t="n">
        <f aca="false">Sheet1!LN94</f>
        <v>417</v>
      </c>
      <c r="F93" s="6" t="n">
        <f aca="false">Sheet1!LO94</f>
        <v>56</v>
      </c>
      <c r="G93" s="6" t="n">
        <f aca="false">Sheet1!LP94</f>
        <v>4351</v>
      </c>
      <c r="H93" s="6" t="n">
        <f aca="false">Sheet1!LQ94</f>
        <v>13324</v>
      </c>
      <c r="I93" s="6" t="n">
        <f aca="false">Sheet1!LR94</f>
        <v>111</v>
      </c>
      <c r="J93" s="6" t="n">
        <f aca="false">Sheet1!LS94</f>
        <v>82</v>
      </c>
      <c r="K93" s="6" t="n">
        <f aca="false">Sheet1!LT94</f>
        <v>2</v>
      </c>
      <c r="L93" s="6" t="n">
        <f aca="false">Sheet1!LU94</f>
        <v>182131</v>
      </c>
      <c r="M93" s="6" t="n">
        <f aca="false">Sheet1!LV94</f>
        <v>825</v>
      </c>
    </row>
    <row r="94" customFormat="false" ht="15.25" hidden="false" customHeight="false" outlineLevel="0" collapsed="false">
      <c r="A94" s="0" t="s">
        <v>49</v>
      </c>
      <c r="B94" s="1" t="n">
        <v>43954</v>
      </c>
      <c r="C94" s="6" t="n">
        <f aca="false">Sheet1!LL95</f>
        <v>19022</v>
      </c>
      <c r="D94" s="6" t="n">
        <f aca="false">Sheet1!LM95</f>
        <v>930</v>
      </c>
      <c r="E94" s="6" t="n">
        <f aca="false">Sheet1!LN95</f>
        <v>437</v>
      </c>
      <c r="F94" s="6" t="n">
        <f aca="false">Sheet1!LO95</f>
        <v>20</v>
      </c>
      <c r="G94" s="6" t="n">
        <f aca="false">Sheet1!LP95</f>
        <v>4753</v>
      </c>
      <c r="H94" s="6" t="n">
        <f aca="false">Sheet1!LQ95</f>
        <v>13832</v>
      </c>
      <c r="I94" s="6" t="n">
        <f aca="false">Sheet1!LR95</f>
        <v>111</v>
      </c>
      <c r="J94" s="6" t="n">
        <f aca="false">Sheet1!LS95</f>
        <v>86</v>
      </c>
      <c r="K94" s="6" t="n">
        <f aca="false">Sheet1!LT95</f>
        <v>2</v>
      </c>
      <c r="L94" s="6" t="n">
        <f aca="false">Sheet1!LU95</f>
        <v>193859</v>
      </c>
      <c r="M94" s="6" t="n">
        <f aca="false">Sheet1!LV95</f>
        <v>878</v>
      </c>
    </row>
    <row r="95" customFormat="false" ht="15.25" hidden="false" customHeight="false" outlineLevel="0" collapsed="false">
      <c r="A95" s="0" t="s">
        <v>49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49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49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49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49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49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49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49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49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1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50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50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50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50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50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50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50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50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50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50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50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50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50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50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50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50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50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50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50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50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50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50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50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50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50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50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50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50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50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50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50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50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50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50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50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50</v>
      </c>
      <c r="B37" s="1" t="n">
        <v>43897</v>
      </c>
      <c r="C37" s="7" t="n">
        <v>6</v>
      </c>
      <c r="D37" s="7"/>
      <c r="E37" s="7"/>
      <c r="F37" s="7"/>
      <c r="G37" s="7" t="n">
        <v>1</v>
      </c>
      <c r="H37" s="7" t="n">
        <v>5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50</v>
      </c>
      <c r="B38" s="1" t="n">
        <v>43898</v>
      </c>
      <c r="C38" s="6" t="n">
        <v>6</v>
      </c>
      <c r="D38" s="6"/>
      <c r="E38" s="6"/>
      <c r="F38" s="6"/>
      <c r="G38" s="6" t="n">
        <v>1</v>
      </c>
      <c r="H38" s="6" t="n">
        <v>5</v>
      </c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50</v>
      </c>
      <c r="B39" s="1" t="n">
        <v>43899</v>
      </c>
      <c r="C39" s="6" t="n">
        <v>7</v>
      </c>
      <c r="D39" s="6" t="n">
        <v>1</v>
      </c>
      <c r="E39" s="6"/>
      <c r="F39" s="6"/>
      <c r="G39" s="6" t="n">
        <v>1</v>
      </c>
      <c r="H39" s="6" t="n">
        <v>6</v>
      </c>
      <c r="I39" s="6" t="n">
        <v>1</v>
      </c>
      <c r="J39" s="6" t="n">
        <v>0.1</v>
      </c>
      <c r="K39" s="6"/>
      <c r="L39" s="6"/>
      <c r="M39" s="6"/>
    </row>
    <row r="40" customFormat="false" ht="15.25" hidden="false" customHeight="false" outlineLevel="0" collapsed="false">
      <c r="A40" s="0" t="s">
        <v>50</v>
      </c>
      <c r="B40" s="1" t="n">
        <v>43900</v>
      </c>
      <c r="C40" s="6" t="n">
        <v>7</v>
      </c>
      <c r="D40" s="6" t="n">
        <v>0</v>
      </c>
      <c r="E40" s="6"/>
      <c r="F40" s="6"/>
      <c r="G40" s="6" t="n">
        <v>1</v>
      </c>
      <c r="H40" s="6" t="n">
        <v>6</v>
      </c>
      <c r="I40" s="6" t="n">
        <v>1</v>
      </c>
      <c r="J40" s="6" t="n">
        <v>0.1</v>
      </c>
      <c r="K40" s="6"/>
      <c r="L40" s="6"/>
      <c r="M40" s="6"/>
    </row>
    <row r="41" customFormat="false" ht="15.25" hidden="false" customHeight="false" outlineLevel="0" collapsed="false">
      <c r="A41" s="0" t="s">
        <v>50</v>
      </c>
      <c r="B41" s="1" t="n">
        <v>43901</v>
      </c>
      <c r="C41" s="6" t="n">
        <v>7</v>
      </c>
      <c r="D41" s="6" t="n">
        <v>0</v>
      </c>
      <c r="E41" s="6"/>
      <c r="F41" s="6"/>
      <c r="G41" s="6" t="n">
        <v>4</v>
      </c>
      <c r="H41" s="6" t="n">
        <v>3</v>
      </c>
      <c r="I41" s="6" t="n">
        <v>1</v>
      </c>
      <c r="J41" s="6" t="n">
        <v>0.1</v>
      </c>
      <c r="K41" s="6"/>
      <c r="L41" s="6"/>
      <c r="M41" s="6"/>
    </row>
    <row r="42" customFormat="false" ht="15.25" hidden="false" customHeight="false" outlineLevel="0" collapsed="false">
      <c r="A42" s="0" t="s">
        <v>50</v>
      </c>
      <c r="B42" s="1" t="n">
        <v>43902</v>
      </c>
      <c r="C42" s="6" t="n">
        <v>8</v>
      </c>
      <c r="D42" s="6" t="n">
        <v>1</v>
      </c>
      <c r="E42" s="6"/>
      <c r="F42" s="6"/>
      <c r="G42" s="6" t="n">
        <v>4</v>
      </c>
      <c r="H42" s="6" t="n">
        <v>4</v>
      </c>
      <c r="I42" s="6" t="n">
        <v>1</v>
      </c>
      <c r="J42" s="6" t="n">
        <v>0.1</v>
      </c>
      <c r="K42" s="6"/>
      <c r="L42" s="6"/>
      <c r="M42" s="6"/>
    </row>
    <row r="43" customFormat="false" ht="15.25" hidden="false" customHeight="false" outlineLevel="0" collapsed="false">
      <c r="A43" s="0" t="s">
        <v>50</v>
      </c>
      <c r="B43" s="1" t="n">
        <v>43903</v>
      </c>
      <c r="C43" s="6" t="n">
        <v>12</v>
      </c>
      <c r="D43" s="6" t="n">
        <v>4</v>
      </c>
      <c r="E43" s="6"/>
      <c r="F43" s="6"/>
      <c r="G43" s="6" t="n">
        <v>4</v>
      </c>
      <c r="H43" s="6" t="n">
        <v>8</v>
      </c>
      <c r="I43" s="6" t="n">
        <v>1</v>
      </c>
      <c r="J43" s="6" t="n">
        <v>0.1</v>
      </c>
      <c r="K43" s="6"/>
      <c r="L43" s="6"/>
      <c r="M43" s="6"/>
    </row>
    <row r="44" customFormat="false" ht="15.25" hidden="false" customHeight="false" outlineLevel="0" collapsed="false">
      <c r="A44" s="0" t="s">
        <v>50</v>
      </c>
      <c r="B44" s="1" t="n">
        <v>43904</v>
      </c>
      <c r="C44" s="6" t="n">
        <v>12</v>
      </c>
      <c r="D44" s="6" t="n">
        <v>0</v>
      </c>
      <c r="E44" s="6"/>
      <c r="F44" s="6"/>
      <c r="G44" s="6" t="n">
        <v>4</v>
      </c>
      <c r="H44" s="6" t="n">
        <v>8</v>
      </c>
      <c r="I44" s="6" t="n">
        <v>1</v>
      </c>
      <c r="J44" s="6" t="n">
        <v>0.1</v>
      </c>
      <c r="K44" s="6"/>
      <c r="L44" s="6"/>
      <c r="M44" s="6"/>
    </row>
    <row r="45" customFormat="false" ht="15.25" hidden="false" customHeight="false" outlineLevel="0" collapsed="false">
      <c r="A45" s="0" t="s">
        <v>50</v>
      </c>
      <c r="B45" s="1" t="n">
        <v>43905</v>
      </c>
      <c r="C45" s="6" t="n">
        <v>26</v>
      </c>
      <c r="D45" s="6" t="n">
        <v>14</v>
      </c>
      <c r="E45" s="6"/>
      <c r="F45" s="6"/>
      <c r="G45" s="6" t="n">
        <v>4</v>
      </c>
      <c r="H45" s="6" t="n">
        <v>22</v>
      </c>
      <c r="I45" s="6" t="n">
        <v>1</v>
      </c>
      <c r="J45" s="6" t="n">
        <v>0.2</v>
      </c>
      <c r="K45" s="6"/>
      <c r="L45" s="6"/>
      <c r="M45" s="6"/>
    </row>
    <row r="46" customFormat="false" ht="15.25" hidden="false" customHeight="false" outlineLevel="0" collapsed="false">
      <c r="A46" s="0" t="s">
        <v>50</v>
      </c>
      <c r="B46" s="1" t="n">
        <v>43906</v>
      </c>
      <c r="C46" s="6" t="n">
        <v>43</v>
      </c>
      <c r="D46" s="6" t="n">
        <v>17</v>
      </c>
      <c r="E46" s="6"/>
      <c r="F46" s="6"/>
      <c r="G46" s="6" t="n">
        <v>4</v>
      </c>
      <c r="H46" s="6" t="n">
        <v>39</v>
      </c>
      <c r="I46" s="6" t="n">
        <v>1</v>
      </c>
      <c r="J46" s="6" t="n">
        <v>0.3</v>
      </c>
      <c r="K46" s="6"/>
      <c r="L46" s="6"/>
      <c r="M46" s="6"/>
    </row>
    <row r="47" customFormat="false" ht="15.25" hidden="false" customHeight="false" outlineLevel="0" collapsed="false">
      <c r="A47" s="0" t="s">
        <v>50</v>
      </c>
      <c r="B47" s="1" t="n">
        <v>43907</v>
      </c>
      <c r="C47" s="6" t="n">
        <v>53</v>
      </c>
      <c r="D47" s="6" t="n">
        <v>10</v>
      </c>
      <c r="E47" s="6"/>
      <c r="F47" s="6"/>
      <c r="G47" s="6" t="n">
        <v>4</v>
      </c>
      <c r="H47" s="6" t="n">
        <v>49</v>
      </c>
      <c r="I47" s="6" t="n">
        <v>1</v>
      </c>
      <c r="J47" s="6" t="n">
        <v>0.4</v>
      </c>
      <c r="K47" s="6"/>
      <c r="L47" s="6"/>
      <c r="M47" s="6"/>
    </row>
    <row r="48" customFormat="false" ht="15.25" hidden="false" customHeight="false" outlineLevel="0" collapsed="false">
      <c r="A48" s="0" t="s">
        <v>50</v>
      </c>
      <c r="B48" s="1" t="n">
        <v>43908</v>
      </c>
      <c r="C48" s="6" t="n">
        <v>82</v>
      </c>
      <c r="D48" s="6" t="n">
        <v>29</v>
      </c>
      <c r="E48" s="6"/>
      <c r="F48" s="6"/>
      <c r="G48" s="6" t="n">
        <v>4</v>
      </c>
      <c r="H48" s="6" t="n">
        <v>78</v>
      </c>
      <c r="I48" s="6" t="n">
        <v>1</v>
      </c>
      <c r="J48" s="6" t="n">
        <v>0.6</v>
      </c>
      <c r="K48" s="6"/>
      <c r="L48" s="6"/>
      <c r="M48" s="6"/>
    </row>
    <row r="49" customFormat="false" ht="15.25" hidden="false" customHeight="false" outlineLevel="0" collapsed="false">
      <c r="A49" s="0" t="s">
        <v>50</v>
      </c>
      <c r="B49" s="1" t="n">
        <v>43909</v>
      </c>
      <c r="C49" s="6" t="n">
        <v>93</v>
      </c>
      <c r="D49" s="6" t="n">
        <v>11</v>
      </c>
      <c r="E49" s="6"/>
      <c r="F49" s="6"/>
      <c r="G49" s="6" t="n">
        <v>4</v>
      </c>
      <c r="H49" s="6" t="n">
        <v>89</v>
      </c>
      <c r="I49" s="6" t="n">
        <v>1</v>
      </c>
      <c r="J49" s="6" t="n">
        <v>0.7</v>
      </c>
      <c r="K49" s="6"/>
      <c r="L49" s="6"/>
      <c r="M49" s="6"/>
    </row>
    <row r="50" customFormat="false" ht="15.25" hidden="false" customHeight="false" outlineLevel="0" collapsed="false">
      <c r="A50" s="0" t="s">
        <v>50</v>
      </c>
      <c r="B50" s="1" t="n">
        <v>43910</v>
      </c>
      <c r="C50" s="6" t="n">
        <v>118</v>
      </c>
      <c r="D50" s="6" t="n">
        <v>25</v>
      </c>
      <c r="E50" s="6" t="n">
        <v>1</v>
      </c>
      <c r="F50" s="6" t="n">
        <v>1</v>
      </c>
      <c r="G50" s="6" t="n">
        <v>4</v>
      </c>
      <c r="H50" s="6" t="n">
        <v>113</v>
      </c>
      <c r="I50" s="6" t="n">
        <v>1</v>
      </c>
      <c r="J50" s="6" t="n">
        <v>0.9</v>
      </c>
      <c r="K50" s="6"/>
      <c r="L50" s="6"/>
      <c r="M50" s="6"/>
    </row>
    <row r="51" customFormat="false" ht="15.25" hidden="false" customHeight="false" outlineLevel="0" collapsed="false">
      <c r="A51" s="0" t="s">
        <v>50</v>
      </c>
      <c r="B51" s="1" t="n">
        <v>43911</v>
      </c>
      <c r="C51" s="6" t="n">
        <v>203</v>
      </c>
      <c r="D51" s="6" t="n">
        <v>85</v>
      </c>
      <c r="E51" s="6" t="n">
        <v>2</v>
      </c>
      <c r="F51" s="6" t="n">
        <v>1</v>
      </c>
      <c r="G51" s="6" t="n">
        <v>4</v>
      </c>
      <c r="H51" s="6" t="n">
        <v>197</v>
      </c>
      <c r="I51" s="6" t="n">
        <v>1</v>
      </c>
      <c r="J51" s="6" t="n">
        <v>2</v>
      </c>
      <c r="K51" s="6"/>
      <c r="L51" s="6"/>
      <c r="M51" s="6"/>
    </row>
    <row r="52" customFormat="false" ht="15.25" hidden="false" customHeight="false" outlineLevel="0" collapsed="false">
      <c r="A52" s="0" t="s">
        <v>50</v>
      </c>
      <c r="B52" s="1" t="n">
        <v>43912</v>
      </c>
      <c r="C52" s="6" t="n">
        <v>203</v>
      </c>
      <c r="D52" s="6" t="n">
        <v>0</v>
      </c>
      <c r="E52" s="6" t="n">
        <v>2</v>
      </c>
      <c r="F52" s="6" t="n">
        <v>0</v>
      </c>
      <c r="G52" s="6" t="n">
        <v>4</v>
      </c>
      <c r="H52" s="6" t="n">
        <v>197</v>
      </c>
      <c r="I52" s="6" t="n">
        <v>1</v>
      </c>
      <c r="J52" s="6" t="n">
        <v>2</v>
      </c>
      <c r="K52" s="6"/>
      <c r="L52" s="6"/>
      <c r="M52" s="6"/>
    </row>
    <row r="53" customFormat="false" ht="15.25" hidden="false" customHeight="false" outlineLevel="0" collapsed="false">
      <c r="A53" s="0" t="s">
        <v>50</v>
      </c>
      <c r="B53" s="1" t="n">
        <v>43913</v>
      </c>
      <c r="C53" s="6" t="n">
        <v>251</v>
      </c>
      <c r="D53" s="6" t="n">
        <v>48</v>
      </c>
      <c r="E53" s="6" t="n">
        <v>2</v>
      </c>
      <c r="F53" s="6" t="n">
        <v>0</v>
      </c>
      <c r="G53" s="6" t="n">
        <v>4</v>
      </c>
      <c r="H53" s="6" t="n">
        <v>245</v>
      </c>
      <c r="I53" s="6" t="n">
        <v>1</v>
      </c>
      <c r="J53" s="6" t="n">
        <v>2</v>
      </c>
      <c r="K53" s="6"/>
      <c r="L53" s="6"/>
      <c r="M53" s="6"/>
    </row>
    <row r="54" customFormat="false" ht="15.25" hidden="false" customHeight="false" outlineLevel="0" collapsed="false">
      <c r="A54" s="0" t="s">
        <v>50</v>
      </c>
      <c r="B54" s="1" t="n">
        <v>43914</v>
      </c>
      <c r="C54" s="6" t="n">
        <v>316</v>
      </c>
      <c r="D54" s="6" t="n">
        <v>65</v>
      </c>
      <c r="E54" s="6" t="n">
        <v>3</v>
      </c>
      <c r="F54" s="6" t="n">
        <v>1</v>
      </c>
      <c r="G54" s="6" t="n">
        <v>4</v>
      </c>
      <c r="H54" s="6" t="n">
        <v>309</v>
      </c>
      <c r="I54" s="6" t="n">
        <v>1</v>
      </c>
      <c r="J54" s="6" t="n">
        <v>2</v>
      </c>
      <c r="K54" s="6"/>
      <c r="L54" s="6"/>
      <c r="M54" s="6"/>
    </row>
    <row r="55" customFormat="false" ht="15.25" hidden="false" customHeight="false" outlineLevel="0" collapsed="false">
      <c r="A55" s="0" t="s">
        <v>50</v>
      </c>
      <c r="B55" s="1" t="n">
        <v>43915</v>
      </c>
      <c r="C55" s="8" t="n">
        <v>367</v>
      </c>
      <c r="D55" s="8" t="n">
        <v>51</v>
      </c>
      <c r="E55" s="8" t="n">
        <v>4</v>
      </c>
      <c r="F55" s="8" t="n">
        <v>1</v>
      </c>
      <c r="G55" s="8" t="n">
        <v>4</v>
      </c>
      <c r="H55" s="8" t="n">
        <v>359</v>
      </c>
      <c r="I55" s="8" t="n">
        <v>1</v>
      </c>
      <c r="J55" s="8" t="n">
        <v>3</v>
      </c>
      <c r="K55" s="29" t="n">
        <v>0.03</v>
      </c>
      <c r="L55" s="8"/>
      <c r="M55" s="8"/>
    </row>
    <row r="56" customFormat="false" ht="15.25" hidden="false" customHeight="false" outlineLevel="0" collapsed="false">
      <c r="A56" s="0" t="s">
        <v>50</v>
      </c>
      <c r="B56" s="1" t="n">
        <v>43916</v>
      </c>
      <c r="C56" s="8" t="n">
        <v>405</v>
      </c>
      <c r="D56" s="8" t="n">
        <v>38</v>
      </c>
      <c r="E56" s="8" t="n">
        <v>5</v>
      </c>
      <c r="F56" s="8" t="n">
        <v>1</v>
      </c>
      <c r="G56" s="8" t="n">
        <v>4</v>
      </c>
      <c r="H56" s="8" t="n">
        <v>396</v>
      </c>
      <c r="I56" s="8" t="n">
        <v>1</v>
      </c>
      <c r="J56" s="8" t="n">
        <v>3</v>
      </c>
      <c r="K56" s="29" t="n">
        <v>0.04</v>
      </c>
      <c r="L56" s="8"/>
      <c r="M56" s="8"/>
    </row>
    <row r="57" customFormat="false" ht="15.25" hidden="false" customHeight="false" outlineLevel="0" collapsed="false">
      <c r="A57" s="0" t="s">
        <v>50</v>
      </c>
      <c r="B57" s="1" t="n">
        <v>43917</v>
      </c>
      <c r="C57" s="8" t="n">
        <v>475</v>
      </c>
      <c r="D57" s="8" t="n">
        <v>70</v>
      </c>
      <c r="E57" s="8" t="n">
        <v>6</v>
      </c>
      <c r="F57" s="8" t="n">
        <v>1</v>
      </c>
      <c r="G57" s="8" t="n">
        <v>4</v>
      </c>
      <c r="H57" s="8" t="n">
        <v>465</v>
      </c>
      <c r="I57" s="8" t="n">
        <v>1</v>
      </c>
      <c r="J57" s="8" t="n">
        <v>4</v>
      </c>
      <c r="K57" s="29" t="n">
        <v>0.05</v>
      </c>
      <c r="L57" s="8"/>
      <c r="M57" s="8"/>
    </row>
    <row r="58" customFormat="false" ht="15.25" hidden="false" customHeight="false" outlineLevel="0" collapsed="false">
      <c r="A58" s="0" t="s">
        <v>50</v>
      </c>
      <c r="B58" s="1" t="n">
        <v>43918</v>
      </c>
      <c r="C58" s="8" t="n">
        <v>585</v>
      </c>
      <c r="D58" s="8" t="n">
        <v>110</v>
      </c>
      <c r="E58" s="8" t="n">
        <v>8</v>
      </c>
      <c r="F58" s="8" t="n">
        <v>2</v>
      </c>
      <c r="G58" s="8" t="n">
        <v>4</v>
      </c>
      <c r="H58" s="8" t="n">
        <v>573</v>
      </c>
      <c r="I58" s="8" t="n">
        <v>1</v>
      </c>
      <c r="J58" s="8" t="n">
        <v>5</v>
      </c>
      <c r="K58" s="29" t="n">
        <v>0.06</v>
      </c>
      <c r="L58" s="8"/>
      <c r="M58" s="8"/>
    </row>
    <row r="59" customFormat="false" ht="15.25" hidden="false" customHeight="false" outlineLevel="0" collapsed="false">
      <c r="A59" s="0" t="s">
        <v>50</v>
      </c>
      <c r="B59" s="1" t="n">
        <v>43919</v>
      </c>
      <c r="C59" s="8" t="n">
        <v>717</v>
      </c>
      <c r="D59" s="8" t="n">
        <v>132</v>
      </c>
      <c r="E59" s="8" t="n">
        <v>12</v>
      </c>
      <c r="F59" s="8" t="n">
        <v>4</v>
      </c>
      <c r="G59" s="8" t="n">
        <v>4</v>
      </c>
      <c r="H59" s="8" t="n">
        <v>701</v>
      </c>
      <c r="I59" s="8" t="n">
        <v>1</v>
      </c>
      <c r="J59" s="8" t="n">
        <v>6</v>
      </c>
      <c r="K59" s="29" t="n">
        <v>0.09</v>
      </c>
      <c r="M59" s="8"/>
    </row>
    <row r="60" customFormat="false" ht="15.25" hidden="false" customHeight="false" outlineLevel="0" collapsed="false">
      <c r="A60" s="0" t="s">
        <v>50</v>
      </c>
      <c r="B60" s="1" t="n">
        <v>43920</v>
      </c>
      <c r="C60" s="8" t="n">
        <v>848</v>
      </c>
      <c r="D60" s="8" t="n">
        <v>131</v>
      </c>
      <c r="E60" s="8" t="n">
        <v>16</v>
      </c>
      <c r="F60" s="8" t="n">
        <v>4</v>
      </c>
      <c r="G60" s="8" t="n">
        <v>4</v>
      </c>
      <c r="H60" s="8" t="n">
        <v>828</v>
      </c>
      <c r="I60" s="8" t="n">
        <v>1</v>
      </c>
      <c r="J60" s="8" t="n">
        <v>7</v>
      </c>
      <c r="K60" s="26" t="n">
        <v>0.1</v>
      </c>
      <c r="M60" s="8"/>
    </row>
    <row r="61" customFormat="false" ht="15.25" hidden="false" customHeight="false" outlineLevel="0" collapsed="false">
      <c r="A61" s="0" t="s">
        <v>50</v>
      </c>
      <c r="B61" s="1" t="n">
        <v>43921</v>
      </c>
      <c r="C61" s="8" t="n">
        <v>993</v>
      </c>
      <c r="D61" s="8" t="n">
        <v>145</v>
      </c>
      <c r="E61" s="8" t="n">
        <v>20</v>
      </c>
      <c r="F61" s="8" t="n">
        <v>4</v>
      </c>
      <c r="G61" s="8" t="n">
        <v>35</v>
      </c>
      <c r="H61" s="8" t="n">
        <v>938</v>
      </c>
      <c r="I61" s="8" t="n">
        <v>1</v>
      </c>
      <c r="J61" s="8" t="n">
        <v>8</v>
      </c>
      <c r="K61" s="26" t="n">
        <v>0.2</v>
      </c>
      <c r="M61" s="8"/>
    </row>
    <row r="62" customFormat="false" ht="15.25" hidden="false" customHeight="false" outlineLevel="0" collapsed="false">
      <c r="A62" s="0" t="s">
        <v>50</v>
      </c>
      <c r="B62" s="1" t="n">
        <v>43922</v>
      </c>
      <c r="C62" s="8" t="n">
        <v>1094</v>
      </c>
      <c r="D62" s="8" t="n">
        <v>101</v>
      </c>
      <c r="E62" s="8" t="n">
        <v>28</v>
      </c>
      <c r="F62" s="8" t="n">
        <v>8</v>
      </c>
      <c r="G62" s="8" t="n">
        <v>35</v>
      </c>
      <c r="H62" s="8" t="n">
        <v>1031</v>
      </c>
      <c r="I62" s="8" t="n">
        <v>1</v>
      </c>
      <c r="J62" s="8" t="n">
        <v>8</v>
      </c>
      <c r="K62" s="26" t="n">
        <v>0.2</v>
      </c>
      <c r="M62" s="8"/>
    </row>
    <row r="63" customFormat="false" ht="15.25" hidden="false" customHeight="false" outlineLevel="0" collapsed="false">
      <c r="A63" s="0" t="s">
        <v>50</v>
      </c>
      <c r="B63" s="1" t="n">
        <v>43923</v>
      </c>
      <c r="C63" s="8" t="n">
        <v>1215</v>
      </c>
      <c r="D63" s="8" t="n">
        <v>121</v>
      </c>
      <c r="E63" s="8" t="n">
        <v>29</v>
      </c>
      <c r="F63" s="8" t="n">
        <v>1</v>
      </c>
      <c r="G63" s="8" t="n">
        <v>35</v>
      </c>
      <c r="H63" s="8" t="n">
        <v>1151</v>
      </c>
      <c r="I63" s="8" t="n">
        <v>1</v>
      </c>
      <c r="J63" s="8" t="n">
        <v>9</v>
      </c>
      <c r="K63" s="26" t="n">
        <v>0.2</v>
      </c>
      <c r="M63" s="8"/>
    </row>
    <row r="64" customFormat="false" ht="15.25" hidden="false" customHeight="false" outlineLevel="0" collapsed="false">
      <c r="A64" s="0" t="s">
        <v>50</v>
      </c>
      <c r="B64" s="1" t="n">
        <v>43924</v>
      </c>
      <c r="C64" s="8" t="n">
        <v>1378</v>
      </c>
      <c r="D64" s="8" t="n">
        <v>163</v>
      </c>
      <c r="E64" s="8" t="n">
        <v>37</v>
      </c>
      <c r="F64" s="8" t="n">
        <v>8</v>
      </c>
      <c r="G64" s="8" t="n">
        <v>35</v>
      </c>
      <c r="H64" s="8" t="n">
        <v>1306</v>
      </c>
      <c r="I64" s="8" t="n">
        <v>1</v>
      </c>
      <c r="J64" s="8" t="n">
        <v>11</v>
      </c>
      <c r="K64" s="26" t="n">
        <v>0.3</v>
      </c>
      <c r="M64" s="8"/>
    </row>
    <row r="65" customFormat="false" ht="15.25" hidden="false" customHeight="false" outlineLevel="0" collapsed="false">
      <c r="A65" s="0" t="s">
        <v>50</v>
      </c>
      <c r="B65" s="1" t="n">
        <v>43925</v>
      </c>
      <c r="C65" s="8" t="n">
        <v>1510</v>
      </c>
      <c r="D65" s="8" t="n">
        <v>132</v>
      </c>
      <c r="E65" s="8" t="n">
        <v>50</v>
      </c>
      <c r="F65" s="8" t="n">
        <v>13</v>
      </c>
      <c r="G65" s="8" t="n">
        <v>633</v>
      </c>
      <c r="H65" s="8" t="n">
        <v>827</v>
      </c>
      <c r="I65" s="8" t="n">
        <v>1</v>
      </c>
      <c r="J65" s="8" t="n">
        <v>12</v>
      </c>
      <c r="K65" s="26" t="n">
        <v>0.4</v>
      </c>
      <c r="M65" s="8"/>
    </row>
    <row r="66" customFormat="false" ht="15.25" hidden="false" customHeight="false" outlineLevel="0" collapsed="false">
      <c r="A66" s="0" t="s">
        <v>50</v>
      </c>
      <c r="B66" s="1" t="n">
        <v>43926</v>
      </c>
      <c r="C66" s="8" t="n">
        <v>1688</v>
      </c>
      <c r="D66" s="8" t="n">
        <v>178</v>
      </c>
      <c r="E66" s="8" t="n">
        <v>60</v>
      </c>
      <c r="F66" s="8" t="n">
        <v>10</v>
      </c>
      <c r="G66" s="8" t="n">
        <v>633</v>
      </c>
      <c r="H66" s="8" t="n">
        <v>995</v>
      </c>
      <c r="I66" s="8" t="n">
        <v>1</v>
      </c>
      <c r="J66" s="8" t="n">
        <v>13</v>
      </c>
      <c r="K66" s="26" t="n">
        <v>0.5</v>
      </c>
      <c r="L66" s="8" t="n">
        <v>15668</v>
      </c>
      <c r="M66" s="8" t="n">
        <v>122</v>
      </c>
    </row>
    <row r="67" customFormat="false" ht="15.25" hidden="false" customHeight="false" outlineLevel="0" collapsed="false">
      <c r="A67" s="0" t="s">
        <v>50</v>
      </c>
      <c r="B67" s="1" t="n">
        <v>43927</v>
      </c>
      <c r="C67" s="8" t="n">
        <v>1890</v>
      </c>
      <c r="D67" s="8" t="n">
        <v>202</v>
      </c>
      <c r="E67" s="8" t="n">
        <v>79</v>
      </c>
      <c r="F67" s="8" t="n">
        <v>19</v>
      </c>
      <c r="G67" s="8" t="n">
        <v>633</v>
      </c>
      <c r="H67" s="8" t="n">
        <v>1178</v>
      </c>
      <c r="I67" s="8" t="n">
        <v>1</v>
      </c>
      <c r="J67" s="8" t="n">
        <v>15</v>
      </c>
      <c r="K67" s="26" t="n">
        <v>0.6</v>
      </c>
      <c r="L67" s="8" t="n">
        <v>15668</v>
      </c>
      <c r="M67" s="8" t="n">
        <v>122</v>
      </c>
    </row>
    <row r="68" customFormat="false" ht="15.25" hidden="false" customHeight="false" outlineLevel="0" collapsed="false">
      <c r="A68" s="0" t="s">
        <v>50</v>
      </c>
      <c r="B68" s="1" t="n">
        <v>43928</v>
      </c>
      <c r="C68" s="13" t="n">
        <v>2143</v>
      </c>
      <c r="D68" s="13" t="n">
        <v>253</v>
      </c>
      <c r="E68" s="13" t="n">
        <v>94</v>
      </c>
      <c r="F68" s="13" t="n">
        <v>15</v>
      </c>
      <c r="G68" s="13" t="n">
        <v>633</v>
      </c>
      <c r="H68" s="13" t="n">
        <v>1416</v>
      </c>
      <c r="I68" s="13" t="n">
        <v>293</v>
      </c>
      <c r="J68" s="13" t="n">
        <v>17</v>
      </c>
      <c r="K68" s="27" t="n">
        <v>0.7</v>
      </c>
      <c r="L68" s="13" t="n">
        <v>18034</v>
      </c>
      <c r="M68" s="13" t="n">
        <v>140</v>
      </c>
    </row>
    <row r="69" customFormat="false" ht="15.25" hidden="false" customHeight="false" outlineLevel="0" collapsed="false">
      <c r="A69" s="0" t="s">
        <v>50</v>
      </c>
      <c r="B69" s="1" t="n">
        <v>43929</v>
      </c>
      <c r="C69" s="12" t="n">
        <v>2439</v>
      </c>
      <c r="D69" s="12" t="n">
        <v>296</v>
      </c>
      <c r="E69" s="12" t="n">
        <v>125</v>
      </c>
      <c r="F69" s="12" t="n">
        <v>31</v>
      </c>
      <c r="G69" s="12" t="n">
        <v>633</v>
      </c>
      <c r="H69" s="12" t="n">
        <v>1681</v>
      </c>
      <c r="I69" s="12" t="n">
        <v>89</v>
      </c>
      <c r="J69" s="12" t="n">
        <v>19</v>
      </c>
      <c r="K69" s="12" t="n">
        <v>1</v>
      </c>
      <c r="L69" s="12" t="n">
        <v>20475</v>
      </c>
      <c r="M69" s="12" t="n">
        <v>159</v>
      </c>
    </row>
    <row r="70" customFormat="false" ht="15.25" hidden="false" customHeight="false" outlineLevel="0" collapsed="false">
      <c r="A70" s="0" t="s">
        <v>50</v>
      </c>
      <c r="B70" s="1" t="n">
        <v>43930</v>
      </c>
      <c r="C70" s="12" t="n">
        <v>2785</v>
      </c>
      <c r="D70" s="12" t="n">
        <v>346</v>
      </c>
      <c r="E70" s="12" t="n">
        <v>141</v>
      </c>
      <c r="F70" s="12" t="n">
        <v>16</v>
      </c>
      <c r="G70" s="12" t="n">
        <v>633</v>
      </c>
      <c r="H70" s="12" t="n">
        <v>2011</v>
      </c>
      <c r="I70" s="12" t="n">
        <v>89</v>
      </c>
      <c r="J70" s="12" t="n">
        <v>22</v>
      </c>
      <c r="K70" s="12" t="n">
        <v>1</v>
      </c>
      <c r="L70" s="12" t="n">
        <v>25410</v>
      </c>
      <c r="M70" s="12" t="n">
        <v>197</v>
      </c>
    </row>
    <row r="71" customFormat="false" ht="15.25" hidden="false" customHeight="false" outlineLevel="0" collapsed="false">
      <c r="A71" s="0" t="s">
        <v>50</v>
      </c>
      <c r="B71" s="1" t="n">
        <v>43931</v>
      </c>
      <c r="C71" s="12" t="n">
        <v>3181</v>
      </c>
      <c r="D71" s="12" t="n">
        <v>396</v>
      </c>
      <c r="E71" s="12" t="n">
        <v>174</v>
      </c>
      <c r="F71" s="12" t="n">
        <v>33</v>
      </c>
      <c r="G71" s="12" t="n">
        <v>633</v>
      </c>
      <c r="H71" s="12" t="n">
        <v>2374</v>
      </c>
      <c r="I71" s="12" t="n">
        <v>89</v>
      </c>
      <c r="J71" s="12" t="n">
        <v>25</v>
      </c>
      <c r="K71" s="12" t="n">
        <v>1</v>
      </c>
      <c r="L71" s="12" t="n">
        <v>25410</v>
      </c>
      <c r="M71" s="12" t="n">
        <v>197</v>
      </c>
    </row>
    <row r="72" customFormat="false" ht="15.25" hidden="false" customHeight="false" outlineLevel="0" collapsed="false">
      <c r="A72" s="0" t="s">
        <v>50</v>
      </c>
      <c r="B72" s="1" t="n">
        <v>43932</v>
      </c>
      <c r="C72" s="12" t="n">
        <v>3441</v>
      </c>
      <c r="D72" s="12" t="n">
        <v>260</v>
      </c>
      <c r="E72" s="12" t="n">
        <v>194</v>
      </c>
      <c r="F72" s="12" t="n">
        <v>20</v>
      </c>
      <c r="G72" s="12" t="n">
        <v>633</v>
      </c>
      <c r="H72" s="12" t="n">
        <v>2614</v>
      </c>
      <c r="I72" s="12" t="n">
        <v>89</v>
      </c>
      <c r="J72" s="12" t="n">
        <v>27</v>
      </c>
      <c r="K72" s="12" t="n">
        <v>2</v>
      </c>
      <c r="L72" s="12" t="n">
        <v>31492</v>
      </c>
      <c r="M72" s="12" t="n">
        <v>244</v>
      </c>
    </row>
    <row r="73" customFormat="false" ht="15.25" hidden="false" customHeight="false" outlineLevel="0" collapsed="false">
      <c r="A73" s="0" t="s">
        <v>50</v>
      </c>
      <c r="B73" s="1" t="n">
        <v>43933</v>
      </c>
      <c r="C73" s="12" t="n">
        <v>3844</v>
      </c>
      <c r="D73" s="12" t="n">
        <v>403</v>
      </c>
      <c r="E73" s="12" t="n">
        <v>233</v>
      </c>
      <c r="F73" s="12" t="n">
        <v>39</v>
      </c>
      <c r="G73" s="12" t="n">
        <v>633</v>
      </c>
      <c r="H73" s="12" t="n">
        <v>2978</v>
      </c>
      <c r="I73" s="12" t="n">
        <v>89</v>
      </c>
      <c r="J73" s="12" t="n">
        <v>30</v>
      </c>
      <c r="K73" s="12" t="n">
        <v>2</v>
      </c>
      <c r="L73" s="12" t="n">
        <v>31492</v>
      </c>
      <c r="M73" s="12" t="n">
        <v>244</v>
      </c>
    </row>
    <row r="74" customFormat="false" ht="15.25" hidden="false" customHeight="false" outlineLevel="0" collapsed="false">
      <c r="A74" s="0" t="s">
        <v>50</v>
      </c>
      <c r="B74" s="1" t="n">
        <v>43934</v>
      </c>
      <c r="C74" s="12" t="n">
        <v>4219</v>
      </c>
      <c r="D74" s="12" t="n">
        <v>375</v>
      </c>
      <c r="E74" s="12" t="n">
        <v>273</v>
      </c>
      <c r="F74" s="12" t="n">
        <v>40</v>
      </c>
      <c r="G74" s="12" t="n">
        <v>1772</v>
      </c>
      <c r="H74" s="12" t="n">
        <v>2174</v>
      </c>
      <c r="I74" s="12" t="n">
        <v>89</v>
      </c>
      <c r="J74" s="12" t="n">
        <v>33</v>
      </c>
      <c r="K74" s="12" t="n">
        <v>2</v>
      </c>
      <c r="L74" s="12" t="n">
        <v>35479</v>
      </c>
      <c r="M74" s="12" t="n">
        <v>275</v>
      </c>
    </row>
    <row r="75" customFormat="false" ht="15.25" hidden="false" customHeight="false" outlineLevel="0" collapsed="false">
      <c r="A75" s="0" t="s">
        <v>50</v>
      </c>
      <c r="B75" s="1" t="n">
        <v>43935</v>
      </c>
      <c r="C75" s="12" t="n">
        <v>4661</v>
      </c>
      <c r="D75" s="12" t="n">
        <v>442</v>
      </c>
      <c r="E75" s="12" t="n">
        <v>296</v>
      </c>
      <c r="F75" s="12" t="n">
        <v>23</v>
      </c>
      <c r="G75" s="12" t="n">
        <v>1843</v>
      </c>
      <c r="H75" s="12" t="n">
        <v>2522</v>
      </c>
      <c r="I75" s="12" t="n">
        <v>185</v>
      </c>
      <c r="J75" s="12" t="n">
        <v>36</v>
      </c>
      <c r="K75" s="12" t="n">
        <v>2</v>
      </c>
      <c r="L75" s="12" t="n">
        <v>36594</v>
      </c>
      <c r="M75" s="12" t="n">
        <v>284</v>
      </c>
    </row>
    <row r="76" customFormat="false" ht="15.25" hidden="false" customHeight="false" outlineLevel="0" collapsed="false">
      <c r="A76" s="0" t="s">
        <v>50</v>
      </c>
      <c r="B76" s="1" t="n">
        <v>43936</v>
      </c>
      <c r="C76" s="12" t="n">
        <v>5014</v>
      </c>
      <c r="D76" s="12" t="n">
        <v>353</v>
      </c>
      <c r="E76" s="12" t="n">
        <v>332</v>
      </c>
      <c r="F76" s="12" t="n">
        <v>36</v>
      </c>
      <c r="G76" s="12" t="n">
        <v>1964</v>
      </c>
      <c r="H76" s="12" t="n">
        <v>2718</v>
      </c>
      <c r="I76" s="12" t="n">
        <v>207</v>
      </c>
      <c r="J76" s="12" t="n">
        <v>39</v>
      </c>
      <c r="K76" s="12" t="n">
        <v>3</v>
      </c>
      <c r="L76" s="12" t="n">
        <v>37395</v>
      </c>
      <c r="M76" s="12" t="n">
        <v>290</v>
      </c>
    </row>
    <row r="77" customFormat="false" ht="15.25" hidden="false" customHeight="false" outlineLevel="0" collapsed="false">
      <c r="A77" s="0" t="s">
        <v>50</v>
      </c>
      <c r="B77" s="1" t="n">
        <v>43937</v>
      </c>
      <c r="C77" s="12" t="n">
        <v>5399</v>
      </c>
      <c r="D77" s="12" t="n">
        <v>385</v>
      </c>
      <c r="E77" s="12" t="n">
        <v>406</v>
      </c>
      <c r="F77" s="12" t="n">
        <v>74</v>
      </c>
      <c r="G77" s="12" t="n">
        <v>2125</v>
      </c>
      <c r="H77" s="12" t="n">
        <v>2868</v>
      </c>
      <c r="I77" s="12" t="n">
        <v>207</v>
      </c>
      <c r="J77" s="12" t="n">
        <v>42</v>
      </c>
      <c r="K77" s="12" t="n">
        <v>3</v>
      </c>
      <c r="L77" s="12" t="n">
        <v>40091</v>
      </c>
      <c r="M77" s="12" t="n">
        <v>311</v>
      </c>
    </row>
    <row r="78" customFormat="false" ht="15.25" hidden="false" customHeight="false" outlineLevel="0" collapsed="false">
      <c r="A78" s="0" t="s">
        <v>50</v>
      </c>
      <c r="B78" s="1" t="n">
        <v>43938</v>
      </c>
      <c r="C78" s="12" t="n">
        <v>5847</v>
      </c>
      <c r="D78" s="12" t="n">
        <v>448</v>
      </c>
      <c r="E78" s="12" t="n">
        <v>449</v>
      </c>
      <c r="F78" s="12" t="n">
        <v>43</v>
      </c>
      <c r="G78" s="12" t="n">
        <v>2125</v>
      </c>
      <c r="H78" s="12" t="n">
        <v>3273</v>
      </c>
      <c r="I78" s="12" t="n">
        <v>207</v>
      </c>
      <c r="J78" s="12" t="n">
        <v>45</v>
      </c>
      <c r="K78" s="12" t="n">
        <v>3</v>
      </c>
      <c r="L78" s="12" t="n">
        <v>40091</v>
      </c>
      <c r="M78" s="12" t="n">
        <v>311</v>
      </c>
    </row>
    <row r="79" customFormat="false" ht="15.25" hidden="false" customHeight="false" outlineLevel="0" collapsed="false">
      <c r="A79" s="0" t="s">
        <v>50</v>
      </c>
      <c r="B79" s="1" t="n">
        <v>43939</v>
      </c>
      <c r="C79" s="12" t="n">
        <v>6297</v>
      </c>
      <c r="D79" s="12" t="n">
        <v>450</v>
      </c>
      <c r="E79" s="12" t="n">
        <v>486</v>
      </c>
      <c r="F79" s="12" t="n">
        <v>37</v>
      </c>
      <c r="G79" s="12" t="n">
        <v>2125</v>
      </c>
      <c r="H79" s="12" t="n">
        <v>3686</v>
      </c>
      <c r="I79" s="12" t="n">
        <v>207</v>
      </c>
      <c r="J79" s="12" t="n">
        <v>49</v>
      </c>
      <c r="K79" s="12" t="n">
        <v>4</v>
      </c>
      <c r="L79" s="12" t="n">
        <v>40091</v>
      </c>
      <c r="M79" s="12" t="n">
        <v>311</v>
      </c>
    </row>
    <row r="80" customFormat="false" ht="15.25" hidden="false" customHeight="false" outlineLevel="0" collapsed="false">
      <c r="A80" s="0" t="s">
        <v>50</v>
      </c>
      <c r="B80" s="1" t="n">
        <v>43940</v>
      </c>
      <c r="C80" s="12" t="n">
        <v>6875</v>
      </c>
      <c r="D80" s="12" t="n">
        <v>578</v>
      </c>
      <c r="E80" s="12" t="n">
        <v>546</v>
      </c>
      <c r="F80" s="12" t="n">
        <v>60</v>
      </c>
      <c r="G80" s="12" t="n">
        <v>2125</v>
      </c>
      <c r="H80" s="12" t="n">
        <v>4204</v>
      </c>
      <c r="I80" s="12" t="n">
        <v>207</v>
      </c>
      <c r="J80" s="12" t="n">
        <v>53</v>
      </c>
      <c r="K80" s="12" t="n">
        <v>4</v>
      </c>
      <c r="L80" s="12" t="n">
        <v>48365</v>
      </c>
      <c r="M80" s="12" t="n">
        <v>375</v>
      </c>
    </row>
    <row r="81" customFormat="false" ht="15.25" hidden="false" customHeight="false" outlineLevel="0" collapsed="false">
      <c r="A81" s="0" t="s">
        <v>50</v>
      </c>
      <c r="B81" s="1" t="n">
        <v>43941</v>
      </c>
      <c r="C81" s="12" t="n">
        <v>7497</v>
      </c>
      <c r="D81" s="12" t="n">
        <v>622</v>
      </c>
      <c r="E81" s="12" t="n">
        <v>650</v>
      </c>
      <c r="F81" s="12" t="n">
        <v>104</v>
      </c>
      <c r="G81" s="12" t="n">
        <v>2627</v>
      </c>
      <c r="H81" s="12" t="n">
        <v>4220</v>
      </c>
      <c r="I81" s="12" t="n">
        <v>207</v>
      </c>
      <c r="J81" s="12" t="n">
        <v>58</v>
      </c>
      <c r="K81" s="12" t="n">
        <v>5</v>
      </c>
      <c r="L81" s="12" t="n">
        <v>49167</v>
      </c>
      <c r="M81" s="12" t="n">
        <v>381</v>
      </c>
    </row>
    <row r="82" customFormat="false" ht="15.25" hidden="false" customHeight="false" outlineLevel="0" collapsed="false">
      <c r="A82" s="0" t="s">
        <v>50</v>
      </c>
      <c r="B82" s="1" t="n">
        <v>43942</v>
      </c>
      <c r="C82" s="6" t="n">
        <v>8261</v>
      </c>
      <c r="D82" s="6" t="n">
        <v>764</v>
      </c>
      <c r="E82" s="6" t="n">
        <v>686</v>
      </c>
      <c r="F82" s="6" t="n">
        <v>36</v>
      </c>
      <c r="G82" s="6" t="n">
        <v>2627</v>
      </c>
      <c r="H82" s="6" t="n">
        <v>4948</v>
      </c>
      <c r="I82" s="6" t="n">
        <v>207</v>
      </c>
      <c r="J82" s="6" t="n">
        <v>64</v>
      </c>
      <c r="K82" s="6" t="n">
        <v>5</v>
      </c>
      <c r="L82" s="6" t="n">
        <v>49570</v>
      </c>
      <c r="M82" s="6" t="n">
        <v>384</v>
      </c>
    </row>
    <row r="83" customFormat="false" ht="15.25" hidden="false" customHeight="false" outlineLevel="0" collapsed="false">
      <c r="A83" s="0" t="s">
        <v>50</v>
      </c>
      <c r="B83" s="1" t="n">
        <v>43943</v>
      </c>
      <c r="C83" s="6" t="n">
        <v>8772</v>
      </c>
      <c r="D83" s="6" t="n">
        <v>511</v>
      </c>
      <c r="E83" s="6" t="n">
        <v>712</v>
      </c>
      <c r="F83" s="6" t="n">
        <v>26</v>
      </c>
      <c r="G83" s="6" t="n">
        <v>2627</v>
      </c>
      <c r="H83" s="6" t="n">
        <v>5433</v>
      </c>
      <c r="I83" s="6" t="n">
        <v>378</v>
      </c>
      <c r="J83" s="6" t="n">
        <v>68</v>
      </c>
      <c r="K83" s="6" t="n">
        <v>6</v>
      </c>
      <c r="L83" s="6" t="n">
        <v>49570</v>
      </c>
      <c r="M83" s="6" t="n">
        <v>384</v>
      </c>
    </row>
    <row r="84" customFormat="false" ht="15.25" hidden="false" customHeight="false" outlineLevel="0" collapsed="false">
      <c r="A84" s="0" t="s">
        <v>50</v>
      </c>
      <c r="B84" s="1" t="n">
        <v>43944</v>
      </c>
      <c r="C84" s="6" t="n">
        <v>9501</v>
      </c>
      <c r="D84" s="6" t="n">
        <v>729</v>
      </c>
      <c r="E84" s="6" t="n">
        <v>857</v>
      </c>
      <c r="F84" s="6" t="n">
        <v>145</v>
      </c>
      <c r="G84" s="6" t="n">
        <v>2627</v>
      </c>
      <c r="H84" s="6" t="n">
        <v>6017</v>
      </c>
      <c r="I84" s="6" t="n">
        <v>378</v>
      </c>
      <c r="J84" s="6" t="n">
        <v>74</v>
      </c>
      <c r="K84" s="6" t="n">
        <v>7</v>
      </c>
      <c r="L84" s="6" t="n">
        <v>49570</v>
      </c>
      <c r="M84" s="6" t="n">
        <v>384</v>
      </c>
    </row>
    <row r="85" customFormat="false" ht="15.25" hidden="false" customHeight="false" outlineLevel="0" collapsed="false">
      <c r="A85" s="0" t="s">
        <v>50</v>
      </c>
      <c r="B85" s="1" t="n">
        <v>43945</v>
      </c>
      <c r="C85" s="6" t="n">
        <v>10544</v>
      </c>
      <c r="D85" s="6" t="n">
        <v>1043</v>
      </c>
      <c r="E85" s="6" t="n">
        <v>970</v>
      </c>
      <c r="F85" s="6" t="n">
        <v>113</v>
      </c>
      <c r="G85" s="6" t="n">
        <v>2627</v>
      </c>
      <c r="H85" s="6" t="n">
        <v>6947</v>
      </c>
      <c r="I85" s="6" t="n">
        <v>378</v>
      </c>
      <c r="J85" s="6" t="n">
        <v>82</v>
      </c>
      <c r="K85" s="6" t="n">
        <v>8</v>
      </c>
      <c r="L85" s="6" t="n">
        <v>49570</v>
      </c>
      <c r="M85" s="6" t="n">
        <v>384</v>
      </c>
    </row>
    <row r="86" customFormat="false" ht="15.25" hidden="false" customHeight="false" outlineLevel="0" collapsed="false">
      <c r="A86" s="0" t="s">
        <v>50</v>
      </c>
      <c r="B86" s="1" t="n">
        <v>43946</v>
      </c>
      <c r="C86" s="6" t="n">
        <v>11633</v>
      </c>
      <c r="D86" s="6" t="n">
        <v>1089</v>
      </c>
      <c r="E86" s="6" t="n">
        <v>1069</v>
      </c>
      <c r="F86" s="6" t="n">
        <v>99</v>
      </c>
      <c r="G86" s="6" t="n">
        <v>2627</v>
      </c>
      <c r="H86" s="6" t="n">
        <v>7937</v>
      </c>
      <c r="I86" s="6" t="n">
        <v>378</v>
      </c>
      <c r="J86" s="6" t="n">
        <v>90</v>
      </c>
      <c r="K86" s="6" t="n">
        <v>8</v>
      </c>
      <c r="L86" s="6" t="n">
        <v>51297</v>
      </c>
      <c r="M86" s="6" t="n">
        <v>398</v>
      </c>
    </row>
    <row r="87" customFormat="false" ht="15.25" hidden="false" customHeight="false" outlineLevel="0" collapsed="false">
      <c r="A87" s="0" t="s">
        <v>50</v>
      </c>
      <c r="B87" s="1" t="n">
        <v>43947</v>
      </c>
      <c r="C87" s="6" t="n">
        <v>12872</v>
      </c>
      <c r="D87" s="6" t="n">
        <v>1239</v>
      </c>
      <c r="E87" s="6" t="n">
        <v>1221</v>
      </c>
      <c r="F87" s="6" t="n">
        <v>152</v>
      </c>
      <c r="G87" s="6" t="n">
        <v>7149</v>
      </c>
      <c r="H87" s="6" t="n">
        <v>4502</v>
      </c>
      <c r="I87" s="6" t="n">
        <v>378</v>
      </c>
      <c r="J87" s="6" t="n">
        <v>100</v>
      </c>
      <c r="K87" s="6" t="n">
        <v>9</v>
      </c>
      <c r="L87" s="6" t="n">
        <v>51297</v>
      </c>
      <c r="M87" s="6" t="n">
        <v>398</v>
      </c>
    </row>
    <row r="88" customFormat="false" ht="15.25" hidden="false" customHeight="false" outlineLevel="0" collapsed="false">
      <c r="A88" s="0" t="s">
        <v>50</v>
      </c>
      <c r="B88" s="1" t="n">
        <v>43948</v>
      </c>
      <c r="C88" s="6" t="n">
        <v>13842</v>
      </c>
      <c r="D88" s="6" t="n">
        <v>970</v>
      </c>
      <c r="E88" s="6" t="n">
        <v>1305</v>
      </c>
      <c r="F88" s="6" t="n">
        <v>84</v>
      </c>
      <c r="G88" s="6" t="n">
        <v>7149</v>
      </c>
      <c r="H88" s="6" t="n">
        <v>5388</v>
      </c>
      <c r="I88" s="6" t="n">
        <v>378</v>
      </c>
      <c r="J88" s="6" t="n">
        <v>107</v>
      </c>
      <c r="K88" s="6" t="n">
        <v>10</v>
      </c>
      <c r="L88" s="6" t="n">
        <v>65500</v>
      </c>
      <c r="M88" s="6" t="n">
        <v>508</v>
      </c>
    </row>
    <row r="89" customFormat="false" ht="14" hidden="false" customHeight="false" outlineLevel="0" collapsed="false">
      <c r="A89" s="0" t="s">
        <v>50</v>
      </c>
      <c r="B89" s="1" t="n">
        <v>43949</v>
      </c>
      <c r="C89" s="2" t="n">
        <v>14677</v>
      </c>
      <c r="D89" s="2" t="n">
        <v>835</v>
      </c>
      <c r="E89" s="2" t="n">
        <v>1351</v>
      </c>
      <c r="F89" s="2" t="n">
        <v>46</v>
      </c>
      <c r="G89" s="2" t="n">
        <v>8354</v>
      </c>
      <c r="H89" s="2" t="n">
        <v>4972</v>
      </c>
      <c r="I89" s="2" t="n">
        <v>378</v>
      </c>
      <c r="J89" s="2" t="n">
        <v>114</v>
      </c>
      <c r="K89" s="2" t="n">
        <v>10</v>
      </c>
      <c r="L89" s="2" t="n">
        <v>67635</v>
      </c>
      <c r="M89" s="2" t="n">
        <v>525</v>
      </c>
    </row>
    <row r="90" customFormat="false" ht="14" hidden="false" customHeight="false" outlineLevel="0" collapsed="false">
      <c r="A90" s="0" t="s">
        <v>50</v>
      </c>
      <c r="B90" s="1" t="n">
        <v>43950</v>
      </c>
      <c r="C90" s="2" t="n">
        <v>15529</v>
      </c>
      <c r="D90" s="2" t="n">
        <v>852</v>
      </c>
      <c r="E90" s="2" t="n">
        <v>1434</v>
      </c>
      <c r="F90" s="2" t="n">
        <v>83</v>
      </c>
      <c r="G90" s="2" t="n">
        <v>9086</v>
      </c>
      <c r="H90" s="2" t="n">
        <v>5009</v>
      </c>
      <c r="I90" s="2" t="n">
        <v>378</v>
      </c>
      <c r="J90" s="2" t="n">
        <v>120</v>
      </c>
      <c r="K90" s="2" t="n">
        <v>11</v>
      </c>
      <c r="L90" s="2" t="n">
        <v>71103</v>
      </c>
      <c r="M90" s="2" t="n">
        <v>551</v>
      </c>
    </row>
    <row r="91" customFormat="false" ht="14" hidden="false" customHeight="false" outlineLevel="0" collapsed="false">
      <c r="A91" s="0" t="s">
        <v>50</v>
      </c>
      <c r="B91" s="1" t="n">
        <v>43951</v>
      </c>
      <c r="C91" s="2" t="n">
        <v>16752</v>
      </c>
      <c r="D91" s="2" t="n">
        <v>1223</v>
      </c>
      <c r="E91" s="2" t="n">
        <v>1569</v>
      </c>
      <c r="F91" s="2" t="n">
        <v>135</v>
      </c>
      <c r="G91" s="2" t="n">
        <v>11423</v>
      </c>
      <c r="H91" s="2" t="n">
        <v>3760</v>
      </c>
      <c r="I91" s="2" t="n">
        <v>378</v>
      </c>
      <c r="J91" s="2" t="n">
        <v>130</v>
      </c>
      <c r="K91" s="2" t="n">
        <v>12</v>
      </c>
      <c r="L91" s="2" t="n">
        <v>77005</v>
      </c>
      <c r="M91" s="2" t="n">
        <v>597</v>
      </c>
    </row>
    <row r="92" customFormat="false" ht="14.75" hidden="false" customHeight="false" outlineLevel="0" collapsed="false">
      <c r="A92" s="0" t="s">
        <v>50</v>
      </c>
      <c r="B92" s="1" t="n">
        <v>43952</v>
      </c>
      <c r="C92" s="2" t="n">
        <v>17799</v>
      </c>
      <c r="D92" s="2" t="n">
        <v>1047</v>
      </c>
      <c r="E92" s="2" t="n">
        <v>1732</v>
      </c>
      <c r="F92" s="2" t="n">
        <v>163</v>
      </c>
      <c r="G92" s="2" t="n">
        <v>11423</v>
      </c>
      <c r="H92" s="2" t="n">
        <v>4644</v>
      </c>
      <c r="I92" s="2" t="n">
        <v>378</v>
      </c>
      <c r="J92" s="2" t="n">
        <v>138</v>
      </c>
      <c r="K92" s="2" t="n">
        <v>13</v>
      </c>
      <c r="L92" s="2" t="n">
        <v>81912</v>
      </c>
      <c r="M92" s="2" t="n">
        <v>635</v>
      </c>
    </row>
    <row r="93" customFormat="false" ht="15.25" hidden="false" customHeight="false" outlineLevel="0" collapsed="false">
      <c r="A93" s="0" t="s">
        <v>50</v>
      </c>
      <c r="B93" s="1" t="n">
        <v>43953</v>
      </c>
      <c r="C93" s="6" t="n">
        <f aca="false">Sheet1!ALG94</f>
        <v>19224</v>
      </c>
      <c r="D93" s="6" t="n">
        <f aca="false">Sheet1!ALH94</f>
        <v>1425</v>
      </c>
      <c r="E93" s="6" t="n">
        <f aca="false">Sheet1!ALI94</f>
        <v>1859</v>
      </c>
      <c r="F93" s="6" t="n">
        <f aca="false">Sheet1!ALJ94</f>
        <v>127</v>
      </c>
      <c r="G93" s="6" t="n">
        <f aca="false">Sheet1!ALK94</f>
        <v>11423</v>
      </c>
      <c r="H93" s="6" t="n">
        <f aca="false">Sheet1!ALL94</f>
        <v>5942</v>
      </c>
      <c r="I93" s="6" t="n">
        <f aca="false">Sheet1!ALM94</f>
        <v>378</v>
      </c>
      <c r="J93" s="6" t="n">
        <f aca="false">Sheet1!ALN94</f>
        <v>149</v>
      </c>
      <c r="K93" s="6" t="n">
        <f aca="false">Sheet1!ALO94</f>
        <v>14</v>
      </c>
      <c r="L93" s="6" t="n">
        <f aca="false">Sheet1!ALP94</f>
        <v>81912</v>
      </c>
      <c r="M93" s="6" t="n">
        <f aca="false">Sheet1!ALQ94</f>
        <v>635</v>
      </c>
    </row>
    <row r="94" customFormat="false" ht="15.25" hidden="false" customHeight="false" outlineLevel="0" collapsed="false">
      <c r="A94" s="0" t="s">
        <v>50</v>
      </c>
      <c r="B94" s="1" t="n">
        <v>43954</v>
      </c>
      <c r="C94" s="6" t="n">
        <f aca="false">Sheet1!ALG95</f>
        <v>20739</v>
      </c>
      <c r="D94" s="6" t="n">
        <f aca="false">Sheet1!ALH95</f>
        <v>1515</v>
      </c>
      <c r="E94" s="6" t="n">
        <f aca="false">Sheet1!ALI95</f>
        <v>1972</v>
      </c>
      <c r="F94" s="6" t="n">
        <f aca="false">Sheet1!ALJ95</f>
        <v>113</v>
      </c>
      <c r="G94" s="6" t="n">
        <f aca="false">Sheet1!ALK95</f>
        <v>12377</v>
      </c>
      <c r="H94" s="6" t="n">
        <f aca="false">Sheet1!ALL95</f>
        <v>6390</v>
      </c>
      <c r="I94" s="6" t="n">
        <f aca="false">Sheet1!ALM95</f>
        <v>378</v>
      </c>
      <c r="J94" s="6" t="n">
        <f aca="false">Sheet1!ALN95</f>
        <v>161</v>
      </c>
      <c r="K94" s="6" t="n">
        <f aca="false">Sheet1!ALO95</f>
        <v>15</v>
      </c>
      <c r="L94" s="6" t="n">
        <f aca="false">Sheet1!ALP95</f>
        <v>91188</v>
      </c>
      <c r="M94" s="6" t="n">
        <f aca="false">Sheet1!ALQ95</f>
        <v>707</v>
      </c>
    </row>
    <row r="95" customFormat="false" ht="15.25" hidden="false" customHeight="false" outlineLevel="0" collapsed="false">
      <c r="A95" s="0" t="s">
        <v>50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50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50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50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50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50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50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50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50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50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50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50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51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51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51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51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51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51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51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51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51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51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51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51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51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51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51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51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51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51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51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51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51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51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51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51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51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51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51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51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51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51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51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51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51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51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51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51</v>
      </c>
      <c r="B37" s="1" t="n">
        <v>43897</v>
      </c>
      <c r="C37" s="7" t="n">
        <v>5</v>
      </c>
      <c r="D37" s="7"/>
      <c r="E37" s="7"/>
      <c r="F37" s="7"/>
      <c r="G37" s="7" t="n">
        <v>1</v>
      </c>
      <c r="H37" s="7" t="n">
        <v>4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51</v>
      </c>
      <c r="B38" s="1" t="n">
        <v>43898</v>
      </c>
      <c r="C38" s="6" t="n">
        <v>7</v>
      </c>
      <c r="D38" s="6" t="n">
        <v>2</v>
      </c>
      <c r="E38" s="6"/>
      <c r="F38" s="6"/>
      <c r="G38" s="6" t="n">
        <v>1</v>
      </c>
      <c r="H38" s="6" t="n">
        <v>6</v>
      </c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51</v>
      </c>
      <c r="B39" s="1" t="n">
        <v>43899</v>
      </c>
      <c r="C39" s="6" t="n">
        <v>11</v>
      </c>
      <c r="D39" s="6" t="n">
        <v>4</v>
      </c>
      <c r="E39" s="6"/>
      <c r="F39" s="6"/>
      <c r="G39" s="6" t="n">
        <v>1</v>
      </c>
      <c r="H39" s="6" t="n">
        <v>10</v>
      </c>
      <c r="I39" s="6"/>
      <c r="J39" s="6" t="n">
        <v>0.3</v>
      </c>
      <c r="K39" s="6"/>
      <c r="L39" s="6"/>
      <c r="M39" s="6"/>
    </row>
    <row r="40" customFormat="false" ht="15.25" hidden="false" customHeight="false" outlineLevel="0" collapsed="false">
      <c r="A40" s="0" t="s">
        <v>51</v>
      </c>
      <c r="B40" s="1" t="n">
        <v>43900</v>
      </c>
      <c r="C40" s="6" t="n">
        <v>20</v>
      </c>
      <c r="D40" s="6" t="n">
        <v>9</v>
      </c>
      <c r="E40" s="6"/>
      <c r="F40" s="6"/>
      <c r="G40" s="6" t="n">
        <v>1</v>
      </c>
      <c r="H40" s="6" t="n">
        <v>19</v>
      </c>
      <c r="I40" s="6"/>
      <c r="J40" s="6" t="n">
        <v>0.6</v>
      </c>
      <c r="K40" s="6"/>
      <c r="L40" s="6"/>
      <c r="M40" s="6"/>
    </row>
    <row r="41" customFormat="false" ht="15.25" hidden="false" customHeight="false" outlineLevel="0" collapsed="false">
      <c r="A41" s="0" t="s">
        <v>51</v>
      </c>
      <c r="B41" s="1" t="n">
        <v>43901</v>
      </c>
      <c r="C41" s="6" t="n">
        <v>20</v>
      </c>
      <c r="D41" s="6" t="n">
        <v>0</v>
      </c>
      <c r="E41" s="6"/>
      <c r="F41" s="6"/>
      <c r="G41" s="6" t="n">
        <v>1</v>
      </c>
      <c r="H41" s="6" t="n">
        <v>19</v>
      </c>
      <c r="I41" s="6"/>
      <c r="J41" s="6" t="n">
        <v>0.6</v>
      </c>
      <c r="K41" s="6"/>
      <c r="L41" s="6"/>
      <c r="M41" s="6"/>
    </row>
    <row r="42" customFormat="false" ht="15.25" hidden="false" customHeight="false" outlineLevel="0" collapsed="false">
      <c r="A42" s="0" t="s">
        <v>51</v>
      </c>
      <c r="B42" s="1" t="n">
        <v>43902</v>
      </c>
      <c r="C42" s="6" t="n">
        <v>45</v>
      </c>
      <c r="D42" s="6" t="n">
        <v>25</v>
      </c>
      <c r="E42" s="6"/>
      <c r="F42" s="6"/>
      <c r="G42" s="6" t="n">
        <v>1</v>
      </c>
      <c r="H42" s="6" t="n">
        <v>44</v>
      </c>
      <c r="I42" s="6"/>
      <c r="J42" s="6" t="n">
        <v>1.3</v>
      </c>
      <c r="K42" s="6"/>
      <c r="L42" s="6"/>
      <c r="M42" s="6"/>
    </row>
    <row r="43" customFormat="false" ht="15.25" hidden="false" customHeight="false" outlineLevel="0" collapsed="false">
      <c r="A43" s="0" t="s">
        <v>51</v>
      </c>
      <c r="B43" s="1" t="n">
        <v>43903</v>
      </c>
      <c r="C43" s="6" t="n">
        <v>45</v>
      </c>
      <c r="D43" s="6" t="n">
        <v>0</v>
      </c>
      <c r="E43" s="6"/>
      <c r="F43" s="6"/>
      <c r="G43" s="6" t="n">
        <v>1</v>
      </c>
      <c r="H43" s="6" t="n">
        <v>44</v>
      </c>
      <c r="I43" s="6"/>
      <c r="J43" s="6" t="n">
        <v>1.3</v>
      </c>
      <c r="K43" s="6"/>
      <c r="L43" s="6"/>
      <c r="M43" s="6"/>
    </row>
    <row r="44" customFormat="false" ht="15.25" hidden="false" customHeight="false" outlineLevel="0" collapsed="false">
      <c r="A44" s="0" t="s">
        <v>51</v>
      </c>
      <c r="B44" s="1" t="n">
        <v>43904</v>
      </c>
      <c r="C44" s="6" t="n">
        <v>86</v>
      </c>
      <c r="D44" s="6" t="n">
        <v>41</v>
      </c>
      <c r="E44" s="6"/>
      <c r="F44" s="6"/>
      <c r="G44" s="6" t="n">
        <v>1</v>
      </c>
      <c r="H44" s="6" t="n">
        <v>85</v>
      </c>
      <c r="I44" s="6"/>
      <c r="J44" s="6" t="n">
        <v>2.5</v>
      </c>
      <c r="K44" s="6"/>
      <c r="L44" s="6"/>
      <c r="M44" s="6"/>
    </row>
    <row r="45" customFormat="false" ht="15.25" hidden="false" customHeight="false" outlineLevel="0" collapsed="false">
      <c r="A45" s="0" t="s">
        <v>51</v>
      </c>
      <c r="B45" s="1" t="n">
        <v>43905</v>
      </c>
      <c r="C45" s="6" t="n">
        <v>103</v>
      </c>
      <c r="D45" s="6" t="n">
        <v>17</v>
      </c>
      <c r="E45" s="6"/>
      <c r="F45" s="6"/>
      <c r="G45" s="6" t="n">
        <v>1</v>
      </c>
      <c r="H45" s="6" t="n">
        <v>102</v>
      </c>
      <c r="I45" s="6"/>
      <c r="J45" s="6" t="n">
        <v>3</v>
      </c>
      <c r="K45" s="6"/>
      <c r="L45" s="6"/>
      <c r="M45" s="6"/>
    </row>
    <row r="46" customFormat="false" ht="15.25" hidden="false" customHeight="false" outlineLevel="0" collapsed="false">
      <c r="A46" s="0" t="s">
        <v>51</v>
      </c>
      <c r="B46" s="1" t="n">
        <v>43906</v>
      </c>
      <c r="C46" s="6" t="n">
        <v>118</v>
      </c>
      <c r="D46" s="6" t="n">
        <v>15</v>
      </c>
      <c r="E46" s="6"/>
      <c r="F46" s="6"/>
      <c r="G46" s="6" t="n">
        <v>2</v>
      </c>
      <c r="H46" s="6" t="n">
        <v>116</v>
      </c>
      <c r="I46" s="6"/>
      <c r="J46" s="6" t="n">
        <v>3.4</v>
      </c>
      <c r="K46" s="6"/>
      <c r="L46" s="6"/>
      <c r="M46" s="6"/>
    </row>
    <row r="47" customFormat="false" ht="15.25" hidden="false" customHeight="false" outlineLevel="0" collapsed="false">
      <c r="A47" s="0" t="s">
        <v>51</v>
      </c>
      <c r="B47" s="1" t="n">
        <v>43907</v>
      </c>
      <c r="C47" s="6" t="n">
        <v>133</v>
      </c>
      <c r="D47" s="6" t="n">
        <v>15</v>
      </c>
      <c r="E47" s="6"/>
      <c r="F47" s="6"/>
      <c r="G47" s="6" t="n">
        <v>6</v>
      </c>
      <c r="H47" s="6" t="n">
        <v>127</v>
      </c>
      <c r="I47" s="6"/>
      <c r="J47" s="6" t="n">
        <v>3.8</v>
      </c>
      <c r="K47" s="6"/>
      <c r="L47" s="6"/>
      <c r="M47" s="6"/>
    </row>
    <row r="48" customFormat="false" ht="15.25" hidden="false" customHeight="false" outlineLevel="0" collapsed="false">
      <c r="A48" s="0" t="s">
        <v>51</v>
      </c>
      <c r="B48" s="1" t="n">
        <v>43908</v>
      </c>
      <c r="C48" s="6" t="n">
        <v>171</v>
      </c>
      <c r="D48" s="6" t="n">
        <v>38</v>
      </c>
      <c r="E48" s="6"/>
      <c r="F48" s="6"/>
      <c r="G48" s="6" t="n">
        <v>6</v>
      </c>
      <c r="H48" s="6" t="n">
        <v>165</v>
      </c>
      <c r="I48" s="6"/>
      <c r="J48" s="6" t="n">
        <v>4.9</v>
      </c>
      <c r="K48" s="6"/>
      <c r="L48" s="6"/>
      <c r="M48" s="6"/>
    </row>
    <row r="49" customFormat="false" ht="15.25" hidden="false" customHeight="false" outlineLevel="0" collapsed="false">
      <c r="A49" s="0" t="s">
        <v>51</v>
      </c>
      <c r="B49" s="1" t="n">
        <v>43909</v>
      </c>
      <c r="C49" s="6" t="n">
        <v>238</v>
      </c>
      <c r="D49" s="6" t="n">
        <v>67</v>
      </c>
      <c r="E49" s="6"/>
      <c r="F49" s="6"/>
      <c r="G49" s="6" t="n">
        <v>6</v>
      </c>
      <c r="H49" s="6" t="n">
        <v>232</v>
      </c>
      <c r="I49" s="6"/>
      <c r="J49" s="6" t="n">
        <v>7</v>
      </c>
      <c r="K49" s="6"/>
      <c r="L49" s="6"/>
      <c r="M49" s="6"/>
    </row>
    <row r="50" customFormat="false" ht="15.25" hidden="false" customHeight="false" outlineLevel="0" collapsed="false">
      <c r="A50" s="0" t="s">
        <v>51</v>
      </c>
      <c r="B50" s="1" t="n">
        <v>43910</v>
      </c>
      <c r="C50" s="6" t="n">
        <v>274</v>
      </c>
      <c r="D50" s="6" t="n">
        <v>36</v>
      </c>
      <c r="E50" s="6"/>
      <c r="F50" s="6"/>
      <c r="G50" s="6" t="n">
        <v>8</v>
      </c>
      <c r="H50" s="6" t="n">
        <v>266</v>
      </c>
      <c r="I50" s="6"/>
      <c r="J50" s="6" t="n">
        <v>8</v>
      </c>
      <c r="K50" s="6"/>
      <c r="L50" s="6"/>
      <c r="M50" s="6"/>
    </row>
    <row r="51" customFormat="false" ht="15.25" hidden="false" customHeight="false" outlineLevel="0" collapsed="false">
      <c r="A51" s="0" t="s">
        <v>51</v>
      </c>
      <c r="B51" s="1" t="n">
        <v>43911</v>
      </c>
      <c r="C51" s="6" t="n">
        <v>344</v>
      </c>
      <c r="D51" s="6" t="n">
        <v>70</v>
      </c>
      <c r="E51" s="6"/>
      <c r="F51" s="6"/>
      <c r="G51" s="6" t="n">
        <v>8</v>
      </c>
      <c r="H51" s="6" t="n">
        <v>336</v>
      </c>
      <c r="I51" s="6"/>
      <c r="J51" s="6" t="n">
        <v>10</v>
      </c>
      <c r="K51" s="6"/>
      <c r="L51" s="6"/>
      <c r="M51" s="6"/>
    </row>
    <row r="52" customFormat="false" ht="15.25" hidden="false" customHeight="false" outlineLevel="0" collapsed="false">
      <c r="A52" s="0" t="s">
        <v>51</v>
      </c>
      <c r="B52" s="1" t="n">
        <v>43912</v>
      </c>
      <c r="C52" s="6" t="n">
        <v>392</v>
      </c>
      <c r="D52" s="6" t="n">
        <v>48</v>
      </c>
      <c r="E52" s="6"/>
      <c r="F52" s="6"/>
      <c r="G52" s="6" t="n">
        <v>16</v>
      </c>
      <c r="H52" s="6" t="n">
        <v>376</v>
      </c>
      <c r="I52" s="6"/>
      <c r="J52" s="6" t="n">
        <v>11</v>
      </c>
      <c r="K52" s="6"/>
      <c r="L52" s="6"/>
      <c r="M52" s="6"/>
    </row>
    <row r="53" customFormat="false" ht="15.25" hidden="false" customHeight="false" outlineLevel="0" collapsed="false">
      <c r="A53" s="0" t="s">
        <v>51</v>
      </c>
      <c r="B53" s="1" t="n">
        <v>43913</v>
      </c>
      <c r="C53" s="6" t="n">
        <v>511</v>
      </c>
      <c r="D53" s="6" t="n">
        <v>119</v>
      </c>
      <c r="E53" s="6"/>
      <c r="F53" s="6"/>
      <c r="G53" s="6" t="n">
        <v>17</v>
      </c>
      <c r="H53" s="6" t="n">
        <v>494</v>
      </c>
      <c r="I53" s="6"/>
      <c r="J53" s="6" t="n">
        <v>15</v>
      </c>
      <c r="K53" s="6"/>
      <c r="L53" s="6"/>
      <c r="M53" s="6"/>
    </row>
    <row r="54" customFormat="false" ht="15.25" hidden="false" customHeight="false" outlineLevel="0" collapsed="false">
      <c r="A54" s="0" t="s">
        <v>51</v>
      </c>
      <c r="B54" s="1" t="n">
        <v>43914</v>
      </c>
      <c r="C54" s="6" t="n">
        <v>562</v>
      </c>
      <c r="D54" s="6" t="n">
        <v>51</v>
      </c>
      <c r="E54" s="6"/>
      <c r="F54" s="6"/>
      <c r="G54" s="6" t="n">
        <v>19</v>
      </c>
      <c r="H54" s="6" t="n">
        <v>543</v>
      </c>
      <c r="I54" s="6"/>
      <c r="J54" s="6" t="n">
        <v>16</v>
      </c>
      <c r="K54" s="6"/>
      <c r="L54" s="6"/>
      <c r="M54" s="6"/>
    </row>
    <row r="55" customFormat="false" ht="15.25" hidden="false" customHeight="false" outlineLevel="0" collapsed="false">
      <c r="A55" s="0" t="s">
        <v>51</v>
      </c>
      <c r="B55" s="1" t="n">
        <v>43915</v>
      </c>
      <c r="C55" s="8" t="n">
        <v>767</v>
      </c>
      <c r="D55" s="8" t="n">
        <v>205</v>
      </c>
      <c r="E55" s="8" t="n">
        <v>1</v>
      </c>
      <c r="F55" s="8" t="n">
        <v>1</v>
      </c>
      <c r="G55" s="8" t="n">
        <v>28</v>
      </c>
      <c r="H55" s="8" t="n">
        <v>738</v>
      </c>
      <c r="I55" s="8"/>
      <c r="J55" s="8" t="n">
        <v>22</v>
      </c>
      <c r="K55" s="10" t="n">
        <v>0.03</v>
      </c>
      <c r="L55" s="8"/>
      <c r="M55" s="8"/>
    </row>
    <row r="56" customFormat="false" ht="15.25" hidden="false" customHeight="false" outlineLevel="0" collapsed="false">
      <c r="A56" s="0" t="s">
        <v>51</v>
      </c>
      <c r="B56" s="1" t="n">
        <v>43916</v>
      </c>
      <c r="C56" s="8" t="n">
        <v>900</v>
      </c>
      <c r="D56" s="8" t="n">
        <v>133</v>
      </c>
      <c r="E56" s="8" t="n">
        <v>2</v>
      </c>
      <c r="F56" s="8" t="n">
        <v>1</v>
      </c>
      <c r="G56" s="8" t="n">
        <v>29</v>
      </c>
      <c r="H56" s="8" t="n">
        <v>869</v>
      </c>
      <c r="I56" s="8"/>
      <c r="J56" s="8" t="n">
        <v>26</v>
      </c>
      <c r="K56" s="10" t="n">
        <v>0.06</v>
      </c>
      <c r="L56" s="8"/>
      <c r="M56" s="8"/>
    </row>
    <row r="57" customFormat="false" ht="15.25" hidden="false" customHeight="false" outlineLevel="0" collapsed="false">
      <c r="A57" s="0" t="s">
        <v>51</v>
      </c>
      <c r="B57" s="1" t="n">
        <v>43917</v>
      </c>
      <c r="C57" s="8" t="n">
        <v>1012</v>
      </c>
      <c r="D57" s="8" t="n">
        <v>112</v>
      </c>
      <c r="E57" s="8" t="n">
        <v>3</v>
      </c>
      <c r="F57" s="8" t="n">
        <v>1</v>
      </c>
      <c r="G57" s="8" t="n">
        <v>33</v>
      </c>
      <c r="H57" s="8" t="n">
        <v>976</v>
      </c>
      <c r="I57" s="8" t="n">
        <v>6</v>
      </c>
      <c r="J57" s="8" t="n">
        <v>29</v>
      </c>
      <c r="K57" s="10" t="n">
        <v>0.09</v>
      </c>
      <c r="L57" s="8"/>
      <c r="M57" s="8"/>
    </row>
    <row r="58" customFormat="false" ht="15.25" hidden="false" customHeight="false" outlineLevel="0" collapsed="false">
      <c r="A58" s="0" t="s">
        <v>51</v>
      </c>
      <c r="B58" s="1" t="n">
        <v>43918</v>
      </c>
      <c r="C58" s="8" t="n">
        <v>1104</v>
      </c>
      <c r="D58" s="8" t="n">
        <v>92</v>
      </c>
      <c r="E58" s="8" t="n">
        <v>3</v>
      </c>
      <c r="F58" s="8" t="n">
        <v>0</v>
      </c>
      <c r="G58" s="8" t="n">
        <v>35</v>
      </c>
      <c r="H58" s="8" t="n">
        <v>1066</v>
      </c>
      <c r="I58" s="8" t="n">
        <v>6</v>
      </c>
      <c r="J58" s="8" t="n">
        <v>32</v>
      </c>
      <c r="K58" s="10" t="n">
        <v>0.09</v>
      </c>
      <c r="L58" s="8"/>
      <c r="M58" s="8"/>
    </row>
    <row r="59" customFormat="false" ht="15.25" hidden="false" customHeight="false" outlineLevel="0" collapsed="false">
      <c r="A59" s="0" t="s">
        <v>51</v>
      </c>
      <c r="B59" s="1" t="n">
        <v>43919</v>
      </c>
      <c r="C59" s="8" t="n">
        <v>1203</v>
      </c>
      <c r="D59" s="8" t="n">
        <v>99</v>
      </c>
      <c r="E59" s="8" t="n">
        <v>4</v>
      </c>
      <c r="F59" s="8" t="n">
        <v>1</v>
      </c>
      <c r="G59" s="8" t="n">
        <v>37</v>
      </c>
      <c r="H59" s="8" t="n">
        <v>1162</v>
      </c>
      <c r="I59" s="8" t="n">
        <v>6</v>
      </c>
      <c r="J59" s="8" t="n">
        <v>35</v>
      </c>
      <c r="K59" s="10" t="n">
        <v>0.1</v>
      </c>
      <c r="L59" s="8"/>
      <c r="M59" s="8"/>
    </row>
    <row r="60" customFormat="false" ht="15.25" hidden="false" customHeight="false" outlineLevel="0" collapsed="false">
      <c r="A60" s="0" t="s">
        <v>51</v>
      </c>
      <c r="B60" s="1" t="n">
        <v>43920</v>
      </c>
      <c r="C60" s="8" t="n">
        <v>1299</v>
      </c>
      <c r="D60" s="8" t="n">
        <v>96</v>
      </c>
      <c r="E60" s="8" t="n">
        <v>8</v>
      </c>
      <c r="F60" s="8" t="n">
        <v>4</v>
      </c>
      <c r="G60" s="8" t="n">
        <v>66</v>
      </c>
      <c r="H60" s="8" t="n">
        <v>1225</v>
      </c>
      <c r="I60" s="8" t="n">
        <v>12</v>
      </c>
      <c r="J60" s="8" t="n">
        <v>37</v>
      </c>
      <c r="K60" s="10" t="n">
        <v>0.2</v>
      </c>
      <c r="L60" s="8"/>
      <c r="M60" s="8"/>
    </row>
    <row r="61" customFormat="false" ht="15.25" hidden="false" customHeight="false" outlineLevel="0" collapsed="false">
      <c r="A61" s="0" t="s">
        <v>51</v>
      </c>
      <c r="B61" s="1" t="n">
        <v>43921</v>
      </c>
      <c r="C61" s="8" t="n">
        <v>1453</v>
      </c>
      <c r="D61" s="8" t="n">
        <v>154</v>
      </c>
      <c r="E61" s="8" t="n">
        <v>8</v>
      </c>
      <c r="F61" s="8" t="n">
        <v>0</v>
      </c>
      <c r="G61" s="8" t="n">
        <v>115</v>
      </c>
      <c r="H61" s="8" t="n">
        <v>1330</v>
      </c>
      <c r="I61" s="8" t="n">
        <v>12</v>
      </c>
      <c r="J61" s="8" t="n">
        <v>42</v>
      </c>
      <c r="K61" s="10" t="n">
        <v>0.2</v>
      </c>
      <c r="L61" s="8"/>
      <c r="M61" s="8"/>
    </row>
    <row r="62" customFormat="false" ht="15.25" hidden="false" customHeight="false" outlineLevel="0" collapsed="false">
      <c r="A62" s="0" t="s">
        <v>51</v>
      </c>
      <c r="B62" s="1" t="n">
        <v>43922</v>
      </c>
      <c r="C62" s="8" t="n">
        <v>1563</v>
      </c>
      <c r="D62" s="8" t="n">
        <v>110</v>
      </c>
      <c r="E62" s="8" t="n">
        <v>10</v>
      </c>
      <c r="F62" s="8" t="n">
        <v>2</v>
      </c>
      <c r="G62" s="8" t="n">
        <v>165</v>
      </c>
      <c r="H62" s="8" t="n">
        <v>1388</v>
      </c>
      <c r="I62" s="8" t="n">
        <v>31</v>
      </c>
      <c r="J62" s="8" t="n">
        <v>45</v>
      </c>
      <c r="K62" s="10" t="n">
        <v>0.3</v>
      </c>
      <c r="L62" s="8"/>
      <c r="M62" s="8"/>
    </row>
    <row r="63" customFormat="false" ht="15.25" hidden="false" customHeight="false" outlineLevel="0" collapsed="false">
      <c r="A63" s="0" t="s">
        <v>51</v>
      </c>
      <c r="B63" s="1" t="n">
        <v>43923</v>
      </c>
      <c r="C63" s="8" t="n">
        <v>1720</v>
      </c>
      <c r="D63" s="8" t="n">
        <v>157</v>
      </c>
      <c r="E63" s="8" t="n">
        <v>16</v>
      </c>
      <c r="F63" s="8" t="n">
        <v>6</v>
      </c>
      <c r="G63" s="8" t="n">
        <v>264</v>
      </c>
      <c r="H63" s="8" t="n">
        <v>1440</v>
      </c>
      <c r="I63" s="8" t="n">
        <v>31</v>
      </c>
      <c r="J63" s="8" t="n">
        <v>49</v>
      </c>
      <c r="K63" s="10" t="n">
        <v>0.5</v>
      </c>
      <c r="L63" s="8"/>
      <c r="M63" s="8"/>
    </row>
    <row r="64" customFormat="false" ht="15.25" hidden="false" customHeight="false" outlineLevel="0" collapsed="false">
      <c r="A64" s="0" t="s">
        <v>51</v>
      </c>
      <c r="B64" s="1" t="n">
        <v>43924</v>
      </c>
      <c r="C64" s="8" t="n">
        <v>1885</v>
      </c>
      <c r="D64" s="8" t="n">
        <v>165</v>
      </c>
      <c r="E64" s="8" t="n">
        <v>21</v>
      </c>
      <c r="F64" s="8" t="n">
        <v>5</v>
      </c>
      <c r="G64" s="8" t="n">
        <v>328</v>
      </c>
      <c r="H64" s="8" t="n">
        <v>1536</v>
      </c>
      <c r="I64" s="8" t="n">
        <v>31</v>
      </c>
      <c r="J64" s="8" t="n">
        <v>54</v>
      </c>
      <c r="K64" s="10" t="n">
        <v>0.6</v>
      </c>
      <c r="L64" s="8"/>
      <c r="M64" s="8"/>
    </row>
    <row r="65" customFormat="false" ht="15.25" hidden="false" customHeight="false" outlineLevel="0" collapsed="false">
      <c r="A65" s="0" t="s">
        <v>51</v>
      </c>
      <c r="B65" s="1" t="n">
        <v>43925</v>
      </c>
      <c r="C65" s="8" t="n">
        <v>2039</v>
      </c>
      <c r="D65" s="8" t="n">
        <v>154</v>
      </c>
      <c r="E65" s="8" t="n">
        <v>25</v>
      </c>
      <c r="F65" s="8" t="n">
        <v>4</v>
      </c>
      <c r="G65" s="8" t="n">
        <v>351</v>
      </c>
      <c r="H65" s="8" t="n">
        <v>1663</v>
      </c>
      <c r="I65" s="8" t="n">
        <v>41</v>
      </c>
      <c r="J65" s="8" t="n">
        <v>59</v>
      </c>
      <c r="K65" s="10" t="n">
        <v>0.7</v>
      </c>
      <c r="L65" s="8"/>
      <c r="M65" s="8"/>
    </row>
    <row r="66" customFormat="false" ht="15.25" hidden="false" customHeight="false" outlineLevel="0" collapsed="false">
      <c r="A66" s="0" t="s">
        <v>51</v>
      </c>
      <c r="B66" s="1" t="n">
        <v>43926</v>
      </c>
      <c r="C66" s="8" t="n">
        <v>2179</v>
      </c>
      <c r="D66" s="8" t="n">
        <v>140</v>
      </c>
      <c r="E66" s="8" t="n">
        <v>29</v>
      </c>
      <c r="F66" s="8" t="n">
        <v>4</v>
      </c>
      <c r="G66" s="8" t="n">
        <v>420</v>
      </c>
      <c r="H66" s="8" t="n">
        <v>1730</v>
      </c>
      <c r="I66" s="8" t="n">
        <v>41</v>
      </c>
      <c r="J66" s="8" t="n">
        <v>63</v>
      </c>
      <c r="K66" s="10" t="n">
        <v>0.8</v>
      </c>
      <c r="L66" s="8"/>
      <c r="M66" s="8"/>
    </row>
    <row r="67" customFormat="false" ht="15.25" hidden="false" customHeight="false" outlineLevel="0" collapsed="false">
      <c r="A67" s="0" t="s">
        <v>51</v>
      </c>
      <c r="B67" s="1" t="n">
        <v>43927</v>
      </c>
      <c r="C67" s="8" t="n">
        <v>2402</v>
      </c>
      <c r="D67" s="8" t="n">
        <v>223</v>
      </c>
      <c r="E67" s="8" t="n">
        <v>34</v>
      </c>
      <c r="F67" s="8" t="n">
        <v>5</v>
      </c>
      <c r="G67" s="8" t="n">
        <v>488</v>
      </c>
      <c r="H67" s="8" t="n">
        <v>1880</v>
      </c>
      <c r="I67" s="8" t="n">
        <v>41</v>
      </c>
      <c r="J67" s="8" t="n">
        <v>69</v>
      </c>
      <c r="K67" s="8" t="n">
        <v>1</v>
      </c>
      <c r="L67" s="8"/>
      <c r="M67" s="8"/>
    </row>
    <row r="68" customFormat="false" ht="15.25" hidden="false" customHeight="false" outlineLevel="0" collapsed="false">
      <c r="A68" s="0" t="s">
        <v>51</v>
      </c>
      <c r="B68" s="1" t="n">
        <v>43928</v>
      </c>
      <c r="C68" s="13" t="n">
        <v>2605</v>
      </c>
      <c r="D68" s="13" t="n">
        <v>203</v>
      </c>
      <c r="E68" s="13" t="n">
        <v>38</v>
      </c>
      <c r="F68" s="13" t="n">
        <v>4</v>
      </c>
      <c r="G68" s="13" t="n">
        <v>551</v>
      </c>
      <c r="H68" s="13" t="n">
        <v>2016</v>
      </c>
      <c r="I68" s="13" t="n">
        <v>41</v>
      </c>
      <c r="J68" s="13" t="n">
        <v>75</v>
      </c>
      <c r="K68" s="13" t="n">
        <v>1</v>
      </c>
      <c r="L68" s="13"/>
      <c r="M68" s="13"/>
    </row>
    <row r="69" customFormat="false" ht="15.25" hidden="false" customHeight="false" outlineLevel="0" collapsed="false">
      <c r="A69" s="0" t="s">
        <v>51</v>
      </c>
      <c r="B69" s="1" t="n">
        <v>43929</v>
      </c>
      <c r="C69" s="12" t="n">
        <v>2795</v>
      </c>
      <c r="D69" s="12" t="n">
        <v>190</v>
      </c>
      <c r="E69" s="12" t="n">
        <v>41</v>
      </c>
      <c r="F69" s="12" t="n">
        <v>3</v>
      </c>
      <c r="G69" s="12" t="n">
        <v>615</v>
      </c>
      <c r="H69" s="12" t="n">
        <v>2139</v>
      </c>
      <c r="I69" s="12" t="n">
        <v>41</v>
      </c>
      <c r="J69" s="12" t="n">
        <v>80</v>
      </c>
      <c r="K69" s="12" t="n">
        <v>1</v>
      </c>
      <c r="L69" s="12"/>
      <c r="M69" s="12"/>
    </row>
    <row r="70" customFormat="false" ht="15.25" hidden="false" customHeight="false" outlineLevel="0" collapsed="false">
      <c r="A70" s="0" t="s">
        <v>51</v>
      </c>
      <c r="B70" s="1" t="n">
        <v>43930</v>
      </c>
      <c r="C70" s="12" t="n">
        <v>3122</v>
      </c>
      <c r="D70" s="12" t="n">
        <v>327</v>
      </c>
      <c r="E70" s="12" t="n">
        <v>41</v>
      </c>
      <c r="F70" s="12" t="n">
        <v>0</v>
      </c>
      <c r="G70" s="12" t="n">
        <v>631</v>
      </c>
      <c r="H70" s="12" t="n">
        <v>2450</v>
      </c>
      <c r="I70" s="12" t="n">
        <v>41</v>
      </c>
      <c r="J70" s="12" t="n">
        <v>90</v>
      </c>
      <c r="K70" s="12" t="n">
        <v>1</v>
      </c>
      <c r="L70" s="12"/>
      <c r="M70" s="12"/>
    </row>
    <row r="71" customFormat="false" ht="15.25" hidden="false" customHeight="false" outlineLevel="0" collapsed="false">
      <c r="A71" s="0" t="s">
        <v>51</v>
      </c>
      <c r="B71" s="1" t="n">
        <v>43931</v>
      </c>
      <c r="C71" s="12" t="n">
        <v>3287</v>
      </c>
      <c r="D71" s="12" t="n">
        <v>165</v>
      </c>
      <c r="E71" s="12" t="n">
        <v>44</v>
      </c>
      <c r="F71" s="12" t="n">
        <v>3</v>
      </c>
      <c r="G71" s="12" t="n">
        <v>666</v>
      </c>
      <c r="H71" s="12" t="n">
        <v>2577</v>
      </c>
      <c r="I71" s="12" t="n">
        <v>41</v>
      </c>
      <c r="J71" s="12" t="n">
        <v>94</v>
      </c>
      <c r="K71" s="12" t="n">
        <v>1</v>
      </c>
      <c r="L71" s="12" t="n">
        <v>115585</v>
      </c>
      <c r="M71" s="12" t="n">
        <v>3320</v>
      </c>
    </row>
    <row r="72" customFormat="false" ht="15.25" hidden="false" customHeight="false" outlineLevel="0" collapsed="false">
      <c r="A72" s="0" t="s">
        <v>51</v>
      </c>
      <c r="B72" s="1" t="n">
        <v>43932</v>
      </c>
      <c r="C72" s="12" t="n">
        <v>3651</v>
      </c>
      <c r="D72" s="12" t="n">
        <v>364</v>
      </c>
      <c r="E72" s="12" t="n">
        <v>47</v>
      </c>
      <c r="F72" s="12" t="n">
        <v>3</v>
      </c>
      <c r="G72" s="12" t="n">
        <v>685</v>
      </c>
      <c r="H72" s="12" t="n">
        <v>2919</v>
      </c>
      <c r="I72" s="12" t="n">
        <v>57</v>
      </c>
      <c r="J72" s="12" t="n">
        <v>105</v>
      </c>
      <c r="K72" s="12" t="n">
        <v>1</v>
      </c>
      <c r="L72" s="12" t="n">
        <v>115585</v>
      </c>
      <c r="M72" s="12" t="n">
        <v>3320</v>
      </c>
    </row>
    <row r="73" customFormat="false" ht="15.25" hidden="false" customHeight="false" outlineLevel="0" collapsed="false">
      <c r="A73" s="0" t="s">
        <v>51</v>
      </c>
      <c r="B73" s="1" t="n">
        <v>43933</v>
      </c>
      <c r="C73" s="12" t="n">
        <v>4033</v>
      </c>
      <c r="D73" s="12" t="n">
        <v>382</v>
      </c>
      <c r="E73" s="12" t="n">
        <v>52</v>
      </c>
      <c r="F73" s="12" t="n">
        <v>5</v>
      </c>
      <c r="G73" s="12" t="n">
        <v>720</v>
      </c>
      <c r="H73" s="12" t="n">
        <v>3261</v>
      </c>
      <c r="I73" s="12" t="n">
        <v>67</v>
      </c>
      <c r="J73" s="12" t="n">
        <v>116</v>
      </c>
      <c r="K73" s="12" t="n">
        <v>1</v>
      </c>
      <c r="L73" s="12" t="n">
        <v>115585</v>
      </c>
      <c r="M73" s="12" t="n">
        <v>3320</v>
      </c>
    </row>
    <row r="74" customFormat="false" ht="15.25" hidden="false" customHeight="false" outlineLevel="0" collapsed="false">
      <c r="A74" s="0" t="s">
        <v>51</v>
      </c>
      <c r="B74" s="1" t="n">
        <v>43934</v>
      </c>
      <c r="C74" s="12" t="n">
        <v>4462</v>
      </c>
      <c r="D74" s="12" t="n">
        <v>429</v>
      </c>
      <c r="E74" s="12" t="n">
        <v>59</v>
      </c>
      <c r="F74" s="12" t="n">
        <v>7</v>
      </c>
      <c r="G74" s="12" t="n">
        <v>761</v>
      </c>
      <c r="H74" s="12" t="n">
        <v>3642</v>
      </c>
      <c r="I74" s="12" t="n">
        <v>67</v>
      </c>
      <c r="J74" s="12" t="n">
        <v>128</v>
      </c>
      <c r="K74" s="12" t="n">
        <v>2</v>
      </c>
      <c r="L74" s="12" t="n">
        <v>115585</v>
      </c>
      <c r="M74" s="12" t="n">
        <v>3320</v>
      </c>
    </row>
    <row r="75" customFormat="false" ht="15.25" hidden="false" customHeight="false" outlineLevel="0" collapsed="false">
      <c r="A75" s="0" t="s">
        <v>51</v>
      </c>
      <c r="B75" s="1" t="n">
        <v>43935</v>
      </c>
      <c r="C75" s="12" t="n">
        <v>4934</v>
      </c>
      <c r="D75" s="12" t="n">
        <v>472</v>
      </c>
      <c r="E75" s="12" t="n">
        <v>65</v>
      </c>
      <c r="F75" s="12" t="n">
        <v>6</v>
      </c>
      <c r="G75" s="12" t="n">
        <v>805</v>
      </c>
      <c r="H75" s="12" t="n">
        <v>4064</v>
      </c>
      <c r="I75" s="12" t="n">
        <v>59</v>
      </c>
      <c r="J75" s="12" t="n">
        <v>142</v>
      </c>
      <c r="K75" s="12" t="n">
        <v>2</v>
      </c>
      <c r="L75" s="12" t="n">
        <v>115585</v>
      </c>
      <c r="M75" s="12" t="n">
        <v>3320</v>
      </c>
    </row>
    <row r="76" customFormat="false" ht="15.25" hidden="false" customHeight="false" outlineLevel="0" collapsed="false">
      <c r="A76" s="0" t="s">
        <v>51</v>
      </c>
      <c r="B76" s="1" t="n">
        <v>43936</v>
      </c>
      <c r="C76" s="12" t="n">
        <v>5369</v>
      </c>
      <c r="D76" s="12" t="n">
        <v>435</v>
      </c>
      <c r="E76" s="12" t="n">
        <v>73</v>
      </c>
      <c r="F76" s="12" t="n">
        <v>8</v>
      </c>
      <c r="G76" s="12" t="n">
        <v>889</v>
      </c>
      <c r="H76" s="12" t="n">
        <v>4407</v>
      </c>
      <c r="I76" s="12" t="n">
        <v>59</v>
      </c>
      <c r="J76" s="12" t="n">
        <v>154</v>
      </c>
      <c r="K76" s="12" t="n">
        <v>2</v>
      </c>
      <c r="L76" s="12" t="n">
        <v>150000</v>
      </c>
      <c r="M76" s="12" t="n">
        <v>4309</v>
      </c>
    </row>
    <row r="77" customFormat="false" ht="15.25" hidden="false" customHeight="false" outlineLevel="0" collapsed="false">
      <c r="A77" s="0" t="s">
        <v>51</v>
      </c>
      <c r="B77" s="1" t="n">
        <v>43937</v>
      </c>
      <c r="C77" s="12" t="n">
        <v>5862</v>
      </c>
      <c r="D77" s="12" t="n">
        <v>493</v>
      </c>
      <c r="E77" s="12" t="n">
        <v>79</v>
      </c>
      <c r="F77" s="12" t="n">
        <v>6</v>
      </c>
      <c r="G77" s="12" t="n">
        <v>931</v>
      </c>
      <c r="H77" s="12" t="n">
        <v>4852</v>
      </c>
      <c r="I77" s="12" t="n">
        <v>71</v>
      </c>
      <c r="J77" s="12" t="n">
        <v>168</v>
      </c>
      <c r="K77" s="12" t="n">
        <v>2</v>
      </c>
      <c r="L77" s="12" t="n">
        <v>150000</v>
      </c>
      <c r="M77" s="12" t="n">
        <v>4309</v>
      </c>
    </row>
    <row r="78" customFormat="false" ht="15.25" hidden="false" customHeight="false" outlineLevel="0" collapsed="false">
      <c r="A78" s="0" t="s">
        <v>51</v>
      </c>
      <c r="B78" s="1" t="n">
        <v>43938</v>
      </c>
      <c r="C78" s="12" t="n">
        <v>6380</v>
      </c>
      <c r="D78" s="12" t="n">
        <v>518</v>
      </c>
      <c r="E78" s="12" t="n">
        <v>83</v>
      </c>
      <c r="F78" s="12" t="n">
        <v>4</v>
      </c>
      <c r="G78" s="12" t="n">
        <v>990</v>
      </c>
      <c r="H78" s="12" t="n">
        <v>5307</v>
      </c>
      <c r="I78" s="12" t="n">
        <v>71</v>
      </c>
      <c r="J78" s="12" t="n">
        <v>183</v>
      </c>
      <c r="K78" s="12" t="n">
        <v>2</v>
      </c>
      <c r="L78" s="12" t="n">
        <v>150000</v>
      </c>
      <c r="M78" s="12" t="n">
        <v>4309</v>
      </c>
    </row>
    <row r="79" customFormat="false" ht="15.25" hidden="false" customHeight="false" outlineLevel="0" collapsed="false">
      <c r="A79" s="0" t="s">
        <v>51</v>
      </c>
      <c r="B79" s="1" t="n">
        <v>43939</v>
      </c>
      <c r="C79" s="12" t="n">
        <v>7142</v>
      </c>
      <c r="D79" s="12" t="n">
        <v>762</v>
      </c>
      <c r="E79" s="12" t="n">
        <v>87</v>
      </c>
      <c r="F79" s="12" t="n">
        <v>4</v>
      </c>
      <c r="G79" s="12" t="n">
        <v>1049</v>
      </c>
      <c r="H79" s="12" t="n">
        <v>6006</v>
      </c>
      <c r="I79" s="12" t="n">
        <v>74</v>
      </c>
      <c r="J79" s="12" t="n">
        <v>205</v>
      </c>
      <c r="K79" s="12" t="n">
        <v>2</v>
      </c>
      <c r="L79" s="12" t="n">
        <v>150000</v>
      </c>
      <c r="M79" s="12" t="n">
        <v>4309</v>
      </c>
    </row>
    <row r="80" customFormat="false" ht="15.25" hidden="false" customHeight="false" outlineLevel="0" collapsed="false">
      <c r="A80" s="0" t="s">
        <v>51</v>
      </c>
      <c r="B80" s="1" t="n">
        <v>43940</v>
      </c>
      <c r="C80" s="12" t="n">
        <v>8274</v>
      </c>
      <c r="D80" s="12" t="n">
        <v>1132</v>
      </c>
      <c r="E80" s="12" t="n">
        <v>92</v>
      </c>
      <c r="F80" s="12" t="n">
        <v>5</v>
      </c>
      <c r="G80" s="12" t="n">
        <v>1329</v>
      </c>
      <c r="H80" s="12" t="n">
        <v>6853</v>
      </c>
      <c r="I80" s="12" t="n">
        <v>78</v>
      </c>
      <c r="J80" s="12" t="n">
        <v>238</v>
      </c>
      <c r="K80" s="12" t="n">
        <v>3</v>
      </c>
      <c r="L80" s="12" t="n">
        <v>150000</v>
      </c>
      <c r="M80" s="12" t="n">
        <v>4309</v>
      </c>
    </row>
    <row r="81" customFormat="false" ht="15.25" hidden="false" customHeight="false" outlineLevel="0" collapsed="false">
      <c r="A81" s="0" t="s">
        <v>51</v>
      </c>
      <c r="B81" s="1" t="n">
        <v>43941</v>
      </c>
      <c r="C81" s="12" t="n">
        <v>9362</v>
      </c>
      <c r="D81" s="12" t="n">
        <v>1088</v>
      </c>
      <c r="E81" s="12" t="n">
        <v>97</v>
      </c>
      <c r="F81" s="12" t="n">
        <v>5</v>
      </c>
      <c r="G81" s="12" t="n">
        <v>1398</v>
      </c>
      <c r="H81" s="12" t="n">
        <v>7867</v>
      </c>
      <c r="I81" s="12" t="n">
        <v>97</v>
      </c>
      <c r="J81" s="12" t="n">
        <v>269</v>
      </c>
      <c r="K81" s="12" t="n">
        <v>3</v>
      </c>
      <c r="L81" s="12" t="n">
        <v>180000</v>
      </c>
      <c r="M81" s="12" t="n">
        <v>5170</v>
      </c>
    </row>
    <row r="82" customFormat="false" ht="15.25" hidden="false" customHeight="false" outlineLevel="0" collapsed="false">
      <c r="A82" s="0" t="s">
        <v>51</v>
      </c>
      <c r="B82" s="1" t="n">
        <v>43942</v>
      </c>
      <c r="C82" s="6" t="n">
        <v>10484</v>
      </c>
      <c r="D82" s="6" t="n">
        <v>1122</v>
      </c>
      <c r="E82" s="6" t="n">
        <v>103</v>
      </c>
      <c r="F82" s="6" t="n">
        <v>6</v>
      </c>
      <c r="G82" s="6" t="n">
        <v>1490</v>
      </c>
      <c r="H82" s="6" t="n">
        <v>8891</v>
      </c>
      <c r="I82" s="6" t="n">
        <v>88</v>
      </c>
      <c r="J82" s="6" t="n">
        <v>301</v>
      </c>
      <c r="K82" s="6" t="n">
        <v>3</v>
      </c>
      <c r="L82" s="6" t="n">
        <v>180000</v>
      </c>
      <c r="M82" s="6" t="n">
        <v>5170</v>
      </c>
    </row>
    <row r="83" customFormat="false" ht="15.25" hidden="false" customHeight="false" outlineLevel="0" collapsed="false">
      <c r="A83" s="0" t="s">
        <v>51</v>
      </c>
      <c r="B83" s="1" t="n">
        <v>43943</v>
      </c>
      <c r="C83" s="6" t="n">
        <v>11631</v>
      </c>
      <c r="D83" s="6" t="n">
        <v>1147</v>
      </c>
      <c r="E83" s="6" t="n">
        <v>109</v>
      </c>
      <c r="F83" s="6" t="n">
        <v>6</v>
      </c>
      <c r="G83" s="6" t="n">
        <v>1640</v>
      </c>
      <c r="H83" s="6" t="n">
        <v>9882</v>
      </c>
      <c r="I83" s="6" t="n">
        <v>81</v>
      </c>
      <c r="J83" s="6" t="n">
        <v>334</v>
      </c>
      <c r="K83" s="6" t="n">
        <v>3</v>
      </c>
      <c r="L83" s="6" t="n">
        <v>500000</v>
      </c>
      <c r="M83" s="6" t="n">
        <v>14362</v>
      </c>
    </row>
    <row r="84" customFormat="false" ht="15.25" hidden="false" customHeight="false" outlineLevel="0" collapsed="false">
      <c r="A84" s="0" t="s">
        <v>51</v>
      </c>
      <c r="B84" s="1" t="n">
        <v>43944</v>
      </c>
      <c r="C84" s="6" t="n">
        <v>12772</v>
      </c>
      <c r="D84" s="6" t="n">
        <v>1141</v>
      </c>
      <c r="E84" s="6" t="n">
        <v>114</v>
      </c>
      <c r="F84" s="6" t="n">
        <v>5</v>
      </c>
      <c r="G84" s="6" t="n">
        <v>1812</v>
      </c>
      <c r="H84" s="6" t="n">
        <v>10846</v>
      </c>
      <c r="I84" s="6" t="n">
        <v>82</v>
      </c>
      <c r="J84" s="6" t="n">
        <v>367</v>
      </c>
      <c r="K84" s="6" t="n">
        <v>3</v>
      </c>
      <c r="L84" s="6" t="n">
        <v>200000</v>
      </c>
      <c r="M84" s="6" t="n">
        <v>5745</v>
      </c>
    </row>
    <row r="85" customFormat="false" ht="15.25" hidden="false" customHeight="false" outlineLevel="0" collapsed="false">
      <c r="A85" s="0" t="s">
        <v>51</v>
      </c>
      <c r="B85" s="1" t="n">
        <v>43945</v>
      </c>
      <c r="C85" s="6" t="n">
        <v>13930</v>
      </c>
      <c r="D85" s="6" t="n">
        <v>1158</v>
      </c>
      <c r="E85" s="6" t="n">
        <v>121</v>
      </c>
      <c r="F85" s="6" t="n">
        <v>7</v>
      </c>
      <c r="G85" s="6" t="n">
        <v>1925</v>
      </c>
      <c r="H85" s="6" t="n">
        <v>11884</v>
      </c>
      <c r="I85" s="6" t="n">
        <v>93</v>
      </c>
      <c r="J85" s="6" t="n">
        <v>400</v>
      </c>
      <c r="K85" s="6" t="n">
        <v>3</v>
      </c>
      <c r="L85" s="6" t="n">
        <v>200000</v>
      </c>
      <c r="M85" s="6" t="n">
        <v>5745</v>
      </c>
    </row>
    <row r="86" customFormat="false" ht="15.25" hidden="false" customHeight="false" outlineLevel="0" collapsed="false">
      <c r="A86" s="0" t="s">
        <v>51</v>
      </c>
      <c r="B86" s="1" t="n">
        <v>43946</v>
      </c>
      <c r="C86" s="6" t="n">
        <v>15102</v>
      </c>
      <c r="D86" s="6" t="n">
        <v>1172</v>
      </c>
      <c r="E86" s="6" t="n">
        <v>127</v>
      </c>
      <c r="F86" s="6" t="n">
        <v>6</v>
      </c>
      <c r="G86" s="6" t="n">
        <v>2049</v>
      </c>
      <c r="H86" s="6" t="n">
        <v>12926</v>
      </c>
      <c r="I86" s="6" t="n">
        <v>93</v>
      </c>
      <c r="J86" s="6" t="n">
        <v>434</v>
      </c>
      <c r="K86" s="6" t="n">
        <v>4</v>
      </c>
      <c r="L86" s="6" t="n">
        <v>200000</v>
      </c>
      <c r="M86" s="6" t="n">
        <v>5745</v>
      </c>
    </row>
    <row r="87" customFormat="false" ht="15.25" hidden="false" customHeight="false" outlineLevel="0" collapsed="false">
      <c r="A87" s="0" t="s">
        <v>51</v>
      </c>
      <c r="B87" s="1" t="n">
        <v>43947</v>
      </c>
      <c r="C87" s="6" t="n">
        <v>16299</v>
      </c>
      <c r="D87" s="6" t="n">
        <v>1197</v>
      </c>
      <c r="E87" s="6" t="n">
        <v>136</v>
      </c>
      <c r="F87" s="6" t="n">
        <v>9</v>
      </c>
      <c r="G87" s="6" t="n">
        <v>2215</v>
      </c>
      <c r="H87" s="6" t="n">
        <v>13948</v>
      </c>
      <c r="I87" s="6" t="n">
        <v>115</v>
      </c>
      <c r="J87" s="6" t="n">
        <v>468</v>
      </c>
      <c r="K87" s="6" t="n">
        <v>4</v>
      </c>
      <c r="L87" s="6" t="n">
        <v>200000</v>
      </c>
      <c r="M87" s="6" t="n">
        <v>5745</v>
      </c>
    </row>
    <row r="88" customFormat="false" ht="15.25" hidden="false" customHeight="false" outlineLevel="0" collapsed="false">
      <c r="A88" s="0" t="s">
        <v>51</v>
      </c>
      <c r="B88" s="1" t="n">
        <v>43948</v>
      </c>
      <c r="C88" s="6" t="n">
        <v>17522</v>
      </c>
      <c r="D88" s="6" t="n">
        <v>1223</v>
      </c>
      <c r="E88" s="6" t="n">
        <v>139</v>
      </c>
      <c r="F88" s="6" t="n">
        <v>3</v>
      </c>
      <c r="G88" s="6" t="n">
        <v>2357</v>
      </c>
      <c r="H88" s="6" t="n">
        <v>15026</v>
      </c>
      <c r="I88" s="6" t="n">
        <v>115</v>
      </c>
      <c r="J88" s="6" t="n">
        <v>503</v>
      </c>
      <c r="K88" s="6" t="n">
        <v>4</v>
      </c>
      <c r="L88" s="6" t="n">
        <v>200000</v>
      </c>
      <c r="M88" s="6" t="n">
        <v>5745</v>
      </c>
    </row>
    <row r="89" customFormat="false" ht="14" hidden="false" customHeight="false" outlineLevel="0" collapsed="false">
      <c r="A89" s="0" t="s">
        <v>51</v>
      </c>
      <c r="B89" s="1" t="n">
        <v>43949</v>
      </c>
      <c r="C89" s="2" t="n">
        <v>18811</v>
      </c>
      <c r="D89" s="2" t="n">
        <v>1289</v>
      </c>
      <c r="E89" s="2" t="n">
        <v>144</v>
      </c>
      <c r="F89" s="2" t="n">
        <v>5</v>
      </c>
      <c r="G89" s="2" t="n">
        <v>2531</v>
      </c>
      <c r="H89" s="2" t="n">
        <v>16136</v>
      </c>
      <c r="I89" s="2" t="n">
        <v>117</v>
      </c>
      <c r="J89" s="2" t="n">
        <v>540</v>
      </c>
      <c r="K89" s="2" t="n">
        <v>4</v>
      </c>
      <c r="L89" s="2" t="n">
        <v>200000</v>
      </c>
      <c r="M89" s="2" t="n">
        <v>5745</v>
      </c>
    </row>
    <row r="90" customFormat="false" ht="14" hidden="false" customHeight="false" outlineLevel="0" collapsed="false">
      <c r="A90" s="0" t="s">
        <v>51</v>
      </c>
      <c r="B90" s="1" t="n">
        <v>43950</v>
      </c>
      <c r="C90" s="2" t="n">
        <v>20077</v>
      </c>
      <c r="D90" s="2" t="n">
        <v>1266</v>
      </c>
      <c r="E90" s="2" t="n">
        <v>152</v>
      </c>
      <c r="F90" s="2" t="n">
        <v>8</v>
      </c>
      <c r="G90" s="2" t="n">
        <v>2784</v>
      </c>
      <c r="H90" s="2" t="n">
        <v>17141</v>
      </c>
      <c r="I90" s="2" t="n">
        <v>118</v>
      </c>
      <c r="J90" s="2" t="n">
        <v>577</v>
      </c>
      <c r="K90" s="2" t="n">
        <v>4</v>
      </c>
      <c r="L90" s="2" t="n">
        <v>200000</v>
      </c>
      <c r="M90" s="2" t="n">
        <v>5745</v>
      </c>
    </row>
    <row r="91" customFormat="false" ht="14" hidden="false" customHeight="false" outlineLevel="0" collapsed="false">
      <c r="A91" s="0" t="s">
        <v>51</v>
      </c>
      <c r="B91" s="1" t="n">
        <v>43951</v>
      </c>
      <c r="C91" s="2" t="n">
        <v>21402</v>
      </c>
      <c r="D91" s="2" t="n">
        <v>1325</v>
      </c>
      <c r="E91" s="2" t="n">
        <v>157</v>
      </c>
      <c r="F91" s="2" t="n">
        <v>5</v>
      </c>
      <c r="G91" s="2" t="n">
        <v>2953</v>
      </c>
      <c r="H91" s="2" t="n">
        <v>18292</v>
      </c>
      <c r="I91" s="2" t="n">
        <v>125</v>
      </c>
      <c r="J91" s="2" t="n">
        <v>615</v>
      </c>
      <c r="K91" s="2" t="n">
        <v>5</v>
      </c>
      <c r="L91" s="2" t="n">
        <v>200000</v>
      </c>
      <c r="M91" s="2" t="n">
        <v>5745</v>
      </c>
    </row>
    <row r="92" customFormat="false" ht="14.75" hidden="false" customHeight="false" outlineLevel="0" collapsed="false">
      <c r="A92" s="0" t="s">
        <v>51</v>
      </c>
      <c r="B92" s="1" t="n">
        <v>43952</v>
      </c>
      <c r="C92" s="2" t="n">
        <v>22753</v>
      </c>
      <c r="D92" s="2" t="n">
        <v>1351</v>
      </c>
      <c r="E92" s="2" t="n">
        <v>162</v>
      </c>
      <c r="F92" s="2" t="n">
        <v>5</v>
      </c>
      <c r="G92" s="2" t="n">
        <v>3163</v>
      </c>
      <c r="H92" s="2" t="n">
        <v>19428</v>
      </c>
      <c r="I92" s="2" t="n">
        <v>123</v>
      </c>
      <c r="J92" s="2" t="n">
        <v>654</v>
      </c>
      <c r="K92" s="2" t="n">
        <v>5</v>
      </c>
      <c r="L92" s="2" t="n">
        <v>200000</v>
      </c>
      <c r="M92" s="2" t="n">
        <v>5745</v>
      </c>
    </row>
    <row r="93" customFormat="false" ht="15.25" hidden="false" customHeight="false" outlineLevel="0" collapsed="false">
      <c r="A93" s="0" t="s">
        <v>51</v>
      </c>
      <c r="B93" s="1" t="n">
        <v>43953</v>
      </c>
      <c r="C93" s="6" t="n">
        <f aca="false">Sheet1!IX94</f>
        <v>24097</v>
      </c>
      <c r="D93" s="6" t="n">
        <f aca="false">Sheet1!IY94</f>
        <v>1344</v>
      </c>
      <c r="E93" s="6" t="n">
        <f aca="false">Sheet1!IZ94</f>
        <v>169</v>
      </c>
      <c r="F93" s="6" t="n">
        <f aca="false">Sheet1!JA94</f>
        <v>7</v>
      </c>
      <c r="G93" s="6" t="n">
        <f aca="false">Sheet1!JB94</f>
        <v>3555</v>
      </c>
      <c r="H93" s="6" t="n">
        <f aca="false">Sheet1!JC94</f>
        <v>20373</v>
      </c>
      <c r="I93" s="6" t="n">
        <f aca="false">Sheet1!JD94</f>
        <v>117</v>
      </c>
      <c r="J93" s="6" t="n">
        <f aca="false">Sheet1!JE94</f>
        <v>692</v>
      </c>
      <c r="K93" s="6" t="n">
        <f aca="false">Sheet1!JF94</f>
        <v>5</v>
      </c>
      <c r="L93" s="6" t="n">
        <f aca="false">Sheet1!JG94</f>
        <v>200000</v>
      </c>
      <c r="M93" s="6" t="n">
        <f aca="false">Sheet1!JH94</f>
        <v>5745</v>
      </c>
    </row>
    <row r="94" customFormat="false" ht="15.25" hidden="false" customHeight="false" outlineLevel="0" collapsed="false">
      <c r="A94" s="0" t="s">
        <v>51</v>
      </c>
      <c r="B94" s="1" t="n">
        <v>43954</v>
      </c>
      <c r="C94" s="6" t="n">
        <f aca="false">Sheet1!IX95</f>
        <v>25459</v>
      </c>
      <c r="D94" s="6" t="n">
        <f aca="false">Sheet1!IY95</f>
        <v>1362</v>
      </c>
      <c r="E94" s="6" t="n">
        <f aca="false">Sheet1!IZ95</f>
        <v>176</v>
      </c>
      <c r="F94" s="6" t="n">
        <f aca="false">Sheet1!JA95</f>
        <v>7</v>
      </c>
      <c r="G94" s="6" t="n">
        <f aca="false">Sheet1!JB95</f>
        <v>3765</v>
      </c>
      <c r="H94" s="6" t="n">
        <f aca="false">Sheet1!JC95</f>
        <v>21518</v>
      </c>
      <c r="I94" s="6" t="n">
        <f aca="false">Sheet1!JD95</f>
        <v>139</v>
      </c>
      <c r="J94" s="6" t="n">
        <f aca="false">Sheet1!JE95</f>
        <v>731</v>
      </c>
      <c r="K94" s="6" t="n">
        <f aca="false">Sheet1!JF95</f>
        <v>5</v>
      </c>
      <c r="L94" s="6" t="n">
        <f aca="false">Sheet1!JG95</f>
        <v>339775</v>
      </c>
      <c r="M94" s="6" t="n">
        <f aca="false">Sheet1!JH95</f>
        <v>9760</v>
      </c>
    </row>
    <row r="95" customFormat="false" ht="15.25" hidden="false" customHeight="false" outlineLevel="0" collapsed="false">
      <c r="A95" s="0" t="s">
        <v>51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51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51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51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51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51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51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51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51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51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51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51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1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52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52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52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52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52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52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52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52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52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52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52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52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52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52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52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52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52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52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52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52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52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52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52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52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52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52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52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52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52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52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52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52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52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52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52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52</v>
      </c>
      <c r="B37" s="1" t="n">
        <v>43897</v>
      </c>
      <c r="C37" s="7" t="n">
        <v>5</v>
      </c>
      <c r="D37" s="7" t="n">
        <v>2</v>
      </c>
      <c r="E37" s="7" t="n">
        <v>1</v>
      </c>
      <c r="F37" s="7"/>
      <c r="G37" s="7" t="n">
        <v>2</v>
      </c>
      <c r="H37" s="7" t="n">
        <v>2</v>
      </c>
      <c r="I37" s="7" t="n">
        <v>1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52</v>
      </c>
      <c r="B38" s="1" t="n">
        <v>43898</v>
      </c>
      <c r="C38" s="6" t="n">
        <v>6</v>
      </c>
      <c r="D38" s="6" t="n">
        <v>1</v>
      </c>
      <c r="E38" s="6" t="n">
        <v>1</v>
      </c>
      <c r="F38" s="6"/>
      <c r="G38" s="6" t="n">
        <v>2</v>
      </c>
      <c r="H38" s="6" t="n">
        <v>3</v>
      </c>
      <c r="I38" s="6" t="n">
        <v>1</v>
      </c>
      <c r="J38" s="6"/>
      <c r="K38" s="6"/>
      <c r="L38" s="6"/>
      <c r="M38" s="6"/>
    </row>
    <row r="39" customFormat="false" ht="15.25" hidden="false" customHeight="false" outlineLevel="0" collapsed="false">
      <c r="A39" s="0" t="s">
        <v>52</v>
      </c>
      <c r="B39" s="1" t="n">
        <v>43899</v>
      </c>
      <c r="C39" s="6" t="n">
        <v>10</v>
      </c>
      <c r="D39" s="6" t="n">
        <v>4</v>
      </c>
      <c r="E39" s="6" t="n">
        <v>1</v>
      </c>
      <c r="F39" s="6"/>
      <c r="G39" s="6" t="n">
        <v>2</v>
      </c>
      <c r="H39" s="6" t="n">
        <v>7</v>
      </c>
      <c r="I39" s="6" t="n">
        <v>1</v>
      </c>
      <c r="J39" s="6" t="n">
        <v>0.1</v>
      </c>
      <c r="K39" s="6"/>
      <c r="L39" s="6"/>
      <c r="M39" s="6"/>
    </row>
    <row r="40" customFormat="false" ht="15.25" hidden="false" customHeight="false" outlineLevel="0" collapsed="false">
      <c r="A40" s="0" t="s">
        <v>52</v>
      </c>
      <c r="B40" s="1" t="n">
        <v>43900</v>
      </c>
      <c r="C40" s="6" t="n">
        <v>24</v>
      </c>
      <c r="D40" s="6" t="n">
        <v>14</v>
      </c>
      <c r="E40" s="6" t="n">
        <v>1</v>
      </c>
      <c r="F40" s="6"/>
      <c r="G40" s="6" t="n">
        <v>2</v>
      </c>
      <c r="H40" s="6" t="n">
        <v>21</v>
      </c>
      <c r="I40" s="6" t="n">
        <v>1</v>
      </c>
      <c r="J40" s="6" t="n">
        <v>0.2</v>
      </c>
      <c r="K40" s="6"/>
      <c r="L40" s="6"/>
      <c r="M40" s="6"/>
    </row>
    <row r="41" customFormat="false" ht="15.25" hidden="false" customHeight="false" outlineLevel="0" collapsed="false">
      <c r="A41" s="0" t="s">
        <v>52</v>
      </c>
      <c r="B41" s="1" t="n">
        <v>43901</v>
      </c>
      <c r="C41" s="6" t="n">
        <v>33</v>
      </c>
      <c r="D41" s="6" t="n">
        <v>9</v>
      </c>
      <c r="E41" s="6" t="n">
        <v>1</v>
      </c>
      <c r="F41" s="6"/>
      <c r="G41" s="6" t="n">
        <v>2</v>
      </c>
      <c r="H41" s="6" t="n">
        <v>30</v>
      </c>
      <c r="I41" s="6" t="n">
        <v>1</v>
      </c>
      <c r="J41" s="6" t="n">
        <v>0.3</v>
      </c>
      <c r="K41" s="6"/>
      <c r="L41" s="6"/>
      <c r="M41" s="6"/>
    </row>
    <row r="42" customFormat="false" ht="15.25" hidden="false" customHeight="false" outlineLevel="0" collapsed="false">
      <c r="A42" s="0" t="s">
        <v>52</v>
      </c>
      <c r="B42" s="1" t="n">
        <v>43902</v>
      </c>
      <c r="C42" s="6" t="n">
        <v>49</v>
      </c>
      <c r="D42" s="6" t="n">
        <v>16</v>
      </c>
      <c r="E42" s="6" t="n">
        <v>2</v>
      </c>
      <c r="F42" s="6" t="n">
        <v>1</v>
      </c>
      <c r="G42" s="6" t="n">
        <v>2</v>
      </c>
      <c r="H42" s="6" t="n">
        <v>45</v>
      </c>
      <c r="I42" s="6" t="n">
        <v>1</v>
      </c>
      <c r="J42" s="6" t="n">
        <v>0.4</v>
      </c>
      <c r="K42" s="6"/>
      <c r="L42" s="6"/>
      <c r="M42" s="6"/>
    </row>
    <row r="43" customFormat="false" ht="15.25" hidden="false" customHeight="false" outlineLevel="0" collapsed="false">
      <c r="A43" s="0" t="s">
        <v>52</v>
      </c>
      <c r="B43" s="1" t="n">
        <v>43903</v>
      </c>
      <c r="C43" s="6" t="n">
        <v>52</v>
      </c>
      <c r="D43" s="6" t="n">
        <v>3</v>
      </c>
      <c r="E43" s="6" t="n">
        <v>2</v>
      </c>
      <c r="F43" s="6" t="n">
        <v>0</v>
      </c>
      <c r="G43" s="6" t="n">
        <v>2</v>
      </c>
      <c r="H43" s="6" t="n">
        <v>48</v>
      </c>
      <c r="I43" s="6" t="n">
        <v>1</v>
      </c>
      <c r="J43" s="6" t="n">
        <v>0.5</v>
      </c>
      <c r="K43" s="6"/>
      <c r="L43" s="6"/>
      <c r="M43" s="6"/>
    </row>
    <row r="44" customFormat="false" ht="15.25" hidden="false" customHeight="false" outlineLevel="0" collapsed="false">
      <c r="A44" s="0" t="s">
        <v>52</v>
      </c>
      <c r="B44" s="1" t="n">
        <v>43904</v>
      </c>
      <c r="C44" s="6" t="n">
        <v>64</v>
      </c>
      <c r="D44" s="6" t="n">
        <v>12</v>
      </c>
      <c r="E44" s="6" t="n">
        <v>5</v>
      </c>
      <c r="F44" s="6" t="n">
        <v>3</v>
      </c>
      <c r="G44" s="6" t="n">
        <v>2</v>
      </c>
      <c r="H44" s="6" t="n">
        <v>57</v>
      </c>
      <c r="I44" s="6" t="n">
        <v>1</v>
      </c>
      <c r="J44" s="6" t="n">
        <v>0.6</v>
      </c>
      <c r="K44" s="6"/>
      <c r="L44" s="6"/>
      <c r="M44" s="6"/>
    </row>
    <row r="45" customFormat="false" ht="15.25" hidden="false" customHeight="false" outlineLevel="0" collapsed="false">
      <c r="A45" s="0" t="s">
        <v>52</v>
      </c>
      <c r="B45" s="1" t="n">
        <v>43905</v>
      </c>
      <c r="C45" s="6" t="n">
        <v>111</v>
      </c>
      <c r="D45" s="6" t="n">
        <v>47</v>
      </c>
      <c r="E45" s="6" t="n">
        <v>8</v>
      </c>
      <c r="F45" s="6" t="n">
        <v>3</v>
      </c>
      <c r="G45" s="6" t="n">
        <v>2</v>
      </c>
      <c r="H45" s="6" t="n">
        <v>101</v>
      </c>
      <c r="I45" s="6" t="n">
        <v>1</v>
      </c>
      <c r="J45" s="6" t="n">
        <v>1</v>
      </c>
      <c r="K45" s="6"/>
      <c r="L45" s="6"/>
      <c r="M45" s="6"/>
    </row>
    <row r="46" customFormat="false" ht="15.25" hidden="false" customHeight="false" outlineLevel="0" collapsed="false">
      <c r="A46" s="0" t="s">
        <v>52</v>
      </c>
      <c r="B46" s="1" t="n">
        <v>43906</v>
      </c>
      <c r="C46" s="6" t="n">
        <v>140</v>
      </c>
      <c r="D46" s="6" t="n">
        <v>29</v>
      </c>
      <c r="E46" s="6" t="n">
        <v>12</v>
      </c>
      <c r="F46" s="6" t="n">
        <v>4</v>
      </c>
      <c r="G46" s="6" t="n">
        <v>2</v>
      </c>
      <c r="H46" s="6" t="n">
        <v>126</v>
      </c>
      <c r="I46" s="6" t="n">
        <v>1</v>
      </c>
      <c r="J46" s="6" t="n">
        <v>1.3</v>
      </c>
      <c r="K46" s="6"/>
      <c r="L46" s="6"/>
      <c r="M46" s="6"/>
    </row>
    <row r="47" customFormat="false" ht="15.25" hidden="false" customHeight="false" outlineLevel="0" collapsed="false">
      <c r="A47" s="0" t="s">
        <v>52</v>
      </c>
      <c r="B47" s="1" t="n">
        <v>43907</v>
      </c>
      <c r="C47" s="6" t="n">
        <v>142</v>
      </c>
      <c r="D47" s="6" t="n">
        <v>2</v>
      </c>
      <c r="E47" s="6" t="n">
        <v>12</v>
      </c>
      <c r="F47" s="6" t="n">
        <v>0</v>
      </c>
      <c r="G47" s="6" t="n">
        <v>5</v>
      </c>
      <c r="H47" s="6" t="n">
        <v>125</v>
      </c>
      <c r="I47" s="6" t="n">
        <v>1</v>
      </c>
      <c r="J47" s="6" t="n">
        <v>1.3</v>
      </c>
      <c r="K47" s="6"/>
      <c r="L47" s="6"/>
      <c r="M47" s="6"/>
    </row>
    <row r="48" customFormat="false" ht="15.25" hidden="false" customHeight="false" outlineLevel="0" collapsed="false">
      <c r="A48" s="0" t="s">
        <v>52</v>
      </c>
      <c r="B48" s="1" t="n">
        <v>43908</v>
      </c>
      <c r="C48" s="6" t="n">
        <v>187</v>
      </c>
      <c r="D48" s="6" t="n">
        <v>45</v>
      </c>
      <c r="E48" s="6" t="n">
        <v>12</v>
      </c>
      <c r="F48" s="6" t="n">
        <v>0</v>
      </c>
      <c r="G48" s="6" t="n">
        <v>5</v>
      </c>
      <c r="H48" s="6" t="n">
        <v>170</v>
      </c>
      <c r="I48" s="6" t="n">
        <v>1</v>
      </c>
      <c r="J48" s="6" t="n">
        <v>1.7</v>
      </c>
      <c r="K48" s="6"/>
      <c r="L48" s="6"/>
      <c r="M48" s="6"/>
    </row>
    <row r="49" customFormat="false" ht="15.25" hidden="false" customHeight="false" outlineLevel="0" collapsed="false">
      <c r="A49" s="0" t="s">
        <v>52</v>
      </c>
      <c r="B49" s="1" t="n">
        <v>43909</v>
      </c>
      <c r="C49" s="6" t="n">
        <v>202</v>
      </c>
      <c r="D49" s="6" t="n">
        <v>15</v>
      </c>
      <c r="E49" s="6" t="n">
        <v>17</v>
      </c>
      <c r="F49" s="6" t="n">
        <v>5</v>
      </c>
      <c r="G49" s="6" t="n">
        <v>4</v>
      </c>
      <c r="H49" s="6" t="n">
        <v>181</v>
      </c>
      <c r="I49" s="6" t="n">
        <v>1</v>
      </c>
      <c r="J49" s="6" t="n">
        <v>2</v>
      </c>
      <c r="K49" s="6"/>
      <c r="L49" s="6"/>
      <c r="M49" s="6"/>
    </row>
    <row r="50" customFormat="false" ht="15.25" hidden="false" customHeight="false" outlineLevel="0" collapsed="false">
      <c r="A50" s="0" t="s">
        <v>52</v>
      </c>
      <c r="B50" s="1" t="n">
        <v>43910</v>
      </c>
      <c r="C50" s="6" t="n">
        <v>217</v>
      </c>
      <c r="D50" s="6" t="n">
        <v>15</v>
      </c>
      <c r="E50" s="6" t="n">
        <v>17</v>
      </c>
      <c r="F50" s="6" t="n">
        <v>0</v>
      </c>
      <c r="G50" s="6" t="n">
        <v>8</v>
      </c>
      <c r="H50" s="6" t="n">
        <v>192</v>
      </c>
      <c r="I50" s="6" t="n">
        <v>1</v>
      </c>
      <c r="J50" s="6" t="n">
        <v>2</v>
      </c>
      <c r="K50" s="6"/>
      <c r="L50" s="6"/>
      <c r="M50" s="6"/>
    </row>
    <row r="51" customFormat="false" ht="15.25" hidden="false" customHeight="false" outlineLevel="0" collapsed="false">
      <c r="A51" s="0" t="s">
        <v>52</v>
      </c>
      <c r="B51" s="1" t="n">
        <v>43911</v>
      </c>
      <c r="C51" s="6" t="n">
        <v>307</v>
      </c>
      <c r="D51" s="6" t="n">
        <v>90</v>
      </c>
      <c r="E51" s="6" t="n">
        <v>19</v>
      </c>
      <c r="F51" s="6" t="n">
        <v>2</v>
      </c>
      <c r="G51" s="6" t="n">
        <v>13</v>
      </c>
      <c r="H51" s="6" t="n">
        <v>275</v>
      </c>
      <c r="I51" s="6" t="n">
        <v>1</v>
      </c>
      <c r="J51" s="6" t="n">
        <v>3</v>
      </c>
      <c r="K51" s="6"/>
      <c r="L51" s="6"/>
      <c r="M51" s="6"/>
    </row>
    <row r="52" customFormat="false" ht="15.25" hidden="false" customHeight="false" outlineLevel="0" collapsed="false">
      <c r="A52" s="0" t="s">
        <v>52</v>
      </c>
      <c r="B52" s="1" t="n">
        <v>43912</v>
      </c>
      <c r="C52" s="6" t="n">
        <v>307</v>
      </c>
      <c r="D52" s="6" t="n">
        <v>0</v>
      </c>
      <c r="E52" s="6" t="n">
        <v>19</v>
      </c>
      <c r="F52" s="6" t="n">
        <v>0</v>
      </c>
      <c r="G52" s="6" t="n">
        <v>13</v>
      </c>
      <c r="H52" s="6" t="n">
        <v>275</v>
      </c>
      <c r="I52" s="6" t="n">
        <v>1</v>
      </c>
      <c r="J52" s="6" t="n">
        <v>3</v>
      </c>
      <c r="K52" s="6"/>
      <c r="L52" s="6"/>
      <c r="M52" s="6"/>
    </row>
    <row r="53" customFormat="false" ht="15.25" hidden="false" customHeight="false" outlineLevel="0" collapsed="false">
      <c r="A53" s="0" t="s">
        <v>52</v>
      </c>
      <c r="B53" s="1" t="n">
        <v>43913</v>
      </c>
      <c r="C53" s="6" t="n">
        <v>380</v>
      </c>
      <c r="D53" s="6" t="n">
        <v>73</v>
      </c>
      <c r="E53" s="6" t="n">
        <v>25</v>
      </c>
      <c r="F53" s="6" t="n">
        <v>6</v>
      </c>
      <c r="G53" s="6" t="n">
        <v>15</v>
      </c>
      <c r="H53" s="6" t="n">
        <v>340</v>
      </c>
      <c r="I53" s="6" t="n">
        <v>1</v>
      </c>
      <c r="J53" s="6" t="n">
        <v>3</v>
      </c>
      <c r="K53" s="6"/>
      <c r="L53" s="6"/>
      <c r="M53" s="6"/>
    </row>
    <row r="54" customFormat="false" ht="15.25" hidden="false" customHeight="false" outlineLevel="0" collapsed="false">
      <c r="A54" s="0" t="s">
        <v>52</v>
      </c>
      <c r="B54" s="1" t="n">
        <v>43914</v>
      </c>
      <c r="C54" s="6" t="n">
        <v>462</v>
      </c>
      <c r="D54" s="6" t="n">
        <v>82</v>
      </c>
      <c r="E54" s="6" t="n">
        <v>33</v>
      </c>
      <c r="F54" s="6" t="n">
        <v>8</v>
      </c>
      <c r="G54" s="6" t="n">
        <v>18</v>
      </c>
      <c r="H54" s="6" t="n">
        <v>411</v>
      </c>
      <c r="I54" s="6" t="n">
        <v>1</v>
      </c>
      <c r="J54" s="6" t="n">
        <v>4</v>
      </c>
      <c r="K54" s="6"/>
      <c r="L54" s="6"/>
      <c r="M54" s="6"/>
    </row>
    <row r="55" customFormat="false" ht="15.25" hidden="false" customHeight="false" outlineLevel="0" collapsed="false">
      <c r="A55" s="0" t="s">
        <v>52</v>
      </c>
      <c r="B55" s="1" t="n">
        <v>43915</v>
      </c>
      <c r="C55" s="8" t="n">
        <v>552</v>
      </c>
      <c r="D55" s="8" t="n">
        <v>90</v>
      </c>
      <c r="E55" s="8" t="n">
        <v>35</v>
      </c>
      <c r="F55" s="8" t="n">
        <v>2</v>
      </c>
      <c r="G55" s="8" t="n">
        <v>20</v>
      </c>
      <c r="H55" s="8" t="n">
        <v>497</v>
      </c>
      <c r="I55" s="8" t="n">
        <v>1</v>
      </c>
      <c r="J55" s="8" t="n">
        <v>5</v>
      </c>
      <c r="K55" s="9" t="n">
        <v>0.3</v>
      </c>
      <c r="L55" s="8"/>
      <c r="M55" s="8"/>
    </row>
    <row r="56" customFormat="false" ht="15.25" hidden="false" customHeight="false" outlineLevel="0" collapsed="false">
      <c r="A56" s="0" t="s">
        <v>52</v>
      </c>
      <c r="B56" s="1" t="n">
        <v>43916</v>
      </c>
      <c r="C56" s="8" t="n">
        <v>636</v>
      </c>
      <c r="D56" s="8" t="n">
        <v>84</v>
      </c>
      <c r="E56" s="8" t="n">
        <v>38</v>
      </c>
      <c r="F56" s="8" t="n">
        <v>3</v>
      </c>
      <c r="G56" s="8" t="n">
        <v>26</v>
      </c>
      <c r="H56" s="8" t="n">
        <v>572</v>
      </c>
      <c r="I56" s="8" t="n">
        <v>1</v>
      </c>
      <c r="J56" s="8" t="n">
        <v>6</v>
      </c>
      <c r="K56" s="9" t="n">
        <v>0.3</v>
      </c>
      <c r="L56" s="8"/>
      <c r="M56" s="8"/>
    </row>
    <row r="57" customFormat="false" ht="15.25" hidden="false" customHeight="false" outlineLevel="0" collapsed="false">
      <c r="A57" s="0" t="s">
        <v>52</v>
      </c>
      <c r="B57" s="1" t="n">
        <v>43917</v>
      </c>
      <c r="C57" s="8" t="n">
        <v>707</v>
      </c>
      <c r="D57" s="8" t="n">
        <v>71</v>
      </c>
      <c r="E57" s="8" t="n">
        <v>45</v>
      </c>
      <c r="F57" s="8" t="n">
        <v>7</v>
      </c>
      <c r="G57" s="8" t="n">
        <v>28</v>
      </c>
      <c r="H57" s="8" t="n">
        <v>634</v>
      </c>
      <c r="I57" s="8" t="n">
        <v>1</v>
      </c>
      <c r="J57" s="8" t="n">
        <v>6</v>
      </c>
      <c r="K57" s="9" t="n">
        <v>0.4</v>
      </c>
      <c r="L57" s="8"/>
      <c r="M57" s="8"/>
    </row>
    <row r="58" customFormat="false" ht="15.25" hidden="false" customHeight="false" outlineLevel="0" collapsed="false">
      <c r="A58" s="0" t="s">
        <v>52</v>
      </c>
      <c r="B58" s="1" t="n">
        <v>43918</v>
      </c>
      <c r="C58" s="8" t="n">
        <v>803</v>
      </c>
      <c r="D58" s="8" t="n">
        <v>96</v>
      </c>
      <c r="E58" s="8" t="n">
        <v>54</v>
      </c>
      <c r="F58" s="8" t="n">
        <v>9</v>
      </c>
      <c r="G58" s="8" t="n">
        <v>31</v>
      </c>
      <c r="H58" s="8" t="n">
        <v>718</v>
      </c>
      <c r="I58" s="8" t="n">
        <v>1</v>
      </c>
      <c r="J58" s="8" t="n">
        <v>7</v>
      </c>
      <c r="K58" s="9" t="n">
        <v>0.5</v>
      </c>
      <c r="L58" s="8"/>
      <c r="M58" s="8"/>
    </row>
    <row r="59" customFormat="false" ht="15.25" hidden="false" customHeight="false" outlineLevel="0" collapsed="false">
      <c r="A59" s="0" t="s">
        <v>52</v>
      </c>
      <c r="B59" s="1" t="n">
        <v>43919</v>
      </c>
      <c r="C59" s="8" t="n">
        <v>1075</v>
      </c>
      <c r="D59" s="8" t="n">
        <v>272</v>
      </c>
      <c r="E59" s="8" t="n">
        <v>68</v>
      </c>
      <c r="F59" s="8" t="n">
        <v>14</v>
      </c>
      <c r="G59" s="8" t="n">
        <v>35</v>
      </c>
      <c r="H59" s="8" t="n">
        <v>972</v>
      </c>
      <c r="I59" s="8" t="n">
        <v>1</v>
      </c>
      <c r="J59" s="8" t="n">
        <v>10</v>
      </c>
      <c r="K59" s="9" t="n">
        <v>0.6</v>
      </c>
      <c r="M59" s="8"/>
    </row>
    <row r="60" customFormat="false" ht="15.25" hidden="false" customHeight="false" outlineLevel="0" collapsed="false">
      <c r="A60" s="0" t="s">
        <v>52</v>
      </c>
      <c r="B60" s="1" t="n">
        <v>43920</v>
      </c>
      <c r="C60" s="8" t="n">
        <v>1418</v>
      </c>
      <c r="D60" s="8" t="n">
        <v>343</v>
      </c>
      <c r="E60" s="8" t="n">
        <v>71</v>
      </c>
      <c r="F60" s="8" t="n">
        <v>3</v>
      </c>
      <c r="G60" s="8" t="n">
        <v>42</v>
      </c>
      <c r="H60" s="8" t="n">
        <v>1305</v>
      </c>
      <c r="I60" s="8" t="n">
        <v>1</v>
      </c>
      <c r="J60" s="8" t="n">
        <v>13</v>
      </c>
      <c r="K60" s="9" t="n">
        <v>0.6</v>
      </c>
      <c r="M60" s="8"/>
    </row>
    <row r="61" customFormat="false" ht="15.25" hidden="false" customHeight="false" outlineLevel="0" collapsed="false">
      <c r="A61" s="0" t="s">
        <v>52</v>
      </c>
      <c r="B61" s="1" t="n">
        <v>43921</v>
      </c>
      <c r="C61" s="8" t="n">
        <v>1546</v>
      </c>
      <c r="D61" s="8" t="n">
        <v>128</v>
      </c>
      <c r="E61" s="8" t="n">
        <v>78</v>
      </c>
      <c r="F61" s="8" t="n">
        <v>7</v>
      </c>
      <c r="G61" s="8" t="n">
        <v>42</v>
      </c>
      <c r="H61" s="8" t="n">
        <v>1426</v>
      </c>
      <c r="I61" s="8" t="n">
        <v>1</v>
      </c>
      <c r="J61" s="8" t="n">
        <v>14</v>
      </c>
      <c r="K61" s="9" t="n">
        <v>0.7</v>
      </c>
      <c r="M61" s="8"/>
    </row>
    <row r="62" customFormat="false" ht="15.25" hidden="false" customHeight="false" outlineLevel="0" collapsed="false">
      <c r="A62" s="0" t="s">
        <v>52</v>
      </c>
      <c r="B62" s="1" t="n">
        <v>43922</v>
      </c>
      <c r="C62" s="8" t="n">
        <v>2084</v>
      </c>
      <c r="D62" s="8" t="n">
        <v>538</v>
      </c>
      <c r="E62" s="8" t="n">
        <v>88</v>
      </c>
      <c r="F62" s="8" t="n">
        <v>10</v>
      </c>
      <c r="G62" s="8" t="n">
        <v>49</v>
      </c>
      <c r="H62" s="8" t="n">
        <v>1947</v>
      </c>
      <c r="I62" s="8" t="n">
        <v>1</v>
      </c>
      <c r="J62" s="8" t="n">
        <v>19</v>
      </c>
      <c r="K62" s="9" t="n">
        <v>0.8</v>
      </c>
      <c r="M62" s="8"/>
    </row>
    <row r="63" customFormat="false" ht="15.25" hidden="false" customHeight="false" outlineLevel="0" collapsed="false">
      <c r="A63" s="0" t="s">
        <v>52</v>
      </c>
      <c r="B63" s="1" t="n">
        <v>43923</v>
      </c>
      <c r="C63" s="8" t="n">
        <v>2311</v>
      </c>
      <c r="D63" s="8" t="n">
        <v>227</v>
      </c>
      <c r="E63" s="8" t="n">
        <v>96</v>
      </c>
      <c r="F63" s="8" t="n">
        <v>8</v>
      </c>
      <c r="G63" s="8" t="n">
        <v>50</v>
      </c>
      <c r="H63" s="8" t="n">
        <v>2165</v>
      </c>
      <c r="I63" s="8" t="n">
        <v>1</v>
      </c>
      <c r="J63" s="8" t="n">
        <v>21</v>
      </c>
      <c r="K63" s="9" t="n">
        <v>0.9</v>
      </c>
      <c r="M63" s="8"/>
    </row>
    <row r="64" customFormat="false" ht="15.25" hidden="false" customHeight="false" outlineLevel="0" collapsed="false">
      <c r="A64" s="0" t="s">
        <v>52</v>
      </c>
      <c r="B64" s="1" t="n">
        <v>43924</v>
      </c>
      <c r="C64" s="8" t="n">
        <v>2633</v>
      </c>
      <c r="D64" s="8" t="n">
        <v>322</v>
      </c>
      <c r="E64" s="8" t="n">
        <v>107</v>
      </c>
      <c r="F64" s="8" t="n">
        <v>11</v>
      </c>
      <c r="G64" s="8" t="n">
        <v>51</v>
      </c>
      <c r="H64" s="8" t="n">
        <v>2475</v>
      </c>
      <c r="I64" s="8" t="n">
        <v>1</v>
      </c>
      <c r="J64" s="8" t="n">
        <v>24</v>
      </c>
      <c r="K64" s="8" t="n">
        <v>1</v>
      </c>
      <c r="M64" s="8"/>
    </row>
    <row r="65" customFormat="false" ht="15.25" hidden="false" customHeight="false" outlineLevel="0" collapsed="false">
      <c r="A65" s="0" t="s">
        <v>52</v>
      </c>
      <c r="B65" s="1" t="n">
        <v>43925</v>
      </c>
      <c r="C65" s="8" t="n">
        <v>3018</v>
      </c>
      <c r="D65" s="8" t="n">
        <v>385</v>
      </c>
      <c r="E65" s="8" t="n">
        <v>136</v>
      </c>
      <c r="F65" s="8" t="n">
        <v>29</v>
      </c>
      <c r="G65" s="8" t="n">
        <v>52</v>
      </c>
      <c r="H65" s="8" t="n">
        <v>2830</v>
      </c>
      <c r="I65" s="8" t="n">
        <v>1</v>
      </c>
      <c r="J65" s="8" t="n">
        <v>28</v>
      </c>
      <c r="K65" s="8" t="n">
        <v>1</v>
      </c>
      <c r="M65" s="8"/>
    </row>
    <row r="66" customFormat="false" ht="15.25" hidden="false" customHeight="false" outlineLevel="0" collapsed="false">
      <c r="A66" s="0" t="s">
        <v>52</v>
      </c>
      <c r="B66" s="1" t="n">
        <v>43926</v>
      </c>
      <c r="C66" s="8" t="n">
        <v>3094</v>
      </c>
      <c r="D66" s="8" t="n">
        <v>76</v>
      </c>
      <c r="E66" s="8" t="n">
        <v>144</v>
      </c>
      <c r="F66" s="8" t="n">
        <v>8</v>
      </c>
      <c r="G66" s="8" t="n">
        <v>57</v>
      </c>
      <c r="H66" s="8" t="n">
        <v>2893</v>
      </c>
      <c r="I66" s="8" t="n">
        <v>1</v>
      </c>
      <c r="J66" s="8" t="n">
        <v>28</v>
      </c>
      <c r="K66" s="8" t="n">
        <v>1</v>
      </c>
      <c r="L66" s="8" t="n">
        <v>5530</v>
      </c>
      <c r="M66" s="8" t="n">
        <v>50</v>
      </c>
    </row>
    <row r="67" customFormat="false" ht="15.25" hidden="false" customHeight="false" outlineLevel="0" collapsed="false">
      <c r="A67" s="0" t="s">
        <v>52</v>
      </c>
      <c r="B67" s="1" t="n">
        <v>43927</v>
      </c>
      <c r="C67" s="8" t="n">
        <v>3246</v>
      </c>
      <c r="D67" s="8" t="n">
        <v>152</v>
      </c>
      <c r="E67" s="8" t="n">
        <v>152</v>
      </c>
      <c r="F67" s="8" t="n">
        <v>8</v>
      </c>
      <c r="G67" s="8" t="n">
        <v>64</v>
      </c>
      <c r="H67" s="8" t="n">
        <v>3030</v>
      </c>
      <c r="I67" s="8" t="n">
        <v>1</v>
      </c>
      <c r="J67" s="8" t="n">
        <v>30</v>
      </c>
      <c r="K67" s="8" t="n">
        <v>1</v>
      </c>
      <c r="L67" s="8" t="n">
        <v>19585</v>
      </c>
      <c r="M67" s="8" t="n">
        <v>179</v>
      </c>
    </row>
    <row r="68" customFormat="false" ht="15.25" hidden="false" customHeight="false" outlineLevel="0" collapsed="false">
      <c r="A68" s="0" t="s">
        <v>52</v>
      </c>
      <c r="B68" s="1" t="n">
        <v>43928</v>
      </c>
      <c r="C68" s="13" t="n">
        <v>3660</v>
      </c>
      <c r="D68" s="13" t="n">
        <v>414</v>
      </c>
      <c r="E68" s="13" t="n">
        <v>163</v>
      </c>
      <c r="F68" s="13" t="n">
        <v>11</v>
      </c>
      <c r="G68" s="13" t="n">
        <v>73</v>
      </c>
      <c r="H68" s="13" t="n">
        <v>3424</v>
      </c>
      <c r="I68" s="13" t="n">
        <v>1</v>
      </c>
      <c r="J68" s="13" t="n">
        <v>33</v>
      </c>
      <c r="K68" s="13" t="n">
        <v>1</v>
      </c>
      <c r="L68" s="13" t="n">
        <v>22958</v>
      </c>
      <c r="M68" s="13" t="n">
        <v>210</v>
      </c>
    </row>
    <row r="69" customFormat="false" ht="15.25" hidden="false" customHeight="false" outlineLevel="0" collapsed="false">
      <c r="A69" s="0" t="s">
        <v>52</v>
      </c>
      <c r="B69" s="1" t="n">
        <v>43929</v>
      </c>
      <c r="C69" s="12" t="n">
        <v>3764</v>
      </c>
      <c r="D69" s="12" t="n">
        <v>104</v>
      </c>
      <c r="E69" s="12" t="n">
        <v>177</v>
      </c>
      <c r="F69" s="12" t="n">
        <v>14</v>
      </c>
      <c r="G69" s="12" t="n">
        <v>84</v>
      </c>
      <c r="H69" s="12" t="n">
        <v>3503</v>
      </c>
      <c r="I69" s="12" t="n">
        <v>1</v>
      </c>
      <c r="J69" s="12" t="n">
        <v>34</v>
      </c>
      <c r="K69" s="12" t="n">
        <v>2</v>
      </c>
      <c r="L69" s="12" t="n">
        <v>22958</v>
      </c>
      <c r="M69" s="12" t="n">
        <v>210</v>
      </c>
    </row>
    <row r="70" customFormat="false" ht="15.25" hidden="false" customHeight="false" outlineLevel="0" collapsed="false">
      <c r="A70" s="0" t="s">
        <v>52</v>
      </c>
      <c r="B70" s="1" t="n">
        <v>43930</v>
      </c>
      <c r="C70" s="12" t="n">
        <v>3870</v>
      </c>
      <c r="D70" s="12" t="n">
        <v>106</v>
      </c>
      <c r="E70" s="12" t="n">
        <v>182</v>
      </c>
      <c r="F70" s="12" t="n">
        <v>5</v>
      </c>
      <c r="G70" s="12" t="n">
        <v>96</v>
      </c>
      <c r="H70" s="12" t="n">
        <v>3592</v>
      </c>
      <c r="I70" s="12" t="n">
        <v>1</v>
      </c>
      <c r="J70" s="12" t="n">
        <v>35</v>
      </c>
      <c r="K70" s="12" t="n">
        <v>2</v>
      </c>
      <c r="L70" s="12" t="n">
        <v>24500</v>
      </c>
      <c r="M70" s="12" t="n">
        <v>224</v>
      </c>
    </row>
    <row r="71" customFormat="false" ht="15.25" hidden="false" customHeight="false" outlineLevel="0" collapsed="false">
      <c r="A71" s="0" t="s">
        <v>52</v>
      </c>
      <c r="B71" s="1" t="n">
        <v>43931</v>
      </c>
      <c r="C71" s="12" t="n">
        <v>4076</v>
      </c>
      <c r="D71" s="12" t="n">
        <v>206</v>
      </c>
      <c r="E71" s="12" t="n">
        <v>203</v>
      </c>
      <c r="F71" s="12" t="n">
        <v>21</v>
      </c>
      <c r="G71" s="12" t="n">
        <v>124</v>
      </c>
      <c r="H71" s="12" t="n">
        <v>3749</v>
      </c>
      <c r="I71" s="12" t="n">
        <v>1</v>
      </c>
      <c r="J71" s="12" t="n">
        <v>37</v>
      </c>
      <c r="K71" s="12" t="n">
        <v>2</v>
      </c>
      <c r="L71" s="12" t="n">
        <v>24500</v>
      </c>
      <c r="M71" s="12" t="n">
        <v>224</v>
      </c>
    </row>
    <row r="72" customFormat="false" ht="15.25" hidden="false" customHeight="false" outlineLevel="0" collapsed="false">
      <c r="A72" s="0" t="s">
        <v>52</v>
      </c>
      <c r="B72" s="1" t="n">
        <v>43932</v>
      </c>
      <c r="C72" s="12" t="n">
        <v>4195</v>
      </c>
      <c r="D72" s="12" t="n">
        <v>119</v>
      </c>
      <c r="E72" s="12" t="n">
        <v>221</v>
      </c>
      <c r="F72" s="12" t="n">
        <v>18</v>
      </c>
      <c r="G72" s="12" t="n">
        <v>140</v>
      </c>
      <c r="H72" s="12" t="n">
        <v>3834</v>
      </c>
      <c r="I72" s="12" t="n">
        <v>1</v>
      </c>
      <c r="J72" s="12" t="n">
        <v>38</v>
      </c>
      <c r="K72" s="12" t="n">
        <v>2</v>
      </c>
      <c r="L72" s="12" t="n">
        <v>24500</v>
      </c>
      <c r="M72" s="12" t="n">
        <v>224</v>
      </c>
    </row>
    <row r="73" customFormat="false" ht="15.25" hidden="false" customHeight="false" outlineLevel="0" collapsed="false">
      <c r="A73" s="0" t="s">
        <v>52</v>
      </c>
      <c r="B73" s="1" t="n">
        <v>43933</v>
      </c>
      <c r="C73" s="12" t="n">
        <v>4428</v>
      </c>
      <c r="D73" s="12" t="n">
        <v>233</v>
      </c>
      <c r="E73" s="12" t="n">
        <v>247</v>
      </c>
      <c r="F73" s="12" t="n">
        <v>26</v>
      </c>
      <c r="G73" s="12" t="n">
        <v>157</v>
      </c>
      <c r="H73" s="12" t="n">
        <v>4024</v>
      </c>
      <c r="I73" s="12" t="n">
        <v>1</v>
      </c>
      <c r="J73" s="12" t="n">
        <v>40</v>
      </c>
      <c r="K73" s="12" t="n">
        <v>2</v>
      </c>
      <c r="L73" s="12" t="n">
        <v>24500</v>
      </c>
      <c r="M73" s="12" t="n">
        <v>224</v>
      </c>
    </row>
    <row r="74" customFormat="false" ht="15.25" hidden="false" customHeight="false" outlineLevel="0" collapsed="false">
      <c r="A74" s="0" t="s">
        <v>52</v>
      </c>
      <c r="B74" s="1" t="n">
        <v>43934</v>
      </c>
      <c r="C74" s="12" t="n">
        <v>4648</v>
      </c>
      <c r="D74" s="12" t="n">
        <v>220</v>
      </c>
      <c r="E74" s="12" t="n">
        <v>297</v>
      </c>
      <c r="F74" s="12" t="n">
        <v>50</v>
      </c>
      <c r="G74" s="12" t="n">
        <v>197</v>
      </c>
      <c r="H74" s="12" t="n">
        <v>4154</v>
      </c>
      <c r="I74" s="12" t="n">
        <v>1</v>
      </c>
      <c r="J74" s="12" t="n">
        <v>42</v>
      </c>
      <c r="K74" s="12" t="n">
        <v>3</v>
      </c>
      <c r="L74" s="12" t="n">
        <v>33814</v>
      </c>
      <c r="M74" s="12" t="n">
        <v>309</v>
      </c>
    </row>
    <row r="75" customFormat="false" ht="15.25" hidden="false" customHeight="false" outlineLevel="0" collapsed="false">
      <c r="A75" s="0" t="s">
        <v>52</v>
      </c>
      <c r="B75" s="1" t="n">
        <v>43935</v>
      </c>
      <c r="C75" s="12" t="n">
        <v>4932</v>
      </c>
      <c r="D75" s="12" t="n">
        <v>284</v>
      </c>
      <c r="E75" s="12" t="n">
        <v>315</v>
      </c>
      <c r="F75" s="12" t="n">
        <v>18</v>
      </c>
      <c r="G75" s="12" t="n">
        <v>242</v>
      </c>
      <c r="H75" s="12" t="n">
        <v>4375</v>
      </c>
      <c r="I75" s="12" t="n">
        <v>1</v>
      </c>
      <c r="J75" s="12" t="n">
        <v>45</v>
      </c>
      <c r="K75" s="12" t="n">
        <v>3</v>
      </c>
      <c r="L75" s="12" t="n">
        <v>33814</v>
      </c>
      <c r="M75" s="12" t="n">
        <v>309</v>
      </c>
    </row>
    <row r="76" customFormat="false" ht="15.25" hidden="false" customHeight="false" outlineLevel="0" collapsed="false">
      <c r="A76" s="0" t="s">
        <v>52</v>
      </c>
      <c r="B76" s="1" t="n">
        <v>43936</v>
      </c>
      <c r="C76" s="12" t="n">
        <v>5223</v>
      </c>
      <c r="D76" s="12" t="n">
        <v>291</v>
      </c>
      <c r="E76" s="12" t="n">
        <v>335</v>
      </c>
      <c r="F76" s="12" t="n">
        <v>20</v>
      </c>
      <c r="G76" s="12" t="n">
        <v>295</v>
      </c>
      <c r="H76" s="12" t="n">
        <v>4593</v>
      </c>
      <c r="I76" s="12" t="n">
        <v>1</v>
      </c>
      <c r="J76" s="12" t="n">
        <v>48</v>
      </c>
      <c r="K76" s="12" t="n">
        <v>3</v>
      </c>
      <c r="L76" s="12" t="n">
        <v>43500</v>
      </c>
      <c r="M76" s="12" t="n">
        <v>397</v>
      </c>
    </row>
    <row r="77" customFormat="false" ht="15.25" hidden="false" customHeight="false" outlineLevel="0" collapsed="false">
      <c r="A77" s="0" t="s">
        <v>52</v>
      </c>
      <c r="B77" s="1" t="n">
        <v>43937</v>
      </c>
      <c r="C77" s="12" t="n">
        <v>5453</v>
      </c>
      <c r="D77" s="12" t="n">
        <v>230</v>
      </c>
      <c r="E77" s="12" t="n">
        <v>349</v>
      </c>
      <c r="F77" s="12" t="n">
        <v>14</v>
      </c>
      <c r="G77" s="12" t="n">
        <v>353</v>
      </c>
      <c r="H77" s="12" t="n">
        <v>4751</v>
      </c>
      <c r="I77" s="12" t="n">
        <v>1</v>
      </c>
      <c r="J77" s="12" t="n">
        <v>50</v>
      </c>
      <c r="K77" s="12" t="n">
        <v>3</v>
      </c>
      <c r="L77" s="12" t="n">
        <v>45486</v>
      </c>
      <c r="M77" s="12" t="n">
        <v>415</v>
      </c>
    </row>
    <row r="78" customFormat="false" ht="15.25" hidden="false" customHeight="false" outlineLevel="0" collapsed="false">
      <c r="A78" s="0" t="s">
        <v>52</v>
      </c>
      <c r="B78" s="1" t="n">
        <v>43938</v>
      </c>
      <c r="C78" s="12" t="n">
        <v>5660</v>
      </c>
      <c r="D78" s="12" t="n">
        <v>207</v>
      </c>
      <c r="E78" s="12" t="n">
        <v>362</v>
      </c>
      <c r="F78" s="12" t="n">
        <v>13</v>
      </c>
      <c r="G78" s="12" t="n">
        <v>435</v>
      </c>
      <c r="H78" s="12" t="n">
        <v>4863</v>
      </c>
      <c r="I78" s="12" t="n">
        <v>1</v>
      </c>
      <c r="J78" s="12" t="n">
        <v>52</v>
      </c>
      <c r="K78" s="12" t="n">
        <v>3</v>
      </c>
      <c r="L78" s="12" t="n">
        <v>48171</v>
      </c>
      <c r="M78" s="12" t="n">
        <v>440</v>
      </c>
    </row>
    <row r="79" customFormat="false" ht="15.25" hidden="false" customHeight="false" outlineLevel="0" collapsed="false">
      <c r="A79" s="0" t="s">
        <v>52</v>
      </c>
      <c r="B79" s="1" t="n">
        <v>43939</v>
      </c>
      <c r="C79" s="12" t="n">
        <v>5878</v>
      </c>
      <c r="D79" s="12" t="n">
        <v>218</v>
      </c>
      <c r="E79" s="12" t="n">
        <v>387</v>
      </c>
      <c r="F79" s="12" t="n">
        <v>25</v>
      </c>
      <c r="G79" s="12" t="n">
        <v>487</v>
      </c>
      <c r="H79" s="12" t="n">
        <v>5004</v>
      </c>
      <c r="I79" s="12" t="n">
        <v>1</v>
      </c>
      <c r="J79" s="12" t="n">
        <v>54</v>
      </c>
      <c r="K79" s="12" t="n">
        <v>4</v>
      </c>
      <c r="L79" s="12" t="n">
        <v>48171</v>
      </c>
      <c r="M79" s="12" t="n">
        <v>440</v>
      </c>
    </row>
    <row r="80" customFormat="false" ht="15.25" hidden="false" customHeight="false" outlineLevel="0" collapsed="false">
      <c r="A80" s="0" t="s">
        <v>52</v>
      </c>
      <c r="B80" s="1" t="n">
        <v>43940</v>
      </c>
      <c r="C80" s="12" t="n">
        <v>6087</v>
      </c>
      <c r="D80" s="12" t="n">
        <v>209</v>
      </c>
      <c r="E80" s="12" t="n">
        <v>397</v>
      </c>
      <c r="F80" s="12" t="n">
        <v>10</v>
      </c>
      <c r="G80" s="12" t="n">
        <v>516</v>
      </c>
      <c r="H80" s="12" t="n">
        <v>5174</v>
      </c>
      <c r="I80" s="12" t="n">
        <v>1</v>
      </c>
      <c r="J80" s="12" t="n">
        <v>56</v>
      </c>
      <c r="K80" s="12" t="n">
        <v>4</v>
      </c>
      <c r="L80" s="12" t="n">
        <v>56048</v>
      </c>
      <c r="M80" s="12" t="n">
        <v>511</v>
      </c>
    </row>
    <row r="81" customFormat="false" ht="15.25" hidden="false" customHeight="false" outlineLevel="0" collapsed="false">
      <c r="A81" s="0" t="s">
        <v>52</v>
      </c>
      <c r="B81" s="1" t="n">
        <v>43941</v>
      </c>
      <c r="C81" s="12" t="n">
        <v>6259</v>
      </c>
      <c r="D81" s="12" t="n">
        <v>172</v>
      </c>
      <c r="E81" s="12" t="n">
        <v>409</v>
      </c>
      <c r="F81" s="12" t="n">
        <v>12</v>
      </c>
      <c r="G81" s="12" t="n">
        <v>572</v>
      </c>
      <c r="H81" s="12" t="n">
        <v>5278</v>
      </c>
      <c r="I81" s="12" t="n">
        <v>1</v>
      </c>
      <c r="J81" s="12" t="n">
        <v>57</v>
      </c>
      <c r="K81" s="12" t="n">
        <v>4</v>
      </c>
      <c r="L81" s="12" t="n">
        <v>59928</v>
      </c>
      <c r="M81" s="12" t="n">
        <v>547</v>
      </c>
    </row>
    <row r="82" customFormat="false" ht="15.25" hidden="false" customHeight="false" outlineLevel="0" collapsed="false">
      <c r="A82" s="0" t="s">
        <v>52</v>
      </c>
      <c r="B82" s="1" t="n">
        <v>43942</v>
      </c>
      <c r="C82" s="6" t="n">
        <v>6459</v>
      </c>
      <c r="D82" s="6" t="n">
        <v>200</v>
      </c>
      <c r="E82" s="6" t="n">
        <v>428</v>
      </c>
      <c r="F82" s="6" t="n">
        <v>19</v>
      </c>
      <c r="G82" s="6" t="n">
        <v>613</v>
      </c>
      <c r="H82" s="6" t="n">
        <v>5418</v>
      </c>
      <c r="I82" s="6" t="n">
        <v>1</v>
      </c>
      <c r="J82" s="6" t="n">
        <v>59</v>
      </c>
      <c r="K82" s="6" t="n">
        <v>4</v>
      </c>
      <c r="L82" s="6" t="n">
        <v>59928</v>
      </c>
      <c r="M82" s="6" t="n">
        <v>547</v>
      </c>
    </row>
    <row r="83" customFormat="false" ht="15.25" hidden="false" customHeight="false" outlineLevel="0" collapsed="false">
      <c r="A83" s="0" t="s">
        <v>52</v>
      </c>
      <c r="B83" s="1" t="n">
        <v>43943</v>
      </c>
      <c r="C83" s="6" t="n">
        <v>6599</v>
      </c>
      <c r="D83" s="6" t="n">
        <v>140</v>
      </c>
      <c r="E83" s="6" t="n">
        <v>437</v>
      </c>
      <c r="F83" s="6" t="n">
        <v>9</v>
      </c>
      <c r="G83" s="6" t="n">
        <v>654</v>
      </c>
      <c r="H83" s="6" t="n">
        <v>5508</v>
      </c>
      <c r="I83" s="6" t="n">
        <v>1</v>
      </c>
      <c r="J83" s="6" t="n">
        <v>60</v>
      </c>
      <c r="K83" s="6" t="n">
        <v>4</v>
      </c>
      <c r="L83" s="6" t="n">
        <v>64845</v>
      </c>
      <c r="M83" s="6" t="n">
        <v>592</v>
      </c>
    </row>
    <row r="84" customFormat="false" ht="15.25" hidden="false" customHeight="false" outlineLevel="0" collapsed="false">
      <c r="A84" s="0" t="s">
        <v>52</v>
      </c>
      <c r="B84" s="1" t="n">
        <v>43944</v>
      </c>
      <c r="C84" s="6" t="n">
        <v>6710</v>
      </c>
      <c r="D84" s="6" t="n">
        <v>111</v>
      </c>
      <c r="E84" s="6" t="n">
        <v>446</v>
      </c>
      <c r="F84" s="6" t="n">
        <v>9</v>
      </c>
      <c r="G84" s="6" t="n">
        <v>693</v>
      </c>
      <c r="H84" s="6" t="n">
        <v>5571</v>
      </c>
      <c r="I84" s="6" t="n">
        <v>1</v>
      </c>
      <c r="J84" s="6" t="n">
        <v>61</v>
      </c>
      <c r="K84" s="6" t="n">
        <v>4</v>
      </c>
      <c r="L84" s="6" t="n">
        <v>68532</v>
      </c>
      <c r="M84" s="6" t="n">
        <v>625</v>
      </c>
    </row>
    <row r="85" customFormat="false" ht="15.25" hidden="false" customHeight="false" outlineLevel="0" collapsed="false">
      <c r="A85" s="0" t="s">
        <v>52</v>
      </c>
      <c r="B85" s="1" t="n">
        <v>43945</v>
      </c>
      <c r="C85" s="6" t="n">
        <v>6981</v>
      </c>
      <c r="D85" s="6" t="n">
        <v>271</v>
      </c>
      <c r="E85" s="6" t="n">
        <v>462</v>
      </c>
      <c r="F85" s="6" t="n">
        <v>16</v>
      </c>
      <c r="G85" s="6" t="n">
        <v>722</v>
      </c>
      <c r="H85" s="6" t="n">
        <v>5797</v>
      </c>
      <c r="I85" s="6" t="n">
        <v>1</v>
      </c>
      <c r="J85" s="6" t="n">
        <v>64</v>
      </c>
      <c r="K85" s="6" t="n">
        <v>4</v>
      </c>
      <c r="L85" s="6" t="n">
        <v>72346</v>
      </c>
      <c r="M85" s="6" t="n">
        <v>660</v>
      </c>
    </row>
    <row r="86" customFormat="false" ht="15.25" hidden="false" customHeight="false" outlineLevel="0" collapsed="false">
      <c r="A86" s="0" t="s">
        <v>52</v>
      </c>
      <c r="B86" s="1" t="n">
        <v>43946</v>
      </c>
      <c r="C86" s="6" t="n">
        <v>7192</v>
      </c>
      <c r="D86" s="6" t="n">
        <v>211</v>
      </c>
      <c r="E86" s="6" t="n">
        <v>477</v>
      </c>
      <c r="F86" s="6" t="n">
        <v>15</v>
      </c>
      <c r="G86" s="6" t="n">
        <v>762</v>
      </c>
      <c r="H86" s="6" t="n">
        <v>5953</v>
      </c>
      <c r="I86" s="6" t="n">
        <v>1</v>
      </c>
      <c r="J86" s="6" t="n">
        <v>66</v>
      </c>
      <c r="K86" s="6" t="n">
        <v>4</v>
      </c>
      <c r="L86" s="6" t="n">
        <v>76956</v>
      </c>
      <c r="M86" s="6" t="n">
        <v>702</v>
      </c>
    </row>
    <row r="87" customFormat="false" ht="15.25" hidden="false" customHeight="false" outlineLevel="0" collapsed="false">
      <c r="A87" s="0" t="s">
        <v>52</v>
      </c>
      <c r="B87" s="1" t="n">
        <v>43947</v>
      </c>
      <c r="C87" s="6" t="n">
        <v>7294</v>
      </c>
      <c r="D87" s="6" t="n">
        <v>102</v>
      </c>
      <c r="E87" s="6" t="n">
        <v>494</v>
      </c>
      <c r="F87" s="6" t="n">
        <v>17</v>
      </c>
      <c r="G87" s="6" t="n">
        <v>792</v>
      </c>
      <c r="H87" s="6" t="n">
        <v>6008</v>
      </c>
      <c r="I87" s="6" t="n">
        <v>1</v>
      </c>
      <c r="J87" s="6" t="n">
        <v>67</v>
      </c>
      <c r="K87" s="6" t="n">
        <v>5</v>
      </c>
      <c r="L87" s="6" t="n">
        <v>81292</v>
      </c>
      <c r="M87" s="6" t="n">
        <v>742</v>
      </c>
    </row>
    <row r="88" customFormat="false" ht="15.25" hidden="false" customHeight="false" outlineLevel="0" collapsed="false">
      <c r="A88" s="0" t="s">
        <v>52</v>
      </c>
      <c r="B88" s="1" t="n">
        <v>43948</v>
      </c>
      <c r="C88" s="6" t="n">
        <v>7579</v>
      </c>
      <c r="D88" s="6" t="n">
        <v>285</v>
      </c>
      <c r="E88" s="6" t="n">
        <v>501</v>
      </c>
      <c r="F88" s="6" t="n">
        <v>7</v>
      </c>
      <c r="G88" s="6" t="n">
        <v>862</v>
      </c>
      <c r="H88" s="6" t="n">
        <v>6216</v>
      </c>
      <c r="I88" s="6" t="n">
        <v>1</v>
      </c>
      <c r="J88" s="6" t="n">
        <v>69</v>
      </c>
      <c r="K88" s="6" t="n">
        <v>5</v>
      </c>
      <c r="L88" s="6" t="n">
        <v>84789</v>
      </c>
      <c r="M88" s="6" t="n">
        <v>774</v>
      </c>
    </row>
    <row r="89" customFormat="false" ht="14" hidden="false" customHeight="false" outlineLevel="0" collapsed="false">
      <c r="A89" s="0" t="s">
        <v>52</v>
      </c>
      <c r="B89" s="1" t="n">
        <v>43949</v>
      </c>
      <c r="C89" s="2" t="n">
        <v>7777</v>
      </c>
      <c r="D89" s="2" t="n">
        <v>198</v>
      </c>
      <c r="E89" s="2" t="n">
        <v>511</v>
      </c>
      <c r="F89" s="2" t="n">
        <v>10</v>
      </c>
      <c r="G89" s="2" t="n">
        <v>932</v>
      </c>
      <c r="H89" s="2" t="n">
        <v>6334</v>
      </c>
      <c r="I89" s="2" t="n">
        <v>31</v>
      </c>
      <c r="J89" s="2" t="n">
        <v>71</v>
      </c>
      <c r="K89" s="2" t="n">
        <v>5</v>
      </c>
      <c r="L89" s="2" t="n">
        <v>89889</v>
      </c>
      <c r="M89" s="2" t="n">
        <v>820</v>
      </c>
    </row>
    <row r="90" customFormat="false" ht="14" hidden="false" customHeight="false" outlineLevel="0" collapsed="false">
      <c r="A90" s="0" t="s">
        <v>52</v>
      </c>
      <c r="B90" s="1" t="n">
        <v>43950</v>
      </c>
      <c r="C90" s="2" t="n">
        <v>7958</v>
      </c>
      <c r="D90" s="2" t="n">
        <v>181</v>
      </c>
      <c r="E90" s="2" t="n">
        <v>530</v>
      </c>
      <c r="F90" s="2" t="n">
        <v>19</v>
      </c>
      <c r="G90" s="2" t="n">
        <v>975</v>
      </c>
      <c r="H90" s="2" t="n">
        <v>6453</v>
      </c>
      <c r="I90" s="2" t="n">
        <v>31</v>
      </c>
      <c r="J90" s="2" t="n">
        <v>73</v>
      </c>
      <c r="K90" s="2" t="n">
        <v>5</v>
      </c>
      <c r="L90" s="2" t="n">
        <v>89889</v>
      </c>
      <c r="M90" s="2" t="n">
        <v>820</v>
      </c>
    </row>
    <row r="91" customFormat="false" ht="14.75" hidden="false" customHeight="false" outlineLevel="0" collapsed="false">
      <c r="A91" s="0" t="s">
        <v>52</v>
      </c>
      <c r="B91" s="1" t="n">
        <v>43951</v>
      </c>
      <c r="C91" s="2" t="n">
        <v>8212</v>
      </c>
      <c r="D91" s="2" t="n">
        <v>254</v>
      </c>
      <c r="E91" s="2" t="n">
        <v>558</v>
      </c>
      <c r="F91" s="2" t="n">
        <v>28</v>
      </c>
      <c r="G91" s="2" t="n">
        <v>1023</v>
      </c>
      <c r="H91" s="2" t="n">
        <v>6631</v>
      </c>
      <c r="I91" s="2" t="n">
        <v>31</v>
      </c>
      <c r="J91" s="2" t="n">
        <v>75</v>
      </c>
      <c r="K91" s="2" t="n">
        <v>5</v>
      </c>
      <c r="L91" s="2" t="n">
        <v>98941</v>
      </c>
      <c r="M91" s="2" t="n">
        <v>903</v>
      </c>
    </row>
    <row r="92" customFormat="false" ht="15.25" hidden="false" customHeight="false" outlineLevel="0" collapsed="false">
      <c r="A92" s="0" t="s">
        <v>52</v>
      </c>
      <c r="B92" s="1" t="n">
        <v>43952</v>
      </c>
      <c r="C92" s="6" t="n">
        <f aca="false">Sheet1!KP93</f>
        <v>8488</v>
      </c>
      <c r="D92" s="2" t="n">
        <v>276</v>
      </c>
      <c r="E92" s="2" t="n">
        <v>568</v>
      </c>
      <c r="F92" s="2" t="n">
        <v>10</v>
      </c>
      <c r="G92" s="2" t="n">
        <v>1043</v>
      </c>
      <c r="H92" s="2" t="n">
        <v>6877</v>
      </c>
      <c r="I92" s="2" t="n">
        <v>31</v>
      </c>
      <c r="J92" s="2" t="n">
        <v>77</v>
      </c>
      <c r="K92" s="2" t="n">
        <v>5</v>
      </c>
      <c r="L92" s="2" t="n">
        <v>104146</v>
      </c>
      <c r="M92" s="2" t="n">
        <v>950</v>
      </c>
    </row>
    <row r="93" customFormat="false" ht="15.25" hidden="false" customHeight="false" outlineLevel="0" collapsed="false">
      <c r="A93" s="0" t="s">
        <v>52</v>
      </c>
      <c r="B93" s="1" t="n">
        <v>43953</v>
      </c>
      <c r="C93" s="6" t="n">
        <f aca="false">Sheet1!KP94</f>
        <v>8772</v>
      </c>
      <c r="D93" s="6" t="n">
        <f aca="false">Sheet1!KQ94</f>
        <v>284</v>
      </c>
      <c r="E93" s="6" t="n">
        <f aca="false">Sheet1!KR94</f>
        <v>579</v>
      </c>
      <c r="F93" s="6" t="n">
        <f aca="false">Sheet1!KS94</f>
        <v>11</v>
      </c>
      <c r="G93" s="6" t="n">
        <f aca="false">Sheet1!KT94</f>
        <v>1084</v>
      </c>
      <c r="H93" s="6" t="n">
        <f aca="false">Sheet1!KU94</f>
        <v>7109</v>
      </c>
      <c r="I93" s="6" t="n">
        <f aca="false">Sheet1!KV94</f>
        <v>31</v>
      </c>
      <c r="J93" s="6" t="n">
        <f aca="false">Sheet1!KW94</f>
        <v>80</v>
      </c>
      <c r="K93" s="6" t="n">
        <f aca="false">Sheet1!KX94</f>
        <v>5</v>
      </c>
      <c r="L93" s="6" t="n">
        <f aca="false">Sheet1!KY94</f>
        <v>108680</v>
      </c>
      <c r="M93" s="6" t="n">
        <f aca="false">Sheet1!KZ94</f>
        <v>992</v>
      </c>
    </row>
    <row r="94" customFormat="false" ht="15.25" hidden="false" customHeight="false" outlineLevel="0" collapsed="false">
      <c r="A94" s="0" t="s">
        <v>52</v>
      </c>
      <c r="B94" s="1" t="n">
        <v>43954</v>
      </c>
      <c r="C94" s="6" t="n">
        <f aca="false">Sheet1!KP95</f>
        <v>8928</v>
      </c>
      <c r="D94" s="6" t="n">
        <f aca="false">Sheet1!KQ95</f>
        <v>156</v>
      </c>
      <c r="E94" s="6" t="n">
        <f aca="false">Sheet1!KR95</f>
        <v>603</v>
      </c>
      <c r="F94" s="6" t="n">
        <f aca="false">Sheet1!KS95</f>
        <v>24</v>
      </c>
      <c r="G94" s="6" t="n">
        <f aca="false">Sheet1!KT95</f>
        <v>1124</v>
      </c>
      <c r="H94" s="6" t="n">
        <f aca="false">Sheet1!KU95</f>
        <v>7201</v>
      </c>
      <c r="I94" s="6" t="n">
        <f aca="false">Sheet1!KV95</f>
        <v>31</v>
      </c>
      <c r="J94" s="6" t="n">
        <f aca="false">Sheet1!KW95</f>
        <v>81</v>
      </c>
      <c r="K94" s="6" t="n">
        <f aca="false">Sheet1!KX95</f>
        <v>6</v>
      </c>
      <c r="L94" s="6" t="n">
        <f aca="false">Sheet1!KY95</f>
        <v>115012</v>
      </c>
      <c r="M94" s="6" t="n">
        <f aca="false">Sheet1!KZ95</f>
        <v>1050</v>
      </c>
    </row>
    <row r="95" customFormat="false" ht="15.25" hidden="false" customHeight="false" outlineLevel="0" collapsed="false">
      <c r="A95" s="0" t="s">
        <v>52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52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52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52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52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52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52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52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52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52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52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52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52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6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53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53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53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53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53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53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53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53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53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53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53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53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53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53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53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53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53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53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53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53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53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53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53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53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53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53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53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53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53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53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53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53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53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53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53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53</v>
      </c>
      <c r="B37" s="1" t="n">
        <v>43897</v>
      </c>
      <c r="C37" s="7" t="n">
        <v>83</v>
      </c>
      <c r="D37" s="7" t="n">
        <v>28</v>
      </c>
      <c r="E37" s="7" t="n">
        <v>0</v>
      </c>
      <c r="F37" s="7" t="n">
        <v>0</v>
      </c>
      <c r="G37" s="7" t="n">
        <v>23</v>
      </c>
      <c r="H37" s="7" t="n">
        <v>60</v>
      </c>
      <c r="I37" s="7" t="n">
        <v>0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53</v>
      </c>
      <c r="B38" s="1" t="n">
        <v>43898</v>
      </c>
      <c r="C38" s="6" t="n">
        <v>93</v>
      </c>
      <c r="D38" s="6" t="n">
        <v>10</v>
      </c>
      <c r="E38" s="6" t="n">
        <v>0</v>
      </c>
      <c r="F38" s="6" t="n">
        <v>0</v>
      </c>
      <c r="G38" s="6" t="n">
        <v>23</v>
      </c>
      <c r="H38" s="6" t="n">
        <v>70</v>
      </c>
      <c r="I38" s="6" t="n">
        <v>0</v>
      </c>
      <c r="J38" s="6" t="n">
        <v>2.9</v>
      </c>
      <c r="K38" s="6"/>
      <c r="L38" s="6"/>
      <c r="M38" s="6"/>
    </row>
    <row r="39" customFormat="false" ht="15.25" hidden="false" customHeight="false" outlineLevel="0" collapsed="false">
      <c r="A39" s="0" t="s">
        <v>53</v>
      </c>
      <c r="B39" s="1" t="n">
        <v>43899</v>
      </c>
      <c r="C39" s="6" t="n">
        <v>99</v>
      </c>
      <c r="D39" s="6" t="n">
        <v>6</v>
      </c>
      <c r="E39" s="6" t="n">
        <v>0</v>
      </c>
      <c r="F39" s="6" t="n">
        <v>0</v>
      </c>
      <c r="G39" s="6" t="n">
        <v>24</v>
      </c>
      <c r="H39" s="6" t="n">
        <v>75</v>
      </c>
      <c r="I39" s="6" t="n">
        <v>0</v>
      </c>
      <c r="J39" s="6" t="n">
        <v>3.1</v>
      </c>
      <c r="K39" s="6"/>
      <c r="L39" s="6"/>
      <c r="M39" s="6"/>
    </row>
    <row r="40" customFormat="false" ht="15.25" hidden="false" customHeight="false" outlineLevel="0" collapsed="false">
      <c r="A40" s="0" t="s">
        <v>53</v>
      </c>
      <c r="B40" s="1" t="n">
        <v>43900</v>
      </c>
      <c r="C40" s="6" t="n">
        <v>117</v>
      </c>
      <c r="D40" s="6" t="n">
        <v>18</v>
      </c>
      <c r="E40" s="6" t="n">
        <v>0</v>
      </c>
      <c r="F40" s="6" t="n">
        <v>0</v>
      </c>
      <c r="G40" s="6" t="n">
        <v>24</v>
      </c>
      <c r="H40" s="6" t="n">
        <v>93</v>
      </c>
      <c r="I40" s="6" t="n">
        <v>2</v>
      </c>
      <c r="J40" s="6" t="n">
        <v>3.6</v>
      </c>
      <c r="K40" s="6"/>
      <c r="L40" s="6"/>
      <c r="M40" s="6"/>
    </row>
    <row r="41" customFormat="false" ht="15.25" hidden="false" customHeight="false" outlineLevel="0" collapsed="false">
      <c r="A41" s="0" t="s">
        <v>53</v>
      </c>
      <c r="B41" s="1" t="n">
        <v>43901</v>
      </c>
      <c r="C41" s="6" t="n">
        <v>129</v>
      </c>
      <c r="D41" s="6" t="n">
        <v>12</v>
      </c>
      <c r="E41" s="6" t="n">
        <v>0</v>
      </c>
      <c r="F41" s="6" t="n">
        <v>0</v>
      </c>
      <c r="G41" s="6" t="n">
        <v>87</v>
      </c>
      <c r="H41" s="6" t="n">
        <v>42</v>
      </c>
      <c r="I41" s="6" t="n">
        <v>2</v>
      </c>
      <c r="J41" s="6" t="n">
        <v>4</v>
      </c>
      <c r="K41" s="6"/>
      <c r="L41" s="6"/>
      <c r="M41" s="6"/>
    </row>
    <row r="42" customFormat="false" ht="15.25" hidden="false" customHeight="false" outlineLevel="0" collapsed="false">
      <c r="A42" s="0" t="s">
        <v>53</v>
      </c>
      <c r="B42" s="1" t="n">
        <v>43902</v>
      </c>
      <c r="C42" s="6" t="n">
        <v>149</v>
      </c>
      <c r="D42" s="6" t="n">
        <v>20</v>
      </c>
      <c r="E42" s="6" t="n">
        <v>0</v>
      </c>
      <c r="F42" s="6" t="n">
        <v>0</v>
      </c>
      <c r="G42" s="6" t="n">
        <v>26</v>
      </c>
      <c r="H42" s="6" t="n">
        <v>123</v>
      </c>
      <c r="I42" s="6" t="n">
        <v>2</v>
      </c>
      <c r="J42" s="6" t="n">
        <v>4.6</v>
      </c>
      <c r="K42" s="6"/>
      <c r="L42" s="6"/>
      <c r="M42" s="6"/>
    </row>
    <row r="43" customFormat="false" ht="15.25" hidden="false" customHeight="false" outlineLevel="0" collapsed="false">
      <c r="A43" s="0" t="s">
        <v>53</v>
      </c>
      <c r="B43" s="1" t="n">
        <v>43903</v>
      </c>
      <c r="C43" s="6" t="n">
        <v>158</v>
      </c>
      <c r="D43" s="6" t="n">
        <v>9</v>
      </c>
      <c r="E43" s="6" t="n">
        <v>0</v>
      </c>
      <c r="F43" s="6" t="n">
        <v>0</v>
      </c>
      <c r="G43" s="6" t="n">
        <v>26</v>
      </c>
      <c r="H43" s="6" t="n">
        <v>132</v>
      </c>
      <c r="I43" s="6" t="n">
        <v>2</v>
      </c>
      <c r="J43" s="6" t="n">
        <v>4.9</v>
      </c>
      <c r="K43" s="6"/>
      <c r="L43" s="6"/>
      <c r="M43" s="6"/>
    </row>
    <row r="44" customFormat="false" ht="15.25" hidden="false" customHeight="false" outlineLevel="0" collapsed="false">
      <c r="A44" s="0" t="s">
        <v>53</v>
      </c>
      <c r="B44" s="1" t="n">
        <v>43904</v>
      </c>
      <c r="C44" s="6" t="n">
        <v>197</v>
      </c>
      <c r="D44" s="6" t="n">
        <v>39</v>
      </c>
      <c r="E44" s="6" t="n">
        <v>0</v>
      </c>
      <c r="F44" s="6" t="n">
        <v>0</v>
      </c>
      <c r="G44" s="6" t="n">
        <v>32</v>
      </c>
      <c r="H44" s="6" t="n">
        <v>165</v>
      </c>
      <c r="I44" s="6" t="n">
        <v>4</v>
      </c>
      <c r="J44" s="6" t="n">
        <v>6.1</v>
      </c>
      <c r="K44" s="6"/>
      <c r="L44" s="6"/>
      <c r="M44" s="6"/>
    </row>
    <row r="45" customFormat="false" ht="15.25" hidden="false" customHeight="false" outlineLevel="0" collapsed="false">
      <c r="A45" s="0" t="s">
        <v>53</v>
      </c>
      <c r="B45" s="1" t="n">
        <v>43905</v>
      </c>
      <c r="C45" s="6" t="n">
        <v>238</v>
      </c>
      <c r="D45" s="6" t="n">
        <v>41</v>
      </c>
      <c r="E45" s="6" t="n">
        <v>0</v>
      </c>
      <c r="F45" s="6" t="n">
        <v>0</v>
      </c>
      <c r="G45" s="6" t="n">
        <v>35</v>
      </c>
      <c r="H45" s="6" t="n">
        <v>203</v>
      </c>
      <c r="I45" s="6" t="n">
        <v>4</v>
      </c>
      <c r="J45" s="6" t="n">
        <v>7.4</v>
      </c>
      <c r="K45" s="6"/>
      <c r="L45" s="6"/>
      <c r="M45" s="6"/>
    </row>
    <row r="46" customFormat="false" ht="15.25" hidden="false" customHeight="false" outlineLevel="0" collapsed="false">
      <c r="A46" s="0" t="s">
        <v>53</v>
      </c>
      <c r="B46" s="1" t="n">
        <v>43906</v>
      </c>
      <c r="C46" s="6" t="n">
        <v>428</v>
      </c>
      <c r="D46" s="6" t="n">
        <v>190</v>
      </c>
      <c r="E46" s="6" t="n">
        <v>0</v>
      </c>
      <c r="F46" s="6" t="n">
        <v>0</v>
      </c>
      <c r="G46" s="6" t="n">
        <v>42</v>
      </c>
      <c r="H46" s="6" t="n">
        <v>386</v>
      </c>
      <c r="I46" s="6" t="n">
        <v>9</v>
      </c>
      <c r="J46" s="6" t="n">
        <v>13.2</v>
      </c>
      <c r="K46" s="6"/>
      <c r="L46" s="6"/>
      <c r="M46" s="6"/>
    </row>
    <row r="47" customFormat="false" ht="15.25" hidden="false" customHeight="false" outlineLevel="0" collapsed="false">
      <c r="A47" s="0" t="s">
        <v>53</v>
      </c>
      <c r="B47" s="1" t="n">
        <v>43907</v>
      </c>
      <c r="C47" s="6" t="n">
        <v>566</v>
      </c>
      <c r="D47" s="6" t="n">
        <v>138</v>
      </c>
      <c r="E47" s="6" t="n">
        <v>0</v>
      </c>
      <c r="F47" s="6" t="n">
        <v>0</v>
      </c>
      <c r="G47" s="6" t="n">
        <v>42</v>
      </c>
      <c r="H47" s="6" t="n">
        <v>524</v>
      </c>
      <c r="I47" s="6" t="n">
        <v>9</v>
      </c>
      <c r="J47" s="6" t="n">
        <v>17.5</v>
      </c>
      <c r="K47" s="6"/>
      <c r="L47" s="6"/>
      <c r="M47" s="6"/>
    </row>
    <row r="48" customFormat="false" ht="15.25" hidden="false" customHeight="false" outlineLevel="0" collapsed="false">
      <c r="A48" s="0" t="s">
        <v>53</v>
      </c>
      <c r="B48" s="1" t="n">
        <v>43908</v>
      </c>
      <c r="C48" s="6" t="n">
        <v>673</v>
      </c>
      <c r="D48" s="6" t="n">
        <v>107</v>
      </c>
      <c r="E48" s="6" t="n">
        <v>2</v>
      </c>
      <c r="F48" s="6" t="n">
        <v>2</v>
      </c>
      <c r="G48" s="6" t="n">
        <v>49</v>
      </c>
      <c r="H48" s="6" t="n">
        <v>622</v>
      </c>
      <c r="I48" s="6" t="n">
        <v>10</v>
      </c>
      <c r="J48" s="6" t="n">
        <v>20.8</v>
      </c>
      <c r="K48" s="6"/>
      <c r="L48" s="6"/>
      <c r="M48" s="6"/>
    </row>
    <row r="49" customFormat="false" ht="15.25" hidden="false" customHeight="false" outlineLevel="0" collapsed="false">
      <c r="A49" s="0" t="s">
        <v>53</v>
      </c>
      <c r="B49" s="1" t="n">
        <v>43909</v>
      </c>
      <c r="C49" s="6" t="n">
        <v>790</v>
      </c>
      <c r="D49" s="6" t="n">
        <v>117</v>
      </c>
      <c r="E49" s="6" t="n">
        <v>2</v>
      </c>
      <c r="F49" s="6" t="n">
        <v>0</v>
      </c>
      <c r="G49" s="6" t="n">
        <v>60</v>
      </c>
      <c r="H49" s="6" t="n">
        <v>728</v>
      </c>
      <c r="I49" s="6" t="n">
        <v>15</v>
      </c>
      <c r="J49" s="6" t="n">
        <v>24</v>
      </c>
      <c r="K49" s="6"/>
      <c r="L49" s="6"/>
      <c r="M49" s="6"/>
    </row>
    <row r="50" customFormat="false" ht="15.25" hidden="false" customHeight="false" outlineLevel="0" collapsed="false">
      <c r="A50" s="0" t="s">
        <v>53</v>
      </c>
      <c r="B50" s="1" t="n">
        <v>43910</v>
      </c>
      <c r="C50" s="6" t="n">
        <v>900</v>
      </c>
      <c r="D50" s="6" t="n">
        <v>110</v>
      </c>
      <c r="E50" s="6" t="n">
        <v>2</v>
      </c>
      <c r="F50" s="6" t="n">
        <v>0</v>
      </c>
      <c r="G50" s="6" t="n">
        <v>75</v>
      </c>
      <c r="H50" s="6" t="n">
        <v>823</v>
      </c>
      <c r="I50" s="6" t="n">
        <v>15</v>
      </c>
      <c r="J50" s="6" t="n">
        <v>28</v>
      </c>
      <c r="K50" s="6"/>
      <c r="L50" s="6"/>
      <c r="M50" s="6"/>
    </row>
    <row r="51" customFormat="false" ht="15.25" hidden="false" customHeight="false" outlineLevel="0" collapsed="false">
      <c r="A51" s="0" t="s">
        <v>53</v>
      </c>
      <c r="B51" s="1" t="n">
        <v>43911</v>
      </c>
      <c r="C51" s="6" t="n">
        <v>1183</v>
      </c>
      <c r="D51" s="6" t="n">
        <v>283</v>
      </c>
      <c r="E51" s="6" t="n">
        <v>4</v>
      </c>
      <c r="F51" s="6" t="n">
        <v>2</v>
      </c>
      <c r="G51" s="6" t="n">
        <v>114</v>
      </c>
      <c r="H51" s="6" t="n">
        <v>1065</v>
      </c>
      <c r="I51" s="6" t="n">
        <v>26</v>
      </c>
      <c r="J51" s="6" t="n">
        <v>37</v>
      </c>
      <c r="K51" s="6"/>
      <c r="L51" s="6"/>
      <c r="M51" s="6"/>
    </row>
    <row r="52" customFormat="false" ht="15.25" hidden="false" customHeight="false" outlineLevel="0" collapsed="false">
      <c r="A52" s="0" t="s">
        <v>53</v>
      </c>
      <c r="B52" s="1" t="n">
        <v>43912</v>
      </c>
      <c r="C52" s="6" t="n">
        <v>1183</v>
      </c>
      <c r="D52" s="6" t="n">
        <v>0</v>
      </c>
      <c r="E52" s="6" t="n">
        <v>8</v>
      </c>
      <c r="F52" s="6" t="n">
        <v>4</v>
      </c>
      <c r="G52" s="6" t="n">
        <v>114</v>
      </c>
      <c r="H52" s="6" t="n">
        <v>1061</v>
      </c>
      <c r="I52" s="6" t="n">
        <v>26</v>
      </c>
      <c r="J52" s="6" t="n">
        <v>37</v>
      </c>
      <c r="K52" s="6"/>
      <c r="L52" s="6"/>
      <c r="M52" s="6"/>
    </row>
    <row r="53" customFormat="false" ht="15.25" hidden="false" customHeight="false" outlineLevel="0" collapsed="false">
      <c r="A53" s="0" t="s">
        <v>53</v>
      </c>
      <c r="B53" s="1" t="n">
        <v>43913</v>
      </c>
      <c r="C53" s="6" t="n">
        <v>1306</v>
      </c>
      <c r="D53" s="6" t="n">
        <v>123</v>
      </c>
      <c r="E53" s="6" t="n">
        <v>10</v>
      </c>
      <c r="F53" s="6" t="n">
        <v>2</v>
      </c>
      <c r="G53" s="6" t="n">
        <v>139</v>
      </c>
      <c r="H53" s="6" t="n">
        <v>1157</v>
      </c>
      <c r="I53" s="6" t="n">
        <v>26</v>
      </c>
      <c r="J53" s="6" t="n">
        <v>40</v>
      </c>
      <c r="K53" s="6"/>
      <c r="L53" s="6"/>
      <c r="M53" s="6"/>
    </row>
    <row r="54" customFormat="false" ht="15.25" hidden="false" customHeight="false" outlineLevel="0" collapsed="false">
      <c r="A54" s="0" t="s">
        <v>53</v>
      </c>
      <c r="B54" s="1" t="n">
        <v>43914</v>
      </c>
      <c r="C54" s="6" t="n">
        <v>1518</v>
      </c>
      <c r="D54" s="6" t="n">
        <v>212</v>
      </c>
      <c r="E54" s="6" t="n">
        <v>14</v>
      </c>
      <c r="F54" s="6" t="n">
        <v>4</v>
      </c>
      <c r="G54" s="6" t="n">
        <v>159</v>
      </c>
      <c r="H54" s="6" t="n">
        <v>1345</v>
      </c>
      <c r="I54" s="6" t="n">
        <v>57</v>
      </c>
      <c r="J54" s="6" t="n">
        <v>47</v>
      </c>
      <c r="K54" s="6"/>
      <c r="L54" s="6"/>
      <c r="M54" s="6"/>
    </row>
    <row r="55" customFormat="false" ht="15.25" hidden="false" customHeight="false" outlineLevel="0" collapsed="false">
      <c r="A55" s="0" t="s">
        <v>53</v>
      </c>
      <c r="B55" s="1" t="n">
        <v>43915</v>
      </c>
      <c r="C55" s="8" t="n">
        <v>1624</v>
      </c>
      <c r="D55" s="8" t="n">
        <v>106</v>
      </c>
      <c r="E55" s="8" t="n">
        <v>16</v>
      </c>
      <c r="F55" s="8" t="n">
        <v>2</v>
      </c>
      <c r="G55" s="8" t="n">
        <v>183</v>
      </c>
      <c r="H55" s="8" t="n">
        <v>1425</v>
      </c>
      <c r="I55" s="8" t="n">
        <v>64</v>
      </c>
      <c r="J55" s="8" t="n">
        <v>50</v>
      </c>
      <c r="K55" s="26" t="n">
        <v>0.5</v>
      </c>
      <c r="L55" s="8"/>
      <c r="M55" s="8"/>
    </row>
    <row r="56" customFormat="false" ht="15.25" hidden="false" customHeight="false" outlineLevel="0" collapsed="false">
      <c r="A56" s="0" t="s">
        <v>53</v>
      </c>
      <c r="B56" s="1" t="n">
        <v>43916</v>
      </c>
      <c r="C56" s="8" t="n">
        <v>1796</v>
      </c>
      <c r="D56" s="8" t="n">
        <v>172</v>
      </c>
      <c r="E56" s="8" t="n">
        <v>20</v>
      </c>
      <c r="F56" s="8" t="n">
        <v>4</v>
      </c>
      <c r="G56" s="8" t="n">
        <v>199</v>
      </c>
      <c r="H56" s="8" t="n">
        <v>1577</v>
      </c>
      <c r="I56" s="8" t="n">
        <v>64</v>
      </c>
      <c r="J56" s="8" t="n">
        <v>55</v>
      </c>
      <c r="K56" s="26" t="n">
        <v>0.6</v>
      </c>
      <c r="L56" s="8"/>
      <c r="M56" s="8"/>
    </row>
    <row r="57" customFormat="false" ht="15.25" hidden="false" customHeight="false" outlineLevel="0" collapsed="false">
      <c r="A57" s="0" t="s">
        <v>53</v>
      </c>
      <c r="B57" s="1" t="n">
        <v>43917</v>
      </c>
      <c r="C57" s="8" t="n">
        <v>2031</v>
      </c>
      <c r="D57" s="8" t="n">
        <v>235</v>
      </c>
      <c r="E57" s="8" t="n">
        <v>23</v>
      </c>
      <c r="F57" s="8" t="n">
        <v>3</v>
      </c>
      <c r="G57" s="8" t="n">
        <v>215</v>
      </c>
      <c r="H57" s="8" t="n">
        <v>1793</v>
      </c>
      <c r="I57" s="8" t="n">
        <v>45</v>
      </c>
      <c r="J57" s="8" t="n">
        <v>63</v>
      </c>
      <c r="K57" s="26" t="n">
        <v>0.7</v>
      </c>
      <c r="L57" s="8"/>
      <c r="M57" s="8"/>
    </row>
    <row r="58" customFormat="false" ht="15.25" hidden="false" customHeight="false" outlineLevel="0" collapsed="false">
      <c r="A58" s="0" t="s">
        <v>53</v>
      </c>
      <c r="B58" s="1" t="n">
        <v>43918</v>
      </c>
      <c r="C58" s="8" t="n">
        <v>2161</v>
      </c>
      <c r="D58" s="8" t="n">
        <v>130</v>
      </c>
      <c r="E58" s="8" t="n">
        <v>26</v>
      </c>
      <c r="F58" s="8" t="n">
        <v>3</v>
      </c>
      <c r="G58" s="8" t="n">
        <v>259</v>
      </c>
      <c r="H58" s="8" t="n">
        <v>1876</v>
      </c>
      <c r="I58" s="8" t="n">
        <v>54</v>
      </c>
      <c r="J58" s="8" t="n">
        <v>67</v>
      </c>
      <c r="K58" s="26" t="n">
        <v>0.8</v>
      </c>
      <c r="M58" s="8"/>
    </row>
    <row r="59" customFormat="false" ht="15.25" hidden="false" customHeight="false" outlineLevel="0" collapsed="false">
      <c r="A59" s="0" t="s">
        <v>53</v>
      </c>
      <c r="B59" s="1" t="n">
        <v>43919</v>
      </c>
      <c r="C59" s="8" t="n">
        <v>2320</v>
      </c>
      <c r="D59" s="8" t="n">
        <v>159</v>
      </c>
      <c r="E59" s="8" t="n">
        <v>27</v>
      </c>
      <c r="F59" s="8" t="n">
        <v>1</v>
      </c>
      <c r="G59" s="8" t="n">
        <v>320</v>
      </c>
      <c r="H59" s="8" t="n">
        <v>1973</v>
      </c>
      <c r="I59" s="8" t="n">
        <v>54</v>
      </c>
      <c r="J59" s="8" t="n">
        <v>72</v>
      </c>
      <c r="K59" s="26" t="n">
        <v>0.8</v>
      </c>
      <c r="M59" s="8"/>
    </row>
    <row r="60" customFormat="false" ht="15.25" hidden="false" customHeight="false" outlineLevel="0" collapsed="false">
      <c r="A60" s="0" t="s">
        <v>53</v>
      </c>
      <c r="B60" s="1" t="n">
        <v>43920</v>
      </c>
      <c r="C60" s="8" t="n">
        <v>2470</v>
      </c>
      <c r="D60" s="8" t="n">
        <v>150</v>
      </c>
      <c r="E60" s="8" t="n">
        <v>35</v>
      </c>
      <c r="F60" s="8" t="n">
        <v>8</v>
      </c>
      <c r="G60" s="8" t="n">
        <v>388</v>
      </c>
      <c r="H60" s="8" t="n">
        <v>2047</v>
      </c>
      <c r="I60" s="8" t="n">
        <v>73</v>
      </c>
      <c r="J60" s="8" t="n">
        <v>76</v>
      </c>
      <c r="K60" s="8" t="n">
        <v>1</v>
      </c>
      <c r="M60" s="8"/>
    </row>
    <row r="61" customFormat="false" ht="15.25" hidden="false" customHeight="false" outlineLevel="0" collapsed="false">
      <c r="A61" s="0" t="s">
        <v>53</v>
      </c>
      <c r="B61" s="1" t="n">
        <v>43921</v>
      </c>
      <c r="C61" s="8" t="n">
        <v>2626</v>
      </c>
      <c r="D61" s="8" t="n">
        <v>156</v>
      </c>
      <c r="E61" s="8" t="n">
        <v>37</v>
      </c>
      <c r="F61" s="8" t="n">
        <v>2</v>
      </c>
      <c r="G61" s="8" t="n">
        <v>479</v>
      </c>
      <c r="H61" s="8" t="n">
        <v>2110</v>
      </c>
      <c r="I61" s="8" t="n">
        <v>94</v>
      </c>
      <c r="J61" s="8" t="n">
        <v>81</v>
      </c>
      <c r="K61" s="8" t="n">
        <v>1</v>
      </c>
      <c r="M61" s="8"/>
    </row>
    <row r="62" customFormat="false" ht="15.25" hidden="false" customHeight="false" outlineLevel="0" collapsed="false">
      <c r="A62" s="0" t="s">
        <v>53</v>
      </c>
      <c r="B62" s="1" t="n">
        <v>43922</v>
      </c>
      <c r="C62" s="8" t="n">
        <v>2766</v>
      </c>
      <c r="D62" s="8" t="n">
        <v>140</v>
      </c>
      <c r="E62" s="8" t="n">
        <v>43</v>
      </c>
      <c r="F62" s="8" t="n">
        <v>6</v>
      </c>
      <c r="G62" s="8" t="n">
        <v>537</v>
      </c>
      <c r="H62" s="8" t="n">
        <v>2186</v>
      </c>
      <c r="I62" s="8" t="n">
        <v>94</v>
      </c>
      <c r="J62" s="8" t="n">
        <v>85</v>
      </c>
      <c r="K62" s="8" t="n">
        <v>1</v>
      </c>
      <c r="M62" s="8"/>
    </row>
    <row r="63" customFormat="false" ht="15.25" hidden="false" customHeight="false" outlineLevel="0" collapsed="false">
      <c r="A63" s="0" t="s">
        <v>53</v>
      </c>
      <c r="B63" s="1" t="n">
        <v>43923</v>
      </c>
      <c r="C63" s="8" t="n">
        <v>2908</v>
      </c>
      <c r="D63" s="8" t="n">
        <v>142</v>
      </c>
      <c r="E63" s="8" t="n">
        <v>45</v>
      </c>
      <c r="F63" s="8" t="n">
        <v>2</v>
      </c>
      <c r="G63" s="8" t="n">
        <v>645</v>
      </c>
      <c r="H63" s="8" t="n">
        <v>2218</v>
      </c>
      <c r="I63" s="8" t="n">
        <v>102</v>
      </c>
      <c r="J63" s="8" t="n">
        <v>90</v>
      </c>
      <c r="K63" s="8" t="n">
        <v>1</v>
      </c>
      <c r="M63" s="8"/>
    </row>
    <row r="64" customFormat="false" ht="15.25" hidden="false" customHeight="false" outlineLevel="0" collapsed="false">
      <c r="A64" s="0" t="s">
        <v>53</v>
      </c>
      <c r="B64" s="1" t="n">
        <v>43924</v>
      </c>
      <c r="C64" s="8" t="n">
        <v>3116</v>
      </c>
      <c r="D64" s="8" t="n">
        <v>208</v>
      </c>
      <c r="E64" s="8" t="n">
        <v>50</v>
      </c>
      <c r="F64" s="8" t="n">
        <v>5</v>
      </c>
      <c r="G64" s="8" t="n">
        <v>767</v>
      </c>
      <c r="H64" s="8" t="n">
        <v>2299</v>
      </c>
      <c r="I64" s="8" t="n">
        <v>105</v>
      </c>
      <c r="J64" s="8" t="n">
        <v>96</v>
      </c>
      <c r="K64" s="8" t="n">
        <v>2</v>
      </c>
      <c r="M64" s="8"/>
    </row>
    <row r="65" customFormat="false" ht="15.25" hidden="false" customHeight="false" outlineLevel="0" collapsed="false">
      <c r="A65" s="0" t="s">
        <v>53</v>
      </c>
      <c r="B65" s="1" t="n">
        <v>43925</v>
      </c>
      <c r="C65" s="8" t="n">
        <v>3333</v>
      </c>
      <c r="D65" s="8" t="n">
        <v>217</v>
      </c>
      <c r="E65" s="8" t="n">
        <v>53</v>
      </c>
      <c r="F65" s="8" t="n">
        <v>3</v>
      </c>
      <c r="G65" s="8" t="n">
        <v>827</v>
      </c>
      <c r="H65" s="8" t="n">
        <v>2453</v>
      </c>
      <c r="I65" s="8" t="n">
        <v>108</v>
      </c>
      <c r="J65" s="8" t="n">
        <v>103</v>
      </c>
      <c r="K65" s="8" t="n">
        <v>2</v>
      </c>
      <c r="M65" s="8"/>
    </row>
    <row r="66" customFormat="false" ht="15.25" hidden="false" customHeight="false" outlineLevel="0" collapsed="false">
      <c r="A66" s="0" t="s">
        <v>53</v>
      </c>
      <c r="B66" s="1" t="n">
        <v>43926</v>
      </c>
      <c r="C66" s="8" t="n">
        <v>3483</v>
      </c>
      <c r="D66" s="8" t="n">
        <v>150</v>
      </c>
      <c r="E66" s="8" t="n">
        <v>57</v>
      </c>
      <c r="F66" s="8" t="n">
        <v>4</v>
      </c>
      <c r="G66" s="8" t="n">
        <v>915</v>
      </c>
      <c r="H66" s="8" t="n">
        <v>2511</v>
      </c>
      <c r="I66" s="8" t="n">
        <v>99</v>
      </c>
      <c r="J66" s="8" t="n">
        <v>108</v>
      </c>
      <c r="K66" s="8" t="n">
        <v>2</v>
      </c>
      <c r="L66" s="8" t="n">
        <v>49570</v>
      </c>
      <c r="M66" s="8" t="n">
        <v>1532</v>
      </c>
    </row>
    <row r="67" customFormat="false" ht="15.25" hidden="false" customHeight="false" outlineLevel="0" collapsed="false">
      <c r="A67" s="0" t="s">
        <v>53</v>
      </c>
      <c r="B67" s="1" t="n">
        <v>43927</v>
      </c>
      <c r="C67" s="8" t="n">
        <v>3662</v>
      </c>
      <c r="D67" s="8" t="n">
        <v>179</v>
      </c>
      <c r="E67" s="8" t="n">
        <v>61</v>
      </c>
      <c r="F67" s="8" t="n">
        <v>4</v>
      </c>
      <c r="G67" s="8" t="n">
        <v>1005</v>
      </c>
      <c r="H67" s="8" t="n">
        <v>2596</v>
      </c>
      <c r="I67" s="8" t="n">
        <v>99</v>
      </c>
      <c r="J67" s="8" t="n">
        <v>113</v>
      </c>
      <c r="K67" s="8" t="n">
        <v>2</v>
      </c>
      <c r="L67" s="8" t="n">
        <v>51937</v>
      </c>
      <c r="M67" s="8" t="n">
        <v>1605</v>
      </c>
    </row>
    <row r="68" customFormat="false" ht="15.25" hidden="false" customHeight="false" outlineLevel="0" collapsed="false">
      <c r="A68" s="0" t="s">
        <v>53</v>
      </c>
      <c r="B68" s="1" t="n">
        <v>43928</v>
      </c>
      <c r="C68" s="13" t="n">
        <v>3793</v>
      </c>
      <c r="D68" s="13" t="n">
        <v>131</v>
      </c>
      <c r="E68" s="13" t="n">
        <v>62</v>
      </c>
      <c r="F68" s="13" t="n">
        <v>1</v>
      </c>
      <c r="G68" s="13" t="n">
        <v>1241</v>
      </c>
      <c r="H68" s="13" t="n">
        <v>2490</v>
      </c>
      <c r="I68" s="13" t="n">
        <v>102</v>
      </c>
      <c r="J68" s="13" t="n">
        <v>117</v>
      </c>
      <c r="K68" s="13" t="n">
        <v>2</v>
      </c>
      <c r="L68" s="13" t="n">
        <v>55566</v>
      </c>
      <c r="M68" s="13" t="n">
        <v>1717</v>
      </c>
    </row>
    <row r="69" customFormat="false" ht="15.25" hidden="false" customHeight="false" outlineLevel="0" collapsed="false">
      <c r="A69" s="0" t="s">
        <v>53</v>
      </c>
      <c r="B69" s="1" t="n">
        <v>43929</v>
      </c>
      <c r="C69" s="12" t="n">
        <v>3963</v>
      </c>
      <c r="D69" s="12" t="n">
        <v>170</v>
      </c>
      <c r="E69" s="12" t="n">
        <v>63</v>
      </c>
      <c r="F69" s="12" t="n">
        <v>1</v>
      </c>
      <c r="G69" s="12" t="n">
        <v>1321</v>
      </c>
      <c r="H69" s="12" t="n">
        <v>2579</v>
      </c>
      <c r="I69" s="12" t="n">
        <v>92</v>
      </c>
      <c r="J69" s="12" t="n">
        <v>122</v>
      </c>
      <c r="K69" s="12" t="n">
        <v>2</v>
      </c>
      <c r="L69" s="12" t="n">
        <v>55566</v>
      </c>
      <c r="M69" s="12" t="n">
        <v>1717</v>
      </c>
    </row>
    <row r="70" customFormat="false" ht="15.25" hidden="false" customHeight="false" outlineLevel="0" collapsed="false">
      <c r="A70" s="0" t="s">
        <v>53</v>
      </c>
      <c r="B70" s="1" t="n">
        <v>43930</v>
      </c>
      <c r="C70" s="12" t="n">
        <v>4119</v>
      </c>
      <c r="D70" s="12" t="n">
        <v>156</v>
      </c>
      <c r="E70" s="12" t="n">
        <v>65</v>
      </c>
      <c r="F70" s="12" t="n">
        <v>2</v>
      </c>
      <c r="G70" s="12" t="n">
        <v>1487</v>
      </c>
      <c r="H70" s="12" t="n">
        <v>2567</v>
      </c>
      <c r="I70" s="12" t="n">
        <v>76</v>
      </c>
      <c r="J70" s="12" t="n">
        <v>127</v>
      </c>
      <c r="K70" s="12" t="n">
        <v>2</v>
      </c>
      <c r="L70" s="12" t="n">
        <v>58240</v>
      </c>
      <c r="M70" s="12" t="n">
        <v>1799</v>
      </c>
    </row>
    <row r="71" customFormat="false" ht="15.25" hidden="false" customHeight="false" outlineLevel="0" collapsed="false">
      <c r="A71" s="0" t="s">
        <v>53</v>
      </c>
      <c r="B71" s="1" t="n">
        <v>43931</v>
      </c>
      <c r="C71" s="12" t="n">
        <v>4228</v>
      </c>
      <c r="D71" s="12" t="n">
        <v>109</v>
      </c>
      <c r="E71" s="12" t="n">
        <v>67</v>
      </c>
      <c r="F71" s="12" t="n">
        <v>2</v>
      </c>
      <c r="G71" s="12" t="n">
        <v>1608</v>
      </c>
      <c r="H71" s="12" t="n">
        <v>2553</v>
      </c>
      <c r="I71" s="12" t="n">
        <v>72</v>
      </c>
      <c r="J71" s="12" t="n">
        <v>131</v>
      </c>
      <c r="K71" s="12" t="n">
        <v>2</v>
      </c>
      <c r="L71" s="12" t="n">
        <v>63367</v>
      </c>
      <c r="M71" s="12" t="n">
        <v>1958</v>
      </c>
    </row>
    <row r="72" customFormat="false" ht="15.25" hidden="false" customHeight="false" outlineLevel="0" collapsed="false">
      <c r="A72" s="0" t="s">
        <v>53</v>
      </c>
      <c r="B72" s="1" t="n">
        <v>43932</v>
      </c>
      <c r="C72" s="12" t="n">
        <v>4346</v>
      </c>
      <c r="D72" s="12" t="n">
        <v>118</v>
      </c>
      <c r="E72" s="12" t="n">
        <v>70</v>
      </c>
      <c r="F72" s="12" t="n">
        <v>3</v>
      </c>
      <c r="G72" s="12" t="n">
        <v>1830</v>
      </c>
      <c r="H72" s="12" t="n">
        <v>2446</v>
      </c>
      <c r="I72" s="12" t="n">
        <v>69</v>
      </c>
      <c r="J72" s="12" t="n">
        <v>134</v>
      </c>
      <c r="K72" s="12" t="n">
        <v>2</v>
      </c>
      <c r="L72" s="12" t="n">
        <v>69675</v>
      </c>
      <c r="M72" s="12" t="n">
        <v>2153</v>
      </c>
    </row>
    <row r="73" customFormat="false" ht="15.25" hidden="false" customHeight="false" outlineLevel="0" collapsed="false">
      <c r="A73" s="0" t="s">
        <v>53</v>
      </c>
      <c r="B73" s="1" t="n">
        <v>43933</v>
      </c>
      <c r="C73" s="12" t="n">
        <v>4530</v>
      </c>
      <c r="D73" s="12" t="n">
        <v>184</v>
      </c>
      <c r="E73" s="12" t="n">
        <v>73</v>
      </c>
      <c r="F73" s="12" t="n">
        <v>3</v>
      </c>
      <c r="G73" s="12" t="n">
        <v>1995</v>
      </c>
      <c r="H73" s="12" t="n">
        <v>2462</v>
      </c>
      <c r="I73" s="12" t="n">
        <v>72</v>
      </c>
      <c r="J73" s="12" t="n">
        <v>140</v>
      </c>
      <c r="K73" s="12" t="n">
        <v>2</v>
      </c>
      <c r="L73" s="12" t="n">
        <v>71897</v>
      </c>
      <c r="M73" s="12" t="n">
        <v>2221</v>
      </c>
    </row>
    <row r="74" customFormat="false" ht="15.25" hidden="false" customHeight="false" outlineLevel="0" collapsed="false">
      <c r="A74" s="0" t="s">
        <v>53</v>
      </c>
      <c r="B74" s="1" t="n">
        <v>43934</v>
      </c>
      <c r="C74" s="12" t="n">
        <v>4683</v>
      </c>
      <c r="D74" s="12" t="n">
        <v>153</v>
      </c>
      <c r="E74" s="12" t="n">
        <v>76</v>
      </c>
      <c r="F74" s="12" t="n">
        <v>3</v>
      </c>
      <c r="G74" s="12" t="n">
        <v>2108</v>
      </c>
      <c r="H74" s="12" t="n">
        <v>2499</v>
      </c>
      <c r="I74" s="12" t="n">
        <v>66</v>
      </c>
      <c r="J74" s="12" t="n">
        <v>145</v>
      </c>
      <c r="K74" s="12" t="n">
        <v>2</v>
      </c>
      <c r="L74" s="12" t="n">
        <v>77491</v>
      </c>
      <c r="M74" s="12" t="n">
        <v>2394</v>
      </c>
    </row>
    <row r="75" customFormat="false" ht="15.25" hidden="false" customHeight="false" outlineLevel="0" collapsed="false">
      <c r="A75" s="0" t="s">
        <v>53</v>
      </c>
      <c r="B75" s="1" t="n">
        <v>43935</v>
      </c>
      <c r="C75" s="12" t="n">
        <v>4817</v>
      </c>
      <c r="D75" s="12" t="n">
        <v>134</v>
      </c>
      <c r="E75" s="12" t="n">
        <v>77</v>
      </c>
      <c r="F75" s="12" t="n">
        <v>1</v>
      </c>
      <c r="G75" s="12" t="n">
        <v>2276</v>
      </c>
      <c r="H75" s="12" t="n">
        <v>2464</v>
      </c>
      <c r="I75" s="12" t="n">
        <v>66</v>
      </c>
      <c r="J75" s="12" t="n">
        <v>149</v>
      </c>
      <c r="K75" s="12" t="n">
        <v>2</v>
      </c>
      <c r="L75" s="12" t="n">
        <v>81730</v>
      </c>
      <c r="M75" s="12" t="n">
        <v>2525</v>
      </c>
    </row>
    <row r="76" customFormat="false" ht="15.25" hidden="false" customHeight="false" outlineLevel="0" collapsed="false">
      <c r="A76" s="0" t="s">
        <v>53</v>
      </c>
      <c r="B76" s="1" t="n">
        <v>43936</v>
      </c>
      <c r="C76" s="12" t="n">
        <v>4987</v>
      </c>
      <c r="D76" s="12" t="n">
        <v>170</v>
      </c>
      <c r="E76" s="12" t="n">
        <v>82</v>
      </c>
      <c r="F76" s="12" t="n">
        <v>5</v>
      </c>
      <c r="G76" s="12" t="n">
        <v>2478</v>
      </c>
      <c r="H76" s="12" t="n">
        <v>2427</v>
      </c>
      <c r="I76" s="12" t="n">
        <v>60</v>
      </c>
      <c r="J76" s="12" t="n">
        <v>154</v>
      </c>
      <c r="K76" s="12" t="n">
        <v>3</v>
      </c>
      <c r="L76" s="12" t="n">
        <v>84791</v>
      </c>
      <c r="M76" s="12" t="n">
        <v>2620</v>
      </c>
    </row>
    <row r="77" customFormat="false" ht="15.25" hidden="false" customHeight="false" outlineLevel="0" collapsed="false">
      <c r="A77" s="0" t="s">
        <v>53</v>
      </c>
      <c r="B77" s="1" t="n">
        <v>43937</v>
      </c>
      <c r="C77" s="12" t="n">
        <v>5072</v>
      </c>
      <c r="D77" s="12" t="n">
        <v>85</v>
      </c>
      <c r="E77" s="12" t="n">
        <v>83</v>
      </c>
      <c r="F77" s="12" t="n">
        <v>1</v>
      </c>
      <c r="G77" s="12" t="n">
        <v>2647</v>
      </c>
      <c r="H77" s="12" t="n">
        <v>2342</v>
      </c>
      <c r="I77" s="12" t="n">
        <v>56</v>
      </c>
      <c r="J77" s="12" t="n">
        <v>157</v>
      </c>
      <c r="K77" s="12" t="n">
        <v>3</v>
      </c>
      <c r="L77" s="12" t="n">
        <v>87183</v>
      </c>
      <c r="M77" s="12" t="n">
        <v>2694</v>
      </c>
    </row>
    <row r="78" customFormat="false" ht="15.25" hidden="false" customHeight="false" outlineLevel="0" collapsed="false">
      <c r="A78" s="0" t="s">
        <v>53</v>
      </c>
      <c r="B78" s="1" t="n">
        <v>43938</v>
      </c>
      <c r="C78" s="12" t="n">
        <v>5182</v>
      </c>
      <c r="D78" s="12" t="n">
        <v>110</v>
      </c>
      <c r="E78" s="12" t="n">
        <v>84</v>
      </c>
      <c r="F78" s="12" t="n">
        <v>1</v>
      </c>
      <c r="G78" s="12" t="n">
        <v>2766</v>
      </c>
      <c r="H78" s="12" t="n">
        <v>2332</v>
      </c>
      <c r="I78" s="12" t="n">
        <v>56</v>
      </c>
      <c r="J78" s="12" t="n">
        <v>160</v>
      </c>
      <c r="K78" s="12" t="n">
        <v>3</v>
      </c>
      <c r="L78" s="12" t="n">
        <v>87183</v>
      </c>
      <c r="M78" s="12" t="n">
        <v>2694</v>
      </c>
    </row>
    <row r="79" customFormat="false" ht="15.25" hidden="false" customHeight="false" outlineLevel="0" collapsed="false">
      <c r="A79" s="0" t="s">
        <v>53</v>
      </c>
      <c r="B79" s="1" t="n">
        <v>43939</v>
      </c>
      <c r="C79" s="12" t="n">
        <v>5251</v>
      </c>
      <c r="D79" s="12" t="n">
        <v>69</v>
      </c>
      <c r="E79" s="12" t="n">
        <v>86</v>
      </c>
      <c r="F79" s="12" t="n">
        <v>2</v>
      </c>
      <c r="G79" s="12" t="n">
        <v>2967</v>
      </c>
      <c r="H79" s="12" t="n">
        <v>2198</v>
      </c>
      <c r="I79" s="12" t="n">
        <v>51</v>
      </c>
      <c r="J79" s="12" t="n">
        <v>162</v>
      </c>
      <c r="K79" s="12" t="n">
        <v>3</v>
      </c>
      <c r="L79" s="12" t="n">
        <v>96695</v>
      </c>
      <c r="M79" s="12" t="n">
        <v>2988</v>
      </c>
    </row>
    <row r="80" customFormat="false" ht="15.25" hidden="false" customHeight="false" outlineLevel="0" collapsed="false">
      <c r="A80" s="0" t="s">
        <v>53</v>
      </c>
      <c r="B80" s="1" t="n">
        <v>43940</v>
      </c>
      <c r="C80" s="12" t="n">
        <v>5305</v>
      </c>
      <c r="D80" s="12" t="n">
        <v>54</v>
      </c>
      <c r="E80" s="12" t="n">
        <v>88</v>
      </c>
      <c r="F80" s="12" t="n">
        <v>2</v>
      </c>
      <c r="G80" s="12" t="n">
        <v>3102</v>
      </c>
      <c r="H80" s="12" t="n">
        <v>2115</v>
      </c>
      <c r="I80" s="12" t="n">
        <v>49</v>
      </c>
      <c r="J80" s="12" t="n">
        <v>164</v>
      </c>
      <c r="K80" s="12" t="n">
        <v>3</v>
      </c>
      <c r="L80" s="12" t="n">
        <v>100794</v>
      </c>
      <c r="M80" s="12" t="n">
        <v>3114</v>
      </c>
    </row>
    <row r="81" customFormat="false" ht="15.25" hidden="false" customHeight="false" outlineLevel="0" collapsed="false">
      <c r="A81" s="0" t="s">
        <v>53</v>
      </c>
      <c r="B81" s="1" t="n">
        <v>43941</v>
      </c>
      <c r="C81" s="12" t="n">
        <v>5389</v>
      </c>
      <c r="D81" s="12" t="n">
        <v>84</v>
      </c>
      <c r="E81" s="12" t="n">
        <v>89</v>
      </c>
      <c r="F81" s="12" t="n">
        <v>1</v>
      </c>
      <c r="G81" s="12" t="n">
        <v>3197</v>
      </c>
      <c r="H81" s="12" t="n">
        <v>2103</v>
      </c>
      <c r="I81" s="12" t="n">
        <v>46</v>
      </c>
      <c r="J81" s="12" t="n">
        <v>167</v>
      </c>
      <c r="K81" s="12" t="n">
        <v>3</v>
      </c>
      <c r="L81" s="12" t="n">
        <v>103892</v>
      </c>
      <c r="M81" s="12" t="n">
        <v>3210</v>
      </c>
    </row>
    <row r="82" customFormat="false" ht="15.25" hidden="false" customHeight="false" outlineLevel="0" collapsed="false">
      <c r="A82" s="0" t="s">
        <v>53</v>
      </c>
      <c r="B82" s="1" t="n">
        <v>43942</v>
      </c>
      <c r="C82" s="6" t="n">
        <v>5425</v>
      </c>
      <c r="D82" s="6" t="n">
        <v>36</v>
      </c>
      <c r="E82" s="6" t="n">
        <v>89</v>
      </c>
      <c r="F82" s="6" t="n">
        <v>0</v>
      </c>
      <c r="G82" s="6" t="n">
        <v>3295</v>
      </c>
      <c r="H82" s="6" t="n">
        <v>2041</v>
      </c>
      <c r="I82" s="6" t="n">
        <v>45</v>
      </c>
      <c r="J82" s="6" t="n">
        <v>168</v>
      </c>
      <c r="K82" s="6" t="n">
        <v>3</v>
      </c>
      <c r="L82" s="6" t="n">
        <v>108216</v>
      </c>
      <c r="M82" s="6" t="n">
        <v>3344</v>
      </c>
    </row>
    <row r="83" customFormat="false" ht="15.25" hidden="false" customHeight="false" outlineLevel="0" collapsed="false">
      <c r="A83" s="0" t="s">
        <v>53</v>
      </c>
      <c r="B83" s="1" t="n">
        <v>43943</v>
      </c>
      <c r="C83" s="6" t="n">
        <v>5482</v>
      </c>
      <c r="D83" s="6" t="n">
        <v>57</v>
      </c>
      <c r="E83" s="6" t="n">
        <v>92</v>
      </c>
      <c r="F83" s="6" t="n">
        <v>3</v>
      </c>
      <c r="G83" s="6" t="n">
        <v>3349</v>
      </c>
      <c r="H83" s="6" t="n">
        <v>2041</v>
      </c>
      <c r="I83" s="6" t="n">
        <v>43</v>
      </c>
      <c r="J83" s="6" t="n">
        <v>169</v>
      </c>
      <c r="K83" s="6" t="n">
        <v>3</v>
      </c>
      <c r="L83" s="6" t="n">
        <v>108216</v>
      </c>
      <c r="M83" s="6" t="n">
        <v>3344</v>
      </c>
    </row>
    <row r="84" customFormat="false" ht="15.25" hidden="false" customHeight="false" outlineLevel="0" collapsed="false">
      <c r="A84" s="0" t="s">
        <v>53</v>
      </c>
      <c r="B84" s="1" t="n">
        <v>43944</v>
      </c>
      <c r="C84" s="6" t="n">
        <v>5532</v>
      </c>
      <c r="D84" s="6" t="n">
        <v>50</v>
      </c>
      <c r="E84" s="6" t="n">
        <v>93</v>
      </c>
      <c r="F84" s="6" t="n">
        <v>1</v>
      </c>
      <c r="G84" s="6" t="n">
        <v>3452</v>
      </c>
      <c r="H84" s="6" t="n">
        <v>1987</v>
      </c>
      <c r="I84" s="6" t="n">
        <v>43</v>
      </c>
      <c r="J84" s="6" t="n">
        <v>171</v>
      </c>
      <c r="K84" s="6" t="n">
        <v>3</v>
      </c>
      <c r="L84" s="6" t="n">
        <v>113755</v>
      </c>
      <c r="M84" s="6" t="n">
        <v>3515</v>
      </c>
    </row>
    <row r="85" customFormat="false" ht="15.25" hidden="false" customHeight="false" outlineLevel="0" collapsed="false">
      <c r="A85" s="0" t="s">
        <v>53</v>
      </c>
      <c r="B85" s="1" t="n">
        <v>43945</v>
      </c>
      <c r="C85" s="6" t="n">
        <v>5603</v>
      </c>
      <c r="D85" s="6" t="n">
        <v>71</v>
      </c>
      <c r="E85" s="6" t="n">
        <v>95</v>
      </c>
      <c r="F85" s="6" t="n">
        <v>2</v>
      </c>
      <c r="G85" s="6" t="n">
        <v>3542</v>
      </c>
      <c r="H85" s="6" t="n">
        <v>1966</v>
      </c>
      <c r="I85" s="6" t="n">
        <v>42</v>
      </c>
      <c r="J85" s="6" t="n">
        <v>173</v>
      </c>
      <c r="K85" s="6" t="n">
        <v>3</v>
      </c>
      <c r="L85" s="6" t="n">
        <v>117406</v>
      </c>
      <c r="M85" s="6" t="n">
        <v>3627</v>
      </c>
    </row>
    <row r="86" customFormat="false" ht="15.25" hidden="false" customHeight="false" outlineLevel="0" collapsed="false">
      <c r="A86" s="0" t="s">
        <v>53</v>
      </c>
      <c r="B86" s="1" t="n">
        <v>43946</v>
      </c>
      <c r="C86" s="6" t="n">
        <v>5691</v>
      </c>
      <c r="D86" s="6" t="n">
        <v>88</v>
      </c>
      <c r="E86" s="6" t="n">
        <v>96</v>
      </c>
      <c r="F86" s="6" t="n">
        <v>1</v>
      </c>
      <c r="G86" s="6" t="n">
        <v>3663</v>
      </c>
      <c r="H86" s="6" t="n">
        <v>1932</v>
      </c>
      <c r="I86" s="6" t="n">
        <v>41</v>
      </c>
      <c r="J86" s="6" t="n">
        <v>176</v>
      </c>
      <c r="K86" s="6" t="n">
        <v>3</v>
      </c>
      <c r="L86" s="6" t="n">
        <v>121722</v>
      </c>
      <c r="M86" s="6" t="n">
        <v>3761</v>
      </c>
    </row>
    <row r="87" customFormat="false" ht="15.25" hidden="false" customHeight="false" outlineLevel="0" collapsed="false">
      <c r="A87" s="0" t="s">
        <v>53</v>
      </c>
      <c r="B87" s="1" t="n">
        <v>43947</v>
      </c>
      <c r="C87" s="6" t="n">
        <v>5742</v>
      </c>
      <c r="D87" s="6" t="n">
        <v>51</v>
      </c>
      <c r="E87" s="6" t="n">
        <v>98</v>
      </c>
      <c r="F87" s="6" t="n">
        <v>2</v>
      </c>
      <c r="G87" s="6" t="n">
        <v>3762</v>
      </c>
      <c r="H87" s="6" t="n">
        <v>1882</v>
      </c>
      <c r="I87" s="6" t="n">
        <v>36</v>
      </c>
      <c r="J87" s="6" t="n">
        <v>177</v>
      </c>
      <c r="K87" s="6" t="n">
        <v>3</v>
      </c>
      <c r="L87" s="6" t="n">
        <v>126970</v>
      </c>
      <c r="M87" s="6" t="n">
        <v>3923</v>
      </c>
    </row>
    <row r="88" customFormat="false" ht="15.25" hidden="false" customHeight="false" outlineLevel="0" collapsed="false">
      <c r="A88" s="0" t="s">
        <v>53</v>
      </c>
      <c r="B88" s="1" t="n">
        <v>43948</v>
      </c>
      <c r="C88" s="6" t="n">
        <v>5780</v>
      </c>
      <c r="D88" s="6" t="n">
        <v>38</v>
      </c>
      <c r="E88" s="6" t="n">
        <v>98</v>
      </c>
      <c r="F88" s="6" t="n">
        <v>0</v>
      </c>
      <c r="G88" s="6" t="n">
        <v>3862</v>
      </c>
      <c r="H88" s="6" t="n">
        <v>1820</v>
      </c>
      <c r="I88" s="6" t="n">
        <v>36</v>
      </c>
      <c r="J88" s="6" t="n">
        <v>179</v>
      </c>
      <c r="K88" s="6" t="n">
        <v>3</v>
      </c>
      <c r="L88" s="6" t="n">
        <v>131491</v>
      </c>
      <c r="M88" s="6" t="n">
        <v>4063</v>
      </c>
    </row>
    <row r="89" customFormat="false" ht="14" hidden="false" customHeight="false" outlineLevel="0" collapsed="false">
      <c r="A89" s="0" t="s">
        <v>53</v>
      </c>
      <c r="B89" s="1" t="n">
        <v>43949</v>
      </c>
      <c r="C89" s="2" t="n">
        <v>5820</v>
      </c>
      <c r="D89" s="2" t="n">
        <v>40</v>
      </c>
      <c r="E89" s="2" t="n">
        <v>99</v>
      </c>
      <c r="F89" s="2" t="n">
        <v>1</v>
      </c>
      <c r="G89" s="2" t="n">
        <v>3957</v>
      </c>
      <c r="H89" s="2" t="n">
        <v>1764</v>
      </c>
      <c r="I89" s="2" t="n">
        <v>37</v>
      </c>
      <c r="J89" s="2" t="n">
        <v>180</v>
      </c>
      <c r="K89" s="2" t="n">
        <v>3</v>
      </c>
      <c r="L89" s="2" t="n">
        <v>144686</v>
      </c>
      <c r="M89" s="2" t="n">
        <v>4470</v>
      </c>
    </row>
    <row r="90" customFormat="false" ht="14" hidden="false" customHeight="false" outlineLevel="0" collapsed="false">
      <c r="A90" s="0" t="s">
        <v>53</v>
      </c>
      <c r="B90" s="1" t="n">
        <v>43950</v>
      </c>
      <c r="C90" s="2" t="n">
        <v>5851</v>
      </c>
      <c r="D90" s="2" t="n">
        <v>31</v>
      </c>
      <c r="E90" s="2" t="n">
        <v>100</v>
      </c>
      <c r="F90" s="2" t="n">
        <v>1</v>
      </c>
      <c r="G90" s="2" t="n">
        <v>4032</v>
      </c>
      <c r="H90" s="2" t="n">
        <v>1719</v>
      </c>
      <c r="I90" s="2" t="n">
        <v>36</v>
      </c>
      <c r="J90" s="2" t="n">
        <v>181</v>
      </c>
      <c r="K90" s="2" t="n">
        <v>3</v>
      </c>
      <c r="L90" s="2" t="n">
        <v>152142</v>
      </c>
      <c r="M90" s="2" t="n">
        <v>4701</v>
      </c>
    </row>
    <row r="91" customFormat="false" ht="14" hidden="false" customHeight="false" outlineLevel="0" collapsed="false">
      <c r="A91" s="0" t="s">
        <v>53</v>
      </c>
      <c r="B91" s="1" t="n">
        <v>43951</v>
      </c>
      <c r="C91" s="2" t="n">
        <v>5945</v>
      </c>
      <c r="D91" s="2" t="n">
        <v>94</v>
      </c>
      <c r="E91" s="2" t="n">
        <v>100</v>
      </c>
      <c r="F91" s="2" t="n">
        <v>0</v>
      </c>
      <c r="G91" s="2" t="n">
        <v>4087</v>
      </c>
      <c r="H91" s="2" t="n">
        <v>1758</v>
      </c>
      <c r="I91" s="2" t="n">
        <v>40</v>
      </c>
      <c r="J91" s="2" t="n">
        <v>184</v>
      </c>
      <c r="K91" s="2" t="n">
        <v>3</v>
      </c>
      <c r="L91" s="2" t="n">
        <v>154203</v>
      </c>
      <c r="M91" s="2" t="n">
        <v>4764</v>
      </c>
    </row>
    <row r="92" customFormat="false" ht="14.75" hidden="false" customHeight="false" outlineLevel="0" collapsed="false">
      <c r="A92" s="0" t="s">
        <v>53</v>
      </c>
      <c r="B92" s="1" t="n">
        <v>43952</v>
      </c>
      <c r="C92" s="2" t="n">
        <v>6002</v>
      </c>
      <c r="D92" s="2" t="n">
        <v>57</v>
      </c>
      <c r="E92" s="2" t="n">
        <v>102</v>
      </c>
      <c r="F92" s="2" t="n">
        <v>2</v>
      </c>
      <c r="G92" s="2" t="n">
        <v>4171</v>
      </c>
      <c r="H92" s="2" t="n">
        <v>1729</v>
      </c>
      <c r="I92" s="2" t="n">
        <v>40</v>
      </c>
      <c r="J92" s="2" t="n">
        <v>185</v>
      </c>
      <c r="K92" s="2" t="n">
        <v>3</v>
      </c>
      <c r="L92" s="2" t="n">
        <v>160296</v>
      </c>
      <c r="M92" s="2" t="n">
        <v>4953</v>
      </c>
    </row>
    <row r="93" customFormat="false" ht="15.25" hidden="false" customHeight="false" outlineLevel="0" collapsed="false">
      <c r="A93" s="0" t="s">
        <v>53</v>
      </c>
      <c r="B93" s="1" t="n">
        <v>43953</v>
      </c>
      <c r="C93" s="6" t="n">
        <f aca="false">Sheet1!HO94</f>
        <v>6071</v>
      </c>
      <c r="D93" s="6" t="n">
        <f aca="false">Sheet1!HP94</f>
        <v>69</v>
      </c>
      <c r="E93" s="6" t="n">
        <f aca="false">Sheet1!HQ94</f>
        <v>103</v>
      </c>
      <c r="F93" s="6" t="n">
        <f aca="false">Sheet1!HR94</f>
        <v>1</v>
      </c>
      <c r="G93" s="6" t="n">
        <f aca="false">Sheet1!HS94</f>
        <v>4210</v>
      </c>
      <c r="H93" s="6" t="n">
        <f aca="false">Sheet1!HT94</f>
        <v>1758</v>
      </c>
      <c r="I93" s="6" t="n">
        <f aca="false">Sheet1!HU94</f>
        <v>37</v>
      </c>
      <c r="J93" s="6" t="n">
        <f aca="false">Sheet1!HV94</f>
        <v>188</v>
      </c>
      <c r="K93" s="6" t="n">
        <f aca="false">Sheet1!HW94</f>
        <v>3</v>
      </c>
      <c r="L93" s="6" t="n">
        <f aca="false">Sheet1!HX94</f>
        <v>168784</v>
      </c>
      <c r="M93" s="6" t="n">
        <f aca="false">Sheet1!HY94</f>
        <v>5215</v>
      </c>
    </row>
    <row r="94" customFormat="false" ht="15.25" hidden="false" customHeight="false" outlineLevel="0" collapsed="false">
      <c r="A94" s="0" t="s">
        <v>53</v>
      </c>
      <c r="B94" s="1" t="n">
        <v>43954</v>
      </c>
      <c r="C94" s="6" t="n">
        <f aca="false">Sheet1!HO95</f>
        <v>6176</v>
      </c>
      <c r="D94" s="6" t="n">
        <f aca="false">Sheet1!HP95</f>
        <v>105</v>
      </c>
      <c r="E94" s="6" t="n">
        <f aca="false">Sheet1!HQ95</f>
        <v>103</v>
      </c>
      <c r="F94" s="6" t="n">
        <f aca="false">Sheet1!HR95</f>
        <v>0</v>
      </c>
      <c r="G94" s="6" t="n">
        <f aca="false">Sheet1!HS95</f>
        <v>4326</v>
      </c>
      <c r="H94" s="6" t="n">
        <f aca="false">Sheet1!HT95</f>
        <v>1747</v>
      </c>
      <c r="I94" s="6" t="n">
        <f aca="false">Sheet1!HU95</f>
        <v>31</v>
      </c>
      <c r="J94" s="6" t="n">
        <f aca="false">Sheet1!HV95</f>
        <v>191</v>
      </c>
      <c r="K94" s="6" t="n">
        <f aca="false">Sheet1!HW95</f>
        <v>3</v>
      </c>
      <c r="L94" s="6" t="n">
        <f aca="false">Sheet1!HX95</f>
        <v>184213</v>
      </c>
      <c r="M94" s="6" t="n">
        <f aca="false">Sheet1!HY95</f>
        <v>5692</v>
      </c>
    </row>
    <row r="95" customFormat="false" ht="15.25" hidden="false" customHeight="false" outlineLevel="0" collapsed="false">
      <c r="A95" s="0" t="s">
        <v>53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53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53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53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53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53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53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53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53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53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53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53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53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53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6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4.75" hidden="false" customHeight="false" outlineLevel="0" collapsed="false">
      <c r="A2" s="0" t="s">
        <v>54</v>
      </c>
      <c r="B2" s="1" t="n">
        <v>43862</v>
      </c>
    </row>
    <row r="3" customFormat="false" ht="15.25" hidden="false" customHeight="false" outlineLevel="0" collapsed="false">
      <c r="A3" s="0" t="s">
        <v>54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54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54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54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54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54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54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54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54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54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54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54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54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54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54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54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54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54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54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54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54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54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54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54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54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54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54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54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54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54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54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54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54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54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54</v>
      </c>
      <c r="B37" s="1" t="n">
        <v>43897</v>
      </c>
      <c r="C37" s="6" t="n">
        <v>4</v>
      </c>
      <c r="D37" s="6" t="n">
        <v>2</v>
      </c>
      <c r="E37" s="6"/>
      <c r="F37" s="6"/>
      <c r="G37" s="6"/>
      <c r="H37" s="6" t="n">
        <v>4</v>
      </c>
      <c r="I37" s="6"/>
      <c r="J37" s="6"/>
      <c r="K37" s="6"/>
      <c r="L37" s="6"/>
      <c r="M37" s="6"/>
    </row>
    <row r="38" customFormat="false" ht="15.25" hidden="false" customHeight="false" outlineLevel="0" collapsed="false">
      <c r="A38" s="0" t="s">
        <v>54</v>
      </c>
      <c r="B38" s="1" t="n">
        <v>43898</v>
      </c>
      <c r="C38" s="7" t="n">
        <v>4</v>
      </c>
      <c r="D38" s="7" t="n">
        <v>0</v>
      </c>
      <c r="E38" s="7"/>
      <c r="F38" s="7"/>
      <c r="G38" s="7"/>
      <c r="H38" s="7" t="n">
        <v>4</v>
      </c>
      <c r="I38" s="7"/>
      <c r="J38" s="7"/>
      <c r="K38" s="7"/>
      <c r="L38" s="7"/>
      <c r="M38" s="7"/>
    </row>
    <row r="39" customFormat="false" ht="15.25" hidden="false" customHeight="false" outlineLevel="0" collapsed="false">
      <c r="A39" s="0" t="s">
        <v>54</v>
      </c>
      <c r="B39" s="1" t="n">
        <v>43899</v>
      </c>
      <c r="C39" s="6" t="n">
        <v>6</v>
      </c>
      <c r="D39" s="6" t="n">
        <v>2</v>
      </c>
      <c r="E39" s="6"/>
      <c r="F39" s="6"/>
      <c r="G39" s="6"/>
      <c r="H39" s="6" t="n">
        <v>6</v>
      </c>
      <c r="I39" s="6"/>
      <c r="J39" s="6"/>
      <c r="K39" s="6"/>
      <c r="L39" s="6"/>
      <c r="M39" s="6"/>
    </row>
    <row r="40" customFormat="false" ht="15.25" hidden="false" customHeight="false" outlineLevel="0" collapsed="false">
      <c r="A40" s="0" t="s">
        <v>54</v>
      </c>
      <c r="B40" s="1" t="n">
        <v>43900</v>
      </c>
      <c r="C40" s="6" t="n">
        <v>19</v>
      </c>
      <c r="D40" s="6" t="n">
        <v>13</v>
      </c>
      <c r="E40" s="6"/>
      <c r="F40" s="6"/>
      <c r="G40" s="6"/>
      <c r="H40" s="6" t="n">
        <v>19</v>
      </c>
      <c r="I40" s="6"/>
      <c r="J40" s="6" t="n">
        <v>0.1</v>
      </c>
      <c r="K40" s="6"/>
      <c r="L40" s="6"/>
      <c r="M40" s="6"/>
    </row>
    <row r="41" customFormat="false" ht="15.25" hidden="false" customHeight="false" outlineLevel="0" collapsed="false">
      <c r="A41" s="0" t="s">
        <v>54</v>
      </c>
      <c r="B41" s="1" t="n">
        <v>43901</v>
      </c>
      <c r="C41" s="6" t="n">
        <v>27</v>
      </c>
      <c r="D41" s="6" t="n">
        <v>8</v>
      </c>
      <c r="E41" s="6"/>
      <c r="F41" s="6"/>
      <c r="G41" s="6" t="n">
        <v>2</v>
      </c>
      <c r="H41" s="6" t="n">
        <v>25</v>
      </c>
      <c r="I41" s="6"/>
      <c r="J41" s="6" t="n">
        <v>0.1</v>
      </c>
      <c r="K41" s="6"/>
      <c r="L41" s="6"/>
      <c r="M41" s="6"/>
    </row>
    <row r="42" customFormat="false" ht="15.25" hidden="false" customHeight="false" outlineLevel="0" collapsed="false">
      <c r="A42" s="0" t="s">
        <v>54</v>
      </c>
      <c r="B42" s="1" t="n">
        <v>43902</v>
      </c>
      <c r="C42" s="6" t="n">
        <v>34</v>
      </c>
      <c r="D42" s="6" t="n">
        <v>7</v>
      </c>
      <c r="E42" s="6" t="n">
        <v>1</v>
      </c>
      <c r="F42" s="6" t="n">
        <v>1</v>
      </c>
      <c r="G42" s="6" t="n">
        <v>2</v>
      </c>
      <c r="H42" s="6" t="n">
        <v>31</v>
      </c>
      <c r="I42" s="6"/>
      <c r="J42" s="6" t="n">
        <v>0.1</v>
      </c>
      <c r="K42" s="6"/>
      <c r="L42" s="6"/>
      <c r="M42" s="6"/>
    </row>
    <row r="43" customFormat="false" ht="15.25" hidden="false" customHeight="false" outlineLevel="0" collapsed="false">
      <c r="A43" s="0" t="s">
        <v>54</v>
      </c>
      <c r="B43" s="1" t="n">
        <v>43903</v>
      </c>
      <c r="C43" s="6" t="n">
        <v>34</v>
      </c>
      <c r="D43" s="6" t="n">
        <v>0</v>
      </c>
      <c r="E43" s="6" t="n">
        <v>1</v>
      </c>
      <c r="F43" s="6" t="n">
        <v>0</v>
      </c>
      <c r="G43" s="6" t="n">
        <v>3</v>
      </c>
      <c r="H43" s="6" t="n">
        <v>30</v>
      </c>
      <c r="I43" s="6"/>
      <c r="J43" s="6" t="n">
        <v>0.1</v>
      </c>
      <c r="K43" s="6"/>
      <c r="L43" s="6"/>
      <c r="M43" s="6"/>
    </row>
    <row r="44" customFormat="false" ht="15.25" hidden="false" customHeight="false" outlineLevel="0" collapsed="false">
      <c r="A44" s="0" t="s">
        <v>54</v>
      </c>
      <c r="B44" s="1" t="n">
        <v>43904</v>
      </c>
      <c r="C44" s="6" t="n">
        <v>69</v>
      </c>
      <c r="D44" s="6" t="n">
        <v>35</v>
      </c>
      <c r="E44" s="6" t="n">
        <v>4</v>
      </c>
      <c r="F44" s="6" t="n">
        <v>3</v>
      </c>
      <c r="G44" s="6" t="n">
        <v>5</v>
      </c>
      <c r="H44" s="6" t="n">
        <v>60</v>
      </c>
      <c r="I44" s="6"/>
      <c r="J44" s="6" t="n">
        <v>0.3</v>
      </c>
      <c r="K44" s="6"/>
      <c r="L44" s="6"/>
      <c r="M44" s="6"/>
    </row>
    <row r="45" customFormat="false" ht="15.25" hidden="false" customHeight="false" outlineLevel="0" collapsed="false">
      <c r="A45" s="0" t="s">
        <v>54</v>
      </c>
      <c r="B45" s="1" t="n">
        <v>43905</v>
      </c>
      <c r="C45" s="6" t="n">
        <v>96</v>
      </c>
      <c r="D45" s="6" t="n">
        <v>27</v>
      </c>
      <c r="E45" s="6" t="n">
        <v>5</v>
      </c>
      <c r="F45" s="6" t="n">
        <v>1</v>
      </c>
      <c r="G45" s="6" t="n">
        <v>8</v>
      </c>
      <c r="H45" s="6" t="n">
        <v>83</v>
      </c>
      <c r="I45" s="6"/>
      <c r="J45" s="6" t="n">
        <v>0.4</v>
      </c>
      <c r="K45" s="6"/>
      <c r="L45" s="6"/>
      <c r="M45" s="6"/>
    </row>
    <row r="46" customFormat="false" ht="15.25" hidden="false" customHeight="false" outlineLevel="0" collapsed="false">
      <c r="A46" s="0" t="s">
        <v>54</v>
      </c>
      <c r="B46" s="1" t="n">
        <v>43906</v>
      </c>
      <c r="C46" s="6" t="n">
        <v>117</v>
      </c>
      <c r="D46" s="6" t="n">
        <v>21</v>
      </c>
      <c r="E46" s="6" t="n">
        <v>5</v>
      </c>
      <c r="F46" s="6" t="n">
        <v>0</v>
      </c>
      <c r="G46" s="6" t="n">
        <v>8</v>
      </c>
      <c r="H46" s="6" t="n">
        <v>104</v>
      </c>
      <c r="I46" s="6"/>
      <c r="J46" s="6" t="n">
        <v>0.4</v>
      </c>
      <c r="K46" s="6"/>
      <c r="L46" s="6"/>
      <c r="M46" s="6"/>
    </row>
    <row r="47" customFormat="false" ht="15.25" hidden="false" customHeight="false" outlineLevel="0" collapsed="false">
      <c r="A47" s="0" t="s">
        <v>54</v>
      </c>
      <c r="B47" s="1" t="n">
        <v>43907</v>
      </c>
      <c r="C47" s="6" t="n">
        <v>134</v>
      </c>
      <c r="D47" s="6" t="n">
        <v>17</v>
      </c>
      <c r="E47" s="6" t="n">
        <v>5</v>
      </c>
      <c r="F47" s="6" t="n">
        <v>0</v>
      </c>
      <c r="G47" s="6" t="n">
        <v>8</v>
      </c>
      <c r="H47" s="6" t="n">
        <v>121</v>
      </c>
      <c r="I47" s="6"/>
      <c r="J47" s="6" t="n">
        <v>0.5</v>
      </c>
      <c r="K47" s="6"/>
      <c r="L47" s="6"/>
      <c r="M47" s="6"/>
    </row>
    <row r="48" customFormat="false" ht="15.25" hidden="false" customHeight="false" outlineLevel="0" collapsed="false">
      <c r="A48" s="0" t="s">
        <v>54</v>
      </c>
      <c r="B48" s="1" t="n">
        <v>43908</v>
      </c>
      <c r="C48" s="6" t="n">
        <v>172</v>
      </c>
      <c r="D48" s="6" t="n">
        <v>38</v>
      </c>
      <c r="E48" s="6" t="n">
        <v>7</v>
      </c>
      <c r="F48" s="6" t="n">
        <v>2</v>
      </c>
      <c r="G48" s="6" t="n">
        <v>9</v>
      </c>
      <c r="H48" s="6" t="n">
        <v>156</v>
      </c>
      <c r="I48" s="6"/>
      <c r="J48" s="6" t="n">
        <v>0.6</v>
      </c>
      <c r="K48" s="6"/>
      <c r="L48" s="6"/>
      <c r="M48" s="6"/>
    </row>
    <row r="49" customFormat="false" ht="15.25" hidden="false" customHeight="false" outlineLevel="0" collapsed="false">
      <c r="A49" s="0" t="s">
        <v>54</v>
      </c>
      <c r="B49" s="1" t="n">
        <v>43909</v>
      </c>
      <c r="C49" s="6" t="n">
        <v>227</v>
      </c>
      <c r="D49" s="6" t="n">
        <v>55</v>
      </c>
      <c r="E49" s="6" t="n">
        <v>19</v>
      </c>
      <c r="F49" s="6" t="n">
        <v>12</v>
      </c>
      <c r="G49" s="6" t="n">
        <v>11</v>
      </c>
      <c r="H49" s="6" t="n">
        <v>197</v>
      </c>
      <c r="I49" s="6"/>
      <c r="J49" s="6" t="n">
        <v>0.8</v>
      </c>
      <c r="K49" s="6"/>
      <c r="L49" s="6"/>
      <c r="M49" s="6"/>
    </row>
    <row r="50" customFormat="false" ht="15.25" hidden="false" customHeight="false" outlineLevel="0" collapsed="false">
      <c r="A50" s="0" t="s">
        <v>54</v>
      </c>
      <c r="B50" s="1" t="n">
        <v>43910</v>
      </c>
      <c r="C50" s="6" t="n">
        <v>308</v>
      </c>
      <c r="D50" s="6" t="n">
        <v>81</v>
      </c>
      <c r="E50" s="6" t="n">
        <v>25</v>
      </c>
      <c r="F50" s="6" t="n">
        <v>6</v>
      </c>
      <c r="G50" s="6" t="n">
        <v>15</v>
      </c>
      <c r="H50" s="6" t="n">
        <v>268</v>
      </c>
      <c r="I50" s="6"/>
      <c r="J50" s="6" t="n">
        <v>1</v>
      </c>
      <c r="K50" s="6"/>
      <c r="L50" s="6"/>
      <c r="M50" s="6"/>
    </row>
    <row r="51" customFormat="false" ht="15.25" hidden="false" customHeight="false" outlineLevel="0" collapsed="false">
      <c r="A51" s="0" t="s">
        <v>54</v>
      </c>
      <c r="B51" s="1" t="n">
        <v>43911</v>
      </c>
      <c r="C51" s="6" t="n">
        <v>450</v>
      </c>
      <c r="D51" s="6" t="n">
        <v>142</v>
      </c>
      <c r="E51" s="6" t="n">
        <v>38</v>
      </c>
      <c r="F51" s="6" t="n">
        <v>13</v>
      </c>
      <c r="G51" s="6" t="n">
        <v>20</v>
      </c>
      <c r="H51" s="6" t="n">
        <v>392</v>
      </c>
      <c r="I51" s="6"/>
      <c r="J51" s="6" t="n">
        <v>2</v>
      </c>
      <c r="K51" s="6"/>
      <c r="L51" s="6"/>
      <c r="M51" s="6"/>
    </row>
    <row r="52" customFormat="false" ht="15.25" hidden="false" customHeight="false" outlineLevel="0" collapsed="false">
      <c r="A52" s="0" t="s">
        <v>54</v>
      </c>
      <c r="B52" s="1" t="n">
        <v>43912</v>
      </c>
      <c r="C52" s="6" t="n">
        <v>450</v>
      </c>
      <c r="D52" s="6" t="n">
        <v>0</v>
      </c>
      <c r="E52" s="6" t="n">
        <v>38</v>
      </c>
      <c r="F52" s="6" t="n">
        <v>0</v>
      </c>
      <c r="G52" s="6" t="n">
        <v>20</v>
      </c>
      <c r="H52" s="6" t="n">
        <v>392</v>
      </c>
      <c r="I52" s="6"/>
      <c r="J52" s="6" t="n">
        <v>2</v>
      </c>
      <c r="K52" s="6"/>
      <c r="L52" s="6"/>
      <c r="M52" s="6"/>
    </row>
    <row r="53" customFormat="false" ht="15.25" hidden="false" customHeight="false" outlineLevel="0" collapsed="false">
      <c r="A53" s="0" t="s">
        <v>54</v>
      </c>
      <c r="B53" s="1" t="n">
        <v>43913</v>
      </c>
      <c r="C53" s="6" t="n">
        <v>514</v>
      </c>
      <c r="D53" s="6" t="n">
        <v>64</v>
      </c>
      <c r="E53" s="6" t="n">
        <v>48</v>
      </c>
      <c r="F53" s="6" t="n">
        <v>10</v>
      </c>
      <c r="G53" s="6" t="n">
        <v>29</v>
      </c>
      <c r="H53" s="6" t="n">
        <v>437</v>
      </c>
      <c r="I53" s="6"/>
      <c r="J53" s="6" t="n">
        <v>2</v>
      </c>
      <c r="K53" s="6"/>
      <c r="L53" s="6"/>
      <c r="M53" s="6"/>
    </row>
    <row r="54" customFormat="false" ht="15.25" hidden="false" customHeight="false" outlineLevel="0" collapsed="false">
      <c r="A54" s="0" t="s">
        <v>54</v>
      </c>
      <c r="B54" s="1" t="n">
        <v>43914</v>
      </c>
      <c r="C54" s="6" t="n">
        <v>579</v>
      </c>
      <c r="D54" s="6" t="n">
        <v>65</v>
      </c>
      <c r="E54" s="6" t="n">
        <v>49</v>
      </c>
      <c r="F54" s="6" t="n">
        <v>1</v>
      </c>
      <c r="G54" s="6" t="n">
        <v>30</v>
      </c>
      <c r="H54" s="6" t="n">
        <v>500</v>
      </c>
      <c r="I54" s="6"/>
      <c r="J54" s="6" t="n">
        <v>2</v>
      </c>
      <c r="K54" s="6"/>
      <c r="L54" s="6"/>
      <c r="M54" s="6"/>
    </row>
    <row r="55" customFormat="false" ht="15.25" hidden="false" customHeight="false" outlineLevel="0" collapsed="false">
      <c r="A55" s="0" t="s">
        <v>54</v>
      </c>
      <c r="B55" s="1" t="n">
        <v>43915</v>
      </c>
      <c r="C55" s="6" t="n">
        <v>686</v>
      </c>
      <c r="D55" s="6" t="n">
        <v>107</v>
      </c>
      <c r="E55" s="6" t="n">
        <v>55</v>
      </c>
      <c r="F55" s="6" t="n">
        <v>6</v>
      </c>
      <c r="G55" s="6" t="n">
        <v>30</v>
      </c>
      <c r="H55" s="6" t="n">
        <v>601</v>
      </c>
      <c r="I55" s="6"/>
      <c r="J55" s="6" t="n">
        <v>3</v>
      </c>
      <c r="K55" s="9" t="n">
        <v>0.2</v>
      </c>
      <c r="L55" s="6"/>
      <c r="M55" s="6"/>
    </row>
    <row r="56" customFormat="false" ht="15.25" hidden="false" customHeight="false" outlineLevel="0" collapsed="false">
      <c r="A56" s="0" t="s">
        <v>54</v>
      </c>
      <c r="B56" s="1" t="n">
        <v>43916</v>
      </c>
      <c r="C56" s="8" t="n">
        <v>790</v>
      </c>
      <c r="D56" s="8" t="n">
        <v>104</v>
      </c>
      <c r="E56" s="8" t="n">
        <v>58</v>
      </c>
      <c r="F56" s="8" t="n">
        <v>3</v>
      </c>
      <c r="G56" s="8" t="n">
        <v>31</v>
      </c>
      <c r="H56" s="8" t="n">
        <v>701</v>
      </c>
      <c r="I56" s="8"/>
      <c r="J56" s="8" t="n">
        <v>3</v>
      </c>
      <c r="K56" s="9" t="n">
        <v>0.2</v>
      </c>
      <c r="L56" s="8"/>
      <c r="M56" s="8"/>
    </row>
    <row r="57" customFormat="false" ht="15.25" hidden="false" customHeight="false" outlineLevel="0" collapsed="false">
      <c r="A57" s="0" t="s">
        <v>54</v>
      </c>
      <c r="B57" s="1" t="n">
        <v>43917</v>
      </c>
      <c r="C57" s="8" t="n">
        <v>893</v>
      </c>
      <c r="D57" s="8" t="n">
        <v>103</v>
      </c>
      <c r="E57" s="8" t="n">
        <v>78</v>
      </c>
      <c r="F57" s="8" t="n">
        <v>20</v>
      </c>
      <c r="G57" s="8" t="n">
        <v>35</v>
      </c>
      <c r="H57" s="8" t="n">
        <v>780</v>
      </c>
      <c r="I57" s="8"/>
      <c r="J57" s="8" t="n">
        <v>3</v>
      </c>
      <c r="K57" s="9" t="n">
        <v>0.3</v>
      </c>
      <c r="M57" s="8"/>
    </row>
    <row r="58" customFormat="false" ht="15.25" hidden="false" customHeight="false" outlineLevel="0" collapsed="false">
      <c r="A58" s="0" t="s">
        <v>54</v>
      </c>
      <c r="B58" s="1" t="n">
        <v>43918</v>
      </c>
      <c r="C58" s="8" t="n">
        <v>1046</v>
      </c>
      <c r="D58" s="8" t="n">
        <v>153</v>
      </c>
      <c r="E58" s="8" t="n">
        <v>87</v>
      </c>
      <c r="F58" s="8" t="n">
        <v>9</v>
      </c>
      <c r="G58" s="8" t="n">
        <v>46</v>
      </c>
      <c r="H58" s="8" t="n">
        <v>913</v>
      </c>
      <c r="I58" s="8"/>
      <c r="J58" s="8" t="n">
        <v>4</v>
      </c>
      <c r="K58" s="9" t="n">
        <v>0.3</v>
      </c>
      <c r="M58" s="8"/>
    </row>
    <row r="59" customFormat="false" ht="15.25" hidden="false" customHeight="false" outlineLevel="0" collapsed="false">
      <c r="A59" s="0" t="s">
        <v>54</v>
      </c>
      <c r="B59" s="1" t="n">
        <v>43919</v>
      </c>
      <c r="C59" s="8" t="n">
        <v>1155</v>
      </c>
      <c r="D59" s="8" t="n">
        <v>109</v>
      </c>
      <c r="E59" s="8" t="n">
        <v>102</v>
      </c>
      <c r="F59" s="8" t="n">
        <v>15</v>
      </c>
      <c r="G59" s="8" t="n">
        <v>59</v>
      </c>
      <c r="H59" s="8" t="n">
        <v>994</v>
      </c>
      <c r="I59" s="8"/>
      <c r="J59" s="8" t="n">
        <v>4</v>
      </c>
      <c r="K59" s="9" t="n">
        <v>0.4</v>
      </c>
      <c r="M59" s="8"/>
    </row>
    <row r="60" customFormat="false" ht="15.25" hidden="false" customHeight="false" outlineLevel="0" collapsed="false">
      <c r="A60" s="0" t="s">
        <v>54</v>
      </c>
      <c r="B60" s="1" t="n">
        <v>43920</v>
      </c>
      <c r="C60" s="8" t="n">
        <v>1285</v>
      </c>
      <c r="D60" s="8" t="n">
        <v>130</v>
      </c>
      <c r="E60" s="8" t="n">
        <v>114</v>
      </c>
      <c r="F60" s="8" t="n">
        <v>12</v>
      </c>
      <c r="G60" s="8" t="n">
        <v>64</v>
      </c>
      <c r="H60" s="8" t="n">
        <v>1107</v>
      </c>
      <c r="I60" s="8"/>
      <c r="J60" s="8" t="n">
        <v>5</v>
      </c>
      <c r="K60" s="9" t="n">
        <v>0.4</v>
      </c>
      <c r="M60" s="8"/>
    </row>
    <row r="61" customFormat="false" ht="15.25" hidden="false" customHeight="false" outlineLevel="0" collapsed="false">
      <c r="A61" s="0" t="s">
        <v>54</v>
      </c>
      <c r="B61" s="1" t="n">
        <v>43921</v>
      </c>
      <c r="C61" s="8" t="n">
        <v>1414</v>
      </c>
      <c r="D61" s="8" t="n">
        <v>129</v>
      </c>
      <c r="E61" s="8" t="n">
        <v>122</v>
      </c>
      <c r="F61" s="8" t="n">
        <v>8</v>
      </c>
      <c r="G61" s="8" t="n">
        <v>75</v>
      </c>
      <c r="H61" s="8" t="n">
        <v>1217</v>
      </c>
      <c r="I61" s="8"/>
      <c r="J61" s="8" t="n">
        <v>5</v>
      </c>
      <c r="K61" s="9" t="n">
        <v>0.4</v>
      </c>
      <c r="M61" s="8"/>
    </row>
    <row r="62" customFormat="false" ht="15.25" hidden="false" customHeight="false" outlineLevel="0" collapsed="false">
      <c r="A62" s="0" t="s">
        <v>54</v>
      </c>
      <c r="B62" s="1" t="n">
        <v>43922</v>
      </c>
      <c r="C62" s="8" t="n">
        <v>1528</v>
      </c>
      <c r="D62" s="8" t="n">
        <v>114</v>
      </c>
      <c r="E62" s="8" t="n">
        <v>136</v>
      </c>
      <c r="F62" s="8" t="n">
        <v>14</v>
      </c>
      <c r="G62" s="8" t="n">
        <v>81</v>
      </c>
      <c r="H62" s="8" t="n">
        <v>1311</v>
      </c>
      <c r="I62" s="8"/>
      <c r="J62" s="8" t="n">
        <v>6</v>
      </c>
      <c r="K62" s="9" t="n">
        <v>0.5</v>
      </c>
      <c r="M62" s="8"/>
    </row>
    <row r="63" customFormat="false" ht="15.25" hidden="false" customHeight="false" outlineLevel="0" collapsed="false">
      <c r="A63" s="0" t="s">
        <v>54</v>
      </c>
      <c r="B63" s="1" t="n">
        <v>43923</v>
      </c>
      <c r="C63" s="8" t="n">
        <v>1677</v>
      </c>
      <c r="D63" s="8" t="n">
        <v>149</v>
      </c>
      <c r="E63" s="8" t="n">
        <v>157</v>
      </c>
      <c r="F63" s="8" t="n">
        <v>21</v>
      </c>
      <c r="G63" s="8" t="n">
        <v>103</v>
      </c>
      <c r="H63" s="8" t="n">
        <v>1417</v>
      </c>
      <c r="I63" s="8"/>
      <c r="J63" s="8" t="n">
        <v>6</v>
      </c>
      <c r="K63" s="9" t="n">
        <v>0.6</v>
      </c>
      <c r="M63" s="8"/>
    </row>
    <row r="64" customFormat="false" ht="15.25" hidden="false" customHeight="false" outlineLevel="0" collapsed="false">
      <c r="A64" s="0" t="s">
        <v>54</v>
      </c>
      <c r="B64" s="1" t="n">
        <v>43924</v>
      </c>
      <c r="C64" s="8" t="n">
        <v>1790</v>
      </c>
      <c r="D64" s="8" t="n">
        <v>113</v>
      </c>
      <c r="E64" s="8" t="n">
        <v>170</v>
      </c>
      <c r="F64" s="8" t="n">
        <v>13</v>
      </c>
      <c r="G64" s="8" t="n">
        <v>112</v>
      </c>
      <c r="H64" s="8" t="n">
        <v>1508</v>
      </c>
      <c r="I64" s="8"/>
      <c r="J64" s="8" t="n">
        <v>7</v>
      </c>
      <c r="K64" s="9" t="n">
        <v>0.6</v>
      </c>
      <c r="M64" s="8"/>
    </row>
    <row r="65" customFormat="false" ht="15.25" hidden="false" customHeight="false" outlineLevel="0" collapsed="false">
      <c r="A65" s="0" t="s">
        <v>54</v>
      </c>
      <c r="B65" s="1" t="n">
        <v>43925</v>
      </c>
      <c r="C65" s="8" t="n">
        <v>1986</v>
      </c>
      <c r="D65" s="8" t="n">
        <v>196</v>
      </c>
      <c r="E65" s="8" t="n">
        <v>181</v>
      </c>
      <c r="F65" s="8" t="n">
        <v>11</v>
      </c>
      <c r="G65" s="8" t="n">
        <v>134</v>
      </c>
      <c r="H65" s="8" t="n">
        <v>1671</v>
      </c>
      <c r="I65" s="8"/>
      <c r="J65" s="8" t="n">
        <v>7</v>
      </c>
      <c r="K65" s="9" t="n">
        <v>0.7</v>
      </c>
      <c r="L65" s="8"/>
      <c r="M65" s="8"/>
    </row>
    <row r="66" customFormat="false" ht="15.25" hidden="false" customHeight="false" outlineLevel="0" collapsed="false">
      <c r="A66" s="0" t="s">
        <v>54</v>
      </c>
      <c r="B66" s="1" t="n">
        <v>43926</v>
      </c>
      <c r="C66" s="8" t="n">
        <v>2092</v>
      </c>
      <c r="D66" s="8" t="n">
        <v>106</v>
      </c>
      <c r="E66" s="8" t="n">
        <v>191</v>
      </c>
      <c r="F66" s="8" t="n">
        <v>10</v>
      </c>
      <c r="G66" s="8" t="n">
        <v>150</v>
      </c>
      <c r="H66" s="8" t="n">
        <v>1751</v>
      </c>
      <c r="I66" s="8"/>
      <c r="J66" s="8" t="n">
        <v>8</v>
      </c>
      <c r="K66" s="9" t="n">
        <v>0.7</v>
      </c>
      <c r="L66" s="8" t="n">
        <v>7193</v>
      </c>
      <c r="M66" s="8" t="n">
        <v>26</v>
      </c>
    </row>
    <row r="67" customFormat="false" ht="15.25" hidden="false" customHeight="false" outlineLevel="0" collapsed="false">
      <c r="A67" s="0" t="s">
        <v>54</v>
      </c>
      <c r="B67" s="1" t="n">
        <v>43927</v>
      </c>
      <c r="C67" s="8" t="n">
        <v>2273</v>
      </c>
      <c r="D67" s="8" t="n">
        <v>181</v>
      </c>
      <c r="E67" s="8" t="n">
        <v>198</v>
      </c>
      <c r="F67" s="8" t="n">
        <v>7</v>
      </c>
      <c r="G67" s="8" t="n">
        <v>164</v>
      </c>
      <c r="H67" s="8" t="n">
        <v>1911</v>
      </c>
      <c r="I67" s="8"/>
      <c r="J67" s="8" t="n">
        <v>8</v>
      </c>
      <c r="K67" s="9" t="n">
        <v>0.7</v>
      </c>
      <c r="L67" s="8" t="n">
        <v>9712</v>
      </c>
      <c r="M67" s="8" t="n">
        <v>36</v>
      </c>
    </row>
    <row r="68" customFormat="false" ht="15.25" hidden="false" customHeight="false" outlineLevel="0" collapsed="false">
      <c r="A68" s="0" t="s">
        <v>54</v>
      </c>
      <c r="B68" s="1" t="n">
        <v>43928</v>
      </c>
      <c r="C68" s="8" t="n">
        <v>2491</v>
      </c>
      <c r="D68" s="8" t="n">
        <v>218</v>
      </c>
      <c r="E68" s="8" t="n">
        <v>209</v>
      </c>
      <c r="F68" s="8" t="n">
        <v>11</v>
      </c>
      <c r="G68" s="8" t="n">
        <v>192</v>
      </c>
      <c r="H68" s="8" t="n">
        <v>2090</v>
      </c>
      <c r="I68" s="8"/>
      <c r="J68" s="8" t="n">
        <v>9</v>
      </c>
      <c r="K68" s="9" t="n">
        <v>0.8</v>
      </c>
      <c r="L68" s="8" t="n">
        <v>11460</v>
      </c>
      <c r="M68" s="8" t="n">
        <v>42</v>
      </c>
    </row>
    <row r="69" customFormat="false" ht="15.25" hidden="false" customHeight="false" outlineLevel="0" collapsed="false">
      <c r="A69" s="0" t="s">
        <v>54</v>
      </c>
      <c r="B69" s="1" t="n">
        <v>43929</v>
      </c>
      <c r="C69" s="13" t="n">
        <v>2738</v>
      </c>
      <c r="D69" s="13" t="n">
        <v>247</v>
      </c>
      <c r="E69" s="13" t="n">
        <v>221</v>
      </c>
      <c r="F69" s="13" t="n">
        <v>12</v>
      </c>
      <c r="G69" s="13" t="n">
        <v>204</v>
      </c>
      <c r="H69" s="13" t="n">
        <v>2313</v>
      </c>
      <c r="I69" s="13" t="n">
        <v>0</v>
      </c>
      <c r="J69" s="13" t="n">
        <v>10</v>
      </c>
      <c r="K69" s="14" t="n">
        <v>0.8</v>
      </c>
      <c r="L69" s="13" t="n">
        <v>14354</v>
      </c>
      <c r="M69" s="13" t="n">
        <v>52</v>
      </c>
    </row>
    <row r="70" customFormat="false" ht="15.25" hidden="false" customHeight="false" outlineLevel="0" collapsed="false">
      <c r="A70" s="0" t="s">
        <v>54</v>
      </c>
      <c r="B70" s="1" t="n">
        <v>43930</v>
      </c>
      <c r="C70" s="12" t="n">
        <v>2956</v>
      </c>
      <c r="D70" s="12" t="n">
        <v>218</v>
      </c>
      <c r="E70" s="12" t="n">
        <v>240</v>
      </c>
      <c r="F70" s="12" t="n">
        <v>19</v>
      </c>
      <c r="G70" s="12" t="n">
        <v>222</v>
      </c>
      <c r="H70" s="12" t="n">
        <v>2494</v>
      </c>
      <c r="I70" s="12" t="n">
        <v>0</v>
      </c>
      <c r="J70" s="12" t="n">
        <v>11</v>
      </c>
      <c r="K70" s="14" t="n">
        <v>0.9</v>
      </c>
      <c r="L70" s="12" t="n">
        <v>14354</v>
      </c>
      <c r="M70" s="12" t="n">
        <v>52</v>
      </c>
    </row>
    <row r="71" customFormat="false" ht="15.25" hidden="false" customHeight="false" outlineLevel="0" collapsed="false">
      <c r="A71" s="0" t="s">
        <v>54</v>
      </c>
      <c r="B71" s="1" t="n">
        <v>43931</v>
      </c>
      <c r="C71" s="12" t="n">
        <v>3293</v>
      </c>
      <c r="D71" s="12" t="n">
        <v>337</v>
      </c>
      <c r="E71" s="12" t="n">
        <v>280</v>
      </c>
      <c r="F71" s="12" t="n">
        <v>40</v>
      </c>
      <c r="G71" s="12" t="n">
        <v>252</v>
      </c>
      <c r="H71" s="12" t="n">
        <v>2761</v>
      </c>
      <c r="I71" s="12" t="n">
        <v>0</v>
      </c>
      <c r="J71" s="12" t="n">
        <v>12</v>
      </c>
      <c r="K71" s="12" t="n">
        <v>1</v>
      </c>
      <c r="L71" s="12" t="n">
        <v>14354</v>
      </c>
      <c r="M71" s="12" t="n">
        <v>52</v>
      </c>
    </row>
    <row r="72" customFormat="false" ht="15.25" hidden="false" customHeight="false" outlineLevel="0" collapsed="false">
      <c r="A72" s="0" t="s">
        <v>54</v>
      </c>
      <c r="B72" s="1" t="n">
        <v>43932</v>
      </c>
      <c r="C72" s="12" t="n">
        <v>3512</v>
      </c>
      <c r="D72" s="12" t="n">
        <v>219</v>
      </c>
      <c r="E72" s="12" t="n">
        <v>306</v>
      </c>
      <c r="F72" s="12" t="n">
        <v>26</v>
      </c>
      <c r="G72" s="12" t="n">
        <v>282</v>
      </c>
      <c r="H72" s="12" t="n">
        <v>2924</v>
      </c>
      <c r="I72" s="12" t="n">
        <v>0</v>
      </c>
      <c r="J72" s="12" t="n">
        <v>13</v>
      </c>
      <c r="K72" s="12" t="n">
        <v>1</v>
      </c>
      <c r="L72" s="12" t="n">
        <v>17679</v>
      </c>
      <c r="M72" s="12" t="n">
        <v>65</v>
      </c>
    </row>
    <row r="73" customFormat="false" ht="15.25" hidden="false" customHeight="false" outlineLevel="0" collapsed="false">
      <c r="A73" s="0" t="s">
        <v>54</v>
      </c>
      <c r="B73" s="1" t="n">
        <v>43933</v>
      </c>
      <c r="C73" s="12" t="n">
        <v>3842</v>
      </c>
      <c r="D73" s="12" t="n">
        <v>330</v>
      </c>
      <c r="E73" s="12" t="n">
        <v>327</v>
      </c>
      <c r="F73" s="12" t="n">
        <v>21</v>
      </c>
      <c r="G73" s="12" t="n">
        <v>286</v>
      </c>
      <c r="H73" s="12" t="n">
        <v>3229</v>
      </c>
      <c r="I73" s="12" t="n">
        <v>0</v>
      </c>
      <c r="J73" s="12" t="n">
        <v>14</v>
      </c>
      <c r="K73" s="12" t="n">
        <v>1</v>
      </c>
      <c r="L73" s="12" t="n">
        <v>19452</v>
      </c>
      <c r="M73" s="12" t="n">
        <v>71</v>
      </c>
    </row>
    <row r="74" customFormat="false" ht="15.25" hidden="false" customHeight="false" outlineLevel="0" collapsed="false">
      <c r="A74" s="0" t="s">
        <v>54</v>
      </c>
      <c r="B74" s="1" t="n">
        <v>43934</v>
      </c>
      <c r="C74" s="12" t="n">
        <v>4241</v>
      </c>
      <c r="D74" s="12" t="n">
        <v>399</v>
      </c>
      <c r="E74" s="12" t="n">
        <v>373</v>
      </c>
      <c r="F74" s="12" t="n">
        <v>46</v>
      </c>
      <c r="G74" s="12" t="n">
        <v>359</v>
      </c>
      <c r="H74" s="12" t="n">
        <v>3509</v>
      </c>
      <c r="I74" s="12" t="n">
        <v>0</v>
      </c>
      <c r="J74" s="12" t="n">
        <v>16</v>
      </c>
      <c r="K74" s="12" t="n">
        <v>1</v>
      </c>
      <c r="L74" s="12" t="n">
        <v>27075</v>
      </c>
      <c r="M74" s="12" t="n">
        <v>99</v>
      </c>
    </row>
    <row r="75" customFormat="false" ht="15.25" hidden="false" customHeight="false" outlineLevel="0" collapsed="false">
      <c r="A75" s="0" t="s">
        <v>54</v>
      </c>
      <c r="B75" s="1" t="n">
        <v>43935</v>
      </c>
      <c r="C75" s="12" t="n">
        <v>4557</v>
      </c>
      <c r="D75" s="12" t="n">
        <v>316</v>
      </c>
      <c r="E75" s="12" t="n">
        <v>399</v>
      </c>
      <c r="F75" s="12" t="n">
        <v>26</v>
      </c>
      <c r="G75" s="12" t="n">
        <v>380</v>
      </c>
      <c r="H75" s="12" t="n">
        <v>3778</v>
      </c>
      <c r="I75" s="12" t="n">
        <v>0</v>
      </c>
      <c r="J75" s="12" t="n">
        <v>17</v>
      </c>
      <c r="K75" s="12" t="n">
        <v>1</v>
      </c>
      <c r="L75" s="12" t="n">
        <v>27075</v>
      </c>
      <c r="M75" s="12" t="n">
        <v>99</v>
      </c>
    </row>
    <row r="76" customFormat="false" ht="15.25" hidden="false" customHeight="false" outlineLevel="0" collapsed="false">
      <c r="A76" s="0" t="s">
        <v>54</v>
      </c>
      <c r="B76" s="1" t="n">
        <v>43936</v>
      </c>
      <c r="C76" s="12" t="n">
        <v>4839</v>
      </c>
      <c r="D76" s="12" t="n">
        <v>282</v>
      </c>
      <c r="E76" s="12" t="n">
        <v>459</v>
      </c>
      <c r="F76" s="12" t="n">
        <v>60</v>
      </c>
      <c r="G76" s="12" t="n">
        <v>426</v>
      </c>
      <c r="H76" s="12" t="n">
        <v>3954</v>
      </c>
      <c r="I76" s="12" t="n">
        <v>0</v>
      </c>
      <c r="J76" s="12" t="n">
        <v>18</v>
      </c>
      <c r="K76" s="12" t="n">
        <v>2</v>
      </c>
      <c r="L76" s="12" t="n">
        <v>31628</v>
      </c>
      <c r="M76" s="12" t="n">
        <v>116</v>
      </c>
    </row>
    <row r="77" customFormat="false" ht="15.25" hidden="false" customHeight="false" outlineLevel="0" collapsed="false">
      <c r="A77" s="0" t="s">
        <v>54</v>
      </c>
      <c r="B77" s="1" t="n">
        <v>43937</v>
      </c>
      <c r="C77" s="12" t="n">
        <v>5136</v>
      </c>
      <c r="D77" s="12" t="n">
        <v>297</v>
      </c>
      <c r="E77" s="12" t="n">
        <v>469</v>
      </c>
      <c r="F77" s="12" t="n">
        <v>10</v>
      </c>
      <c r="G77" s="12" t="n">
        <v>446</v>
      </c>
      <c r="H77" s="12" t="n">
        <v>4221</v>
      </c>
      <c r="I77" s="12" t="n">
        <v>0</v>
      </c>
      <c r="J77" s="12" t="n">
        <v>19</v>
      </c>
      <c r="K77" s="12" t="n">
        <v>2</v>
      </c>
      <c r="L77" s="12" t="n">
        <v>36000</v>
      </c>
      <c r="M77" s="12" t="n">
        <v>132</v>
      </c>
    </row>
    <row r="78" customFormat="false" ht="15.25" hidden="false" customHeight="false" outlineLevel="0" collapsed="false">
      <c r="A78" s="0" t="s">
        <v>54</v>
      </c>
      <c r="B78" s="1" t="n">
        <v>43938</v>
      </c>
      <c r="C78" s="12" t="n">
        <v>5516</v>
      </c>
      <c r="D78" s="12" t="n">
        <v>380</v>
      </c>
      <c r="E78" s="12" t="n">
        <v>496</v>
      </c>
      <c r="F78" s="12" t="n">
        <v>27</v>
      </c>
      <c r="G78" s="12" t="n">
        <v>548</v>
      </c>
      <c r="H78" s="12" t="n">
        <v>4472</v>
      </c>
      <c r="I78" s="12" t="n">
        <v>0</v>
      </c>
      <c r="J78" s="12" t="n">
        <v>20</v>
      </c>
      <c r="K78" s="12" t="n">
        <v>2</v>
      </c>
      <c r="L78" s="12" t="n">
        <v>36000</v>
      </c>
      <c r="M78" s="12" t="n">
        <v>132</v>
      </c>
    </row>
    <row r="79" customFormat="false" ht="15.25" hidden="false" customHeight="false" outlineLevel="0" collapsed="false">
      <c r="A79" s="0" t="s">
        <v>54</v>
      </c>
      <c r="B79" s="1" t="n">
        <v>43939</v>
      </c>
      <c r="C79" s="12" t="n">
        <v>5923</v>
      </c>
      <c r="D79" s="12" t="n">
        <v>407</v>
      </c>
      <c r="E79" s="12" t="n">
        <v>520</v>
      </c>
      <c r="F79" s="12" t="n">
        <v>24</v>
      </c>
      <c r="G79" s="12" t="n">
        <v>607</v>
      </c>
      <c r="H79" s="12" t="n">
        <v>4796</v>
      </c>
      <c r="I79" s="12" t="n">
        <v>0</v>
      </c>
      <c r="J79" s="12" t="n">
        <v>22</v>
      </c>
      <c r="K79" s="12" t="n">
        <v>2</v>
      </c>
      <c r="L79" s="12" t="n">
        <v>37134</v>
      </c>
      <c r="M79" s="12" t="n">
        <v>136</v>
      </c>
    </row>
    <row r="80" customFormat="false" ht="15.25" hidden="false" customHeight="false" outlineLevel="0" collapsed="false">
      <c r="A80" s="0" t="s">
        <v>54</v>
      </c>
      <c r="B80" s="1" t="n">
        <v>43940</v>
      </c>
      <c r="C80" s="12" t="n">
        <v>6248</v>
      </c>
      <c r="D80" s="12" t="n">
        <v>325</v>
      </c>
      <c r="E80" s="12" t="n">
        <v>535</v>
      </c>
      <c r="F80" s="12" t="n">
        <v>15</v>
      </c>
      <c r="G80" s="12" t="n">
        <v>631</v>
      </c>
      <c r="H80" s="12" t="n">
        <v>5082</v>
      </c>
      <c r="I80" s="12" t="n">
        <v>0</v>
      </c>
      <c r="J80" s="12" t="n">
        <v>23</v>
      </c>
      <c r="K80" s="12" t="n">
        <v>2</v>
      </c>
      <c r="L80" s="12" t="n">
        <v>39422</v>
      </c>
      <c r="M80" s="12" t="n">
        <v>144</v>
      </c>
    </row>
    <row r="81" customFormat="false" ht="15.25" hidden="false" customHeight="false" outlineLevel="0" collapsed="false">
      <c r="A81" s="0" t="s">
        <v>54</v>
      </c>
      <c r="B81" s="1" t="n">
        <v>43941</v>
      </c>
      <c r="C81" s="12" t="n">
        <v>6575</v>
      </c>
      <c r="D81" s="12" t="n">
        <v>327</v>
      </c>
      <c r="E81" s="12" t="n">
        <v>582</v>
      </c>
      <c r="F81" s="12" t="n">
        <v>47</v>
      </c>
      <c r="G81" s="12" t="n">
        <v>686</v>
      </c>
      <c r="H81" s="12" t="n">
        <v>5307</v>
      </c>
      <c r="I81" s="12" t="n">
        <v>0</v>
      </c>
      <c r="J81" s="12" t="n">
        <v>24</v>
      </c>
      <c r="K81" s="12" t="n">
        <v>2</v>
      </c>
      <c r="L81" s="12" t="n">
        <v>42219</v>
      </c>
      <c r="M81" s="12" t="n">
        <v>154</v>
      </c>
    </row>
    <row r="82" customFormat="false" ht="15.25" hidden="false" customHeight="false" outlineLevel="0" collapsed="false">
      <c r="A82" s="0" t="s">
        <v>54</v>
      </c>
      <c r="B82" s="1" t="n">
        <v>43942</v>
      </c>
      <c r="C82" s="6" t="n">
        <v>6760</v>
      </c>
      <c r="D82" s="6" t="n">
        <v>185</v>
      </c>
      <c r="E82" s="6" t="n">
        <v>590</v>
      </c>
      <c r="F82" s="6" t="n">
        <v>8</v>
      </c>
      <c r="G82" s="6" t="n">
        <v>747</v>
      </c>
      <c r="H82" s="6" t="n">
        <v>5423</v>
      </c>
      <c r="I82" s="6" t="n">
        <v>0</v>
      </c>
      <c r="J82" s="6" t="n">
        <v>25</v>
      </c>
      <c r="K82" s="6" t="n">
        <v>2</v>
      </c>
      <c r="L82" s="6" t="n">
        <v>43749</v>
      </c>
      <c r="M82" s="6" t="n">
        <v>160</v>
      </c>
    </row>
    <row r="83" customFormat="false" ht="15.25" hidden="false" customHeight="false" outlineLevel="0" collapsed="false">
      <c r="A83" s="0" t="s">
        <v>54</v>
      </c>
      <c r="B83" s="1" t="n">
        <v>43943</v>
      </c>
      <c r="C83" s="6" t="n">
        <v>7135</v>
      </c>
      <c r="D83" s="6" t="n">
        <v>375</v>
      </c>
      <c r="E83" s="6" t="n">
        <v>616</v>
      </c>
      <c r="F83" s="6" t="n">
        <v>26</v>
      </c>
      <c r="G83" s="6" t="n">
        <v>842</v>
      </c>
      <c r="H83" s="6" t="n">
        <v>5677</v>
      </c>
      <c r="I83" s="6" t="n">
        <v>0</v>
      </c>
      <c r="J83" s="6" t="n">
        <v>26</v>
      </c>
      <c r="K83" s="6" t="n">
        <v>2</v>
      </c>
      <c r="L83" s="6" t="n">
        <v>50370</v>
      </c>
      <c r="M83" s="6" t="n">
        <v>184</v>
      </c>
    </row>
    <row r="84" customFormat="false" ht="15.25" hidden="false" customHeight="false" outlineLevel="0" collapsed="false">
      <c r="A84" s="0" t="s">
        <v>54</v>
      </c>
      <c r="B84" s="1" t="n">
        <v>43944</v>
      </c>
      <c r="C84" s="6" t="n">
        <v>7418</v>
      </c>
      <c r="D84" s="6" t="n">
        <v>283</v>
      </c>
      <c r="E84" s="6" t="n">
        <v>635</v>
      </c>
      <c r="F84" s="6" t="n">
        <v>19</v>
      </c>
      <c r="G84" s="6" t="n">
        <v>913</v>
      </c>
      <c r="H84" s="6" t="n">
        <v>5870</v>
      </c>
      <c r="I84" s="6" t="n">
        <v>0</v>
      </c>
      <c r="J84" s="6" t="n">
        <v>27</v>
      </c>
      <c r="K84" s="6" t="n">
        <v>2</v>
      </c>
      <c r="L84" s="6" t="n">
        <v>55732</v>
      </c>
      <c r="M84" s="6" t="n">
        <v>204</v>
      </c>
    </row>
    <row r="85" customFormat="false" ht="15.25" hidden="false" customHeight="false" outlineLevel="0" collapsed="false">
      <c r="A85" s="0" t="s">
        <v>54</v>
      </c>
      <c r="B85" s="1" t="n">
        <v>43945</v>
      </c>
      <c r="C85" s="6" t="n">
        <v>7775</v>
      </c>
      <c r="D85" s="6" t="n">
        <v>357</v>
      </c>
      <c r="E85" s="6" t="n">
        <v>647</v>
      </c>
      <c r="F85" s="6" t="n">
        <v>12</v>
      </c>
      <c r="G85" s="6" t="n">
        <v>960</v>
      </c>
      <c r="H85" s="6" t="n">
        <v>6168</v>
      </c>
      <c r="I85" s="6" t="n">
        <v>0</v>
      </c>
      <c r="J85" s="6" t="n">
        <v>28</v>
      </c>
      <c r="K85" s="6" t="n">
        <v>2</v>
      </c>
      <c r="L85" s="6" t="n">
        <v>59935</v>
      </c>
      <c r="M85" s="6" t="n">
        <v>219</v>
      </c>
    </row>
    <row r="86" customFormat="false" ht="15.25" hidden="false" customHeight="false" outlineLevel="0" collapsed="false">
      <c r="A86" s="0" t="s">
        <v>54</v>
      </c>
      <c r="B86" s="1" t="n">
        <v>43946</v>
      </c>
      <c r="C86" s="6" t="n">
        <v>8211</v>
      </c>
      <c r="D86" s="6" t="n">
        <v>436</v>
      </c>
      <c r="E86" s="6" t="n">
        <v>689</v>
      </c>
      <c r="F86" s="6" t="n">
        <v>42</v>
      </c>
      <c r="G86" s="6" t="n">
        <v>1002</v>
      </c>
      <c r="H86" s="6" t="n">
        <v>6520</v>
      </c>
      <c r="I86" s="6" t="n">
        <v>0</v>
      </c>
      <c r="J86" s="6" t="n">
        <v>30</v>
      </c>
      <c r="K86" s="6" t="n">
        <v>3</v>
      </c>
      <c r="L86" s="6" t="n">
        <v>64054</v>
      </c>
      <c r="M86" s="6" t="n">
        <v>234</v>
      </c>
    </row>
    <row r="87" customFormat="false" ht="15.25" hidden="false" customHeight="false" outlineLevel="0" collapsed="false">
      <c r="A87" s="0" t="s">
        <v>54</v>
      </c>
      <c r="B87" s="1" t="n">
        <v>43947</v>
      </c>
      <c r="C87" s="6" t="n">
        <v>8607</v>
      </c>
      <c r="D87" s="6" t="n">
        <v>396</v>
      </c>
      <c r="E87" s="6" t="n">
        <v>720</v>
      </c>
      <c r="F87" s="6" t="n">
        <v>31</v>
      </c>
      <c r="G87" s="6" t="n">
        <v>1042</v>
      </c>
      <c r="H87" s="6" t="n">
        <v>6845</v>
      </c>
      <c r="I87" s="6" t="n">
        <v>0</v>
      </c>
      <c r="J87" s="6" t="n">
        <v>31</v>
      </c>
      <c r="K87" s="6" t="n">
        <v>3</v>
      </c>
      <c r="L87" s="6" t="n">
        <v>67828</v>
      </c>
      <c r="M87" s="6" t="n">
        <v>248</v>
      </c>
    </row>
    <row r="88" customFormat="false" ht="15.25" hidden="false" customHeight="false" outlineLevel="0" collapsed="false">
      <c r="A88" s="0" t="s">
        <v>54</v>
      </c>
      <c r="B88" s="1" t="n">
        <v>43948</v>
      </c>
      <c r="C88" s="6" t="n">
        <v>8882</v>
      </c>
      <c r="D88" s="6" t="n">
        <v>275</v>
      </c>
      <c r="E88" s="6" t="n">
        <v>743</v>
      </c>
      <c r="F88" s="6" t="n">
        <v>23</v>
      </c>
      <c r="G88" s="6" t="n">
        <v>1107</v>
      </c>
      <c r="H88" s="6" t="n">
        <v>7032</v>
      </c>
      <c r="I88" s="6" t="n">
        <v>0</v>
      </c>
      <c r="J88" s="6" t="n">
        <v>32</v>
      </c>
      <c r="K88" s="6" t="n">
        <v>3</v>
      </c>
      <c r="L88" s="6" t="n">
        <v>72099</v>
      </c>
      <c r="M88" s="6" t="n">
        <v>264</v>
      </c>
    </row>
    <row r="89" customFormat="false" ht="14" hidden="false" customHeight="false" outlineLevel="0" collapsed="false">
      <c r="A89" s="0" t="s">
        <v>54</v>
      </c>
      <c r="B89" s="1" t="n">
        <v>43949</v>
      </c>
      <c r="C89" s="2" t="n">
        <v>9096</v>
      </c>
      <c r="D89" s="2" t="n">
        <v>214</v>
      </c>
      <c r="E89" s="2" t="n">
        <v>765</v>
      </c>
      <c r="F89" s="2" t="n">
        <v>22</v>
      </c>
      <c r="G89" s="2" t="n">
        <v>1151</v>
      </c>
      <c r="H89" s="2" t="n">
        <v>7180</v>
      </c>
      <c r="I89" s="2" t="n">
        <v>0</v>
      </c>
      <c r="J89" s="2" t="n">
        <v>33</v>
      </c>
      <c r="K89" s="2" t="n">
        <v>3</v>
      </c>
      <c r="L89" s="2" t="n">
        <v>75157</v>
      </c>
      <c r="M89" s="2" t="n">
        <v>275</v>
      </c>
    </row>
    <row r="90" customFormat="false" ht="14" hidden="false" customHeight="false" outlineLevel="0" collapsed="false">
      <c r="A90" s="0" t="s">
        <v>54</v>
      </c>
      <c r="B90" s="1" t="n">
        <v>43950</v>
      </c>
      <c r="C90" s="2" t="n">
        <v>9511</v>
      </c>
      <c r="D90" s="2" t="n">
        <v>415</v>
      </c>
      <c r="E90" s="2" t="n">
        <v>773</v>
      </c>
      <c r="F90" s="2" t="n">
        <v>8</v>
      </c>
      <c r="G90" s="2" t="n">
        <v>1254</v>
      </c>
      <c r="H90" s="2" t="n">
        <v>7484</v>
      </c>
      <c r="I90" s="2" t="n">
        <v>0</v>
      </c>
      <c r="J90" s="2" t="n">
        <v>35</v>
      </c>
      <c r="K90" s="2" t="n">
        <v>3</v>
      </c>
      <c r="L90" s="2" t="n">
        <v>79618</v>
      </c>
      <c r="M90" s="2" t="n">
        <v>291</v>
      </c>
    </row>
    <row r="91" customFormat="false" ht="14" hidden="false" customHeight="false" outlineLevel="0" collapsed="false">
      <c r="A91" s="0" t="s">
        <v>54</v>
      </c>
      <c r="B91" s="1" t="n">
        <v>43951</v>
      </c>
      <c r="C91" s="2" t="n">
        <v>9771</v>
      </c>
      <c r="D91" s="2" t="n">
        <v>260</v>
      </c>
      <c r="E91" s="2" t="n">
        <v>784</v>
      </c>
      <c r="F91" s="2" t="n">
        <v>11</v>
      </c>
      <c r="G91" s="2" t="n">
        <v>1391</v>
      </c>
      <c r="H91" s="2" t="n">
        <v>7596</v>
      </c>
      <c r="I91" s="2" t="n">
        <v>0</v>
      </c>
      <c r="J91" s="2" t="n">
        <v>36</v>
      </c>
      <c r="K91" s="2" t="n">
        <v>3</v>
      </c>
      <c r="L91" s="2" t="n">
        <v>86985</v>
      </c>
      <c r="M91" s="2" t="n">
        <v>318</v>
      </c>
    </row>
    <row r="92" customFormat="false" ht="14.75" hidden="false" customHeight="false" outlineLevel="0" collapsed="false">
      <c r="A92" s="0" t="s">
        <v>54</v>
      </c>
      <c r="B92" s="1" t="n">
        <v>43952</v>
      </c>
      <c r="C92" s="2" t="n">
        <v>10118</v>
      </c>
      <c r="D92" s="2" t="n">
        <v>347</v>
      </c>
      <c r="E92" s="2" t="n">
        <v>792</v>
      </c>
      <c r="F92" s="2" t="n">
        <v>8</v>
      </c>
      <c r="G92" s="2" t="n">
        <v>1522</v>
      </c>
      <c r="H92" s="2" t="n">
        <v>7804</v>
      </c>
      <c r="I92" s="2" t="n">
        <v>0</v>
      </c>
      <c r="J92" s="2" t="n">
        <v>37</v>
      </c>
      <c r="K92" s="2" t="n">
        <v>3</v>
      </c>
      <c r="L92" s="2" t="n">
        <v>94599</v>
      </c>
      <c r="M92" s="2" t="n">
        <v>346</v>
      </c>
    </row>
    <row r="93" customFormat="false" ht="15.25" hidden="false" customHeight="false" outlineLevel="0" collapsed="false">
      <c r="A93" s="0" t="s">
        <v>54</v>
      </c>
      <c r="B93" s="1" t="n">
        <v>43953</v>
      </c>
      <c r="C93" s="6" t="n">
        <f aca="false">Sheet1!JI94</f>
        <v>10551</v>
      </c>
      <c r="D93" s="6" t="n">
        <f aca="false">Sheet1!JJ94</f>
        <v>433</v>
      </c>
      <c r="E93" s="6" t="n">
        <f aca="false">Sheet1!JK94</f>
        <v>800</v>
      </c>
      <c r="F93" s="6" t="n">
        <f aca="false">Sheet1!JL94</f>
        <v>8</v>
      </c>
      <c r="G93" s="6" t="n">
        <f aca="false">Sheet1!JM94</f>
        <v>1591</v>
      </c>
      <c r="H93" s="6" t="n">
        <f aca="false">Sheet1!JN94</f>
        <v>8160</v>
      </c>
      <c r="I93" s="6" t="n">
        <f aca="false">Sheet1!JO94</f>
        <v>0</v>
      </c>
      <c r="J93" s="6" t="n">
        <f aca="false">Sheet1!JP94</f>
        <v>39</v>
      </c>
      <c r="K93" s="6" t="n">
        <f aca="false">Sheet1!JQ94</f>
        <v>3</v>
      </c>
      <c r="L93" s="6" t="n">
        <f aca="false">Sheet1!JR94</f>
        <v>102305</v>
      </c>
      <c r="M93" s="6" t="n">
        <f aca="false">Sheet1!JS94</f>
        <v>374</v>
      </c>
    </row>
    <row r="94" customFormat="false" ht="15.25" hidden="false" customHeight="false" outlineLevel="0" collapsed="false">
      <c r="A94" s="0" t="s">
        <v>54</v>
      </c>
      <c r="B94" s="1" t="n">
        <v>43954</v>
      </c>
      <c r="C94" s="6" t="n">
        <f aca="false">Sheet1!JI95</f>
        <v>10843</v>
      </c>
      <c r="D94" s="6" t="n">
        <f aca="false">Sheet1!JJ95</f>
        <v>292</v>
      </c>
      <c r="E94" s="6" t="n">
        <f aca="false">Sheet1!JK95</f>
        <v>831</v>
      </c>
      <c r="F94" s="6" t="n">
        <f aca="false">Sheet1!JL95</f>
        <v>31</v>
      </c>
      <c r="G94" s="6" t="n">
        <f aca="false">Sheet1!JM95</f>
        <v>1665</v>
      </c>
      <c r="H94" s="6" t="n">
        <f aca="false">Sheet1!JN95</f>
        <v>8347</v>
      </c>
      <c r="I94" s="6" t="n">
        <f aca="false">Sheet1!JO95</f>
        <v>0</v>
      </c>
      <c r="J94" s="6" t="n">
        <f aca="false">Sheet1!JP95</f>
        <v>40</v>
      </c>
      <c r="K94" s="6" t="n">
        <f aca="false">Sheet1!JQ95</f>
        <v>3</v>
      </c>
      <c r="L94" s="6" t="n">
        <f aca="false">Sheet1!JR95</f>
        <v>107943</v>
      </c>
      <c r="M94" s="6" t="n">
        <f aca="false">Sheet1!JS95</f>
        <v>395</v>
      </c>
    </row>
    <row r="95" customFormat="false" ht="15.25" hidden="false" customHeight="false" outlineLevel="0" collapsed="false">
      <c r="A95" s="0" t="s">
        <v>54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54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54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54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54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5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55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55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55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55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55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55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55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55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55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55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55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55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55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55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55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55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55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55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55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55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55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55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55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55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55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55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55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55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55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55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55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55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55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55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55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55</v>
      </c>
      <c r="B37" s="1" t="n">
        <v>43897</v>
      </c>
      <c r="C37" s="7" t="n">
        <v>45</v>
      </c>
      <c r="D37" s="7" t="n">
        <v>17</v>
      </c>
      <c r="E37" s="7"/>
      <c r="F37" s="7"/>
      <c r="G37" s="7" t="n">
        <v>5</v>
      </c>
      <c r="H37" s="7" t="n">
        <v>40</v>
      </c>
      <c r="I37" s="7" t="n">
        <v>2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55</v>
      </c>
      <c r="B38" s="1" t="n">
        <v>43898</v>
      </c>
      <c r="C38" s="6" t="n">
        <v>45</v>
      </c>
      <c r="D38" s="6" t="n">
        <v>0</v>
      </c>
      <c r="E38" s="6"/>
      <c r="F38" s="6"/>
      <c r="G38" s="6" t="n">
        <v>7</v>
      </c>
      <c r="H38" s="6" t="n">
        <v>38</v>
      </c>
      <c r="I38" s="6" t="n">
        <v>2</v>
      </c>
      <c r="J38" s="6" t="n">
        <v>4.5</v>
      </c>
      <c r="K38" s="6"/>
      <c r="L38" s="6"/>
      <c r="M38" s="6"/>
    </row>
    <row r="39" customFormat="false" ht="15.25" hidden="false" customHeight="false" outlineLevel="0" collapsed="false">
      <c r="A39" s="0" t="s">
        <v>55</v>
      </c>
      <c r="B39" s="1" t="n">
        <v>43899</v>
      </c>
      <c r="C39" s="6" t="n">
        <v>45</v>
      </c>
      <c r="D39" s="6" t="n">
        <v>0</v>
      </c>
      <c r="E39" s="6"/>
      <c r="F39" s="6"/>
      <c r="G39" s="6" t="n">
        <v>7</v>
      </c>
      <c r="H39" s="6" t="n">
        <v>38</v>
      </c>
      <c r="I39" s="6" t="n">
        <v>2</v>
      </c>
      <c r="J39" s="6" t="n">
        <v>4.5</v>
      </c>
      <c r="K39" s="6"/>
      <c r="L39" s="6"/>
      <c r="M39" s="6"/>
    </row>
    <row r="40" customFormat="false" ht="15.25" hidden="false" customHeight="false" outlineLevel="0" collapsed="false">
      <c r="A40" s="0" t="s">
        <v>55</v>
      </c>
      <c r="B40" s="1" t="n">
        <v>43900</v>
      </c>
      <c r="C40" s="6" t="n">
        <v>59</v>
      </c>
      <c r="D40" s="6" t="n">
        <v>14</v>
      </c>
      <c r="E40" s="6"/>
      <c r="F40" s="6"/>
      <c r="G40" s="6" t="n">
        <v>12</v>
      </c>
      <c r="H40" s="6" t="n">
        <v>47</v>
      </c>
      <c r="I40" s="6" t="n">
        <v>2</v>
      </c>
      <c r="J40" s="6" t="n">
        <v>6</v>
      </c>
      <c r="K40" s="6"/>
      <c r="L40" s="6"/>
      <c r="M40" s="6"/>
    </row>
    <row r="41" customFormat="false" ht="15.25" hidden="false" customHeight="false" outlineLevel="0" collapsed="false">
      <c r="A41" s="0" t="s">
        <v>55</v>
      </c>
      <c r="B41" s="1" t="n">
        <v>43901</v>
      </c>
      <c r="C41" s="6" t="n">
        <v>74</v>
      </c>
      <c r="D41" s="6" t="n">
        <v>15</v>
      </c>
      <c r="E41" s="6"/>
      <c r="F41" s="6"/>
      <c r="G41" s="6" t="n">
        <v>12</v>
      </c>
      <c r="H41" s="6" t="n">
        <v>62</v>
      </c>
      <c r="I41" s="6" t="n">
        <v>2</v>
      </c>
      <c r="J41" s="6" t="n">
        <v>7.5</v>
      </c>
      <c r="K41" s="6"/>
      <c r="L41" s="6"/>
      <c r="M41" s="6"/>
    </row>
    <row r="42" customFormat="false" ht="15.25" hidden="false" customHeight="false" outlineLevel="0" collapsed="false">
      <c r="A42" s="0" t="s">
        <v>55</v>
      </c>
      <c r="B42" s="1" t="n">
        <v>43902</v>
      </c>
      <c r="C42" s="6" t="n">
        <v>74</v>
      </c>
      <c r="D42" s="6" t="n">
        <v>0</v>
      </c>
      <c r="E42" s="6"/>
      <c r="F42" s="6"/>
      <c r="G42" s="6" t="n">
        <v>17</v>
      </c>
      <c r="H42" s="6" t="n">
        <v>57</v>
      </c>
      <c r="I42" s="6" t="n">
        <v>2</v>
      </c>
      <c r="J42" s="6" t="n">
        <v>7.5</v>
      </c>
      <c r="K42" s="6"/>
      <c r="L42" s="6"/>
      <c r="M42" s="6"/>
    </row>
    <row r="43" customFormat="false" ht="15.25" hidden="false" customHeight="false" outlineLevel="0" collapsed="false">
      <c r="A43" s="0" t="s">
        <v>55</v>
      </c>
      <c r="B43" s="1" t="n">
        <v>43903</v>
      </c>
      <c r="C43" s="6" t="n">
        <v>85</v>
      </c>
      <c r="D43" s="6" t="n">
        <v>11</v>
      </c>
      <c r="E43" s="6"/>
      <c r="F43" s="6"/>
      <c r="G43" s="6" t="n">
        <v>20</v>
      </c>
      <c r="H43" s="6" t="n">
        <v>65</v>
      </c>
      <c r="I43" s="6" t="n">
        <v>2</v>
      </c>
      <c r="J43" s="6" t="n">
        <v>8.6</v>
      </c>
      <c r="K43" s="6"/>
      <c r="L43" s="6"/>
      <c r="M43" s="6"/>
    </row>
    <row r="44" customFormat="false" ht="15.25" hidden="false" customHeight="false" outlineLevel="0" collapsed="false">
      <c r="A44" s="0" t="s">
        <v>55</v>
      </c>
      <c r="B44" s="1" t="n">
        <v>43904</v>
      </c>
      <c r="C44" s="6" t="n">
        <v>85</v>
      </c>
      <c r="D44" s="6" t="n">
        <v>0</v>
      </c>
      <c r="E44" s="6"/>
      <c r="F44" s="6"/>
      <c r="G44" s="6" t="n">
        <v>20</v>
      </c>
      <c r="H44" s="6" t="n">
        <v>65</v>
      </c>
      <c r="I44" s="6" t="n">
        <v>2</v>
      </c>
      <c r="J44" s="6" t="n">
        <v>8.6</v>
      </c>
      <c r="K44" s="6"/>
      <c r="L44" s="6"/>
      <c r="M44" s="6"/>
    </row>
    <row r="45" customFormat="false" ht="15.25" hidden="false" customHeight="false" outlineLevel="0" collapsed="false">
      <c r="A45" s="0" t="s">
        <v>55</v>
      </c>
      <c r="B45" s="1" t="n">
        <v>43905</v>
      </c>
      <c r="C45" s="6" t="n">
        <v>85</v>
      </c>
      <c r="D45" s="6" t="n">
        <v>0</v>
      </c>
      <c r="E45" s="6"/>
      <c r="F45" s="6"/>
      <c r="G45" s="6" t="n">
        <v>20</v>
      </c>
      <c r="H45" s="6" t="n">
        <v>65</v>
      </c>
      <c r="I45" s="6" t="n">
        <v>2</v>
      </c>
      <c r="J45" s="6" t="n">
        <v>8.6</v>
      </c>
      <c r="K45" s="6"/>
      <c r="L45" s="6"/>
      <c r="M45" s="6"/>
    </row>
    <row r="46" customFormat="false" ht="15.25" hidden="false" customHeight="false" outlineLevel="0" collapsed="false">
      <c r="A46" s="0" t="s">
        <v>55</v>
      </c>
      <c r="B46" s="1" t="n">
        <v>43906</v>
      </c>
      <c r="C46" s="6" t="n">
        <v>98</v>
      </c>
      <c r="D46" s="6" t="n">
        <v>13</v>
      </c>
      <c r="E46" s="6"/>
      <c r="F46" s="6"/>
      <c r="G46" s="6" t="n">
        <v>20</v>
      </c>
      <c r="H46" s="6" t="n">
        <v>78</v>
      </c>
      <c r="I46" s="6" t="n">
        <v>2</v>
      </c>
      <c r="J46" s="6" t="n">
        <v>9.9</v>
      </c>
      <c r="K46" s="6"/>
      <c r="L46" s="6"/>
      <c r="M46" s="6"/>
    </row>
    <row r="47" customFormat="false" ht="15.25" hidden="false" customHeight="false" outlineLevel="0" collapsed="false">
      <c r="A47" s="0" t="s">
        <v>55</v>
      </c>
      <c r="B47" s="1" t="n">
        <v>43907</v>
      </c>
      <c r="C47" s="6" t="n">
        <v>98</v>
      </c>
      <c r="D47" s="6" t="n">
        <v>0</v>
      </c>
      <c r="E47" s="6"/>
      <c r="F47" s="6"/>
      <c r="G47" s="6" t="n">
        <v>23</v>
      </c>
      <c r="H47" s="6" t="n">
        <v>75</v>
      </c>
      <c r="I47" s="6" t="n">
        <v>2</v>
      </c>
      <c r="J47" s="6" t="n">
        <v>9.9</v>
      </c>
      <c r="K47" s="6"/>
      <c r="L47" s="6"/>
      <c r="M47" s="6"/>
    </row>
    <row r="48" customFormat="false" ht="15.25" hidden="false" customHeight="false" outlineLevel="0" collapsed="false">
      <c r="A48" s="0" t="s">
        <v>55</v>
      </c>
      <c r="B48" s="1" t="n">
        <v>43908</v>
      </c>
      <c r="C48" s="6" t="n">
        <v>113</v>
      </c>
      <c r="D48" s="6" t="n">
        <v>15</v>
      </c>
      <c r="E48" s="6"/>
      <c r="F48" s="6"/>
      <c r="G48" s="6" t="n">
        <v>26</v>
      </c>
      <c r="H48" s="6" t="n">
        <v>87</v>
      </c>
      <c r="I48" s="6" t="n">
        <v>2</v>
      </c>
      <c r="J48" s="6" t="n">
        <v>11.4</v>
      </c>
      <c r="K48" s="6"/>
      <c r="L48" s="6"/>
      <c r="M48" s="6"/>
    </row>
    <row r="49" customFormat="false" ht="15.25" hidden="false" customHeight="false" outlineLevel="0" collapsed="false">
      <c r="A49" s="0" t="s">
        <v>55</v>
      </c>
      <c r="B49" s="1" t="n">
        <v>43909</v>
      </c>
      <c r="C49" s="6" t="n">
        <v>113</v>
      </c>
      <c r="D49" s="6" t="n">
        <v>0</v>
      </c>
      <c r="E49" s="6"/>
      <c r="F49" s="6"/>
      <c r="G49" s="6" t="n">
        <v>26</v>
      </c>
      <c r="H49" s="6" t="n">
        <v>87</v>
      </c>
      <c r="I49" s="6" t="n">
        <v>2</v>
      </c>
      <c r="J49" s="6" t="n">
        <v>11</v>
      </c>
      <c r="K49" s="6"/>
      <c r="L49" s="6"/>
      <c r="M49" s="6"/>
    </row>
    <row r="50" customFormat="false" ht="15.25" hidden="false" customHeight="false" outlineLevel="0" collapsed="false">
      <c r="A50" s="0" t="s">
        <v>55</v>
      </c>
      <c r="B50" s="1" t="n">
        <v>43910</v>
      </c>
      <c r="C50" s="6" t="n">
        <v>140</v>
      </c>
      <c r="D50" s="6" t="n">
        <v>27</v>
      </c>
      <c r="E50" s="6"/>
      <c r="F50" s="6"/>
      <c r="G50" s="6" t="n">
        <v>31</v>
      </c>
      <c r="H50" s="6" t="n">
        <v>109</v>
      </c>
      <c r="I50" s="6" t="n">
        <v>2</v>
      </c>
      <c r="J50" s="6" t="n">
        <v>14</v>
      </c>
      <c r="K50" s="6"/>
      <c r="L50" s="6"/>
      <c r="M50" s="6"/>
    </row>
    <row r="51" customFormat="false" ht="15.25" hidden="false" customHeight="false" outlineLevel="0" collapsed="false">
      <c r="A51" s="0" t="s">
        <v>55</v>
      </c>
      <c r="B51" s="1" t="n">
        <v>43911</v>
      </c>
      <c r="C51" s="6" t="n">
        <v>140</v>
      </c>
      <c r="D51" s="6" t="n">
        <v>0</v>
      </c>
      <c r="E51" s="6" t="n">
        <v>2</v>
      </c>
      <c r="F51" s="6"/>
      <c r="G51" s="6" t="n">
        <v>31</v>
      </c>
      <c r="H51" s="6" t="n">
        <v>107</v>
      </c>
      <c r="I51" s="6" t="n">
        <v>2</v>
      </c>
      <c r="J51" s="6" t="n">
        <v>14</v>
      </c>
      <c r="K51" s="6"/>
      <c r="L51" s="6"/>
      <c r="M51" s="6"/>
    </row>
    <row r="52" customFormat="false" ht="15.25" hidden="false" customHeight="false" outlineLevel="0" collapsed="false">
      <c r="A52" s="0" t="s">
        <v>55</v>
      </c>
      <c r="B52" s="1" t="n">
        <v>43912</v>
      </c>
      <c r="C52" s="6" t="n">
        <v>153</v>
      </c>
      <c r="D52" s="6" t="n">
        <v>13</v>
      </c>
      <c r="E52" s="6" t="n">
        <v>2</v>
      </c>
      <c r="F52" s="6"/>
      <c r="G52" s="6" t="n">
        <v>38</v>
      </c>
      <c r="H52" s="6" t="n">
        <v>113</v>
      </c>
      <c r="I52" s="6" t="n">
        <v>2</v>
      </c>
      <c r="J52" s="6" t="n">
        <v>15</v>
      </c>
      <c r="K52" s="6"/>
      <c r="L52" s="6"/>
      <c r="M52" s="6"/>
    </row>
    <row r="53" customFormat="false" ht="15.25" hidden="false" customHeight="false" outlineLevel="0" collapsed="false">
      <c r="A53" s="0" t="s">
        <v>55</v>
      </c>
      <c r="B53" s="1" t="n">
        <v>43913</v>
      </c>
      <c r="C53" s="6" t="n">
        <v>153</v>
      </c>
      <c r="D53" s="6" t="n">
        <v>0</v>
      </c>
      <c r="E53" s="6" t="n">
        <v>2</v>
      </c>
      <c r="F53" s="6"/>
      <c r="G53" s="6" t="n">
        <v>38</v>
      </c>
      <c r="H53" s="6" t="n">
        <v>113</v>
      </c>
      <c r="I53" s="6" t="n">
        <v>2</v>
      </c>
      <c r="J53" s="6" t="n">
        <v>15</v>
      </c>
      <c r="K53" s="6"/>
      <c r="L53" s="6"/>
      <c r="M53" s="6"/>
    </row>
    <row r="54" customFormat="false" ht="15.25" hidden="false" customHeight="false" outlineLevel="0" collapsed="false">
      <c r="A54" s="0" t="s">
        <v>55</v>
      </c>
      <c r="B54" s="1" t="n">
        <v>43914</v>
      </c>
      <c r="C54" s="6" t="n">
        <v>198</v>
      </c>
      <c r="D54" s="6" t="n">
        <v>45</v>
      </c>
      <c r="E54" s="6" t="n">
        <v>2</v>
      </c>
      <c r="F54" s="6"/>
      <c r="G54" s="6" t="n">
        <v>41</v>
      </c>
      <c r="H54" s="6" t="n">
        <v>155</v>
      </c>
      <c r="I54" s="6" t="n">
        <v>2</v>
      </c>
      <c r="J54" s="6" t="n">
        <v>20</v>
      </c>
      <c r="K54" s="6"/>
      <c r="L54" s="6"/>
      <c r="M54" s="6"/>
    </row>
    <row r="55" customFormat="false" ht="15.25" hidden="false" customHeight="false" outlineLevel="0" collapsed="false">
      <c r="A55" s="0" t="s">
        <v>55</v>
      </c>
      <c r="B55" s="1" t="n">
        <v>43915</v>
      </c>
      <c r="C55" s="8" t="n">
        <v>248</v>
      </c>
      <c r="D55" s="8" t="n">
        <v>50</v>
      </c>
      <c r="E55" s="8" t="n">
        <v>2</v>
      </c>
      <c r="F55" s="8"/>
      <c r="G55" s="8" t="n">
        <v>45</v>
      </c>
      <c r="H55" s="8" t="n">
        <v>201</v>
      </c>
      <c r="I55" s="8" t="n">
        <v>2</v>
      </c>
      <c r="J55" s="8" t="n">
        <v>25</v>
      </c>
      <c r="K55" s="10" t="n">
        <v>0.2</v>
      </c>
      <c r="L55" s="8"/>
      <c r="M55" s="8"/>
    </row>
    <row r="56" customFormat="false" ht="15.25" hidden="false" customHeight="false" outlineLevel="0" collapsed="false">
      <c r="A56" s="0" t="s">
        <v>55</v>
      </c>
      <c r="B56" s="1" t="n">
        <v>43916</v>
      </c>
      <c r="C56" s="8" t="n">
        <v>333</v>
      </c>
      <c r="D56" s="8" t="n">
        <v>85</v>
      </c>
      <c r="E56" s="8" t="n">
        <v>2</v>
      </c>
      <c r="F56" s="8"/>
      <c r="G56" s="8" t="n">
        <v>52</v>
      </c>
      <c r="H56" s="8" t="n">
        <v>279</v>
      </c>
      <c r="I56" s="8" t="n">
        <v>2</v>
      </c>
      <c r="J56" s="8" t="n">
        <v>34</v>
      </c>
      <c r="K56" s="10" t="n">
        <v>0.2</v>
      </c>
      <c r="L56" s="8"/>
      <c r="M56" s="8"/>
    </row>
    <row r="57" customFormat="false" ht="15.25" hidden="false" customHeight="false" outlineLevel="0" collapsed="false">
      <c r="A57" s="0" t="s">
        <v>55</v>
      </c>
      <c r="B57" s="1" t="n">
        <v>43917</v>
      </c>
      <c r="C57" s="8" t="n">
        <v>333</v>
      </c>
      <c r="D57" s="8" t="n">
        <v>0</v>
      </c>
      <c r="E57" s="8" t="n">
        <v>2</v>
      </c>
      <c r="F57" s="8"/>
      <c r="G57" s="8" t="n">
        <v>52</v>
      </c>
      <c r="H57" s="8" t="n">
        <v>279</v>
      </c>
      <c r="I57" s="8" t="n">
        <v>2</v>
      </c>
      <c r="J57" s="8" t="n">
        <v>34</v>
      </c>
      <c r="K57" s="10" t="n">
        <v>0.2</v>
      </c>
      <c r="L57" s="8"/>
      <c r="M57" s="8"/>
    </row>
    <row r="58" customFormat="false" ht="15.25" hidden="false" customHeight="false" outlineLevel="0" collapsed="false">
      <c r="A58" s="0" t="s">
        <v>55</v>
      </c>
      <c r="B58" s="1" t="n">
        <v>43918</v>
      </c>
      <c r="C58" s="8" t="n">
        <v>405</v>
      </c>
      <c r="D58" s="8" t="n">
        <v>72</v>
      </c>
      <c r="E58" s="8" t="n">
        <v>2</v>
      </c>
      <c r="F58" s="8"/>
      <c r="G58" s="8" t="n">
        <v>52</v>
      </c>
      <c r="H58" s="8" t="n">
        <v>351</v>
      </c>
      <c r="I58" s="8" t="n">
        <v>2</v>
      </c>
      <c r="J58" s="8" t="n">
        <v>41</v>
      </c>
      <c r="K58" s="10" t="n">
        <v>0.2</v>
      </c>
      <c r="M58" s="8"/>
    </row>
    <row r="59" customFormat="false" ht="15.25" hidden="false" customHeight="false" outlineLevel="0" collapsed="false">
      <c r="A59" s="0" t="s">
        <v>55</v>
      </c>
      <c r="B59" s="1" t="n">
        <v>43919</v>
      </c>
      <c r="C59" s="8" t="n">
        <v>468</v>
      </c>
      <c r="D59" s="8" t="n">
        <v>63</v>
      </c>
      <c r="E59" s="8" t="n">
        <v>2</v>
      </c>
      <c r="F59" s="8"/>
      <c r="G59" s="8" t="n">
        <v>52</v>
      </c>
      <c r="H59" s="8" t="n">
        <v>414</v>
      </c>
      <c r="I59" s="8" t="n">
        <v>2</v>
      </c>
      <c r="J59" s="8" t="n">
        <v>47</v>
      </c>
      <c r="K59" s="10" t="n">
        <v>0.2</v>
      </c>
      <c r="M59" s="8"/>
    </row>
    <row r="60" customFormat="false" ht="15.25" hidden="false" customHeight="false" outlineLevel="0" collapsed="false">
      <c r="A60" s="0" t="s">
        <v>55</v>
      </c>
      <c r="B60" s="1" t="n">
        <v>43920</v>
      </c>
      <c r="C60" s="8" t="n">
        <v>570</v>
      </c>
      <c r="D60" s="8" t="n">
        <v>102</v>
      </c>
      <c r="E60" s="8" t="n">
        <v>3</v>
      </c>
      <c r="F60" s="8" t="n">
        <v>1</v>
      </c>
      <c r="G60" s="8" t="n">
        <v>58</v>
      </c>
      <c r="H60" s="8" t="n">
        <v>509</v>
      </c>
      <c r="I60" s="8" t="n">
        <v>2</v>
      </c>
      <c r="J60" s="8" t="n">
        <v>58</v>
      </c>
      <c r="K60" s="10" t="n">
        <v>0.3</v>
      </c>
      <c r="M60" s="8"/>
    </row>
    <row r="61" customFormat="false" ht="15.25" hidden="false" customHeight="false" outlineLevel="0" collapsed="false">
      <c r="A61" s="0" t="s">
        <v>55</v>
      </c>
      <c r="B61" s="1" t="n">
        <v>43921</v>
      </c>
      <c r="C61" s="8" t="n">
        <v>611</v>
      </c>
      <c r="D61" s="8" t="n">
        <v>41</v>
      </c>
      <c r="E61" s="8" t="n">
        <v>5</v>
      </c>
      <c r="F61" s="8" t="n">
        <v>2</v>
      </c>
      <c r="G61" s="8" t="n">
        <v>61</v>
      </c>
      <c r="H61" s="8" t="n">
        <v>545</v>
      </c>
      <c r="I61" s="8" t="n">
        <v>2</v>
      </c>
      <c r="J61" s="8" t="n">
        <v>62</v>
      </c>
      <c r="K61" s="10" t="n">
        <v>0.5</v>
      </c>
      <c r="M61" s="8"/>
    </row>
    <row r="62" customFormat="false" ht="15.25" hidden="false" customHeight="false" outlineLevel="0" collapsed="false">
      <c r="A62" s="0" t="s">
        <v>55</v>
      </c>
      <c r="B62" s="1" t="n">
        <v>43922</v>
      </c>
      <c r="C62" s="8" t="n">
        <v>664</v>
      </c>
      <c r="D62" s="8" t="n">
        <v>53</v>
      </c>
      <c r="E62" s="8" t="n">
        <v>6</v>
      </c>
      <c r="F62" s="8" t="n">
        <v>1</v>
      </c>
      <c r="G62" s="8" t="n">
        <v>61</v>
      </c>
      <c r="H62" s="8" t="n">
        <v>597</v>
      </c>
      <c r="I62" s="8" t="n">
        <v>2</v>
      </c>
      <c r="J62" s="8" t="n">
        <v>67</v>
      </c>
      <c r="K62" s="10" t="n">
        <v>0.6</v>
      </c>
      <c r="M62" s="8"/>
    </row>
    <row r="63" customFormat="false" ht="15.25" hidden="false" customHeight="false" outlineLevel="0" collapsed="false">
      <c r="A63" s="0" t="s">
        <v>55</v>
      </c>
      <c r="B63" s="1" t="n">
        <v>43923</v>
      </c>
      <c r="C63" s="8" t="n">
        <v>814</v>
      </c>
      <c r="D63" s="8" t="n">
        <v>150</v>
      </c>
      <c r="E63" s="8" t="n">
        <v>8</v>
      </c>
      <c r="F63" s="8" t="n">
        <v>2</v>
      </c>
      <c r="G63" s="8" t="n">
        <v>61</v>
      </c>
      <c r="H63" s="8" t="n">
        <v>745</v>
      </c>
      <c r="I63" s="8" t="n">
        <v>2</v>
      </c>
      <c r="J63" s="8" t="n">
        <v>82</v>
      </c>
      <c r="K63" s="10" t="n">
        <v>0.8</v>
      </c>
      <c r="M63" s="8"/>
    </row>
    <row r="64" customFormat="false" ht="15.25" hidden="false" customHeight="false" outlineLevel="0" collapsed="false">
      <c r="A64" s="0" t="s">
        <v>55</v>
      </c>
      <c r="B64" s="1" t="n">
        <v>43924</v>
      </c>
      <c r="C64" s="8" t="n">
        <v>1024</v>
      </c>
      <c r="D64" s="8" t="n">
        <v>210</v>
      </c>
      <c r="E64" s="8" t="n">
        <v>8</v>
      </c>
      <c r="F64" s="8"/>
      <c r="G64" s="8" t="n">
        <v>96</v>
      </c>
      <c r="H64" s="8" t="n">
        <v>920</v>
      </c>
      <c r="I64" s="8" t="n">
        <v>2</v>
      </c>
      <c r="J64" s="8" t="n">
        <v>104</v>
      </c>
      <c r="K64" s="10" t="n">
        <v>0.8</v>
      </c>
      <c r="M64" s="8"/>
    </row>
    <row r="65" customFormat="false" ht="15.25" hidden="false" customHeight="false" outlineLevel="0" collapsed="false">
      <c r="A65" s="0" t="s">
        <v>55</v>
      </c>
      <c r="B65" s="1" t="n">
        <v>43925</v>
      </c>
      <c r="C65" s="8" t="n">
        <v>1264</v>
      </c>
      <c r="D65" s="8" t="n">
        <v>240</v>
      </c>
      <c r="E65" s="8" t="n">
        <v>9</v>
      </c>
      <c r="F65" s="8" t="n">
        <v>1</v>
      </c>
      <c r="G65" s="8" t="n">
        <v>108</v>
      </c>
      <c r="H65" s="8" t="n">
        <v>1147</v>
      </c>
      <c r="I65" s="8" t="n">
        <v>2</v>
      </c>
      <c r="J65" s="8" t="n">
        <v>128</v>
      </c>
      <c r="K65" s="10" t="n">
        <v>0.9</v>
      </c>
      <c r="M65" s="8"/>
    </row>
    <row r="66" customFormat="false" ht="15.25" hidden="false" customHeight="false" outlineLevel="0" collapsed="false">
      <c r="A66" s="0" t="s">
        <v>55</v>
      </c>
      <c r="B66" s="1" t="n">
        <v>43926</v>
      </c>
      <c r="C66" s="8" t="n">
        <v>1505</v>
      </c>
      <c r="D66" s="8" t="n">
        <v>241</v>
      </c>
      <c r="E66" s="8" t="n">
        <v>10</v>
      </c>
      <c r="F66" s="8" t="n">
        <v>1</v>
      </c>
      <c r="G66" s="8" t="n">
        <v>125</v>
      </c>
      <c r="H66" s="8" t="n">
        <v>1370</v>
      </c>
      <c r="I66" s="8" t="n">
        <v>2</v>
      </c>
      <c r="J66" s="8" t="n">
        <v>152</v>
      </c>
      <c r="K66" s="8" t="n">
        <v>1</v>
      </c>
      <c r="L66" s="8" t="n">
        <v>220000</v>
      </c>
      <c r="M66" s="8" t="n">
        <v>22244</v>
      </c>
    </row>
    <row r="67" customFormat="false" ht="15.25" hidden="false" customHeight="false" outlineLevel="0" collapsed="false">
      <c r="A67" s="0" t="s">
        <v>55</v>
      </c>
      <c r="B67" s="1" t="n">
        <v>43927</v>
      </c>
      <c r="C67" s="8" t="n">
        <v>1799</v>
      </c>
      <c r="D67" s="8" t="n">
        <v>294</v>
      </c>
      <c r="E67" s="8" t="n">
        <v>10</v>
      </c>
      <c r="F67" s="8"/>
      <c r="G67" s="8" t="n">
        <v>144</v>
      </c>
      <c r="H67" s="8" t="n">
        <v>1645</v>
      </c>
      <c r="I67" s="8" t="n">
        <v>1</v>
      </c>
      <c r="J67" s="8" t="n">
        <v>182</v>
      </c>
      <c r="K67" s="8" t="n">
        <v>1</v>
      </c>
      <c r="L67" s="8" t="n">
        <v>220000</v>
      </c>
      <c r="M67" s="8" t="n">
        <v>22244</v>
      </c>
    </row>
    <row r="68" customFormat="false" ht="15.25" hidden="false" customHeight="false" outlineLevel="0" collapsed="false">
      <c r="A68" s="0" t="s">
        <v>55</v>
      </c>
      <c r="B68" s="1" t="n">
        <v>43928</v>
      </c>
      <c r="C68" s="13" t="n">
        <v>2076</v>
      </c>
      <c r="D68" s="13" t="n">
        <v>277</v>
      </c>
      <c r="E68" s="13" t="n">
        <v>11</v>
      </c>
      <c r="F68" s="13" t="n">
        <v>1</v>
      </c>
      <c r="G68" s="13" t="n">
        <v>167</v>
      </c>
      <c r="H68" s="13" t="n">
        <v>1898</v>
      </c>
      <c r="I68" s="13" t="n">
        <v>1</v>
      </c>
      <c r="J68" s="13" t="n">
        <v>210</v>
      </c>
      <c r="K68" s="13" t="n">
        <v>1</v>
      </c>
      <c r="L68" s="13" t="n">
        <v>220000</v>
      </c>
      <c r="M68" s="13" t="n">
        <v>22244</v>
      </c>
    </row>
    <row r="69" customFormat="false" ht="15.25" hidden="false" customHeight="false" outlineLevel="0" collapsed="false">
      <c r="A69" s="0" t="s">
        <v>55</v>
      </c>
      <c r="B69" s="1" t="n">
        <v>43929</v>
      </c>
      <c r="C69" s="12" t="n">
        <v>2359</v>
      </c>
      <c r="D69" s="12" t="n">
        <v>283</v>
      </c>
      <c r="E69" s="12" t="n">
        <v>12</v>
      </c>
      <c r="F69" s="12" t="n">
        <v>1</v>
      </c>
      <c r="G69" s="12" t="n">
        <v>186</v>
      </c>
      <c r="H69" s="12" t="n">
        <v>2161</v>
      </c>
      <c r="I69" s="12" t="n">
        <v>1</v>
      </c>
      <c r="J69" s="12" t="n">
        <v>239</v>
      </c>
      <c r="K69" s="12" t="n">
        <v>1</v>
      </c>
      <c r="L69" s="12" t="n">
        <v>220000</v>
      </c>
      <c r="M69" s="12" t="n">
        <v>22244</v>
      </c>
    </row>
    <row r="70" customFormat="false" ht="15.25" hidden="false" customHeight="false" outlineLevel="0" collapsed="false">
      <c r="A70" s="0" t="s">
        <v>55</v>
      </c>
      <c r="B70" s="1" t="n">
        <v>43930</v>
      </c>
      <c r="C70" s="12" t="n">
        <v>2659</v>
      </c>
      <c r="D70" s="12" t="n">
        <v>300</v>
      </c>
      <c r="E70" s="12" t="n">
        <v>12</v>
      </c>
      <c r="F70" s="12" t="n">
        <v>0</v>
      </c>
      <c r="G70" s="12" t="n">
        <v>239</v>
      </c>
      <c r="H70" s="12" t="n">
        <v>2408</v>
      </c>
      <c r="I70" s="12" t="n">
        <v>1</v>
      </c>
      <c r="J70" s="12" t="n">
        <v>269</v>
      </c>
      <c r="K70" s="12" t="n">
        <v>1</v>
      </c>
      <c r="L70" s="12" t="n">
        <v>593095</v>
      </c>
      <c r="M70" s="12" t="n">
        <v>59967</v>
      </c>
    </row>
    <row r="71" customFormat="false" ht="15.25" hidden="false" customHeight="false" outlineLevel="0" collapsed="false">
      <c r="A71" s="0" t="s">
        <v>55</v>
      </c>
      <c r="B71" s="1" t="n">
        <v>43931</v>
      </c>
      <c r="C71" s="12" t="n">
        <v>2990</v>
      </c>
      <c r="D71" s="12" t="n">
        <v>331</v>
      </c>
      <c r="E71" s="12" t="n">
        <v>14</v>
      </c>
      <c r="F71" s="12" t="n">
        <v>2</v>
      </c>
      <c r="G71" s="12" t="n">
        <v>268</v>
      </c>
      <c r="H71" s="12" t="n">
        <v>2708</v>
      </c>
      <c r="I71" s="12" t="n">
        <v>1</v>
      </c>
      <c r="J71" s="12" t="n">
        <v>302</v>
      </c>
      <c r="K71" s="12" t="n">
        <v>1</v>
      </c>
      <c r="L71" s="12" t="n">
        <v>593095</v>
      </c>
      <c r="M71" s="12" t="n">
        <v>59967</v>
      </c>
    </row>
    <row r="72" customFormat="false" ht="15.25" hidden="false" customHeight="false" outlineLevel="0" collapsed="false">
      <c r="A72" s="0" t="s">
        <v>55</v>
      </c>
      <c r="B72" s="1" t="n">
        <v>43932</v>
      </c>
      <c r="C72" s="12" t="n">
        <v>3360</v>
      </c>
      <c r="D72" s="12" t="n">
        <v>370</v>
      </c>
      <c r="E72" s="12" t="n">
        <v>16</v>
      </c>
      <c r="F72" s="12" t="n">
        <v>2</v>
      </c>
      <c r="G72" s="12" t="n">
        <v>418</v>
      </c>
      <c r="H72" s="12" t="n">
        <v>2926</v>
      </c>
      <c r="I72" s="12" t="n">
        <v>1</v>
      </c>
      <c r="J72" s="12" t="n">
        <v>340</v>
      </c>
      <c r="K72" s="12" t="n">
        <v>2</v>
      </c>
      <c r="L72" s="12" t="n">
        <v>593095</v>
      </c>
      <c r="M72" s="12" t="n">
        <v>59967</v>
      </c>
    </row>
    <row r="73" customFormat="false" ht="15.25" hidden="false" customHeight="false" outlineLevel="0" collapsed="false">
      <c r="A73" s="0" t="s">
        <v>55</v>
      </c>
      <c r="B73" s="1" t="n">
        <v>43933</v>
      </c>
      <c r="C73" s="12" t="n">
        <v>3736</v>
      </c>
      <c r="D73" s="12" t="n">
        <v>376</v>
      </c>
      <c r="E73" s="12" t="n">
        <v>20</v>
      </c>
      <c r="F73" s="12" t="n">
        <v>4</v>
      </c>
      <c r="G73" s="12" t="n">
        <v>588</v>
      </c>
      <c r="H73" s="12" t="n">
        <v>3128</v>
      </c>
      <c r="I73" s="12" t="n">
        <v>1</v>
      </c>
      <c r="J73" s="12" t="n">
        <v>378</v>
      </c>
      <c r="K73" s="12" t="n">
        <v>2</v>
      </c>
      <c r="L73" s="12" t="n">
        <v>648195</v>
      </c>
      <c r="M73" s="12" t="n">
        <v>65538</v>
      </c>
    </row>
    <row r="74" customFormat="false" ht="15.25" hidden="false" customHeight="false" outlineLevel="0" collapsed="false">
      <c r="A74" s="0" t="s">
        <v>55</v>
      </c>
      <c r="B74" s="1" t="n">
        <v>43934</v>
      </c>
      <c r="C74" s="12" t="n">
        <v>4123</v>
      </c>
      <c r="D74" s="12" t="n">
        <v>387</v>
      </c>
      <c r="E74" s="12" t="n">
        <v>22</v>
      </c>
      <c r="F74" s="12" t="n">
        <v>2</v>
      </c>
      <c r="G74" s="12" t="n">
        <v>680</v>
      </c>
      <c r="H74" s="12" t="n">
        <v>3421</v>
      </c>
      <c r="I74" s="12" t="n">
        <v>1</v>
      </c>
      <c r="J74" s="12" t="n">
        <v>417</v>
      </c>
      <c r="K74" s="12" t="n">
        <v>2</v>
      </c>
      <c r="L74" s="12" t="n">
        <v>648195</v>
      </c>
      <c r="M74" s="12" t="n">
        <v>65538</v>
      </c>
    </row>
    <row r="75" customFormat="false" ht="15.25" hidden="false" customHeight="false" outlineLevel="0" collapsed="false">
      <c r="A75" s="0" t="s">
        <v>55</v>
      </c>
      <c r="B75" s="1" t="n">
        <v>43935</v>
      </c>
      <c r="C75" s="12" t="n">
        <v>4521</v>
      </c>
      <c r="D75" s="12" t="n">
        <v>398</v>
      </c>
      <c r="E75" s="12" t="n">
        <v>25</v>
      </c>
      <c r="F75" s="12" t="n">
        <v>3</v>
      </c>
      <c r="G75" s="12" t="n">
        <v>852</v>
      </c>
      <c r="H75" s="12" t="n">
        <v>3644</v>
      </c>
      <c r="I75" s="12" t="n">
        <v>1</v>
      </c>
      <c r="J75" s="12" t="n">
        <v>457</v>
      </c>
      <c r="K75" s="12" t="n">
        <v>3</v>
      </c>
      <c r="L75" s="12" t="n">
        <v>648195</v>
      </c>
      <c r="M75" s="12" t="n">
        <v>65538</v>
      </c>
    </row>
    <row r="76" customFormat="false" ht="15.25" hidden="false" customHeight="false" outlineLevel="0" collapsed="false">
      <c r="A76" s="0" t="s">
        <v>55</v>
      </c>
      <c r="B76" s="1" t="n">
        <v>43936</v>
      </c>
      <c r="C76" s="12" t="n">
        <v>4933</v>
      </c>
      <c r="D76" s="12" t="n">
        <v>412</v>
      </c>
      <c r="E76" s="12" t="n">
        <v>28</v>
      </c>
      <c r="F76" s="12" t="n">
        <v>3</v>
      </c>
      <c r="G76" s="12" t="n">
        <v>933</v>
      </c>
      <c r="H76" s="12" t="n">
        <v>3972</v>
      </c>
      <c r="I76" s="12" t="n">
        <v>1</v>
      </c>
      <c r="J76" s="12" t="n">
        <v>499</v>
      </c>
      <c r="K76" s="12" t="n">
        <v>3</v>
      </c>
      <c r="L76" s="12" t="n">
        <v>648195</v>
      </c>
      <c r="M76" s="12" t="n">
        <v>65538</v>
      </c>
    </row>
    <row r="77" customFormat="false" ht="15.25" hidden="false" customHeight="false" outlineLevel="0" collapsed="false">
      <c r="A77" s="0" t="s">
        <v>55</v>
      </c>
      <c r="B77" s="1" t="n">
        <v>43937</v>
      </c>
      <c r="C77" s="12" t="n">
        <v>5365</v>
      </c>
      <c r="D77" s="12" t="n">
        <v>432</v>
      </c>
      <c r="E77" s="12" t="n">
        <v>33</v>
      </c>
      <c r="F77" s="12" t="n">
        <v>5</v>
      </c>
      <c r="G77" s="12" t="n">
        <v>1034</v>
      </c>
      <c r="H77" s="12" t="n">
        <v>4298</v>
      </c>
      <c r="I77" s="12" t="n">
        <v>1</v>
      </c>
      <c r="J77" s="12" t="n">
        <v>542</v>
      </c>
      <c r="K77" s="12" t="n">
        <v>3</v>
      </c>
      <c r="L77" s="12" t="n">
        <v>767000</v>
      </c>
      <c r="M77" s="12" t="n">
        <v>77550</v>
      </c>
    </row>
    <row r="78" customFormat="false" ht="15.25" hidden="false" customHeight="false" outlineLevel="0" collapsed="false">
      <c r="A78" s="0" t="s">
        <v>55</v>
      </c>
      <c r="B78" s="1" t="n">
        <v>43938</v>
      </c>
      <c r="C78" s="12" t="n">
        <v>5825</v>
      </c>
      <c r="D78" s="12" t="n">
        <v>460</v>
      </c>
      <c r="E78" s="12" t="n">
        <v>35</v>
      </c>
      <c r="F78" s="12" t="n">
        <v>2</v>
      </c>
      <c r="G78" s="12" t="n">
        <v>1095</v>
      </c>
      <c r="H78" s="12" t="n">
        <v>4695</v>
      </c>
      <c r="I78" s="12" t="n">
        <v>1</v>
      </c>
      <c r="J78" s="12" t="n">
        <v>589</v>
      </c>
      <c r="K78" s="12" t="n">
        <v>4</v>
      </c>
      <c r="L78" s="12" t="n">
        <v>767000</v>
      </c>
      <c r="M78" s="12" t="n">
        <v>77550</v>
      </c>
    </row>
    <row r="79" customFormat="false" ht="15.25" hidden="false" customHeight="false" outlineLevel="0" collapsed="false">
      <c r="A79" s="0" t="s">
        <v>55</v>
      </c>
      <c r="B79" s="1" t="n">
        <v>43939</v>
      </c>
      <c r="C79" s="12" t="n">
        <v>6302</v>
      </c>
      <c r="D79" s="12" t="n">
        <v>477</v>
      </c>
      <c r="E79" s="12" t="n">
        <v>37</v>
      </c>
      <c r="F79" s="12" t="n">
        <v>2</v>
      </c>
      <c r="G79" s="12" t="n">
        <v>1188</v>
      </c>
      <c r="H79" s="12" t="n">
        <v>5077</v>
      </c>
      <c r="I79" s="12" t="n">
        <v>1</v>
      </c>
      <c r="J79" s="12" t="n">
        <v>637</v>
      </c>
      <c r="K79" s="12" t="n">
        <v>4</v>
      </c>
      <c r="L79" s="12" t="n">
        <v>767000</v>
      </c>
      <c r="M79" s="12" t="n">
        <v>77550</v>
      </c>
    </row>
    <row r="80" customFormat="false" ht="15.25" hidden="false" customHeight="false" outlineLevel="0" collapsed="false">
      <c r="A80" s="0" t="s">
        <v>55</v>
      </c>
      <c r="B80" s="1" t="n">
        <v>43940</v>
      </c>
      <c r="C80" s="12" t="n">
        <v>6302</v>
      </c>
      <c r="D80" s="12" t="n">
        <v>0</v>
      </c>
      <c r="E80" s="12" t="n">
        <v>37</v>
      </c>
      <c r="F80" s="12" t="n">
        <v>0</v>
      </c>
      <c r="G80" s="12" t="n">
        <v>1188</v>
      </c>
      <c r="H80" s="12" t="n">
        <v>5077</v>
      </c>
      <c r="I80" s="12" t="n">
        <v>1</v>
      </c>
      <c r="J80" s="12" t="n">
        <v>637</v>
      </c>
      <c r="K80" s="12" t="n">
        <v>4</v>
      </c>
      <c r="L80" s="12" t="n">
        <v>767000</v>
      </c>
      <c r="M80" s="12" t="n">
        <v>77550</v>
      </c>
    </row>
    <row r="81" customFormat="false" ht="15.25" hidden="false" customHeight="false" outlineLevel="0" collapsed="false">
      <c r="A81" s="0" t="s">
        <v>55</v>
      </c>
      <c r="B81" s="1" t="n">
        <v>43941</v>
      </c>
      <c r="C81" s="12" t="n">
        <v>6781</v>
      </c>
      <c r="D81" s="12" t="n">
        <v>479</v>
      </c>
      <c r="E81" s="12" t="n">
        <v>41</v>
      </c>
      <c r="F81" s="12" t="n">
        <v>4</v>
      </c>
      <c r="G81" s="12" t="n">
        <v>1286</v>
      </c>
      <c r="H81" s="12" t="n">
        <v>5454</v>
      </c>
      <c r="I81" s="12" t="n">
        <v>1</v>
      </c>
      <c r="J81" s="12" t="n">
        <v>686</v>
      </c>
      <c r="K81" s="12" t="n">
        <v>4</v>
      </c>
      <c r="L81" s="12" t="n">
        <v>767000</v>
      </c>
      <c r="M81" s="12" t="n">
        <v>77550</v>
      </c>
    </row>
    <row r="82" customFormat="false" ht="15.25" hidden="false" customHeight="false" outlineLevel="0" collapsed="false">
      <c r="A82" s="0" t="s">
        <v>55</v>
      </c>
      <c r="B82" s="1" t="n">
        <v>43942</v>
      </c>
      <c r="C82" s="6" t="n">
        <v>7265</v>
      </c>
      <c r="D82" s="6" t="n">
        <v>484</v>
      </c>
      <c r="E82" s="6" t="n">
        <v>43</v>
      </c>
      <c r="F82" s="6" t="n">
        <v>2</v>
      </c>
      <c r="G82" s="6" t="n">
        <v>1360</v>
      </c>
      <c r="H82" s="6" t="n">
        <v>5862</v>
      </c>
      <c r="I82" s="6" t="n">
        <v>1</v>
      </c>
      <c r="J82" s="6" t="n">
        <v>735</v>
      </c>
      <c r="K82" s="6" t="n">
        <v>4</v>
      </c>
      <c r="L82" s="6" t="n">
        <v>767000</v>
      </c>
      <c r="M82" s="6" t="n">
        <v>77550</v>
      </c>
    </row>
    <row r="83" customFormat="false" ht="15.25" hidden="false" customHeight="false" outlineLevel="0" collapsed="false">
      <c r="A83" s="0" t="s">
        <v>55</v>
      </c>
      <c r="B83" s="1" t="n">
        <v>43943</v>
      </c>
      <c r="C83" s="6" t="n">
        <v>7755</v>
      </c>
      <c r="D83" s="6" t="n">
        <v>490</v>
      </c>
      <c r="E83" s="6" t="n">
        <v>46</v>
      </c>
      <c r="F83" s="6" t="n">
        <v>3</v>
      </c>
      <c r="G83" s="6" t="n">
        <v>1443</v>
      </c>
      <c r="H83" s="6" t="n">
        <v>6266</v>
      </c>
      <c r="I83" s="6" t="n">
        <v>1</v>
      </c>
      <c r="J83" s="6" t="n">
        <v>784</v>
      </c>
      <c r="K83" s="6" t="n">
        <v>5</v>
      </c>
      <c r="L83" s="6" t="n">
        <v>790000</v>
      </c>
      <c r="M83" s="6" t="n">
        <v>79875</v>
      </c>
    </row>
    <row r="84" customFormat="false" ht="15.25" hidden="false" customHeight="false" outlineLevel="0" collapsed="false">
      <c r="A84" s="0" t="s">
        <v>55</v>
      </c>
      <c r="B84" s="1" t="n">
        <v>43944</v>
      </c>
      <c r="C84" s="6" t="n">
        <v>8238</v>
      </c>
      <c r="D84" s="6" t="n">
        <v>483</v>
      </c>
      <c r="E84" s="6" t="n">
        <v>52</v>
      </c>
      <c r="F84" s="6" t="n">
        <v>6</v>
      </c>
      <c r="G84" s="6" t="n">
        <v>1546</v>
      </c>
      <c r="H84" s="6" t="n">
        <v>6640</v>
      </c>
      <c r="I84" s="6" t="n">
        <v>1</v>
      </c>
      <c r="J84" s="6" t="n">
        <v>833</v>
      </c>
      <c r="K84" s="6" t="n">
        <v>5</v>
      </c>
      <c r="L84" s="6" t="n">
        <v>790000</v>
      </c>
      <c r="M84" s="6" t="n">
        <v>79875</v>
      </c>
    </row>
    <row r="85" customFormat="false" ht="15.25" hidden="false" customHeight="false" outlineLevel="0" collapsed="false">
      <c r="A85" s="0" t="s">
        <v>55</v>
      </c>
      <c r="B85" s="1" t="n">
        <v>43945</v>
      </c>
      <c r="C85" s="6" t="n">
        <v>8756</v>
      </c>
      <c r="D85" s="6" t="n">
        <v>518</v>
      </c>
      <c r="E85" s="6" t="n">
        <v>56</v>
      </c>
      <c r="F85" s="6" t="n">
        <v>4</v>
      </c>
      <c r="G85" s="6" t="n">
        <v>1637</v>
      </c>
      <c r="H85" s="6" t="n">
        <v>7063</v>
      </c>
      <c r="I85" s="6" t="n">
        <v>1</v>
      </c>
      <c r="J85" s="6" t="n">
        <v>885</v>
      </c>
      <c r="K85" s="6" t="n">
        <v>6</v>
      </c>
      <c r="L85" s="6" t="n">
        <v>790000</v>
      </c>
      <c r="M85" s="6" t="n">
        <v>79875</v>
      </c>
    </row>
    <row r="86" customFormat="false" ht="15.25" hidden="false" customHeight="false" outlineLevel="0" collapsed="false">
      <c r="A86" s="0" t="s">
        <v>55</v>
      </c>
      <c r="B86" s="1" t="n">
        <v>43946</v>
      </c>
      <c r="C86" s="6" t="n">
        <v>9281</v>
      </c>
      <c r="D86" s="6" t="n">
        <v>525</v>
      </c>
      <c r="E86" s="6" t="n">
        <v>64</v>
      </c>
      <c r="F86" s="6" t="n">
        <v>8</v>
      </c>
      <c r="G86" s="6" t="n">
        <v>1760</v>
      </c>
      <c r="H86" s="6" t="n">
        <v>7457</v>
      </c>
      <c r="I86" s="6" t="n">
        <v>1</v>
      </c>
      <c r="J86" s="6" t="n">
        <v>938</v>
      </c>
      <c r="K86" s="6" t="n">
        <v>6</v>
      </c>
      <c r="L86" s="6" t="n">
        <v>790000</v>
      </c>
      <c r="M86" s="6" t="n">
        <v>79875</v>
      </c>
    </row>
    <row r="87" customFormat="false" ht="15.25" hidden="false" customHeight="false" outlineLevel="0" collapsed="false">
      <c r="A87" s="0" t="s">
        <v>55</v>
      </c>
      <c r="B87" s="1" t="n">
        <v>43947</v>
      </c>
      <c r="C87" s="6" t="n">
        <v>9813</v>
      </c>
      <c r="D87" s="6" t="n">
        <v>532</v>
      </c>
      <c r="E87" s="6" t="n">
        <v>71</v>
      </c>
      <c r="F87" s="6" t="n">
        <v>7</v>
      </c>
      <c r="G87" s="6" t="n">
        <v>1887</v>
      </c>
      <c r="H87" s="6" t="n">
        <v>7855</v>
      </c>
      <c r="I87" s="6" t="n">
        <v>1</v>
      </c>
      <c r="J87" s="6" t="n">
        <v>992</v>
      </c>
      <c r="K87" s="6" t="n">
        <v>7</v>
      </c>
      <c r="L87" s="6" t="n">
        <v>1022326</v>
      </c>
      <c r="M87" s="6" t="n">
        <v>103365</v>
      </c>
    </row>
    <row r="88" customFormat="false" ht="15.25" hidden="false" customHeight="false" outlineLevel="0" collapsed="false">
      <c r="A88" s="0" t="s">
        <v>55</v>
      </c>
      <c r="B88" s="1" t="n">
        <v>43948</v>
      </c>
      <c r="C88" s="6" t="n">
        <v>10349</v>
      </c>
      <c r="D88" s="6" t="n">
        <v>536</v>
      </c>
      <c r="E88" s="6" t="n">
        <v>76</v>
      </c>
      <c r="F88" s="6" t="n">
        <v>5</v>
      </c>
      <c r="G88" s="6" t="n">
        <v>1978</v>
      </c>
      <c r="H88" s="6" t="n">
        <v>8295</v>
      </c>
      <c r="I88" s="6" t="n">
        <v>1</v>
      </c>
      <c r="J88" s="6" t="n">
        <v>1046</v>
      </c>
      <c r="K88" s="6" t="n">
        <v>8</v>
      </c>
      <c r="L88" s="6" t="n">
        <v>1022326</v>
      </c>
      <c r="M88" s="6" t="n">
        <v>103365</v>
      </c>
    </row>
    <row r="89" customFormat="false" ht="14" hidden="false" customHeight="false" outlineLevel="0" collapsed="false">
      <c r="A89" s="0" t="s">
        <v>55</v>
      </c>
      <c r="B89" s="1" t="n">
        <v>43949</v>
      </c>
      <c r="C89" s="2" t="n">
        <v>10839</v>
      </c>
      <c r="D89" s="2" t="n">
        <v>490</v>
      </c>
      <c r="E89" s="2" t="n">
        <v>82</v>
      </c>
      <c r="F89" s="2" t="n">
        <v>6</v>
      </c>
      <c r="G89" s="2" t="n">
        <v>2090</v>
      </c>
      <c r="H89" s="2" t="n">
        <v>8667</v>
      </c>
      <c r="I89" s="2" t="n">
        <v>1</v>
      </c>
      <c r="J89" s="2" t="n">
        <v>1096</v>
      </c>
      <c r="K89" s="2" t="n">
        <v>8</v>
      </c>
      <c r="L89" s="2" t="n">
        <v>1057326</v>
      </c>
      <c r="M89" s="2" t="n">
        <v>106904</v>
      </c>
    </row>
    <row r="90" customFormat="false" ht="14" hidden="false" customHeight="false" outlineLevel="0" collapsed="false">
      <c r="A90" s="0" t="s">
        <v>55</v>
      </c>
      <c r="B90" s="1" t="n">
        <v>43950</v>
      </c>
      <c r="C90" s="2" t="n">
        <v>11380</v>
      </c>
      <c r="D90" s="2" t="n">
        <v>541</v>
      </c>
      <c r="E90" s="2" t="n">
        <v>89</v>
      </c>
      <c r="F90" s="2" t="n">
        <v>7</v>
      </c>
      <c r="G90" s="2" t="n">
        <v>2181</v>
      </c>
      <c r="H90" s="2" t="n">
        <v>9110</v>
      </c>
      <c r="I90" s="2" t="n">
        <v>1</v>
      </c>
      <c r="J90" s="2" t="n">
        <v>1151</v>
      </c>
      <c r="K90" s="2" t="n">
        <v>9</v>
      </c>
      <c r="L90" s="2" t="n">
        <v>1057326</v>
      </c>
      <c r="M90" s="2" t="n">
        <v>106904</v>
      </c>
    </row>
    <row r="91" customFormat="false" ht="14" hidden="false" customHeight="false" outlineLevel="0" collapsed="false">
      <c r="A91" s="0" t="s">
        <v>55</v>
      </c>
      <c r="B91" s="1" t="n">
        <v>43951</v>
      </c>
      <c r="C91" s="2" t="n">
        <v>11929</v>
      </c>
      <c r="D91" s="2" t="n">
        <v>549</v>
      </c>
      <c r="E91" s="2" t="n">
        <v>98</v>
      </c>
      <c r="F91" s="2" t="n">
        <v>9</v>
      </c>
      <c r="G91" s="2" t="n">
        <v>2329</v>
      </c>
      <c r="H91" s="2" t="n">
        <v>9502</v>
      </c>
      <c r="I91" s="2" t="n">
        <v>1</v>
      </c>
      <c r="J91" s="2" t="n">
        <v>1206</v>
      </c>
      <c r="K91" s="2" t="n">
        <v>10</v>
      </c>
      <c r="L91" s="2" t="n">
        <v>1122000</v>
      </c>
      <c r="M91" s="2" t="n">
        <v>113443</v>
      </c>
    </row>
    <row r="92" customFormat="false" ht="14.75" hidden="false" customHeight="false" outlineLevel="0" collapsed="false">
      <c r="A92" s="0" t="s">
        <v>55</v>
      </c>
      <c r="B92" s="1" t="n">
        <v>43952</v>
      </c>
      <c r="C92" s="2" t="n">
        <v>12481</v>
      </c>
      <c r="D92" s="2" t="n">
        <v>552</v>
      </c>
      <c r="E92" s="2" t="n">
        <v>105</v>
      </c>
      <c r="F92" s="2" t="n">
        <v>7</v>
      </c>
      <c r="G92" s="2" t="n">
        <v>2429</v>
      </c>
      <c r="H92" s="2" t="n">
        <v>9947</v>
      </c>
      <c r="I92" s="2" t="n">
        <v>1</v>
      </c>
      <c r="J92" s="2" t="n">
        <v>1262</v>
      </c>
      <c r="K92" s="2" t="n">
        <v>11</v>
      </c>
      <c r="L92" s="2" t="n">
        <v>1122000</v>
      </c>
      <c r="M92" s="2" t="n">
        <v>113443</v>
      </c>
    </row>
    <row r="93" customFormat="false" ht="15.25" hidden="false" customHeight="false" outlineLevel="0" collapsed="false">
      <c r="A93" s="0" t="s">
        <v>55</v>
      </c>
      <c r="B93" s="1" t="n">
        <v>43953</v>
      </c>
      <c r="C93" s="6" t="n">
        <f aca="false">Sheet1!SQ94</f>
        <v>13038</v>
      </c>
      <c r="D93" s="6" t="n">
        <f aca="false">Sheet1!SR94</f>
        <v>557</v>
      </c>
      <c r="E93" s="6" t="n">
        <f aca="false">Sheet1!SS94</f>
        <v>111</v>
      </c>
      <c r="F93" s="6" t="n">
        <f aca="false">Sheet1!ST94</f>
        <v>6</v>
      </c>
      <c r="G93" s="6" t="n">
        <f aca="false">Sheet1!SU94</f>
        <v>2543</v>
      </c>
      <c r="H93" s="6" t="n">
        <f aca="false">Sheet1!SV94</f>
        <v>10384</v>
      </c>
      <c r="I93" s="6" t="n">
        <f aca="false">Sheet1!SW94</f>
        <v>1</v>
      </c>
      <c r="J93" s="6" t="n">
        <f aca="false">Sheet1!SX94</f>
        <v>1318</v>
      </c>
      <c r="K93" s="6" t="n">
        <f aca="false">Sheet1!SY94</f>
        <v>11</v>
      </c>
      <c r="L93" s="6" t="n">
        <f aca="false">Sheet1!SZ94</f>
        <v>1200000</v>
      </c>
      <c r="M93" s="6" t="n">
        <f aca="false">Sheet1!TA94</f>
        <v>121330</v>
      </c>
    </row>
    <row r="94" customFormat="false" ht="15.25" hidden="false" customHeight="false" outlineLevel="0" collapsed="false">
      <c r="A94" s="0" t="s">
        <v>55</v>
      </c>
      <c r="B94" s="1" t="n">
        <v>43954</v>
      </c>
      <c r="C94" s="6" t="n">
        <f aca="false">Sheet1!SQ95</f>
        <v>13599</v>
      </c>
      <c r="D94" s="6" t="n">
        <f aca="false">Sheet1!SR95</f>
        <v>561</v>
      </c>
      <c r="E94" s="6" t="n">
        <f aca="false">Sheet1!SS95</f>
        <v>119</v>
      </c>
      <c r="F94" s="6" t="n">
        <f aca="false">Sheet1!ST95</f>
        <v>8</v>
      </c>
      <c r="G94" s="6" t="n">
        <f aca="false">Sheet1!SU95</f>
        <v>2664</v>
      </c>
      <c r="H94" s="6" t="n">
        <f aca="false">Sheet1!SV95</f>
        <v>10816</v>
      </c>
      <c r="I94" s="6" t="n">
        <f aca="false">Sheet1!SW95</f>
        <v>1</v>
      </c>
      <c r="J94" s="6" t="n">
        <f aca="false">Sheet1!SX95</f>
        <v>1375</v>
      </c>
      <c r="K94" s="6" t="n">
        <f aca="false">Sheet1!SY95</f>
        <v>12</v>
      </c>
      <c r="L94" s="6" t="n">
        <f aca="false">Sheet1!SZ95</f>
        <v>1200000</v>
      </c>
      <c r="M94" s="6" t="n">
        <f aca="false">Sheet1!TA95</f>
        <v>121330</v>
      </c>
    </row>
    <row r="95" customFormat="false" ht="15.25" hidden="false" customHeight="false" outlineLevel="0" collapsed="false"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7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56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56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56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56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56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56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56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56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56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56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56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56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56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56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56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56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56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56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56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56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56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56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56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56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56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56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56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56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56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56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56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56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56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56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56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56</v>
      </c>
      <c r="B37" s="1" t="n">
        <v>43897</v>
      </c>
      <c r="C37" s="7" t="n">
        <v>1</v>
      </c>
      <c r="D37" s="7" t="n">
        <v>1</v>
      </c>
      <c r="E37" s="7"/>
      <c r="F37" s="7"/>
      <c r="G37" s="7"/>
      <c r="H37" s="7" t="n">
        <v>1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56</v>
      </c>
      <c r="B38" s="1" t="n">
        <v>43898</v>
      </c>
      <c r="C38" s="6" t="n">
        <v>1</v>
      </c>
      <c r="D38" s="6" t="n">
        <v>0</v>
      </c>
      <c r="E38" s="6"/>
      <c r="F38" s="6"/>
      <c r="G38" s="6"/>
      <c r="H38" s="6" t="n">
        <v>1</v>
      </c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56</v>
      </c>
      <c r="B39" s="1" t="n">
        <v>43899</v>
      </c>
      <c r="C39" s="6" t="n">
        <v>1</v>
      </c>
      <c r="D39" s="6" t="n">
        <v>0</v>
      </c>
      <c r="E39" s="6"/>
      <c r="F39" s="6"/>
      <c r="G39" s="6"/>
      <c r="H39" s="6" t="n">
        <v>1</v>
      </c>
      <c r="I39" s="6"/>
      <c r="J39" s="6" t="n">
        <v>0.1</v>
      </c>
      <c r="K39" s="6"/>
      <c r="L39" s="6"/>
      <c r="M39" s="6"/>
    </row>
    <row r="40" customFormat="false" ht="15.25" hidden="false" customHeight="false" outlineLevel="0" collapsed="false">
      <c r="A40" s="0" t="s">
        <v>56</v>
      </c>
      <c r="B40" s="1" t="n">
        <v>43900</v>
      </c>
      <c r="C40" s="6" t="n">
        <v>2</v>
      </c>
      <c r="D40" s="6" t="n">
        <v>1</v>
      </c>
      <c r="E40" s="6"/>
      <c r="F40" s="6"/>
      <c r="G40" s="6"/>
      <c r="H40" s="6" t="n">
        <v>2</v>
      </c>
      <c r="I40" s="6"/>
      <c r="J40" s="6" t="n">
        <v>0.2</v>
      </c>
      <c r="K40" s="6"/>
      <c r="L40" s="6"/>
      <c r="M40" s="6"/>
    </row>
    <row r="41" customFormat="false" ht="15.25" hidden="false" customHeight="false" outlineLevel="0" collapsed="false">
      <c r="A41" s="0" t="s">
        <v>56</v>
      </c>
      <c r="B41" s="1" t="n">
        <v>43901</v>
      </c>
      <c r="C41" s="6" t="n">
        <v>5</v>
      </c>
      <c r="D41" s="6" t="n">
        <v>3</v>
      </c>
      <c r="E41" s="6"/>
      <c r="F41" s="6"/>
      <c r="G41" s="6"/>
      <c r="H41" s="6" t="n">
        <v>5</v>
      </c>
      <c r="I41" s="6"/>
      <c r="J41" s="6" t="n">
        <v>0.6</v>
      </c>
      <c r="K41" s="6"/>
      <c r="L41" s="6"/>
      <c r="M41" s="6"/>
    </row>
    <row r="42" customFormat="false" ht="15.25" hidden="false" customHeight="false" outlineLevel="0" collapsed="false">
      <c r="A42" s="0" t="s">
        <v>56</v>
      </c>
      <c r="B42" s="1" t="n">
        <v>43902</v>
      </c>
      <c r="C42" s="6" t="n">
        <v>12</v>
      </c>
      <c r="D42" s="6" t="n">
        <v>7</v>
      </c>
      <c r="E42" s="6"/>
      <c r="F42" s="6"/>
      <c r="G42" s="6"/>
      <c r="H42" s="6" t="n">
        <v>12</v>
      </c>
      <c r="I42" s="6"/>
      <c r="J42" s="6" t="n">
        <v>1.4</v>
      </c>
      <c r="K42" s="6"/>
      <c r="L42" s="6"/>
      <c r="M42" s="6"/>
    </row>
    <row r="43" customFormat="false" ht="15.25" hidden="false" customHeight="false" outlineLevel="0" collapsed="false">
      <c r="A43" s="0" t="s">
        <v>56</v>
      </c>
      <c r="B43" s="1" t="n">
        <v>43903</v>
      </c>
      <c r="C43" s="6" t="n">
        <v>24</v>
      </c>
      <c r="D43" s="6" t="n">
        <v>12</v>
      </c>
      <c r="E43" s="6"/>
      <c r="F43" s="6"/>
      <c r="G43" s="6"/>
      <c r="H43" s="6" t="n">
        <v>24</v>
      </c>
      <c r="I43" s="6"/>
      <c r="J43" s="6" t="n">
        <v>2.7</v>
      </c>
      <c r="K43" s="6"/>
      <c r="L43" s="6"/>
      <c r="M43" s="6"/>
    </row>
    <row r="44" customFormat="false" ht="15.25" hidden="false" customHeight="false" outlineLevel="0" collapsed="false">
      <c r="A44" s="0" t="s">
        <v>56</v>
      </c>
      <c r="B44" s="1" t="n">
        <v>43904</v>
      </c>
      <c r="C44" s="6" t="n">
        <v>35</v>
      </c>
      <c r="D44" s="6" t="n">
        <v>11</v>
      </c>
      <c r="E44" s="6"/>
      <c r="F44" s="6"/>
      <c r="G44" s="6"/>
      <c r="H44" s="6" t="n">
        <v>35</v>
      </c>
      <c r="I44" s="6" t="n">
        <v>1</v>
      </c>
      <c r="J44" s="6" t="n">
        <v>4</v>
      </c>
      <c r="K44" s="6"/>
      <c r="L44" s="6"/>
      <c r="M44" s="6"/>
    </row>
    <row r="45" customFormat="false" ht="15.25" hidden="false" customHeight="false" outlineLevel="0" collapsed="false">
      <c r="A45" s="0" t="s">
        <v>56</v>
      </c>
      <c r="B45" s="1" t="n">
        <v>43905</v>
      </c>
      <c r="C45" s="6" t="n">
        <v>46</v>
      </c>
      <c r="D45" s="6" t="n">
        <v>11</v>
      </c>
      <c r="E45" s="6"/>
      <c r="F45" s="6"/>
      <c r="G45" s="6"/>
      <c r="H45" s="6" t="n">
        <v>46</v>
      </c>
      <c r="I45" s="6" t="n">
        <v>1</v>
      </c>
      <c r="J45" s="6" t="n">
        <v>5.3</v>
      </c>
      <c r="K45" s="6"/>
      <c r="L45" s="6"/>
      <c r="M45" s="6"/>
    </row>
    <row r="46" customFormat="false" ht="15.25" hidden="false" customHeight="false" outlineLevel="0" collapsed="false">
      <c r="A46" s="0" t="s">
        <v>56</v>
      </c>
      <c r="B46" s="1" t="n">
        <v>43906</v>
      </c>
      <c r="C46" s="6" t="n">
        <v>48</v>
      </c>
      <c r="D46" s="6" t="n">
        <v>2</v>
      </c>
      <c r="E46" s="6"/>
      <c r="F46" s="6"/>
      <c r="G46" s="6" t="n">
        <v>1</v>
      </c>
      <c r="H46" s="6" t="n">
        <v>47</v>
      </c>
      <c r="I46" s="6" t="n">
        <v>1</v>
      </c>
      <c r="J46" s="6" t="n">
        <v>5.5</v>
      </c>
      <c r="K46" s="6"/>
      <c r="L46" s="6"/>
      <c r="M46" s="6"/>
    </row>
    <row r="47" customFormat="false" ht="15.25" hidden="false" customHeight="false" outlineLevel="0" collapsed="false">
      <c r="A47" s="0" t="s">
        <v>56</v>
      </c>
      <c r="B47" s="1" t="n">
        <v>43907</v>
      </c>
      <c r="C47" s="6" t="n">
        <v>57</v>
      </c>
      <c r="D47" s="6" t="n">
        <v>9</v>
      </c>
      <c r="E47" s="6"/>
      <c r="F47" s="6"/>
      <c r="G47" s="6" t="n">
        <v>1</v>
      </c>
      <c r="H47" s="6" t="n">
        <v>56</v>
      </c>
      <c r="I47" s="6" t="n">
        <v>2</v>
      </c>
      <c r="J47" s="6" t="n">
        <v>6.5</v>
      </c>
      <c r="K47" s="6"/>
      <c r="L47" s="6"/>
      <c r="M47" s="6"/>
    </row>
    <row r="48" customFormat="false" ht="15.25" hidden="false" customHeight="false" outlineLevel="0" collapsed="false">
      <c r="A48" s="0" t="s">
        <v>56</v>
      </c>
      <c r="B48" s="1" t="n">
        <v>43908</v>
      </c>
      <c r="C48" s="6" t="n">
        <v>72</v>
      </c>
      <c r="D48" s="6" t="n">
        <v>15</v>
      </c>
      <c r="E48" s="6"/>
      <c r="F48" s="6"/>
      <c r="G48" s="6" t="n">
        <v>1</v>
      </c>
      <c r="H48" s="6" t="n">
        <v>71</v>
      </c>
      <c r="I48" s="6" t="n">
        <v>4</v>
      </c>
      <c r="J48" s="6" t="n">
        <v>8.2</v>
      </c>
      <c r="K48" s="6"/>
      <c r="L48" s="6"/>
      <c r="M48" s="6"/>
    </row>
    <row r="49" customFormat="false" ht="15.25" hidden="false" customHeight="false" outlineLevel="0" collapsed="false">
      <c r="A49" s="0" t="s">
        <v>56</v>
      </c>
      <c r="B49" s="1" t="n">
        <v>43909</v>
      </c>
      <c r="C49" s="6" t="n">
        <v>89</v>
      </c>
      <c r="D49" s="6" t="n">
        <v>17</v>
      </c>
      <c r="E49" s="6"/>
      <c r="F49" s="6"/>
      <c r="G49" s="6" t="n">
        <v>1</v>
      </c>
      <c r="H49" s="6" t="n">
        <v>88</v>
      </c>
      <c r="I49" s="6" t="n">
        <v>4</v>
      </c>
      <c r="J49" s="6" t="n">
        <v>10</v>
      </c>
      <c r="K49" s="6"/>
      <c r="L49" s="6"/>
      <c r="M49" s="6"/>
    </row>
    <row r="50" customFormat="false" ht="15.25" hidden="false" customHeight="false" outlineLevel="0" collapsed="false">
      <c r="A50" s="0" t="s">
        <v>56</v>
      </c>
      <c r="B50" s="1" t="n">
        <v>43910</v>
      </c>
      <c r="C50" s="6" t="n">
        <v>103</v>
      </c>
      <c r="D50" s="6" t="n">
        <v>14</v>
      </c>
      <c r="E50" s="6"/>
      <c r="F50" s="6"/>
      <c r="G50" s="6" t="n">
        <v>1</v>
      </c>
      <c r="H50" s="6" t="n">
        <v>102</v>
      </c>
      <c r="I50" s="6" t="n">
        <v>4</v>
      </c>
      <c r="J50" s="6" t="n">
        <v>12</v>
      </c>
      <c r="K50" s="6"/>
      <c r="L50" s="6"/>
      <c r="M50" s="6"/>
    </row>
    <row r="51" customFormat="false" ht="15.25" hidden="false" customHeight="false" outlineLevel="0" collapsed="false">
      <c r="A51" s="0" t="s">
        <v>56</v>
      </c>
      <c r="B51" s="1" t="n">
        <v>43911</v>
      </c>
      <c r="C51" s="6" t="n">
        <v>149</v>
      </c>
      <c r="D51" s="6" t="n">
        <v>46</v>
      </c>
      <c r="E51" s="6" t="n">
        <v>1</v>
      </c>
      <c r="F51" s="6"/>
      <c r="G51" s="6" t="n">
        <v>2</v>
      </c>
      <c r="H51" s="6" t="n">
        <v>146</v>
      </c>
      <c r="I51" s="6" t="n">
        <v>4</v>
      </c>
      <c r="J51" s="6" t="n">
        <v>17</v>
      </c>
      <c r="K51" s="6"/>
      <c r="L51" s="6"/>
      <c r="M51" s="6"/>
    </row>
    <row r="52" customFormat="false" ht="15.25" hidden="false" customHeight="false" outlineLevel="0" collapsed="false">
      <c r="A52" s="0" t="s">
        <v>56</v>
      </c>
      <c r="B52" s="1" t="n">
        <v>43912</v>
      </c>
      <c r="C52" s="6" t="n">
        <v>171</v>
      </c>
      <c r="D52" s="6" t="n">
        <v>22</v>
      </c>
      <c r="E52" s="6" t="n">
        <v>1</v>
      </c>
      <c r="F52" s="6"/>
      <c r="G52" s="6" t="n">
        <v>2</v>
      </c>
      <c r="H52" s="6" t="n">
        <v>168</v>
      </c>
      <c r="I52" s="6" t="n">
        <v>4</v>
      </c>
      <c r="J52" s="6" t="n">
        <v>20</v>
      </c>
      <c r="K52" s="6"/>
      <c r="L52" s="6"/>
      <c r="M52" s="6"/>
    </row>
    <row r="53" customFormat="false" ht="15.25" hidden="false" customHeight="false" outlineLevel="0" collapsed="false">
      <c r="A53" s="0" t="s">
        <v>56</v>
      </c>
      <c r="B53" s="1" t="n">
        <v>43913</v>
      </c>
      <c r="C53" s="6" t="n">
        <v>222</v>
      </c>
      <c r="D53" s="6" t="n">
        <v>51</v>
      </c>
      <c r="E53" s="6" t="n">
        <v>2</v>
      </c>
      <c r="F53" s="6" t="n">
        <v>1</v>
      </c>
      <c r="G53" s="6" t="n">
        <v>2</v>
      </c>
      <c r="H53" s="6" t="n">
        <v>218</v>
      </c>
      <c r="I53" s="6" t="n">
        <v>4</v>
      </c>
      <c r="J53" s="6" t="n">
        <v>25</v>
      </c>
      <c r="K53" s="6"/>
      <c r="L53" s="6"/>
      <c r="M53" s="6"/>
    </row>
    <row r="54" customFormat="false" ht="15.25" hidden="false" customHeight="false" outlineLevel="0" collapsed="false">
      <c r="A54" s="0" t="s">
        <v>56</v>
      </c>
      <c r="B54" s="1" t="n">
        <v>43914</v>
      </c>
      <c r="C54" s="6" t="n">
        <v>249</v>
      </c>
      <c r="D54" s="6" t="n">
        <v>27</v>
      </c>
      <c r="E54" s="6" t="n">
        <v>3</v>
      </c>
      <c r="F54" s="6" t="n">
        <v>1</v>
      </c>
      <c r="G54" s="6" t="n">
        <v>3</v>
      </c>
      <c r="H54" s="6" t="n">
        <v>243</v>
      </c>
      <c r="I54" s="6" t="n">
        <v>12</v>
      </c>
      <c r="J54" s="6" t="n">
        <v>28</v>
      </c>
      <c r="K54" s="6"/>
      <c r="L54" s="6"/>
      <c r="M54" s="6"/>
    </row>
    <row r="55" customFormat="false" ht="15.25" hidden="false" customHeight="false" outlineLevel="0" collapsed="false">
      <c r="A55" s="0" t="s">
        <v>56</v>
      </c>
      <c r="B55" s="1" t="n">
        <v>43915</v>
      </c>
      <c r="C55" s="8" t="n">
        <v>303</v>
      </c>
      <c r="D55" s="8" t="n">
        <v>54</v>
      </c>
      <c r="E55" s="8" t="n">
        <v>3</v>
      </c>
      <c r="F55" s="8"/>
      <c r="G55" s="8" t="n">
        <v>15</v>
      </c>
      <c r="H55" s="8" t="n">
        <v>285</v>
      </c>
      <c r="I55" s="8" t="n">
        <v>21</v>
      </c>
      <c r="J55" s="8" t="n">
        <v>35</v>
      </c>
      <c r="K55" s="10" t="n">
        <v>0.3</v>
      </c>
      <c r="L55" s="8"/>
      <c r="M55" s="8"/>
    </row>
    <row r="56" customFormat="false" ht="15.25" hidden="false" customHeight="false" outlineLevel="0" collapsed="false">
      <c r="A56" s="0" t="s">
        <v>56</v>
      </c>
      <c r="B56" s="1" t="n">
        <v>43916</v>
      </c>
      <c r="C56" s="8" t="n">
        <v>384</v>
      </c>
      <c r="D56" s="8" t="n">
        <v>81</v>
      </c>
      <c r="E56" s="8" t="n">
        <v>4</v>
      </c>
      <c r="F56" s="8" t="n">
        <v>1</v>
      </c>
      <c r="G56" s="8" t="n">
        <v>15</v>
      </c>
      <c r="H56" s="8" t="n">
        <v>365</v>
      </c>
      <c r="I56" s="8" t="n">
        <v>21</v>
      </c>
      <c r="J56" s="8" t="n">
        <v>44</v>
      </c>
      <c r="K56" s="10" t="n">
        <v>0.5</v>
      </c>
      <c r="L56" s="8"/>
      <c r="M56" s="8"/>
    </row>
    <row r="57" customFormat="false" ht="15.25" hidden="false" customHeight="false" outlineLevel="0" collapsed="false">
      <c r="A57" s="0" t="s">
        <v>56</v>
      </c>
      <c r="B57" s="1" t="n">
        <v>43917</v>
      </c>
      <c r="C57" s="8" t="n">
        <v>457</v>
      </c>
      <c r="D57" s="8" t="n">
        <v>73</v>
      </c>
      <c r="E57" s="8" t="n">
        <v>7</v>
      </c>
      <c r="F57" s="8" t="n">
        <v>3</v>
      </c>
      <c r="G57" s="8" t="n">
        <v>15</v>
      </c>
      <c r="H57" s="8" t="n">
        <v>435</v>
      </c>
      <c r="I57" s="8" t="n">
        <v>21</v>
      </c>
      <c r="J57" s="8" t="n">
        <v>52</v>
      </c>
      <c r="K57" s="10" t="n">
        <v>0.8</v>
      </c>
      <c r="L57" s="8"/>
      <c r="M57" s="8"/>
    </row>
    <row r="58" customFormat="false" ht="15.25" hidden="false" customHeight="false" outlineLevel="0" collapsed="false">
      <c r="A58" s="0" t="s">
        <v>56</v>
      </c>
      <c r="B58" s="1" t="n">
        <v>43918</v>
      </c>
      <c r="C58" s="8" t="n">
        <v>528</v>
      </c>
      <c r="D58" s="8" t="n">
        <v>71</v>
      </c>
      <c r="E58" s="8" t="n">
        <v>8</v>
      </c>
      <c r="F58" s="8" t="n">
        <v>1</v>
      </c>
      <c r="G58" s="8" t="n">
        <v>42</v>
      </c>
      <c r="H58" s="8" t="n">
        <v>478</v>
      </c>
      <c r="I58" s="8" t="n">
        <v>25</v>
      </c>
      <c r="J58" s="8" t="n">
        <v>60</v>
      </c>
      <c r="K58" s="10" t="n">
        <v>0.9</v>
      </c>
      <c r="M58" s="8"/>
    </row>
    <row r="59" customFormat="false" ht="15.25" hidden="false" customHeight="false" outlineLevel="0" collapsed="false">
      <c r="A59" s="0" t="s">
        <v>56</v>
      </c>
      <c r="B59" s="1" t="n">
        <v>43919</v>
      </c>
      <c r="C59" s="8" t="n">
        <v>659</v>
      </c>
      <c r="D59" s="8" t="n">
        <v>131</v>
      </c>
      <c r="E59" s="8" t="n">
        <v>10</v>
      </c>
      <c r="F59" s="8" t="n">
        <v>2</v>
      </c>
      <c r="G59" s="8" t="n">
        <v>42</v>
      </c>
      <c r="H59" s="8" t="n">
        <v>607</v>
      </c>
      <c r="I59" s="8" t="n">
        <v>25</v>
      </c>
      <c r="J59" s="8" t="n">
        <v>75</v>
      </c>
      <c r="K59" s="8" t="n">
        <v>1</v>
      </c>
      <c r="M59" s="8"/>
    </row>
    <row r="60" customFormat="false" ht="15.25" hidden="false" customHeight="false" outlineLevel="0" collapsed="false">
      <c r="A60" s="0" t="s">
        <v>56</v>
      </c>
      <c r="B60" s="1" t="n">
        <v>43920</v>
      </c>
      <c r="C60" s="8" t="n">
        <v>741</v>
      </c>
      <c r="D60" s="8" t="n">
        <v>82</v>
      </c>
      <c r="E60" s="8" t="n">
        <v>13</v>
      </c>
      <c r="F60" s="8" t="n">
        <v>3</v>
      </c>
      <c r="G60" s="8" t="n">
        <v>42</v>
      </c>
      <c r="H60" s="8" t="n">
        <v>686</v>
      </c>
      <c r="I60" s="8" t="n">
        <v>25</v>
      </c>
      <c r="J60" s="8" t="n">
        <v>85</v>
      </c>
      <c r="K60" s="8" t="n">
        <v>1</v>
      </c>
      <c r="M60" s="8"/>
    </row>
    <row r="61" customFormat="false" ht="15.25" hidden="false" customHeight="false" outlineLevel="0" collapsed="false">
      <c r="A61" s="0" t="s">
        <v>56</v>
      </c>
      <c r="B61" s="1" t="n">
        <v>43921</v>
      </c>
      <c r="C61" s="8" t="n">
        <v>785</v>
      </c>
      <c r="D61" s="8" t="n">
        <v>44</v>
      </c>
      <c r="E61" s="8" t="n">
        <v>16</v>
      </c>
      <c r="F61" s="8" t="n">
        <v>3</v>
      </c>
      <c r="G61" s="8" t="n">
        <v>42</v>
      </c>
      <c r="H61" s="8" t="n">
        <v>727</v>
      </c>
      <c r="I61" s="8" t="n">
        <v>62</v>
      </c>
      <c r="J61" s="8" t="n">
        <v>90</v>
      </c>
      <c r="K61" s="8" t="n">
        <v>2</v>
      </c>
      <c r="M61" s="8"/>
    </row>
    <row r="62" customFormat="false" ht="15.25" hidden="false" customHeight="false" outlineLevel="0" collapsed="false">
      <c r="A62" s="0" t="s">
        <v>56</v>
      </c>
      <c r="B62" s="1" t="n">
        <v>43922</v>
      </c>
      <c r="C62" s="8" t="n">
        <v>900</v>
      </c>
      <c r="D62" s="8" t="n">
        <v>115</v>
      </c>
      <c r="E62" s="8" t="n">
        <v>23</v>
      </c>
      <c r="F62" s="8" t="n">
        <v>7</v>
      </c>
      <c r="G62" s="8" t="n">
        <v>42</v>
      </c>
      <c r="H62" s="8" t="n">
        <v>835</v>
      </c>
      <c r="I62" s="8" t="n">
        <v>62</v>
      </c>
      <c r="J62" s="8" t="n">
        <v>103</v>
      </c>
      <c r="K62" s="8" t="n">
        <v>3</v>
      </c>
      <c r="M62" s="8"/>
    </row>
    <row r="63" customFormat="false" ht="15.25" hidden="false" customHeight="false" outlineLevel="0" collapsed="false">
      <c r="A63" s="0" t="s">
        <v>56</v>
      </c>
      <c r="B63" s="1" t="n">
        <v>43923</v>
      </c>
      <c r="C63" s="8" t="n">
        <v>1060</v>
      </c>
      <c r="D63" s="8" t="n">
        <v>160</v>
      </c>
      <c r="E63" s="8" t="n">
        <v>28</v>
      </c>
      <c r="F63" s="8" t="n">
        <v>5</v>
      </c>
      <c r="G63" s="8" t="n">
        <v>42</v>
      </c>
      <c r="H63" s="8" t="n">
        <v>990</v>
      </c>
      <c r="I63" s="8" t="n">
        <v>62</v>
      </c>
      <c r="J63" s="8" t="n">
        <v>121</v>
      </c>
      <c r="K63" s="8" t="n">
        <v>3</v>
      </c>
      <c r="M63" s="8"/>
    </row>
    <row r="64" customFormat="false" ht="15.25" hidden="false" customHeight="false" outlineLevel="0" collapsed="false">
      <c r="A64" s="0" t="s">
        <v>56</v>
      </c>
      <c r="B64" s="1" t="n">
        <v>43924</v>
      </c>
      <c r="C64" s="8" t="n">
        <v>1171</v>
      </c>
      <c r="D64" s="8" t="n">
        <v>111</v>
      </c>
      <c r="E64" s="8" t="n">
        <v>31</v>
      </c>
      <c r="F64" s="8" t="n">
        <v>3</v>
      </c>
      <c r="G64" s="8" t="n">
        <v>42</v>
      </c>
      <c r="H64" s="8" t="n">
        <v>1098</v>
      </c>
      <c r="I64" s="8" t="n">
        <v>81</v>
      </c>
      <c r="J64" s="8" t="n">
        <v>134</v>
      </c>
      <c r="K64" s="8" t="n">
        <v>4</v>
      </c>
      <c r="M64" s="8"/>
    </row>
    <row r="65" customFormat="false" ht="15.25" hidden="false" customHeight="false" outlineLevel="0" collapsed="false">
      <c r="A65" s="0" t="s">
        <v>56</v>
      </c>
      <c r="B65" s="1" t="n">
        <v>43925</v>
      </c>
      <c r="C65" s="8" t="n">
        <v>1476</v>
      </c>
      <c r="D65" s="8" t="n">
        <v>305</v>
      </c>
      <c r="E65" s="8" t="n">
        <v>39</v>
      </c>
      <c r="F65" s="8" t="n">
        <v>8</v>
      </c>
      <c r="G65" s="8" t="n">
        <v>54</v>
      </c>
      <c r="H65" s="8" t="n">
        <v>1383</v>
      </c>
      <c r="I65" s="8" t="n">
        <v>81</v>
      </c>
      <c r="J65" s="8" t="n">
        <v>169</v>
      </c>
      <c r="K65" s="8" t="n">
        <v>4</v>
      </c>
      <c r="M65" s="8"/>
    </row>
    <row r="66" customFormat="false" ht="15.25" hidden="false" customHeight="false" outlineLevel="0" collapsed="false">
      <c r="A66" s="0" t="s">
        <v>56</v>
      </c>
      <c r="B66" s="1" t="n">
        <v>43926</v>
      </c>
      <c r="C66" s="8" t="n">
        <v>1624</v>
      </c>
      <c r="D66" s="8" t="n">
        <v>148</v>
      </c>
      <c r="E66" s="8" t="n">
        <v>44</v>
      </c>
      <c r="F66" s="8" t="n">
        <v>5</v>
      </c>
      <c r="G66" s="8" t="n">
        <v>54</v>
      </c>
      <c r="H66" s="8" t="n">
        <v>1526</v>
      </c>
      <c r="I66" s="8" t="n">
        <v>89</v>
      </c>
      <c r="J66" s="8" t="n">
        <v>186</v>
      </c>
      <c r="K66" s="8" t="n">
        <v>5</v>
      </c>
      <c r="L66" s="8" t="n">
        <v>6401</v>
      </c>
      <c r="M66" s="8" t="n">
        <v>733</v>
      </c>
    </row>
    <row r="67" customFormat="false" ht="15.25" hidden="false" customHeight="false" outlineLevel="0" collapsed="false">
      <c r="A67" s="0" t="s">
        <v>56</v>
      </c>
      <c r="B67" s="1" t="n">
        <v>43927</v>
      </c>
      <c r="C67" s="8" t="n">
        <v>1908</v>
      </c>
      <c r="D67" s="8" t="n">
        <v>284</v>
      </c>
      <c r="E67" s="8" t="n">
        <v>51</v>
      </c>
      <c r="F67" s="8" t="n">
        <v>7</v>
      </c>
      <c r="G67" s="8" t="n">
        <v>54</v>
      </c>
      <c r="H67" s="8" t="n">
        <v>1803</v>
      </c>
      <c r="I67" s="8" t="n">
        <v>98</v>
      </c>
      <c r="J67" s="8" t="n">
        <v>218</v>
      </c>
      <c r="K67" s="8" t="n">
        <v>6</v>
      </c>
      <c r="L67" s="8" t="n">
        <v>7360</v>
      </c>
      <c r="M67" s="8" t="n">
        <v>842</v>
      </c>
    </row>
    <row r="68" customFormat="false" ht="15.25" hidden="false" customHeight="false" outlineLevel="0" collapsed="false">
      <c r="A68" s="0" t="s">
        <v>56</v>
      </c>
      <c r="B68" s="1" t="n">
        <v>43928</v>
      </c>
      <c r="C68" s="13" t="n">
        <v>2200</v>
      </c>
      <c r="D68" s="13" t="n">
        <v>292</v>
      </c>
      <c r="E68" s="13" t="n">
        <v>58</v>
      </c>
      <c r="F68" s="13" t="n">
        <v>7</v>
      </c>
      <c r="G68" s="13" t="n">
        <v>118</v>
      </c>
      <c r="H68" s="13" t="n">
        <v>2024</v>
      </c>
      <c r="I68" s="13" t="n">
        <v>101</v>
      </c>
      <c r="J68" s="13" t="n">
        <v>252</v>
      </c>
      <c r="K68" s="13" t="n">
        <v>7</v>
      </c>
      <c r="L68" s="13" t="n">
        <v>8552</v>
      </c>
      <c r="M68" s="13" t="n">
        <v>979</v>
      </c>
    </row>
    <row r="69" customFormat="false" ht="15.25" hidden="false" customHeight="false" outlineLevel="0" collapsed="false">
      <c r="A69" s="0" t="s">
        <v>56</v>
      </c>
      <c r="B69" s="1" t="n">
        <v>43929</v>
      </c>
      <c r="C69" s="12" t="n">
        <v>2447</v>
      </c>
      <c r="D69" s="12" t="n">
        <v>247</v>
      </c>
      <c r="E69" s="12" t="n">
        <v>61</v>
      </c>
      <c r="F69" s="12" t="n">
        <v>3</v>
      </c>
      <c r="G69" s="12" t="n">
        <v>118</v>
      </c>
      <c r="H69" s="12" t="n">
        <v>2268</v>
      </c>
      <c r="I69" s="12" t="n">
        <v>109</v>
      </c>
      <c r="J69" s="12" t="n">
        <v>280</v>
      </c>
      <c r="K69" s="12" t="n">
        <v>7</v>
      </c>
      <c r="L69" s="12" t="n">
        <v>9626</v>
      </c>
      <c r="M69" s="12" t="n">
        <v>1102</v>
      </c>
    </row>
    <row r="70" customFormat="false" ht="15.25" hidden="false" customHeight="false" outlineLevel="0" collapsed="false">
      <c r="A70" s="0" t="s">
        <v>56</v>
      </c>
      <c r="B70" s="1" t="n">
        <v>43930</v>
      </c>
      <c r="C70" s="12" t="n">
        <v>2666</v>
      </c>
      <c r="D70" s="12" t="n">
        <v>219</v>
      </c>
      <c r="E70" s="12" t="n">
        <v>65</v>
      </c>
      <c r="F70" s="12" t="n">
        <v>4</v>
      </c>
      <c r="G70" s="12" t="n">
        <v>118</v>
      </c>
      <c r="H70" s="12" t="n">
        <v>2483</v>
      </c>
      <c r="I70" s="12" t="n">
        <v>112</v>
      </c>
      <c r="J70" s="12" t="n">
        <v>305</v>
      </c>
      <c r="K70" s="12" t="n">
        <v>7</v>
      </c>
      <c r="L70" s="12" t="n">
        <v>10761</v>
      </c>
      <c r="M70" s="12" t="n">
        <v>1232</v>
      </c>
    </row>
    <row r="71" customFormat="false" ht="15.25" hidden="false" customHeight="false" outlineLevel="0" collapsed="false">
      <c r="A71" s="0" t="s">
        <v>56</v>
      </c>
      <c r="B71" s="1" t="n">
        <v>43931</v>
      </c>
      <c r="C71" s="12" t="n">
        <v>2867</v>
      </c>
      <c r="D71" s="12" t="n">
        <v>201</v>
      </c>
      <c r="E71" s="12" t="n">
        <v>66</v>
      </c>
      <c r="F71" s="12" t="n">
        <v>1</v>
      </c>
      <c r="G71" s="12" t="n">
        <v>118</v>
      </c>
      <c r="H71" s="12" t="n">
        <v>2683</v>
      </c>
      <c r="I71" s="12" t="n">
        <v>127</v>
      </c>
      <c r="J71" s="12" t="n">
        <v>328</v>
      </c>
      <c r="K71" s="12" t="n">
        <v>8</v>
      </c>
      <c r="L71" s="12" t="n">
        <v>12347</v>
      </c>
      <c r="M71" s="12" t="n">
        <v>1413</v>
      </c>
    </row>
    <row r="72" customFormat="false" ht="15.25" hidden="false" customHeight="false" outlineLevel="0" collapsed="false">
      <c r="A72" s="0" t="s">
        <v>56</v>
      </c>
      <c r="B72" s="1" t="n">
        <v>43932</v>
      </c>
      <c r="C72" s="12" t="n">
        <v>3105</v>
      </c>
      <c r="D72" s="12" t="n">
        <v>238</v>
      </c>
      <c r="E72" s="12" t="n">
        <v>71</v>
      </c>
      <c r="F72" s="12" t="n">
        <v>5</v>
      </c>
      <c r="G72" s="12" t="n">
        <v>118</v>
      </c>
      <c r="H72" s="12" t="n">
        <v>2916</v>
      </c>
      <c r="I72" s="12" t="n">
        <v>136</v>
      </c>
      <c r="J72" s="12" t="n">
        <v>355</v>
      </c>
      <c r="K72" s="12" t="n">
        <v>8</v>
      </c>
      <c r="L72" s="12" t="n">
        <v>14240</v>
      </c>
      <c r="M72" s="12" t="n">
        <v>1630</v>
      </c>
    </row>
    <row r="73" customFormat="false" ht="15.25" hidden="false" customHeight="false" outlineLevel="0" collapsed="false">
      <c r="A73" s="0" t="s">
        <v>56</v>
      </c>
      <c r="B73" s="1" t="n">
        <v>43933</v>
      </c>
      <c r="C73" s="12" t="n">
        <v>3380</v>
      </c>
      <c r="D73" s="12" t="n">
        <v>275</v>
      </c>
      <c r="E73" s="12" t="n">
        <v>74</v>
      </c>
      <c r="F73" s="12" t="n">
        <v>3</v>
      </c>
      <c r="G73" s="12" t="n">
        <v>118</v>
      </c>
      <c r="H73" s="12" t="n">
        <v>3188</v>
      </c>
      <c r="I73" s="12" t="n">
        <v>145</v>
      </c>
      <c r="J73" s="12" t="n">
        <v>387</v>
      </c>
      <c r="K73" s="12" t="n">
        <v>8</v>
      </c>
      <c r="L73" s="12" t="n">
        <v>16399</v>
      </c>
      <c r="M73" s="12" t="n">
        <v>1877</v>
      </c>
    </row>
    <row r="74" customFormat="false" ht="15.25" hidden="false" customHeight="false" outlineLevel="0" collapsed="false">
      <c r="A74" s="0" t="s">
        <v>56</v>
      </c>
      <c r="B74" s="1" t="n">
        <v>43934</v>
      </c>
      <c r="C74" s="12" t="n">
        <v>3630</v>
      </c>
      <c r="D74" s="12" t="n">
        <v>250</v>
      </c>
      <c r="E74" s="12" t="n">
        <v>80</v>
      </c>
      <c r="F74" s="12" t="n">
        <v>6</v>
      </c>
      <c r="G74" s="12" t="n">
        <v>400</v>
      </c>
      <c r="H74" s="12" t="n">
        <v>3150</v>
      </c>
      <c r="I74" s="12" t="n">
        <v>146</v>
      </c>
      <c r="J74" s="12" t="n">
        <v>415</v>
      </c>
      <c r="K74" s="12" t="n">
        <v>9</v>
      </c>
      <c r="L74" s="12" t="n">
        <v>18312</v>
      </c>
      <c r="M74" s="12" t="n">
        <v>2096</v>
      </c>
    </row>
    <row r="75" customFormat="false" ht="15.25" hidden="false" customHeight="false" outlineLevel="0" collapsed="false">
      <c r="A75" s="0" t="s">
        <v>56</v>
      </c>
      <c r="B75" s="1" t="n">
        <v>43935</v>
      </c>
      <c r="C75" s="12" t="n">
        <v>4054</v>
      </c>
      <c r="D75" s="12" t="n">
        <v>424</v>
      </c>
      <c r="E75" s="12" t="n">
        <v>85</v>
      </c>
      <c r="F75" s="12" t="n">
        <v>5</v>
      </c>
      <c r="G75" s="12" t="n">
        <v>400</v>
      </c>
      <c r="H75" s="12" t="n">
        <v>3569</v>
      </c>
      <c r="I75" s="12" t="n">
        <v>138</v>
      </c>
      <c r="J75" s="12" t="n">
        <v>464</v>
      </c>
      <c r="K75" s="12" t="n">
        <v>10</v>
      </c>
      <c r="L75" s="12" t="n">
        <v>20958</v>
      </c>
      <c r="M75" s="12" t="n">
        <v>2399</v>
      </c>
    </row>
    <row r="76" customFormat="false" ht="15.25" hidden="false" customHeight="false" outlineLevel="0" collapsed="false">
      <c r="A76" s="0" t="s">
        <v>56</v>
      </c>
      <c r="B76" s="1" t="n">
        <v>43936</v>
      </c>
      <c r="C76" s="12" t="n">
        <v>4465</v>
      </c>
      <c r="D76" s="12" t="n">
        <v>411</v>
      </c>
      <c r="E76" s="12" t="n">
        <v>94</v>
      </c>
      <c r="F76" s="12" t="n">
        <v>9</v>
      </c>
      <c r="G76" s="12" t="n">
        <v>400</v>
      </c>
      <c r="H76" s="12" t="n">
        <v>3971</v>
      </c>
      <c r="I76" s="12" t="n">
        <v>131</v>
      </c>
      <c r="J76" s="12" t="n">
        <v>511</v>
      </c>
      <c r="K76" s="12" t="n">
        <v>11</v>
      </c>
      <c r="L76" s="12" t="n">
        <v>23398</v>
      </c>
      <c r="M76" s="12" t="n">
        <v>2678</v>
      </c>
    </row>
    <row r="77" customFormat="false" ht="15.25" hidden="false" customHeight="false" outlineLevel="0" collapsed="false">
      <c r="A77" s="0" t="s">
        <v>56</v>
      </c>
      <c r="B77" s="1" t="n">
        <v>43937</v>
      </c>
      <c r="C77" s="12" t="n">
        <v>4873</v>
      </c>
      <c r="D77" s="12" t="n">
        <v>408</v>
      </c>
      <c r="E77" s="12" t="n">
        <v>99</v>
      </c>
      <c r="F77" s="12" t="n">
        <v>5</v>
      </c>
      <c r="G77" s="12" t="n">
        <v>400</v>
      </c>
      <c r="H77" s="12" t="n">
        <v>4374</v>
      </c>
      <c r="I77" s="12" t="n">
        <v>128</v>
      </c>
      <c r="J77" s="12" t="n">
        <v>558</v>
      </c>
      <c r="K77" s="12" t="n">
        <v>11</v>
      </c>
      <c r="L77" s="12" t="n">
        <v>26278</v>
      </c>
      <c r="M77" s="12" t="n">
        <v>3008</v>
      </c>
    </row>
    <row r="78" customFormat="false" ht="15.25" hidden="false" customHeight="false" outlineLevel="0" collapsed="false">
      <c r="A78" s="0" t="s">
        <v>56</v>
      </c>
      <c r="B78" s="1" t="n">
        <v>43938</v>
      </c>
      <c r="C78" s="12" t="n">
        <v>5318</v>
      </c>
      <c r="D78" s="12" t="n">
        <v>445</v>
      </c>
      <c r="E78" s="12" t="n">
        <v>103</v>
      </c>
      <c r="F78" s="12" t="n">
        <v>4</v>
      </c>
      <c r="G78" s="12" t="n">
        <v>443</v>
      </c>
      <c r="H78" s="12" t="n">
        <v>4772</v>
      </c>
      <c r="I78" s="12" t="n">
        <v>120</v>
      </c>
      <c r="J78" s="12" t="n">
        <v>609</v>
      </c>
      <c r="K78" s="12" t="n">
        <v>12</v>
      </c>
      <c r="L78" s="12" t="n">
        <v>29472</v>
      </c>
      <c r="M78" s="12" t="n">
        <v>3373</v>
      </c>
    </row>
    <row r="79" customFormat="false" ht="15.25" hidden="false" customHeight="false" outlineLevel="0" collapsed="false">
      <c r="A79" s="0" t="s">
        <v>56</v>
      </c>
      <c r="B79" s="1" t="n">
        <v>43939</v>
      </c>
      <c r="C79" s="12" t="n">
        <v>5690</v>
      </c>
      <c r="D79" s="12" t="n">
        <v>372</v>
      </c>
      <c r="E79" s="12" t="n">
        <v>110</v>
      </c>
      <c r="F79" s="12" t="n">
        <v>7</v>
      </c>
      <c r="G79" s="12" t="n">
        <v>534</v>
      </c>
      <c r="H79" s="12" t="n">
        <v>5046</v>
      </c>
      <c r="I79" s="12" t="n">
        <v>120</v>
      </c>
      <c r="J79" s="12" t="n">
        <v>651</v>
      </c>
      <c r="K79" s="12" t="n">
        <v>13</v>
      </c>
      <c r="L79" s="12" t="n">
        <v>32566</v>
      </c>
      <c r="M79" s="12" t="n">
        <v>3727</v>
      </c>
    </row>
    <row r="80" customFormat="false" ht="15.25" hidden="false" customHeight="false" outlineLevel="0" collapsed="false">
      <c r="A80" s="0" t="s">
        <v>56</v>
      </c>
      <c r="B80" s="1" t="n">
        <v>43940</v>
      </c>
      <c r="C80" s="12" t="n">
        <v>5994</v>
      </c>
      <c r="D80" s="12" t="n">
        <v>304</v>
      </c>
      <c r="E80" s="12" t="n">
        <v>117</v>
      </c>
      <c r="F80" s="12" t="n">
        <v>7</v>
      </c>
      <c r="G80" s="12" t="n">
        <v>637</v>
      </c>
      <c r="H80" s="12" t="n">
        <v>5240</v>
      </c>
      <c r="I80" s="12" t="n">
        <v>126</v>
      </c>
      <c r="J80" s="12" t="n">
        <v>686</v>
      </c>
      <c r="K80" s="12" t="n">
        <v>13</v>
      </c>
      <c r="L80" s="12" t="n">
        <v>36028</v>
      </c>
      <c r="M80" s="12" t="n">
        <v>4123</v>
      </c>
    </row>
    <row r="81" customFormat="false" ht="15.25" hidden="false" customHeight="false" outlineLevel="0" collapsed="false">
      <c r="A81" s="0" t="s">
        <v>56</v>
      </c>
      <c r="B81" s="1" t="n">
        <v>43941</v>
      </c>
      <c r="C81" s="12" t="n">
        <v>6318</v>
      </c>
      <c r="D81" s="12" t="n">
        <v>324</v>
      </c>
      <c r="E81" s="12" t="n">
        <v>122</v>
      </c>
      <c r="F81" s="12" t="n">
        <v>5</v>
      </c>
      <c r="G81" s="12" t="n">
        <v>753</v>
      </c>
      <c r="H81" s="12" t="n">
        <v>5443</v>
      </c>
      <c r="I81" s="12" t="n">
        <v>120</v>
      </c>
      <c r="J81" s="12" t="n">
        <v>723</v>
      </c>
      <c r="K81" s="12" t="n">
        <v>14</v>
      </c>
      <c r="L81" s="12" t="n">
        <v>38701</v>
      </c>
      <c r="M81" s="12" t="n">
        <v>4429</v>
      </c>
    </row>
    <row r="82" customFormat="false" ht="15.25" hidden="false" customHeight="false" outlineLevel="0" collapsed="false">
      <c r="A82" s="0" t="s">
        <v>56</v>
      </c>
      <c r="B82" s="1" t="n">
        <v>43942</v>
      </c>
      <c r="C82" s="6" t="n">
        <v>6630</v>
      </c>
      <c r="D82" s="6" t="n">
        <v>312</v>
      </c>
      <c r="E82" s="6" t="n">
        <v>125</v>
      </c>
      <c r="F82" s="6" t="n">
        <v>3</v>
      </c>
      <c r="G82" s="6" t="n">
        <v>870</v>
      </c>
      <c r="H82" s="6" t="n">
        <v>5635</v>
      </c>
      <c r="I82" s="6" t="n">
        <v>108</v>
      </c>
      <c r="J82" s="6" t="n">
        <v>759</v>
      </c>
      <c r="K82" s="6" t="n">
        <v>14</v>
      </c>
      <c r="L82" s="6" t="n">
        <v>41812</v>
      </c>
      <c r="M82" s="6" t="n">
        <v>4785</v>
      </c>
    </row>
    <row r="83" customFormat="false" ht="15.25" hidden="false" customHeight="false" outlineLevel="0" collapsed="false">
      <c r="A83" s="0" t="s">
        <v>56</v>
      </c>
      <c r="B83" s="1" t="n">
        <v>43943</v>
      </c>
      <c r="C83" s="6" t="n">
        <v>6890</v>
      </c>
      <c r="D83" s="6" t="n">
        <v>260</v>
      </c>
      <c r="E83" s="6" t="n">
        <v>130</v>
      </c>
      <c r="F83" s="6" t="n">
        <v>5</v>
      </c>
      <c r="G83" s="6" t="n">
        <v>977</v>
      </c>
      <c r="H83" s="6" t="n">
        <v>5783</v>
      </c>
      <c r="I83" s="6" t="n">
        <v>101</v>
      </c>
      <c r="J83" s="6" t="n">
        <v>789</v>
      </c>
      <c r="K83" s="6" t="n">
        <v>15</v>
      </c>
      <c r="L83" s="6" t="n">
        <v>45355</v>
      </c>
      <c r="M83" s="6" t="n">
        <v>5191</v>
      </c>
    </row>
    <row r="84" customFormat="false" ht="15.25" hidden="false" customHeight="false" outlineLevel="0" collapsed="false">
      <c r="A84" s="0" t="s">
        <v>56</v>
      </c>
      <c r="B84" s="1" t="n">
        <v>43944</v>
      </c>
      <c r="C84" s="6" t="n">
        <v>7114</v>
      </c>
      <c r="D84" s="6" t="n">
        <v>224</v>
      </c>
      <c r="E84" s="6" t="n">
        <v>134</v>
      </c>
      <c r="F84" s="6" t="n">
        <v>4</v>
      </c>
      <c r="G84" s="6" t="n">
        <v>1025</v>
      </c>
      <c r="H84" s="6" t="n">
        <v>5955</v>
      </c>
      <c r="I84" s="6" t="n">
        <v>101</v>
      </c>
      <c r="J84" s="6" t="n">
        <v>814</v>
      </c>
      <c r="K84" s="6" t="n">
        <v>15</v>
      </c>
      <c r="L84" s="6" t="n">
        <v>48636</v>
      </c>
      <c r="M84" s="6" t="n">
        <v>5566</v>
      </c>
    </row>
    <row r="85" customFormat="false" ht="15.25" hidden="false" customHeight="false" outlineLevel="0" collapsed="false">
      <c r="A85" s="0" t="s">
        <v>56</v>
      </c>
      <c r="B85" s="1" t="n">
        <v>43945</v>
      </c>
      <c r="C85" s="6" t="n">
        <v>7276</v>
      </c>
      <c r="D85" s="6" t="n">
        <v>162</v>
      </c>
      <c r="E85" s="6" t="n">
        <v>139</v>
      </c>
      <c r="F85" s="6" t="n">
        <v>5</v>
      </c>
      <c r="G85" s="6" t="n">
        <v>1063</v>
      </c>
      <c r="H85" s="6" t="n">
        <v>6074</v>
      </c>
      <c r="I85" s="6" t="n">
        <v>96</v>
      </c>
      <c r="J85" s="6" t="n">
        <v>833</v>
      </c>
      <c r="K85" s="6" t="n">
        <v>16</v>
      </c>
      <c r="L85" s="6" t="n">
        <v>51324</v>
      </c>
      <c r="M85" s="6" t="n">
        <v>5874</v>
      </c>
    </row>
    <row r="86" customFormat="false" ht="15.25" hidden="false" customHeight="false" outlineLevel="0" collapsed="false">
      <c r="A86" s="0" t="s">
        <v>56</v>
      </c>
      <c r="B86" s="1" t="n">
        <v>43946</v>
      </c>
      <c r="C86" s="6" t="n">
        <v>7483</v>
      </c>
      <c r="D86" s="6" t="n">
        <v>207</v>
      </c>
      <c r="E86" s="6" t="n">
        <v>144</v>
      </c>
      <c r="F86" s="6" t="n">
        <v>5</v>
      </c>
      <c r="G86" s="6" t="n">
        <v>1094</v>
      </c>
      <c r="H86" s="6" t="n">
        <v>6245</v>
      </c>
      <c r="I86" s="6" t="n">
        <v>96</v>
      </c>
      <c r="J86" s="6" t="n">
        <v>856</v>
      </c>
      <c r="K86" s="6" t="n">
        <v>16</v>
      </c>
      <c r="L86" s="6" t="n">
        <v>54887</v>
      </c>
      <c r="M86" s="6" t="n">
        <v>6282</v>
      </c>
    </row>
    <row r="87" customFormat="false" ht="15.25" hidden="false" customHeight="false" outlineLevel="0" collapsed="false">
      <c r="A87" s="0" t="s">
        <v>56</v>
      </c>
      <c r="B87" s="1" t="n">
        <v>43947</v>
      </c>
      <c r="C87" s="6" t="n">
        <v>7779</v>
      </c>
      <c r="D87" s="6" t="n">
        <v>296</v>
      </c>
      <c r="E87" s="6" t="n">
        <v>151</v>
      </c>
      <c r="F87" s="6" t="n">
        <v>7</v>
      </c>
      <c r="G87" s="6" t="n">
        <v>1152</v>
      </c>
      <c r="H87" s="6" t="n">
        <v>6476</v>
      </c>
      <c r="I87" s="6" t="n">
        <v>91</v>
      </c>
      <c r="J87" s="6" t="n">
        <v>890</v>
      </c>
      <c r="K87" s="6" t="n">
        <v>17</v>
      </c>
      <c r="L87" s="6" t="n">
        <v>59938</v>
      </c>
      <c r="M87" s="6" t="n">
        <v>6860</v>
      </c>
    </row>
    <row r="88" customFormat="false" ht="15.25" hidden="false" customHeight="false" outlineLevel="0" collapsed="false">
      <c r="A88" s="0" t="s">
        <v>56</v>
      </c>
      <c r="B88" s="1" t="n">
        <v>43948</v>
      </c>
      <c r="C88" s="6" t="n">
        <v>8042</v>
      </c>
      <c r="D88" s="6" t="n">
        <v>263</v>
      </c>
      <c r="E88" s="6" t="n">
        <v>156</v>
      </c>
      <c r="F88" s="6" t="n">
        <v>5</v>
      </c>
      <c r="G88" s="6" t="n">
        <v>1182</v>
      </c>
      <c r="H88" s="6" t="n">
        <v>6704</v>
      </c>
      <c r="I88" s="6" t="n">
        <v>85</v>
      </c>
      <c r="J88" s="6" t="n">
        <v>920</v>
      </c>
      <c r="K88" s="6" t="n">
        <v>18</v>
      </c>
      <c r="L88" s="6" t="n">
        <v>64303</v>
      </c>
      <c r="M88" s="6" t="n">
        <v>7360</v>
      </c>
    </row>
    <row r="89" customFormat="false" ht="14" hidden="false" customHeight="false" outlineLevel="0" collapsed="false">
      <c r="A89" s="0" t="s">
        <v>56</v>
      </c>
      <c r="B89" s="1" t="n">
        <v>43949</v>
      </c>
      <c r="C89" s="2" t="n">
        <v>8275</v>
      </c>
      <c r="D89" s="2" t="n">
        <v>233</v>
      </c>
      <c r="E89" s="2" t="n">
        <v>162</v>
      </c>
      <c r="F89" s="2" t="n">
        <v>6</v>
      </c>
      <c r="G89" s="2" t="n">
        <v>1209</v>
      </c>
      <c r="H89" s="2" t="n">
        <v>6904</v>
      </c>
      <c r="I89" s="2" t="n">
        <v>85</v>
      </c>
      <c r="J89" s="2" t="n">
        <v>947</v>
      </c>
      <c r="K89" s="2" t="n">
        <v>19</v>
      </c>
      <c r="L89" s="2" t="n">
        <v>67917</v>
      </c>
      <c r="M89" s="2" t="n">
        <v>7773</v>
      </c>
    </row>
    <row r="90" customFormat="false" ht="14" hidden="false" customHeight="false" outlineLevel="0" collapsed="false">
      <c r="A90" s="0" t="s">
        <v>56</v>
      </c>
      <c r="B90" s="1" t="n">
        <v>43950</v>
      </c>
      <c r="C90" s="2" t="n">
        <v>8497</v>
      </c>
      <c r="D90" s="2" t="n">
        <v>222</v>
      </c>
      <c r="E90" s="2" t="n">
        <v>168</v>
      </c>
      <c r="F90" s="2" t="n">
        <v>6</v>
      </c>
      <c r="G90" s="2" t="n">
        <v>1260</v>
      </c>
      <c r="H90" s="2" t="n">
        <v>7069</v>
      </c>
      <c r="I90" s="2" t="n">
        <v>79</v>
      </c>
      <c r="J90" s="2" t="n">
        <v>972</v>
      </c>
      <c r="K90" s="2" t="n">
        <v>19</v>
      </c>
      <c r="L90" s="2" t="n">
        <v>73363</v>
      </c>
      <c r="M90" s="2" t="n">
        <v>8396</v>
      </c>
    </row>
    <row r="91" customFormat="false" ht="14" hidden="false" customHeight="false" outlineLevel="0" collapsed="false">
      <c r="A91" s="0" t="s">
        <v>56</v>
      </c>
      <c r="B91" s="1" t="n">
        <v>43951</v>
      </c>
      <c r="C91" s="2" t="n">
        <v>8724</v>
      </c>
      <c r="D91" s="2" t="n">
        <v>227</v>
      </c>
      <c r="E91" s="2" t="n">
        <v>173</v>
      </c>
      <c r="F91" s="2" t="n">
        <v>5</v>
      </c>
      <c r="G91" s="2" t="n">
        <v>1292</v>
      </c>
      <c r="H91" s="2" t="n">
        <v>7259</v>
      </c>
      <c r="I91" s="2" t="n">
        <v>78</v>
      </c>
      <c r="J91" s="2" t="n">
        <v>998</v>
      </c>
      <c r="K91" s="2" t="n">
        <v>20</v>
      </c>
      <c r="L91" s="2" t="n">
        <v>78942</v>
      </c>
      <c r="M91" s="2" t="n">
        <v>9035</v>
      </c>
    </row>
    <row r="92" customFormat="false" ht="14.75" hidden="false" customHeight="false" outlineLevel="0" collapsed="false">
      <c r="A92" s="0" t="s">
        <v>56</v>
      </c>
      <c r="B92" s="1" t="n">
        <v>43952</v>
      </c>
      <c r="C92" s="2" t="n">
        <v>9009</v>
      </c>
      <c r="D92" s="2" t="n">
        <v>285</v>
      </c>
      <c r="E92" s="2" t="n">
        <v>179</v>
      </c>
      <c r="F92" s="2" t="n">
        <v>6</v>
      </c>
      <c r="G92" s="2" t="n">
        <v>1343</v>
      </c>
      <c r="H92" s="2" t="n">
        <v>7487</v>
      </c>
      <c r="I92" s="2" t="n">
        <v>71</v>
      </c>
      <c r="J92" s="2" t="n">
        <v>1031</v>
      </c>
      <c r="K92" s="2" t="n">
        <v>20</v>
      </c>
      <c r="L92" s="2" t="n">
        <v>85645</v>
      </c>
      <c r="M92" s="2" t="n">
        <v>9802</v>
      </c>
    </row>
    <row r="93" customFormat="false" ht="15.25" hidden="false" customHeight="false" outlineLevel="0" collapsed="false">
      <c r="A93" s="0" t="s">
        <v>56</v>
      </c>
      <c r="B93" s="1" t="n">
        <v>43953</v>
      </c>
      <c r="C93" s="6" t="n">
        <f aca="false">Sheet1!AGE94</f>
        <v>9205</v>
      </c>
      <c r="D93" s="6" t="n">
        <f aca="false">Sheet1!AGF94</f>
        <v>196</v>
      </c>
      <c r="E93" s="6" t="n">
        <f aca="false">Sheet1!AGG94</f>
        <v>185</v>
      </c>
      <c r="F93" s="6" t="n">
        <f aca="false">Sheet1!AGH94</f>
        <v>6</v>
      </c>
      <c r="G93" s="6" t="n">
        <f aca="false">Sheet1!AGI94</f>
        <v>1379</v>
      </c>
      <c r="H93" s="6" t="n">
        <f aca="false">Sheet1!AGJ94</f>
        <v>7641</v>
      </c>
      <c r="I93" s="6" t="n">
        <f aca="false">Sheet1!AGK94</f>
        <v>65</v>
      </c>
      <c r="J93" s="6" t="n">
        <f aca="false">Sheet1!AGL94</f>
        <v>1054</v>
      </c>
      <c r="K93" s="6" t="n">
        <f aca="false">Sheet1!AGM94</f>
        <v>21</v>
      </c>
      <c r="L93" s="6" t="n">
        <f aca="false">Sheet1!AGN94</f>
        <v>91551</v>
      </c>
      <c r="M93" s="6" t="n">
        <f aca="false">Sheet1!AGO94</f>
        <v>10478</v>
      </c>
    </row>
    <row r="94" customFormat="false" ht="15.25" hidden="false" customHeight="false" outlineLevel="0" collapsed="false">
      <c r="A94" s="0" t="s">
        <v>56</v>
      </c>
      <c r="B94" s="1" t="n">
        <v>43954</v>
      </c>
      <c r="C94" s="6" t="n">
        <f aca="false">Sheet1!AGE95</f>
        <v>9362</v>
      </c>
      <c r="D94" s="6" t="n">
        <f aca="false">Sheet1!AGF95</f>
        <v>157</v>
      </c>
      <c r="E94" s="6" t="n">
        <f aca="false">Sheet1!AGG95</f>
        <v>189</v>
      </c>
      <c r="F94" s="6" t="n">
        <f aca="false">Sheet1!AGH95</f>
        <v>4</v>
      </c>
      <c r="G94" s="6" t="n">
        <f aca="false">Sheet1!AGI95</f>
        <v>1426</v>
      </c>
      <c r="H94" s="6" t="n">
        <f aca="false">Sheet1!AGJ95</f>
        <v>7747</v>
      </c>
      <c r="I94" s="6" t="n">
        <f aca="false">Sheet1!AGK95</f>
        <v>57</v>
      </c>
      <c r="J94" s="6" t="n">
        <f aca="false">Sheet1!AGL95</f>
        <v>1071</v>
      </c>
      <c r="K94" s="6" t="n">
        <f aca="false">Sheet1!AGM95</f>
        <v>22</v>
      </c>
      <c r="L94" s="6" t="n">
        <f aca="false">Sheet1!AGN95</f>
        <v>96637</v>
      </c>
      <c r="M94" s="6" t="n">
        <f aca="false">Sheet1!AGO95</f>
        <v>11060</v>
      </c>
    </row>
    <row r="95" customFormat="false" ht="15.25" hidden="false" customHeight="false" outlineLevel="0" collapsed="false">
      <c r="A95" s="0" t="s">
        <v>56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56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56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56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56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56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56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56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56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56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56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56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56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56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A109" s="0" t="s">
        <v>56</v>
      </c>
      <c r="B109" s="1" t="n">
        <v>43969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8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57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57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57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57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57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57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57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57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57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57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57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57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57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57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57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57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57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57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57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57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57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57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57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57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57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57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57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57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57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57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57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57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57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57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57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57</v>
      </c>
      <c r="B37" s="1" t="n">
        <v>43897</v>
      </c>
      <c r="C37" s="7" t="n">
        <v>0</v>
      </c>
      <c r="D37" s="7" t="n">
        <v>0</v>
      </c>
      <c r="E37" s="7" t="n">
        <v>0</v>
      </c>
      <c r="F37" s="7" t="n">
        <v>0</v>
      </c>
      <c r="G37" s="7"/>
      <c r="H37" s="7"/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57</v>
      </c>
      <c r="B38" s="1" t="n">
        <v>43898</v>
      </c>
      <c r="C38" s="6" t="n">
        <v>0</v>
      </c>
      <c r="D38" s="6" t="n">
        <v>0</v>
      </c>
      <c r="E38" s="6" t="n">
        <v>0</v>
      </c>
      <c r="F38" s="6" t="n">
        <v>0</v>
      </c>
      <c r="G38" s="6"/>
      <c r="H38" s="6"/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57</v>
      </c>
      <c r="B39" s="1" t="n">
        <v>43899</v>
      </c>
      <c r="C39" s="6" t="n">
        <v>0</v>
      </c>
      <c r="D39" s="6" t="n">
        <v>0</v>
      </c>
      <c r="E39" s="6" t="n">
        <v>0</v>
      </c>
      <c r="F39" s="6" t="n">
        <v>0</v>
      </c>
      <c r="G39" s="6"/>
      <c r="H39" s="6"/>
      <c r="I39" s="6"/>
      <c r="J39" s="6"/>
      <c r="K39" s="6"/>
      <c r="L39" s="6"/>
      <c r="M39" s="6"/>
    </row>
    <row r="40" customFormat="false" ht="15.25" hidden="false" customHeight="false" outlineLevel="0" collapsed="false">
      <c r="A40" s="0" t="s">
        <v>57</v>
      </c>
      <c r="B40" s="1" t="n">
        <v>43900</v>
      </c>
      <c r="C40" s="6" t="n">
        <v>0</v>
      </c>
      <c r="D40" s="6" t="n">
        <v>0</v>
      </c>
      <c r="E40" s="6" t="n">
        <v>0</v>
      </c>
      <c r="F40" s="6" t="n">
        <v>0</v>
      </c>
      <c r="G40" s="6"/>
      <c r="H40" s="6"/>
      <c r="I40" s="6"/>
      <c r="J40" s="6"/>
      <c r="K40" s="6"/>
      <c r="L40" s="6"/>
      <c r="M40" s="6"/>
    </row>
    <row r="41" customFormat="false" ht="15.25" hidden="false" customHeight="false" outlineLevel="0" collapsed="false">
      <c r="A41" s="0" t="s">
        <v>57</v>
      </c>
      <c r="B41" s="1" t="n">
        <v>43901</v>
      </c>
      <c r="C41" s="6" t="n">
        <v>1</v>
      </c>
      <c r="D41" s="6" t="n">
        <v>1</v>
      </c>
      <c r="E41" s="6"/>
      <c r="F41" s="6"/>
      <c r="G41" s="6"/>
      <c r="H41" s="6" t="n">
        <v>1</v>
      </c>
      <c r="I41" s="6"/>
      <c r="J41" s="6" t="n">
        <v>0.2</v>
      </c>
      <c r="K41" s="6"/>
      <c r="L41" s="6"/>
      <c r="M41" s="6"/>
    </row>
    <row r="42" customFormat="false" ht="15.25" hidden="false" customHeight="false" outlineLevel="0" collapsed="false">
      <c r="A42" s="0" t="s">
        <v>57</v>
      </c>
      <c r="B42" s="1" t="n">
        <v>43902</v>
      </c>
      <c r="C42" s="6" t="n">
        <v>8</v>
      </c>
      <c r="D42" s="6" t="n">
        <v>7</v>
      </c>
      <c r="E42" s="6" t="n">
        <v>1</v>
      </c>
      <c r="F42" s="6" t="n">
        <v>1</v>
      </c>
      <c r="G42" s="6"/>
      <c r="H42" s="6" t="n">
        <v>7</v>
      </c>
      <c r="I42" s="6"/>
      <c r="J42" s="6" t="n">
        <v>1.9</v>
      </c>
      <c r="K42" s="6"/>
      <c r="L42" s="6"/>
      <c r="M42" s="6"/>
    </row>
    <row r="43" customFormat="false" ht="15.25" hidden="false" customHeight="false" outlineLevel="0" collapsed="false">
      <c r="A43" s="0" t="s">
        <v>57</v>
      </c>
      <c r="B43" s="1" t="n">
        <v>43903</v>
      </c>
      <c r="C43" s="6" t="n">
        <v>14</v>
      </c>
      <c r="D43" s="6" t="n">
        <v>6</v>
      </c>
      <c r="E43" s="6" t="n">
        <v>1</v>
      </c>
      <c r="F43" s="6" t="n">
        <v>0</v>
      </c>
      <c r="G43" s="6"/>
      <c r="H43" s="6" t="n">
        <v>13</v>
      </c>
      <c r="I43" s="6"/>
      <c r="J43" s="6" t="n">
        <v>3.2</v>
      </c>
      <c r="K43" s="6"/>
      <c r="L43" s="6"/>
      <c r="M43" s="6"/>
    </row>
    <row r="44" customFormat="false" ht="15.25" hidden="false" customHeight="false" outlineLevel="0" collapsed="false">
      <c r="A44" s="0" t="s">
        <v>57</v>
      </c>
      <c r="B44" s="1" t="n">
        <v>43904</v>
      </c>
      <c r="C44" s="6" t="n">
        <v>27</v>
      </c>
      <c r="D44" s="6" t="n">
        <v>13</v>
      </c>
      <c r="E44" s="6" t="n">
        <v>1</v>
      </c>
      <c r="F44" s="6" t="n">
        <v>0</v>
      </c>
      <c r="G44" s="6"/>
      <c r="H44" s="6" t="n">
        <v>26</v>
      </c>
      <c r="I44" s="6"/>
      <c r="J44" s="6" t="n">
        <v>6.3</v>
      </c>
      <c r="K44" s="6"/>
      <c r="L44" s="6"/>
      <c r="M44" s="6"/>
    </row>
    <row r="45" customFormat="false" ht="15.25" hidden="false" customHeight="false" outlineLevel="0" collapsed="false">
      <c r="A45" s="0" t="s">
        <v>57</v>
      </c>
      <c r="B45" s="1" t="n">
        <v>43905</v>
      </c>
      <c r="C45" s="6" t="n">
        <v>36</v>
      </c>
      <c r="D45" s="6" t="n">
        <v>9</v>
      </c>
      <c r="E45" s="6" t="n">
        <v>1</v>
      </c>
      <c r="F45" s="6" t="n">
        <v>0</v>
      </c>
      <c r="G45" s="6"/>
      <c r="H45" s="6" t="n">
        <v>35</v>
      </c>
      <c r="I45" s="6"/>
      <c r="J45" s="6" t="n">
        <v>8.3</v>
      </c>
      <c r="K45" s="6"/>
      <c r="L45" s="6"/>
      <c r="M45" s="6"/>
    </row>
    <row r="46" customFormat="false" ht="15.25" hidden="false" customHeight="false" outlineLevel="0" collapsed="false">
      <c r="A46" s="0" t="s">
        <v>57</v>
      </c>
      <c r="B46" s="1" t="n">
        <v>43906</v>
      </c>
      <c r="C46" s="6" t="n">
        <v>43</v>
      </c>
      <c r="D46" s="6" t="n">
        <v>7</v>
      </c>
      <c r="E46" s="6" t="n">
        <v>1</v>
      </c>
      <c r="F46" s="6" t="n">
        <v>0</v>
      </c>
      <c r="G46" s="6"/>
      <c r="H46" s="6" t="n">
        <v>42</v>
      </c>
      <c r="I46" s="6"/>
      <c r="J46" s="6" t="n">
        <v>10</v>
      </c>
      <c r="K46" s="6"/>
      <c r="L46" s="6"/>
      <c r="M46" s="6"/>
    </row>
    <row r="47" customFormat="false" ht="15.25" hidden="false" customHeight="false" outlineLevel="0" collapsed="false">
      <c r="A47" s="0" t="s">
        <v>57</v>
      </c>
      <c r="B47" s="1" t="n">
        <v>43907</v>
      </c>
      <c r="C47" s="6" t="n">
        <v>55</v>
      </c>
      <c r="D47" s="6" t="n">
        <v>12</v>
      </c>
      <c r="E47" s="6" t="n">
        <v>1</v>
      </c>
      <c r="F47" s="6" t="n">
        <v>0</v>
      </c>
      <c r="G47" s="6"/>
      <c r="H47" s="6" t="n">
        <v>54</v>
      </c>
      <c r="I47" s="6"/>
      <c r="J47" s="6" t="n">
        <v>12.7</v>
      </c>
      <c r="K47" s="6"/>
      <c r="L47" s="6"/>
      <c r="M47" s="6"/>
    </row>
    <row r="48" customFormat="false" ht="15.25" hidden="false" customHeight="false" outlineLevel="0" collapsed="false">
      <c r="A48" s="0" t="s">
        <v>57</v>
      </c>
      <c r="B48" s="1" t="n">
        <v>43908</v>
      </c>
      <c r="C48" s="6" t="n">
        <v>69</v>
      </c>
      <c r="D48" s="6" t="n">
        <v>14</v>
      </c>
      <c r="E48" s="6" t="n">
        <v>1</v>
      </c>
      <c r="F48" s="6" t="n">
        <v>0</v>
      </c>
      <c r="G48" s="6"/>
      <c r="H48" s="6" t="n">
        <v>68</v>
      </c>
      <c r="I48" s="6" t="n">
        <v>7</v>
      </c>
      <c r="J48" s="6" t="n">
        <v>16</v>
      </c>
      <c r="K48" s="6"/>
      <c r="L48" s="6"/>
      <c r="M48" s="6"/>
    </row>
    <row r="49" customFormat="false" ht="15.25" hidden="false" customHeight="false" outlineLevel="0" collapsed="false">
      <c r="A49" s="0" t="s">
        <v>57</v>
      </c>
      <c r="B49" s="1" t="n">
        <v>43909</v>
      </c>
      <c r="C49" s="6" t="n">
        <v>109</v>
      </c>
      <c r="D49" s="6" t="n">
        <v>40</v>
      </c>
      <c r="E49" s="6" t="n">
        <v>1</v>
      </c>
      <c r="F49" s="6" t="n">
        <v>0</v>
      </c>
      <c r="G49" s="6"/>
      <c r="H49" s="6" t="n">
        <v>108</v>
      </c>
      <c r="I49" s="6" t="n">
        <v>7</v>
      </c>
      <c r="J49" s="6" t="n">
        <v>25</v>
      </c>
      <c r="K49" s="6"/>
      <c r="L49" s="6"/>
      <c r="M49" s="6"/>
    </row>
    <row r="50" customFormat="false" ht="15.25" hidden="false" customHeight="false" outlineLevel="0" collapsed="false">
      <c r="A50" s="0" t="s">
        <v>57</v>
      </c>
      <c r="B50" s="1" t="n">
        <v>43910</v>
      </c>
      <c r="C50" s="6" t="n">
        <v>137</v>
      </c>
      <c r="D50" s="6" t="n">
        <v>28</v>
      </c>
      <c r="E50" s="6" t="n">
        <v>1</v>
      </c>
      <c r="F50" s="6" t="n">
        <v>0</v>
      </c>
      <c r="G50" s="6" t="n">
        <v>1</v>
      </c>
      <c r="H50" s="6" t="n">
        <v>135</v>
      </c>
      <c r="I50" s="6" t="n">
        <v>7</v>
      </c>
      <c r="J50" s="6" t="n">
        <v>32</v>
      </c>
      <c r="K50" s="6"/>
      <c r="L50" s="6"/>
      <c r="M50" s="6"/>
    </row>
    <row r="51" customFormat="false" ht="15.25" hidden="false" customHeight="false" outlineLevel="0" collapsed="false">
      <c r="A51" s="0" t="s">
        <v>57</v>
      </c>
      <c r="B51" s="1" t="n">
        <v>43911</v>
      </c>
      <c r="C51" s="6" t="n">
        <v>200</v>
      </c>
      <c r="D51" s="6" t="n">
        <v>63</v>
      </c>
      <c r="E51" s="6" t="n">
        <v>1</v>
      </c>
      <c r="F51" s="6" t="n">
        <v>0</v>
      </c>
      <c r="G51" s="6" t="n">
        <v>1</v>
      </c>
      <c r="H51" s="6" t="n">
        <v>198</v>
      </c>
      <c r="I51" s="6" t="n">
        <v>7</v>
      </c>
      <c r="J51" s="6" t="n">
        <v>46</v>
      </c>
      <c r="K51" s="6"/>
      <c r="L51" s="6"/>
      <c r="M51" s="6"/>
    </row>
    <row r="52" customFormat="false" ht="15.25" hidden="false" customHeight="false" outlineLevel="0" collapsed="false">
      <c r="A52" s="0" t="s">
        <v>57</v>
      </c>
      <c r="B52" s="1" t="n">
        <v>43912</v>
      </c>
      <c r="C52" s="6" t="n">
        <v>245</v>
      </c>
      <c r="D52" s="6" t="n">
        <v>45</v>
      </c>
      <c r="E52" s="6" t="n">
        <v>3</v>
      </c>
      <c r="F52" s="6" t="n">
        <v>2</v>
      </c>
      <c r="G52" s="6" t="n">
        <v>1</v>
      </c>
      <c r="H52" s="6" t="n">
        <v>241</v>
      </c>
      <c r="I52" s="6" t="n">
        <v>7</v>
      </c>
      <c r="J52" s="6" t="n">
        <v>57</v>
      </c>
      <c r="K52" s="6"/>
      <c r="L52" s="6"/>
      <c r="M52" s="6"/>
    </row>
    <row r="53" customFormat="false" ht="15.25" hidden="false" customHeight="false" outlineLevel="0" collapsed="false">
      <c r="A53" s="0" t="s">
        <v>57</v>
      </c>
      <c r="B53" s="1" t="n">
        <v>43913</v>
      </c>
      <c r="C53" s="6" t="n">
        <v>245</v>
      </c>
      <c r="D53" s="6" t="n">
        <v>0</v>
      </c>
      <c r="E53" s="6" t="n">
        <v>3</v>
      </c>
      <c r="F53" s="6" t="n">
        <v>0</v>
      </c>
      <c r="G53" s="6" t="n">
        <v>1</v>
      </c>
      <c r="H53" s="6" t="n">
        <v>241</v>
      </c>
      <c r="I53" s="6" t="n">
        <v>7</v>
      </c>
      <c r="J53" s="6" t="n">
        <v>57</v>
      </c>
      <c r="K53" s="6"/>
      <c r="L53" s="6"/>
      <c r="M53" s="6"/>
    </row>
    <row r="54" customFormat="false" ht="15.25" hidden="false" customHeight="false" outlineLevel="0" collapsed="false">
      <c r="A54" s="0" t="s">
        <v>57</v>
      </c>
      <c r="B54" s="1" t="n">
        <v>43914</v>
      </c>
      <c r="C54" s="6" t="n">
        <v>313</v>
      </c>
      <c r="D54" s="6" t="n">
        <v>68</v>
      </c>
      <c r="E54" s="6" t="n">
        <v>3</v>
      </c>
      <c r="F54" s="6" t="n">
        <v>0</v>
      </c>
      <c r="G54" s="6" t="n">
        <v>1</v>
      </c>
      <c r="H54" s="6" t="n">
        <v>309</v>
      </c>
      <c r="I54" s="6" t="n">
        <v>7</v>
      </c>
      <c r="J54" s="6" t="n">
        <v>73</v>
      </c>
      <c r="K54" s="6"/>
      <c r="L54" s="6"/>
      <c r="M54" s="6"/>
    </row>
    <row r="55" customFormat="false" ht="15.25" hidden="false" customHeight="false" outlineLevel="0" collapsed="false">
      <c r="A55" s="0" t="s">
        <v>57</v>
      </c>
      <c r="B55" s="1" t="n">
        <v>43915</v>
      </c>
      <c r="C55" s="8" t="n">
        <v>345</v>
      </c>
      <c r="D55" s="8" t="n">
        <v>32</v>
      </c>
      <c r="E55" s="8" t="n">
        <v>6</v>
      </c>
      <c r="F55" s="8" t="n">
        <v>3</v>
      </c>
      <c r="G55" s="8" t="n">
        <v>1</v>
      </c>
      <c r="H55" s="8" t="n">
        <v>338</v>
      </c>
      <c r="I55" s="8" t="n">
        <v>33</v>
      </c>
      <c r="J55" s="8" t="n">
        <v>80</v>
      </c>
      <c r="K55" s="8" t="n">
        <v>1</v>
      </c>
      <c r="L55" s="8"/>
      <c r="M55" s="8"/>
    </row>
    <row r="56" customFormat="false" ht="15.25" hidden="false" customHeight="false" outlineLevel="0" collapsed="false">
      <c r="A56" s="0" t="s">
        <v>57</v>
      </c>
      <c r="B56" s="1" t="n">
        <v>43916</v>
      </c>
      <c r="C56" s="8" t="n">
        <v>443</v>
      </c>
      <c r="D56" s="8" t="n">
        <v>98</v>
      </c>
      <c r="E56" s="8" t="n">
        <v>8</v>
      </c>
      <c r="F56" s="8" t="n">
        <v>2</v>
      </c>
      <c r="G56" s="8" t="n">
        <v>1</v>
      </c>
      <c r="H56" s="8" t="n">
        <v>434</v>
      </c>
      <c r="I56" s="8" t="n">
        <v>33</v>
      </c>
      <c r="J56" s="8" t="n">
        <v>103</v>
      </c>
      <c r="K56" s="8" t="n">
        <v>2</v>
      </c>
      <c r="L56" s="8"/>
      <c r="M56" s="8"/>
    </row>
    <row r="57" customFormat="false" ht="15.25" hidden="false" customHeight="false" outlineLevel="0" collapsed="false">
      <c r="A57" s="0" t="s">
        <v>57</v>
      </c>
      <c r="B57" s="1" t="n">
        <v>43917</v>
      </c>
      <c r="C57" s="8" t="n">
        <v>558</v>
      </c>
      <c r="D57" s="8" t="n">
        <v>115</v>
      </c>
      <c r="E57" s="8" t="n">
        <v>8</v>
      </c>
      <c r="F57" s="8" t="n">
        <v>0</v>
      </c>
      <c r="G57" s="8" t="n">
        <v>2</v>
      </c>
      <c r="H57" s="8" t="n">
        <v>548</v>
      </c>
      <c r="I57" s="8" t="n">
        <v>20</v>
      </c>
      <c r="J57" s="8" t="n">
        <v>129</v>
      </c>
      <c r="K57" s="8" t="n">
        <v>2</v>
      </c>
      <c r="L57" s="8"/>
      <c r="M57" s="8"/>
    </row>
    <row r="58" customFormat="false" ht="15.25" hidden="false" customHeight="false" outlineLevel="0" collapsed="false">
      <c r="A58" s="0" t="s">
        <v>57</v>
      </c>
      <c r="B58" s="1" t="n">
        <v>43918</v>
      </c>
      <c r="C58" s="8" t="n">
        <v>674</v>
      </c>
      <c r="D58" s="8" t="n">
        <v>116</v>
      </c>
      <c r="E58" s="8" t="n">
        <v>9</v>
      </c>
      <c r="F58" s="8" t="n">
        <v>1</v>
      </c>
      <c r="G58" s="8" t="n">
        <v>2</v>
      </c>
      <c r="H58" s="8" t="n">
        <v>663</v>
      </c>
      <c r="I58" s="8" t="n">
        <v>20</v>
      </c>
      <c r="J58" s="8" t="n">
        <v>156</v>
      </c>
      <c r="K58" s="8" t="n">
        <v>2</v>
      </c>
      <c r="L58" s="8"/>
      <c r="M58" s="8"/>
    </row>
    <row r="59" customFormat="false" ht="15.25" hidden="false" customHeight="false" outlineLevel="0" collapsed="false">
      <c r="A59" s="0" t="s">
        <v>57</v>
      </c>
      <c r="B59" s="1" t="n">
        <v>43919</v>
      </c>
      <c r="C59" s="8" t="n">
        <v>786</v>
      </c>
      <c r="D59" s="8" t="n">
        <v>112</v>
      </c>
      <c r="E59" s="8" t="n">
        <v>14</v>
      </c>
      <c r="F59" s="8" t="n">
        <v>5</v>
      </c>
      <c r="G59" s="8" t="n">
        <v>2</v>
      </c>
      <c r="H59" s="8" t="n">
        <v>770</v>
      </c>
      <c r="I59" s="8" t="n">
        <v>20</v>
      </c>
      <c r="J59" s="8" t="n">
        <v>182</v>
      </c>
      <c r="K59" s="8" t="n">
        <v>3</v>
      </c>
      <c r="M59" s="8"/>
    </row>
    <row r="60" customFormat="false" ht="15.25" hidden="false" customHeight="false" outlineLevel="0" collapsed="false">
      <c r="A60" s="0" t="s">
        <v>57</v>
      </c>
      <c r="B60" s="1" t="n">
        <v>43920</v>
      </c>
      <c r="C60" s="8" t="n">
        <v>901</v>
      </c>
      <c r="D60" s="8" t="n">
        <v>115</v>
      </c>
      <c r="E60" s="8" t="n">
        <v>17</v>
      </c>
      <c r="F60" s="8" t="n">
        <v>3</v>
      </c>
      <c r="G60" s="8" t="n">
        <v>4</v>
      </c>
      <c r="H60" s="8" t="n">
        <v>880</v>
      </c>
      <c r="I60" s="8" t="n">
        <v>32</v>
      </c>
      <c r="J60" s="8" t="n">
        <v>209</v>
      </c>
      <c r="K60" s="8" t="n">
        <v>4</v>
      </c>
      <c r="M60" s="8"/>
    </row>
    <row r="61" customFormat="false" ht="15.25" hidden="false" customHeight="false" outlineLevel="0" collapsed="false">
      <c r="A61" s="0" t="s">
        <v>57</v>
      </c>
      <c r="B61" s="1" t="n">
        <v>43921</v>
      </c>
      <c r="C61" s="8" t="n">
        <v>989</v>
      </c>
      <c r="D61" s="8" t="n">
        <v>88</v>
      </c>
      <c r="E61" s="8" t="n">
        <v>24</v>
      </c>
      <c r="F61" s="8" t="n">
        <v>7</v>
      </c>
      <c r="G61" s="8" t="n">
        <v>4</v>
      </c>
      <c r="H61" s="8" t="n">
        <v>961</v>
      </c>
      <c r="I61" s="8" t="n">
        <v>36</v>
      </c>
      <c r="J61" s="8" t="n">
        <v>229</v>
      </c>
      <c r="K61" s="8" t="n">
        <v>6</v>
      </c>
      <c r="M61" s="8"/>
    </row>
    <row r="62" customFormat="false" ht="15.25" hidden="false" customHeight="false" outlineLevel="0" collapsed="false">
      <c r="A62" s="0" t="s">
        <v>57</v>
      </c>
      <c r="B62" s="1" t="n">
        <v>43922</v>
      </c>
      <c r="C62" s="8" t="n">
        <v>1075</v>
      </c>
      <c r="D62" s="8" t="n">
        <v>86</v>
      </c>
      <c r="E62" s="8" t="n">
        <v>27</v>
      </c>
      <c r="F62" s="8" t="n">
        <v>3</v>
      </c>
      <c r="G62" s="8" t="n">
        <v>9</v>
      </c>
      <c r="H62" s="8" t="n">
        <v>1039</v>
      </c>
      <c r="I62" s="8" t="n">
        <v>43</v>
      </c>
      <c r="J62" s="8" t="n">
        <v>249</v>
      </c>
      <c r="K62" s="8" t="n">
        <v>6</v>
      </c>
      <c r="M62" s="8"/>
    </row>
    <row r="63" customFormat="false" ht="15.25" hidden="false" customHeight="false" outlineLevel="0" collapsed="false">
      <c r="A63" s="0" t="s">
        <v>57</v>
      </c>
      <c r="B63" s="1" t="n">
        <v>43923</v>
      </c>
      <c r="C63" s="8" t="n">
        <v>1181</v>
      </c>
      <c r="D63" s="8" t="n">
        <v>106</v>
      </c>
      <c r="E63" s="8" t="n">
        <v>30</v>
      </c>
      <c r="F63" s="8" t="n">
        <v>3</v>
      </c>
      <c r="G63" s="8" t="n">
        <v>9</v>
      </c>
      <c r="H63" s="8" t="n">
        <v>1142</v>
      </c>
      <c r="I63" s="8" t="n">
        <v>50</v>
      </c>
      <c r="J63" s="8" t="n">
        <v>274</v>
      </c>
      <c r="K63" s="8" t="n">
        <v>7</v>
      </c>
      <c r="M63" s="8"/>
    </row>
    <row r="64" customFormat="false" ht="15.25" hidden="false" customHeight="false" outlineLevel="0" collapsed="false">
      <c r="A64" s="0" t="s">
        <v>57</v>
      </c>
      <c r="B64" s="1" t="n">
        <v>43924</v>
      </c>
      <c r="C64" s="8" t="n">
        <v>1317</v>
      </c>
      <c r="D64" s="8" t="n">
        <v>136</v>
      </c>
      <c r="E64" s="8" t="n">
        <v>32</v>
      </c>
      <c r="F64" s="8" t="n">
        <v>2</v>
      </c>
      <c r="G64" s="8" t="n">
        <v>9</v>
      </c>
      <c r="H64" s="8" t="n">
        <v>1276</v>
      </c>
      <c r="I64" s="8" t="n">
        <v>50</v>
      </c>
      <c r="J64" s="8" t="n">
        <v>305</v>
      </c>
      <c r="K64" s="8" t="n">
        <v>7</v>
      </c>
      <c r="M64" s="8"/>
    </row>
    <row r="65" customFormat="false" ht="15.25" hidden="false" customHeight="false" outlineLevel="0" collapsed="false">
      <c r="A65" s="0" t="s">
        <v>57</v>
      </c>
      <c r="B65" s="1" t="n">
        <v>43925</v>
      </c>
      <c r="C65" s="8" t="n">
        <v>1475</v>
      </c>
      <c r="D65" s="8" t="n">
        <v>158</v>
      </c>
      <c r="E65" s="8" t="n">
        <v>37</v>
      </c>
      <c r="F65" s="8" t="n">
        <v>5</v>
      </c>
      <c r="G65" s="8" t="n">
        <v>10</v>
      </c>
      <c r="H65" s="8" t="n">
        <v>1428</v>
      </c>
      <c r="I65" s="8" t="n">
        <v>50</v>
      </c>
      <c r="J65" s="8" t="n">
        <v>342</v>
      </c>
      <c r="K65" s="8" t="n">
        <v>9</v>
      </c>
      <c r="M65" s="8"/>
    </row>
    <row r="66" customFormat="false" ht="15.25" hidden="false" customHeight="false" outlineLevel="0" collapsed="false">
      <c r="A66" s="0" t="s">
        <v>57</v>
      </c>
      <c r="B66" s="1" t="n">
        <v>43926</v>
      </c>
      <c r="C66" s="8" t="n">
        <v>1673</v>
      </c>
      <c r="D66" s="8" t="n">
        <v>198</v>
      </c>
      <c r="E66" s="8" t="n">
        <v>41</v>
      </c>
      <c r="F66" s="8" t="n">
        <v>4</v>
      </c>
      <c r="G66" s="8" t="n">
        <v>13</v>
      </c>
      <c r="H66" s="8" t="n">
        <v>1619</v>
      </c>
      <c r="I66" s="8" t="n">
        <v>50</v>
      </c>
      <c r="J66" s="8" t="n">
        <v>388</v>
      </c>
      <c r="K66" s="8" t="n">
        <v>10</v>
      </c>
      <c r="L66" s="8" t="n">
        <v>7333</v>
      </c>
      <c r="M66" s="8" t="n">
        <v>1700</v>
      </c>
    </row>
    <row r="67" customFormat="false" ht="15.25" hidden="false" customHeight="false" outlineLevel="0" collapsed="false">
      <c r="A67" s="0" t="s">
        <v>57</v>
      </c>
      <c r="B67" s="1" t="n">
        <v>43927</v>
      </c>
      <c r="C67" s="8" t="n">
        <v>1801</v>
      </c>
      <c r="D67" s="8" t="n">
        <v>128</v>
      </c>
      <c r="E67" s="8" t="n">
        <v>46</v>
      </c>
      <c r="F67" s="8" t="n">
        <v>5</v>
      </c>
      <c r="G67" s="8" t="n">
        <v>13</v>
      </c>
      <c r="H67" s="8" t="n">
        <v>1742</v>
      </c>
      <c r="I67" s="8" t="n">
        <v>75</v>
      </c>
      <c r="J67" s="8" t="n">
        <v>417</v>
      </c>
      <c r="K67" s="8" t="n">
        <v>11</v>
      </c>
      <c r="L67" s="8" t="n">
        <v>9256</v>
      </c>
      <c r="M67" s="8" t="n">
        <v>2145</v>
      </c>
    </row>
    <row r="68" customFormat="false" ht="15.25" hidden="false" customHeight="false" outlineLevel="0" collapsed="false">
      <c r="A68" s="0" t="s">
        <v>57</v>
      </c>
      <c r="B68" s="1" t="n">
        <v>43928</v>
      </c>
      <c r="C68" s="13" t="n">
        <v>1988</v>
      </c>
      <c r="D68" s="13" t="n">
        <v>187</v>
      </c>
      <c r="E68" s="13" t="n">
        <v>54</v>
      </c>
      <c r="F68" s="13" t="n">
        <v>8</v>
      </c>
      <c r="G68" s="13" t="n">
        <v>13</v>
      </c>
      <c r="H68" s="13" t="n">
        <v>1921</v>
      </c>
      <c r="I68" s="13" t="n">
        <v>78</v>
      </c>
      <c r="J68" s="13" t="n">
        <v>461</v>
      </c>
      <c r="K68" s="13" t="n">
        <v>13</v>
      </c>
      <c r="L68" s="13" t="n">
        <v>9749</v>
      </c>
      <c r="M68" s="13" t="n">
        <v>2259</v>
      </c>
    </row>
    <row r="69" customFormat="false" ht="15.25" hidden="false" customHeight="false" outlineLevel="0" collapsed="false">
      <c r="A69" s="0" t="s">
        <v>57</v>
      </c>
      <c r="B69" s="1" t="n">
        <v>43929</v>
      </c>
      <c r="C69" s="12" t="n">
        <v>2100</v>
      </c>
      <c r="D69" s="12" t="n">
        <v>112</v>
      </c>
      <c r="E69" s="12" t="n">
        <v>55</v>
      </c>
      <c r="F69" s="12" t="n">
        <v>1</v>
      </c>
      <c r="G69" s="12" t="n">
        <v>14</v>
      </c>
      <c r="H69" s="12" t="n">
        <v>2031</v>
      </c>
      <c r="I69" s="12" t="n">
        <v>88</v>
      </c>
      <c r="J69" s="12" t="n">
        <v>487</v>
      </c>
      <c r="K69" s="12" t="n">
        <v>13</v>
      </c>
      <c r="L69" s="12" t="n">
        <v>10297</v>
      </c>
      <c r="M69" s="12" t="n">
        <v>2386</v>
      </c>
    </row>
    <row r="70" customFormat="false" ht="15.25" hidden="false" customHeight="false" outlineLevel="0" collapsed="false">
      <c r="A70" s="0" t="s">
        <v>57</v>
      </c>
      <c r="B70" s="1" t="n">
        <v>43930</v>
      </c>
      <c r="C70" s="12" t="n">
        <v>2249</v>
      </c>
      <c r="D70" s="12" t="n">
        <v>149</v>
      </c>
      <c r="E70" s="12" t="n">
        <v>59</v>
      </c>
      <c r="F70" s="12" t="n">
        <v>4</v>
      </c>
      <c r="G70" s="12" t="n">
        <v>16</v>
      </c>
      <c r="H70" s="12" t="n">
        <v>2174</v>
      </c>
      <c r="I70" s="12" t="n">
        <v>91</v>
      </c>
      <c r="J70" s="12" t="n">
        <v>521</v>
      </c>
      <c r="K70" s="12" t="n">
        <v>14</v>
      </c>
      <c r="L70" s="12" t="n">
        <v>10297</v>
      </c>
      <c r="M70" s="12" t="n">
        <v>2386</v>
      </c>
    </row>
    <row r="71" customFormat="false" ht="15.25" hidden="false" customHeight="false" outlineLevel="0" collapsed="false">
      <c r="A71" s="0" t="s">
        <v>57</v>
      </c>
      <c r="B71" s="1" t="n">
        <v>43931</v>
      </c>
      <c r="C71" s="12" t="n">
        <v>2528</v>
      </c>
      <c r="D71" s="12" t="n">
        <v>279</v>
      </c>
      <c r="E71" s="12" t="n">
        <v>63</v>
      </c>
      <c r="F71" s="12" t="n">
        <v>4</v>
      </c>
      <c r="G71" s="12" t="n">
        <v>16</v>
      </c>
      <c r="H71" s="12" t="n">
        <v>2449</v>
      </c>
      <c r="I71" s="12" t="n">
        <v>101</v>
      </c>
      <c r="J71" s="12" t="n">
        <v>586</v>
      </c>
      <c r="K71" s="12" t="n">
        <v>15</v>
      </c>
      <c r="L71" s="12" t="n">
        <v>11776</v>
      </c>
      <c r="M71" s="12" t="n">
        <v>2729</v>
      </c>
    </row>
    <row r="72" customFormat="false" ht="15.25" hidden="false" customHeight="false" outlineLevel="0" collapsed="false">
      <c r="A72" s="0" t="s">
        <v>57</v>
      </c>
      <c r="B72" s="1" t="n">
        <v>43932</v>
      </c>
      <c r="C72" s="12" t="n">
        <v>2752</v>
      </c>
      <c r="D72" s="12" t="n">
        <v>224</v>
      </c>
      <c r="E72" s="12" t="n">
        <v>66</v>
      </c>
      <c r="F72" s="12" t="n">
        <v>3</v>
      </c>
      <c r="G72" s="12" t="n">
        <v>16</v>
      </c>
      <c r="H72" s="12" t="n">
        <v>2670</v>
      </c>
      <c r="I72" s="12" t="n">
        <v>107</v>
      </c>
      <c r="J72" s="12" t="n">
        <v>638</v>
      </c>
      <c r="K72" s="12" t="n">
        <v>15</v>
      </c>
      <c r="L72" s="12" t="n">
        <v>11776</v>
      </c>
      <c r="M72" s="12" t="n">
        <v>2729</v>
      </c>
    </row>
    <row r="73" customFormat="false" ht="15.25" hidden="false" customHeight="false" outlineLevel="0" collapsed="false">
      <c r="A73" s="0" t="s">
        <v>57</v>
      </c>
      <c r="B73" s="1" t="n">
        <v>43933</v>
      </c>
      <c r="C73" s="12" t="n">
        <v>2974</v>
      </c>
      <c r="D73" s="12" t="n">
        <v>222</v>
      </c>
      <c r="E73" s="12" t="n">
        <v>74</v>
      </c>
      <c r="F73" s="12" t="n">
        <v>8</v>
      </c>
      <c r="G73" s="12" t="n">
        <v>17</v>
      </c>
      <c r="H73" s="12" t="n">
        <v>2883</v>
      </c>
      <c r="I73" s="12" t="n">
        <v>104</v>
      </c>
      <c r="J73" s="12" t="n">
        <v>689</v>
      </c>
      <c r="K73" s="12" t="n">
        <v>17</v>
      </c>
      <c r="L73" s="12" t="n">
        <v>11776</v>
      </c>
      <c r="M73" s="12" t="n">
        <v>2729</v>
      </c>
    </row>
    <row r="74" customFormat="false" ht="15.25" hidden="false" customHeight="false" outlineLevel="0" collapsed="false">
      <c r="A74" s="0" t="s">
        <v>57</v>
      </c>
      <c r="B74" s="1" t="n">
        <v>43934</v>
      </c>
      <c r="C74" s="12" t="n">
        <v>3234</v>
      </c>
      <c r="D74" s="12" t="n">
        <v>260</v>
      </c>
      <c r="E74" s="12" t="n">
        <v>79</v>
      </c>
      <c r="F74" s="12" t="n">
        <v>5</v>
      </c>
      <c r="G74" s="12" t="n">
        <v>23</v>
      </c>
      <c r="H74" s="12" t="n">
        <v>3132</v>
      </c>
      <c r="I74" s="12" t="n">
        <v>104</v>
      </c>
      <c r="J74" s="12" t="n">
        <v>750</v>
      </c>
      <c r="K74" s="12" t="n">
        <v>18</v>
      </c>
      <c r="L74" s="12" t="n">
        <v>14588</v>
      </c>
      <c r="M74" s="12" t="n">
        <v>3381</v>
      </c>
    </row>
    <row r="75" customFormat="false" ht="15.25" hidden="false" customHeight="false" outlineLevel="0" collapsed="false">
      <c r="A75" s="0" t="s">
        <v>57</v>
      </c>
      <c r="B75" s="1" t="n">
        <v>43935</v>
      </c>
      <c r="C75" s="12" t="n">
        <v>3400</v>
      </c>
      <c r="D75" s="12" t="n">
        <v>166</v>
      </c>
      <c r="E75" s="12" t="n">
        <v>87</v>
      </c>
      <c r="F75" s="12" t="n">
        <v>8</v>
      </c>
      <c r="G75" s="12" t="n">
        <v>29</v>
      </c>
      <c r="H75" s="12" t="n">
        <v>3284</v>
      </c>
      <c r="I75" s="12" t="n">
        <v>106</v>
      </c>
      <c r="J75" s="12" t="n">
        <v>788</v>
      </c>
      <c r="K75" s="12" t="n">
        <v>20</v>
      </c>
      <c r="L75" s="12" t="n">
        <v>15147</v>
      </c>
      <c r="M75" s="12" t="n">
        <v>3511</v>
      </c>
    </row>
    <row r="76" customFormat="false" ht="15.25" hidden="false" customHeight="false" outlineLevel="0" collapsed="false">
      <c r="A76" s="0" t="s">
        <v>57</v>
      </c>
      <c r="B76" s="1" t="n">
        <v>43936</v>
      </c>
      <c r="C76" s="12" t="n">
        <v>3472</v>
      </c>
      <c r="D76" s="12" t="n">
        <v>72</v>
      </c>
      <c r="E76" s="12" t="n">
        <v>94</v>
      </c>
      <c r="F76" s="12" t="n">
        <v>7</v>
      </c>
      <c r="G76" s="12" t="n">
        <v>61</v>
      </c>
      <c r="H76" s="12" t="n">
        <v>3317</v>
      </c>
      <c r="I76" s="12" t="n">
        <v>106</v>
      </c>
      <c r="J76" s="12" t="n">
        <v>805</v>
      </c>
      <c r="K76" s="12" t="n">
        <v>22</v>
      </c>
      <c r="L76" s="12" t="n">
        <v>15567</v>
      </c>
      <c r="M76" s="12" t="n">
        <v>3608</v>
      </c>
    </row>
    <row r="77" customFormat="false" ht="15.25" hidden="false" customHeight="false" outlineLevel="0" collapsed="false">
      <c r="A77" s="0" t="s">
        <v>57</v>
      </c>
      <c r="B77" s="1" t="n">
        <v>43937</v>
      </c>
      <c r="C77" s="12" t="n">
        <v>3574</v>
      </c>
      <c r="D77" s="12" t="n">
        <v>102</v>
      </c>
      <c r="E77" s="12" t="n">
        <v>95</v>
      </c>
      <c r="F77" s="12" t="n">
        <v>1</v>
      </c>
      <c r="G77" s="12" t="n">
        <v>72</v>
      </c>
      <c r="H77" s="12" t="n">
        <v>3407</v>
      </c>
      <c r="I77" s="12" t="n">
        <v>106</v>
      </c>
      <c r="J77" s="12" t="n">
        <v>828</v>
      </c>
      <c r="K77" s="12" t="n">
        <v>22</v>
      </c>
      <c r="L77" s="12" t="n">
        <v>16053</v>
      </c>
      <c r="M77" s="12" t="n">
        <v>3720</v>
      </c>
    </row>
    <row r="78" customFormat="false" ht="15.25" hidden="false" customHeight="false" outlineLevel="0" collapsed="false">
      <c r="A78" s="0" t="s">
        <v>57</v>
      </c>
      <c r="B78" s="1" t="n">
        <v>43938</v>
      </c>
      <c r="C78" s="12" t="n">
        <v>3751</v>
      </c>
      <c r="D78" s="12" t="n">
        <v>177</v>
      </c>
      <c r="E78" s="12" t="n">
        <v>103</v>
      </c>
      <c r="F78" s="12" t="n">
        <v>8</v>
      </c>
      <c r="G78" s="12" t="n">
        <v>75</v>
      </c>
      <c r="H78" s="12" t="n">
        <v>3573</v>
      </c>
      <c r="I78" s="12" t="n">
        <v>106</v>
      </c>
      <c r="J78" s="12" t="n">
        <v>869</v>
      </c>
      <c r="K78" s="12" t="n">
        <v>24</v>
      </c>
      <c r="L78" s="12" t="n">
        <v>16854</v>
      </c>
      <c r="M78" s="12" t="n">
        <v>3906</v>
      </c>
    </row>
    <row r="79" customFormat="false" ht="15.25" hidden="false" customHeight="false" outlineLevel="0" collapsed="false">
      <c r="A79" s="0" t="s">
        <v>57</v>
      </c>
      <c r="B79" s="1" t="n">
        <v>43939</v>
      </c>
      <c r="C79" s="12" t="n">
        <v>4016</v>
      </c>
      <c r="D79" s="12" t="n">
        <v>265</v>
      </c>
      <c r="E79" s="12" t="n">
        <v>109</v>
      </c>
      <c r="F79" s="12" t="n">
        <v>6</v>
      </c>
      <c r="G79" s="12" t="n">
        <v>98</v>
      </c>
      <c r="H79" s="12" t="n">
        <v>3809</v>
      </c>
      <c r="I79" s="12" t="n">
        <v>99</v>
      </c>
      <c r="J79" s="12" t="n">
        <v>931</v>
      </c>
      <c r="K79" s="12" t="n">
        <v>25</v>
      </c>
      <c r="L79" s="12" t="n">
        <v>17850</v>
      </c>
      <c r="M79" s="12" t="n">
        <v>4137</v>
      </c>
    </row>
    <row r="80" customFormat="false" ht="15.25" hidden="false" customHeight="false" outlineLevel="0" collapsed="false">
      <c r="A80" s="0" t="s">
        <v>57</v>
      </c>
      <c r="B80" s="1" t="n">
        <v>43940</v>
      </c>
      <c r="C80" s="12" t="n">
        <v>4210</v>
      </c>
      <c r="D80" s="12" t="n">
        <v>194</v>
      </c>
      <c r="E80" s="12" t="n">
        <v>116</v>
      </c>
      <c r="F80" s="12" t="n">
        <v>7</v>
      </c>
      <c r="G80" s="12" t="n">
        <v>122</v>
      </c>
      <c r="H80" s="12" t="n">
        <v>3972</v>
      </c>
      <c r="I80" s="12" t="n">
        <v>96</v>
      </c>
      <c r="J80" s="12" t="n">
        <v>976</v>
      </c>
      <c r="K80" s="12" t="n">
        <v>27</v>
      </c>
      <c r="L80" s="12" t="n">
        <v>18559</v>
      </c>
      <c r="M80" s="12" t="n">
        <v>4301</v>
      </c>
    </row>
    <row r="81" customFormat="false" ht="15.25" hidden="false" customHeight="false" outlineLevel="0" collapsed="false">
      <c r="A81" s="0" t="s">
        <v>57</v>
      </c>
      <c r="B81" s="1" t="n">
        <v>43941</v>
      </c>
      <c r="C81" s="12" t="n">
        <v>4273</v>
      </c>
      <c r="D81" s="12" t="n">
        <v>63</v>
      </c>
      <c r="E81" s="12" t="n">
        <v>120</v>
      </c>
      <c r="F81" s="12" t="n">
        <v>4</v>
      </c>
      <c r="G81" s="12" t="n">
        <v>140</v>
      </c>
      <c r="H81" s="12" t="n">
        <v>4013</v>
      </c>
      <c r="I81" s="12" t="n">
        <v>96</v>
      </c>
      <c r="J81" s="12" t="n">
        <v>990</v>
      </c>
      <c r="K81" s="12" t="n">
        <v>28</v>
      </c>
      <c r="L81" s="12" t="n">
        <v>19091</v>
      </c>
      <c r="M81" s="12" t="n">
        <v>4425</v>
      </c>
    </row>
    <row r="82" customFormat="false" ht="15.25" hidden="false" customHeight="false" outlineLevel="0" collapsed="false">
      <c r="A82" s="0" t="s">
        <v>57</v>
      </c>
      <c r="B82" s="1" t="n">
        <v>43942</v>
      </c>
      <c r="C82" s="6" t="n">
        <v>4467</v>
      </c>
      <c r="D82" s="6" t="n">
        <v>194</v>
      </c>
      <c r="E82" s="6" t="n">
        <v>126</v>
      </c>
      <c r="F82" s="6" t="n">
        <v>6</v>
      </c>
      <c r="G82" s="6" t="n">
        <v>165</v>
      </c>
      <c r="H82" s="6" t="n">
        <v>4176</v>
      </c>
      <c r="I82" s="6" t="n">
        <v>98</v>
      </c>
      <c r="J82" s="6" t="n">
        <v>1035</v>
      </c>
      <c r="K82" s="6" t="n">
        <v>29</v>
      </c>
      <c r="L82" s="6" t="n">
        <v>19091</v>
      </c>
      <c r="M82" s="6" t="n">
        <v>4425</v>
      </c>
    </row>
    <row r="83" customFormat="false" ht="15.25" hidden="false" customHeight="false" outlineLevel="0" collapsed="false">
      <c r="A83" s="0" t="s">
        <v>57</v>
      </c>
      <c r="B83" s="1" t="n">
        <v>43943</v>
      </c>
      <c r="C83" s="6" t="n">
        <v>4658</v>
      </c>
      <c r="D83" s="6" t="n">
        <v>191</v>
      </c>
      <c r="E83" s="6" t="n">
        <v>136</v>
      </c>
      <c r="F83" s="6" t="n">
        <v>10</v>
      </c>
      <c r="G83" s="6" t="n">
        <v>204</v>
      </c>
      <c r="H83" s="6" t="n">
        <v>4318</v>
      </c>
      <c r="I83" s="6" t="n">
        <v>98</v>
      </c>
      <c r="J83" s="6" t="n">
        <v>1080</v>
      </c>
      <c r="K83" s="6" t="n">
        <v>32</v>
      </c>
      <c r="L83" s="6" t="n">
        <v>20996</v>
      </c>
      <c r="M83" s="6" t="n">
        <v>4866</v>
      </c>
    </row>
    <row r="84" customFormat="false" ht="15.25" hidden="false" customHeight="false" outlineLevel="0" collapsed="false">
      <c r="A84" s="0" t="s">
        <v>57</v>
      </c>
      <c r="B84" s="1" t="n">
        <v>43944</v>
      </c>
      <c r="C84" s="6" t="n">
        <v>4821</v>
      </c>
      <c r="D84" s="6" t="n">
        <v>163</v>
      </c>
      <c r="E84" s="6" t="n">
        <v>141</v>
      </c>
      <c r="F84" s="6" t="n">
        <v>5</v>
      </c>
      <c r="G84" s="6" t="n">
        <v>231</v>
      </c>
      <c r="H84" s="6" t="n">
        <v>4449</v>
      </c>
      <c r="I84" s="6" t="n">
        <v>94</v>
      </c>
      <c r="J84" s="6" t="n">
        <v>1117</v>
      </c>
      <c r="K84" s="6" t="n">
        <v>33</v>
      </c>
      <c r="L84" s="6" t="n">
        <v>21902</v>
      </c>
      <c r="M84" s="6" t="n">
        <v>5076</v>
      </c>
    </row>
    <row r="85" customFormat="false" ht="15.25" hidden="false" customHeight="false" outlineLevel="0" collapsed="false">
      <c r="A85" s="0" t="s">
        <v>57</v>
      </c>
      <c r="B85" s="1" t="n">
        <v>43945</v>
      </c>
      <c r="C85" s="6" t="n">
        <v>4992</v>
      </c>
      <c r="D85" s="6" t="n">
        <v>171</v>
      </c>
      <c r="E85" s="6" t="n">
        <v>144</v>
      </c>
      <c r="F85" s="6" t="n">
        <v>3</v>
      </c>
      <c r="G85" s="6" t="n">
        <v>255</v>
      </c>
      <c r="H85" s="6" t="n">
        <v>4593</v>
      </c>
      <c r="I85" s="6" t="n">
        <v>97</v>
      </c>
      <c r="J85" s="6" t="n">
        <v>1157</v>
      </c>
      <c r="K85" s="6" t="n">
        <v>33</v>
      </c>
      <c r="L85" s="6" t="n">
        <v>22702</v>
      </c>
      <c r="M85" s="6" t="n">
        <v>5261</v>
      </c>
    </row>
    <row r="86" customFormat="false" ht="15.25" hidden="false" customHeight="false" outlineLevel="0" collapsed="false">
      <c r="A86" s="0" t="s">
        <v>57</v>
      </c>
      <c r="B86" s="1" t="n">
        <v>43946</v>
      </c>
      <c r="C86" s="6" t="n">
        <v>5166</v>
      </c>
      <c r="D86" s="6" t="n">
        <v>174</v>
      </c>
      <c r="E86" s="6" t="n">
        <v>146</v>
      </c>
      <c r="F86" s="6" t="n">
        <v>2</v>
      </c>
      <c r="G86" s="6" t="n">
        <v>271</v>
      </c>
      <c r="H86" s="6" t="n">
        <v>4749</v>
      </c>
      <c r="I86" s="6" t="n">
        <v>86</v>
      </c>
      <c r="J86" s="6" t="n">
        <v>1197</v>
      </c>
      <c r="K86" s="6" t="n">
        <v>34</v>
      </c>
      <c r="L86" s="6" t="n">
        <v>23534</v>
      </c>
      <c r="M86" s="6" t="n">
        <v>5454</v>
      </c>
    </row>
    <row r="87" customFormat="false" ht="15.25" hidden="false" customHeight="false" outlineLevel="0" collapsed="false">
      <c r="A87" s="0" t="s">
        <v>57</v>
      </c>
      <c r="B87" s="1" t="n">
        <v>43947</v>
      </c>
      <c r="C87" s="6" t="n">
        <v>5338</v>
      </c>
      <c r="D87" s="6" t="n">
        <v>172</v>
      </c>
      <c r="E87" s="6" t="n">
        <v>154</v>
      </c>
      <c r="F87" s="6" t="n">
        <v>8</v>
      </c>
      <c r="G87" s="6" t="n">
        <v>319</v>
      </c>
      <c r="H87" s="6" t="n">
        <v>4865</v>
      </c>
      <c r="I87" s="6" t="n">
        <v>87</v>
      </c>
      <c r="J87" s="6" t="n">
        <v>1237</v>
      </c>
      <c r="K87" s="6" t="n">
        <v>36</v>
      </c>
      <c r="L87" s="6" t="n">
        <v>24304</v>
      </c>
      <c r="M87" s="6" t="n">
        <v>5633</v>
      </c>
    </row>
    <row r="88" customFormat="false" ht="15.25" hidden="false" customHeight="false" outlineLevel="0" collapsed="false">
      <c r="A88" s="0" t="s">
        <v>57</v>
      </c>
      <c r="B88" s="1" t="n">
        <v>43948</v>
      </c>
      <c r="C88" s="6" t="n">
        <v>5538</v>
      </c>
      <c r="D88" s="6" t="n">
        <v>200</v>
      </c>
      <c r="E88" s="6" t="n">
        <v>159</v>
      </c>
      <c r="F88" s="6" t="n">
        <v>5</v>
      </c>
      <c r="G88" s="6" t="n">
        <v>338</v>
      </c>
      <c r="H88" s="6" t="n">
        <v>5041</v>
      </c>
      <c r="I88" s="6" t="n">
        <v>85</v>
      </c>
      <c r="J88" s="6" t="n">
        <v>1283</v>
      </c>
      <c r="K88" s="6" t="n">
        <v>37</v>
      </c>
      <c r="L88" s="6" t="n">
        <v>25400</v>
      </c>
      <c r="M88" s="6" t="n">
        <v>5887</v>
      </c>
    </row>
    <row r="89" customFormat="false" ht="14" hidden="false" customHeight="false" outlineLevel="0" collapsed="false">
      <c r="A89" s="0" t="s">
        <v>57</v>
      </c>
      <c r="B89" s="1" t="n">
        <v>43949</v>
      </c>
      <c r="C89" s="2" t="n">
        <v>5779</v>
      </c>
      <c r="D89" s="2" t="n">
        <v>241</v>
      </c>
      <c r="E89" s="2" t="n">
        <v>165</v>
      </c>
      <c r="F89" s="2" t="n">
        <v>6</v>
      </c>
      <c r="G89" s="2" t="n">
        <v>369</v>
      </c>
      <c r="H89" s="2" t="n">
        <v>5245</v>
      </c>
      <c r="I89" s="2" t="n">
        <v>85</v>
      </c>
      <c r="J89" s="2" t="n">
        <v>1339</v>
      </c>
      <c r="K89" s="2" t="n">
        <v>38</v>
      </c>
      <c r="L89" s="2" t="n">
        <v>26642</v>
      </c>
      <c r="M89" s="2" t="n">
        <v>6175</v>
      </c>
    </row>
    <row r="90" customFormat="false" ht="14" hidden="false" customHeight="false" outlineLevel="0" collapsed="false">
      <c r="A90" s="0" t="s">
        <v>57</v>
      </c>
      <c r="B90" s="1" t="n">
        <v>43950</v>
      </c>
      <c r="C90" s="2" t="n">
        <v>6021</v>
      </c>
      <c r="D90" s="2" t="n">
        <v>242</v>
      </c>
      <c r="E90" s="2" t="n">
        <v>167</v>
      </c>
      <c r="F90" s="2" t="n">
        <v>2</v>
      </c>
      <c r="G90" s="2" t="n">
        <v>455</v>
      </c>
      <c r="H90" s="2" t="n">
        <v>5399</v>
      </c>
      <c r="I90" s="2" t="n">
        <v>89</v>
      </c>
      <c r="J90" s="2" t="n">
        <v>1395</v>
      </c>
      <c r="K90" s="2" t="n">
        <v>39</v>
      </c>
      <c r="L90" s="2" t="n">
        <v>27834</v>
      </c>
      <c r="M90" s="2" t="n">
        <v>6451</v>
      </c>
    </row>
    <row r="91" customFormat="false" ht="14" hidden="false" customHeight="false" outlineLevel="0" collapsed="false">
      <c r="A91" s="0" t="s">
        <v>57</v>
      </c>
      <c r="B91" s="1" t="n">
        <v>43951</v>
      </c>
      <c r="C91" s="2" t="n">
        <v>6200</v>
      </c>
      <c r="D91" s="2" t="n">
        <v>179</v>
      </c>
      <c r="E91" s="2" t="n">
        <v>176</v>
      </c>
      <c r="F91" s="2" t="n">
        <v>9</v>
      </c>
      <c r="G91" s="2" t="n">
        <v>484</v>
      </c>
      <c r="H91" s="2" t="n">
        <v>5540</v>
      </c>
      <c r="I91" s="2" t="n">
        <v>89</v>
      </c>
      <c r="J91" s="2" t="n">
        <v>1437</v>
      </c>
      <c r="K91" s="2" t="n">
        <v>41</v>
      </c>
      <c r="L91" s="2" t="n">
        <v>28795</v>
      </c>
      <c r="M91" s="2" t="n">
        <v>6674</v>
      </c>
    </row>
    <row r="92" customFormat="false" ht="14.75" hidden="false" customHeight="false" outlineLevel="0" collapsed="false">
      <c r="A92" s="0" t="s">
        <v>57</v>
      </c>
      <c r="B92" s="1" t="n">
        <v>43952</v>
      </c>
      <c r="C92" s="2" t="n">
        <v>6378</v>
      </c>
      <c r="D92" s="2" t="n">
        <v>178</v>
      </c>
      <c r="E92" s="2" t="n">
        <v>178</v>
      </c>
      <c r="F92" s="2" t="n">
        <v>2</v>
      </c>
      <c r="G92" s="2" t="n">
        <v>527</v>
      </c>
      <c r="H92" s="2" t="n">
        <v>5673</v>
      </c>
      <c r="I92" s="2" t="n">
        <v>92</v>
      </c>
      <c r="J92" s="2" t="n">
        <v>1478</v>
      </c>
      <c r="K92" s="2" t="n">
        <v>41</v>
      </c>
      <c r="L92" s="2" t="n">
        <v>29837</v>
      </c>
      <c r="M92" s="2" t="n">
        <v>6915</v>
      </c>
    </row>
    <row r="93" customFormat="false" ht="15.25" hidden="false" customHeight="false" outlineLevel="0" collapsed="false">
      <c r="A93" s="0" t="s">
        <v>57</v>
      </c>
      <c r="B93" s="1" t="n">
        <v>43953</v>
      </c>
      <c r="C93" s="6" t="n">
        <f aca="false">Sheet1!AMC94</f>
        <v>6532</v>
      </c>
      <c r="D93" s="6" t="n">
        <f aca="false">Sheet1!AMD94</f>
        <v>154</v>
      </c>
      <c r="E93" s="6" t="n">
        <f aca="false">Sheet1!AME94</f>
        <v>188</v>
      </c>
      <c r="F93" s="6" t="n">
        <f aca="false">Sheet1!AMF94</f>
        <v>10</v>
      </c>
      <c r="G93" s="6" t="n">
        <f aca="false">Sheet1!AMG94</f>
        <v>576</v>
      </c>
      <c r="H93" s="6" t="n">
        <f aca="false">Sheet1!AMH94</f>
        <v>5768</v>
      </c>
      <c r="I93" s="6" t="n">
        <f aca="false">Sheet1!AMI94</f>
        <v>86</v>
      </c>
      <c r="J93" s="6" t="n">
        <f aca="false">Sheet1!AMJ94</f>
        <v>1514</v>
      </c>
      <c r="K93" s="6" t="n">
        <f aca="false">sheet1!amk94</f>
        <v>44</v>
      </c>
      <c r="L93" s="6" t="n">
        <f aca="false">sheet1!aml94</f>
        <v>30749</v>
      </c>
      <c r="M93" s="6" t="n">
        <f aca="false">sheet1!amm94</f>
        <v>7126</v>
      </c>
    </row>
    <row r="94" customFormat="false" ht="15.25" hidden="false" customHeight="false" outlineLevel="0" collapsed="false">
      <c r="A94" s="0" t="s">
        <v>57</v>
      </c>
      <c r="B94" s="1" t="n">
        <v>43954</v>
      </c>
      <c r="C94" s="6" t="n">
        <f aca="false">Sheet1!AMC95</f>
        <v>6720</v>
      </c>
      <c r="D94" s="6" t="n">
        <f aca="false">Sheet1!AMD95</f>
        <v>188</v>
      </c>
      <c r="E94" s="6" t="n">
        <f aca="false">Sheet1!AME95</f>
        <v>192</v>
      </c>
      <c r="F94" s="6" t="n">
        <f aca="false">Sheet1!AMF95</f>
        <v>4</v>
      </c>
      <c r="G94" s="6" t="n">
        <f aca="false">Sheet1!AMG95</f>
        <v>622</v>
      </c>
      <c r="H94" s="6" t="n">
        <f aca="false">Sheet1!AMH95</f>
        <v>5906</v>
      </c>
      <c r="I94" s="6" t="n">
        <f aca="false">Sheet1!AMI95</f>
        <v>85</v>
      </c>
      <c r="J94" s="6" t="n">
        <f aca="false">Sheet1!AMJ95</f>
        <v>1557</v>
      </c>
      <c r="K94" s="6" t="n">
        <f aca="false">sheet1!amk95</f>
        <v>44</v>
      </c>
      <c r="L94" s="6" t="n">
        <f aca="false">sheet1!aml95</f>
        <v>31895</v>
      </c>
      <c r="M94" s="6" t="n">
        <f aca="false">sheet1!amm95</f>
        <v>7392</v>
      </c>
    </row>
    <row r="95" customFormat="false" ht="15.25" hidden="false" customHeight="false" outlineLevel="0" collapsed="false">
      <c r="A95" s="0" t="s">
        <v>57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57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57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57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57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57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57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57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57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57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57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57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57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57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A109" s="0" t="s">
        <v>57</v>
      </c>
      <c r="B109" s="1" t="n">
        <v>43969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A110" s="0" t="s">
        <v>57</v>
      </c>
      <c r="B110" s="1" t="n">
        <v>43970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A111" s="0" t="s">
        <v>57</v>
      </c>
      <c r="B111" s="1" t="n">
        <v>43971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A112" s="0" t="s">
        <v>57</v>
      </c>
      <c r="B112" s="1" t="n">
        <v>43972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A113" s="0" t="s">
        <v>57</v>
      </c>
      <c r="B113" s="1" t="n">
        <v>43973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A114" s="0" t="s">
        <v>57</v>
      </c>
      <c r="B114" s="1" t="n">
        <v>43974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A115" s="0" t="s">
        <v>57</v>
      </c>
      <c r="B115" s="1" t="n">
        <v>43975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4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58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58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58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58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58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58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58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58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58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58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58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58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58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58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58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58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58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58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58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58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58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58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58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58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58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58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58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58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58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58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58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58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58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58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58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58</v>
      </c>
      <c r="B37" s="1" t="n">
        <v>43897</v>
      </c>
      <c r="C37" s="7" t="n">
        <v>3</v>
      </c>
      <c r="D37" s="7" t="n">
        <v>1</v>
      </c>
      <c r="E37" s="7"/>
      <c r="F37" s="7"/>
      <c r="G37" s="7"/>
      <c r="H37" s="7" t="n">
        <v>3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58</v>
      </c>
      <c r="B38" s="1" t="n">
        <v>43898</v>
      </c>
      <c r="C38" s="6" t="n">
        <v>3</v>
      </c>
      <c r="D38" s="6" t="n">
        <v>0</v>
      </c>
      <c r="E38" s="6"/>
      <c r="F38" s="6"/>
      <c r="G38" s="6"/>
      <c r="H38" s="6" t="n">
        <v>3</v>
      </c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58</v>
      </c>
      <c r="B39" s="1" t="n">
        <v>43899</v>
      </c>
      <c r="C39" s="6" t="n">
        <v>5</v>
      </c>
      <c r="D39" s="6" t="n">
        <v>2</v>
      </c>
      <c r="E39" s="6"/>
      <c r="F39" s="6"/>
      <c r="G39" s="6"/>
      <c r="H39" s="6" t="n">
        <v>5</v>
      </c>
      <c r="I39" s="6"/>
      <c r="J39" s="6"/>
      <c r="K39" s="6"/>
      <c r="L39" s="6"/>
      <c r="M39" s="6"/>
    </row>
    <row r="40" customFormat="false" ht="15.25" hidden="false" customHeight="false" outlineLevel="0" collapsed="false">
      <c r="A40" s="0" t="s">
        <v>58</v>
      </c>
      <c r="B40" s="1" t="n">
        <v>43900</v>
      </c>
      <c r="C40" s="6" t="n">
        <v>5</v>
      </c>
      <c r="D40" s="6" t="n">
        <v>0</v>
      </c>
      <c r="E40" s="6"/>
      <c r="F40" s="6"/>
      <c r="G40" s="6"/>
      <c r="H40" s="6" t="n">
        <v>5</v>
      </c>
      <c r="I40" s="6"/>
      <c r="J40" s="6"/>
      <c r="K40" s="6"/>
      <c r="L40" s="6"/>
      <c r="M40" s="6"/>
    </row>
    <row r="41" customFormat="false" ht="15.25" hidden="false" customHeight="false" outlineLevel="0" collapsed="false">
      <c r="A41" s="0" t="s">
        <v>58</v>
      </c>
      <c r="B41" s="1" t="n">
        <v>43901</v>
      </c>
      <c r="C41" s="6" t="n">
        <v>7</v>
      </c>
      <c r="D41" s="6" t="n">
        <v>2</v>
      </c>
      <c r="E41" s="6"/>
      <c r="F41" s="6"/>
      <c r="G41" s="6"/>
      <c r="H41" s="6" t="n">
        <v>7</v>
      </c>
      <c r="I41" s="6"/>
      <c r="J41" s="6"/>
      <c r="K41" s="6"/>
      <c r="L41" s="6"/>
      <c r="M41" s="6"/>
    </row>
    <row r="42" customFormat="false" ht="15.25" hidden="false" customHeight="false" outlineLevel="0" collapsed="false">
      <c r="A42" s="0" t="s">
        <v>58</v>
      </c>
      <c r="B42" s="1" t="n">
        <v>43902</v>
      </c>
      <c r="C42" s="6" t="n">
        <v>7</v>
      </c>
      <c r="D42" s="6" t="n">
        <v>0</v>
      </c>
      <c r="E42" s="6"/>
      <c r="F42" s="6"/>
      <c r="G42" s="6"/>
      <c r="H42" s="6" t="n">
        <v>7</v>
      </c>
      <c r="I42" s="6"/>
      <c r="J42" s="6"/>
      <c r="K42" s="6"/>
      <c r="L42" s="6"/>
      <c r="M42" s="6"/>
    </row>
    <row r="43" customFormat="false" ht="15.25" hidden="false" customHeight="false" outlineLevel="0" collapsed="false">
      <c r="A43" s="0" t="s">
        <v>58</v>
      </c>
      <c r="B43" s="1" t="n">
        <v>43903</v>
      </c>
      <c r="C43" s="6" t="n">
        <v>26</v>
      </c>
      <c r="D43" s="6" t="n">
        <v>19</v>
      </c>
      <c r="E43" s="6"/>
      <c r="F43" s="6"/>
      <c r="G43" s="6"/>
      <c r="H43" s="6" t="n">
        <v>26</v>
      </c>
      <c r="I43" s="6" t="n">
        <v>1</v>
      </c>
      <c r="J43" s="6"/>
      <c r="K43" s="6"/>
      <c r="L43" s="6"/>
      <c r="M43" s="6"/>
    </row>
    <row r="44" customFormat="false" ht="15.25" hidden="false" customHeight="false" outlineLevel="0" collapsed="false">
      <c r="A44" s="0" t="s">
        <v>58</v>
      </c>
      <c r="B44" s="1" t="n">
        <v>43904</v>
      </c>
      <c r="C44" s="6" t="n">
        <v>34</v>
      </c>
      <c r="D44" s="6" t="n">
        <v>8</v>
      </c>
      <c r="E44" s="6"/>
      <c r="F44" s="6"/>
      <c r="G44" s="6"/>
      <c r="H44" s="6" t="n">
        <v>34</v>
      </c>
      <c r="I44" s="6" t="n">
        <v>1</v>
      </c>
      <c r="J44" s="6"/>
      <c r="K44" s="6"/>
      <c r="L44" s="6"/>
      <c r="M44" s="6"/>
    </row>
    <row r="45" customFormat="false" ht="15.25" hidden="false" customHeight="false" outlineLevel="0" collapsed="false">
      <c r="A45" s="0" t="s">
        <v>58</v>
      </c>
      <c r="B45" s="1" t="n">
        <v>43905</v>
      </c>
      <c r="C45" s="6" t="n">
        <v>51</v>
      </c>
      <c r="D45" s="6" t="n">
        <v>17</v>
      </c>
      <c r="E45" s="6" t="n">
        <v>1</v>
      </c>
      <c r="F45" s="6"/>
      <c r="G45" s="6"/>
      <c r="H45" s="6" t="n">
        <v>50</v>
      </c>
      <c r="I45" s="6"/>
      <c r="J45" s="6"/>
      <c r="K45" s="6"/>
      <c r="L45" s="6"/>
      <c r="M45" s="6"/>
    </row>
    <row r="46" customFormat="false" ht="15.25" hidden="false" customHeight="false" outlineLevel="0" collapsed="false">
      <c r="A46" s="0" t="s">
        <v>58</v>
      </c>
      <c r="B46" s="1" t="n">
        <v>43906</v>
      </c>
      <c r="C46" s="6" t="n">
        <v>77</v>
      </c>
      <c r="D46" s="6" t="n">
        <v>26</v>
      </c>
      <c r="E46" s="6" t="n">
        <v>1</v>
      </c>
      <c r="F46" s="6"/>
      <c r="G46" s="6"/>
      <c r="H46" s="6" t="n">
        <v>76</v>
      </c>
      <c r="I46" s="6"/>
      <c r="J46" s="6"/>
      <c r="K46" s="6"/>
      <c r="L46" s="6"/>
      <c r="M46" s="6"/>
    </row>
    <row r="47" customFormat="false" ht="15.25" hidden="false" customHeight="false" outlineLevel="0" collapsed="false">
      <c r="A47" s="0" t="s">
        <v>58</v>
      </c>
      <c r="B47" s="1" t="n">
        <v>43907</v>
      </c>
      <c r="C47" s="6" t="n">
        <v>81</v>
      </c>
      <c r="D47" s="6" t="n">
        <v>4</v>
      </c>
      <c r="E47" s="6" t="n">
        <v>1</v>
      </c>
      <c r="F47" s="6"/>
      <c r="G47" s="6"/>
      <c r="H47" s="6" t="n">
        <v>80</v>
      </c>
      <c r="I47" s="6" t="n">
        <v>10</v>
      </c>
      <c r="J47" s="6"/>
      <c r="K47" s="6"/>
      <c r="L47" s="6"/>
      <c r="M47" s="6"/>
    </row>
    <row r="48" customFormat="false" ht="15.25" hidden="false" customHeight="false" outlineLevel="0" collapsed="false">
      <c r="A48" s="0" t="s">
        <v>58</v>
      </c>
      <c r="B48" s="1" t="n">
        <v>43908</v>
      </c>
      <c r="C48" s="6" t="n">
        <v>140</v>
      </c>
      <c r="D48" s="6" t="n">
        <v>59</v>
      </c>
      <c r="E48" s="6" t="n">
        <v>1</v>
      </c>
      <c r="F48" s="6"/>
      <c r="G48" s="6"/>
      <c r="H48" s="6" t="n">
        <v>139</v>
      </c>
      <c r="I48" s="6" t="n">
        <v>1</v>
      </c>
      <c r="J48" s="6"/>
      <c r="K48" s="6"/>
      <c r="L48" s="6"/>
      <c r="M48" s="6"/>
    </row>
    <row r="49" customFormat="false" ht="15.25" hidden="false" customHeight="false" outlineLevel="0" collapsed="false">
      <c r="A49" s="0" t="s">
        <v>58</v>
      </c>
      <c r="B49" s="1" t="n">
        <v>43909</v>
      </c>
      <c r="C49" s="6" t="n">
        <v>203</v>
      </c>
      <c r="D49" s="6" t="n">
        <v>63</v>
      </c>
      <c r="E49" s="6" t="n">
        <v>2</v>
      </c>
      <c r="F49" s="6" t="n">
        <v>1</v>
      </c>
      <c r="G49" s="6"/>
      <c r="H49" s="6" t="n">
        <v>201</v>
      </c>
      <c r="I49" s="6" t="n">
        <v>1</v>
      </c>
      <c r="J49" s="6" t="n">
        <v>324</v>
      </c>
      <c r="K49" s="6"/>
      <c r="L49" s="6"/>
      <c r="M49" s="6"/>
    </row>
    <row r="50" customFormat="false" ht="15.25" hidden="false" customHeight="false" outlineLevel="0" collapsed="false">
      <c r="A50" s="0" t="s">
        <v>58</v>
      </c>
      <c r="B50" s="1" t="n">
        <v>43910</v>
      </c>
      <c r="C50" s="6" t="n">
        <v>335</v>
      </c>
      <c r="D50" s="6" t="n">
        <v>132</v>
      </c>
      <c r="E50" s="6" t="n">
        <v>4</v>
      </c>
      <c r="F50" s="6" t="n">
        <v>2</v>
      </c>
      <c r="G50" s="6" t="n">
        <v>6</v>
      </c>
      <c r="H50" s="6" t="n">
        <v>325</v>
      </c>
      <c r="I50" s="6" t="n">
        <v>1</v>
      </c>
      <c r="J50" s="6" t="n">
        <v>535</v>
      </c>
      <c r="K50" s="6"/>
      <c r="L50" s="6"/>
      <c r="M50" s="6"/>
    </row>
    <row r="51" customFormat="false" ht="15.25" hidden="false" customHeight="false" outlineLevel="0" collapsed="false">
      <c r="A51" s="0" t="s">
        <v>58</v>
      </c>
      <c r="B51" s="1" t="n">
        <v>43911</v>
      </c>
      <c r="C51" s="6" t="n">
        <v>484</v>
      </c>
      <c r="D51" s="6" t="n">
        <v>149</v>
      </c>
      <c r="E51" s="6" t="n">
        <v>5</v>
      </c>
      <c r="F51" s="6"/>
      <c r="G51" s="6" t="n">
        <v>6</v>
      </c>
      <c r="H51" s="6" t="n">
        <v>473</v>
      </c>
      <c r="I51" s="6" t="n">
        <v>1</v>
      </c>
      <c r="J51" s="6" t="n">
        <v>773</v>
      </c>
      <c r="K51" s="6"/>
      <c r="L51" s="6"/>
      <c r="M51" s="6"/>
    </row>
    <row r="52" customFormat="false" ht="15.25" hidden="false" customHeight="false" outlineLevel="0" collapsed="false">
      <c r="A52" s="0" t="s">
        <v>58</v>
      </c>
      <c r="B52" s="1" t="n">
        <v>43912</v>
      </c>
      <c r="C52" s="6" t="n">
        <v>670</v>
      </c>
      <c r="D52" s="6" t="n">
        <v>186</v>
      </c>
      <c r="E52" s="6" t="n">
        <v>8</v>
      </c>
      <c r="F52" s="6" t="n">
        <v>3</v>
      </c>
      <c r="G52" s="6" t="n">
        <v>6</v>
      </c>
      <c r="H52" s="6" t="n">
        <v>656</v>
      </c>
      <c r="I52" s="6" t="n">
        <v>3</v>
      </c>
      <c r="J52" s="6" t="n">
        <v>1070</v>
      </c>
      <c r="K52" s="6"/>
      <c r="L52" s="6"/>
      <c r="M52" s="6"/>
    </row>
    <row r="53" customFormat="false" ht="15.25" hidden="false" customHeight="false" outlineLevel="0" collapsed="false">
      <c r="A53" s="0" t="s">
        <v>58</v>
      </c>
      <c r="B53" s="1" t="n">
        <v>43913</v>
      </c>
      <c r="C53" s="6" t="n">
        <v>798</v>
      </c>
      <c r="D53" s="6" t="n">
        <v>128</v>
      </c>
      <c r="E53" s="6" t="n">
        <v>8</v>
      </c>
      <c r="F53" s="6"/>
      <c r="G53" s="6" t="n">
        <v>6</v>
      </c>
      <c r="H53" s="6" t="n">
        <v>784</v>
      </c>
      <c r="I53" s="6" t="n">
        <v>3</v>
      </c>
      <c r="J53" s="6" t="n">
        <v>1275</v>
      </c>
      <c r="K53" s="6"/>
      <c r="L53" s="6"/>
      <c r="M53" s="6"/>
    </row>
    <row r="54" customFormat="false" ht="15.25" hidden="false" customHeight="false" outlineLevel="0" collapsed="false">
      <c r="A54" s="0" t="s">
        <v>58</v>
      </c>
      <c r="B54" s="1" t="n">
        <v>43914</v>
      </c>
      <c r="C54" s="6" t="n">
        <v>875</v>
      </c>
      <c r="D54" s="6" t="n">
        <v>77</v>
      </c>
      <c r="E54" s="6" t="n">
        <v>8</v>
      </c>
      <c r="F54" s="6"/>
      <c r="G54" s="6" t="n">
        <v>6</v>
      </c>
      <c r="H54" s="6" t="n">
        <v>861</v>
      </c>
      <c r="I54" s="6" t="n">
        <v>3</v>
      </c>
      <c r="J54" s="6" t="n">
        <v>1398</v>
      </c>
      <c r="K54" s="6"/>
      <c r="L54" s="6"/>
      <c r="M54" s="6"/>
    </row>
    <row r="55" customFormat="false" ht="15.25" hidden="false" customHeight="false" outlineLevel="0" collapsed="false">
      <c r="A55" s="0" t="s">
        <v>58</v>
      </c>
      <c r="B55" s="1" t="n">
        <v>43915</v>
      </c>
      <c r="C55" s="8" t="n">
        <v>1099</v>
      </c>
      <c r="D55" s="8" t="n">
        <v>224</v>
      </c>
      <c r="E55" s="8" t="n">
        <v>8</v>
      </c>
      <c r="F55" s="8"/>
      <c r="G55" s="8" t="n">
        <v>6</v>
      </c>
      <c r="H55" s="8" t="n">
        <v>1085</v>
      </c>
      <c r="I55" s="8" t="n">
        <v>3</v>
      </c>
      <c r="J55" s="8" t="n">
        <v>1756</v>
      </c>
      <c r="K55" s="8" t="n">
        <v>13</v>
      </c>
      <c r="L55" s="8"/>
      <c r="M55" s="8"/>
    </row>
    <row r="56" customFormat="false" ht="15.25" hidden="false" customHeight="false" outlineLevel="0" collapsed="false">
      <c r="A56" s="0" t="s">
        <v>58</v>
      </c>
      <c r="B56" s="1" t="n">
        <v>43916</v>
      </c>
      <c r="C56" s="8" t="n">
        <v>1333</v>
      </c>
      <c r="D56" s="8" t="n">
        <v>234</v>
      </c>
      <c r="E56" s="8" t="n">
        <v>8</v>
      </c>
      <c r="F56" s="8"/>
      <c r="G56" s="8" t="n">
        <v>6</v>
      </c>
      <c r="H56" s="8" t="n">
        <v>1319</v>
      </c>
      <c r="I56" s="8" t="n">
        <v>3</v>
      </c>
      <c r="J56" s="8" t="n">
        <v>2129</v>
      </c>
      <c r="K56" s="8" t="n">
        <v>13</v>
      </c>
      <c r="L56" s="8"/>
      <c r="M56" s="8"/>
    </row>
    <row r="57" customFormat="false" ht="15.25" hidden="false" customHeight="false" outlineLevel="0" collapsed="false">
      <c r="A57" s="0" t="s">
        <v>58</v>
      </c>
      <c r="B57" s="1" t="n">
        <v>43917</v>
      </c>
      <c r="C57" s="8" t="n">
        <v>1453</v>
      </c>
      <c r="D57" s="8" t="n">
        <v>120</v>
      </c>
      <c r="E57" s="8" t="n">
        <v>9</v>
      </c>
      <c r="F57" s="8" t="n">
        <v>1</v>
      </c>
      <c r="G57" s="8" t="n">
        <v>6</v>
      </c>
      <c r="H57" s="8" t="n">
        <v>1438</v>
      </c>
      <c r="I57" s="8" t="n">
        <v>3</v>
      </c>
      <c r="J57" s="8" t="n">
        <v>2321</v>
      </c>
      <c r="K57" s="8" t="n">
        <v>14</v>
      </c>
      <c r="L57" s="8"/>
      <c r="M57" s="8"/>
    </row>
    <row r="58" customFormat="false" ht="15.25" hidden="false" customHeight="false" outlineLevel="0" collapsed="false">
      <c r="A58" s="0" t="s">
        <v>58</v>
      </c>
      <c r="B58" s="1" t="n">
        <v>43918</v>
      </c>
      <c r="C58" s="8" t="n">
        <v>1605</v>
      </c>
      <c r="D58" s="8" t="n">
        <v>152</v>
      </c>
      <c r="E58" s="8" t="n">
        <v>15</v>
      </c>
      <c r="F58" s="8" t="n">
        <v>6</v>
      </c>
      <c r="G58" s="8" t="n">
        <v>40</v>
      </c>
      <c r="H58" s="8" t="n">
        <v>1550</v>
      </c>
      <c r="I58" s="8" t="n">
        <v>25</v>
      </c>
      <c r="J58" s="8" t="n">
        <v>2564</v>
      </c>
      <c r="K58" s="8" t="n">
        <v>24</v>
      </c>
      <c r="L58" s="8"/>
      <c r="M58" s="8"/>
    </row>
    <row r="59" customFormat="false" ht="15.25" hidden="false" customHeight="false" outlineLevel="0" collapsed="false">
      <c r="A59" s="0" t="s">
        <v>58</v>
      </c>
      <c r="B59" s="1" t="n">
        <v>43919</v>
      </c>
      <c r="C59" s="8" t="n">
        <v>1831</v>
      </c>
      <c r="D59" s="8" t="n">
        <v>226</v>
      </c>
      <c r="E59" s="8" t="n">
        <v>18</v>
      </c>
      <c r="F59" s="8" t="n">
        <v>3</v>
      </c>
      <c r="G59" s="8" t="n">
        <v>40</v>
      </c>
      <c r="H59" s="8" t="n">
        <v>1773</v>
      </c>
      <c r="I59" s="8" t="n">
        <v>25</v>
      </c>
      <c r="J59" s="8" t="n">
        <v>2925</v>
      </c>
      <c r="K59" s="8" t="n">
        <v>29</v>
      </c>
      <c r="M59" s="8"/>
    </row>
    <row r="60" customFormat="false" ht="15.25" hidden="false" customHeight="false" outlineLevel="0" collapsed="false">
      <c r="A60" s="0" t="s">
        <v>58</v>
      </c>
      <c r="B60" s="1" t="n">
        <v>43920</v>
      </c>
      <c r="C60" s="8" t="n">
        <v>1950</v>
      </c>
      <c r="D60" s="8" t="n">
        <v>119</v>
      </c>
      <c r="E60" s="8" t="n">
        <v>21</v>
      </c>
      <c r="F60" s="8" t="n">
        <v>3</v>
      </c>
      <c r="G60" s="8" t="n">
        <v>40</v>
      </c>
      <c r="H60" s="8" t="n">
        <v>1889</v>
      </c>
      <c r="I60" s="8" t="n">
        <v>25</v>
      </c>
      <c r="J60" s="8" t="n">
        <v>3115</v>
      </c>
      <c r="K60" s="8" t="n">
        <v>34</v>
      </c>
      <c r="M60" s="8"/>
    </row>
    <row r="61" customFormat="false" ht="15.25" hidden="false" customHeight="false" outlineLevel="0" collapsed="false">
      <c r="A61" s="0" t="s">
        <v>58</v>
      </c>
      <c r="B61" s="1" t="n">
        <v>43921</v>
      </c>
      <c r="C61" s="8" t="n">
        <v>1988</v>
      </c>
      <c r="D61" s="8" t="n">
        <v>38</v>
      </c>
      <c r="E61" s="8" t="n">
        <v>22</v>
      </c>
      <c r="F61" s="8" t="n">
        <v>1</v>
      </c>
      <c r="G61" s="8" t="n">
        <v>40</v>
      </c>
      <c r="H61" s="8" t="n">
        <v>1926</v>
      </c>
      <c r="I61" s="8" t="n">
        <v>25</v>
      </c>
      <c r="J61" s="8" t="n">
        <v>3176</v>
      </c>
      <c r="K61" s="8" t="n">
        <v>35</v>
      </c>
      <c r="M61" s="8"/>
    </row>
    <row r="62" customFormat="false" ht="15.25" hidden="false" customHeight="false" outlineLevel="0" collapsed="false">
      <c r="A62" s="0" t="s">
        <v>58</v>
      </c>
      <c r="B62" s="1" t="n">
        <v>43922</v>
      </c>
      <c r="C62" s="8" t="n">
        <v>2178</v>
      </c>
      <c r="D62" s="8" t="n">
        <v>190</v>
      </c>
      <c r="E62" s="8" t="n">
        <v>23</v>
      </c>
      <c r="F62" s="8" t="n">
        <v>1</v>
      </c>
      <c r="G62" s="8" t="n">
        <v>80</v>
      </c>
      <c r="H62" s="8" t="n">
        <v>2075</v>
      </c>
      <c r="I62" s="8" t="n">
        <v>31</v>
      </c>
      <c r="J62" s="8" t="n">
        <v>3479</v>
      </c>
      <c r="K62" s="8" t="n">
        <v>37</v>
      </c>
      <c r="M62" s="8"/>
    </row>
    <row r="63" customFormat="false" ht="15.25" hidden="false" customHeight="false" outlineLevel="0" collapsed="false">
      <c r="A63" s="0" t="s">
        <v>58</v>
      </c>
      <c r="B63" s="1" t="n">
        <v>43923</v>
      </c>
      <c r="C63" s="8" t="n">
        <v>2319</v>
      </c>
      <c r="D63" s="8" t="n">
        <v>141</v>
      </c>
      <c r="E63" s="8" t="n">
        <v>29</v>
      </c>
      <c r="F63" s="8" t="n">
        <v>6</v>
      </c>
      <c r="G63" s="8" t="n">
        <v>80</v>
      </c>
      <c r="H63" s="8" t="n">
        <v>2210</v>
      </c>
      <c r="I63" s="8" t="n">
        <v>31</v>
      </c>
      <c r="J63" s="8" t="n">
        <v>3705</v>
      </c>
      <c r="K63" s="8" t="n">
        <v>46</v>
      </c>
      <c r="M63" s="8"/>
    </row>
    <row r="64" customFormat="false" ht="15.25" hidden="false" customHeight="false" outlineLevel="0" collapsed="false">
      <c r="A64" s="0" t="s">
        <v>58</v>
      </c>
      <c r="B64" s="1" t="n">
        <v>43924</v>
      </c>
      <c r="C64" s="8" t="n">
        <v>2487</v>
      </c>
      <c r="D64" s="8" t="n">
        <v>168</v>
      </c>
      <c r="E64" s="8" t="n">
        <v>30</v>
      </c>
      <c r="F64" s="8" t="n">
        <v>1</v>
      </c>
      <c r="G64" s="8" t="n">
        <v>80</v>
      </c>
      <c r="H64" s="8" t="n">
        <v>2377</v>
      </c>
      <c r="I64" s="8" t="n">
        <v>31</v>
      </c>
      <c r="J64" s="8" t="n">
        <v>3973</v>
      </c>
      <c r="K64" s="8" t="n">
        <v>48</v>
      </c>
      <c r="M64" s="8"/>
    </row>
    <row r="65" customFormat="false" ht="15.25" hidden="false" customHeight="false" outlineLevel="0" collapsed="false">
      <c r="A65" s="0" t="s">
        <v>58</v>
      </c>
      <c r="B65" s="1" t="n">
        <v>43925</v>
      </c>
      <c r="C65" s="8" t="n">
        <v>2612</v>
      </c>
      <c r="D65" s="8" t="n">
        <v>125</v>
      </c>
      <c r="E65" s="8" t="n">
        <v>31</v>
      </c>
      <c r="F65" s="8" t="n">
        <v>1</v>
      </c>
      <c r="G65" s="8" t="n">
        <v>500</v>
      </c>
      <c r="H65" s="8" t="n">
        <v>2081</v>
      </c>
      <c r="I65" s="8" t="n">
        <v>33</v>
      </c>
      <c r="J65" s="8" t="n">
        <v>4173</v>
      </c>
      <c r="K65" s="8" t="n">
        <v>50</v>
      </c>
      <c r="M65" s="8"/>
    </row>
    <row r="66" customFormat="false" ht="15.25" hidden="false" customHeight="false" outlineLevel="0" collapsed="false">
      <c r="A66" s="0" t="s">
        <v>58</v>
      </c>
      <c r="B66" s="1" t="n">
        <v>43926</v>
      </c>
      <c r="C66" s="8" t="n">
        <v>2729</v>
      </c>
      <c r="D66" s="8" t="n">
        <v>117</v>
      </c>
      <c r="E66" s="8" t="n">
        <v>31</v>
      </c>
      <c r="F66" s="8"/>
      <c r="G66" s="8" t="n">
        <v>500</v>
      </c>
      <c r="H66" s="8" t="n">
        <v>2198</v>
      </c>
      <c r="I66" s="8" t="n">
        <v>35</v>
      </c>
      <c r="J66" s="8" t="n">
        <v>4360</v>
      </c>
      <c r="K66" s="8" t="n">
        <v>50</v>
      </c>
      <c r="L66" s="8" t="n">
        <v>22793</v>
      </c>
      <c r="M66" s="8" t="n">
        <v>36412</v>
      </c>
    </row>
    <row r="67" customFormat="false" ht="15.25" hidden="false" customHeight="false" outlineLevel="0" collapsed="false">
      <c r="A67" s="0" t="s">
        <v>58</v>
      </c>
      <c r="B67" s="1" t="n">
        <v>43927</v>
      </c>
      <c r="C67" s="8" t="n">
        <v>2804</v>
      </c>
      <c r="D67" s="8" t="n">
        <v>75</v>
      </c>
      <c r="E67" s="8" t="n">
        <v>36</v>
      </c>
      <c r="F67" s="8" t="n">
        <v>5</v>
      </c>
      <c r="G67" s="8" t="n">
        <v>500</v>
      </c>
      <c r="H67" s="8" t="n">
        <v>2268</v>
      </c>
      <c r="I67" s="8" t="n">
        <v>33</v>
      </c>
      <c r="J67" s="8" t="n">
        <v>4479</v>
      </c>
      <c r="K67" s="8" t="n">
        <v>58</v>
      </c>
      <c r="L67" s="8" t="n">
        <v>23687</v>
      </c>
      <c r="M67" s="8" t="n">
        <v>37840</v>
      </c>
    </row>
    <row r="68" customFormat="false" ht="15.25" hidden="false" customHeight="false" outlineLevel="0" collapsed="false">
      <c r="A68" s="0" t="s">
        <v>58</v>
      </c>
      <c r="B68" s="1" t="n">
        <v>43928</v>
      </c>
      <c r="C68" s="13" t="n">
        <v>2843</v>
      </c>
      <c r="D68" s="13" t="n">
        <v>39</v>
      </c>
      <c r="E68" s="13" t="n">
        <v>41</v>
      </c>
      <c r="F68" s="13" t="n">
        <v>5</v>
      </c>
      <c r="G68" s="13" t="n">
        <v>500</v>
      </c>
      <c r="H68" s="13" t="n">
        <v>2302</v>
      </c>
      <c r="I68" s="13" t="n">
        <v>33</v>
      </c>
      <c r="J68" s="13" t="n">
        <v>4542</v>
      </c>
      <c r="K68" s="13" t="n">
        <v>65</v>
      </c>
      <c r="L68" s="13" t="n">
        <v>24291</v>
      </c>
      <c r="M68" s="13" t="n">
        <v>38805</v>
      </c>
    </row>
    <row r="69" customFormat="false" ht="15.25" hidden="false" customHeight="false" outlineLevel="0" collapsed="false">
      <c r="A69" s="0" t="s">
        <v>58</v>
      </c>
      <c r="B69" s="1" t="n">
        <v>43929</v>
      </c>
      <c r="C69" s="12" t="n">
        <v>2970</v>
      </c>
      <c r="D69" s="12" t="n">
        <v>127</v>
      </c>
      <c r="E69" s="12" t="n">
        <v>44</v>
      </c>
      <c r="F69" s="12" t="n">
        <v>3</v>
      </c>
      <c r="G69" s="12" t="n">
        <v>500</v>
      </c>
      <c r="H69" s="12" t="n">
        <v>2426</v>
      </c>
      <c r="I69" s="12" t="n">
        <v>35</v>
      </c>
      <c r="J69" s="12" t="n">
        <v>4745</v>
      </c>
      <c r="K69" s="12" t="n">
        <v>70</v>
      </c>
      <c r="L69" s="12" t="n">
        <v>25702</v>
      </c>
      <c r="M69" s="12" t="n">
        <v>41059</v>
      </c>
    </row>
    <row r="70" customFormat="false" ht="15.25" hidden="false" customHeight="false" outlineLevel="0" collapsed="false">
      <c r="A70" s="0" t="s">
        <v>58</v>
      </c>
      <c r="B70" s="1" t="n">
        <v>43930</v>
      </c>
      <c r="C70" s="12" t="n">
        <v>3034</v>
      </c>
      <c r="D70" s="12" t="n">
        <v>64</v>
      </c>
      <c r="E70" s="12" t="n">
        <v>46</v>
      </c>
      <c r="F70" s="12" t="n">
        <v>2</v>
      </c>
      <c r="G70" s="12" t="n">
        <v>500</v>
      </c>
      <c r="H70" s="12" t="n">
        <v>2488</v>
      </c>
      <c r="I70" s="12" t="n">
        <v>34</v>
      </c>
      <c r="J70" s="12" t="n">
        <v>4847</v>
      </c>
      <c r="K70" s="12" t="n">
        <v>73</v>
      </c>
      <c r="L70" s="12" t="n">
        <v>26573</v>
      </c>
      <c r="M70" s="12" t="n">
        <v>42450</v>
      </c>
    </row>
    <row r="71" customFormat="false" ht="15.25" hidden="false" customHeight="false" outlineLevel="0" collapsed="false">
      <c r="A71" s="0" t="s">
        <v>58</v>
      </c>
      <c r="B71" s="1" t="n">
        <v>43931</v>
      </c>
      <c r="C71" s="12" t="n">
        <v>3115</v>
      </c>
      <c r="D71" s="12" t="n">
        <v>81</v>
      </c>
      <c r="E71" s="12" t="n">
        <v>52</v>
      </c>
      <c r="F71" s="12" t="n">
        <v>6</v>
      </c>
      <c r="G71" s="12" t="n">
        <v>500</v>
      </c>
      <c r="H71" s="12" t="n">
        <v>2563</v>
      </c>
      <c r="I71" s="12" t="n">
        <v>30</v>
      </c>
      <c r="J71" s="12" t="n">
        <v>4976</v>
      </c>
      <c r="K71" s="12" t="n">
        <v>83</v>
      </c>
      <c r="L71" s="12" t="n">
        <v>27521</v>
      </c>
      <c r="M71" s="12" t="n">
        <v>43965</v>
      </c>
    </row>
    <row r="72" customFormat="false" ht="15.25" hidden="false" customHeight="false" outlineLevel="0" collapsed="false">
      <c r="A72" s="0" t="s">
        <v>58</v>
      </c>
      <c r="B72" s="1" t="n">
        <v>43932</v>
      </c>
      <c r="C72" s="12" t="n">
        <v>3223</v>
      </c>
      <c r="D72" s="12" t="n">
        <v>108</v>
      </c>
      <c r="E72" s="12" t="n">
        <v>54</v>
      </c>
      <c r="F72" s="12" t="n">
        <v>2</v>
      </c>
      <c r="G72" s="12" t="n">
        <v>500</v>
      </c>
      <c r="H72" s="12" t="n">
        <v>2669</v>
      </c>
      <c r="I72" s="12" t="n">
        <v>30</v>
      </c>
      <c r="J72" s="12" t="n">
        <v>5149</v>
      </c>
      <c r="K72" s="12" t="n">
        <v>86</v>
      </c>
      <c r="L72" s="12" t="n">
        <v>28273</v>
      </c>
      <c r="M72" s="12" t="n">
        <v>45166</v>
      </c>
    </row>
    <row r="73" customFormat="false" ht="15.25" hidden="false" customHeight="false" outlineLevel="0" collapsed="false">
      <c r="A73" s="0" t="s">
        <v>58</v>
      </c>
      <c r="B73" s="1" t="n">
        <v>43933</v>
      </c>
      <c r="C73" s="12" t="n">
        <v>3270</v>
      </c>
      <c r="D73" s="12" t="n">
        <v>47</v>
      </c>
      <c r="E73" s="12" t="n">
        <v>62</v>
      </c>
      <c r="F73" s="12" t="n">
        <v>8</v>
      </c>
      <c r="G73" s="12" t="n">
        <v>500</v>
      </c>
      <c r="H73" s="12" t="n">
        <v>2708</v>
      </c>
      <c r="I73" s="12" t="n">
        <v>30</v>
      </c>
      <c r="J73" s="12" t="n">
        <v>5224</v>
      </c>
      <c r="K73" s="12" t="n">
        <v>99</v>
      </c>
      <c r="L73" s="12" t="n">
        <v>28965</v>
      </c>
      <c r="M73" s="12" t="n">
        <v>46272</v>
      </c>
    </row>
    <row r="74" customFormat="false" ht="15.25" hidden="false" customHeight="false" outlineLevel="0" collapsed="false">
      <c r="A74" s="0" t="s">
        <v>58</v>
      </c>
      <c r="B74" s="1" t="n">
        <v>43934</v>
      </c>
      <c r="C74" s="12" t="n">
        <v>3281</v>
      </c>
      <c r="D74" s="12" t="n">
        <v>11</v>
      </c>
      <c r="E74" s="12" t="n">
        <v>66</v>
      </c>
      <c r="F74" s="12" t="n">
        <v>4</v>
      </c>
      <c r="G74" s="12" t="n">
        <v>500</v>
      </c>
      <c r="H74" s="12" t="n">
        <v>2715</v>
      </c>
      <c r="I74" s="12" t="n">
        <v>30</v>
      </c>
      <c r="J74" s="12" t="n">
        <v>5241</v>
      </c>
      <c r="K74" s="12" t="n">
        <v>105</v>
      </c>
      <c r="L74" s="12" t="n">
        <v>29165</v>
      </c>
      <c r="M74" s="12" t="n">
        <v>46591</v>
      </c>
    </row>
    <row r="75" customFormat="false" ht="15.25" hidden="false" customHeight="false" outlineLevel="0" collapsed="false">
      <c r="A75" s="0" t="s">
        <v>58</v>
      </c>
      <c r="B75" s="1" t="n">
        <v>43935</v>
      </c>
      <c r="C75" s="12" t="n">
        <v>3292</v>
      </c>
      <c r="D75" s="12" t="n">
        <v>11</v>
      </c>
      <c r="E75" s="12" t="n">
        <v>69</v>
      </c>
      <c r="F75" s="12" t="n">
        <v>3</v>
      </c>
      <c r="G75" s="12" t="n">
        <v>500</v>
      </c>
      <c r="H75" s="12" t="n">
        <v>2723</v>
      </c>
      <c r="I75" s="12" t="n">
        <v>30</v>
      </c>
      <c r="J75" s="12" t="n">
        <v>5259</v>
      </c>
      <c r="K75" s="12" t="n">
        <v>110</v>
      </c>
      <c r="L75" s="12" t="n">
        <v>29315</v>
      </c>
      <c r="M75" s="12" t="n">
        <v>46831</v>
      </c>
    </row>
    <row r="76" customFormat="false" ht="15.25" hidden="false" customHeight="false" outlineLevel="0" collapsed="false">
      <c r="A76" s="0" t="s">
        <v>58</v>
      </c>
      <c r="B76" s="1" t="n">
        <v>43936</v>
      </c>
      <c r="C76" s="12" t="n">
        <v>3307</v>
      </c>
      <c r="D76" s="12" t="n">
        <v>15</v>
      </c>
      <c r="E76" s="12" t="n">
        <v>67</v>
      </c>
      <c r="F76" s="12" t="n">
        <v>-2</v>
      </c>
      <c r="G76" s="12" t="n">
        <v>500</v>
      </c>
      <c r="H76" s="12" t="n">
        <v>2740</v>
      </c>
      <c r="I76" s="12" t="n">
        <v>30</v>
      </c>
      <c r="J76" s="12" t="n">
        <v>5283</v>
      </c>
      <c r="K76" s="12" t="n">
        <v>107</v>
      </c>
      <c r="L76" s="12" t="n">
        <v>29523</v>
      </c>
      <c r="M76" s="12" t="n">
        <v>47163</v>
      </c>
    </row>
    <row r="77" customFormat="false" ht="15.25" hidden="false" customHeight="false" outlineLevel="0" collapsed="false">
      <c r="A77" s="0" t="s">
        <v>58</v>
      </c>
      <c r="B77" s="1" t="n">
        <v>43937</v>
      </c>
      <c r="C77" s="12" t="n">
        <v>3373</v>
      </c>
      <c r="D77" s="12" t="n">
        <v>66</v>
      </c>
      <c r="E77" s="12" t="n">
        <v>69</v>
      </c>
      <c r="F77" s="12" t="n">
        <v>2</v>
      </c>
      <c r="G77" s="12" t="n">
        <v>526</v>
      </c>
      <c r="H77" s="12" t="n">
        <v>2778</v>
      </c>
      <c r="I77" s="12" t="n">
        <v>33</v>
      </c>
      <c r="J77" s="12" t="n">
        <v>5388</v>
      </c>
      <c r="K77" s="12" t="n">
        <v>110</v>
      </c>
      <c r="L77" s="12" t="n">
        <v>30723</v>
      </c>
      <c r="M77" s="12" t="n">
        <v>49080</v>
      </c>
    </row>
    <row r="78" customFormat="false" ht="15.25" hidden="false" customHeight="false" outlineLevel="0" collapsed="false">
      <c r="A78" s="0" t="s">
        <v>58</v>
      </c>
      <c r="B78" s="1" t="n">
        <v>43938</v>
      </c>
      <c r="C78" s="12" t="n">
        <v>3444</v>
      </c>
      <c r="D78" s="12" t="n">
        <v>71</v>
      </c>
      <c r="E78" s="12" t="n">
        <v>69</v>
      </c>
      <c r="F78" s="12" t="n">
        <v>0</v>
      </c>
      <c r="G78" s="12" t="n">
        <v>552</v>
      </c>
      <c r="H78" s="12" t="n">
        <v>2823</v>
      </c>
      <c r="I78" s="12" t="n">
        <v>35</v>
      </c>
      <c r="J78" s="12" t="n">
        <v>5502</v>
      </c>
      <c r="K78" s="12" t="n">
        <v>110</v>
      </c>
      <c r="L78" s="12" t="n">
        <v>31660</v>
      </c>
      <c r="M78" s="12" t="n">
        <v>50577</v>
      </c>
    </row>
    <row r="79" customFormat="false" ht="15.25" hidden="false" customHeight="false" outlineLevel="0" collapsed="false">
      <c r="A79" s="0" t="s">
        <v>58</v>
      </c>
      <c r="B79" s="1" t="n">
        <v>43939</v>
      </c>
      <c r="C79" s="12" t="n">
        <v>3480</v>
      </c>
      <c r="D79" s="12" t="n">
        <v>36</v>
      </c>
      <c r="E79" s="12" t="n">
        <v>72</v>
      </c>
      <c r="F79" s="12" t="n">
        <v>3</v>
      </c>
      <c r="G79" s="12" t="n">
        <v>579</v>
      </c>
      <c r="H79" s="12" t="n">
        <v>2829</v>
      </c>
      <c r="I79" s="12" t="n">
        <v>29</v>
      </c>
      <c r="J79" s="12" t="n">
        <v>5559</v>
      </c>
      <c r="K79" s="12" t="n">
        <v>115</v>
      </c>
      <c r="L79" s="12" t="n">
        <v>32394</v>
      </c>
      <c r="M79" s="12" t="n">
        <v>51749</v>
      </c>
    </row>
    <row r="80" customFormat="false" ht="15.25" hidden="false" customHeight="false" outlineLevel="0" collapsed="false">
      <c r="A80" s="0" t="s">
        <v>58</v>
      </c>
      <c r="B80" s="1" t="n">
        <v>43940</v>
      </c>
      <c r="C80" s="12" t="n">
        <v>3537</v>
      </c>
      <c r="D80" s="12" t="n">
        <v>57</v>
      </c>
      <c r="E80" s="12" t="n">
        <v>72</v>
      </c>
      <c r="F80" s="12" t="n">
        <v>0</v>
      </c>
      <c r="G80" s="12" t="n">
        <v>601</v>
      </c>
      <c r="H80" s="12" t="n">
        <v>2864</v>
      </c>
      <c r="I80" s="12" t="n">
        <v>32</v>
      </c>
      <c r="J80" s="12" t="n">
        <v>5650</v>
      </c>
      <c r="K80" s="12" t="n">
        <v>115</v>
      </c>
      <c r="L80" s="12" t="n">
        <v>33252</v>
      </c>
      <c r="M80" s="12" t="n">
        <v>53120</v>
      </c>
    </row>
    <row r="81" customFormat="false" ht="15.25" hidden="false" customHeight="false" outlineLevel="0" collapsed="false">
      <c r="A81" s="0" t="s">
        <v>58</v>
      </c>
      <c r="B81" s="1" t="n">
        <v>43941</v>
      </c>
      <c r="C81" s="12" t="n">
        <v>3550</v>
      </c>
      <c r="D81" s="12" t="n">
        <v>13</v>
      </c>
      <c r="E81" s="12" t="n">
        <v>73</v>
      </c>
      <c r="F81" s="12" t="n">
        <v>1</v>
      </c>
      <c r="G81" s="12" t="n">
        <v>627</v>
      </c>
      <c r="H81" s="12" t="n">
        <v>2850</v>
      </c>
      <c r="I81" s="12" t="n">
        <v>31</v>
      </c>
      <c r="J81" s="12" t="n">
        <v>5671</v>
      </c>
      <c r="K81" s="12" t="n">
        <v>117</v>
      </c>
      <c r="L81" s="12" t="n">
        <v>33666</v>
      </c>
      <c r="M81" s="12" t="n">
        <v>53781</v>
      </c>
    </row>
    <row r="82" customFormat="false" ht="15.25" hidden="false" customHeight="false" outlineLevel="0" collapsed="false">
      <c r="A82" s="0" t="s">
        <v>58</v>
      </c>
      <c r="B82" s="1" t="n">
        <v>43942</v>
      </c>
      <c r="C82" s="6" t="n">
        <v>3558</v>
      </c>
      <c r="D82" s="6" t="n">
        <v>8</v>
      </c>
      <c r="E82" s="6" t="n">
        <v>75</v>
      </c>
      <c r="F82" s="6" t="n">
        <v>2</v>
      </c>
      <c r="G82" s="6" t="n">
        <v>637</v>
      </c>
      <c r="H82" s="6" t="n">
        <v>2846</v>
      </c>
      <c r="I82" s="6" t="n">
        <v>32</v>
      </c>
      <c r="J82" s="6" t="n">
        <v>5684</v>
      </c>
      <c r="K82" s="6" t="n">
        <v>120</v>
      </c>
      <c r="L82" s="6" t="n">
        <v>33798</v>
      </c>
      <c r="M82" s="6" t="n">
        <v>53992</v>
      </c>
    </row>
    <row r="83" customFormat="false" ht="15.25" hidden="false" customHeight="false" outlineLevel="0" collapsed="false">
      <c r="A83" s="0" t="s">
        <v>58</v>
      </c>
      <c r="B83" s="1" t="n">
        <v>43943</v>
      </c>
      <c r="C83" s="6" t="n">
        <v>3618</v>
      </c>
      <c r="D83" s="6" t="n">
        <v>60</v>
      </c>
      <c r="E83" s="6" t="n">
        <v>78</v>
      </c>
      <c r="F83" s="6" t="n">
        <v>3</v>
      </c>
      <c r="G83" s="6" t="n">
        <v>670</v>
      </c>
      <c r="H83" s="6" t="n">
        <v>2870</v>
      </c>
      <c r="I83" s="6" t="n">
        <v>32</v>
      </c>
      <c r="J83" s="6" t="n">
        <v>5780</v>
      </c>
      <c r="K83" s="6" t="n">
        <v>125</v>
      </c>
      <c r="L83" s="6" t="n">
        <v>34962</v>
      </c>
      <c r="M83" s="6" t="n">
        <v>55852</v>
      </c>
    </row>
    <row r="84" customFormat="false" ht="15.25" hidden="false" customHeight="false" outlineLevel="0" collapsed="false">
      <c r="A84" s="0" t="s">
        <v>58</v>
      </c>
      <c r="B84" s="1" t="n">
        <v>43944</v>
      </c>
      <c r="C84" s="6" t="n">
        <v>3654</v>
      </c>
      <c r="D84" s="6" t="n">
        <v>36</v>
      </c>
      <c r="E84" s="6" t="n">
        <v>80</v>
      </c>
      <c r="F84" s="6" t="n">
        <v>2</v>
      </c>
      <c r="G84" s="6" t="n">
        <v>711</v>
      </c>
      <c r="H84" s="6" t="n">
        <v>2863</v>
      </c>
      <c r="I84" s="6" t="n">
        <v>32</v>
      </c>
      <c r="J84" s="6" t="n">
        <v>5837</v>
      </c>
      <c r="K84" s="6" t="n">
        <v>128</v>
      </c>
      <c r="L84" s="6" t="n">
        <v>36087</v>
      </c>
      <c r="M84" s="6" t="n">
        <v>57649</v>
      </c>
    </row>
    <row r="85" customFormat="false" ht="15.25" hidden="false" customHeight="false" outlineLevel="0" collapsed="false">
      <c r="A85" s="0" t="s">
        <v>58</v>
      </c>
      <c r="B85" s="1" t="n">
        <v>43945</v>
      </c>
      <c r="C85" s="6" t="n">
        <v>3665</v>
      </c>
      <c r="D85" s="6" t="n">
        <v>11</v>
      </c>
      <c r="E85" s="6" t="n">
        <v>83</v>
      </c>
      <c r="F85" s="6" t="n">
        <v>3</v>
      </c>
      <c r="G85" s="6" t="n">
        <v>728</v>
      </c>
      <c r="H85" s="6" t="n">
        <v>2854</v>
      </c>
      <c r="I85" s="6" t="n">
        <v>27</v>
      </c>
      <c r="J85" s="6" t="n">
        <v>5855</v>
      </c>
      <c r="K85" s="6" t="n">
        <v>133</v>
      </c>
      <c r="L85" s="6" t="n">
        <v>36891</v>
      </c>
      <c r="M85" s="6" t="n">
        <v>58933</v>
      </c>
    </row>
    <row r="86" customFormat="false" ht="15.25" hidden="false" customHeight="false" outlineLevel="0" collapsed="false">
      <c r="A86" s="0" t="s">
        <v>58</v>
      </c>
      <c r="B86" s="1" t="n">
        <v>43946</v>
      </c>
      <c r="C86" s="6" t="n">
        <v>3695</v>
      </c>
      <c r="D86" s="6" t="n">
        <v>30</v>
      </c>
      <c r="E86" s="6" t="n">
        <v>85</v>
      </c>
      <c r="F86" s="6" t="n">
        <v>2</v>
      </c>
      <c r="G86" s="6" t="n">
        <v>3007</v>
      </c>
      <c r="H86" s="6" t="n">
        <v>603</v>
      </c>
      <c r="I86" s="6" t="n">
        <v>25</v>
      </c>
      <c r="J86" s="6" t="n">
        <v>5903</v>
      </c>
      <c r="K86" s="6" t="n">
        <v>136</v>
      </c>
      <c r="L86" s="6" t="n">
        <v>37782</v>
      </c>
      <c r="M86" s="6" t="n">
        <v>60357</v>
      </c>
    </row>
    <row r="87" customFormat="false" ht="15.25" hidden="false" customHeight="false" outlineLevel="0" collapsed="false">
      <c r="A87" s="0" t="s">
        <v>58</v>
      </c>
      <c r="B87" s="1" t="n">
        <v>43947</v>
      </c>
      <c r="C87" s="6" t="n">
        <v>3711</v>
      </c>
      <c r="D87" s="6" t="n">
        <v>16</v>
      </c>
      <c r="E87" s="6" t="n">
        <v>85</v>
      </c>
      <c r="F87" s="6" t="n">
        <v>0</v>
      </c>
      <c r="G87" s="6" t="n">
        <v>3088</v>
      </c>
      <c r="H87" s="6" t="n">
        <v>538</v>
      </c>
      <c r="I87" s="6" t="n">
        <v>26</v>
      </c>
      <c r="J87" s="6" t="n">
        <v>5928</v>
      </c>
      <c r="K87" s="6" t="n">
        <v>136</v>
      </c>
      <c r="L87" s="6" t="n">
        <v>38514</v>
      </c>
      <c r="M87" s="6" t="n">
        <v>61526</v>
      </c>
    </row>
    <row r="88" customFormat="false" ht="15.25" hidden="false" customHeight="false" outlineLevel="0" collapsed="false">
      <c r="A88" s="0" t="s">
        <v>58</v>
      </c>
      <c r="B88" s="1" t="n">
        <v>43948</v>
      </c>
      <c r="C88" s="6" t="n">
        <v>3723</v>
      </c>
      <c r="D88" s="6" t="n">
        <v>12</v>
      </c>
      <c r="E88" s="6" t="n">
        <v>88</v>
      </c>
      <c r="F88" s="6" t="n">
        <v>3</v>
      </c>
      <c r="G88" s="6" t="n">
        <v>3104</v>
      </c>
      <c r="H88" s="6" t="n">
        <v>531</v>
      </c>
      <c r="I88" s="6" t="n">
        <v>22</v>
      </c>
      <c r="J88" s="6" t="n">
        <v>5947</v>
      </c>
      <c r="K88" s="6" t="n">
        <v>141</v>
      </c>
      <c r="L88" s="6" t="n">
        <v>39003</v>
      </c>
      <c r="M88" s="6" t="n">
        <v>62307</v>
      </c>
    </row>
    <row r="89" customFormat="false" ht="14" hidden="false" customHeight="false" outlineLevel="0" collapsed="false">
      <c r="A89" s="0" t="s">
        <v>58</v>
      </c>
      <c r="B89" s="1" t="n">
        <v>43949</v>
      </c>
      <c r="C89" s="2" t="n">
        <v>3729</v>
      </c>
      <c r="D89" s="2" t="n">
        <v>6</v>
      </c>
      <c r="E89" s="2" t="n">
        <v>88</v>
      </c>
      <c r="F89" s="2" t="n">
        <v>0</v>
      </c>
      <c r="G89" s="2" t="n">
        <v>3123</v>
      </c>
      <c r="H89" s="2" t="n">
        <v>518</v>
      </c>
      <c r="I89" s="2" t="n">
        <v>20</v>
      </c>
      <c r="J89" s="2" t="n">
        <v>5957</v>
      </c>
      <c r="K89" s="2" t="n">
        <v>141</v>
      </c>
      <c r="L89" s="2" t="n">
        <v>39102</v>
      </c>
      <c r="M89" s="2" t="n">
        <v>62465</v>
      </c>
    </row>
    <row r="90" customFormat="false" ht="14" hidden="false" customHeight="false" outlineLevel="0" collapsed="false">
      <c r="A90" s="0" t="s">
        <v>58</v>
      </c>
      <c r="B90" s="1" t="n">
        <v>43950</v>
      </c>
      <c r="C90" s="2" t="n">
        <v>3741</v>
      </c>
      <c r="D90" s="2" t="n">
        <v>12</v>
      </c>
      <c r="E90" s="2" t="n">
        <v>89</v>
      </c>
      <c r="F90" s="2" t="n">
        <v>1</v>
      </c>
      <c r="G90" s="2" t="n">
        <v>3123</v>
      </c>
      <c r="H90" s="2" t="n">
        <v>529</v>
      </c>
      <c r="I90" s="2" t="n">
        <v>19</v>
      </c>
      <c r="J90" s="2" t="n">
        <v>5976</v>
      </c>
      <c r="K90" s="2" t="n">
        <v>142</v>
      </c>
      <c r="L90" s="2" t="n">
        <v>39741</v>
      </c>
      <c r="M90" s="2" t="n">
        <v>63486</v>
      </c>
    </row>
    <row r="91" customFormat="false" ht="14" hidden="false" customHeight="false" outlineLevel="0" collapsed="false">
      <c r="A91" s="0" t="s">
        <v>58</v>
      </c>
      <c r="B91" s="1" t="n">
        <v>43951</v>
      </c>
      <c r="C91" s="2" t="n">
        <v>3769</v>
      </c>
      <c r="D91" s="2" t="n">
        <v>28</v>
      </c>
      <c r="E91" s="2" t="n">
        <v>89</v>
      </c>
      <c r="F91" s="2" t="n">
        <v>0</v>
      </c>
      <c r="G91" s="2" t="n">
        <v>3134</v>
      </c>
      <c r="H91" s="2" t="n">
        <v>546</v>
      </c>
      <c r="I91" s="2" t="n">
        <v>21</v>
      </c>
      <c r="J91" s="2" t="n">
        <v>6021</v>
      </c>
      <c r="K91" s="2" t="n">
        <v>142</v>
      </c>
      <c r="L91" s="2" t="n">
        <v>41758</v>
      </c>
      <c r="M91" s="2" t="n">
        <v>66708</v>
      </c>
    </row>
    <row r="92" customFormat="false" ht="14.75" hidden="false" customHeight="false" outlineLevel="0" collapsed="false">
      <c r="A92" s="0" t="s">
        <v>58</v>
      </c>
      <c r="B92" s="1" t="n">
        <v>43952</v>
      </c>
      <c r="C92" s="2" t="n">
        <v>3784</v>
      </c>
      <c r="D92" s="2" t="n">
        <v>15</v>
      </c>
      <c r="E92" s="2" t="n">
        <v>90</v>
      </c>
      <c r="F92" s="2" t="n">
        <v>1</v>
      </c>
      <c r="G92" s="2" t="n">
        <v>3213</v>
      </c>
      <c r="H92" s="2" t="n">
        <v>481</v>
      </c>
      <c r="I92" s="2" t="n">
        <v>23</v>
      </c>
      <c r="J92" s="2" t="n">
        <v>6045</v>
      </c>
      <c r="K92" s="2" t="n">
        <v>144</v>
      </c>
      <c r="L92" s="2" t="n">
        <v>42643</v>
      </c>
      <c r="M92" s="2" t="n">
        <v>68122</v>
      </c>
    </row>
    <row r="93" customFormat="false" ht="15.25" hidden="false" customHeight="false" outlineLevel="0" collapsed="false">
      <c r="A93" s="0" t="s">
        <v>58</v>
      </c>
      <c r="B93" s="1" t="n">
        <v>43953</v>
      </c>
      <c r="C93" s="6" t="n">
        <f aca="false">Sheet1!AKV94</f>
        <v>3802</v>
      </c>
      <c r="D93" s="6" t="n">
        <f aca="false">Sheet1!AKW94</f>
        <v>18</v>
      </c>
      <c r="E93" s="6" t="n">
        <f aca="false">Sheet1!AKX94</f>
        <v>92</v>
      </c>
      <c r="F93" s="6" t="n">
        <f aca="false">Sheet1!AKY94</f>
        <v>2</v>
      </c>
      <c r="G93" s="6" t="n">
        <f aca="false">Sheet1!AKZ94</f>
        <v>3213</v>
      </c>
      <c r="H93" s="6" t="n">
        <f aca="false">Sheet1!ALA94</f>
        <v>497</v>
      </c>
      <c r="I93" s="6" t="n">
        <f aca="false">Sheet1!ALB94</f>
        <v>23</v>
      </c>
      <c r="J93" s="6" t="n">
        <f aca="false">Sheet1!ALC94</f>
        <v>6074</v>
      </c>
      <c r="K93" s="6" t="n">
        <f aca="false">Sheet1!ALD94</f>
        <v>147</v>
      </c>
      <c r="L93" s="6" t="n">
        <f aca="false">Sheet1!ALE94</f>
        <v>44895</v>
      </c>
      <c r="M93" s="6" t="n">
        <f aca="false">Sheet1!ALF94</f>
        <v>71720</v>
      </c>
    </row>
    <row r="94" customFormat="false" ht="15.25" hidden="false" customHeight="false" outlineLevel="0" collapsed="false">
      <c r="A94" s="0" t="s">
        <v>58</v>
      </c>
      <c r="B94" s="1" t="n">
        <v>43954</v>
      </c>
      <c r="C94" s="6" t="n">
        <f aca="false">Sheet1!AKV95</f>
        <v>3812</v>
      </c>
      <c r="D94" s="6" t="n">
        <f aca="false">Sheet1!AKW95</f>
        <v>10</v>
      </c>
      <c r="E94" s="6" t="n">
        <f aca="false">Sheet1!AKX95</f>
        <v>92</v>
      </c>
      <c r="F94" s="6" t="n">
        <f aca="false">Sheet1!AKY95</f>
        <v>0</v>
      </c>
      <c r="G94" s="6" t="n">
        <f aca="false">Sheet1!AKZ95</f>
        <v>3318</v>
      </c>
      <c r="H94" s="6" t="n">
        <f aca="false">Sheet1!ALA95</f>
        <v>402</v>
      </c>
      <c r="I94" s="6" t="n">
        <f aca="false">Sheet1!ALB95</f>
        <v>23</v>
      </c>
      <c r="J94" s="6" t="n">
        <f aca="false">Sheet1!ALC95</f>
        <v>6090</v>
      </c>
      <c r="K94" s="6" t="n">
        <f aca="false">Sheet1!ALD95</f>
        <v>147</v>
      </c>
      <c r="L94" s="6" t="n">
        <f aca="false">Sheet1!ALE95</f>
        <v>47460</v>
      </c>
      <c r="M94" s="6" t="n">
        <f aca="false">Sheet1!ALF95</f>
        <v>75817</v>
      </c>
    </row>
    <row r="95" customFormat="false" ht="15.25" hidden="false" customHeight="false" outlineLevel="0" collapsed="false">
      <c r="A95" s="0" t="s">
        <v>58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58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58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58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58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58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58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58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58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58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58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58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58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58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A109" s="0" t="s">
        <v>58</v>
      </c>
      <c r="B109" s="1" t="n">
        <v>43969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A110" s="0" t="s">
        <v>58</v>
      </c>
      <c r="B110" s="1" t="n">
        <v>43970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A111" s="0" t="s">
        <v>58</v>
      </c>
      <c r="B111" s="1" t="n">
        <v>43971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A112" s="0" t="s">
        <v>58</v>
      </c>
      <c r="B112" s="1" t="n">
        <v>43972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A113" s="0" t="s">
        <v>58</v>
      </c>
      <c r="B113" s="1" t="n">
        <v>43973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A114" s="0" t="s">
        <v>58</v>
      </c>
      <c r="B114" s="1" t="n">
        <v>43974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A115" s="0" t="s">
        <v>58</v>
      </c>
      <c r="B115" s="1" t="n">
        <v>43975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1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5"/>
    <col collapsed="false" customWidth="true" hidden="false" outlineLevel="0" max="11" min="11" style="30" width="9.75"/>
    <col collapsed="false" customWidth="true" hidden="false" outlineLevel="0" max="13" min="12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31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59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25" hidden="false" customHeight="false" outlineLevel="0" collapsed="false">
      <c r="A3" s="0" t="s">
        <v>59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25" hidden="false" customHeight="false" outlineLevel="0" collapsed="false">
      <c r="A4" s="0" t="s">
        <v>59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25" hidden="false" customHeight="false" outlineLevel="0" collapsed="false">
      <c r="A5" s="0" t="s">
        <v>59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25" hidden="false" customHeight="false" outlineLevel="0" collapsed="false">
      <c r="A6" s="0" t="s">
        <v>59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25" hidden="false" customHeight="false" outlineLevel="0" collapsed="false">
      <c r="A7" s="0" t="s">
        <v>59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25" hidden="false" customHeight="false" outlineLevel="0" collapsed="false">
      <c r="A8" s="0" t="s">
        <v>59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25" hidden="false" customHeight="false" outlineLevel="0" collapsed="false">
      <c r="A9" s="0" t="s">
        <v>59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25" hidden="false" customHeight="false" outlineLevel="0" collapsed="false">
      <c r="A10" s="0" t="s">
        <v>59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25" hidden="false" customHeight="false" outlineLevel="0" collapsed="false">
      <c r="A11" s="0" t="s">
        <v>59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25" hidden="false" customHeight="false" outlineLevel="0" collapsed="false">
      <c r="A12" s="0" t="s">
        <v>59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25" hidden="false" customHeight="false" outlineLevel="0" collapsed="false">
      <c r="A13" s="0" t="s">
        <v>59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25" hidden="false" customHeight="false" outlineLevel="0" collapsed="false">
      <c r="A14" s="0" t="s">
        <v>59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25" hidden="false" customHeight="false" outlineLevel="0" collapsed="false">
      <c r="A15" s="0" t="s">
        <v>59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25" hidden="false" customHeight="false" outlineLevel="0" collapsed="false">
      <c r="A16" s="0" t="s">
        <v>59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25" hidden="false" customHeight="false" outlineLevel="0" collapsed="false">
      <c r="A17" s="0" t="s">
        <v>59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25" hidden="false" customHeight="false" outlineLevel="0" collapsed="false">
      <c r="A18" s="0" t="s">
        <v>59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25" hidden="false" customHeight="false" outlineLevel="0" collapsed="false">
      <c r="A19" s="0" t="s">
        <v>59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25" hidden="false" customHeight="false" outlineLevel="0" collapsed="false">
      <c r="A20" s="0" t="s">
        <v>59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25" hidden="false" customHeight="false" outlineLevel="0" collapsed="false">
      <c r="A21" s="0" t="s">
        <v>59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25" hidden="false" customHeight="false" outlineLevel="0" collapsed="false">
      <c r="A22" s="0" t="s">
        <v>59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25" hidden="false" customHeight="false" outlineLevel="0" collapsed="false">
      <c r="A23" s="0" t="s">
        <v>59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25" hidden="false" customHeight="false" outlineLevel="0" collapsed="false">
      <c r="A24" s="0" t="s">
        <v>59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25" hidden="false" customHeight="false" outlineLevel="0" collapsed="false">
      <c r="A25" s="0" t="s">
        <v>59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25" hidden="false" customHeight="false" outlineLevel="0" collapsed="false">
      <c r="A26" s="0" t="s">
        <v>59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25" hidden="false" customHeight="false" outlineLevel="0" collapsed="false">
      <c r="A27" s="0" t="s">
        <v>59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25" hidden="false" customHeight="false" outlineLevel="0" collapsed="false">
      <c r="A28" s="0" t="s">
        <v>59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25" hidden="false" customHeight="false" outlineLevel="0" collapsed="false">
      <c r="A29" s="0" t="s">
        <v>59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25" hidden="false" customHeight="false" outlineLevel="0" collapsed="false">
      <c r="A30" s="0" t="s">
        <v>59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25" hidden="false" customHeight="false" outlineLevel="0" collapsed="false">
      <c r="A31" s="0" t="s">
        <v>59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25" hidden="false" customHeight="false" outlineLevel="0" collapsed="false">
      <c r="A32" s="0" t="s">
        <v>59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25" hidden="false" customHeight="false" outlineLevel="0" collapsed="false">
      <c r="A33" s="0" t="s">
        <v>59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25" hidden="false" customHeight="false" outlineLevel="0" collapsed="false">
      <c r="A34" s="0" t="s">
        <v>59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25" hidden="false" customHeight="false" outlineLevel="0" collapsed="false">
      <c r="A35" s="0" t="s">
        <v>59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25" hidden="false" customHeight="false" outlineLevel="0" collapsed="false">
      <c r="A36" s="0" t="s">
        <v>59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25" hidden="false" customHeight="false" outlineLevel="0" collapsed="false">
      <c r="A37" s="0" t="s">
        <v>59</v>
      </c>
      <c r="B37" s="1" t="n">
        <v>43897</v>
      </c>
      <c r="C37" s="7" t="n">
        <v>11</v>
      </c>
      <c r="D37" s="7" t="n">
        <v>3</v>
      </c>
      <c r="E37" s="7" t="n">
        <v>0</v>
      </c>
      <c r="F37" s="7" t="n">
        <v>0</v>
      </c>
      <c r="G37" s="7" t="n">
        <v>0</v>
      </c>
      <c r="H37" s="7" t="n">
        <v>11</v>
      </c>
      <c r="I37" s="7" t="n">
        <v>0</v>
      </c>
      <c r="J37" s="7"/>
      <c r="K37" s="9"/>
      <c r="L37" s="7"/>
      <c r="M37" s="7"/>
    </row>
    <row r="38" customFormat="false" ht="15.25" hidden="false" customHeight="false" outlineLevel="0" collapsed="false">
      <c r="A38" s="0" t="s">
        <v>59</v>
      </c>
      <c r="B38" s="1" t="n">
        <v>43898</v>
      </c>
      <c r="C38" s="6" t="n">
        <v>12</v>
      </c>
      <c r="D38" s="6" t="n">
        <v>1</v>
      </c>
      <c r="E38" s="6" t="n">
        <v>0</v>
      </c>
      <c r="F38" s="6" t="n">
        <v>0</v>
      </c>
      <c r="G38" s="6" t="n">
        <v>0</v>
      </c>
      <c r="H38" s="6" t="n">
        <v>12</v>
      </c>
      <c r="I38" s="6" t="n">
        <v>0</v>
      </c>
      <c r="J38" s="6" t="n">
        <v>4.2</v>
      </c>
      <c r="K38" s="9"/>
      <c r="L38" s="6"/>
      <c r="M38" s="6"/>
    </row>
    <row r="39" customFormat="false" ht="15.25" hidden="false" customHeight="false" outlineLevel="0" collapsed="false">
      <c r="A39" s="0" t="s">
        <v>59</v>
      </c>
      <c r="B39" s="1" t="n">
        <v>43899</v>
      </c>
      <c r="C39" s="6" t="n">
        <v>15</v>
      </c>
      <c r="D39" s="6" t="n">
        <v>3</v>
      </c>
      <c r="E39" s="6" t="n">
        <v>0</v>
      </c>
      <c r="F39" s="6" t="n">
        <v>0</v>
      </c>
      <c r="G39" s="6" t="n">
        <v>0</v>
      </c>
      <c r="H39" s="6" t="n">
        <v>15</v>
      </c>
      <c r="I39" s="6" t="n">
        <v>0</v>
      </c>
      <c r="J39" s="6" t="n">
        <v>5.2</v>
      </c>
      <c r="K39" s="9"/>
      <c r="L39" s="6"/>
      <c r="M39" s="6"/>
    </row>
    <row r="40" customFormat="false" ht="15.25" hidden="false" customHeight="false" outlineLevel="0" collapsed="false">
      <c r="A40" s="0" t="s">
        <v>59</v>
      </c>
      <c r="B40" s="1" t="n">
        <v>43900</v>
      </c>
      <c r="C40" s="6" t="n">
        <v>18</v>
      </c>
      <c r="D40" s="6" t="n">
        <v>3</v>
      </c>
      <c r="E40" s="6" t="n">
        <v>0</v>
      </c>
      <c r="F40" s="6" t="n">
        <v>0</v>
      </c>
      <c r="G40" s="6" t="n">
        <v>0</v>
      </c>
      <c r="H40" s="6" t="n">
        <v>18</v>
      </c>
      <c r="I40" s="6" t="n">
        <v>0</v>
      </c>
      <c r="J40" s="6" t="n">
        <v>6.2</v>
      </c>
      <c r="K40" s="9"/>
      <c r="L40" s="6"/>
      <c r="M40" s="6"/>
    </row>
    <row r="41" customFormat="false" ht="15.25" hidden="false" customHeight="false" outlineLevel="0" collapsed="false">
      <c r="A41" s="0" t="s">
        <v>59</v>
      </c>
      <c r="B41" s="1" t="n">
        <v>43901</v>
      </c>
      <c r="C41" s="6" t="n">
        <v>24</v>
      </c>
      <c r="D41" s="6" t="n">
        <v>6</v>
      </c>
      <c r="E41" s="6" t="n">
        <v>0</v>
      </c>
      <c r="F41" s="6" t="n">
        <v>0</v>
      </c>
      <c r="G41" s="6" t="n">
        <v>0</v>
      </c>
      <c r="H41" s="6" t="n">
        <v>24</v>
      </c>
      <c r="I41" s="6" t="n">
        <v>0</v>
      </c>
      <c r="J41" s="6" t="n">
        <v>8.3</v>
      </c>
      <c r="K41" s="9"/>
      <c r="L41" s="6"/>
      <c r="M41" s="6"/>
    </row>
    <row r="42" customFormat="false" ht="15.25" hidden="false" customHeight="false" outlineLevel="0" collapsed="false">
      <c r="A42" s="0" t="s">
        <v>59</v>
      </c>
      <c r="B42" s="1" t="n">
        <v>43902</v>
      </c>
      <c r="C42" s="6" t="n">
        <v>262</v>
      </c>
      <c r="D42" s="6" t="n">
        <v>238</v>
      </c>
      <c r="E42" s="6" t="n">
        <v>0</v>
      </c>
      <c r="F42" s="6" t="n">
        <v>0</v>
      </c>
      <c r="G42" s="6" t="n">
        <v>0</v>
      </c>
      <c r="H42" s="6" t="n">
        <v>262</v>
      </c>
      <c r="I42" s="6" t="n">
        <v>0</v>
      </c>
      <c r="J42" s="6" t="n">
        <v>90.9</v>
      </c>
      <c r="K42" s="9"/>
      <c r="L42" s="6"/>
      <c r="M42" s="6"/>
    </row>
    <row r="43" customFormat="false" ht="15.25" hidden="false" customHeight="false" outlineLevel="0" collapsed="false">
      <c r="A43" s="0" t="s">
        <v>59</v>
      </c>
      <c r="B43" s="1" t="n">
        <v>43903</v>
      </c>
      <c r="C43" s="6" t="n">
        <v>262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262</v>
      </c>
      <c r="I43" s="6" t="n">
        <v>0</v>
      </c>
      <c r="J43" s="6" t="n">
        <v>90.9</v>
      </c>
      <c r="K43" s="9"/>
      <c r="L43" s="6"/>
      <c r="M43" s="6"/>
    </row>
    <row r="44" customFormat="false" ht="15.25" hidden="false" customHeight="false" outlineLevel="0" collapsed="false">
      <c r="A44" s="0" t="s">
        <v>59</v>
      </c>
      <c r="B44" s="1" t="n">
        <v>43904</v>
      </c>
      <c r="C44" s="6" t="n">
        <v>320</v>
      </c>
      <c r="D44" s="6" t="n">
        <v>58</v>
      </c>
      <c r="E44" s="6" t="n">
        <v>0</v>
      </c>
      <c r="F44" s="6" t="n">
        <v>0</v>
      </c>
      <c r="G44" s="6" t="n">
        <v>0</v>
      </c>
      <c r="H44" s="6" t="n">
        <v>320</v>
      </c>
      <c r="I44" s="6" t="n">
        <v>0</v>
      </c>
      <c r="J44" s="6" t="n">
        <v>111.1</v>
      </c>
      <c r="K44" s="9"/>
      <c r="L44" s="6"/>
      <c r="M44" s="6"/>
    </row>
    <row r="45" customFormat="false" ht="15.25" hidden="false" customHeight="false" outlineLevel="0" collapsed="false">
      <c r="A45" s="0" t="s">
        <v>59</v>
      </c>
      <c r="B45" s="1" t="n">
        <v>43905</v>
      </c>
      <c r="C45" s="6" t="n">
        <v>337</v>
      </c>
      <c r="D45" s="6" t="n">
        <v>17</v>
      </c>
      <c r="E45" s="6" t="n">
        <v>0</v>
      </c>
      <c r="F45" s="6" t="n">
        <v>0</v>
      </c>
      <c r="G45" s="6" t="n">
        <v>4</v>
      </c>
      <c r="H45" s="6" t="n">
        <v>333</v>
      </c>
      <c r="I45" s="6" t="n">
        <v>0</v>
      </c>
      <c r="J45" s="6" t="n">
        <v>117</v>
      </c>
      <c r="K45" s="9"/>
      <c r="L45" s="6"/>
      <c r="M45" s="6"/>
    </row>
    <row r="46" customFormat="false" ht="15.25" hidden="false" customHeight="false" outlineLevel="0" collapsed="false">
      <c r="A46" s="0" t="s">
        <v>59</v>
      </c>
      <c r="B46" s="1" t="n">
        <v>43906</v>
      </c>
      <c r="C46" s="6" t="n">
        <v>401</v>
      </c>
      <c r="D46" s="6" t="n">
        <v>64</v>
      </c>
      <c r="E46" s="6" t="n">
        <v>0</v>
      </c>
      <c r="F46" s="6" t="n">
        <v>0</v>
      </c>
      <c r="G46" s="6" t="n">
        <v>4</v>
      </c>
      <c r="H46" s="6" t="n">
        <v>397</v>
      </c>
      <c r="I46" s="6" t="n">
        <v>0</v>
      </c>
      <c r="J46" s="6" t="n">
        <v>139.2</v>
      </c>
      <c r="K46" s="9"/>
      <c r="L46" s="6"/>
      <c r="M46" s="6"/>
    </row>
    <row r="47" customFormat="false" ht="15.25" hidden="false" customHeight="false" outlineLevel="0" collapsed="false">
      <c r="A47" s="0" t="s">
        <v>59</v>
      </c>
      <c r="B47" s="1" t="n">
        <v>43907</v>
      </c>
      <c r="C47" s="6" t="n">
        <v>439</v>
      </c>
      <c r="D47" s="6" t="n">
        <v>38</v>
      </c>
      <c r="E47" s="6" t="n">
        <v>0</v>
      </c>
      <c r="F47" s="6" t="n">
        <v>0</v>
      </c>
      <c r="G47" s="6" t="n">
        <v>4</v>
      </c>
      <c r="H47" s="6" t="n">
        <v>435</v>
      </c>
      <c r="I47" s="6" t="n">
        <v>0</v>
      </c>
      <c r="J47" s="6" t="n">
        <v>152.4</v>
      </c>
      <c r="K47" s="9"/>
      <c r="L47" s="6"/>
      <c r="M47" s="6"/>
    </row>
    <row r="48" customFormat="false" ht="15.25" hidden="false" customHeight="false" outlineLevel="0" collapsed="false">
      <c r="A48" s="0" t="s">
        <v>59</v>
      </c>
      <c r="B48" s="1" t="n">
        <v>43908</v>
      </c>
      <c r="C48" s="6" t="n">
        <v>442</v>
      </c>
      <c r="D48" s="6" t="n">
        <v>3</v>
      </c>
      <c r="E48" s="6" t="n">
        <v>0</v>
      </c>
      <c r="F48" s="6" t="n">
        <v>0</v>
      </c>
      <c r="G48" s="6" t="n">
        <v>4</v>
      </c>
      <c r="H48" s="6" t="n">
        <v>438</v>
      </c>
      <c r="I48" s="6" t="n">
        <v>0</v>
      </c>
      <c r="J48" s="6" t="n">
        <v>153.4</v>
      </c>
      <c r="K48" s="9"/>
      <c r="L48" s="6"/>
      <c r="M48" s="6"/>
    </row>
    <row r="49" customFormat="false" ht="15.25" hidden="false" customHeight="false" outlineLevel="0" collapsed="false">
      <c r="A49" s="0" t="s">
        <v>59</v>
      </c>
      <c r="B49" s="1" t="n">
        <v>43909</v>
      </c>
      <c r="C49" s="6" t="n">
        <v>452</v>
      </c>
      <c r="D49" s="6" t="n">
        <v>10</v>
      </c>
      <c r="E49" s="6" t="n">
        <v>0</v>
      </c>
      <c r="F49" s="6" t="n">
        <v>0</v>
      </c>
      <c r="G49" s="6" t="n">
        <v>4</v>
      </c>
      <c r="H49" s="6" t="n">
        <v>448</v>
      </c>
      <c r="I49" s="6" t="n">
        <v>0</v>
      </c>
      <c r="J49" s="6" t="n">
        <v>157</v>
      </c>
      <c r="K49" s="9"/>
      <c r="L49" s="6"/>
      <c r="M49" s="6"/>
    </row>
    <row r="50" customFormat="false" ht="15.25" hidden="false" customHeight="false" outlineLevel="0" collapsed="false">
      <c r="A50" s="0" t="s">
        <v>59</v>
      </c>
      <c r="B50" s="1" t="n">
        <v>43910</v>
      </c>
      <c r="C50" s="6" t="n">
        <v>460</v>
      </c>
      <c r="D50" s="6" t="n">
        <v>8</v>
      </c>
      <c r="E50" s="6" t="n">
        <v>0</v>
      </c>
      <c r="F50" s="6" t="n">
        <v>0</v>
      </c>
      <c r="G50" s="6" t="n">
        <v>10</v>
      </c>
      <c r="H50" s="6" t="n">
        <v>450</v>
      </c>
      <c r="I50" s="6" t="n">
        <v>6</v>
      </c>
      <c r="J50" s="6" t="n">
        <v>160</v>
      </c>
      <c r="K50" s="9"/>
      <c r="L50" s="6"/>
      <c r="M50" s="6"/>
    </row>
    <row r="51" customFormat="false" ht="15.25" hidden="false" customHeight="false" outlineLevel="0" collapsed="false">
      <c r="A51" s="0" t="s">
        <v>59</v>
      </c>
      <c r="B51" s="1" t="n">
        <v>43911</v>
      </c>
      <c r="C51" s="6" t="n">
        <v>470</v>
      </c>
      <c r="D51" s="6" t="n">
        <v>10</v>
      </c>
      <c r="E51" s="6"/>
      <c r="F51" s="6" t="n">
        <v>0</v>
      </c>
      <c r="G51" s="6" t="n">
        <v>10</v>
      </c>
      <c r="H51" s="6" t="n">
        <v>460</v>
      </c>
      <c r="I51" s="6" t="n">
        <v>6</v>
      </c>
      <c r="J51" s="6" t="n">
        <v>163</v>
      </c>
      <c r="K51" s="9"/>
      <c r="L51" s="6"/>
      <c r="M51" s="6"/>
    </row>
    <row r="52" customFormat="false" ht="15.25" hidden="false" customHeight="false" outlineLevel="0" collapsed="false">
      <c r="A52" s="0" t="s">
        <v>59</v>
      </c>
      <c r="B52" s="1" t="n">
        <v>43912</v>
      </c>
      <c r="C52" s="6" t="n">
        <v>481</v>
      </c>
      <c r="D52" s="6" t="n">
        <v>11</v>
      </c>
      <c r="E52" s="6" t="n">
        <v>0</v>
      </c>
      <c r="F52" s="6" t="n">
        <v>0</v>
      </c>
      <c r="G52" s="6" t="n">
        <v>27</v>
      </c>
      <c r="H52" s="6" t="n">
        <v>454</v>
      </c>
      <c r="I52" s="6" t="n">
        <v>6</v>
      </c>
      <c r="J52" s="6" t="n">
        <v>167</v>
      </c>
      <c r="K52" s="9"/>
      <c r="L52" s="6"/>
      <c r="M52" s="6"/>
    </row>
    <row r="53" customFormat="false" ht="15.25" hidden="false" customHeight="false" outlineLevel="0" collapsed="false">
      <c r="A53" s="0" t="s">
        <v>59</v>
      </c>
      <c r="B53" s="1" t="n">
        <v>43913</v>
      </c>
      <c r="C53" s="6" t="n">
        <v>494</v>
      </c>
      <c r="D53" s="6" t="n">
        <v>13</v>
      </c>
      <c r="E53" s="6" t="n">
        <v>0</v>
      </c>
      <c r="F53" s="6" t="n">
        <v>0</v>
      </c>
      <c r="G53" s="6" t="n">
        <v>33</v>
      </c>
      <c r="H53" s="6" t="n">
        <v>461</v>
      </c>
      <c r="I53" s="6" t="n">
        <v>6</v>
      </c>
      <c r="J53" s="6" t="n">
        <v>171</v>
      </c>
      <c r="K53" s="9"/>
      <c r="L53" s="6"/>
      <c r="M53" s="6"/>
    </row>
    <row r="54" customFormat="false" ht="15.25" hidden="false" customHeight="false" outlineLevel="0" collapsed="false">
      <c r="A54" s="0" t="s">
        <v>59</v>
      </c>
      <c r="B54" s="1" t="n">
        <v>43914</v>
      </c>
      <c r="C54" s="6" t="n">
        <v>501</v>
      </c>
      <c r="D54" s="6" t="n">
        <v>7</v>
      </c>
      <c r="E54" s="6" t="n">
        <v>0</v>
      </c>
      <c r="F54" s="6" t="n">
        <v>0</v>
      </c>
      <c r="G54" s="6" t="n">
        <v>33</v>
      </c>
      <c r="H54" s="6" t="n">
        <v>468</v>
      </c>
      <c r="I54" s="6" t="n">
        <v>6</v>
      </c>
      <c r="J54" s="6" t="n">
        <v>174</v>
      </c>
      <c r="K54" s="9"/>
      <c r="L54" s="6"/>
      <c r="M54" s="6"/>
    </row>
    <row r="55" customFormat="false" ht="15.25" hidden="false" customHeight="false" outlineLevel="0" collapsed="false">
      <c r="A55" s="0" t="s">
        <v>59</v>
      </c>
      <c r="B55" s="1" t="n">
        <v>43915</v>
      </c>
      <c r="C55" s="8" t="n">
        <v>526</v>
      </c>
      <c r="D55" s="8" t="n">
        <v>25</v>
      </c>
      <c r="E55" s="8" t="n">
        <v>0</v>
      </c>
      <c r="F55" s="8" t="n">
        <v>0</v>
      </c>
      <c r="G55" s="8" t="n">
        <v>41</v>
      </c>
      <c r="H55" s="8" t="n">
        <v>485</v>
      </c>
      <c r="I55" s="8" t="n">
        <v>6</v>
      </c>
      <c r="J55" s="8" t="n">
        <v>183</v>
      </c>
      <c r="K55" s="9"/>
      <c r="L55" s="8"/>
      <c r="M55" s="8"/>
    </row>
    <row r="56" customFormat="false" ht="15.25" hidden="false" customHeight="false" outlineLevel="0" collapsed="false">
      <c r="A56" s="0" t="s">
        <v>59</v>
      </c>
      <c r="B56" s="1" t="n">
        <v>43916</v>
      </c>
      <c r="C56" s="8" t="n">
        <v>537</v>
      </c>
      <c r="D56" s="8" t="n">
        <v>11</v>
      </c>
      <c r="E56" s="8" t="n">
        <v>0</v>
      </c>
      <c r="F56" s="8" t="n">
        <v>0</v>
      </c>
      <c r="G56" s="8" t="n">
        <v>41</v>
      </c>
      <c r="H56" s="8" t="n">
        <v>496</v>
      </c>
      <c r="I56" s="8" t="n">
        <v>6</v>
      </c>
      <c r="J56" s="8" t="n">
        <v>186</v>
      </c>
      <c r="K56" s="9"/>
      <c r="L56" s="8"/>
      <c r="M56" s="8"/>
    </row>
    <row r="57" customFormat="false" ht="15.25" hidden="false" customHeight="false" outlineLevel="0" collapsed="false">
      <c r="A57" s="0" t="s">
        <v>59</v>
      </c>
      <c r="B57" s="1" t="n">
        <v>43917</v>
      </c>
      <c r="C57" s="8" t="n">
        <v>549</v>
      </c>
      <c r="D57" s="8" t="n">
        <v>12</v>
      </c>
      <c r="E57" s="8" t="n">
        <v>0</v>
      </c>
      <c r="F57" s="8" t="n">
        <v>0</v>
      </c>
      <c r="G57" s="8" t="n">
        <v>43</v>
      </c>
      <c r="H57" s="8" t="n">
        <v>506</v>
      </c>
      <c r="I57" s="8" t="n">
        <v>6</v>
      </c>
      <c r="J57" s="8" t="n">
        <v>191</v>
      </c>
      <c r="K57" s="9"/>
      <c r="L57" s="8"/>
      <c r="M57" s="8"/>
    </row>
    <row r="58" customFormat="false" ht="15.25" hidden="false" customHeight="false" outlineLevel="0" collapsed="false">
      <c r="A58" s="0" t="s">
        <v>59</v>
      </c>
      <c r="B58" s="1" t="n">
        <v>43918</v>
      </c>
      <c r="C58" s="8" t="n">
        <v>562</v>
      </c>
      <c r="D58" s="8" t="n">
        <v>13</v>
      </c>
      <c r="E58" s="8"/>
      <c r="F58" s="8" t="n">
        <v>0</v>
      </c>
      <c r="G58" s="8" t="n">
        <v>43</v>
      </c>
      <c r="H58" s="8" t="n">
        <v>519</v>
      </c>
      <c r="I58" s="8" t="n">
        <v>6</v>
      </c>
      <c r="J58" s="8" t="n">
        <v>195</v>
      </c>
      <c r="K58" s="9"/>
      <c r="L58" s="8"/>
      <c r="M58" s="8"/>
    </row>
    <row r="59" customFormat="false" ht="15.25" hidden="false" customHeight="false" outlineLevel="0" collapsed="false">
      <c r="A59" s="0" t="s">
        <v>59</v>
      </c>
      <c r="B59" s="1" t="n">
        <v>43919</v>
      </c>
      <c r="C59" s="8" t="n">
        <v>590</v>
      </c>
      <c r="D59" s="8" t="n">
        <v>28</v>
      </c>
      <c r="E59" s="8" t="n">
        <v>1</v>
      </c>
      <c r="F59" s="8" t="n">
        <v>1</v>
      </c>
      <c r="G59" s="8" t="n">
        <v>45</v>
      </c>
      <c r="H59" s="8" t="n">
        <v>544</v>
      </c>
      <c r="I59" s="8" t="n">
        <v>6</v>
      </c>
      <c r="J59" s="8" t="n">
        <v>205</v>
      </c>
      <c r="K59" s="9" t="n">
        <v>0.3</v>
      </c>
      <c r="M59" s="8"/>
    </row>
    <row r="60" customFormat="false" ht="15.25" hidden="false" customHeight="false" outlineLevel="0" collapsed="false">
      <c r="A60" s="0" t="s">
        <v>59</v>
      </c>
      <c r="B60" s="1" t="n">
        <v>43920</v>
      </c>
      <c r="C60" s="8" t="n">
        <v>634</v>
      </c>
      <c r="D60" s="8" t="n">
        <v>44</v>
      </c>
      <c r="E60" s="8" t="n">
        <v>1</v>
      </c>
      <c r="F60" s="8" t="n">
        <v>0</v>
      </c>
      <c r="G60" s="8" t="n">
        <v>48</v>
      </c>
      <c r="H60" s="8" t="n">
        <v>585</v>
      </c>
      <c r="I60" s="8" t="n">
        <v>6</v>
      </c>
      <c r="J60" s="8" t="n">
        <v>220</v>
      </c>
      <c r="K60" s="9" t="n">
        <v>0.3</v>
      </c>
      <c r="M60" s="8"/>
    </row>
    <row r="61" customFormat="false" ht="15.25" hidden="false" customHeight="false" outlineLevel="0" collapsed="false">
      <c r="A61" s="0" t="s">
        <v>59</v>
      </c>
      <c r="B61" s="1" t="n">
        <v>43921</v>
      </c>
      <c r="C61" s="8" t="n">
        <v>693</v>
      </c>
      <c r="D61" s="8" t="n">
        <v>59</v>
      </c>
      <c r="E61" s="8" t="n">
        <v>1</v>
      </c>
      <c r="F61" s="8" t="n">
        <v>0</v>
      </c>
      <c r="G61" s="8" t="n">
        <v>51</v>
      </c>
      <c r="H61" s="8" t="n">
        <v>641</v>
      </c>
      <c r="I61" s="8" t="n">
        <v>6</v>
      </c>
      <c r="J61" s="8" t="n">
        <v>241</v>
      </c>
      <c r="K61" s="9" t="n">
        <v>0.3</v>
      </c>
      <c r="M61" s="8"/>
    </row>
    <row r="62" customFormat="false" ht="15.25" hidden="false" customHeight="false" outlineLevel="0" collapsed="false">
      <c r="A62" s="0" t="s">
        <v>59</v>
      </c>
      <c r="B62" s="1" t="n">
        <v>43922</v>
      </c>
      <c r="C62" s="8" t="n">
        <v>781</v>
      </c>
      <c r="D62" s="8" t="n">
        <v>88</v>
      </c>
      <c r="E62" s="8" t="n">
        <v>2</v>
      </c>
      <c r="F62" s="8" t="n">
        <v>1</v>
      </c>
      <c r="G62" s="8" t="n">
        <v>62</v>
      </c>
      <c r="H62" s="8" t="n">
        <v>717</v>
      </c>
      <c r="I62" s="8" t="n">
        <v>6</v>
      </c>
      <c r="J62" s="8" t="n">
        <v>271</v>
      </c>
      <c r="K62" s="9" t="n">
        <v>0.7</v>
      </c>
      <c r="M62" s="8"/>
    </row>
    <row r="63" customFormat="false" ht="15.25" hidden="false" customHeight="false" outlineLevel="0" collapsed="false">
      <c r="A63" s="0" t="s">
        <v>59</v>
      </c>
      <c r="B63" s="1" t="n">
        <v>43923</v>
      </c>
      <c r="C63" s="8" t="n">
        <v>835</v>
      </c>
      <c r="D63" s="8" t="n">
        <v>54</v>
      </c>
      <c r="E63" s="8" t="n">
        <v>2</v>
      </c>
      <c r="F63" s="8" t="n">
        <v>0</v>
      </c>
      <c r="G63" s="8" t="n">
        <v>71</v>
      </c>
      <c r="H63" s="8" t="n">
        <v>762</v>
      </c>
      <c r="I63" s="8" t="n">
        <v>37</v>
      </c>
      <c r="J63" s="8" t="n">
        <v>290</v>
      </c>
      <c r="K63" s="9" t="n">
        <v>0.7</v>
      </c>
      <c r="M63" s="8"/>
    </row>
    <row r="64" customFormat="false" ht="15.25" hidden="false" customHeight="false" outlineLevel="0" collapsed="false">
      <c r="A64" s="0" t="s">
        <v>59</v>
      </c>
      <c r="B64" s="1" t="n">
        <v>43924</v>
      </c>
      <c r="C64" s="8" t="n">
        <v>949</v>
      </c>
      <c r="D64" s="8" t="n">
        <v>114</v>
      </c>
      <c r="E64" s="8" t="n">
        <v>3</v>
      </c>
      <c r="F64" s="8" t="n">
        <v>1</v>
      </c>
      <c r="G64" s="8" t="n">
        <v>72</v>
      </c>
      <c r="H64" s="8" t="n">
        <v>874</v>
      </c>
      <c r="I64" s="8" t="n">
        <v>37</v>
      </c>
      <c r="J64" s="8" t="n">
        <v>329</v>
      </c>
      <c r="K64" s="11" t="n">
        <v>1</v>
      </c>
      <c r="M64" s="8"/>
    </row>
    <row r="65" customFormat="false" ht="15.25" hidden="false" customHeight="false" outlineLevel="0" collapsed="false">
      <c r="A65" s="0" t="s">
        <v>59</v>
      </c>
      <c r="B65" s="1" t="n">
        <v>43925</v>
      </c>
      <c r="C65" s="8" t="n">
        <v>1075</v>
      </c>
      <c r="D65" s="8" t="n">
        <v>126</v>
      </c>
      <c r="E65" s="8" t="n">
        <v>3</v>
      </c>
      <c r="F65" s="8" t="n">
        <v>0</v>
      </c>
      <c r="G65" s="8" t="n">
        <v>93</v>
      </c>
      <c r="H65" s="8" t="n">
        <v>979</v>
      </c>
      <c r="I65" s="8" t="n">
        <v>37</v>
      </c>
      <c r="J65" s="8" t="n">
        <v>373</v>
      </c>
      <c r="K65" s="11" t="n">
        <v>1</v>
      </c>
      <c r="M65" s="8"/>
    </row>
    <row r="66" customFormat="false" ht="15.25" hidden="false" customHeight="false" outlineLevel="0" collapsed="false">
      <c r="A66" s="0" t="s">
        <v>59</v>
      </c>
      <c r="B66" s="1" t="n">
        <v>43926</v>
      </c>
      <c r="C66" s="8" t="n">
        <v>1325</v>
      </c>
      <c r="D66" s="8" t="n">
        <v>250</v>
      </c>
      <c r="E66" s="8" t="n">
        <v>3</v>
      </c>
      <c r="F66" s="8" t="n">
        <v>0</v>
      </c>
      <c r="G66" s="8" t="n">
        <v>109</v>
      </c>
      <c r="H66" s="8" t="n">
        <v>1213</v>
      </c>
      <c r="I66" s="8" t="n">
        <v>37</v>
      </c>
      <c r="J66" s="8" t="n">
        <v>460</v>
      </c>
      <c r="K66" s="11" t="n">
        <v>1</v>
      </c>
      <c r="L66" s="8" t="n">
        <v>31951</v>
      </c>
      <c r="M66" s="8" t="n">
        <v>11090</v>
      </c>
    </row>
    <row r="67" customFormat="false" ht="15.25" hidden="false" customHeight="false" outlineLevel="0" collapsed="false">
      <c r="A67" s="0" t="s">
        <v>59</v>
      </c>
      <c r="B67" s="1" t="n">
        <v>43927</v>
      </c>
      <c r="C67" s="8" t="n">
        <v>1604</v>
      </c>
      <c r="D67" s="8" t="n">
        <v>279</v>
      </c>
      <c r="E67" s="8" t="n">
        <v>4</v>
      </c>
      <c r="F67" s="8" t="n">
        <v>1</v>
      </c>
      <c r="G67" s="8" t="n">
        <v>123</v>
      </c>
      <c r="H67" s="8" t="n">
        <v>1477</v>
      </c>
      <c r="I67" s="8" t="n">
        <v>37</v>
      </c>
      <c r="J67" s="8" t="n">
        <v>557</v>
      </c>
      <c r="K67" s="11" t="n">
        <v>1</v>
      </c>
      <c r="L67" s="8" t="n">
        <v>35757</v>
      </c>
      <c r="M67" s="8" t="n">
        <v>12411</v>
      </c>
    </row>
    <row r="68" customFormat="false" ht="15.25" hidden="false" customHeight="false" outlineLevel="0" collapsed="false">
      <c r="A68" s="0" t="s">
        <v>59</v>
      </c>
      <c r="B68" s="1" t="n">
        <v>43928</v>
      </c>
      <c r="C68" s="13" t="n">
        <v>1832</v>
      </c>
      <c r="D68" s="13" t="n">
        <v>228</v>
      </c>
      <c r="E68" s="13" t="n">
        <v>4</v>
      </c>
      <c r="F68" s="13" t="n">
        <v>0</v>
      </c>
      <c r="G68" s="13" t="n">
        <v>131</v>
      </c>
      <c r="H68" s="13" t="n">
        <v>1697</v>
      </c>
      <c r="I68" s="13" t="n">
        <v>37</v>
      </c>
      <c r="J68" s="13" t="n">
        <v>636</v>
      </c>
      <c r="K68" s="32" t="n">
        <v>1</v>
      </c>
      <c r="L68" s="13" t="n">
        <v>38108</v>
      </c>
      <c r="M68" s="13" t="n">
        <v>13227</v>
      </c>
    </row>
    <row r="69" customFormat="false" ht="15.25" hidden="false" customHeight="false" outlineLevel="0" collapsed="false">
      <c r="A69" s="0" t="s">
        <v>59</v>
      </c>
      <c r="B69" s="1" t="n">
        <v>43929</v>
      </c>
      <c r="C69" s="12" t="n">
        <v>2057</v>
      </c>
      <c r="D69" s="12" t="n">
        <v>225</v>
      </c>
      <c r="E69" s="12" t="n">
        <v>6</v>
      </c>
      <c r="F69" s="12" t="n">
        <v>2</v>
      </c>
      <c r="G69" s="12" t="n">
        <v>150</v>
      </c>
      <c r="H69" s="12" t="n">
        <v>1901</v>
      </c>
      <c r="I69" s="12" t="n">
        <v>37</v>
      </c>
      <c r="J69" s="12" t="n">
        <v>714</v>
      </c>
      <c r="K69" s="32" t="n">
        <v>2</v>
      </c>
      <c r="L69" s="12" t="n">
        <v>41818</v>
      </c>
      <c r="M69" s="12" t="n">
        <v>14515</v>
      </c>
    </row>
    <row r="70" customFormat="false" ht="15.25" hidden="false" customHeight="false" outlineLevel="0" collapsed="false">
      <c r="A70" s="0" t="s">
        <v>59</v>
      </c>
      <c r="B70" s="1" t="n">
        <v>43930</v>
      </c>
      <c r="C70" s="12" t="n">
        <v>2210</v>
      </c>
      <c r="D70" s="12" t="n">
        <v>153</v>
      </c>
      <c r="E70" s="12" t="n">
        <v>6</v>
      </c>
      <c r="F70" s="12" t="n">
        <v>0</v>
      </c>
      <c r="G70" s="12" t="n">
        <v>178</v>
      </c>
      <c r="H70" s="12" t="n">
        <v>2026</v>
      </c>
      <c r="I70" s="12" t="n">
        <v>37</v>
      </c>
      <c r="J70" s="12" t="n">
        <v>767</v>
      </c>
      <c r="K70" s="32" t="n">
        <v>2</v>
      </c>
      <c r="L70" s="12" t="n">
        <v>41818</v>
      </c>
      <c r="M70" s="12" t="n">
        <v>14515</v>
      </c>
    </row>
    <row r="71" customFormat="false" ht="15.25" hidden="false" customHeight="false" outlineLevel="0" collapsed="false">
      <c r="A71" s="0" t="s">
        <v>59</v>
      </c>
      <c r="B71" s="1" t="n">
        <v>43931</v>
      </c>
      <c r="C71" s="12" t="n">
        <v>2376</v>
      </c>
      <c r="D71" s="12" t="n">
        <v>166</v>
      </c>
      <c r="E71" s="12" t="n">
        <v>6</v>
      </c>
      <c r="F71" s="12" t="n">
        <v>0</v>
      </c>
      <c r="G71" s="12" t="n">
        <v>206</v>
      </c>
      <c r="H71" s="12" t="n">
        <v>2164</v>
      </c>
      <c r="I71" s="12" t="n">
        <v>37</v>
      </c>
      <c r="J71" s="12" t="n">
        <v>825</v>
      </c>
      <c r="K71" s="32" t="n">
        <v>2</v>
      </c>
      <c r="L71" s="12" t="n">
        <v>43144</v>
      </c>
      <c r="M71" s="12" t="n">
        <v>14975</v>
      </c>
    </row>
    <row r="72" customFormat="false" ht="15.25" hidden="false" customHeight="false" outlineLevel="0" collapsed="false">
      <c r="A72" s="0" t="s">
        <v>59</v>
      </c>
      <c r="B72" s="1" t="n">
        <v>43932</v>
      </c>
      <c r="C72" s="12" t="n">
        <v>2512</v>
      </c>
      <c r="D72" s="12" t="n">
        <v>136</v>
      </c>
      <c r="E72" s="12" t="n">
        <v>6</v>
      </c>
      <c r="F72" s="12" t="n">
        <v>0</v>
      </c>
      <c r="G72" s="12" t="n">
        <v>227</v>
      </c>
      <c r="H72" s="12" t="n">
        <v>2279</v>
      </c>
      <c r="I72" s="12" t="n">
        <v>37</v>
      </c>
      <c r="J72" s="12" t="n">
        <v>872</v>
      </c>
      <c r="K72" s="32" t="n">
        <v>2</v>
      </c>
      <c r="L72" s="12" t="n">
        <v>45339</v>
      </c>
      <c r="M72" s="12" t="n">
        <v>15737</v>
      </c>
    </row>
    <row r="73" customFormat="false" ht="15.25" hidden="false" customHeight="false" outlineLevel="0" collapsed="false">
      <c r="A73" s="0" t="s">
        <v>59</v>
      </c>
      <c r="B73" s="1" t="n">
        <v>43933</v>
      </c>
      <c r="C73" s="12" t="n">
        <v>2728</v>
      </c>
      <c r="D73" s="12" t="n">
        <v>216</v>
      </c>
      <c r="E73" s="12" t="n">
        <v>6</v>
      </c>
      <c r="F73" s="12" t="n">
        <v>0</v>
      </c>
      <c r="G73" s="12" t="n">
        <v>247</v>
      </c>
      <c r="H73" s="12" t="n">
        <v>2475</v>
      </c>
      <c r="I73" s="12" t="n">
        <v>37</v>
      </c>
      <c r="J73" s="12" t="n">
        <v>947</v>
      </c>
      <c r="K73" s="32" t="n">
        <v>2</v>
      </c>
      <c r="L73" s="12" t="n">
        <v>47751</v>
      </c>
      <c r="M73" s="12" t="n">
        <v>16574</v>
      </c>
    </row>
    <row r="74" customFormat="false" ht="15.25" hidden="false" customHeight="false" outlineLevel="0" collapsed="false">
      <c r="A74" s="0" t="s">
        <v>59</v>
      </c>
      <c r="B74" s="1" t="n">
        <v>43934</v>
      </c>
      <c r="C74" s="12" t="n">
        <v>2979</v>
      </c>
      <c r="D74" s="12" t="n">
        <v>251</v>
      </c>
      <c r="E74" s="12" t="n">
        <v>7</v>
      </c>
      <c r="F74" s="12" t="n">
        <v>1</v>
      </c>
      <c r="G74" s="12" t="n">
        <v>275</v>
      </c>
      <c r="H74" s="12" t="n">
        <v>2697</v>
      </c>
      <c r="I74" s="12" t="n">
        <v>37</v>
      </c>
      <c r="J74" s="12" t="n">
        <v>1034</v>
      </c>
      <c r="K74" s="32" t="n">
        <v>2</v>
      </c>
      <c r="L74" s="12" t="n">
        <v>49102</v>
      </c>
      <c r="M74" s="12" t="n">
        <v>17043</v>
      </c>
    </row>
    <row r="75" customFormat="false" ht="15.25" hidden="false" customHeight="false" outlineLevel="0" collapsed="false">
      <c r="A75" s="0" t="s">
        <v>59</v>
      </c>
      <c r="B75" s="1" t="n">
        <v>43935</v>
      </c>
      <c r="C75" s="12" t="n">
        <v>3231</v>
      </c>
      <c r="D75" s="12" t="n">
        <v>252</v>
      </c>
      <c r="E75" s="12" t="n">
        <v>7</v>
      </c>
      <c r="F75" s="12" t="n">
        <v>0</v>
      </c>
      <c r="G75" s="12" t="n">
        <v>334</v>
      </c>
      <c r="H75" s="12" t="n">
        <v>2890</v>
      </c>
      <c r="I75" s="12" t="n">
        <v>37</v>
      </c>
      <c r="J75" s="12" t="n">
        <v>1121</v>
      </c>
      <c r="K75" s="32" t="n">
        <v>2</v>
      </c>
      <c r="L75" s="12" t="n">
        <v>50828</v>
      </c>
      <c r="M75" s="12" t="n">
        <v>17642</v>
      </c>
    </row>
    <row r="76" customFormat="false" ht="15.25" hidden="false" customHeight="false" outlineLevel="0" collapsed="false">
      <c r="A76" s="0" t="s">
        <v>59</v>
      </c>
      <c r="B76" s="1" t="n">
        <v>43936</v>
      </c>
      <c r="C76" s="12" t="n">
        <v>3428</v>
      </c>
      <c r="D76" s="12" t="n">
        <v>197</v>
      </c>
      <c r="E76" s="12" t="n">
        <v>7</v>
      </c>
      <c r="F76" s="12" t="n">
        <v>0</v>
      </c>
      <c r="G76" s="12" t="n">
        <v>373</v>
      </c>
      <c r="H76" s="12" t="n">
        <v>3048</v>
      </c>
      <c r="I76" s="12" t="n">
        <v>37</v>
      </c>
      <c r="J76" s="12" t="n">
        <v>1190</v>
      </c>
      <c r="K76" s="32" t="n">
        <v>2</v>
      </c>
      <c r="L76" s="12" t="n">
        <v>52622</v>
      </c>
      <c r="M76" s="12" t="n">
        <v>18265</v>
      </c>
    </row>
    <row r="77" customFormat="false" ht="15.25" hidden="false" customHeight="false" outlineLevel="0" collapsed="false">
      <c r="A77" s="0" t="s">
        <v>59</v>
      </c>
      <c r="B77" s="1" t="n">
        <v>43937</v>
      </c>
      <c r="C77" s="12" t="n">
        <v>3711</v>
      </c>
      <c r="D77" s="12" t="n">
        <v>283</v>
      </c>
      <c r="E77" s="12" t="n">
        <v>7</v>
      </c>
      <c r="F77" s="12" t="n">
        <v>0</v>
      </c>
      <c r="G77" s="12" t="n">
        <v>406</v>
      </c>
      <c r="H77" s="12" t="n">
        <v>3298</v>
      </c>
      <c r="I77" s="12" t="n">
        <v>37</v>
      </c>
      <c r="J77" s="12" t="n">
        <v>1288</v>
      </c>
      <c r="K77" s="32" t="n">
        <v>2</v>
      </c>
      <c r="L77" s="12" t="n">
        <v>54484</v>
      </c>
      <c r="M77" s="12" t="n">
        <v>18911</v>
      </c>
    </row>
    <row r="78" customFormat="false" ht="15.25" hidden="false" customHeight="false" outlineLevel="0" collapsed="false">
      <c r="A78" s="0" t="s">
        <v>59</v>
      </c>
      <c r="B78" s="1" t="n">
        <v>43938</v>
      </c>
      <c r="C78" s="12" t="n">
        <v>4103</v>
      </c>
      <c r="D78" s="12" t="n">
        <v>392</v>
      </c>
      <c r="E78" s="12" t="n">
        <v>7</v>
      </c>
      <c r="F78" s="12" t="n">
        <v>0</v>
      </c>
      <c r="G78" s="12" t="n">
        <v>415</v>
      </c>
      <c r="H78" s="12" t="n">
        <v>3681</v>
      </c>
      <c r="I78" s="12" t="n">
        <v>37</v>
      </c>
      <c r="J78" s="12" t="n">
        <v>1424</v>
      </c>
      <c r="K78" s="32" t="n">
        <v>2</v>
      </c>
      <c r="L78" s="12" t="n">
        <v>56381</v>
      </c>
      <c r="M78" s="12" t="n">
        <v>19570</v>
      </c>
    </row>
    <row r="79" customFormat="false" ht="15.25" hidden="false" customHeight="false" outlineLevel="0" collapsed="false">
      <c r="A79" s="0" t="s">
        <v>59</v>
      </c>
      <c r="B79" s="1" t="n">
        <v>43939</v>
      </c>
      <c r="C79" s="12" t="n">
        <v>4663</v>
      </c>
      <c r="D79" s="12" t="n">
        <v>560</v>
      </c>
      <c r="E79" s="12" t="n">
        <v>7</v>
      </c>
      <c r="F79" s="12" t="n">
        <v>0</v>
      </c>
      <c r="G79" s="12" t="n">
        <v>464</v>
      </c>
      <c r="H79" s="12" t="n">
        <v>4192</v>
      </c>
      <c r="I79" s="12" t="n">
        <v>37</v>
      </c>
      <c r="J79" s="12" t="n">
        <v>1619</v>
      </c>
      <c r="K79" s="32" t="n">
        <v>2</v>
      </c>
      <c r="L79" s="12" t="n">
        <v>58328</v>
      </c>
      <c r="M79" s="12" t="n">
        <v>20245</v>
      </c>
    </row>
    <row r="80" customFormat="false" ht="15.25" hidden="false" customHeight="false" outlineLevel="0" collapsed="false">
      <c r="A80" s="0" t="s">
        <v>59</v>
      </c>
      <c r="B80" s="1" t="n">
        <v>43940</v>
      </c>
      <c r="C80" s="12" t="n">
        <v>5008</v>
      </c>
      <c r="D80" s="12" t="n">
        <v>345</v>
      </c>
      <c r="E80" s="12" t="n">
        <v>8</v>
      </c>
      <c r="F80" s="12" t="n">
        <v>1</v>
      </c>
      <c r="G80" s="12" t="n">
        <v>510</v>
      </c>
      <c r="H80" s="12" t="n">
        <v>4490</v>
      </c>
      <c r="I80" s="12" t="n">
        <v>37</v>
      </c>
      <c r="J80" s="12" t="n">
        <v>1738</v>
      </c>
      <c r="K80" s="32" t="n">
        <v>3</v>
      </c>
      <c r="L80" s="12" t="n">
        <v>60139</v>
      </c>
      <c r="M80" s="12" t="n">
        <v>20874</v>
      </c>
    </row>
    <row r="81" customFormat="false" ht="15.25" hidden="false" customHeight="false" outlineLevel="0" collapsed="false">
      <c r="A81" s="0" t="s">
        <v>59</v>
      </c>
      <c r="B81" s="1" t="n">
        <v>43941</v>
      </c>
      <c r="C81" s="12" t="n">
        <v>5448</v>
      </c>
      <c r="D81" s="12" t="n">
        <v>440</v>
      </c>
      <c r="E81" s="12" t="n">
        <v>8</v>
      </c>
      <c r="F81" s="12" t="n">
        <v>0</v>
      </c>
      <c r="G81" s="12" t="n">
        <v>518</v>
      </c>
      <c r="H81" s="12" t="n">
        <v>4922</v>
      </c>
      <c r="I81" s="12" t="n">
        <v>37</v>
      </c>
      <c r="J81" s="12" t="n">
        <v>1891</v>
      </c>
      <c r="K81" s="32" t="n">
        <v>3</v>
      </c>
      <c r="L81" s="12" t="n">
        <v>62538</v>
      </c>
      <c r="M81" s="12" t="n">
        <v>21707</v>
      </c>
    </row>
    <row r="82" customFormat="false" ht="15.25" hidden="false" customHeight="false" outlineLevel="0" collapsed="false">
      <c r="A82" s="0" t="s">
        <v>59</v>
      </c>
      <c r="B82" s="1" t="n">
        <v>43942</v>
      </c>
      <c r="C82" s="6" t="n">
        <v>6015</v>
      </c>
      <c r="D82" s="6" t="n">
        <v>567</v>
      </c>
      <c r="E82" s="6" t="n">
        <v>9</v>
      </c>
      <c r="F82" s="6" t="n">
        <v>1</v>
      </c>
      <c r="G82" s="6" t="n">
        <v>555</v>
      </c>
      <c r="H82" s="6" t="n">
        <v>5451</v>
      </c>
      <c r="I82" s="6" t="n">
        <v>37</v>
      </c>
      <c r="J82" s="6" t="n">
        <v>2088</v>
      </c>
      <c r="K82" s="11" t="n">
        <v>3</v>
      </c>
      <c r="L82" s="6" t="n">
        <v>64620</v>
      </c>
      <c r="M82" s="6" t="n">
        <v>22429</v>
      </c>
    </row>
    <row r="83" customFormat="false" ht="15.25" hidden="false" customHeight="false" outlineLevel="0" collapsed="false">
      <c r="A83" s="0" t="s">
        <v>59</v>
      </c>
      <c r="B83" s="1" t="n">
        <v>43943</v>
      </c>
      <c r="C83" s="6" t="n">
        <v>6533</v>
      </c>
      <c r="D83" s="6" t="n">
        <v>518</v>
      </c>
      <c r="E83" s="6" t="n">
        <v>9</v>
      </c>
      <c r="F83" s="6" t="n">
        <v>0</v>
      </c>
      <c r="G83" s="6" t="n">
        <v>614</v>
      </c>
      <c r="H83" s="6" t="n">
        <v>5910</v>
      </c>
      <c r="I83" s="6" t="n">
        <v>37</v>
      </c>
      <c r="J83" s="6" t="n">
        <v>2268</v>
      </c>
      <c r="K83" s="11" t="n">
        <v>3</v>
      </c>
      <c r="L83" s="6" t="n">
        <v>66725</v>
      </c>
      <c r="M83" s="6" t="n">
        <v>23160</v>
      </c>
    </row>
    <row r="84" customFormat="false" ht="15.25" hidden="false" customHeight="false" outlineLevel="0" collapsed="false">
      <c r="A84" s="0" t="s">
        <v>59</v>
      </c>
      <c r="B84" s="1" t="n">
        <v>43944</v>
      </c>
      <c r="C84" s="6" t="n">
        <v>7141</v>
      </c>
      <c r="D84" s="6" t="n">
        <v>608</v>
      </c>
      <c r="E84" s="6" t="n">
        <v>10</v>
      </c>
      <c r="F84" s="6" t="n">
        <v>1</v>
      </c>
      <c r="G84" s="6" t="n">
        <v>689</v>
      </c>
      <c r="H84" s="6" t="n">
        <v>6442</v>
      </c>
      <c r="I84" s="6" t="n">
        <v>37</v>
      </c>
      <c r="J84" s="6" t="n">
        <v>2479</v>
      </c>
      <c r="K84" s="11" t="n">
        <v>3</v>
      </c>
      <c r="L84" s="6" t="n">
        <v>70012</v>
      </c>
      <c r="M84" s="6" t="n">
        <v>24301</v>
      </c>
    </row>
    <row r="85" customFormat="false" ht="15.25" hidden="false" customHeight="false" outlineLevel="0" collapsed="false">
      <c r="A85" s="0" t="s">
        <v>59</v>
      </c>
      <c r="B85" s="1" t="n">
        <v>43945</v>
      </c>
      <c r="C85" s="6" t="n">
        <v>7764</v>
      </c>
      <c r="D85" s="6" t="n">
        <v>623</v>
      </c>
      <c r="E85" s="6" t="n">
        <v>10</v>
      </c>
      <c r="F85" s="6" t="n">
        <v>0</v>
      </c>
      <c r="G85" s="6" t="n">
        <v>750</v>
      </c>
      <c r="H85" s="6" t="n">
        <v>7004</v>
      </c>
      <c r="I85" s="6" t="n">
        <v>72</v>
      </c>
      <c r="J85" s="6" t="n">
        <v>2695</v>
      </c>
      <c r="K85" s="11" t="n">
        <v>3</v>
      </c>
      <c r="L85" s="6" t="n">
        <v>73457</v>
      </c>
      <c r="M85" s="6" t="n">
        <v>25497</v>
      </c>
    </row>
    <row r="86" customFormat="false" ht="15.25" hidden="false" customHeight="false" outlineLevel="0" collapsed="false">
      <c r="A86" s="0" t="s">
        <v>59</v>
      </c>
      <c r="B86" s="1" t="n">
        <v>43946</v>
      </c>
      <c r="C86" s="6" t="n">
        <v>8525</v>
      </c>
      <c r="D86" s="6" t="n">
        <v>761</v>
      </c>
      <c r="E86" s="6" t="n">
        <v>10</v>
      </c>
      <c r="F86" s="6" t="n">
        <v>0</v>
      </c>
      <c r="G86" s="6" t="n">
        <v>809</v>
      </c>
      <c r="H86" s="6" t="n">
        <v>7706</v>
      </c>
      <c r="I86" s="6" t="n">
        <v>72</v>
      </c>
      <c r="J86" s="6" t="n">
        <v>2959</v>
      </c>
      <c r="K86" s="11" t="n">
        <v>3</v>
      </c>
      <c r="L86" s="6" t="n">
        <v>75888</v>
      </c>
      <c r="M86" s="6" t="n">
        <v>26340</v>
      </c>
    </row>
    <row r="87" customFormat="false" ht="15.25" hidden="false" customHeight="false" outlineLevel="0" collapsed="false">
      <c r="A87" s="0" t="s">
        <v>59</v>
      </c>
      <c r="B87" s="1" t="n">
        <v>43947</v>
      </c>
      <c r="C87" s="6" t="n">
        <v>9358</v>
      </c>
      <c r="D87" s="6" t="n">
        <v>833</v>
      </c>
      <c r="E87" s="6" t="n">
        <v>10</v>
      </c>
      <c r="F87" s="6" t="n">
        <v>0</v>
      </c>
      <c r="G87" s="6" t="n">
        <v>929</v>
      </c>
      <c r="H87" s="6" t="n">
        <v>8419</v>
      </c>
      <c r="I87" s="6" t="n">
        <v>72</v>
      </c>
      <c r="J87" s="6" t="n">
        <v>3248</v>
      </c>
      <c r="K87" s="11" t="n">
        <v>3</v>
      </c>
      <c r="L87" s="6" t="n">
        <v>79705</v>
      </c>
      <c r="M87" s="6" t="n">
        <v>27665</v>
      </c>
    </row>
    <row r="88" customFormat="false" ht="15.25" hidden="false" customHeight="false" outlineLevel="0" collapsed="false">
      <c r="A88" s="0" t="s">
        <v>59</v>
      </c>
      <c r="B88" s="1" t="n">
        <v>43948</v>
      </c>
      <c r="C88" s="6" t="n">
        <v>10287</v>
      </c>
      <c r="D88" s="6" t="n">
        <v>929</v>
      </c>
      <c r="E88" s="6" t="n">
        <v>10</v>
      </c>
      <c r="F88" s="6" t="n">
        <v>0</v>
      </c>
      <c r="G88" s="6" t="n">
        <v>1012</v>
      </c>
      <c r="H88" s="6" t="n">
        <v>9265</v>
      </c>
      <c r="I88" s="6" t="n">
        <v>72</v>
      </c>
      <c r="J88" s="6" t="n">
        <v>3571</v>
      </c>
      <c r="K88" s="11" t="n">
        <v>3</v>
      </c>
      <c r="L88" s="6" t="n">
        <v>82289</v>
      </c>
      <c r="M88" s="6" t="n">
        <v>28562</v>
      </c>
    </row>
    <row r="89" customFormat="false" ht="14" hidden="false" customHeight="false" outlineLevel="0" collapsed="false">
      <c r="A89" s="0" t="s">
        <v>59</v>
      </c>
      <c r="B89" s="1" t="n">
        <v>43949</v>
      </c>
      <c r="C89" s="2" t="n">
        <v>11244</v>
      </c>
      <c r="D89" s="2" t="n">
        <v>957</v>
      </c>
      <c r="E89" s="2" t="n">
        <v>10</v>
      </c>
      <c r="F89" s="2" t="n">
        <v>0</v>
      </c>
      <c r="G89" s="2" t="n">
        <v>1066</v>
      </c>
      <c r="H89" s="2" t="n">
        <v>10168</v>
      </c>
      <c r="I89" s="2" t="n">
        <v>72</v>
      </c>
      <c r="J89" s="2" t="n">
        <v>3903</v>
      </c>
      <c r="K89" s="2" t="n">
        <v>3</v>
      </c>
      <c r="L89" s="2" t="n">
        <v>85709</v>
      </c>
      <c r="M89" s="2" t="n">
        <v>29749</v>
      </c>
    </row>
    <row r="90" customFormat="false" ht="14" hidden="false" customHeight="false" outlineLevel="0" collapsed="false">
      <c r="A90" s="0" t="s">
        <v>59</v>
      </c>
      <c r="B90" s="1" t="n">
        <v>43950</v>
      </c>
      <c r="C90" s="2" t="n">
        <v>11921</v>
      </c>
      <c r="D90" s="2" t="n">
        <v>677</v>
      </c>
      <c r="E90" s="2" t="n">
        <v>10</v>
      </c>
      <c r="F90" s="2" t="n">
        <v>0</v>
      </c>
      <c r="G90" s="2" t="n">
        <v>1134</v>
      </c>
      <c r="H90" s="2" t="n">
        <v>10777</v>
      </c>
      <c r="I90" s="2" t="n">
        <v>72</v>
      </c>
      <c r="J90" s="2" t="n">
        <v>4138</v>
      </c>
      <c r="K90" s="2" t="n">
        <v>3</v>
      </c>
      <c r="L90" s="2" t="n">
        <v>88607</v>
      </c>
      <c r="M90" s="2" t="n">
        <v>30755</v>
      </c>
    </row>
    <row r="91" customFormat="false" ht="14" hidden="false" customHeight="false" outlineLevel="0" collapsed="false">
      <c r="A91" s="0" t="s">
        <v>59</v>
      </c>
      <c r="B91" s="1" t="n">
        <v>43951</v>
      </c>
      <c r="C91" s="2" t="n">
        <v>12564</v>
      </c>
      <c r="D91" s="2" t="n">
        <v>643</v>
      </c>
      <c r="E91" s="2" t="n">
        <v>10</v>
      </c>
      <c r="F91" s="2" t="n">
        <v>0</v>
      </c>
      <c r="G91" s="2" t="n">
        <v>1243</v>
      </c>
      <c r="H91" s="2" t="n">
        <v>11311</v>
      </c>
      <c r="I91" s="2" t="n">
        <v>72</v>
      </c>
      <c r="J91" s="2" t="n">
        <v>4361</v>
      </c>
      <c r="K91" s="2" t="n">
        <v>3</v>
      </c>
      <c r="L91" s="2" t="n">
        <v>91415</v>
      </c>
      <c r="M91" s="2" t="n">
        <v>31730</v>
      </c>
    </row>
    <row r="92" customFormat="false" ht="14.75" hidden="false" customHeight="false" outlineLevel="0" collapsed="false">
      <c r="A92" s="0" t="s">
        <v>59</v>
      </c>
      <c r="B92" s="1" t="n">
        <v>43952</v>
      </c>
      <c r="C92" s="2" t="n">
        <v>13409</v>
      </c>
      <c r="D92" s="2" t="n">
        <v>845</v>
      </c>
      <c r="E92" s="2" t="n">
        <v>10</v>
      </c>
      <c r="F92" s="2" t="n">
        <v>0</v>
      </c>
      <c r="G92" s="2" t="n">
        <v>1372</v>
      </c>
      <c r="H92" s="2" t="n">
        <v>12027</v>
      </c>
      <c r="I92" s="2" t="n">
        <v>72</v>
      </c>
      <c r="J92" s="2" t="n">
        <v>4654</v>
      </c>
      <c r="K92" s="2" t="n">
        <v>3</v>
      </c>
      <c r="L92" s="2" t="n">
        <v>94500</v>
      </c>
      <c r="M92" s="2" t="n">
        <v>32801</v>
      </c>
    </row>
    <row r="93" customFormat="false" ht="15.25" hidden="false" customHeight="false" outlineLevel="0" collapsed="false">
      <c r="A93" s="0" t="s">
        <v>59</v>
      </c>
      <c r="B93" s="1" t="n">
        <v>43953</v>
      </c>
      <c r="C93" s="6" t="n">
        <v>14096</v>
      </c>
      <c r="D93" s="6" t="n">
        <v>687</v>
      </c>
      <c r="E93" s="6" t="n">
        <v>12</v>
      </c>
      <c r="F93" s="6" t="n">
        <v>2</v>
      </c>
      <c r="G93" s="6" t="n">
        <v>1436</v>
      </c>
      <c r="H93" s="6" t="n">
        <v>12648</v>
      </c>
      <c r="I93" s="6" t="n">
        <v>72</v>
      </c>
      <c r="J93" s="6" t="n">
        <v>4893</v>
      </c>
      <c r="K93" s="6" t="n">
        <v>4</v>
      </c>
      <c r="L93" s="6" t="n">
        <v>97726</v>
      </c>
      <c r="M93" s="6" t="n">
        <v>33920</v>
      </c>
    </row>
    <row r="94" customFormat="false" ht="15.25" hidden="false" customHeight="false" outlineLevel="0" collapsed="false">
      <c r="A94" s="0" t="s">
        <v>59</v>
      </c>
      <c r="B94" s="1" t="n">
        <v>43954</v>
      </c>
      <c r="C94" s="6" t="n">
        <v>14097</v>
      </c>
      <c r="D94" s="6" t="n">
        <v>688</v>
      </c>
      <c r="E94" s="6" t="n">
        <v>13</v>
      </c>
      <c r="F94" s="6" t="n">
        <v>3</v>
      </c>
      <c r="G94" s="6" t="n">
        <v>1437</v>
      </c>
      <c r="H94" s="6" t="n">
        <v>12649</v>
      </c>
      <c r="I94" s="6" t="n">
        <v>73</v>
      </c>
      <c r="J94" s="6" t="n">
        <v>4894</v>
      </c>
      <c r="K94" s="6" t="n">
        <v>5</v>
      </c>
      <c r="L94" s="6" t="n">
        <v>97727</v>
      </c>
      <c r="M94" s="6" t="n">
        <v>33921</v>
      </c>
    </row>
    <row r="95" customFormat="false" ht="15.25" hidden="false" customHeight="false" outlineLevel="0" collapsed="false">
      <c r="A95" s="0" t="s">
        <v>59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11"/>
      <c r="L95" s="6"/>
      <c r="M95" s="6"/>
    </row>
    <row r="96" customFormat="false" ht="15.25" hidden="false" customHeight="false" outlineLevel="0" collapsed="false">
      <c r="A96" s="0" t="s">
        <v>59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11"/>
      <c r="L96" s="6"/>
      <c r="M96" s="6"/>
    </row>
    <row r="97" customFormat="false" ht="15.25" hidden="false" customHeight="false" outlineLevel="0" collapsed="false">
      <c r="A97" s="0" t="s">
        <v>59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11"/>
      <c r="L97" s="6"/>
      <c r="M97" s="6"/>
    </row>
    <row r="98" customFormat="false" ht="15.25" hidden="false" customHeight="false" outlineLevel="0" collapsed="false">
      <c r="A98" s="0" t="s">
        <v>59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11"/>
      <c r="L98" s="6"/>
      <c r="M98" s="6"/>
    </row>
    <row r="99" customFormat="false" ht="15.25" hidden="false" customHeight="false" outlineLevel="0" collapsed="false">
      <c r="A99" s="0" t="s">
        <v>59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11"/>
      <c r="L99" s="6"/>
      <c r="M99" s="6"/>
    </row>
    <row r="100" customFormat="false" ht="15.25" hidden="false" customHeight="false" outlineLevel="0" collapsed="false">
      <c r="A100" s="0" t="s">
        <v>59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11"/>
      <c r="L100" s="6"/>
      <c r="M100" s="6"/>
    </row>
    <row r="101" customFormat="false" ht="15.25" hidden="false" customHeight="false" outlineLevel="0" collapsed="false">
      <c r="A101" s="0" t="s">
        <v>59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11"/>
      <c r="L101" s="6"/>
      <c r="M101" s="6"/>
    </row>
    <row r="102" customFormat="false" ht="15.25" hidden="false" customHeight="false" outlineLevel="0" collapsed="false">
      <c r="A102" s="0" t="s">
        <v>59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11"/>
      <c r="L102" s="6"/>
      <c r="M102" s="6"/>
    </row>
    <row r="103" customFormat="false" ht="15.25" hidden="false" customHeight="false" outlineLevel="0" collapsed="false">
      <c r="A103" s="0" t="s">
        <v>59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11"/>
      <c r="L103" s="6"/>
      <c r="M103" s="6"/>
    </row>
    <row r="104" customFormat="false" ht="15.25" hidden="false" customHeight="false" outlineLevel="0" collapsed="false">
      <c r="A104" s="0" t="s">
        <v>59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11"/>
      <c r="L104" s="6"/>
      <c r="M104" s="6"/>
    </row>
    <row r="105" customFormat="false" ht="15.25" hidden="false" customHeight="false" outlineLevel="0" collapsed="false">
      <c r="A105" s="0" t="s">
        <v>59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9"/>
      <c r="L105" s="6"/>
      <c r="M105" s="6"/>
    </row>
    <row r="106" customFormat="false" ht="15.25" hidden="false" customHeight="false" outlineLevel="0" collapsed="false">
      <c r="A106" s="0" t="s">
        <v>59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9"/>
      <c r="L106" s="6"/>
      <c r="M106" s="6"/>
    </row>
    <row r="107" customFormat="false" ht="15.25" hidden="false" customHeight="false" outlineLevel="0" collapsed="false">
      <c r="A107" s="0" t="s">
        <v>59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9"/>
      <c r="L107" s="6"/>
      <c r="M107" s="6"/>
    </row>
    <row r="108" customFormat="false" ht="15.25" hidden="false" customHeight="false" outlineLevel="0" collapsed="false">
      <c r="A108" s="0" t="s">
        <v>59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9"/>
      <c r="L108" s="6"/>
      <c r="M108" s="6"/>
    </row>
    <row r="109" customFormat="false" ht="15.25" hidden="false" customHeight="false" outlineLevel="0" collapsed="false">
      <c r="A109" s="0" t="s">
        <v>59</v>
      </c>
      <c r="B109" s="1" t="n">
        <v>43969</v>
      </c>
      <c r="C109" s="6"/>
      <c r="D109" s="6"/>
      <c r="E109" s="6"/>
      <c r="F109" s="6"/>
      <c r="G109" s="6"/>
      <c r="H109" s="6"/>
      <c r="I109" s="6"/>
      <c r="J109" s="6"/>
      <c r="K109" s="9"/>
      <c r="L109" s="6"/>
      <c r="M109" s="6"/>
    </row>
    <row r="110" customFormat="false" ht="15.25" hidden="false" customHeight="false" outlineLevel="0" collapsed="false">
      <c r="A110" s="0" t="s">
        <v>59</v>
      </c>
      <c r="B110" s="1" t="n">
        <v>43970</v>
      </c>
      <c r="C110" s="6"/>
      <c r="D110" s="6"/>
      <c r="E110" s="6"/>
      <c r="F110" s="6"/>
      <c r="G110" s="6"/>
      <c r="H110" s="6"/>
      <c r="I110" s="6"/>
      <c r="J110" s="6"/>
      <c r="K110" s="9"/>
      <c r="L110" s="6"/>
      <c r="M110" s="6"/>
    </row>
    <row r="111" customFormat="false" ht="15.25" hidden="false" customHeight="false" outlineLevel="0" collapsed="false">
      <c r="A111" s="0" t="s">
        <v>59</v>
      </c>
      <c r="B111" s="1" t="n">
        <v>43971</v>
      </c>
      <c r="C111" s="6"/>
      <c r="D111" s="6"/>
      <c r="E111" s="6"/>
      <c r="F111" s="6"/>
      <c r="G111" s="6"/>
      <c r="H111" s="6"/>
      <c r="I111" s="6"/>
      <c r="J111" s="6"/>
      <c r="K111" s="9"/>
      <c r="L111" s="6"/>
      <c r="M111" s="6"/>
    </row>
    <row r="112" customFormat="false" ht="15.25" hidden="false" customHeight="false" outlineLevel="0" collapsed="false">
      <c r="A112" s="0" t="s">
        <v>59</v>
      </c>
      <c r="B112" s="1" t="n">
        <v>43972</v>
      </c>
      <c r="C112" s="6"/>
      <c r="D112" s="6"/>
      <c r="E112" s="6"/>
      <c r="F112" s="6"/>
      <c r="G112" s="6"/>
      <c r="H112" s="6"/>
      <c r="I112" s="6"/>
      <c r="J112" s="6"/>
      <c r="K112" s="9"/>
      <c r="L112" s="6"/>
      <c r="M112" s="6"/>
    </row>
    <row r="113" customFormat="false" ht="15.25" hidden="false" customHeight="false" outlineLevel="0" collapsed="false">
      <c r="A113" s="0" t="s">
        <v>59</v>
      </c>
      <c r="B113" s="1" t="n">
        <v>43973</v>
      </c>
      <c r="C113" s="6"/>
      <c r="D113" s="6"/>
      <c r="E113" s="6"/>
      <c r="F113" s="6"/>
      <c r="G113" s="6"/>
      <c r="H113" s="6"/>
      <c r="I113" s="6"/>
      <c r="J113" s="6"/>
      <c r="K113" s="9"/>
      <c r="L113" s="6"/>
      <c r="M113" s="6"/>
    </row>
    <row r="114" customFormat="false" ht="15.25" hidden="false" customHeight="false" outlineLevel="0" collapsed="false">
      <c r="A114" s="0" t="s">
        <v>59</v>
      </c>
      <c r="B114" s="1" t="n">
        <v>43974</v>
      </c>
      <c r="C114" s="6"/>
      <c r="D114" s="6"/>
      <c r="E114" s="6"/>
      <c r="F114" s="6"/>
      <c r="G114" s="6"/>
      <c r="H114" s="6"/>
      <c r="I114" s="6"/>
      <c r="J114" s="6"/>
      <c r="K114" s="9"/>
      <c r="L114" s="6"/>
      <c r="M114" s="6"/>
    </row>
    <row r="115" customFormat="false" ht="15.25" hidden="false" customHeight="false" outlineLevel="0" collapsed="false">
      <c r="A115" s="0" t="s">
        <v>59</v>
      </c>
      <c r="B115" s="1" t="n">
        <v>43975</v>
      </c>
      <c r="C115" s="6"/>
      <c r="D115" s="6"/>
      <c r="E115" s="6"/>
      <c r="F115" s="6"/>
      <c r="G115" s="6"/>
      <c r="H115" s="6"/>
      <c r="I115" s="6"/>
      <c r="J115" s="6"/>
      <c r="K115" s="9"/>
      <c r="L115" s="6"/>
      <c r="M115" s="6"/>
    </row>
    <row r="116" customFormat="false" ht="15.25" hidden="false" customHeight="false" outlineLevel="0" collapsed="false">
      <c r="A116" s="0" t="s">
        <v>59</v>
      </c>
      <c r="B116" s="1" t="n">
        <v>43976</v>
      </c>
      <c r="C116" s="6"/>
      <c r="D116" s="6"/>
      <c r="E116" s="6"/>
      <c r="F116" s="6"/>
      <c r="G116" s="6"/>
      <c r="H116" s="6"/>
      <c r="I116" s="6"/>
      <c r="J116" s="6"/>
      <c r="K116" s="9"/>
      <c r="L116" s="6"/>
      <c r="M116" s="6"/>
    </row>
    <row r="117" customFormat="false" ht="15.25" hidden="false" customHeight="false" outlineLevel="0" collapsed="false">
      <c r="A117" s="0" t="s">
        <v>59</v>
      </c>
      <c r="B117" s="1" t="n">
        <v>43977</v>
      </c>
      <c r="C117" s="6"/>
      <c r="D117" s="6"/>
      <c r="E117" s="6"/>
      <c r="F117" s="6"/>
      <c r="G117" s="6"/>
      <c r="H117" s="6"/>
      <c r="I117" s="6"/>
      <c r="J117" s="6"/>
      <c r="K117" s="9"/>
      <c r="L117" s="6"/>
      <c r="M117" s="6"/>
    </row>
    <row r="118" customFormat="false" ht="15.25" hidden="false" customHeight="false" outlineLevel="0" collapsed="false">
      <c r="A118" s="0" t="s">
        <v>59</v>
      </c>
      <c r="B118" s="1" t="n">
        <v>43978</v>
      </c>
      <c r="C118" s="6"/>
      <c r="D118" s="6"/>
      <c r="E118" s="6"/>
      <c r="F118" s="6"/>
      <c r="G118" s="6"/>
      <c r="H118" s="6"/>
      <c r="I118" s="6"/>
      <c r="J118" s="6"/>
      <c r="K118" s="9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9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9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9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9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9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9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9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9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9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9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9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9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9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9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9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9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9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9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9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9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9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9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33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9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9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33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9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33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9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9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9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9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9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9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9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9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9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9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9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9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5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5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5"/>
    <col collapsed="false" customWidth="true" hidden="false" outlineLevel="0" max="11" min="11" style="30" width="9.75"/>
    <col collapsed="false" customWidth="true" hidden="false" outlineLevel="0" max="13" min="12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31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60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25" hidden="false" customHeight="false" outlineLevel="0" collapsed="false">
      <c r="A3" s="0" t="s">
        <v>60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25" hidden="false" customHeight="false" outlineLevel="0" collapsed="false">
      <c r="A4" s="0" t="s">
        <v>60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25" hidden="false" customHeight="false" outlineLevel="0" collapsed="false">
      <c r="A5" s="0" t="s">
        <v>60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25" hidden="false" customHeight="false" outlineLevel="0" collapsed="false">
      <c r="A6" s="0" t="s">
        <v>60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25" hidden="false" customHeight="false" outlineLevel="0" collapsed="false">
      <c r="A7" s="0" t="s">
        <v>60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25" hidden="false" customHeight="false" outlineLevel="0" collapsed="false">
      <c r="A8" s="0" t="s">
        <v>60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25" hidden="false" customHeight="false" outlineLevel="0" collapsed="false">
      <c r="A9" s="0" t="s">
        <v>60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25" hidden="false" customHeight="false" outlineLevel="0" collapsed="false">
      <c r="A10" s="0" t="s">
        <v>60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25" hidden="false" customHeight="false" outlineLevel="0" collapsed="false">
      <c r="A11" s="0" t="s">
        <v>60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25" hidden="false" customHeight="false" outlineLevel="0" collapsed="false">
      <c r="A12" s="0" t="s">
        <v>60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25" hidden="false" customHeight="false" outlineLevel="0" collapsed="false">
      <c r="A13" s="0" t="s">
        <v>60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25" hidden="false" customHeight="false" outlineLevel="0" collapsed="false">
      <c r="A14" s="0" t="s">
        <v>60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25" hidden="false" customHeight="false" outlineLevel="0" collapsed="false">
      <c r="A15" s="0" t="s">
        <v>60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25" hidden="false" customHeight="false" outlineLevel="0" collapsed="false">
      <c r="A16" s="0" t="s">
        <v>60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25" hidden="false" customHeight="false" outlineLevel="0" collapsed="false">
      <c r="A17" s="0" t="s">
        <v>60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25" hidden="false" customHeight="false" outlineLevel="0" collapsed="false">
      <c r="A18" s="0" t="s">
        <v>60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25" hidden="false" customHeight="false" outlineLevel="0" collapsed="false">
      <c r="A19" s="0" t="s">
        <v>60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25" hidden="false" customHeight="false" outlineLevel="0" collapsed="false">
      <c r="A20" s="0" t="s">
        <v>60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25" hidden="false" customHeight="false" outlineLevel="0" collapsed="false">
      <c r="A21" s="0" t="s">
        <v>60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25" hidden="false" customHeight="false" outlineLevel="0" collapsed="false">
      <c r="A22" s="0" t="s">
        <v>60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25" hidden="false" customHeight="false" outlineLevel="0" collapsed="false">
      <c r="A23" s="0" t="s">
        <v>60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25" hidden="false" customHeight="false" outlineLevel="0" collapsed="false">
      <c r="A24" s="0" t="s">
        <v>60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25" hidden="false" customHeight="false" outlineLevel="0" collapsed="false">
      <c r="A25" s="0" t="s">
        <v>60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25" hidden="false" customHeight="false" outlineLevel="0" collapsed="false">
      <c r="A26" s="0" t="s">
        <v>60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25" hidden="false" customHeight="false" outlineLevel="0" collapsed="false">
      <c r="A27" s="0" t="s">
        <v>60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25" hidden="false" customHeight="false" outlineLevel="0" collapsed="false">
      <c r="A28" s="0" t="s">
        <v>60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25" hidden="false" customHeight="false" outlineLevel="0" collapsed="false">
      <c r="A29" s="0" t="s">
        <v>60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25" hidden="false" customHeight="false" outlineLevel="0" collapsed="false">
      <c r="A30" s="0" t="s">
        <v>60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25" hidden="false" customHeight="false" outlineLevel="0" collapsed="false">
      <c r="A31" s="0" t="s">
        <v>60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25" hidden="false" customHeight="false" outlineLevel="0" collapsed="false">
      <c r="A32" s="0" t="s">
        <v>60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25" hidden="false" customHeight="false" outlineLevel="0" collapsed="false">
      <c r="A33" s="0" t="s">
        <v>60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25" hidden="false" customHeight="false" outlineLevel="0" collapsed="false">
      <c r="A34" s="0" t="s">
        <v>60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25" hidden="false" customHeight="false" outlineLevel="0" collapsed="false">
      <c r="A35" s="0" t="s">
        <v>60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25" hidden="false" customHeight="false" outlineLevel="0" collapsed="false">
      <c r="A36" s="0" t="s">
        <v>60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25" hidden="false" customHeight="false" outlineLevel="0" collapsed="false">
      <c r="A37" s="0" t="s">
        <v>60</v>
      </c>
      <c r="B37" s="1" t="n">
        <v>43897</v>
      </c>
      <c r="C37" s="7" t="n">
        <v>2</v>
      </c>
      <c r="D37" s="7" t="n">
        <v>1</v>
      </c>
      <c r="E37" s="7"/>
      <c r="F37" s="7"/>
      <c r="G37" s="7"/>
      <c r="H37" s="7" t="n">
        <v>2</v>
      </c>
      <c r="I37" s="7"/>
      <c r="J37" s="7"/>
      <c r="K37" s="9"/>
      <c r="L37" s="7"/>
      <c r="M37" s="7"/>
    </row>
    <row r="38" customFormat="false" ht="15.25" hidden="false" customHeight="false" outlineLevel="0" collapsed="false">
      <c r="A38" s="0" t="s">
        <v>60</v>
      </c>
      <c r="B38" s="1" t="n">
        <v>43898</v>
      </c>
      <c r="C38" s="6" t="n">
        <v>2</v>
      </c>
      <c r="D38" s="6" t="n">
        <v>0</v>
      </c>
      <c r="E38" s="6"/>
      <c r="F38" s="6"/>
      <c r="G38" s="6"/>
      <c r="H38" s="6" t="n">
        <v>2</v>
      </c>
      <c r="I38" s="6"/>
      <c r="J38" s="6"/>
      <c r="K38" s="9"/>
      <c r="L38" s="6"/>
      <c r="M38" s="6"/>
    </row>
    <row r="39" customFormat="false" ht="15.25" hidden="false" customHeight="false" outlineLevel="0" collapsed="false">
      <c r="A39" s="0" t="s">
        <v>60</v>
      </c>
      <c r="B39" s="1" t="n">
        <v>43899</v>
      </c>
      <c r="C39" s="6" t="n">
        <v>5</v>
      </c>
      <c r="D39" s="6" t="n">
        <v>3</v>
      </c>
      <c r="E39" s="6"/>
      <c r="F39" s="6"/>
      <c r="G39" s="6"/>
      <c r="H39" s="6" t="n">
        <v>5</v>
      </c>
      <c r="I39" s="6"/>
      <c r="J39" s="6" t="n">
        <v>0.5</v>
      </c>
      <c r="K39" s="9"/>
      <c r="L39" s="6"/>
      <c r="M39" s="6"/>
    </row>
    <row r="40" customFormat="false" ht="15.25" hidden="false" customHeight="false" outlineLevel="0" collapsed="false">
      <c r="A40" s="0" t="s">
        <v>60</v>
      </c>
      <c r="B40" s="1" t="n">
        <v>43900</v>
      </c>
      <c r="C40" s="6" t="n">
        <v>5</v>
      </c>
      <c r="D40" s="6" t="n">
        <v>0</v>
      </c>
      <c r="E40" s="6"/>
      <c r="F40" s="6"/>
      <c r="G40" s="6"/>
      <c r="H40" s="6" t="n">
        <v>5</v>
      </c>
      <c r="I40" s="6"/>
      <c r="J40" s="6" t="n">
        <v>0.5</v>
      </c>
      <c r="K40" s="9"/>
      <c r="L40" s="6"/>
      <c r="M40" s="6"/>
    </row>
    <row r="41" customFormat="false" ht="15.25" hidden="false" customHeight="false" outlineLevel="0" collapsed="false">
      <c r="A41" s="0" t="s">
        <v>60</v>
      </c>
      <c r="B41" s="1" t="n">
        <v>43901</v>
      </c>
      <c r="C41" s="6" t="n">
        <v>5</v>
      </c>
      <c r="D41" s="6" t="n">
        <v>0</v>
      </c>
      <c r="E41" s="6"/>
      <c r="F41" s="6"/>
      <c r="G41" s="6"/>
      <c r="H41" s="6" t="n">
        <v>5</v>
      </c>
      <c r="I41" s="6"/>
      <c r="J41" s="6" t="n">
        <v>0.5</v>
      </c>
      <c r="K41" s="9"/>
      <c r="L41" s="6"/>
      <c r="M41" s="6"/>
    </row>
    <row r="42" customFormat="false" ht="15.25" hidden="false" customHeight="false" outlineLevel="0" collapsed="false">
      <c r="A42" s="0" t="s">
        <v>60</v>
      </c>
      <c r="B42" s="1" t="n">
        <v>43902</v>
      </c>
      <c r="C42" s="6" t="n">
        <v>5</v>
      </c>
      <c r="D42" s="6" t="n">
        <v>0</v>
      </c>
      <c r="E42" s="6"/>
      <c r="F42" s="6"/>
      <c r="G42" s="6"/>
      <c r="H42" s="6" t="n">
        <v>5</v>
      </c>
      <c r="I42" s="6"/>
      <c r="J42" s="6" t="n">
        <v>0.5</v>
      </c>
      <c r="K42" s="9"/>
      <c r="L42" s="6"/>
      <c r="M42" s="6"/>
    </row>
    <row r="43" customFormat="false" ht="15.25" hidden="false" customHeight="false" outlineLevel="0" collapsed="false">
      <c r="A43" s="0" t="s">
        <v>60</v>
      </c>
      <c r="B43" s="1" t="n">
        <v>43903</v>
      </c>
      <c r="C43" s="6" t="n">
        <v>5</v>
      </c>
      <c r="D43" s="6" t="n">
        <v>0</v>
      </c>
      <c r="E43" s="6"/>
      <c r="F43" s="6"/>
      <c r="G43" s="6"/>
      <c r="H43" s="6" t="n">
        <v>5</v>
      </c>
      <c r="I43" s="6"/>
      <c r="J43" s="6" t="n">
        <v>0.5</v>
      </c>
      <c r="K43" s="9"/>
      <c r="L43" s="6"/>
      <c r="M43" s="6"/>
    </row>
    <row r="44" customFormat="false" ht="15.25" hidden="false" customHeight="false" outlineLevel="0" collapsed="false">
      <c r="A44" s="0" t="s">
        <v>60</v>
      </c>
      <c r="B44" s="1" t="n">
        <v>43904</v>
      </c>
      <c r="C44" s="6" t="n">
        <v>5</v>
      </c>
      <c r="D44" s="6" t="n">
        <v>0</v>
      </c>
      <c r="E44" s="6"/>
      <c r="F44" s="6"/>
      <c r="G44" s="6"/>
      <c r="H44" s="6" t="n">
        <v>5</v>
      </c>
      <c r="I44" s="6"/>
      <c r="J44" s="6" t="n">
        <v>0.5</v>
      </c>
      <c r="K44" s="9"/>
      <c r="L44" s="6"/>
      <c r="M44" s="6"/>
    </row>
    <row r="45" customFormat="false" ht="15.25" hidden="false" customHeight="false" outlineLevel="0" collapsed="false">
      <c r="A45" s="0" t="s">
        <v>60</v>
      </c>
      <c r="B45" s="1" t="n">
        <v>43905</v>
      </c>
      <c r="C45" s="6" t="n">
        <v>11</v>
      </c>
      <c r="D45" s="6" t="n">
        <v>6</v>
      </c>
      <c r="E45" s="6"/>
      <c r="F45" s="6"/>
      <c r="G45" s="6"/>
      <c r="H45" s="6" t="n">
        <v>11</v>
      </c>
      <c r="I45" s="6"/>
      <c r="J45" s="6" t="n">
        <v>1</v>
      </c>
      <c r="K45" s="9"/>
      <c r="L45" s="6"/>
      <c r="M45" s="6"/>
    </row>
    <row r="46" customFormat="false" ht="15.25" hidden="false" customHeight="false" outlineLevel="0" collapsed="false">
      <c r="A46" s="0" t="s">
        <v>60</v>
      </c>
      <c r="B46" s="1" t="n">
        <v>43906</v>
      </c>
      <c r="C46" s="6" t="n">
        <v>11</v>
      </c>
      <c r="D46" s="6" t="n">
        <v>0</v>
      </c>
      <c r="E46" s="6"/>
      <c r="F46" s="6"/>
      <c r="G46" s="6"/>
      <c r="H46" s="6" t="n">
        <v>11</v>
      </c>
      <c r="I46" s="6"/>
      <c r="J46" s="6" t="n">
        <v>1</v>
      </c>
      <c r="K46" s="9"/>
      <c r="L46" s="6"/>
      <c r="M46" s="6"/>
    </row>
    <row r="47" customFormat="false" ht="15.25" hidden="false" customHeight="false" outlineLevel="0" collapsed="false">
      <c r="A47" s="0" t="s">
        <v>60</v>
      </c>
      <c r="B47" s="1" t="n">
        <v>43907</v>
      </c>
      <c r="C47" s="6" t="n">
        <v>21</v>
      </c>
      <c r="D47" s="6" t="n">
        <v>10</v>
      </c>
      <c r="E47" s="6"/>
      <c r="F47" s="6"/>
      <c r="G47" s="6"/>
      <c r="H47" s="6" t="n">
        <v>21</v>
      </c>
      <c r="I47" s="6"/>
      <c r="J47" s="6" t="n">
        <v>1.9</v>
      </c>
      <c r="K47" s="9"/>
      <c r="L47" s="6"/>
      <c r="M47" s="6"/>
    </row>
    <row r="48" customFormat="false" ht="15.25" hidden="false" customHeight="false" outlineLevel="0" collapsed="false">
      <c r="A48" s="0" t="s">
        <v>60</v>
      </c>
      <c r="B48" s="1" t="n">
        <v>43908</v>
      </c>
      <c r="C48" s="6" t="n">
        <v>21</v>
      </c>
      <c r="D48" s="6" t="n">
        <v>0</v>
      </c>
      <c r="E48" s="6" t="n">
        <v>1</v>
      </c>
      <c r="F48" s="6"/>
      <c r="G48" s="6"/>
      <c r="H48" s="6" t="n">
        <v>20</v>
      </c>
      <c r="I48" s="6"/>
      <c r="J48" s="6" t="n">
        <v>1.9</v>
      </c>
      <c r="K48" s="9"/>
      <c r="L48" s="6"/>
      <c r="M48" s="6"/>
    </row>
    <row r="49" customFormat="false" ht="15.25" hidden="false" customHeight="false" outlineLevel="0" collapsed="false">
      <c r="A49" s="0" t="s">
        <v>60</v>
      </c>
      <c r="B49" s="1" t="n">
        <v>43909</v>
      </c>
      <c r="C49" s="6" t="n">
        <v>34</v>
      </c>
      <c r="D49" s="6" t="n">
        <v>13</v>
      </c>
      <c r="E49" s="6" t="n">
        <v>2</v>
      </c>
      <c r="F49" s="6" t="n">
        <v>1</v>
      </c>
      <c r="G49" s="6"/>
      <c r="H49" s="6" t="n">
        <v>32</v>
      </c>
      <c r="I49" s="6"/>
      <c r="J49" s="6" t="n">
        <v>3</v>
      </c>
      <c r="K49" s="9"/>
      <c r="L49" s="6"/>
      <c r="M49" s="6"/>
    </row>
    <row r="50" customFormat="false" ht="15.25" hidden="false" customHeight="false" outlineLevel="0" collapsed="false">
      <c r="A50" s="0" t="s">
        <v>60</v>
      </c>
      <c r="B50" s="1" t="n">
        <v>43910</v>
      </c>
      <c r="C50" s="6" t="n">
        <v>34</v>
      </c>
      <c r="D50" s="6" t="n">
        <v>0</v>
      </c>
      <c r="E50" s="6" t="n">
        <v>2</v>
      </c>
      <c r="F50" s="6" t="n">
        <v>0</v>
      </c>
      <c r="G50" s="6"/>
      <c r="H50" s="6" t="n">
        <v>32</v>
      </c>
      <c r="I50" s="6"/>
      <c r="J50" s="6" t="n">
        <v>3</v>
      </c>
      <c r="K50" s="9"/>
      <c r="L50" s="6"/>
      <c r="M50" s="6"/>
    </row>
    <row r="51" customFormat="false" ht="15.25" hidden="false" customHeight="false" outlineLevel="0" collapsed="false">
      <c r="A51" s="0" t="s">
        <v>60</v>
      </c>
      <c r="B51" s="1" t="n">
        <v>43911</v>
      </c>
      <c r="C51" s="6" t="n">
        <v>72</v>
      </c>
      <c r="D51" s="6" t="n">
        <v>38</v>
      </c>
      <c r="E51" s="6" t="n">
        <v>2</v>
      </c>
      <c r="F51" s="6" t="n">
        <v>0</v>
      </c>
      <c r="G51" s="6"/>
      <c r="H51" s="6" t="n">
        <v>70</v>
      </c>
      <c r="I51" s="6"/>
      <c r="J51" s="6" t="n">
        <v>7</v>
      </c>
      <c r="K51" s="9"/>
      <c r="L51" s="6"/>
      <c r="M51" s="6"/>
    </row>
    <row r="52" customFormat="false" ht="15.25" hidden="false" customHeight="false" outlineLevel="0" collapsed="false">
      <c r="A52" s="0" t="s">
        <v>60</v>
      </c>
      <c r="B52" s="1" t="n">
        <v>43912</v>
      </c>
      <c r="C52" s="6" t="n">
        <v>112</v>
      </c>
      <c r="D52" s="6" t="n">
        <v>40</v>
      </c>
      <c r="E52" s="6" t="n">
        <v>3</v>
      </c>
      <c r="F52" s="6" t="n">
        <v>1</v>
      </c>
      <c r="G52" s="6"/>
      <c r="H52" s="6" t="n">
        <v>109</v>
      </c>
      <c r="I52" s="6"/>
      <c r="J52" s="6" t="n">
        <v>10</v>
      </c>
      <c r="K52" s="9"/>
      <c r="L52" s="6"/>
      <c r="M52" s="6"/>
    </row>
    <row r="53" customFormat="false" ht="15.25" hidden="false" customHeight="false" outlineLevel="0" collapsed="false">
      <c r="A53" s="0" t="s">
        <v>60</v>
      </c>
      <c r="B53" s="1" t="n">
        <v>43913</v>
      </c>
      <c r="C53" s="6" t="n">
        <v>202</v>
      </c>
      <c r="D53" s="6" t="n">
        <v>90</v>
      </c>
      <c r="E53" s="6" t="n">
        <v>3</v>
      </c>
      <c r="F53" s="6" t="n">
        <v>0</v>
      </c>
      <c r="G53" s="6"/>
      <c r="H53" s="6" t="n">
        <v>199</v>
      </c>
      <c r="I53" s="6"/>
      <c r="J53" s="6" t="n">
        <v>19</v>
      </c>
      <c r="K53" s="9"/>
      <c r="L53" s="6"/>
      <c r="M53" s="6"/>
    </row>
    <row r="54" customFormat="false" ht="15.25" hidden="false" customHeight="false" outlineLevel="0" collapsed="false">
      <c r="A54" s="0" t="s">
        <v>60</v>
      </c>
      <c r="B54" s="1" t="n">
        <v>43914</v>
      </c>
      <c r="C54" s="6" t="n">
        <v>245</v>
      </c>
      <c r="D54" s="6" t="n">
        <v>43</v>
      </c>
      <c r="E54" s="6" t="n">
        <v>3</v>
      </c>
      <c r="F54" s="6" t="n">
        <v>0</v>
      </c>
      <c r="G54" s="6" t="n">
        <v>3</v>
      </c>
      <c r="H54" s="6" t="n">
        <v>239</v>
      </c>
      <c r="I54" s="6"/>
      <c r="J54" s="6" t="n">
        <v>23</v>
      </c>
      <c r="K54" s="9"/>
      <c r="L54" s="6"/>
      <c r="M54" s="6"/>
    </row>
    <row r="55" customFormat="false" ht="15.25" hidden="false" customHeight="false" outlineLevel="0" collapsed="false">
      <c r="A55" s="0" t="s">
        <v>60</v>
      </c>
      <c r="B55" s="1" t="n">
        <v>43915</v>
      </c>
      <c r="C55" s="8" t="n">
        <v>312</v>
      </c>
      <c r="D55" s="8" t="n">
        <v>67</v>
      </c>
      <c r="E55" s="8" t="n">
        <v>6</v>
      </c>
      <c r="F55" s="8" t="n">
        <v>3</v>
      </c>
      <c r="G55" s="8" t="n">
        <v>3</v>
      </c>
      <c r="H55" s="8" t="n">
        <v>303</v>
      </c>
      <c r="I55" s="8"/>
      <c r="J55" s="8" t="n">
        <v>29</v>
      </c>
      <c r="K55" s="9" t="n">
        <v>0.6</v>
      </c>
      <c r="L55" s="8"/>
      <c r="M55" s="8"/>
    </row>
    <row r="56" customFormat="false" ht="15.25" hidden="false" customHeight="false" outlineLevel="0" collapsed="false">
      <c r="A56" s="0" t="s">
        <v>60</v>
      </c>
      <c r="B56" s="1" t="n">
        <v>43916</v>
      </c>
      <c r="C56" s="8" t="n">
        <v>392</v>
      </c>
      <c r="D56" s="8" t="n">
        <v>80</v>
      </c>
      <c r="E56" s="8" t="n">
        <v>10</v>
      </c>
      <c r="F56" s="8" t="n">
        <v>4</v>
      </c>
      <c r="G56" s="8" t="n">
        <v>3</v>
      </c>
      <c r="H56" s="8" t="n">
        <v>379</v>
      </c>
      <c r="I56" s="8"/>
      <c r="J56" s="8" t="n">
        <v>36</v>
      </c>
      <c r="K56" s="9" t="n">
        <v>0.9</v>
      </c>
      <c r="L56" s="8"/>
      <c r="M56" s="8"/>
    </row>
    <row r="57" customFormat="false" ht="15.25" hidden="false" customHeight="false" outlineLevel="0" collapsed="false">
      <c r="A57" s="0" t="s">
        <v>60</v>
      </c>
      <c r="B57" s="1" t="n">
        <v>43917</v>
      </c>
      <c r="C57" s="8" t="n">
        <v>488</v>
      </c>
      <c r="D57" s="8" t="n">
        <v>96</v>
      </c>
      <c r="E57" s="8" t="n">
        <v>10</v>
      </c>
      <c r="F57" s="8" t="n">
        <v>0</v>
      </c>
      <c r="G57" s="8" t="n">
        <v>3</v>
      </c>
      <c r="H57" s="8" t="n">
        <v>475</v>
      </c>
      <c r="I57" s="8"/>
      <c r="J57" s="8" t="n">
        <v>45</v>
      </c>
      <c r="K57" s="9" t="n">
        <v>0.9</v>
      </c>
      <c r="L57" s="8"/>
      <c r="M57" s="8"/>
    </row>
    <row r="58" customFormat="false" ht="15.25" hidden="false" customHeight="false" outlineLevel="0" collapsed="false">
      <c r="A58" s="0" t="s">
        <v>60</v>
      </c>
      <c r="B58" s="1" t="n">
        <v>43918</v>
      </c>
      <c r="C58" s="8" t="n">
        <v>581</v>
      </c>
      <c r="D58" s="8" t="n">
        <v>93</v>
      </c>
      <c r="E58" s="8" t="n">
        <v>20</v>
      </c>
      <c r="F58" s="8" t="n">
        <v>10</v>
      </c>
      <c r="G58" s="8" t="n">
        <v>3</v>
      </c>
      <c r="H58" s="8" t="n">
        <v>558</v>
      </c>
      <c r="I58" s="8"/>
      <c r="J58" s="8" t="n">
        <v>54</v>
      </c>
      <c r="K58" s="11" t="n">
        <v>2</v>
      </c>
      <c r="L58" s="8"/>
      <c r="M58" s="8"/>
    </row>
    <row r="59" customFormat="false" ht="15.25" hidden="false" customHeight="false" outlineLevel="0" collapsed="false">
      <c r="A59" s="0" t="s">
        <v>60</v>
      </c>
      <c r="B59" s="1" t="n">
        <v>43919</v>
      </c>
      <c r="C59" s="8" t="n">
        <v>719</v>
      </c>
      <c r="D59" s="8" t="n">
        <v>138</v>
      </c>
      <c r="E59" s="8" t="n">
        <v>28</v>
      </c>
      <c r="F59" s="8" t="n">
        <v>8</v>
      </c>
      <c r="G59" s="8" t="n">
        <v>3</v>
      </c>
      <c r="H59" s="8" t="n">
        <v>688</v>
      </c>
      <c r="I59" s="8"/>
      <c r="J59" s="8" t="n">
        <v>66</v>
      </c>
      <c r="K59" s="11" t="n">
        <v>3</v>
      </c>
      <c r="M59" s="8"/>
    </row>
    <row r="60" customFormat="false" ht="15.25" hidden="false" customHeight="false" outlineLevel="0" collapsed="false">
      <c r="A60" s="0" t="s">
        <v>60</v>
      </c>
      <c r="B60" s="1" t="n">
        <v>43920</v>
      </c>
      <c r="C60" s="8" t="n">
        <v>859</v>
      </c>
      <c r="D60" s="8" t="n">
        <v>140</v>
      </c>
      <c r="E60" s="8" t="n">
        <v>39</v>
      </c>
      <c r="F60" s="8" t="n">
        <v>11</v>
      </c>
      <c r="G60" s="8" t="n">
        <v>3</v>
      </c>
      <c r="H60" s="8" t="n">
        <v>817</v>
      </c>
      <c r="I60" s="8"/>
      <c r="J60" s="8" t="n">
        <v>79</v>
      </c>
      <c r="K60" s="11" t="n">
        <v>4</v>
      </c>
      <c r="M60" s="8"/>
    </row>
    <row r="61" customFormat="false" ht="15.25" hidden="false" customHeight="false" outlineLevel="0" collapsed="false">
      <c r="A61" s="0" t="s">
        <v>60</v>
      </c>
      <c r="B61" s="1" t="n">
        <v>43921</v>
      </c>
      <c r="C61" s="8" t="n">
        <v>901</v>
      </c>
      <c r="D61" s="8" t="n">
        <v>42</v>
      </c>
      <c r="E61" s="8" t="n">
        <v>42</v>
      </c>
      <c r="F61" s="8" t="n">
        <v>3</v>
      </c>
      <c r="G61" s="8" t="n">
        <v>4</v>
      </c>
      <c r="H61" s="8" t="n">
        <v>855</v>
      </c>
      <c r="I61" s="8"/>
      <c r="J61" s="8" t="n">
        <v>83</v>
      </c>
      <c r="K61" s="11" t="n">
        <v>4</v>
      </c>
      <c r="M61" s="8"/>
    </row>
    <row r="62" customFormat="false" ht="15.25" hidden="false" customHeight="false" outlineLevel="0" collapsed="false">
      <c r="A62" s="0" t="s">
        <v>60</v>
      </c>
      <c r="B62" s="1" t="n">
        <v>43922</v>
      </c>
      <c r="C62" s="8" t="n">
        <v>1109</v>
      </c>
      <c r="D62" s="8" t="n">
        <v>208</v>
      </c>
      <c r="E62" s="8" t="n">
        <v>51</v>
      </c>
      <c r="F62" s="8" t="n">
        <v>9</v>
      </c>
      <c r="G62" s="8" t="n">
        <v>5</v>
      </c>
      <c r="H62" s="8" t="n">
        <v>1053</v>
      </c>
      <c r="I62" s="8"/>
      <c r="J62" s="8" t="n">
        <v>102</v>
      </c>
      <c r="K62" s="11" t="n">
        <v>5</v>
      </c>
      <c r="M62" s="8"/>
    </row>
    <row r="63" customFormat="false" ht="15.25" hidden="false" customHeight="false" outlineLevel="0" collapsed="false">
      <c r="A63" s="0" t="s">
        <v>60</v>
      </c>
      <c r="B63" s="1" t="n">
        <v>43923</v>
      </c>
      <c r="C63" s="8" t="n">
        <v>1284</v>
      </c>
      <c r="D63" s="8" t="n">
        <v>175</v>
      </c>
      <c r="E63" s="8" t="n">
        <v>57</v>
      </c>
      <c r="F63" s="8" t="n">
        <v>6</v>
      </c>
      <c r="G63" s="8" t="n">
        <v>9</v>
      </c>
      <c r="H63" s="8" t="n">
        <v>1218</v>
      </c>
      <c r="I63" s="8"/>
      <c r="J63" s="8" t="n">
        <v>118</v>
      </c>
      <c r="K63" s="11" t="n">
        <v>5</v>
      </c>
      <c r="M63" s="8"/>
    </row>
    <row r="64" customFormat="false" ht="15.25" hidden="false" customHeight="false" outlineLevel="0" collapsed="false">
      <c r="A64" s="0" t="s">
        <v>60</v>
      </c>
      <c r="B64" s="1" t="n">
        <v>43924</v>
      </c>
      <c r="C64" s="8" t="n">
        <v>1380</v>
      </c>
      <c r="D64" s="8" t="n">
        <v>96</v>
      </c>
      <c r="E64" s="8" t="n">
        <v>60</v>
      </c>
      <c r="F64" s="8" t="n">
        <v>3</v>
      </c>
      <c r="G64" s="8" t="n">
        <v>16</v>
      </c>
      <c r="H64" s="8" t="n">
        <v>1304</v>
      </c>
      <c r="I64" s="8" t="n">
        <v>147</v>
      </c>
      <c r="J64" s="8" t="n">
        <v>127</v>
      </c>
      <c r="K64" s="11" t="n">
        <v>6</v>
      </c>
      <c r="M64" s="8"/>
    </row>
    <row r="65" customFormat="false" ht="15.25" hidden="false" customHeight="false" outlineLevel="0" collapsed="false">
      <c r="A65" s="0" t="s">
        <v>60</v>
      </c>
      <c r="B65" s="1" t="n">
        <v>43925</v>
      </c>
      <c r="C65" s="8" t="n">
        <v>1488</v>
      </c>
      <c r="D65" s="8" t="n">
        <v>108</v>
      </c>
      <c r="E65" s="8" t="n">
        <v>68</v>
      </c>
      <c r="F65" s="8" t="n">
        <v>8</v>
      </c>
      <c r="G65" s="8" t="n">
        <v>16</v>
      </c>
      <c r="H65" s="8" t="n">
        <v>1404</v>
      </c>
      <c r="I65" s="8" t="n">
        <v>147</v>
      </c>
      <c r="J65" s="8" t="n">
        <v>137</v>
      </c>
      <c r="K65" s="11" t="n">
        <v>6</v>
      </c>
      <c r="M65" s="8"/>
    </row>
    <row r="66" customFormat="false" ht="15.25" hidden="false" customHeight="false" outlineLevel="0" collapsed="false">
      <c r="A66" s="0" t="s">
        <v>60</v>
      </c>
      <c r="B66" s="1" t="n">
        <v>43926</v>
      </c>
      <c r="C66" s="8" t="n">
        <v>1488</v>
      </c>
      <c r="D66" s="8" t="n">
        <v>0</v>
      </c>
      <c r="E66" s="8" t="n">
        <v>68</v>
      </c>
      <c r="F66" s="8" t="n">
        <v>0</v>
      </c>
      <c r="G66" s="8" t="n">
        <v>16</v>
      </c>
      <c r="H66" s="8" t="n">
        <v>1404</v>
      </c>
      <c r="I66" s="8" t="n">
        <v>147</v>
      </c>
      <c r="J66" s="8" t="n">
        <v>137</v>
      </c>
      <c r="K66" s="11" t="n">
        <v>6</v>
      </c>
      <c r="L66" s="8" t="n">
        <v>4200</v>
      </c>
      <c r="M66" s="8" t="n">
        <v>387</v>
      </c>
    </row>
    <row r="67" customFormat="false" ht="15.25" hidden="false" customHeight="false" outlineLevel="0" collapsed="false">
      <c r="A67" s="0" t="s">
        <v>60</v>
      </c>
      <c r="B67" s="1" t="n">
        <v>43927</v>
      </c>
      <c r="C67" s="8" t="n">
        <v>1745</v>
      </c>
      <c r="D67" s="8" t="n">
        <v>257</v>
      </c>
      <c r="E67" s="8" t="n">
        <v>82</v>
      </c>
      <c r="F67" s="8" t="n">
        <v>14</v>
      </c>
      <c r="G67" s="8" t="n">
        <v>17</v>
      </c>
      <c r="H67" s="8" t="n">
        <v>1646</v>
      </c>
      <c r="I67" s="8" t="n">
        <v>147</v>
      </c>
      <c r="J67" s="8" t="n">
        <v>161</v>
      </c>
      <c r="K67" s="11" t="n">
        <v>8</v>
      </c>
      <c r="L67" s="8" t="n">
        <v>4542</v>
      </c>
      <c r="M67" s="8" t="n">
        <v>419</v>
      </c>
    </row>
    <row r="68" customFormat="false" ht="15.25" hidden="false" customHeight="false" outlineLevel="0" collapsed="false">
      <c r="A68" s="0" t="s">
        <v>60</v>
      </c>
      <c r="B68" s="1" t="n">
        <v>43928</v>
      </c>
      <c r="C68" s="13" t="n">
        <v>1828</v>
      </c>
      <c r="D68" s="13" t="n">
        <v>83</v>
      </c>
      <c r="E68" s="13" t="n">
        <v>86</v>
      </c>
      <c r="F68" s="13" t="n">
        <v>4</v>
      </c>
      <c r="G68" s="13" t="n">
        <v>33</v>
      </c>
      <c r="H68" s="13" t="n">
        <v>1709</v>
      </c>
      <c r="I68" s="13" t="n">
        <v>147</v>
      </c>
      <c r="J68" s="13" t="n">
        <v>169</v>
      </c>
      <c r="K68" s="32" t="n">
        <v>8</v>
      </c>
      <c r="L68" s="13" t="n">
        <v>4542</v>
      </c>
      <c r="M68" s="13" t="n">
        <v>419</v>
      </c>
    </row>
    <row r="69" customFormat="false" ht="15.25" hidden="false" customHeight="false" outlineLevel="0" collapsed="false">
      <c r="A69" s="0" t="s">
        <v>60</v>
      </c>
      <c r="B69" s="1" t="n">
        <v>43929</v>
      </c>
      <c r="C69" s="12" t="n">
        <v>1956</v>
      </c>
      <c r="D69" s="12" t="n">
        <v>128</v>
      </c>
      <c r="E69" s="12" t="n">
        <v>98</v>
      </c>
      <c r="F69" s="12" t="n">
        <v>12</v>
      </c>
      <c r="G69" s="12" t="n">
        <v>36</v>
      </c>
      <c r="H69" s="12" t="n">
        <v>1822</v>
      </c>
      <c r="I69" s="12" t="n">
        <v>147</v>
      </c>
      <c r="J69" s="12" t="n">
        <v>180</v>
      </c>
      <c r="K69" s="32" t="n">
        <v>9</v>
      </c>
      <c r="L69" s="12" t="n">
        <v>4542</v>
      </c>
      <c r="M69" s="12" t="n">
        <v>419</v>
      </c>
    </row>
    <row r="70" customFormat="false" ht="15.25" hidden="false" customHeight="false" outlineLevel="0" collapsed="false">
      <c r="A70" s="0" t="s">
        <v>60</v>
      </c>
      <c r="B70" s="1" t="n">
        <v>43930</v>
      </c>
      <c r="C70" s="12" t="n">
        <v>2111</v>
      </c>
      <c r="D70" s="12" t="n">
        <v>155</v>
      </c>
      <c r="E70" s="12" t="n">
        <v>108</v>
      </c>
      <c r="F70" s="12" t="n">
        <v>10</v>
      </c>
      <c r="G70" s="12" t="n">
        <v>50</v>
      </c>
      <c r="H70" s="12" t="n">
        <v>1953</v>
      </c>
      <c r="I70" s="12" t="n">
        <v>147</v>
      </c>
      <c r="J70" s="12" t="n">
        <v>195</v>
      </c>
      <c r="K70" s="32" t="n">
        <v>10</v>
      </c>
      <c r="L70" s="12" t="n">
        <v>4542</v>
      </c>
      <c r="M70" s="12" t="n">
        <v>419</v>
      </c>
    </row>
    <row r="71" customFormat="false" ht="15.25" hidden="false" customHeight="false" outlineLevel="0" collapsed="false">
      <c r="A71" s="0" t="s">
        <v>60</v>
      </c>
      <c r="B71" s="1" t="n">
        <v>43931</v>
      </c>
      <c r="C71" s="12" t="n">
        <v>2349</v>
      </c>
      <c r="D71" s="12" t="n">
        <v>238</v>
      </c>
      <c r="E71" s="12" t="n">
        <v>118</v>
      </c>
      <c r="F71" s="12" t="n">
        <v>10</v>
      </c>
      <c r="G71" s="12" t="n">
        <v>80</v>
      </c>
      <c r="H71" s="12" t="n">
        <v>2151</v>
      </c>
      <c r="I71" s="12" t="n">
        <v>147</v>
      </c>
      <c r="J71" s="12" t="n">
        <v>217</v>
      </c>
      <c r="K71" s="32" t="n">
        <v>11</v>
      </c>
      <c r="L71" s="12" t="n">
        <v>7151</v>
      </c>
      <c r="M71" s="12" t="n">
        <v>659</v>
      </c>
    </row>
    <row r="72" customFormat="false" ht="15.25" hidden="false" customHeight="false" outlineLevel="0" collapsed="false">
      <c r="A72" s="0" t="s">
        <v>60</v>
      </c>
      <c r="B72" s="1" t="n">
        <v>43932</v>
      </c>
      <c r="C72" s="12" t="n">
        <v>2620</v>
      </c>
      <c r="D72" s="12" t="n">
        <v>271</v>
      </c>
      <c r="E72" s="12" t="n">
        <v>126</v>
      </c>
      <c r="F72" s="12" t="n">
        <v>8</v>
      </c>
      <c r="G72" s="12" t="n">
        <v>98</v>
      </c>
      <c r="H72" s="12" t="n">
        <v>2396</v>
      </c>
      <c r="I72" s="12" t="n">
        <v>147</v>
      </c>
      <c r="J72" s="12" t="n">
        <v>242</v>
      </c>
      <c r="K72" s="32" t="n">
        <v>12</v>
      </c>
      <c r="L72" s="12" t="n">
        <v>7936</v>
      </c>
      <c r="M72" s="12" t="n">
        <v>732</v>
      </c>
    </row>
    <row r="73" customFormat="false" ht="15.25" hidden="false" customHeight="false" outlineLevel="0" collapsed="false">
      <c r="A73" s="0" t="s">
        <v>60</v>
      </c>
      <c r="B73" s="1" t="n">
        <v>43933</v>
      </c>
      <c r="C73" s="12" t="n">
        <v>2759</v>
      </c>
      <c r="D73" s="12" t="n">
        <v>139</v>
      </c>
      <c r="E73" s="12" t="n">
        <v>135</v>
      </c>
      <c r="F73" s="12" t="n">
        <v>9</v>
      </c>
      <c r="G73" s="12" t="n">
        <v>108</v>
      </c>
      <c r="H73" s="12" t="n">
        <v>2516</v>
      </c>
      <c r="I73" s="12" t="n">
        <v>147</v>
      </c>
      <c r="J73" s="12" t="n">
        <v>254</v>
      </c>
      <c r="K73" s="32" t="n">
        <v>12</v>
      </c>
      <c r="L73" s="12" t="n">
        <v>8469</v>
      </c>
      <c r="M73" s="12" t="n">
        <v>781</v>
      </c>
    </row>
    <row r="74" customFormat="false" ht="15.25" hidden="false" customHeight="false" outlineLevel="0" collapsed="false">
      <c r="A74" s="0" t="s">
        <v>60</v>
      </c>
      <c r="B74" s="1" t="n">
        <v>43934</v>
      </c>
      <c r="C74" s="12" t="n">
        <v>2967</v>
      </c>
      <c r="D74" s="12" t="n">
        <v>208</v>
      </c>
      <c r="E74" s="12" t="n">
        <v>173</v>
      </c>
      <c r="F74" s="12" t="n">
        <v>38</v>
      </c>
      <c r="G74" s="12" t="n">
        <v>131</v>
      </c>
      <c r="H74" s="12" t="n">
        <v>2663</v>
      </c>
      <c r="I74" s="12" t="n">
        <v>147</v>
      </c>
      <c r="J74" s="12" t="n">
        <v>274</v>
      </c>
      <c r="K74" s="32" t="n">
        <v>16</v>
      </c>
      <c r="L74" s="12" t="n">
        <v>9275</v>
      </c>
      <c r="M74" s="12" t="n">
        <v>855</v>
      </c>
    </row>
    <row r="75" customFormat="false" ht="15.25" hidden="false" customHeight="false" outlineLevel="0" collapsed="false">
      <c r="A75" s="0" t="s">
        <v>60</v>
      </c>
      <c r="B75" s="1" t="n">
        <v>43935</v>
      </c>
      <c r="C75" s="12" t="n">
        <v>3167</v>
      </c>
      <c r="D75" s="12" t="n">
        <v>200</v>
      </c>
      <c r="E75" s="12" t="n">
        <v>177</v>
      </c>
      <c r="F75" s="12" t="n">
        <v>4</v>
      </c>
      <c r="G75" s="12" t="n">
        <v>152</v>
      </c>
      <c r="H75" s="12" t="n">
        <v>2838</v>
      </c>
      <c r="I75" s="12" t="n">
        <v>147</v>
      </c>
      <c r="J75" s="12" t="n">
        <v>292</v>
      </c>
      <c r="K75" s="32" t="n">
        <v>16</v>
      </c>
      <c r="L75" s="12" t="n">
        <v>9275</v>
      </c>
      <c r="M75" s="12" t="n">
        <v>855</v>
      </c>
    </row>
    <row r="76" customFormat="false" ht="15.25" hidden="false" customHeight="false" outlineLevel="0" collapsed="false">
      <c r="A76" s="0" t="s">
        <v>60</v>
      </c>
      <c r="B76" s="1" t="n">
        <v>43936</v>
      </c>
      <c r="C76" s="12" t="n">
        <v>3286</v>
      </c>
      <c r="D76" s="12" t="n">
        <v>119</v>
      </c>
      <c r="E76" s="12" t="n">
        <v>183</v>
      </c>
      <c r="F76" s="12" t="n">
        <v>6</v>
      </c>
      <c r="G76" s="12" t="n">
        <v>162</v>
      </c>
      <c r="H76" s="12" t="n">
        <v>2941</v>
      </c>
      <c r="I76" s="12" t="n">
        <v>143</v>
      </c>
      <c r="J76" s="12" t="n">
        <v>303</v>
      </c>
      <c r="K76" s="32" t="n">
        <v>17</v>
      </c>
      <c r="L76" s="12" t="n">
        <v>9275</v>
      </c>
      <c r="M76" s="12" t="n">
        <v>855</v>
      </c>
    </row>
    <row r="77" customFormat="false" ht="15.25" hidden="false" customHeight="false" outlineLevel="0" collapsed="false">
      <c r="A77" s="0" t="s">
        <v>60</v>
      </c>
      <c r="B77" s="1" t="n">
        <v>43937</v>
      </c>
      <c r="C77" s="12" t="n">
        <v>3614</v>
      </c>
      <c r="D77" s="12" t="n">
        <v>328</v>
      </c>
      <c r="E77" s="12" t="n">
        <v>189</v>
      </c>
      <c r="F77" s="12" t="n">
        <v>6</v>
      </c>
      <c r="G77" s="12" t="n">
        <v>208</v>
      </c>
      <c r="H77" s="12" t="n">
        <v>3217</v>
      </c>
      <c r="I77" s="12" t="n">
        <v>143</v>
      </c>
      <c r="J77" s="12" t="n">
        <v>333</v>
      </c>
      <c r="K77" s="32" t="n">
        <v>17</v>
      </c>
      <c r="L77" s="12" t="n">
        <v>9275</v>
      </c>
      <c r="M77" s="12" t="n">
        <v>855</v>
      </c>
    </row>
    <row r="78" customFormat="false" ht="15.25" hidden="false" customHeight="false" outlineLevel="0" collapsed="false">
      <c r="A78" s="0" t="s">
        <v>60</v>
      </c>
      <c r="B78" s="1" t="n">
        <v>43938</v>
      </c>
      <c r="C78" s="12" t="n">
        <v>3755</v>
      </c>
      <c r="D78" s="12" t="n">
        <v>141</v>
      </c>
      <c r="E78" s="12" t="n">
        <v>196</v>
      </c>
      <c r="F78" s="12" t="n">
        <v>7</v>
      </c>
      <c r="G78" s="12" t="n">
        <v>215</v>
      </c>
      <c r="H78" s="12" t="n">
        <v>3344</v>
      </c>
      <c r="I78" s="12" t="n">
        <v>121</v>
      </c>
      <c r="J78" s="12" t="n">
        <v>346</v>
      </c>
      <c r="K78" s="32" t="n">
        <v>18</v>
      </c>
      <c r="L78" s="12" t="n">
        <v>12229</v>
      </c>
      <c r="M78" s="12" t="n">
        <v>1127</v>
      </c>
    </row>
    <row r="79" customFormat="false" ht="15.25" hidden="false" customHeight="false" outlineLevel="0" collapsed="false">
      <c r="A79" s="0" t="s">
        <v>60</v>
      </c>
      <c r="B79" s="1" t="n">
        <v>43939</v>
      </c>
      <c r="C79" s="12" t="n">
        <v>4126</v>
      </c>
      <c r="D79" s="12" t="n">
        <v>371</v>
      </c>
      <c r="E79" s="12" t="n">
        <v>200</v>
      </c>
      <c r="F79" s="12" t="n">
        <v>4</v>
      </c>
      <c r="G79" s="12" t="n">
        <v>268</v>
      </c>
      <c r="H79" s="12" t="n">
        <v>3658</v>
      </c>
      <c r="I79" s="12" t="n">
        <v>146</v>
      </c>
      <c r="J79" s="12" t="n">
        <v>380</v>
      </c>
      <c r="K79" s="32" t="n">
        <v>18</v>
      </c>
      <c r="L79" s="12" t="n">
        <v>13282</v>
      </c>
      <c r="M79" s="12" t="n">
        <v>1224</v>
      </c>
    </row>
    <row r="80" customFormat="false" ht="15.25" hidden="false" customHeight="false" outlineLevel="0" collapsed="false">
      <c r="A80" s="0" t="s">
        <v>60</v>
      </c>
      <c r="B80" s="1" t="n">
        <v>43940</v>
      </c>
      <c r="C80" s="12" t="n">
        <v>4335</v>
      </c>
      <c r="D80" s="12" t="n">
        <v>209</v>
      </c>
      <c r="E80" s="12" t="n">
        <v>217</v>
      </c>
      <c r="F80" s="12" t="n">
        <v>17</v>
      </c>
      <c r="G80" s="12" t="n">
        <v>312</v>
      </c>
      <c r="H80" s="12" t="n">
        <v>3806</v>
      </c>
      <c r="I80" s="12" t="n">
        <v>146</v>
      </c>
      <c r="J80" s="12" t="n">
        <v>400</v>
      </c>
      <c r="K80" s="32" t="n">
        <v>20</v>
      </c>
      <c r="L80" s="12" t="n">
        <v>14373</v>
      </c>
      <c r="M80" s="12" t="n">
        <v>1325</v>
      </c>
    </row>
    <row r="81" customFormat="false" ht="15.25" hidden="false" customHeight="false" outlineLevel="0" collapsed="false">
      <c r="A81" s="0" t="s">
        <v>60</v>
      </c>
      <c r="B81" s="1" t="n">
        <v>43941</v>
      </c>
      <c r="C81" s="12" t="n">
        <v>4680</v>
      </c>
      <c r="D81" s="12" t="n">
        <v>345</v>
      </c>
      <c r="E81" s="12" t="n">
        <v>226</v>
      </c>
      <c r="F81" s="12" t="n">
        <v>9</v>
      </c>
      <c r="G81" s="12" t="n">
        <v>363</v>
      </c>
      <c r="H81" s="12" t="n">
        <v>4091</v>
      </c>
      <c r="I81" s="12" t="n">
        <v>114</v>
      </c>
      <c r="J81" s="12" t="n">
        <v>431</v>
      </c>
      <c r="K81" s="32" t="n">
        <v>21</v>
      </c>
      <c r="L81" s="12" t="n">
        <v>15583</v>
      </c>
      <c r="M81" s="12" t="n">
        <v>1436</v>
      </c>
    </row>
    <row r="82" customFormat="false" ht="15.25" hidden="false" customHeight="false" outlineLevel="0" collapsed="false">
      <c r="A82" s="0" t="s">
        <v>60</v>
      </c>
      <c r="B82" s="1" t="n">
        <v>43942</v>
      </c>
      <c r="C82" s="6" t="n">
        <v>4964</v>
      </c>
      <c r="D82" s="6" t="n">
        <v>284</v>
      </c>
      <c r="E82" s="6" t="n">
        <v>235</v>
      </c>
      <c r="F82" s="6" t="n">
        <v>9</v>
      </c>
      <c r="G82" s="6" t="n">
        <v>416</v>
      </c>
      <c r="H82" s="6" t="n">
        <v>4313</v>
      </c>
      <c r="I82" s="6" t="n">
        <v>128</v>
      </c>
      <c r="J82" s="6" t="n">
        <v>458</v>
      </c>
      <c r="K82" s="11" t="n">
        <v>22</v>
      </c>
      <c r="L82" s="6" t="n">
        <v>57809</v>
      </c>
      <c r="M82" s="6" t="n">
        <v>5329</v>
      </c>
    </row>
    <row r="83" customFormat="false" ht="15.25" hidden="false" customHeight="false" outlineLevel="0" collapsed="false">
      <c r="A83" s="0" t="s">
        <v>60</v>
      </c>
      <c r="B83" s="1" t="n">
        <v>43943</v>
      </c>
      <c r="C83" s="6" t="n">
        <v>5044</v>
      </c>
      <c r="D83" s="6" t="n">
        <v>80</v>
      </c>
      <c r="E83" s="6" t="n">
        <v>245</v>
      </c>
      <c r="F83" s="6" t="n">
        <v>10</v>
      </c>
      <c r="G83" s="6" t="n">
        <v>463</v>
      </c>
      <c r="H83" s="6" t="n">
        <v>4336</v>
      </c>
      <c r="I83" s="6" t="n">
        <v>126</v>
      </c>
      <c r="J83" s="6" t="n">
        <v>465</v>
      </c>
      <c r="K83" s="11" t="n">
        <v>23</v>
      </c>
      <c r="L83" s="6" t="n">
        <v>16973</v>
      </c>
      <c r="M83" s="6" t="n">
        <v>1565</v>
      </c>
    </row>
    <row r="84" customFormat="false" ht="15.25" hidden="false" customHeight="false" outlineLevel="0" collapsed="false">
      <c r="A84" s="0" t="s">
        <v>60</v>
      </c>
      <c r="B84" s="1" t="n">
        <v>43944</v>
      </c>
      <c r="C84" s="6" t="n">
        <v>5300</v>
      </c>
      <c r="D84" s="6" t="n">
        <v>256</v>
      </c>
      <c r="E84" s="6" t="n">
        <v>260</v>
      </c>
      <c r="F84" s="6" t="n">
        <v>15</v>
      </c>
      <c r="G84" s="6" t="n">
        <v>581</v>
      </c>
      <c r="H84" s="6" t="n">
        <v>4459</v>
      </c>
      <c r="I84" s="6" t="n">
        <v>135</v>
      </c>
      <c r="J84" s="6" t="n">
        <v>489</v>
      </c>
      <c r="K84" s="11" t="n">
        <v>24</v>
      </c>
      <c r="L84" s="6" t="n">
        <v>18261</v>
      </c>
      <c r="M84" s="6" t="n">
        <v>1683</v>
      </c>
    </row>
    <row r="85" customFormat="false" ht="15.25" hidden="false" customHeight="false" outlineLevel="0" collapsed="false">
      <c r="A85" s="0" t="s">
        <v>60</v>
      </c>
      <c r="B85" s="1" t="n">
        <v>43945</v>
      </c>
      <c r="C85" s="6" t="n">
        <v>5543</v>
      </c>
      <c r="D85" s="6" t="n">
        <v>243</v>
      </c>
      <c r="E85" s="6" t="n">
        <v>265</v>
      </c>
      <c r="F85" s="6" t="n">
        <v>5</v>
      </c>
      <c r="G85" s="6" t="n">
        <v>581</v>
      </c>
      <c r="H85" s="6" t="n">
        <v>4697</v>
      </c>
      <c r="I85" s="6" t="n">
        <v>135</v>
      </c>
      <c r="J85" s="6" t="n">
        <v>511</v>
      </c>
      <c r="K85" s="11" t="n">
        <v>24</v>
      </c>
      <c r="L85" s="6" t="n">
        <v>18261</v>
      </c>
      <c r="M85" s="6" t="n">
        <v>1683</v>
      </c>
    </row>
    <row r="86" customFormat="false" ht="15.25" hidden="false" customHeight="false" outlineLevel="0" collapsed="false">
      <c r="A86" s="0" t="s">
        <v>60</v>
      </c>
      <c r="B86" s="1" t="n">
        <v>43946</v>
      </c>
      <c r="C86" s="6" t="n">
        <v>5749</v>
      </c>
      <c r="D86" s="6" t="n">
        <v>206</v>
      </c>
      <c r="E86" s="6" t="n">
        <v>267</v>
      </c>
      <c r="F86" s="6" t="n">
        <v>2</v>
      </c>
      <c r="G86" s="6" t="n">
        <v>763</v>
      </c>
      <c r="H86" s="6" t="n">
        <v>4719</v>
      </c>
      <c r="I86" s="6" t="n">
        <v>135</v>
      </c>
      <c r="J86" s="6" t="n">
        <v>530</v>
      </c>
      <c r="K86" s="11" t="n">
        <v>25</v>
      </c>
      <c r="L86" s="6" t="n">
        <v>18261</v>
      </c>
      <c r="M86" s="6" t="n">
        <v>1683</v>
      </c>
    </row>
    <row r="87" customFormat="false" ht="15.25" hidden="false" customHeight="false" outlineLevel="0" collapsed="false">
      <c r="A87" s="0" t="s">
        <v>60</v>
      </c>
      <c r="B87" s="1" t="n">
        <v>43947</v>
      </c>
      <c r="C87" s="6" t="n">
        <v>5926</v>
      </c>
      <c r="D87" s="6" t="n">
        <v>177</v>
      </c>
      <c r="E87" s="6" t="n">
        <v>273</v>
      </c>
      <c r="F87" s="6" t="n">
        <v>6</v>
      </c>
      <c r="G87" s="6" t="n">
        <v>822</v>
      </c>
      <c r="H87" s="6" t="n">
        <v>4831</v>
      </c>
      <c r="I87" s="6" t="n">
        <v>136</v>
      </c>
      <c r="J87" s="6" t="n">
        <v>546</v>
      </c>
      <c r="K87" s="11" t="n">
        <v>25</v>
      </c>
      <c r="L87" s="6" t="n">
        <v>21284</v>
      </c>
      <c r="M87" s="6" t="n">
        <v>1962</v>
      </c>
    </row>
    <row r="88" customFormat="false" ht="15.25" hidden="false" customHeight="false" outlineLevel="0" collapsed="false">
      <c r="A88" s="0" t="s">
        <v>60</v>
      </c>
      <c r="B88" s="1" t="n">
        <v>43948</v>
      </c>
      <c r="C88" s="6" t="n">
        <v>6135</v>
      </c>
      <c r="D88" s="6" t="n">
        <v>209</v>
      </c>
      <c r="E88" s="6" t="n">
        <v>278</v>
      </c>
      <c r="F88" s="6" t="n">
        <v>5</v>
      </c>
      <c r="G88" s="6" t="n">
        <v>910</v>
      </c>
      <c r="H88" s="6" t="n">
        <v>4947</v>
      </c>
      <c r="I88" s="6" t="n">
        <v>144</v>
      </c>
      <c r="J88" s="6" t="n">
        <v>566</v>
      </c>
      <c r="K88" s="11" t="n">
        <v>26</v>
      </c>
      <c r="L88" s="6" t="n">
        <v>22498</v>
      </c>
      <c r="M88" s="6" t="n">
        <v>2074</v>
      </c>
    </row>
    <row r="89" customFormat="false" ht="14.75" hidden="false" customHeight="false" outlineLevel="0" collapsed="false">
      <c r="A89" s="0" t="s">
        <v>60</v>
      </c>
      <c r="B89" s="1" t="n">
        <v>43949</v>
      </c>
      <c r="C89" s="2" t="n">
        <v>6293</v>
      </c>
      <c r="D89" s="2" t="n">
        <v>158</v>
      </c>
      <c r="E89" s="2" t="n">
        <v>282</v>
      </c>
      <c r="F89" s="2" t="n">
        <v>4</v>
      </c>
      <c r="G89" s="2" t="n">
        <v>993</v>
      </c>
      <c r="H89" s="2" t="n">
        <v>5018</v>
      </c>
      <c r="I89" s="2" t="n">
        <v>144</v>
      </c>
      <c r="J89" s="2" t="n">
        <v>580</v>
      </c>
      <c r="K89" s="2" t="n">
        <v>26</v>
      </c>
      <c r="L89" s="2" t="n">
        <v>22498</v>
      </c>
      <c r="M89" s="2" t="n">
        <v>2074</v>
      </c>
    </row>
    <row r="90" customFormat="false" ht="15.25" hidden="false" customHeight="false" outlineLevel="0" collapsed="false">
      <c r="A90" s="0" t="s">
        <v>60</v>
      </c>
      <c r="B90" s="1" t="n">
        <v>43950</v>
      </c>
      <c r="C90" s="6" t="n">
        <v>6416</v>
      </c>
      <c r="D90" s="6" t="n">
        <v>123</v>
      </c>
      <c r="E90" s="6" t="n">
        <v>286</v>
      </c>
      <c r="F90" s="6" t="n">
        <v>4</v>
      </c>
      <c r="G90" s="6" t="n">
        <v>1165</v>
      </c>
      <c r="H90" s="6" t="n">
        <v>4965</v>
      </c>
      <c r="I90" s="6" t="n">
        <v>144</v>
      </c>
      <c r="J90" s="6" t="n">
        <v>591</v>
      </c>
      <c r="K90" s="11" t="n">
        <v>26</v>
      </c>
      <c r="L90" s="6" t="n">
        <v>23979</v>
      </c>
      <c r="M90" s="6" t="n">
        <v>2210</v>
      </c>
    </row>
    <row r="91" customFormat="false" ht="14" hidden="false" customHeight="false" outlineLevel="0" collapsed="false">
      <c r="A91" s="0" t="s">
        <v>60</v>
      </c>
      <c r="B91" s="1" t="n">
        <v>43951</v>
      </c>
      <c r="C91" s="2" t="n">
        <v>6652</v>
      </c>
      <c r="D91" s="2" t="n">
        <v>236</v>
      </c>
      <c r="E91" s="2" t="n">
        <v>293</v>
      </c>
      <c r="F91" s="2" t="n">
        <v>7</v>
      </c>
      <c r="G91" s="2" t="n">
        <v>1228</v>
      </c>
      <c r="H91" s="2" t="n">
        <v>5131</v>
      </c>
      <c r="I91" s="2" t="n">
        <v>144</v>
      </c>
      <c r="J91" s="2" t="n">
        <v>613</v>
      </c>
      <c r="K91" s="2" t="n">
        <v>27</v>
      </c>
      <c r="L91" s="2" t="n">
        <v>25368</v>
      </c>
      <c r="M91" s="2" t="n">
        <v>2339</v>
      </c>
    </row>
    <row r="92" customFormat="false" ht="14.75" hidden="false" customHeight="false" outlineLevel="0" collapsed="false">
      <c r="A92" s="0" t="s">
        <v>60</v>
      </c>
      <c r="B92" s="1" t="n">
        <v>43952</v>
      </c>
      <c r="C92" s="2" t="n">
        <v>6972</v>
      </c>
      <c r="D92" s="2" t="n">
        <v>320</v>
      </c>
      <c r="E92" s="2" t="n">
        <v>301</v>
      </c>
      <c r="F92" s="2" t="n">
        <v>8</v>
      </c>
      <c r="G92" s="2" t="n">
        <v>1301</v>
      </c>
      <c r="H92" s="2" t="n">
        <v>5370</v>
      </c>
      <c r="I92" s="2" t="n">
        <v>144</v>
      </c>
      <c r="J92" s="2" t="n">
        <v>643</v>
      </c>
      <c r="K92" s="2" t="n">
        <v>28</v>
      </c>
      <c r="L92" s="2" t="n">
        <v>25368</v>
      </c>
      <c r="M92" s="2" t="n">
        <v>2339</v>
      </c>
    </row>
    <row r="93" customFormat="false" ht="15.25" hidden="false" customHeight="false" outlineLevel="0" collapsed="false">
      <c r="A93" s="0" t="s">
        <v>60</v>
      </c>
      <c r="B93" s="1" t="n">
        <v>43953</v>
      </c>
      <c r="C93" s="6" t="n">
        <f aca="false">sheet1!amn94</f>
        <v>7288</v>
      </c>
      <c r="D93" s="6" t="n">
        <f aca="false">sheet1!amo94</f>
        <v>316</v>
      </c>
      <c r="E93" s="6" t="n">
        <f aca="false">sheet1!amp94</f>
        <v>313</v>
      </c>
      <c r="F93" s="6" t="n">
        <f aca="false">sheet1!amq94</f>
        <v>12</v>
      </c>
      <c r="G93" s="6" t="n">
        <f aca="false">sheet1!amr94</f>
        <v>1387</v>
      </c>
      <c r="H93" s="6" t="n">
        <f aca="false">sheet1!ams94</f>
        <v>5588</v>
      </c>
      <c r="I93" s="6" t="n">
        <f aca="false">sheet1!amt94</f>
        <v>144</v>
      </c>
      <c r="J93" s="6" t="n">
        <f aca="false">sheet1!amu94</f>
        <v>672</v>
      </c>
      <c r="K93" s="6" t="n">
        <f aca="false">sheet1!amv94</f>
        <v>29</v>
      </c>
      <c r="L93" s="6" t="n">
        <f aca="false">sheet1!amw94</f>
        <v>25368</v>
      </c>
      <c r="M93" s="6" t="n">
        <f aca="false">sheet1!amx94</f>
        <v>2339</v>
      </c>
    </row>
    <row r="94" customFormat="false" ht="15.25" hidden="false" customHeight="false" outlineLevel="0" collapsed="false">
      <c r="A94" s="0" t="s">
        <v>60</v>
      </c>
      <c r="B94" s="1" t="n">
        <v>43954</v>
      </c>
      <c r="C94" s="6" t="n">
        <f aca="false">sheet1!amn95</f>
        <v>7578</v>
      </c>
      <c r="D94" s="6" t="n">
        <f aca="false">sheet1!amo95</f>
        <v>290</v>
      </c>
      <c r="E94" s="6" t="n">
        <f aca="false">sheet1!amp95</f>
        <v>326</v>
      </c>
      <c r="F94" s="6" t="n">
        <f aca="false">sheet1!amq95</f>
        <v>13</v>
      </c>
      <c r="G94" s="6" t="n">
        <f aca="false">sheet1!amr95</f>
        <v>1481</v>
      </c>
      <c r="H94" s="6" t="n">
        <f aca="false">sheet1!ams95</f>
        <v>5771</v>
      </c>
      <c r="I94" s="6" t="n">
        <f aca="false">sheet1!amt95</f>
        <v>144</v>
      </c>
      <c r="J94" s="6" t="n">
        <f aca="false">sheet1!amu95</f>
        <v>699</v>
      </c>
      <c r="K94" s="6" t="n">
        <f aca="false">sheet1!amv95</f>
        <v>30</v>
      </c>
      <c r="L94" s="6" t="n">
        <f aca="false">sheet1!amw95</f>
        <v>30102</v>
      </c>
      <c r="M94" s="6" t="n">
        <f aca="false">sheet1!amx95</f>
        <v>2775</v>
      </c>
    </row>
    <row r="95" customFormat="false" ht="15.25" hidden="false" customHeight="false" outlineLevel="0" collapsed="false">
      <c r="A95" s="0" t="s">
        <v>60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11"/>
      <c r="L95" s="6"/>
      <c r="M95" s="6"/>
    </row>
    <row r="96" customFormat="false" ht="15.25" hidden="false" customHeight="false" outlineLevel="0" collapsed="false">
      <c r="A96" s="0" t="s">
        <v>60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11"/>
      <c r="L96" s="6"/>
      <c r="M96" s="6"/>
    </row>
    <row r="97" customFormat="false" ht="15.25" hidden="false" customHeight="false" outlineLevel="0" collapsed="false">
      <c r="A97" s="0" t="s">
        <v>60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11"/>
      <c r="L97" s="6"/>
      <c r="M97" s="6"/>
    </row>
    <row r="98" customFormat="false" ht="15.25" hidden="false" customHeight="false" outlineLevel="0" collapsed="false">
      <c r="A98" s="0" t="s">
        <v>60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11"/>
      <c r="L98" s="6"/>
      <c r="M98" s="6"/>
    </row>
    <row r="99" customFormat="false" ht="15.25" hidden="false" customHeight="false" outlineLevel="0" collapsed="false">
      <c r="A99" s="0" t="s">
        <v>60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11"/>
      <c r="L99" s="6"/>
      <c r="M99" s="6"/>
    </row>
    <row r="100" customFormat="false" ht="15.25" hidden="false" customHeight="false" outlineLevel="0" collapsed="false">
      <c r="A100" s="0" t="s">
        <v>60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11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6"/>
      <c r="K101" s="11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6"/>
      <c r="K102" s="11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11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11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11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11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11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11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11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11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11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11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11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11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11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11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11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11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11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11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11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11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11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11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11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11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11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11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11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11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11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9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9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9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9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9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9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9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9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9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33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9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9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33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9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33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9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9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9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9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9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9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9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9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9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9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9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9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5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5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5"/>
    <col collapsed="false" customWidth="true" hidden="false" outlineLevel="0" max="11" min="11" style="30" width="9.75"/>
    <col collapsed="false" customWidth="true" hidden="false" outlineLevel="0" max="13" min="12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31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61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25" hidden="false" customHeight="false" outlineLevel="0" collapsed="false">
      <c r="A3" s="0" t="s">
        <v>61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25" hidden="false" customHeight="false" outlineLevel="0" collapsed="false">
      <c r="A4" s="0" t="s">
        <v>61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25" hidden="false" customHeight="false" outlineLevel="0" collapsed="false">
      <c r="A5" s="0" t="s">
        <v>61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25" hidden="false" customHeight="false" outlineLevel="0" collapsed="false">
      <c r="A6" s="0" t="s">
        <v>61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25" hidden="false" customHeight="false" outlineLevel="0" collapsed="false">
      <c r="A7" s="0" t="s">
        <v>61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25" hidden="false" customHeight="false" outlineLevel="0" collapsed="false">
      <c r="A8" s="0" t="s">
        <v>61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25" hidden="false" customHeight="false" outlineLevel="0" collapsed="false">
      <c r="A9" s="0" t="s">
        <v>61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25" hidden="false" customHeight="false" outlineLevel="0" collapsed="false">
      <c r="A10" s="0" t="s">
        <v>61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25" hidden="false" customHeight="false" outlineLevel="0" collapsed="false">
      <c r="A11" s="0" t="s">
        <v>61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25" hidden="false" customHeight="false" outlineLevel="0" collapsed="false">
      <c r="A12" s="0" t="s">
        <v>61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25" hidden="false" customHeight="false" outlineLevel="0" collapsed="false">
      <c r="A13" s="0" t="s">
        <v>61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25" hidden="false" customHeight="false" outlineLevel="0" collapsed="false">
      <c r="A14" s="0" t="s">
        <v>61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25" hidden="false" customHeight="false" outlineLevel="0" collapsed="false">
      <c r="A15" s="0" t="s">
        <v>61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25" hidden="false" customHeight="false" outlineLevel="0" collapsed="false">
      <c r="A16" s="0" t="s">
        <v>61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25" hidden="false" customHeight="false" outlineLevel="0" collapsed="false">
      <c r="A17" s="0" t="s">
        <v>61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25" hidden="false" customHeight="false" outlineLevel="0" collapsed="false">
      <c r="A18" s="0" t="s">
        <v>61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25" hidden="false" customHeight="false" outlineLevel="0" collapsed="false">
      <c r="A19" s="0" t="s">
        <v>61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25" hidden="false" customHeight="false" outlineLevel="0" collapsed="false">
      <c r="A20" s="0" t="s">
        <v>61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25" hidden="false" customHeight="false" outlineLevel="0" collapsed="false">
      <c r="A21" s="0" t="s">
        <v>61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25" hidden="false" customHeight="false" outlineLevel="0" collapsed="false">
      <c r="A22" s="0" t="s">
        <v>61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25" hidden="false" customHeight="false" outlineLevel="0" collapsed="false">
      <c r="A23" s="0" t="s">
        <v>61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25" hidden="false" customHeight="false" outlineLevel="0" collapsed="false">
      <c r="A24" s="0" t="s">
        <v>61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25" hidden="false" customHeight="false" outlineLevel="0" collapsed="false">
      <c r="A25" s="0" t="s">
        <v>61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25" hidden="false" customHeight="false" outlineLevel="0" collapsed="false">
      <c r="A26" s="0" t="s">
        <v>61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25" hidden="false" customHeight="false" outlineLevel="0" collapsed="false">
      <c r="A27" s="0" t="s">
        <v>61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25" hidden="false" customHeight="false" outlineLevel="0" collapsed="false">
      <c r="A28" s="0" t="s">
        <v>61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25" hidden="false" customHeight="false" outlineLevel="0" collapsed="false">
      <c r="A29" s="0" t="s">
        <v>61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25" hidden="false" customHeight="false" outlineLevel="0" collapsed="false">
      <c r="A30" s="0" t="s">
        <v>61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25" hidden="false" customHeight="false" outlineLevel="0" collapsed="false">
      <c r="A31" s="0" t="s">
        <v>61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25" hidden="false" customHeight="false" outlineLevel="0" collapsed="false">
      <c r="A32" s="0" t="s">
        <v>61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25" hidden="false" customHeight="false" outlineLevel="0" collapsed="false">
      <c r="A33" s="0" t="s">
        <v>61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25" hidden="false" customHeight="false" outlineLevel="0" collapsed="false">
      <c r="A34" s="0" t="s">
        <v>61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25" hidden="false" customHeight="false" outlineLevel="0" collapsed="false">
      <c r="A35" s="0" t="s">
        <v>61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25" hidden="false" customHeight="false" outlineLevel="0" collapsed="false">
      <c r="A36" s="0" t="s">
        <v>61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25" hidden="false" customHeight="false" outlineLevel="0" collapsed="false">
      <c r="A37" s="0" t="s">
        <v>61</v>
      </c>
      <c r="B37" s="1" t="n">
        <v>43897</v>
      </c>
      <c r="C37" s="7" t="n">
        <v>1</v>
      </c>
      <c r="D37" s="7"/>
      <c r="E37" s="7"/>
      <c r="F37" s="7"/>
      <c r="G37" s="7"/>
      <c r="H37" s="7" t="n">
        <v>1</v>
      </c>
      <c r="I37" s="7"/>
      <c r="J37" s="7"/>
      <c r="K37" s="9"/>
      <c r="L37" s="7"/>
      <c r="M37" s="7"/>
    </row>
    <row r="38" customFormat="false" ht="15.25" hidden="false" customHeight="false" outlineLevel="0" collapsed="false">
      <c r="A38" s="0" t="s">
        <v>61</v>
      </c>
      <c r="B38" s="1" t="n">
        <v>43898</v>
      </c>
      <c r="C38" s="6" t="n">
        <v>1</v>
      </c>
      <c r="D38" s="6"/>
      <c r="E38" s="6"/>
      <c r="F38" s="6"/>
      <c r="G38" s="6"/>
      <c r="H38" s="6" t="n">
        <v>1</v>
      </c>
      <c r="I38" s="6"/>
      <c r="J38" s="6"/>
      <c r="K38" s="9"/>
      <c r="L38" s="6"/>
      <c r="M38" s="6"/>
    </row>
    <row r="39" customFormat="false" ht="15.25" hidden="false" customHeight="false" outlineLevel="0" collapsed="false">
      <c r="A39" s="0" t="s">
        <v>61</v>
      </c>
      <c r="B39" s="1" t="n">
        <v>43899</v>
      </c>
      <c r="C39" s="6" t="n">
        <v>1</v>
      </c>
      <c r="D39" s="6"/>
      <c r="E39" s="6"/>
      <c r="F39" s="6"/>
      <c r="G39" s="6"/>
      <c r="H39" s="6" t="n">
        <v>1</v>
      </c>
      <c r="I39" s="6"/>
      <c r="J39" s="6"/>
      <c r="K39" s="9"/>
      <c r="L39" s="6"/>
      <c r="M39" s="6"/>
    </row>
    <row r="40" customFormat="false" ht="15.25" hidden="false" customHeight="false" outlineLevel="0" collapsed="false">
      <c r="A40" s="0" t="s">
        <v>61</v>
      </c>
      <c r="B40" s="1" t="n">
        <v>43900</v>
      </c>
      <c r="C40" s="6" t="n">
        <v>1</v>
      </c>
      <c r="D40" s="6"/>
      <c r="E40" s="6"/>
      <c r="F40" s="6"/>
      <c r="G40" s="6"/>
      <c r="H40" s="6" t="n">
        <v>1</v>
      </c>
      <c r="I40" s="6"/>
      <c r="J40" s="6"/>
      <c r="K40" s="9"/>
      <c r="L40" s="6"/>
      <c r="M40" s="6"/>
    </row>
    <row r="41" customFormat="false" ht="15.25" hidden="false" customHeight="false" outlineLevel="0" collapsed="false">
      <c r="A41" s="0" t="s">
        <v>61</v>
      </c>
      <c r="B41" s="1" t="n">
        <v>43901</v>
      </c>
      <c r="C41" s="6" t="n">
        <v>1</v>
      </c>
      <c r="D41" s="6"/>
      <c r="E41" s="6"/>
      <c r="F41" s="6"/>
      <c r="G41" s="6"/>
      <c r="H41" s="6" t="n">
        <v>1</v>
      </c>
      <c r="I41" s="6"/>
      <c r="J41" s="6"/>
      <c r="K41" s="9"/>
      <c r="L41" s="6"/>
      <c r="M41" s="6"/>
    </row>
    <row r="42" customFormat="false" ht="15.25" hidden="false" customHeight="false" outlineLevel="0" collapsed="false">
      <c r="A42" s="0" t="s">
        <v>61</v>
      </c>
      <c r="B42" s="1" t="n">
        <v>43902</v>
      </c>
      <c r="C42" s="6" t="n">
        <v>1</v>
      </c>
      <c r="D42" s="6"/>
      <c r="E42" s="6"/>
      <c r="F42" s="6"/>
      <c r="G42" s="6"/>
      <c r="H42" s="6" t="n">
        <v>1</v>
      </c>
      <c r="I42" s="6"/>
      <c r="J42" s="6"/>
      <c r="K42" s="9"/>
      <c r="L42" s="6"/>
      <c r="M42" s="6"/>
    </row>
    <row r="43" customFormat="false" ht="15.25" hidden="false" customHeight="false" outlineLevel="0" collapsed="false">
      <c r="A43" s="0" t="s">
        <v>61</v>
      </c>
      <c r="B43" s="1" t="n">
        <v>43903</v>
      </c>
      <c r="C43" s="6" t="n">
        <v>3</v>
      </c>
      <c r="D43" s="6" t="n">
        <v>2</v>
      </c>
      <c r="E43" s="6"/>
      <c r="F43" s="6"/>
      <c r="G43" s="6"/>
      <c r="H43" s="6" t="n">
        <v>3</v>
      </c>
      <c r="I43" s="6"/>
      <c r="J43" s="6" t="n">
        <v>0.1</v>
      </c>
      <c r="K43" s="9"/>
      <c r="L43" s="6"/>
      <c r="M43" s="6"/>
    </row>
    <row r="44" customFormat="false" ht="15.25" hidden="false" customHeight="false" outlineLevel="0" collapsed="false">
      <c r="A44" s="0" t="s">
        <v>61</v>
      </c>
      <c r="B44" s="1" t="n">
        <v>43904</v>
      </c>
      <c r="C44" s="6" t="n">
        <v>3</v>
      </c>
      <c r="D44" s="6" t="n">
        <v>0</v>
      </c>
      <c r="E44" s="6" t="n">
        <v>1</v>
      </c>
      <c r="F44" s="6" t="n">
        <v>1</v>
      </c>
      <c r="G44" s="6"/>
      <c r="H44" s="6" t="n">
        <v>2</v>
      </c>
      <c r="I44" s="6"/>
      <c r="J44" s="6" t="n">
        <v>0.1</v>
      </c>
      <c r="K44" s="9"/>
      <c r="L44" s="6"/>
      <c r="M44" s="6"/>
    </row>
    <row r="45" customFormat="false" ht="15.25" hidden="false" customHeight="false" outlineLevel="0" collapsed="false">
      <c r="A45" s="0" t="s">
        <v>61</v>
      </c>
      <c r="B45" s="1" t="n">
        <v>43905</v>
      </c>
      <c r="C45" s="6" t="n">
        <v>3</v>
      </c>
      <c r="D45" s="6" t="n">
        <v>0</v>
      </c>
      <c r="E45" s="6" t="n">
        <v>1</v>
      </c>
      <c r="F45" s="6"/>
      <c r="G45" s="6"/>
      <c r="H45" s="6" t="n">
        <v>2</v>
      </c>
      <c r="I45" s="6"/>
      <c r="J45" s="6" t="n">
        <v>0.1</v>
      </c>
      <c r="K45" s="9"/>
      <c r="L45" s="6"/>
      <c r="M45" s="6"/>
    </row>
    <row r="46" customFormat="false" ht="15.25" hidden="false" customHeight="false" outlineLevel="0" collapsed="false">
      <c r="A46" s="0" t="s">
        <v>61</v>
      </c>
      <c r="B46" s="1" t="n">
        <v>43906</v>
      </c>
      <c r="C46" s="6" t="n">
        <v>3</v>
      </c>
      <c r="D46" s="6" t="n">
        <v>0</v>
      </c>
      <c r="E46" s="6" t="n">
        <v>1</v>
      </c>
      <c r="F46" s="6"/>
      <c r="G46" s="6"/>
      <c r="H46" s="6" t="n">
        <v>2</v>
      </c>
      <c r="I46" s="6"/>
      <c r="J46" s="6" t="n">
        <v>0.1</v>
      </c>
      <c r="K46" s="9"/>
      <c r="L46" s="6"/>
      <c r="M46" s="6"/>
    </row>
    <row r="47" customFormat="false" ht="15.25" hidden="false" customHeight="false" outlineLevel="0" collapsed="false">
      <c r="A47" s="0" t="s">
        <v>61</v>
      </c>
      <c r="B47" s="1" t="n">
        <v>43907</v>
      </c>
      <c r="C47" s="6" t="n">
        <v>7</v>
      </c>
      <c r="D47" s="6" t="n">
        <v>4</v>
      </c>
      <c r="E47" s="6" t="n">
        <v>1</v>
      </c>
      <c r="F47" s="6"/>
      <c r="G47" s="6"/>
      <c r="H47" s="6" t="n">
        <v>6</v>
      </c>
      <c r="I47" s="6"/>
      <c r="J47" s="6" t="n">
        <v>0.2</v>
      </c>
      <c r="K47" s="9"/>
      <c r="L47" s="6"/>
      <c r="M47" s="6"/>
    </row>
    <row r="48" customFormat="false" ht="15.25" hidden="false" customHeight="false" outlineLevel="0" collapsed="false">
      <c r="A48" s="0" t="s">
        <v>61</v>
      </c>
      <c r="B48" s="1" t="n">
        <v>43908</v>
      </c>
      <c r="C48" s="6" t="n">
        <v>14</v>
      </c>
      <c r="D48" s="6" t="n">
        <v>7</v>
      </c>
      <c r="E48" s="6" t="n">
        <v>2</v>
      </c>
      <c r="F48" s="6" t="n">
        <v>1</v>
      </c>
      <c r="G48" s="6"/>
      <c r="H48" s="6" t="n">
        <v>12</v>
      </c>
      <c r="I48" s="6"/>
      <c r="J48" s="6" t="n">
        <v>0.3</v>
      </c>
      <c r="K48" s="9"/>
      <c r="L48" s="6"/>
      <c r="M48" s="6"/>
    </row>
    <row r="49" customFormat="false" ht="15.25" hidden="false" customHeight="false" outlineLevel="0" collapsed="false">
      <c r="A49" s="0" t="s">
        <v>61</v>
      </c>
      <c r="B49" s="1" t="n">
        <v>43909</v>
      </c>
      <c r="C49" s="6" t="n">
        <v>16</v>
      </c>
      <c r="D49" s="6" t="n">
        <v>2</v>
      </c>
      <c r="E49" s="6" t="n">
        <v>2</v>
      </c>
      <c r="F49" s="6"/>
      <c r="G49" s="6"/>
      <c r="H49" s="6" t="n">
        <v>14</v>
      </c>
      <c r="I49" s="6"/>
      <c r="J49" s="6" t="n">
        <v>0.4</v>
      </c>
      <c r="K49" s="9"/>
      <c r="L49" s="6"/>
      <c r="M49" s="6"/>
    </row>
    <row r="50" customFormat="false" ht="15.25" hidden="false" customHeight="false" outlineLevel="0" collapsed="false">
      <c r="A50" s="0" t="s">
        <v>61</v>
      </c>
      <c r="B50" s="1" t="n">
        <v>43910</v>
      </c>
      <c r="C50" s="6" t="n">
        <v>26</v>
      </c>
      <c r="D50" s="6" t="n">
        <v>10</v>
      </c>
      <c r="E50" s="6" t="n">
        <v>3</v>
      </c>
      <c r="F50" s="6" t="n">
        <v>1</v>
      </c>
      <c r="G50" s="6"/>
      <c r="H50" s="6" t="n">
        <v>23</v>
      </c>
      <c r="I50" s="6"/>
      <c r="J50" s="6" t="n">
        <v>0.6</v>
      </c>
      <c r="K50" s="9"/>
      <c r="L50" s="6"/>
      <c r="M50" s="6"/>
    </row>
    <row r="51" customFormat="false" ht="15.25" hidden="false" customHeight="false" outlineLevel="0" collapsed="false">
      <c r="A51" s="0" t="s">
        <v>61</v>
      </c>
      <c r="B51" s="1" t="n">
        <v>43911</v>
      </c>
      <c r="C51" s="6" t="n">
        <v>41</v>
      </c>
      <c r="D51" s="6" t="n">
        <v>15</v>
      </c>
      <c r="E51" s="6" t="n">
        <v>3</v>
      </c>
      <c r="F51" s="6"/>
      <c r="G51" s="6" t="n">
        <v>1</v>
      </c>
      <c r="H51" s="6" t="n">
        <v>37</v>
      </c>
      <c r="I51" s="6"/>
      <c r="J51" s="6" t="n">
        <v>0.9</v>
      </c>
      <c r="K51" s="9"/>
      <c r="L51" s="6"/>
      <c r="M51" s="6"/>
    </row>
    <row r="52" customFormat="false" ht="15.25" hidden="false" customHeight="false" outlineLevel="0" collapsed="false">
      <c r="A52" s="0" t="s">
        <v>61</v>
      </c>
      <c r="B52" s="1" t="n">
        <v>43912</v>
      </c>
      <c r="C52" s="6" t="n">
        <v>47</v>
      </c>
      <c r="D52" s="6" t="n">
        <v>6</v>
      </c>
      <c r="E52" s="6" t="n">
        <v>3</v>
      </c>
      <c r="F52" s="6"/>
      <c r="G52" s="6" t="n">
        <v>1</v>
      </c>
      <c r="H52" s="6" t="n">
        <v>43</v>
      </c>
      <c r="I52" s="6"/>
      <c r="J52" s="6" t="n">
        <v>1</v>
      </c>
      <c r="K52" s="9"/>
      <c r="L52" s="6"/>
      <c r="M52" s="6"/>
    </row>
    <row r="53" customFormat="false" ht="15.25" hidden="false" customHeight="false" outlineLevel="0" collapsed="false">
      <c r="A53" s="0" t="s">
        <v>61</v>
      </c>
      <c r="B53" s="1" t="n">
        <v>43913</v>
      </c>
      <c r="C53" s="6" t="n">
        <v>73</v>
      </c>
      <c r="D53" s="6" t="n">
        <v>26</v>
      </c>
      <c r="E53" s="6" t="n">
        <v>3</v>
      </c>
      <c r="F53" s="6"/>
      <c r="G53" s="6" t="n">
        <v>1</v>
      </c>
      <c r="H53" s="6" t="n">
        <v>69</v>
      </c>
      <c r="I53" s="6"/>
      <c r="J53" s="6" t="n">
        <v>2</v>
      </c>
      <c r="K53" s="9"/>
      <c r="L53" s="6"/>
      <c r="M53" s="6"/>
    </row>
    <row r="54" customFormat="false" ht="15.25" hidden="false" customHeight="false" outlineLevel="0" collapsed="false">
      <c r="A54" s="0" t="s">
        <v>61</v>
      </c>
      <c r="B54" s="1" t="n">
        <v>43914</v>
      </c>
      <c r="C54" s="6" t="n">
        <v>73</v>
      </c>
      <c r="D54" s="6" t="n">
        <v>0</v>
      </c>
      <c r="E54" s="6" t="n">
        <v>3</v>
      </c>
      <c r="F54" s="6"/>
      <c r="G54" s="6" t="n">
        <v>1</v>
      </c>
      <c r="H54" s="6" t="n">
        <v>69</v>
      </c>
      <c r="I54" s="6"/>
      <c r="J54" s="6" t="n">
        <v>2</v>
      </c>
      <c r="K54" s="9"/>
      <c r="L54" s="6"/>
      <c r="M54" s="6"/>
    </row>
    <row r="55" customFormat="false" ht="15.25" hidden="false" customHeight="false" outlineLevel="0" collapsed="false">
      <c r="A55" s="0" t="s">
        <v>61</v>
      </c>
      <c r="B55" s="1" t="n">
        <v>43915</v>
      </c>
      <c r="C55" s="8" t="n">
        <v>97</v>
      </c>
      <c r="D55" s="8" t="n">
        <v>24</v>
      </c>
      <c r="E55" s="8" t="n">
        <v>3</v>
      </c>
      <c r="F55" s="8"/>
      <c r="G55" s="8" t="n">
        <v>1</v>
      </c>
      <c r="H55" s="8" t="n">
        <v>93</v>
      </c>
      <c r="I55" s="8"/>
      <c r="J55" s="8" t="n">
        <v>2</v>
      </c>
      <c r="K55" s="9" t="n">
        <v>0.07</v>
      </c>
      <c r="L55" s="8"/>
      <c r="M55" s="8"/>
    </row>
    <row r="56" customFormat="false" ht="15.25" hidden="false" customHeight="false" outlineLevel="0" collapsed="false">
      <c r="A56" s="0" t="s">
        <v>61</v>
      </c>
      <c r="B56" s="1" t="n">
        <v>43916</v>
      </c>
      <c r="C56" s="8" t="n">
        <v>145</v>
      </c>
      <c r="D56" s="8" t="n">
        <v>48</v>
      </c>
      <c r="E56" s="8" t="n">
        <v>5</v>
      </c>
      <c r="F56" s="8" t="n">
        <v>2</v>
      </c>
      <c r="G56" s="8" t="n">
        <v>1</v>
      </c>
      <c r="H56" s="8" t="n">
        <v>139</v>
      </c>
      <c r="I56" s="8"/>
      <c r="J56" s="8" t="n">
        <v>3</v>
      </c>
      <c r="K56" s="9" t="n">
        <v>0.1</v>
      </c>
      <c r="L56" s="8"/>
      <c r="M56" s="8"/>
    </row>
    <row r="57" customFormat="false" ht="15.25" hidden="false" customHeight="false" outlineLevel="0" collapsed="false">
      <c r="A57" s="0" t="s">
        <v>61</v>
      </c>
      <c r="B57" s="1" t="n">
        <v>43917</v>
      </c>
      <c r="C57" s="8" t="n">
        <v>196</v>
      </c>
      <c r="D57" s="8" t="n">
        <v>51</v>
      </c>
      <c r="E57" s="8" t="n">
        <v>5</v>
      </c>
      <c r="F57" s="8"/>
      <c r="G57" s="8" t="n">
        <v>1</v>
      </c>
      <c r="H57" s="8" t="n">
        <v>190</v>
      </c>
      <c r="I57" s="8"/>
      <c r="J57" s="8" t="n">
        <v>4</v>
      </c>
      <c r="K57" s="9" t="n">
        <v>0.1</v>
      </c>
      <c r="L57" s="8"/>
      <c r="M57" s="8"/>
    </row>
    <row r="58" customFormat="false" ht="15.25" hidden="false" customHeight="false" outlineLevel="0" collapsed="false">
      <c r="A58" s="0" t="s">
        <v>61</v>
      </c>
      <c r="B58" s="1" t="n">
        <v>43918</v>
      </c>
      <c r="C58" s="8" t="n">
        <v>310</v>
      </c>
      <c r="D58" s="8" t="n">
        <v>114</v>
      </c>
      <c r="E58" s="8" t="n">
        <v>5</v>
      </c>
      <c r="F58" s="8"/>
      <c r="G58" s="8" t="n">
        <v>5</v>
      </c>
      <c r="H58" s="8" t="n">
        <v>300</v>
      </c>
      <c r="I58" s="8"/>
      <c r="J58" s="8" t="n">
        <v>7</v>
      </c>
      <c r="K58" s="9" t="n">
        <v>0.1</v>
      </c>
      <c r="L58" s="8"/>
      <c r="M58" s="8"/>
    </row>
    <row r="59" customFormat="false" ht="15.25" hidden="false" customHeight="false" outlineLevel="0" collapsed="false">
      <c r="A59" s="0" t="s">
        <v>61</v>
      </c>
      <c r="B59" s="1" t="n">
        <v>43919</v>
      </c>
      <c r="C59" s="8" t="n">
        <v>356</v>
      </c>
      <c r="D59" s="8" t="n">
        <v>46</v>
      </c>
      <c r="E59" s="8" t="n">
        <v>9</v>
      </c>
      <c r="F59" s="8" t="n">
        <v>4</v>
      </c>
      <c r="G59" s="8" t="n">
        <v>5</v>
      </c>
      <c r="H59" s="8" t="n">
        <v>342</v>
      </c>
      <c r="I59" s="8"/>
      <c r="J59" s="8" t="n">
        <v>8</v>
      </c>
      <c r="K59" s="9" t="n">
        <v>0.2</v>
      </c>
      <c r="M59" s="8"/>
    </row>
    <row r="60" customFormat="false" ht="15.25" hidden="false" customHeight="false" outlineLevel="0" collapsed="false">
      <c r="A60" s="0" t="s">
        <v>61</v>
      </c>
      <c r="B60" s="1" t="n">
        <v>43920</v>
      </c>
      <c r="C60" s="8" t="n">
        <v>475</v>
      </c>
      <c r="D60" s="8" t="n">
        <v>119</v>
      </c>
      <c r="E60" s="8" t="n">
        <v>10</v>
      </c>
      <c r="F60" s="8" t="n">
        <v>1</v>
      </c>
      <c r="G60" s="8" t="n">
        <v>6</v>
      </c>
      <c r="H60" s="8" t="n">
        <v>459</v>
      </c>
      <c r="I60" s="8"/>
      <c r="J60" s="8" t="n">
        <v>11</v>
      </c>
      <c r="K60" s="9" t="n">
        <v>0.2</v>
      </c>
      <c r="M60" s="8"/>
    </row>
    <row r="61" customFormat="false" ht="15.25" hidden="false" customHeight="false" outlineLevel="0" collapsed="false">
      <c r="A61" s="0" t="s">
        <v>61</v>
      </c>
      <c r="B61" s="1" t="n">
        <v>43921</v>
      </c>
      <c r="C61" s="8" t="n">
        <v>548</v>
      </c>
      <c r="D61" s="8" t="n">
        <v>73</v>
      </c>
      <c r="E61" s="8" t="n">
        <v>13</v>
      </c>
      <c r="F61" s="8" t="n">
        <v>3</v>
      </c>
      <c r="G61" s="8" t="n">
        <v>8</v>
      </c>
      <c r="H61" s="8" t="n">
        <v>527</v>
      </c>
      <c r="I61" s="8"/>
      <c r="J61" s="8" t="n">
        <v>13</v>
      </c>
      <c r="K61" s="9" t="n">
        <v>0.3</v>
      </c>
      <c r="M61" s="8"/>
    </row>
    <row r="62" customFormat="false" ht="15.25" hidden="false" customHeight="false" outlineLevel="0" collapsed="false">
      <c r="A62" s="0" t="s">
        <v>61</v>
      </c>
      <c r="B62" s="1" t="n">
        <v>43922</v>
      </c>
      <c r="C62" s="8" t="n">
        <v>645</v>
      </c>
      <c r="D62" s="8" t="n">
        <v>97</v>
      </c>
      <c r="E62" s="8" t="n">
        <v>17</v>
      </c>
      <c r="F62" s="8" t="n">
        <v>4</v>
      </c>
      <c r="G62" s="8" t="n">
        <v>10</v>
      </c>
      <c r="H62" s="8" t="n">
        <v>618</v>
      </c>
      <c r="I62" s="8"/>
      <c r="J62" s="8" t="n">
        <v>15</v>
      </c>
      <c r="K62" s="9" t="n">
        <v>0.4</v>
      </c>
      <c r="M62" s="8"/>
    </row>
    <row r="63" customFormat="false" ht="15.25" hidden="false" customHeight="false" outlineLevel="0" collapsed="false">
      <c r="A63" s="0" t="s">
        <v>61</v>
      </c>
      <c r="B63" s="1" t="n">
        <v>43923</v>
      </c>
      <c r="C63" s="8" t="n">
        <v>794</v>
      </c>
      <c r="D63" s="8" t="n">
        <v>149</v>
      </c>
      <c r="E63" s="8" t="n">
        <v>20</v>
      </c>
      <c r="F63" s="8" t="n">
        <v>3</v>
      </c>
      <c r="G63" s="8" t="n">
        <v>13</v>
      </c>
      <c r="H63" s="8" t="n">
        <v>761</v>
      </c>
      <c r="I63" s="8"/>
      <c r="J63" s="8" t="n">
        <v>18</v>
      </c>
      <c r="K63" s="9" t="n">
        <v>0.5</v>
      </c>
      <c r="M63" s="8"/>
    </row>
    <row r="64" customFormat="false" ht="15.25" hidden="false" customHeight="false" outlineLevel="0" collapsed="false">
      <c r="A64" s="0" t="s">
        <v>61</v>
      </c>
      <c r="B64" s="1" t="n">
        <v>43924</v>
      </c>
      <c r="C64" s="8" t="n">
        <v>897</v>
      </c>
      <c r="D64" s="8" t="n">
        <v>103</v>
      </c>
      <c r="E64" s="8" t="n">
        <v>22</v>
      </c>
      <c r="F64" s="8" t="n">
        <v>2</v>
      </c>
      <c r="G64" s="8" t="n">
        <v>19</v>
      </c>
      <c r="H64" s="8" t="n">
        <v>856</v>
      </c>
      <c r="I64" s="8"/>
      <c r="J64" s="8" t="n">
        <v>21</v>
      </c>
      <c r="K64" s="9" t="n">
        <v>0.5</v>
      </c>
      <c r="M64" s="8"/>
    </row>
    <row r="65" customFormat="false" ht="15.25" hidden="false" customHeight="false" outlineLevel="0" collapsed="false">
      <c r="A65" s="0" t="s">
        <v>61</v>
      </c>
      <c r="B65" s="1" t="n">
        <v>43925</v>
      </c>
      <c r="C65" s="8" t="n">
        <v>1072</v>
      </c>
      <c r="D65" s="8" t="n">
        <v>175</v>
      </c>
      <c r="E65" s="8" t="n">
        <v>27</v>
      </c>
      <c r="F65" s="8" t="n">
        <v>5</v>
      </c>
      <c r="G65" s="8" t="n">
        <v>22</v>
      </c>
      <c r="H65" s="8" t="n">
        <v>1023</v>
      </c>
      <c r="I65" s="8" t="n">
        <v>16</v>
      </c>
      <c r="J65" s="8" t="n">
        <v>25</v>
      </c>
      <c r="K65" s="9" t="n">
        <v>0.6</v>
      </c>
      <c r="M65" s="8"/>
    </row>
    <row r="66" customFormat="false" ht="15.25" hidden="false" customHeight="false" outlineLevel="0" collapsed="false">
      <c r="A66" s="0" t="s">
        <v>61</v>
      </c>
      <c r="B66" s="1" t="n">
        <v>43926</v>
      </c>
      <c r="C66" s="8" t="n">
        <v>1225</v>
      </c>
      <c r="D66" s="8" t="n">
        <v>153</v>
      </c>
      <c r="E66" s="8" t="n">
        <v>32</v>
      </c>
      <c r="F66" s="8" t="n">
        <v>5</v>
      </c>
      <c r="G66" s="8" t="n">
        <v>25</v>
      </c>
      <c r="H66" s="8" t="n">
        <v>1168</v>
      </c>
      <c r="I66" s="8" t="n">
        <v>16</v>
      </c>
      <c r="J66" s="8" t="n">
        <v>28</v>
      </c>
      <c r="K66" s="9" t="n">
        <v>0.7</v>
      </c>
      <c r="L66" s="8" t="n">
        <v>5040</v>
      </c>
      <c r="M66" s="8" t="n">
        <v>115</v>
      </c>
    </row>
    <row r="67" customFormat="false" ht="15.25" hidden="false" customHeight="false" outlineLevel="0" collapsed="false">
      <c r="A67" s="0" t="s">
        <v>61</v>
      </c>
      <c r="B67" s="1" t="n">
        <v>43927</v>
      </c>
      <c r="C67" s="8" t="n">
        <v>1308</v>
      </c>
      <c r="D67" s="8" t="n">
        <v>83</v>
      </c>
      <c r="E67" s="8" t="n">
        <v>37</v>
      </c>
      <c r="F67" s="8" t="n">
        <v>5</v>
      </c>
      <c r="G67" s="8" t="n">
        <v>28</v>
      </c>
      <c r="H67" s="8" t="n">
        <v>1243</v>
      </c>
      <c r="I67" s="8" t="n">
        <v>16</v>
      </c>
      <c r="J67" s="8" t="n">
        <v>30</v>
      </c>
      <c r="K67" s="9" t="n">
        <v>0.8</v>
      </c>
      <c r="L67" s="8" t="n">
        <v>5493</v>
      </c>
      <c r="M67" s="8" t="n">
        <v>126</v>
      </c>
    </row>
    <row r="68" customFormat="false" ht="15.25" hidden="false" customHeight="false" outlineLevel="0" collapsed="false">
      <c r="A68" s="0" t="s">
        <v>61</v>
      </c>
      <c r="B68" s="1" t="n">
        <v>43928</v>
      </c>
      <c r="C68" s="13" t="n">
        <v>1319</v>
      </c>
      <c r="D68" s="13" t="n">
        <v>11</v>
      </c>
      <c r="E68" s="13" t="n">
        <v>38</v>
      </c>
      <c r="F68" s="13" t="n">
        <v>1</v>
      </c>
      <c r="G68" s="13" t="n">
        <v>28</v>
      </c>
      <c r="H68" s="13" t="n">
        <v>1253</v>
      </c>
      <c r="I68" s="13" t="n">
        <v>16</v>
      </c>
      <c r="J68" s="13" t="n">
        <v>30</v>
      </c>
      <c r="K68" s="14" t="n">
        <v>0.9</v>
      </c>
      <c r="L68" s="13" t="n">
        <v>5864</v>
      </c>
      <c r="M68" s="13" t="n">
        <v>134</v>
      </c>
    </row>
    <row r="69" customFormat="false" ht="15.25" hidden="false" customHeight="false" outlineLevel="0" collapsed="false">
      <c r="A69" s="0" t="s">
        <v>61</v>
      </c>
      <c r="B69" s="1" t="n">
        <v>43929</v>
      </c>
      <c r="C69" s="12" t="n">
        <v>1462</v>
      </c>
      <c r="D69" s="12" t="n">
        <v>143</v>
      </c>
      <c r="E69" s="12" t="n">
        <v>45</v>
      </c>
      <c r="F69" s="12" t="n">
        <v>7</v>
      </c>
      <c r="G69" s="12" t="n">
        <v>28</v>
      </c>
      <c r="H69" s="12" t="n">
        <v>1389</v>
      </c>
      <c r="I69" s="12" t="n">
        <v>16</v>
      </c>
      <c r="J69" s="12" t="n">
        <v>33</v>
      </c>
      <c r="K69" s="32" t="n">
        <v>1</v>
      </c>
      <c r="L69" s="12" t="n">
        <v>6385</v>
      </c>
      <c r="M69" s="12" t="n">
        <v>146</v>
      </c>
    </row>
    <row r="70" customFormat="false" ht="15.25" hidden="false" customHeight="false" outlineLevel="0" collapsed="false">
      <c r="A70" s="0" t="s">
        <v>61</v>
      </c>
      <c r="B70" s="1" t="n">
        <v>43930</v>
      </c>
      <c r="C70" s="12" t="n">
        <v>1668</v>
      </c>
      <c r="D70" s="12" t="n">
        <v>206</v>
      </c>
      <c r="E70" s="12" t="n">
        <v>52</v>
      </c>
      <c r="F70" s="12" t="n">
        <v>7</v>
      </c>
      <c r="G70" s="12" t="n">
        <v>35</v>
      </c>
      <c r="H70" s="12" t="n">
        <v>1581</v>
      </c>
      <c r="I70" s="12" t="n">
        <v>33</v>
      </c>
      <c r="J70" s="12" t="n">
        <v>38</v>
      </c>
      <c r="K70" s="32" t="n">
        <v>1</v>
      </c>
      <c r="L70" s="12" t="n">
        <v>7205</v>
      </c>
      <c r="M70" s="12" t="n">
        <v>165</v>
      </c>
    </row>
    <row r="71" customFormat="false" ht="15.25" hidden="false" customHeight="false" outlineLevel="0" collapsed="false">
      <c r="A71" s="0" t="s">
        <v>61</v>
      </c>
      <c r="B71" s="1" t="n">
        <v>43931</v>
      </c>
      <c r="C71" s="12" t="n">
        <v>1892</v>
      </c>
      <c r="D71" s="12" t="n">
        <v>224</v>
      </c>
      <c r="E71" s="12" t="n">
        <v>57</v>
      </c>
      <c r="F71" s="12" t="n">
        <v>5</v>
      </c>
      <c r="G71" s="12" t="n">
        <v>45</v>
      </c>
      <c r="H71" s="12" t="n">
        <v>1790</v>
      </c>
      <c r="I71" s="12" t="n">
        <v>33</v>
      </c>
      <c r="J71" s="12" t="n">
        <v>43</v>
      </c>
      <c r="K71" s="32" t="n">
        <v>1</v>
      </c>
      <c r="L71" s="12" t="n">
        <v>20608</v>
      </c>
      <c r="M71" s="12" t="n">
        <v>471</v>
      </c>
    </row>
    <row r="72" customFormat="false" ht="15.25" hidden="false" customHeight="false" outlineLevel="0" collapsed="false">
      <c r="A72" s="0" t="s">
        <v>61</v>
      </c>
      <c r="B72" s="1" t="n">
        <v>43932</v>
      </c>
      <c r="C72" s="12" t="n">
        <v>2203</v>
      </c>
      <c r="D72" s="12" t="n">
        <v>311</v>
      </c>
      <c r="E72" s="12" t="n">
        <v>69</v>
      </c>
      <c r="F72" s="12" t="n">
        <v>12</v>
      </c>
      <c r="G72" s="12" t="n">
        <v>61</v>
      </c>
      <c r="H72" s="12" t="n">
        <v>2073</v>
      </c>
      <c r="I72" s="12" t="n">
        <v>33</v>
      </c>
      <c r="J72" s="12" t="n">
        <v>50</v>
      </c>
      <c r="K72" s="32" t="n">
        <v>2</v>
      </c>
      <c r="L72" s="12" t="n">
        <v>23522</v>
      </c>
      <c r="M72" s="12" t="n">
        <v>538</v>
      </c>
    </row>
    <row r="73" customFormat="false" ht="15.25" hidden="false" customHeight="false" outlineLevel="0" collapsed="false">
      <c r="A73" s="0" t="s">
        <v>61</v>
      </c>
      <c r="B73" s="1" t="n">
        <v>43933</v>
      </c>
      <c r="C73" s="12" t="n">
        <v>2511</v>
      </c>
      <c r="D73" s="12" t="n">
        <v>308</v>
      </c>
      <c r="E73" s="12" t="n">
        <v>73</v>
      </c>
      <c r="F73" s="12" t="n">
        <v>4</v>
      </c>
      <c r="G73" s="12" t="n">
        <v>79</v>
      </c>
      <c r="H73" s="12" t="n">
        <v>2359</v>
      </c>
      <c r="I73" s="12" t="n">
        <v>45</v>
      </c>
      <c r="J73" s="12" t="n">
        <v>57</v>
      </c>
      <c r="K73" s="32" t="n">
        <v>2</v>
      </c>
      <c r="L73" s="12" t="n">
        <v>26577</v>
      </c>
      <c r="M73" s="12" t="n">
        <v>608</v>
      </c>
    </row>
    <row r="74" customFormat="false" ht="15.25" hidden="false" customHeight="false" outlineLevel="0" collapsed="false">
      <c r="A74" s="0" t="s">
        <v>61</v>
      </c>
      <c r="B74" s="1" t="n">
        <v>43934</v>
      </c>
      <c r="C74" s="12" t="n">
        <v>2777</v>
      </c>
      <c r="D74" s="12" t="n">
        <v>266</v>
      </c>
      <c r="E74" s="12" t="n">
        <v>83</v>
      </c>
      <c r="F74" s="12" t="n">
        <v>10</v>
      </c>
      <c r="G74" s="12" t="n">
        <v>89</v>
      </c>
      <c r="H74" s="12" t="n">
        <v>2605</v>
      </c>
      <c r="I74" s="12" t="n">
        <v>45</v>
      </c>
      <c r="J74" s="12" t="n">
        <v>63</v>
      </c>
      <c r="K74" s="32" t="n">
        <v>2</v>
      </c>
      <c r="L74" s="12" t="n">
        <v>30314</v>
      </c>
      <c r="M74" s="12" t="n">
        <v>693</v>
      </c>
    </row>
    <row r="75" customFormat="false" ht="15.25" hidden="false" customHeight="false" outlineLevel="0" collapsed="false">
      <c r="A75" s="0" t="s">
        <v>61</v>
      </c>
      <c r="B75" s="1" t="n">
        <v>43935</v>
      </c>
      <c r="C75" s="12" t="n">
        <v>3102</v>
      </c>
      <c r="D75" s="12" t="n">
        <v>325</v>
      </c>
      <c r="E75" s="12" t="n">
        <v>93</v>
      </c>
      <c r="F75" s="12" t="n">
        <v>10</v>
      </c>
      <c r="G75" s="12" t="n">
        <v>97</v>
      </c>
      <c r="H75" s="12" t="n">
        <v>2912</v>
      </c>
      <c r="I75" s="12" t="n">
        <v>45</v>
      </c>
      <c r="J75" s="12" t="n">
        <v>71</v>
      </c>
      <c r="K75" s="32" t="n">
        <v>2</v>
      </c>
      <c r="L75" s="12" t="n">
        <v>32496</v>
      </c>
      <c r="M75" s="12" t="n">
        <v>743</v>
      </c>
    </row>
    <row r="76" customFormat="false" ht="15.25" hidden="false" customHeight="false" outlineLevel="0" collapsed="false">
      <c r="A76" s="0" t="s">
        <v>61</v>
      </c>
      <c r="B76" s="1" t="n">
        <v>43936</v>
      </c>
      <c r="C76" s="12" t="n">
        <v>3372</v>
      </c>
      <c r="D76" s="12" t="n">
        <v>270</v>
      </c>
      <c r="E76" s="12" t="n">
        <v>98</v>
      </c>
      <c r="F76" s="12" t="n">
        <v>5</v>
      </c>
      <c r="G76" s="12" t="n">
        <v>119</v>
      </c>
      <c r="H76" s="12" t="n">
        <v>3155</v>
      </c>
      <c r="I76" s="12" t="n">
        <v>45</v>
      </c>
      <c r="J76" s="12" t="n">
        <v>77</v>
      </c>
      <c r="K76" s="32" t="n">
        <v>2</v>
      </c>
      <c r="L76" s="12" t="n">
        <v>35153</v>
      </c>
      <c r="M76" s="12" t="n">
        <v>804</v>
      </c>
    </row>
    <row r="77" customFormat="false" ht="15.25" hidden="false" customHeight="false" outlineLevel="0" collapsed="false">
      <c r="A77" s="0" t="s">
        <v>61</v>
      </c>
      <c r="B77" s="1" t="n">
        <v>43937</v>
      </c>
      <c r="C77" s="12" t="n">
        <v>3764</v>
      </c>
      <c r="D77" s="12" t="n">
        <v>392</v>
      </c>
      <c r="E77" s="12" t="n">
        <v>108</v>
      </c>
      <c r="F77" s="12" t="n">
        <v>10</v>
      </c>
      <c r="G77" s="12" t="n">
        <v>143</v>
      </c>
      <c r="H77" s="12" t="n">
        <v>3513</v>
      </c>
      <c r="I77" s="12" t="n">
        <v>45</v>
      </c>
      <c r="J77" s="12" t="n">
        <v>86</v>
      </c>
      <c r="K77" s="32" t="n">
        <v>2</v>
      </c>
      <c r="L77" s="12" t="n">
        <v>39084</v>
      </c>
      <c r="M77" s="12" t="n">
        <v>894</v>
      </c>
    </row>
    <row r="78" customFormat="false" ht="15.25" hidden="false" customHeight="false" outlineLevel="0" collapsed="false">
      <c r="A78" s="0" t="s">
        <v>61</v>
      </c>
      <c r="B78" s="1" t="n">
        <v>43938</v>
      </c>
      <c r="C78" s="12" t="n">
        <v>4161</v>
      </c>
      <c r="D78" s="12" t="n">
        <v>397</v>
      </c>
      <c r="E78" s="12" t="n">
        <v>116</v>
      </c>
      <c r="F78" s="12" t="n">
        <v>8</v>
      </c>
      <c r="G78" s="12" t="n">
        <v>186</v>
      </c>
      <c r="H78" s="12" t="n">
        <v>3859</v>
      </c>
      <c r="I78" s="12" t="n">
        <v>45</v>
      </c>
      <c r="J78" s="12" t="n">
        <v>95</v>
      </c>
      <c r="K78" s="32" t="n">
        <v>3</v>
      </c>
      <c r="L78" s="12" t="n">
        <v>42823</v>
      </c>
      <c r="M78" s="12" t="n">
        <v>979</v>
      </c>
    </row>
    <row r="79" customFormat="false" ht="15.25" hidden="false" customHeight="false" outlineLevel="0" collapsed="false">
      <c r="A79" s="0" t="s">
        <v>61</v>
      </c>
      <c r="B79" s="1" t="n">
        <v>43939</v>
      </c>
      <c r="C79" s="12" t="n">
        <v>4662</v>
      </c>
      <c r="D79" s="12" t="n">
        <v>501</v>
      </c>
      <c r="E79" s="12" t="n">
        <v>125</v>
      </c>
      <c r="F79" s="12" t="n">
        <v>9</v>
      </c>
      <c r="G79" s="12" t="n">
        <v>246</v>
      </c>
      <c r="H79" s="12" t="n">
        <v>4291</v>
      </c>
      <c r="I79" s="12" t="n">
        <v>45</v>
      </c>
      <c r="J79" s="12" t="n">
        <v>107</v>
      </c>
      <c r="K79" s="32" t="n">
        <v>3</v>
      </c>
      <c r="L79" s="12" t="n">
        <v>47096</v>
      </c>
      <c r="M79" s="12" t="n">
        <v>1077</v>
      </c>
    </row>
    <row r="80" customFormat="false" ht="15.25" hidden="false" customHeight="false" outlineLevel="0" collapsed="false">
      <c r="A80" s="0" t="s">
        <v>61</v>
      </c>
      <c r="B80" s="1" t="n">
        <v>43940</v>
      </c>
      <c r="C80" s="12" t="n">
        <v>5106</v>
      </c>
      <c r="D80" s="12" t="n">
        <v>444</v>
      </c>
      <c r="E80" s="12" t="n">
        <v>133</v>
      </c>
      <c r="F80" s="12" t="n">
        <v>8</v>
      </c>
      <c r="G80" s="12" t="n">
        <v>275</v>
      </c>
      <c r="H80" s="12" t="n">
        <v>4698</v>
      </c>
      <c r="I80" s="12" t="n">
        <v>45</v>
      </c>
      <c r="J80" s="12" t="n">
        <v>117</v>
      </c>
      <c r="K80" s="32" t="n">
        <v>3</v>
      </c>
      <c r="L80" s="12" t="n">
        <v>52534</v>
      </c>
      <c r="M80" s="12" t="n">
        <v>1201</v>
      </c>
    </row>
    <row r="81" customFormat="false" ht="15.25" hidden="false" customHeight="false" outlineLevel="0" collapsed="false">
      <c r="A81" s="0" t="s">
        <v>61</v>
      </c>
      <c r="B81" s="1" t="n">
        <v>43941</v>
      </c>
      <c r="C81" s="12" t="n">
        <v>5449</v>
      </c>
      <c r="D81" s="12" t="n">
        <v>343</v>
      </c>
      <c r="E81" s="12" t="n">
        <v>141</v>
      </c>
      <c r="F81" s="12" t="n">
        <v>8</v>
      </c>
      <c r="G81" s="12" t="n">
        <v>347</v>
      </c>
      <c r="H81" s="12" t="n">
        <v>4961</v>
      </c>
      <c r="I81" s="12" t="n">
        <v>45</v>
      </c>
      <c r="J81" s="12" t="n">
        <v>125</v>
      </c>
      <c r="K81" s="32" t="n">
        <v>3</v>
      </c>
      <c r="L81" s="12" t="n">
        <v>57111</v>
      </c>
      <c r="M81" s="12" t="n">
        <v>1306</v>
      </c>
    </row>
    <row r="82" customFormat="false" ht="15.25" hidden="false" customHeight="false" outlineLevel="0" collapsed="false">
      <c r="A82" s="0" t="s">
        <v>61</v>
      </c>
      <c r="B82" s="1" t="n">
        <v>43942</v>
      </c>
      <c r="C82" s="6" t="n">
        <v>5710</v>
      </c>
      <c r="D82" s="6" t="n">
        <v>261</v>
      </c>
      <c r="E82" s="6" t="n">
        <v>151</v>
      </c>
      <c r="F82" s="6" t="n">
        <v>10</v>
      </c>
      <c r="G82" s="6" t="n">
        <v>359</v>
      </c>
      <c r="H82" s="6" t="n">
        <v>5200</v>
      </c>
      <c r="I82" s="6" t="n">
        <v>45</v>
      </c>
      <c r="J82" s="6" t="n">
        <v>131</v>
      </c>
      <c r="K82" s="32" t="n">
        <v>3</v>
      </c>
      <c r="L82" s="6" t="n">
        <v>58093</v>
      </c>
      <c r="M82" s="6" t="n">
        <v>1328</v>
      </c>
    </row>
    <row r="83" customFormat="false" ht="15.25" hidden="false" customHeight="false" outlineLevel="0" collapsed="false">
      <c r="A83" s="0" t="s">
        <v>61</v>
      </c>
      <c r="B83" s="1" t="n">
        <v>43943</v>
      </c>
      <c r="C83" s="6" t="n">
        <v>6125</v>
      </c>
      <c r="D83" s="6" t="n">
        <v>415</v>
      </c>
      <c r="E83" s="6" t="n">
        <v>161</v>
      </c>
      <c r="F83" s="6" t="n">
        <v>10</v>
      </c>
      <c r="G83" s="6" t="n">
        <v>367</v>
      </c>
      <c r="H83" s="6" t="n">
        <v>5597</v>
      </c>
      <c r="I83" s="6" t="n">
        <v>45</v>
      </c>
      <c r="J83" s="6" t="n">
        <v>140</v>
      </c>
      <c r="K83" s="9" t="n">
        <v>4</v>
      </c>
      <c r="L83" s="6" t="n">
        <v>61997</v>
      </c>
      <c r="M83" s="6" t="n">
        <v>1418</v>
      </c>
    </row>
    <row r="84" customFormat="false" ht="15.25" hidden="false" customHeight="false" outlineLevel="0" collapsed="false">
      <c r="A84" s="0" t="s">
        <v>61</v>
      </c>
      <c r="B84" s="1" t="n">
        <v>43944</v>
      </c>
      <c r="C84" s="6" t="n">
        <v>6592</v>
      </c>
      <c r="D84" s="6" t="n">
        <v>467</v>
      </c>
      <c r="E84" s="6" t="n">
        <v>174</v>
      </c>
      <c r="F84" s="6" t="n">
        <v>13</v>
      </c>
      <c r="G84" s="6" t="n">
        <v>424</v>
      </c>
      <c r="H84" s="6" t="n">
        <v>5994</v>
      </c>
      <c r="I84" s="6" t="n">
        <v>45</v>
      </c>
      <c r="J84" s="6" t="n">
        <v>151</v>
      </c>
      <c r="K84" s="9" t="n">
        <v>4</v>
      </c>
      <c r="L84" s="6" t="n">
        <v>67520</v>
      </c>
      <c r="M84" s="6" t="n">
        <v>1544</v>
      </c>
    </row>
    <row r="85" customFormat="false" ht="15.25" hidden="false" customHeight="false" outlineLevel="0" collapsed="false">
      <c r="A85" s="0" t="s">
        <v>61</v>
      </c>
      <c r="B85" s="1" t="n">
        <v>43945</v>
      </c>
      <c r="C85" s="6" t="n">
        <v>7170</v>
      </c>
      <c r="D85" s="6" t="n">
        <v>578</v>
      </c>
      <c r="E85" s="6" t="n">
        <v>187</v>
      </c>
      <c r="F85" s="6" t="n">
        <v>13</v>
      </c>
      <c r="G85" s="6" t="n">
        <v>504</v>
      </c>
      <c r="H85" s="6" t="n">
        <v>6479</v>
      </c>
      <c r="I85" s="6" t="n">
        <v>45</v>
      </c>
      <c r="J85" s="6" t="n">
        <v>164</v>
      </c>
      <c r="K85" s="9" t="n">
        <v>4</v>
      </c>
      <c r="L85" s="6" t="n">
        <v>72296</v>
      </c>
      <c r="M85" s="6" t="n">
        <v>1653</v>
      </c>
    </row>
    <row r="86" customFormat="false" ht="15.25" hidden="false" customHeight="false" outlineLevel="0" collapsed="false">
      <c r="A86" s="0" t="s">
        <v>61</v>
      </c>
      <c r="B86" s="1" t="n">
        <v>43946</v>
      </c>
      <c r="C86" s="6" t="n">
        <v>7647</v>
      </c>
      <c r="D86" s="6" t="n">
        <v>477</v>
      </c>
      <c r="E86" s="6" t="n">
        <v>193</v>
      </c>
      <c r="F86" s="6" t="n">
        <v>6</v>
      </c>
      <c r="G86" s="6" t="n">
        <v>601</v>
      </c>
      <c r="H86" s="6" t="n">
        <v>6853</v>
      </c>
      <c r="I86" s="6" t="n">
        <v>45</v>
      </c>
      <c r="J86" s="6" t="n">
        <v>175</v>
      </c>
      <c r="K86" s="9" t="n">
        <v>4</v>
      </c>
      <c r="L86" s="6" t="n">
        <v>77752</v>
      </c>
      <c r="M86" s="6" t="n">
        <v>1778</v>
      </c>
    </row>
    <row r="87" customFormat="false" ht="15.25" hidden="false" customHeight="false" outlineLevel="0" collapsed="false">
      <c r="A87" s="0" t="s">
        <v>61</v>
      </c>
      <c r="B87" s="1" t="n">
        <v>43947</v>
      </c>
      <c r="C87" s="6" t="n">
        <v>8125</v>
      </c>
      <c r="D87" s="6" t="n">
        <v>478</v>
      </c>
      <c r="E87" s="6" t="n">
        <v>201</v>
      </c>
      <c r="F87" s="6" t="n">
        <v>8</v>
      </c>
      <c r="G87" s="6" t="n">
        <v>782</v>
      </c>
      <c r="H87" s="6" t="n">
        <v>7142</v>
      </c>
      <c r="I87" s="6" t="n">
        <v>104</v>
      </c>
      <c r="J87" s="6" t="n">
        <v>186</v>
      </c>
      <c r="K87" s="9" t="n">
        <v>5</v>
      </c>
      <c r="L87" s="6" t="n">
        <v>83577</v>
      </c>
      <c r="M87" s="6" t="n">
        <v>1911</v>
      </c>
    </row>
    <row r="88" customFormat="false" ht="15.25" hidden="false" customHeight="false" outlineLevel="0" collapsed="false">
      <c r="A88" s="0" t="s">
        <v>61</v>
      </c>
      <c r="B88" s="1" t="n">
        <v>43948</v>
      </c>
      <c r="C88" s="6" t="n">
        <v>8617</v>
      </c>
      <c r="D88" s="6" t="n">
        <v>492</v>
      </c>
      <c r="E88" s="6" t="n">
        <v>209</v>
      </c>
      <c r="F88" s="6" t="n">
        <v>8</v>
      </c>
      <c r="G88" s="6" t="n">
        <v>840</v>
      </c>
      <c r="H88" s="6" t="n">
        <v>7568</v>
      </c>
      <c r="I88" s="6" t="n">
        <v>107</v>
      </c>
      <c r="J88" s="6" t="n">
        <v>197</v>
      </c>
      <c r="K88" s="9" t="n">
        <v>5</v>
      </c>
      <c r="L88" s="6" t="n">
        <v>89373</v>
      </c>
      <c r="M88" s="6" t="n">
        <v>2044</v>
      </c>
    </row>
    <row r="89" customFormat="false" ht="14" hidden="false" customHeight="false" outlineLevel="0" collapsed="false">
      <c r="A89" s="0" t="s">
        <v>61</v>
      </c>
      <c r="B89" s="1" t="n">
        <v>43949</v>
      </c>
      <c r="C89" s="2" t="n">
        <v>9009</v>
      </c>
      <c r="D89" s="2" t="n">
        <v>392</v>
      </c>
      <c r="E89" s="2" t="n">
        <v>220</v>
      </c>
      <c r="F89" s="2" t="n">
        <v>11</v>
      </c>
      <c r="G89" s="2" t="n">
        <v>864</v>
      </c>
      <c r="H89" s="2" t="n">
        <v>7925</v>
      </c>
      <c r="I89" s="2" t="n">
        <v>110</v>
      </c>
      <c r="J89" s="2" t="n">
        <v>206</v>
      </c>
      <c r="K89" s="2" t="n">
        <v>5</v>
      </c>
      <c r="L89" s="2" t="n">
        <v>93519</v>
      </c>
      <c r="M89" s="2" t="n">
        <v>2138</v>
      </c>
    </row>
    <row r="90" customFormat="false" ht="14" hidden="false" customHeight="false" outlineLevel="0" collapsed="false">
      <c r="A90" s="0" t="s">
        <v>61</v>
      </c>
      <c r="B90" s="1" t="n">
        <v>43950</v>
      </c>
      <c r="C90" s="2" t="n">
        <v>9410</v>
      </c>
      <c r="D90" s="2" t="n">
        <v>401</v>
      </c>
      <c r="E90" s="2" t="n">
        <v>239</v>
      </c>
      <c r="F90" s="2" t="n">
        <v>19</v>
      </c>
      <c r="G90" s="2" t="n">
        <v>992</v>
      </c>
      <c r="H90" s="2" t="n">
        <v>8179</v>
      </c>
      <c r="I90" s="2" t="n">
        <v>121</v>
      </c>
      <c r="J90" s="2" t="n">
        <v>215</v>
      </c>
      <c r="K90" s="2" t="n">
        <v>5</v>
      </c>
      <c r="L90" s="2" t="n">
        <v>98719</v>
      </c>
      <c r="M90" s="2" t="n">
        <v>2257</v>
      </c>
    </row>
    <row r="91" customFormat="false" ht="14" hidden="false" customHeight="false" outlineLevel="0" collapsed="false">
      <c r="A91" s="0" t="s">
        <v>61</v>
      </c>
      <c r="B91" s="1" t="n">
        <v>43951</v>
      </c>
      <c r="C91" s="2" t="n">
        <v>9866</v>
      </c>
      <c r="D91" s="2" t="n">
        <v>456</v>
      </c>
      <c r="E91" s="2" t="n">
        <v>250</v>
      </c>
      <c r="F91" s="2" t="n">
        <v>11</v>
      </c>
      <c r="G91" s="2" t="n">
        <v>1103</v>
      </c>
      <c r="H91" s="2" t="n">
        <v>8513</v>
      </c>
      <c r="I91" s="2" t="n">
        <v>129</v>
      </c>
      <c r="J91" s="2" t="n">
        <v>226</v>
      </c>
      <c r="K91" s="2" t="n">
        <v>6</v>
      </c>
      <c r="L91" s="2" t="n">
        <v>104544</v>
      </c>
      <c r="M91" s="2" t="n">
        <v>2390</v>
      </c>
    </row>
    <row r="92" customFormat="false" ht="14.75" hidden="false" customHeight="false" outlineLevel="0" collapsed="false">
      <c r="A92" s="0" t="s">
        <v>61</v>
      </c>
      <c r="B92" s="1" t="n">
        <v>43952</v>
      </c>
      <c r="C92" s="2" t="n">
        <v>10406</v>
      </c>
      <c r="D92" s="2" t="n">
        <v>540</v>
      </c>
      <c r="E92" s="2" t="n">
        <v>261</v>
      </c>
      <c r="F92" s="2" t="n">
        <v>11</v>
      </c>
      <c r="G92" s="2" t="n">
        <v>1238</v>
      </c>
      <c r="H92" s="2" t="n">
        <v>8907</v>
      </c>
      <c r="I92" s="2" t="n">
        <v>138</v>
      </c>
      <c r="J92" s="2" t="n">
        <v>238</v>
      </c>
      <c r="K92" s="2" t="n">
        <v>6</v>
      </c>
      <c r="L92" s="2" t="n">
        <v>111859</v>
      </c>
      <c r="M92" s="2" t="n">
        <v>2558</v>
      </c>
    </row>
    <row r="93" customFormat="false" ht="15.25" hidden="false" customHeight="false" outlineLevel="0" collapsed="false">
      <c r="A93" s="0" t="s">
        <v>61</v>
      </c>
      <c r="B93" s="1" t="n">
        <v>43953</v>
      </c>
      <c r="C93" s="6" t="n">
        <f aca="false">Sheet1!ZK94</f>
        <v>10861</v>
      </c>
      <c r="D93" s="6" t="n">
        <f aca="false">Sheet1!ZL94</f>
        <v>455</v>
      </c>
      <c r="E93" s="6" t="n">
        <f aca="false">Sheet1!ZM94</f>
        <v>272</v>
      </c>
      <c r="F93" s="6" t="n">
        <f aca="false">Sheet1!ZN94</f>
        <v>11</v>
      </c>
      <c r="G93" s="6" t="n">
        <f aca="false">Sheet1!ZO94</f>
        <v>1413</v>
      </c>
      <c r="H93" s="6" t="n">
        <f aca="false">Sheet1!ZP94</f>
        <v>9176</v>
      </c>
      <c r="I93" s="6" t="n">
        <f aca="false">Sheet1!ZQ94</f>
        <v>143</v>
      </c>
      <c r="J93" s="6" t="n">
        <f aca="false">Sheet1!ZR94</f>
        <v>248</v>
      </c>
      <c r="K93" s="6" t="n">
        <f aca="false">Sheet1!ZS94</f>
        <v>6</v>
      </c>
      <c r="L93" s="6" t="n">
        <f aca="false">Sheet1!ZT94</f>
        <v>118545</v>
      </c>
      <c r="M93" s="6" t="n">
        <f aca="false">Sheet1!ZU94</f>
        <v>2711</v>
      </c>
    </row>
    <row r="94" customFormat="false" ht="15.25" hidden="false" customHeight="false" outlineLevel="0" collapsed="false">
      <c r="A94" s="0" t="s">
        <v>61</v>
      </c>
      <c r="B94" s="1" t="n">
        <v>43954</v>
      </c>
      <c r="C94" s="6" t="n">
        <f aca="false">Sheet1!ZK95</f>
        <v>11411</v>
      </c>
      <c r="D94" s="6" t="n">
        <f aca="false">Sheet1!ZL95</f>
        <v>550</v>
      </c>
      <c r="E94" s="6" t="n">
        <f aca="false">Sheet1!ZM95</f>
        <v>279</v>
      </c>
      <c r="F94" s="6" t="n">
        <f aca="false">Sheet1!ZN95</f>
        <v>7</v>
      </c>
      <c r="G94" s="6" t="n">
        <f aca="false">Sheet1!ZO95</f>
        <v>1498</v>
      </c>
      <c r="H94" s="6" t="n">
        <f aca="false">Sheet1!ZP95</f>
        <v>9634</v>
      </c>
      <c r="I94" s="6" t="n">
        <f aca="false">Sheet1!ZQ95</f>
        <v>151</v>
      </c>
      <c r="J94" s="6" t="n">
        <f aca="false">Sheet1!ZR95</f>
        <v>261</v>
      </c>
      <c r="K94" s="6" t="n">
        <f aca="false">Sheet1!ZS95</f>
        <v>6</v>
      </c>
      <c r="L94" s="6" t="n">
        <f aca="false">Sheet1!ZT95</f>
        <v>122752</v>
      </c>
      <c r="M94" s="6" t="n">
        <f aca="false">Sheet1!ZU95</f>
        <v>2807</v>
      </c>
    </row>
    <row r="95" customFormat="false" ht="15.25" hidden="false" customHeight="false" outlineLevel="0" collapsed="false">
      <c r="A95" s="0" t="s">
        <v>61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9"/>
      <c r="L95" s="6"/>
      <c r="M95" s="6"/>
    </row>
    <row r="96" customFormat="false" ht="15.25" hidden="false" customHeight="false" outlineLevel="0" collapsed="false">
      <c r="A96" s="0" t="s">
        <v>61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9"/>
      <c r="L96" s="6"/>
      <c r="M96" s="6"/>
    </row>
    <row r="97" customFormat="false" ht="15.25" hidden="false" customHeight="false" outlineLevel="0" collapsed="false">
      <c r="C97" s="6"/>
      <c r="D97" s="6"/>
      <c r="E97" s="6"/>
      <c r="F97" s="6"/>
      <c r="G97" s="6"/>
      <c r="H97" s="6"/>
      <c r="I97" s="6"/>
      <c r="J97" s="6"/>
      <c r="K97" s="9"/>
      <c r="L97" s="6"/>
      <c r="M97" s="6"/>
    </row>
    <row r="98" customFormat="false" ht="15.25" hidden="false" customHeight="false" outlineLevel="0" collapsed="false">
      <c r="C98" s="6"/>
      <c r="D98" s="6"/>
      <c r="E98" s="6"/>
      <c r="F98" s="6"/>
      <c r="G98" s="6"/>
      <c r="H98" s="6"/>
      <c r="I98" s="6"/>
      <c r="J98" s="6"/>
      <c r="K98" s="9"/>
      <c r="L98" s="6"/>
      <c r="M98" s="6"/>
    </row>
    <row r="99" customFormat="false" ht="15.25" hidden="false" customHeight="false" outlineLevel="0" collapsed="false">
      <c r="C99" s="6"/>
      <c r="D99" s="6"/>
      <c r="E99" s="6"/>
      <c r="F99" s="6"/>
      <c r="G99" s="6"/>
      <c r="H99" s="6"/>
      <c r="I99" s="6"/>
      <c r="J99" s="6"/>
      <c r="K99" s="9"/>
      <c r="L99" s="6"/>
      <c r="M99" s="6"/>
    </row>
    <row r="100" customFormat="false" ht="15.25" hidden="false" customHeight="false" outlineLevel="0" collapsed="false">
      <c r="C100" s="6"/>
      <c r="D100" s="6"/>
      <c r="E100" s="6"/>
      <c r="F100" s="6"/>
      <c r="G100" s="6"/>
      <c r="H100" s="6"/>
      <c r="I100" s="6"/>
      <c r="J100" s="6"/>
      <c r="K100" s="9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6"/>
      <c r="K101" s="9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6"/>
      <c r="K102" s="9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9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9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9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9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9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9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9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9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9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9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9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9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9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9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9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9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9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9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9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9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9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9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9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9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9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9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9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9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9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9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9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9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9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9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9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9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9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9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33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9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9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33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9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33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9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9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9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9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9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9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9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9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9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9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9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9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5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59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5"/>
    <col collapsed="false" customWidth="true" hidden="false" outlineLevel="0" max="11" min="11" style="30" width="9.75"/>
    <col collapsed="false" customWidth="true" hidden="false" outlineLevel="0" max="13" min="12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31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62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25" hidden="false" customHeight="false" outlineLevel="0" collapsed="false">
      <c r="A3" s="0" t="s">
        <v>62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25" hidden="false" customHeight="false" outlineLevel="0" collapsed="false">
      <c r="A4" s="0" t="s">
        <v>62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25" hidden="false" customHeight="false" outlineLevel="0" collapsed="false">
      <c r="A5" s="0" t="s">
        <v>62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25" hidden="false" customHeight="false" outlineLevel="0" collapsed="false">
      <c r="A6" s="0" t="s">
        <v>62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25" hidden="false" customHeight="false" outlineLevel="0" collapsed="false">
      <c r="A7" s="0" t="s">
        <v>62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25" hidden="false" customHeight="false" outlineLevel="0" collapsed="false">
      <c r="A8" s="0" t="s">
        <v>62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25" hidden="false" customHeight="false" outlineLevel="0" collapsed="false">
      <c r="A9" s="0" t="s">
        <v>62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25" hidden="false" customHeight="false" outlineLevel="0" collapsed="false">
      <c r="A10" s="0" t="s">
        <v>62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25" hidden="false" customHeight="false" outlineLevel="0" collapsed="false">
      <c r="A11" s="0" t="s">
        <v>62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25" hidden="false" customHeight="false" outlineLevel="0" collapsed="false">
      <c r="A12" s="0" t="s">
        <v>62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25" hidden="false" customHeight="false" outlineLevel="0" collapsed="false">
      <c r="A13" s="0" t="s">
        <v>62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25" hidden="false" customHeight="false" outlineLevel="0" collapsed="false">
      <c r="A14" s="0" t="s">
        <v>62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25" hidden="false" customHeight="false" outlineLevel="0" collapsed="false">
      <c r="A15" s="0" t="s">
        <v>62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25" hidden="false" customHeight="false" outlineLevel="0" collapsed="false">
      <c r="A16" s="0" t="s">
        <v>62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25" hidden="false" customHeight="false" outlineLevel="0" collapsed="false">
      <c r="A17" s="0" t="s">
        <v>62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25" hidden="false" customHeight="false" outlineLevel="0" collapsed="false">
      <c r="A18" s="0" t="s">
        <v>62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25" hidden="false" customHeight="false" outlineLevel="0" collapsed="false">
      <c r="A19" s="0" t="s">
        <v>62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25" hidden="false" customHeight="false" outlineLevel="0" collapsed="false">
      <c r="A20" s="0" t="s">
        <v>62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25" hidden="false" customHeight="false" outlineLevel="0" collapsed="false">
      <c r="A21" s="0" t="s">
        <v>62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25" hidden="false" customHeight="false" outlineLevel="0" collapsed="false">
      <c r="A22" s="0" t="s">
        <v>62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25" hidden="false" customHeight="false" outlineLevel="0" collapsed="false">
      <c r="A23" s="0" t="s">
        <v>62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25" hidden="false" customHeight="false" outlineLevel="0" collapsed="false">
      <c r="A24" s="0" t="s">
        <v>62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25" hidden="false" customHeight="false" outlineLevel="0" collapsed="false">
      <c r="A25" s="0" t="s">
        <v>62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25" hidden="false" customHeight="false" outlineLevel="0" collapsed="false">
      <c r="A26" s="0" t="s">
        <v>62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25" hidden="false" customHeight="false" outlineLevel="0" collapsed="false">
      <c r="A27" s="0" t="s">
        <v>62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25" hidden="false" customHeight="false" outlineLevel="0" collapsed="false">
      <c r="A28" s="0" t="s">
        <v>62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25" hidden="false" customHeight="false" outlineLevel="0" collapsed="false">
      <c r="A29" s="0" t="s">
        <v>62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25" hidden="false" customHeight="false" outlineLevel="0" collapsed="false">
      <c r="A30" s="0" t="s">
        <v>62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25" hidden="false" customHeight="false" outlineLevel="0" collapsed="false">
      <c r="A31" s="0" t="s">
        <v>62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25" hidden="false" customHeight="false" outlineLevel="0" collapsed="false">
      <c r="A32" s="0" t="s">
        <v>62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25" hidden="false" customHeight="false" outlineLevel="0" collapsed="false">
      <c r="A33" s="0" t="s">
        <v>62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25" hidden="false" customHeight="false" outlineLevel="0" collapsed="false">
      <c r="A34" s="0" t="s">
        <v>62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25" hidden="false" customHeight="false" outlineLevel="0" collapsed="false">
      <c r="A35" s="0" t="s">
        <v>62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25" hidden="false" customHeight="false" outlineLevel="0" collapsed="false">
      <c r="A36" s="0" t="s">
        <v>62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25" hidden="false" customHeight="false" outlineLevel="0" collapsed="false">
      <c r="A37" s="0" t="s">
        <v>62</v>
      </c>
      <c r="B37" s="1" t="n">
        <v>43897</v>
      </c>
      <c r="C37" s="7" t="n">
        <v>15</v>
      </c>
      <c r="D37" s="7" t="n">
        <v>3</v>
      </c>
      <c r="E37" s="7"/>
      <c r="F37" s="7"/>
      <c r="G37" s="7" t="n">
        <v>1</v>
      </c>
      <c r="H37" s="7" t="n">
        <v>14</v>
      </c>
      <c r="I37" s="7"/>
      <c r="J37" s="7"/>
      <c r="K37" s="9"/>
      <c r="L37" s="7"/>
      <c r="M37" s="7"/>
    </row>
    <row r="38" customFormat="false" ht="15.25" hidden="false" customHeight="false" outlineLevel="0" collapsed="false">
      <c r="A38" s="0" t="s">
        <v>62</v>
      </c>
      <c r="B38" s="1" t="n">
        <v>43898</v>
      </c>
      <c r="C38" s="6" t="n">
        <v>19</v>
      </c>
      <c r="D38" s="6" t="n">
        <v>4</v>
      </c>
      <c r="E38" s="6"/>
      <c r="F38" s="6"/>
      <c r="G38" s="6" t="n">
        <v>1</v>
      </c>
      <c r="H38" s="6" t="n">
        <v>18</v>
      </c>
      <c r="I38" s="6"/>
      <c r="J38" s="6" t="n">
        <v>3.4</v>
      </c>
      <c r="K38" s="9"/>
      <c r="L38" s="6"/>
      <c r="M38" s="6"/>
    </row>
    <row r="39" customFormat="false" ht="15.25" hidden="false" customHeight="false" outlineLevel="0" collapsed="false">
      <c r="A39" s="0" t="s">
        <v>62</v>
      </c>
      <c r="B39" s="1" t="n">
        <v>43899</v>
      </c>
      <c r="C39" s="6" t="n">
        <v>25</v>
      </c>
      <c r="D39" s="6" t="n">
        <v>6</v>
      </c>
      <c r="E39" s="6"/>
      <c r="F39" s="6"/>
      <c r="G39" s="6" t="n">
        <v>1</v>
      </c>
      <c r="H39" s="6" t="n">
        <v>24</v>
      </c>
      <c r="I39" s="6"/>
      <c r="J39" s="6" t="n">
        <v>4.5</v>
      </c>
      <c r="K39" s="9"/>
      <c r="L39" s="6"/>
      <c r="M39" s="6"/>
    </row>
    <row r="40" customFormat="false" ht="15.25" hidden="false" customHeight="false" outlineLevel="0" collapsed="false">
      <c r="A40" s="0" t="s">
        <v>62</v>
      </c>
      <c r="B40" s="1" t="n">
        <v>43900</v>
      </c>
      <c r="C40" s="6" t="n">
        <v>33</v>
      </c>
      <c r="D40" s="6" t="n">
        <v>8</v>
      </c>
      <c r="E40" s="6"/>
      <c r="F40" s="6"/>
      <c r="G40" s="6" t="n">
        <v>1</v>
      </c>
      <c r="H40" s="6" t="n">
        <v>32</v>
      </c>
      <c r="I40" s="6"/>
      <c r="J40" s="6" t="n">
        <v>6</v>
      </c>
      <c r="K40" s="9"/>
      <c r="L40" s="6"/>
      <c r="M40" s="6"/>
    </row>
    <row r="41" customFormat="false" ht="15.25" hidden="false" customHeight="false" outlineLevel="0" collapsed="false">
      <c r="A41" s="0" t="s">
        <v>62</v>
      </c>
      <c r="B41" s="1" t="n">
        <v>43901</v>
      </c>
      <c r="C41" s="6" t="n">
        <v>40</v>
      </c>
      <c r="D41" s="6" t="n">
        <v>7</v>
      </c>
      <c r="E41" s="6"/>
      <c r="F41" s="6"/>
      <c r="G41" s="6" t="n">
        <v>1</v>
      </c>
      <c r="H41" s="6" t="n">
        <v>39</v>
      </c>
      <c r="I41" s="6"/>
      <c r="J41" s="6" t="n">
        <v>7.2</v>
      </c>
      <c r="K41" s="9"/>
      <c r="L41" s="6"/>
      <c r="M41" s="6"/>
    </row>
    <row r="42" customFormat="false" ht="15.25" hidden="false" customHeight="false" outlineLevel="0" collapsed="false">
      <c r="A42" s="0" t="s">
        <v>62</v>
      </c>
      <c r="B42" s="1" t="n">
        <v>43902</v>
      </c>
      <c r="C42" s="6" t="n">
        <v>59</v>
      </c>
      <c r="D42" s="6" t="n">
        <v>19</v>
      </c>
      <c r="E42" s="6"/>
      <c r="F42" s="6"/>
      <c r="G42" s="6" t="n">
        <v>1</v>
      </c>
      <c r="H42" s="6" t="n">
        <v>58</v>
      </c>
      <c r="I42" s="6"/>
      <c r="J42" s="6" t="n">
        <v>10.6</v>
      </c>
      <c r="K42" s="9"/>
      <c r="L42" s="6"/>
      <c r="M42" s="6"/>
    </row>
    <row r="43" customFormat="false" ht="15.25" hidden="false" customHeight="false" outlineLevel="0" collapsed="false">
      <c r="A43" s="0" t="s">
        <v>62</v>
      </c>
      <c r="B43" s="1" t="n">
        <v>43903</v>
      </c>
      <c r="C43" s="6" t="n">
        <v>109</v>
      </c>
      <c r="D43" s="6" t="n">
        <v>50</v>
      </c>
      <c r="E43" s="6"/>
      <c r="F43" s="6"/>
      <c r="G43" s="6" t="n">
        <v>1</v>
      </c>
      <c r="H43" s="6" t="n">
        <v>108</v>
      </c>
      <c r="I43" s="6"/>
      <c r="J43" s="6" t="n">
        <v>19.7</v>
      </c>
      <c r="K43" s="9"/>
      <c r="L43" s="6"/>
      <c r="M43" s="6"/>
    </row>
    <row r="44" customFormat="false" ht="15.25" hidden="false" customHeight="false" outlineLevel="0" collapsed="false">
      <c r="A44" s="0" t="s">
        <v>62</v>
      </c>
      <c r="B44" s="1" t="n">
        <v>43904</v>
      </c>
      <c r="C44" s="6" t="n">
        <v>155</v>
      </c>
      <c r="D44" s="6" t="n">
        <v>46</v>
      </c>
      <c r="E44" s="6"/>
      <c r="F44" s="6"/>
      <c r="G44" s="6" t="n">
        <v>1</v>
      </c>
      <c r="H44" s="6" t="n">
        <v>154</v>
      </c>
      <c r="I44" s="6"/>
      <c r="J44" s="6" t="n">
        <v>28</v>
      </c>
      <c r="K44" s="9"/>
      <c r="L44" s="6"/>
      <c r="M44" s="6"/>
    </row>
    <row r="45" customFormat="false" ht="15.25" hidden="false" customHeight="false" outlineLevel="0" collapsed="false">
      <c r="A45" s="0" t="s">
        <v>62</v>
      </c>
      <c r="B45" s="1" t="n">
        <v>43905</v>
      </c>
      <c r="C45" s="6" t="n">
        <v>225</v>
      </c>
      <c r="D45" s="6" t="n">
        <v>70</v>
      </c>
      <c r="E45" s="6"/>
      <c r="F45" s="6"/>
      <c r="G45" s="6" t="n">
        <v>10</v>
      </c>
      <c r="H45" s="6" t="n">
        <v>215</v>
      </c>
      <c r="I45" s="6"/>
      <c r="J45" s="6" t="n">
        <v>40.6</v>
      </c>
      <c r="K45" s="9"/>
      <c r="L45" s="6"/>
      <c r="M45" s="6"/>
    </row>
    <row r="46" customFormat="false" ht="15.25" hidden="false" customHeight="false" outlineLevel="0" collapsed="false">
      <c r="A46" s="0" t="s">
        <v>62</v>
      </c>
      <c r="B46" s="1" t="n">
        <v>43906</v>
      </c>
      <c r="C46" s="6" t="n">
        <v>244</v>
      </c>
      <c r="D46" s="6" t="n">
        <v>19</v>
      </c>
      <c r="E46" s="6"/>
      <c r="F46" s="6"/>
      <c r="G46" s="6" t="n">
        <v>10</v>
      </c>
      <c r="H46" s="6" t="n">
        <v>234</v>
      </c>
      <c r="I46" s="6"/>
      <c r="J46" s="6" t="n">
        <v>44</v>
      </c>
      <c r="K46" s="9"/>
      <c r="L46" s="6"/>
      <c r="M46" s="6"/>
    </row>
    <row r="47" customFormat="false" ht="15.25" hidden="false" customHeight="false" outlineLevel="0" collapsed="false">
      <c r="A47" s="0" t="s">
        <v>62</v>
      </c>
      <c r="B47" s="1" t="n">
        <v>43907</v>
      </c>
      <c r="C47" s="6" t="n">
        <v>278</v>
      </c>
      <c r="D47" s="6" t="n">
        <v>34</v>
      </c>
      <c r="E47" s="6"/>
      <c r="F47" s="6"/>
      <c r="G47" s="6" t="n">
        <v>10</v>
      </c>
      <c r="H47" s="6" t="n">
        <v>268</v>
      </c>
      <c r="I47" s="6" t="n">
        <v>1</v>
      </c>
      <c r="J47" s="6" t="n">
        <v>50.2</v>
      </c>
      <c r="K47" s="9"/>
      <c r="L47" s="6"/>
      <c r="M47" s="6"/>
    </row>
    <row r="48" customFormat="false" ht="15.25" hidden="false" customHeight="false" outlineLevel="0" collapsed="false">
      <c r="A48" s="0" t="s">
        <v>62</v>
      </c>
      <c r="B48" s="1" t="n">
        <v>43908</v>
      </c>
      <c r="C48" s="6" t="n">
        <v>322</v>
      </c>
      <c r="D48" s="6" t="n">
        <v>44</v>
      </c>
      <c r="E48" s="6"/>
      <c r="F48" s="6"/>
      <c r="G48" s="6" t="n">
        <v>10</v>
      </c>
      <c r="H48" s="6" t="n">
        <v>312</v>
      </c>
      <c r="I48" s="6" t="n">
        <v>2</v>
      </c>
      <c r="J48" s="6" t="n">
        <v>58.1</v>
      </c>
      <c r="K48" s="9"/>
      <c r="L48" s="6"/>
      <c r="M48" s="6"/>
    </row>
    <row r="49" customFormat="false" ht="15.25" hidden="false" customHeight="false" outlineLevel="0" collapsed="false">
      <c r="A49" s="0" t="s">
        <v>62</v>
      </c>
      <c r="B49" s="1" t="n">
        <v>43909</v>
      </c>
      <c r="C49" s="6" t="n">
        <v>359</v>
      </c>
      <c r="D49" s="6" t="n">
        <v>37</v>
      </c>
      <c r="E49" s="6"/>
      <c r="F49" s="6"/>
      <c r="G49" s="6" t="n">
        <v>10</v>
      </c>
      <c r="H49" s="6" t="n">
        <v>349</v>
      </c>
      <c r="I49" s="6" t="n">
        <v>2</v>
      </c>
      <c r="J49" s="6" t="n">
        <v>65</v>
      </c>
      <c r="K49" s="9"/>
      <c r="L49" s="6"/>
      <c r="M49" s="6"/>
    </row>
    <row r="50" customFormat="false" ht="15.25" hidden="false" customHeight="false" outlineLevel="0" collapsed="false">
      <c r="A50" s="0" t="s">
        <v>62</v>
      </c>
      <c r="B50" s="1" t="n">
        <v>43910</v>
      </c>
      <c r="C50" s="6" t="n">
        <v>400</v>
      </c>
      <c r="D50" s="6" t="n">
        <v>41</v>
      </c>
      <c r="E50" s="6"/>
      <c r="F50" s="6"/>
      <c r="G50" s="6" t="n">
        <v>10</v>
      </c>
      <c r="H50" s="6" t="n">
        <v>390</v>
      </c>
      <c r="I50" s="6" t="n">
        <v>2</v>
      </c>
      <c r="J50" s="6" t="n">
        <v>72</v>
      </c>
      <c r="K50" s="9"/>
      <c r="L50" s="6"/>
      <c r="M50" s="6"/>
    </row>
    <row r="51" customFormat="false" ht="15.25" hidden="false" customHeight="false" outlineLevel="0" collapsed="false">
      <c r="A51" s="0" t="s">
        <v>62</v>
      </c>
      <c r="B51" s="1" t="n">
        <v>43911</v>
      </c>
      <c r="C51" s="6" t="n">
        <v>503</v>
      </c>
      <c r="D51" s="6" t="n">
        <v>103</v>
      </c>
      <c r="E51" s="6"/>
      <c r="F51" s="6"/>
      <c r="G51" s="6" t="n">
        <v>10</v>
      </c>
      <c r="H51" s="6" t="n">
        <v>493</v>
      </c>
      <c r="I51" s="6" t="n">
        <v>2</v>
      </c>
      <c r="J51" s="6" t="n">
        <v>91</v>
      </c>
      <c r="K51" s="9"/>
      <c r="L51" s="6"/>
      <c r="M51" s="6"/>
    </row>
    <row r="52" customFormat="false" ht="15.25" hidden="false" customHeight="false" outlineLevel="0" collapsed="false">
      <c r="A52" s="0" t="s">
        <v>62</v>
      </c>
      <c r="B52" s="1" t="n">
        <v>43912</v>
      </c>
      <c r="C52" s="6" t="n">
        <v>523</v>
      </c>
      <c r="D52" s="6" t="n">
        <v>20</v>
      </c>
      <c r="E52" s="6" t="n">
        <v>1</v>
      </c>
      <c r="F52" s="6" t="n">
        <v>1</v>
      </c>
      <c r="G52" s="6" t="n">
        <v>10</v>
      </c>
      <c r="H52" s="6" t="n">
        <v>512</v>
      </c>
      <c r="I52" s="6" t="n">
        <v>2</v>
      </c>
      <c r="J52" s="6" t="n">
        <v>94</v>
      </c>
      <c r="K52" s="9"/>
      <c r="L52" s="6"/>
      <c r="M52" s="6"/>
    </row>
    <row r="53" customFormat="false" ht="15.25" hidden="false" customHeight="false" outlineLevel="0" collapsed="false">
      <c r="A53" s="0" t="s">
        <v>62</v>
      </c>
      <c r="B53" s="1" t="n">
        <v>43913</v>
      </c>
      <c r="C53" s="6" t="n">
        <v>626</v>
      </c>
      <c r="D53" s="6" t="n">
        <v>103</v>
      </c>
      <c r="E53" s="6" t="n">
        <v>1</v>
      </c>
      <c r="F53" s="6" t="n">
        <v>0</v>
      </c>
      <c r="G53" s="6" t="n">
        <v>10</v>
      </c>
      <c r="H53" s="6" t="n">
        <v>615</v>
      </c>
      <c r="I53" s="6" t="n">
        <v>12</v>
      </c>
      <c r="J53" s="6" t="n">
        <v>113</v>
      </c>
      <c r="K53" s="9"/>
      <c r="L53" s="6"/>
      <c r="M53" s="6"/>
    </row>
    <row r="54" customFormat="false" ht="15.25" hidden="false" customHeight="false" outlineLevel="0" collapsed="false">
      <c r="A54" s="0" t="s">
        <v>62</v>
      </c>
      <c r="B54" s="1" t="n">
        <v>43914</v>
      </c>
      <c r="C54" s="6" t="n">
        <v>700</v>
      </c>
      <c r="D54" s="6" t="n">
        <v>74</v>
      </c>
      <c r="E54" s="6" t="n">
        <v>1</v>
      </c>
      <c r="F54" s="6" t="n">
        <v>0</v>
      </c>
      <c r="G54" s="6" t="n">
        <v>10</v>
      </c>
      <c r="H54" s="6" t="n">
        <v>689</v>
      </c>
      <c r="I54" s="6" t="n">
        <v>13</v>
      </c>
      <c r="J54" s="6" t="n">
        <v>126</v>
      </c>
      <c r="K54" s="9"/>
      <c r="L54" s="6"/>
      <c r="M54" s="6"/>
    </row>
    <row r="55" customFormat="false" ht="15.25" hidden="false" customHeight="false" outlineLevel="0" collapsed="false">
      <c r="A55" s="0" t="s">
        <v>62</v>
      </c>
      <c r="B55" s="1" t="n">
        <v>43915</v>
      </c>
      <c r="C55" s="8" t="n">
        <v>792</v>
      </c>
      <c r="D55" s="8" t="n">
        <v>92</v>
      </c>
      <c r="E55" s="8" t="n">
        <v>1</v>
      </c>
      <c r="F55" s="8" t="n">
        <v>0</v>
      </c>
      <c r="G55" s="8" t="n">
        <v>10</v>
      </c>
      <c r="H55" s="8" t="n">
        <v>781</v>
      </c>
      <c r="I55" s="8" t="n">
        <v>11</v>
      </c>
      <c r="J55" s="8" t="n">
        <v>143</v>
      </c>
      <c r="K55" s="9" t="n">
        <v>0.2</v>
      </c>
      <c r="L55" s="8"/>
      <c r="M55" s="8"/>
    </row>
    <row r="56" customFormat="false" ht="15.25" hidden="false" customHeight="false" outlineLevel="0" collapsed="false">
      <c r="A56" s="0" t="s">
        <v>62</v>
      </c>
      <c r="B56" s="1" t="n">
        <v>43916</v>
      </c>
      <c r="C56" s="8" t="n">
        <v>880</v>
      </c>
      <c r="D56" s="8" t="n">
        <v>88</v>
      </c>
      <c r="E56" s="8" t="n">
        <v>3</v>
      </c>
      <c r="F56" s="8" t="n">
        <v>2</v>
      </c>
      <c r="G56" s="8" t="n">
        <v>10</v>
      </c>
      <c r="H56" s="8" t="n">
        <v>867</v>
      </c>
      <c r="I56" s="8" t="n">
        <v>22</v>
      </c>
      <c r="J56" s="8" t="n">
        <v>159</v>
      </c>
      <c r="K56" s="9" t="n">
        <v>0.5</v>
      </c>
      <c r="L56" s="8"/>
      <c r="M56" s="8"/>
    </row>
    <row r="57" customFormat="false" ht="15.25" hidden="false" customHeight="false" outlineLevel="0" collapsed="false">
      <c r="A57" s="0" t="s">
        <v>62</v>
      </c>
      <c r="B57" s="1" t="n">
        <v>43917</v>
      </c>
      <c r="C57" s="8" t="n">
        <v>958</v>
      </c>
      <c r="D57" s="8" t="n">
        <v>78</v>
      </c>
      <c r="E57" s="8" t="n">
        <v>5</v>
      </c>
      <c r="F57" s="8" t="n">
        <v>2</v>
      </c>
      <c r="G57" s="8" t="n">
        <v>10</v>
      </c>
      <c r="H57" s="8" t="n">
        <v>943</v>
      </c>
      <c r="I57" s="8" t="n">
        <v>24</v>
      </c>
      <c r="J57" s="8" t="n">
        <v>173</v>
      </c>
      <c r="K57" s="9" t="n">
        <v>0.9</v>
      </c>
      <c r="L57" s="8"/>
      <c r="M57" s="8"/>
    </row>
    <row r="58" customFormat="false" ht="15.25" hidden="false" customHeight="false" outlineLevel="0" collapsed="false">
      <c r="A58" s="0" t="s">
        <v>62</v>
      </c>
      <c r="B58" s="1" t="n">
        <v>43918</v>
      </c>
      <c r="C58" s="8" t="n">
        <v>1041</v>
      </c>
      <c r="D58" s="8" t="n">
        <v>83</v>
      </c>
      <c r="E58" s="8" t="n">
        <v>7</v>
      </c>
      <c r="F58" s="8" t="n">
        <v>2</v>
      </c>
      <c r="G58" s="8" t="n">
        <v>10</v>
      </c>
      <c r="H58" s="8" t="n">
        <v>1024</v>
      </c>
      <c r="I58" s="8" t="n">
        <v>32</v>
      </c>
      <c r="J58" s="8" t="n">
        <v>188</v>
      </c>
      <c r="K58" s="11" t="n">
        <v>1</v>
      </c>
      <c r="M58" s="8"/>
    </row>
    <row r="59" customFormat="false" ht="15.25" hidden="false" customHeight="false" outlineLevel="0" collapsed="false">
      <c r="A59" s="0" t="s">
        <v>62</v>
      </c>
      <c r="B59" s="1" t="n">
        <v>43919</v>
      </c>
      <c r="C59" s="8" t="n">
        <v>1167</v>
      </c>
      <c r="D59" s="8" t="n">
        <v>126</v>
      </c>
      <c r="E59" s="8" t="n">
        <v>9</v>
      </c>
      <c r="F59" s="8" t="n">
        <v>2</v>
      </c>
      <c r="G59" s="8" t="n">
        <v>10</v>
      </c>
      <c r="H59" s="8" t="n">
        <v>1148</v>
      </c>
      <c r="I59" s="8" t="n">
        <v>32</v>
      </c>
      <c r="J59" s="8" t="n">
        <v>211</v>
      </c>
      <c r="K59" s="11" t="n">
        <v>2</v>
      </c>
      <c r="M59" s="8"/>
    </row>
    <row r="60" customFormat="false" ht="15.25" hidden="false" customHeight="false" outlineLevel="0" collapsed="false">
      <c r="A60" s="0" t="s">
        <v>62</v>
      </c>
      <c r="B60" s="1" t="n">
        <v>43920</v>
      </c>
      <c r="C60" s="8" t="n">
        <v>1240</v>
      </c>
      <c r="D60" s="8" t="n">
        <v>73</v>
      </c>
      <c r="E60" s="8" t="n">
        <v>11</v>
      </c>
      <c r="F60" s="8" t="n">
        <v>2</v>
      </c>
      <c r="G60" s="8" t="n">
        <v>10</v>
      </c>
      <c r="H60" s="8" t="n">
        <v>1219</v>
      </c>
      <c r="I60" s="8" t="n">
        <v>32</v>
      </c>
      <c r="J60" s="8" t="n">
        <v>224</v>
      </c>
      <c r="K60" s="11" t="n">
        <v>2</v>
      </c>
      <c r="M60" s="8"/>
    </row>
    <row r="61" customFormat="false" ht="15.25" hidden="false" customHeight="false" outlineLevel="0" collapsed="false">
      <c r="A61" s="0" t="s">
        <v>62</v>
      </c>
      <c r="B61" s="1" t="n">
        <v>43921</v>
      </c>
      <c r="C61" s="8" t="n">
        <v>1352</v>
      </c>
      <c r="D61" s="8" t="n">
        <v>112</v>
      </c>
      <c r="E61" s="8" t="n">
        <v>13</v>
      </c>
      <c r="F61" s="8" t="n">
        <v>2</v>
      </c>
      <c r="G61" s="8" t="n">
        <v>10</v>
      </c>
      <c r="H61" s="8" t="n">
        <v>1329</v>
      </c>
      <c r="I61" s="8" t="n">
        <v>49</v>
      </c>
      <c r="J61" s="8" t="n">
        <v>244</v>
      </c>
      <c r="K61" s="11" t="n">
        <v>2</v>
      </c>
      <c r="M61" s="8"/>
    </row>
    <row r="62" customFormat="false" ht="15.25" hidden="false" customHeight="false" outlineLevel="0" collapsed="false">
      <c r="A62" s="0" t="s">
        <v>62</v>
      </c>
      <c r="B62" s="1" t="n">
        <v>43922</v>
      </c>
      <c r="C62" s="8" t="n">
        <v>1418</v>
      </c>
      <c r="D62" s="8" t="n">
        <v>66</v>
      </c>
      <c r="E62" s="8" t="n">
        <v>17</v>
      </c>
      <c r="F62" s="8" t="n">
        <v>4</v>
      </c>
      <c r="G62" s="8" t="n">
        <v>10</v>
      </c>
      <c r="H62" s="8" t="n">
        <v>1391</v>
      </c>
      <c r="I62" s="8" t="n">
        <v>56</v>
      </c>
      <c r="J62" s="8" t="n">
        <v>256</v>
      </c>
      <c r="K62" s="11" t="n">
        <v>3</v>
      </c>
      <c r="M62" s="8"/>
    </row>
    <row r="63" customFormat="false" ht="15.25" hidden="false" customHeight="false" outlineLevel="0" collapsed="false">
      <c r="A63" s="0" t="s">
        <v>62</v>
      </c>
      <c r="B63" s="1" t="n">
        <v>43923</v>
      </c>
      <c r="C63" s="8" t="n">
        <v>1446</v>
      </c>
      <c r="D63" s="8" t="n">
        <v>28</v>
      </c>
      <c r="E63" s="8" t="n">
        <v>17</v>
      </c>
      <c r="F63" s="8" t="n">
        <v>0</v>
      </c>
      <c r="G63" s="8" t="n">
        <v>10</v>
      </c>
      <c r="H63" s="8" t="n">
        <v>1419</v>
      </c>
      <c r="I63" s="8" t="n">
        <v>62</v>
      </c>
      <c r="J63" s="8" t="n">
        <v>261</v>
      </c>
      <c r="K63" s="11" t="n">
        <v>3</v>
      </c>
      <c r="M63" s="8"/>
    </row>
    <row r="64" customFormat="false" ht="15.25" hidden="false" customHeight="false" outlineLevel="0" collapsed="false">
      <c r="A64" s="0" t="s">
        <v>62</v>
      </c>
      <c r="B64" s="1" t="n">
        <v>43924</v>
      </c>
      <c r="C64" s="8" t="n">
        <v>1518</v>
      </c>
      <c r="D64" s="8" t="n">
        <v>72</v>
      </c>
      <c r="E64" s="8" t="n">
        <v>19</v>
      </c>
      <c r="F64" s="8" t="n">
        <v>2</v>
      </c>
      <c r="G64" s="8" t="n">
        <v>300</v>
      </c>
      <c r="H64" s="8" t="n">
        <v>1199</v>
      </c>
      <c r="I64" s="8" t="n">
        <v>65</v>
      </c>
      <c r="J64" s="8" t="n">
        <v>274</v>
      </c>
      <c r="K64" s="11" t="n">
        <v>3</v>
      </c>
      <c r="M64" s="8"/>
    </row>
    <row r="65" customFormat="false" ht="15.25" hidden="false" customHeight="false" outlineLevel="0" collapsed="false">
      <c r="A65" s="0" t="s">
        <v>62</v>
      </c>
      <c r="B65" s="1" t="n">
        <v>43925</v>
      </c>
      <c r="C65" s="8" t="n">
        <v>1615</v>
      </c>
      <c r="D65" s="8" t="n">
        <v>97</v>
      </c>
      <c r="E65" s="8" t="n">
        <v>20</v>
      </c>
      <c r="F65" s="8" t="n">
        <v>1</v>
      </c>
      <c r="G65" s="8" t="n">
        <v>300</v>
      </c>
      <c r="H65" s="8" t="n">
        <v>1295</v>
      </c>
      <c r="I65" s="8" t="n">
        <v>72</v>
      </c>
      <c r="J65" s="8" t="n">
        <v>291</v>
      </c>
      <c r="K65" s="11" t="n">
        <v>4</v>
      </c>
      <c r="M65" s="8"/>
    </row>
    <row r="66" customFormat="false" ht="15.25" hidden="false" customHeight="false" outlineLevel="0" collapsed="false">
      <c r="A66" s="0" t="s">
        <v>62</v>
      </c>
      <c r="B66" s="1" t="n">
        <v>43926</v>
      </c>
      <c r="C66" s="8" t="n">
        <v>1882</v>
      </c>
      <c r="D66" s="8" t="n">
        <v>267</v>
      </c>
      <c r="E66" s="8" t="n">
        <v>25</v>
      </c>
      <c r="F66" s="8" t="n">
        <v>5</v>
      </c>
      <c r="G66" s="8" t="n">
        <v>300</v>
      </c>
      <c r="H66" s="8" t="n">
        <v>1557</v>
      </c>
      <c r="I66" s="8" t="n">
        <v>72</v>
      </c>
      <c r="J66" s="8" t="n">
        <v>340</v>
      </c>
      <c r="K66" s="11" t="n">
        <v>5</v>
      </c>
      <c r="L66" s="8" t="n">
        <v>29000</v>
      </c>
      <c r="M66" s="8" t="n">
        <v>5234</v>
      </c>
    </row>
    <row r="67" customFormat="false" ht="15.25" hidden="false" customHeight="false" outlineLevel="0" collapsed="false">
      <c r="A67" s="0" t="s">
        <v>62</v>
      </c>
      <c r="B67" s="1" t="n">
        <v>43927</v>
      </c>
      <c r="C67" s="8" t="n">
        <v>1927</v>
      </c>
      <c r="D67" s="8" t="n">
        <v>45</v>
      </c>
      <c r="E67" s="8" t="n">
        <v>28</v>
      </c>
      <c r="F67" s="8" t="n">
        <v>3</v>
      </c>
      <c r="G67" s="8" t="n">
        <v>300</v>
      </c>
      <c r="H67" s="8" t="n">
        <v>1599</v>
      </c>
      <c r="I67" s="8" t="n">
        <v>73</v>
      </c>
      <c r="J67" s="8" t="n">
        <v>348</v>
      </c>
      <c r="K67" s="11" t="n">
        <v>5</v>
      </c>
      <c r="L67" s="8" t="n">
        <v>31714</v>
      </c>
      <c r="M67" s="8" t="n">
        <v>5724</v>
      </c>
    </row>
    <row r="68" customFormat="false" ht="15.25" hidden="false" customHeight="false" outlineLevel="0" collapsed="false">
      <c r="A68" s="0" t="s">
        <v>62</v>
      </c>
      <c r="B68" s="1" t="n">
        <v>43928</v>
      </c>
      <c r="C68" s="13" t="n">
        <v>2176</v>
      </c>
      <c r="D68" s="13" t="n">
        <v>249</v>
      </c>
      <c r="E68" s="13" t="n">
        <v>27</v>
      </c>
      <c r="F68" s="13" t="n">
        <v>-1</v>
      </c>
      <c r="G68" s="13" t="n">
        <v>300</v>
      </c>
      <c r="H68" s="13" t="n">
        <v>1849</v>
      </c>
      <c r="I68" s="13" t="n">
        <v>81</v>
      </c>
      <c r="J68" s="13" t="n">
        <v>393</v>
      </c>
      <c r="K68" s="32" t="n">
        <v>5</v>
      </c>
      <c r="L68" s="13" t="n">
        <v>32800</v>
      </c>
      <c r="M68" s="13" t="n">
        <v>5920</v>
      </c>
    </row>
    <row r="69" customFormat="false" ht="15.25" hidden="false" customHeight="false" outlineLevel="0" collapsed="false">
      <c r="A69" s="0" t="s">
        <v>62</v>
      </c>
      <c r="B69" s="1" t="n">
        <v>43929</v>
      </c>
      <c r="C69" s="12" t="n">
        <v>2308</v>
      </c>
      <c r="D69" s="12" t="n">
        <v>132</v>
      </c>
      <c r="E69" s="12" t="n">
        <v>34</v>
      </c>
      <c r="F69" s="12" t="n">
        <v>7</v>
      </c>
      <c r="G69" s="12" t="n">
        <v>300</v>
      </c>
      <c r="H69" s="12" t="n">
        <v>1974</v>
      </c>
      <c r="I69" s="12" t="n">
        <v>81</v>
      </c>
      <c r="J69" s="12" t="n">
        <v>417</v>
      </c>
      <c r="K69" s="32" t="n">
        <v>6</v>
      </c>
      <c r="L69" s="12" t="n">
        <v>34900</v>
      </c>
      <c r="M69" s="12" t="n">
        <v>6299</v>
      </c>
    </row>
    <row r="70" customFormat="false" ht="15.25" hidden="false" customHeight="false" outlineLevel="0" collapsed="false">
      <c r="A70" s="0" t="s">
        <v>62</v>
      </c>
      <c r="B70" s="1" t="n">
        <v>43930</v>
      </c>
      <c r="C70" s="12" t="n">
        <v>2487</v>
      </c>
      <c r="D70" s="12" t="n">
        <v>179</v>
      </c>
      <c r="E70" s="12" t="n">
        <v>40</v>
      </c>
      <c r="F70" s="12" t="n">
        <v>6</v>
      </c>
      <c r="G70" s="12" t="n">
        <v>300</v>
      </c>
      <c r="H70" s="12" t="n">
        <v>2147</v>
      </c>
      <c r="I70" s="12" t="n">
        <v>82</v>
      </c>
      <c r="J70" s="12" t="n">
        <v>449</v>
      </c>
      <c r="K70" s="32" t="n">
        <v>7</v>
      </c>
      <c r="L70" s="12" t="n">
        <v>36500</v>
      </c>
      <c r="M70" s="12" t="n">
        <v>6588</v>
      </c>
    </row>
    <row r="71" customFormat="false" ht="15.25" hidden="false" customHeight="false" outlineLevel="0" collapsed="false">
      <c r="A71" s="0" t="s">
        <v>62</v>
      </c>
      <c r="B71" s="1" t="n">
        <v>43931</v>
      </c>
      <c r="C71" s="12" t="n">
        <v>2605</v>
      </c>
      <c r="D71" s="12" t="n">
        <v>118</v>
      </c>
      <c r="E71" s="12" t="n">
        <v>42</v>
      </c>
      <c r="F71" s="12" t="n">
        <v>2</v>
      </c>
      <c r="G71" s="12" t="n">
        <v>300</v>
      </c>
      <c r="H71" s="12" t="n">
        <v>2263</v>
      </c>
      <c r="I71" s="12" t="n">
        <v>82</v>
      </c>
      <c r="J71" s="12" t="n">
        <v>470</v>
      </c>
      <c r="K71" s="32" t="n">
        <v>8</v>
      </c>
      <c r="L71" s="12" t="n">
        <v>39000</v>
      </c>
      <c r="M71" s="12" t="n">
        <v>7039</v>
      </c>
    </row>
    <row r="72" customFormat="false" ht="15.25" hidden="false" customHeight="false" outlineLevel="0" collapsed="false">
      <c r="A72" s="0" t="s">
        <v>62</v>
      </c>
      <c r="B72" s="1" t="n">
        <v>43932</v>
      </c>
      <c r="C72" s="12" t="n">
        <v>2769</v>
      </c>
      <c r="D72" s="12" t="n">
        <v>164</v>
      </c>
      <c r="E72" s="12" t="n">
        <v>48</v>
      </c>
      <c r="F72" s="12" t="n">
        <v>6</v>
      </c>
      <c r="G72" s="12" t="n">
        <v>300</v>
      </c>
      <c r="H72" s="12" t="n">
        <v>2421</v>
      </c>
      <c r="I72" s="12" t="n">
        <v>82</v>
      </c>
      <c r="J72" s="12" t="n">
        <v>500</v>
      </c>
      <c r="K72" s="32" t="n">
        <v>9</v>
      </c>
      <c r="L72" s="12" t="n">
        <v>41200</v>
      </c>
      <c r="M72" s="12" t="n">
        <v>7436</v>
      </c>
    </row>
    <row r="73" customFormat="false" ht="15.25" hidden="false" customHeight="false" outlineLevel="0" collapsed="false">
      <c r="A73" s="0" t="s">
        <v>62</v>
      </c>
      <c r="B73" s="1" t="n">
        <v>43933</v>
      </c>
      <c r="C73" s="12" t="n">
        <v>2905</v>
      </c>
      <c r="D73" s="12" t="n">
        <v>136</v>
      </c>
      <c r="E73" s="12" t="n">
        <v>49</v>
      </c>
      <c r="F73" s="12" t="n">
        <v>1</v>
      </c>
      <c r="G73" s="12" t="n">
        <v>300</v>
      </c>
      <c r="H73" s="12" t="n">
        <v>2556</v>
      </c>
      <c r="I73" s="12" t="n">
        <v>80</v>
      </c>
      <c r="J73" s="12" t="n">
        <v>524</v>
      </c>
      <c r="K73" s="32" t="n">
        <v>9</v>
      </c>
      <c r="L73" s="12" t="n">
        <v>44354</v>
      </c>
      <c r="M73" s="12" t="n">
        <v>8005</v>
      </c>
    </row>
    <row r="74" customFormat="false" ht="15.25" hidden="false" customHeight="false" outlineLevel="0" collapsed="false">
      <c r="A74" s="0" t="s">
        <v>62</v>
      </c>
      <c r="B74" s="1" t="n">
        <v>43934</v>
      </c>
      <c r="C74" s="12" t="n">
        <v>2974</v>
      </c>
      <c r="D74" s="12" t="n">
        <v>69</v>
      </c>
      <c r="E74" s="12" t="n">
        <v>56</v>
      </c>
      <c r="F74" s="12" t="n">
        <v>7</v>
      </c>
      <c r="G74" s="12" t="n">
        <v>300</v>
      </c>
      <c r="H74" s="12" t="n">
        <v>2618</v>
      </c>
      <c r="I74" s="12" t="n">
        <v>80</v>
      </c>
      <c r="J74" s="12" t="n">
        <v>537</v>
      </c>
      <c r="K74" s="32" t="n">
        <v>10</v>
      </c>
      <c r="L74" s="12" t="n">
        <v>45019</v>
      </c>
      <c r="M74" s="12" t="n">
        <v>8125</v>
      </c>
    </row>
    <row r="75" customFormat="false" ht="15.25" hidden="false" customHeight="false" outlineLevel="0" collapsed="false">
      <c r="A75" s="0" t="s">
        <v>62</v>
      </c>
      <c r="B75" s="1" t="n">
        <v>43935</v>
      </c>
      <c r="C75" s="12" t="n">
        <v>3064</v>
      </c>
      <c r="D75" s="12" t="n">
        <v>90</v>
      </c>
      <c r="E75" s="12" t="n">
        <v>59</v>
      </c>
      <c r="F75" s="12" t="n">
        <v>3</v>
      </c>
      <c r="G75" s="12" t="n">
        <v>300</v>
      </c>
      <c r="H75" s="12" t="n">
        <v>2705</v>
      </c>
      <c r="I75" s="12" t="n">
        <v>74</v>
      </c>
      <c r="J75" s="12" t="n">
        <v>553</v>
      </c>
      <c r="K75" s="32" t="n">
        <v>11</v>
      </c>
      <c r="L75" s="12" t="n">
        <v>46000</v>
      </c>
      <c r="M75" s="12" t="n">
        <v>8302</v>
      </c>
    </row>
    <row r="76" customFormat="false" ht="15.25" hidden="false" customHeight="false" outlineLevel="0" collapsed="false">
      <c r="A76" s="0" t="s">
        <v>62</v>
      </c>
      <c r="B76" s="1" t="n">
        <v>43936</v>
      </c>
      <c r="C76" s="12" t="n">
        <v>3161</v>
      </c>
      <c r="D76" s="12" t="n">
        <v>97</v>
      </c>
      <c r="E76" s="12" t="n">
        <v>64</v>
      </c>
      <c r="F76" s="12" t="n">
        <v>5</v>
      </c>
      <c r="G76" s="12" t="n">
        <v>300</v>
      </c>
      <c r="H76" s="12" t="n">
        <v>2797</v>
      </c>
      <c r="I76" s="12" t="n">
        <v>74</v>
      </c>
      <c r="J76" s="12" t="n">
        <v>571</v>
      </c>
      <c r="K76" s="32" t="n">
        <v>12</v>
      </c>
      <c r="L76" s="12" t="n">
        <v>47290</v>
      </c>
      <c r="M76" s="12" t="n">
        <v>8535</v>
      </c>
    </row>
    <row r="77" customFormat="false" ht="15.25" hidden="false" customHeight="false" outlineLevel="0" collapsed="false">
      <c r="A77" s="0" t="s">
        <v>62</v>
      </c>
      <c r="B77" s="1" t="n">
        <v>43937</v>
      </c>
      <c r="C77" s="12" t="n">
        <v>3237</v>
      </c>
      <c r="D77" s="12" t="n">
        <v>76</v>
      </c>
      <c r="E77" s="12" t="n">
        <v>72</v>
      </c>
      <c r="F77" s="12" t="n">
        <v>8</v>
      </c>
      <c r="G77" s="12" t="n">
        <v>300</v>
      </c>
      <c r="H77" s="12" t="n">
        <v>2865</v>
      </c>
      <c r="I77" s="12" t="n">
        <v>75</v>
      </c>
      <c r="J77" s="12" t="n">
        <v>584</v>
      </c>
      <c r="K77" s="32" t="n">
        <v>13</v>
      </c>
      <c r="L77" s="12" t="n">
        <v>48828</v>
      </c>
      <c r="M77" s="12" t="n">
        <v>8813</v>
      </c>
    </row>
    <row r="78" customFormat="false" ht="15.25" hidden="false" customHeight="false" outlineLevel="0" collapsed="false">
      <c r="A78" s="0" t="s">
        <v>62</v>
      </c>
      <c r="B78" s="1" t="n">
        <v>43938</v>
      </c>
      <c r="C78" s="12" t="n">
        <v>3369</v>
      </c>
      <c r="D78" s="12" t="n">
        <v>132</v>
      </c>
      <c r="E78" s="12" t="n">
        <v>75</v>
      </c>
      <c r="F78" s="12" t="n">
        <v>3</v>
      </c>
      <c r="G78" s="12" t="n">
        <v>1700</v>
      </c>
      <c r="H78" s="12" t="n">
        <v>1594</v>
      </c>
      <c r="I78" s="12" t="n">
        <v>76</v>
      </c>
      <c r="J78" s="12" t="n">
        <v>608</v>
      </c>
      <c r="K78" s="32" t="n">
        <v>14</v>
      </c>
      <c r="L78" s="12" t="n">
        <v>49700</v>
      </c>
      <c r="M78" s="12" t="n">
        <v>8970</v>
      </c>
    </row>
    <row r="79" customFormat="false" ht="15.25" hidden="false" customHeight="false" outlineLevel="0" collapsed="false">
      <c r="A79" s="0" t="s">
        <v>62</v>
      </c>
      <c r="B79" s="1" t="n">
        <v>43939</v>
      </c>
      <c r="C79" s="12" t="n">
        <v>3489</v>
      </c>
      <c r="D79" s="12" t="n">
        <v>120</v>
      </c>
      <c r="E79" s="12" t="n">
        <v>82</v>
      </c>
      <c r="F79" s="12" t="n">
        <v>7</v>
      </c>
      <c r="G79" s="12" t="n">
        <v>1700</v>
      </c>
      <c r="H79" s="12" t="n">
        <v>1707</v>
      </c>
      <c r="I79" s="12" t="n">
        <v>73</v>
      </c>
      <c r="J79" s="12" t="n">
        <v>630</v>
      </c>
      <c r="K79" s="32" t="n">
        <v>15</v>
      </c>
      <c r="L79" s="12" t="n">
        <v>52500</v>
      </c>
      <c r="M79" s="12" t="n">
        <v>9475</v>
      </c>
    </row>
    <row r="80" customFormat="false" ht="15.25" hidden="false" customHeight="false" outlineLevel="0" collapsed="false">
      <c r="A80" s="0" t="s">
        <v>62</v>
      </c>
      <c r="B80" s="1" t="n">
        <v>43940</v>
      </c>
      <c r="C80" s="12" t="n">
        <v>3681</v>
      </c>
      <c r="D80" s="12" t="n">
        <v>192</v>
      </c>
      <c r="E80" s="12" t="n">
        <v>90</v>
      </c>
      <c r="F80" s="12" t="n">
        <v>8</v>
      </c>
      <c r="G80" s="12" t="n">
        <v>1700</v>
      </c>
      <c r="H80" s="12" t="n">
        <v>1891</v>
      </c>
      <c r="I80" s="12" t="n">
        <v>70</v>
      </c>
      <c r="J80" s="12" t="n">
        <v>664</v>
      </c>
      <c r="K80" s="32" t="n">
        <v>16</v>
      </c>
      <c r="L80" s="12" t="n">
        <v>55600</v>
      </c>
      <c r="M80" s="12" t="n">
        <v>10035</v>
      </c>
    </row>
    <row r="81" customFormat="false" ht="15.25" hidden="false" customHeight="false" outlineLevel="0" collapsed="false">
      <c r="A81" s="0" t="s">
        <v>62</v>
      </c>
      <c r="B81" s="1" t="n">
        <v>43941</v>
      </c>
      <c r="C81" s="12" t="n">
        <v>3783</v>
      </c>
      <c r="D81" s="12" t="n">
        <v>102</v>
      </c>
      <c r="E81" s="12" t="n">
        <v>94</v>
      </c>
      <c r="F81" s="12" t="n">
        <v>4</v>
      </c>
      <c r="G81" s="12" t="n">
        <v>1700</v>
      </c>
      <c r="H81" s="12" t="n">
        <v>1989</v>
      </c>
      <c r="I81" s="12" t="n">
        <v>68</v>
      </c>
      <c r="J81" s="12" t="n">
        <v>683</v>
      </c>
      <c r="K81" s="32" t="n">
        <v>17</v>
      </c>
      <c r="L81" s="12" t="n">
        <v>57300</v>
      </c>
      <c r="M81" s="12" t="n">
        <v>10342</v>
      </c>
    </row>
    <row r="82" customFormat="false" ht="15.25" hidden="false" customHeight="false" outlineLevel="0" collapsed="false">
      <c r="A82" s="0" t="s">
        <v>62</v>
      </c>
      <c r="B82" s="1" t="n">
        <v>43942</v>
      </c>
      <c r="C82" s="6" t="n">
        <v>3868</v>
      </c>
      <c r="D82" s="6" t="n">
        <v>85</v>
      </c>
      <c r="E82" s="6" t="n">
        <v>98</v>
      </c>
      <c r="F82" s="6" t="n">
        <v>4</v>
      </c>
      <c r="G82" s="6" t="n">
        <v>2000</v>
      </c>
      <c r="H82" s="6" t="n">
        <v>1770</v>
      </c>
      <c r="I82" s="6" t="n">
        <v>67</v>
      </c>
      <c r="J82" s="6" t="n">
        <v>698</v>
      </c>
      <c r="K82" s="11" t="n">
        <v>18</v>
      </c>
      <c r="L82" s="6" t="n">
        <v>59200</v>
      </c>
      <c r="M82" s="6" t="n">
        <v>10685</v>
      </c>
    </row>
    <row r="83" customFormat="false" ht="15.25" hidden="false" customHeight="false" outlineLevel="0" collapsed="false">
      <c r="A83" s="0" t="s">
        <v>62</v>
      </c>
      <c r="B83" s="1" t="n">
        <v>43943</v>
      </c>
      <c r="C83" s="6" t="n">
        <v>4014</v>
      </c>
      <c r="D83" s="6" t="n">
        <v>146</v>
      </c>
      <c r="E83" s="6" t="n">
        <v>141</v>
      </c>
      <c r="F83" s="6" t="n">
        <v>43</v>
      </c>
      <c r="G83" s="6" t="n">
        <v>2000</v>
      </c>
      <c r="H83" s="6" t="n">
        <v>1873</v>
      </c>
      <c r="I83" s="6" t="n">
        <v>63</v>
      </c>
      <c r="J83" s="6" t="n">
        <v>724</v>
      </c>
      <c r="K83" s="11" t="n">
        <v>25</v>
      </c>
      <c r="L83" s="6" t="n">
        <v>61800</v>
      </c>
      <c r="M83" s="6" t="n">
        <v>11154</v>
      </c>
    </row>
    <row r="84" customFormat="false" ht="15.25" hidden="false" customHeight="false" outlineLevel="0" collapsed="false">
      <c r="A84" s="0" t="s">
        <v>62</v>
      </c>
      <c r="B84" s="1" t="n">
        <v>43944</v>
      </c>
      <c r="C84" s="6" t="n">
        <v>4129</v>
      </c>
      <c r="D84" s="6" t="n">
        <v>115</v>
      </c>
      <c r="E84" s="6" t="n">
        <v>149</v>
      </c>
      <c r="F84" s="6" t="n">
        <v>8</v>
      </c>
      <c r="G84" s="6" t="n">
        <v>2000</v>
      </c>
      <c r="H84" s="6" t="n">
        <v>1980</v>
      </c>
      <c r="I84" s="6" t="n">
        <v>63</v>
      </c>
      <c r="J84" s="6" t="n">
        <v>745</v>
      </c>
      <c r="K84" s="11" t="n">
        <v>27</v>
      </c>
      <c r="L84" s="6" t="n">
        <v>68552</v>
      </c>
      <c r="M84" s="6" t="n">
        <v>12372</v>
      </c>
    </row>
    <row r="85" customFormat="false" ht="15.25" hidden="false" customHeight="false" outlineLevel="0" collapsed="false">
      <c r="A85" s="0" t="s">
        <v>62</v>
      </c>
      <c r="B85" s="1" t="n">
        <v>43945</v>
      </c>
      <c r="C85" s="6" t="n">
        <v>4284</v>
      </c>
      <c r="D85" s="6" t="n">
        <v>155</v>
      </c>
      <c r="E85" s="6" t="n">
        <v>172</v>
      </c>
      <c r="F85" s="6" t="n">
        <v>23</v>
      </c>
      <c r="G85" s="6" t="n">
        <v>2000</v>
      </c>
      <c r="H85" s="6" t="n">
        <v>2112</v>
      </c>
      <c r="I85" s="6" t="n">
        <v>60</v>
      </c>
      <c r="J85" s="6" t="n">
        <v>773</v>
      </c>
      <c r="K85" s="11" t="n">
        <v>31</v>
      </c>
      <c r="L85" s="6" t="n">
        <v>71000</v>
      </c>
      <c r="M85" s="6" t="n">
        <v>12814</v>
      </c>
    </row>
    <row r="86" customFormat="false" ht="15.25" hidden="false" customHeight="false" outlineLevel="0" collapsed="false">
      <c r="A86" s="0" t="s">
        <v>62</v>
      </c>
      <c r="B86" s="1" t="n">
        <v>43946</v>
      </c>
      <c r="C86" s="6" t="n">
        <v>4395</v>
      </c>
      <c r="D86" s="6" t="n">
        <v>111</v>
      </c>
      <c r="E86" s="6" t="n">
        <v>177</v>
      </c>
      <c r="F86" s="6" t="n">
        <v>5</v>
      </c>
      <c r="G86" s="6" t="n">
        <v>2500</v>
      </c>
      <c r="H86" s="6" t="n">
        <v>1718</v>
      </c>
      <c r="I86" s="6" t="n">
        <v>61</v>
      </c>
      <c r="J86" s="6" t="n">
        <v>793</v>
      </c>
      <c r="K86" s="11" t="n">
        <v>32</v>
      </c>
      <c r="L86" s="6" t="n">
        <v>74500</v>
      </c>
      <c r="M86" s="6" t="n">
        <v>13446</v>
      </c>
    </row>
    <row r="87" customFormat="false" ht="15.25" hidden="false" customHeight="false" outlineLevel="0" collapsed="false">
      <c r="A87" s="0" t="s">
        <v>62</v>
      </c>
      <c r="B87" s="1" t="n">
        <v>43947</v>
      </c>
      <c r="C87" s="6" t="n">
        <v>4475</v>
      </c>
      <c r="D87" s="6" t="n">
        <v>80</v>
      </c>
      <c r="E87" s="6" t="n">
        <v>186</v>
      </c>
      <c r="F87" s="6" t="n">
        <v>9</v>
      </c>
      <c r="G87" s="6" t="n">
        <v>2500</v>
      </c>
      <c r="H87" s="6" t="n">
        <v>1789</v>
      </c>
      <c r="I87" s="6" t="n">
        <v>60</v>
      </c>
      <c r="J87" s="6" t="n">
        <v>808</v>
      </c>
      <c r="K87" s="11" t="n">
        <v>34</v>
      </c>
      <c r="L87" s="6" t="n">
        <v>77800</v>
      </c>
      <c r="M87" s="6" t="n">
        <v>14041</v>
      </c>
    </row>
    <row r="88" customFormat="false" ht="15.25" hidden="false" customHeight="false" outlineLevel="0" collapsed="false">
      <c r="A88" s="0" t="s">
        <v>62</v>
      </c>
      <c r="B88" s="1" t="n">
        <v>43948</v>
      </c>
      <c r="C88" s="6" t="n">
        <v>4576</v>
      </c>
      <c r="D88" s="6" t="n">
        <v>101</v>
      </c>
      <c r="E88" s="6" t="n">
        <v>190</v>
      </c>
      <c r="F88" s="6" t="n">
        <v>4</v>
      </c>
      <c r="G88" s="6" t="n">
        <v>2500</v>
      </c>
      <c r="H88" s="6" t="n">
        <v>1886</v>
      </c>
      <c r="I88" s="6" t="n">
        <v>62</v>
      </c>
      <c r="J88" s="6" t="n">
        <v>826</v>
      </c>
      <c r="K88" s="11" t="n">
        <v>34</v>
      </c>
      <c r="L88" s="6" t="n">
        <v>80300</v>
      </c>
      <c r="M88" s="6" t="n">
        <v>14493</v>
      </c>
    </row>
    <row r="89" customFormat="false" ht="14" hidden="false" customHeight="false" outlineLevel="0" collapsed="false">
      <c r="A89" s="0" t="s">
        <v>62</v>
      </c>
      <c r="B89" s="1" t="n">
        <v>43949</v>
      </c>
      <c r="C89" s="2" t="n">
        <v>4695</v>
      </c>
      <c r="D89" s="2" t="n">
        <v>119</v>
      </c>
      <c r="E89" s="2" t="n">
        <v>193</v>
      </c>
      <c r="F89" s="2" t="n">
        <v>3</v>
      </c>
      <c r="G89" s="2" t="n">
        <v>2500</v>
      </c>
      <c r="H89" s="2" t="n">
        <v>2002</v>
      </c>
      <c r="I89" s="2" t="n">
        <v>56</v>
      </c>
      <c r="J89" s="2" t="n">
        <v>847</v>
      </c>
      <c r="K89" s="2" t="n">
        <v>35</v>
      </c>
      <c r="L89" s="2" t="n">
        <v>82437</v>
      </c>
      <c r="M89" s="2" t="n">
        <v>14878</v>
      </c>
    </row>
    <row r="90" customFormat="false" ht="14" hidden="false" customHeight="false" outlineLevel="0" collapsed="false">
      <c r="A90" s="0" t="s">
        <v>62</v>
      </c>
      <c r="B90" s="1" t="n">
        <v>43950</v>
      </c>
      <c r="C90" s="2" t="n">
        <v>4740</v>
      </c>
      <c r="D90" s="2" t="n">
        <v>45</v>
      </c>
      <c r="E90" s="2" t="n">
        <v>199</v>
      </c>
      <c r="F90" s="2" t="n">
        <v>6</v>
      </c>
      <c r="G90" s="2" t="n">
        <v>2800</v>
      </c>
      <c r="H90" s="2" t="n">
        <v>1741</v>
      </c>
      <c r="I90" s="2" t="n">
        <v>56</v>
      </c>
      <c r="J90" s="2" t="n">
        <v>855</v>
      </c>
      <c r="K90" s="2" t="n">
        <v>36</v>
      </c>
      <c r="L90" s="2" t="n">
        <v>85800</v>
      </c>
      <c r="M90" s="2" t="n">
        <v>15485</v>
      </c>
    </row>
    <row r="91" customFormat="false" ht="14" hidden="false" customHeight="false" outlineLevel="0" collapsed="false">
      <c r="A91" s="0" t="s">
        <v>62</v>
      </c>
      <c r="B91" s="1" t="n">
        <v>43951</v>
      </c>
      <c r="C91" s="2" t="n">
        <v>4906</v>
      </c>
      <c r="D91" s="2" t="n">
        <v>166</v>
      </c>
      <c r="E91" s="2" t="n">
        <v>206</v>
      </c>
      <c r="F91" s="2" t="n">
        <v>7</v>
      </c>
      <c r="G91" s="2" t="n">
        <v>2800</v>
      </c>
      <c r="H91" s="2" t="n">
        <v>1900</v>
      </c>
      <c r="I91" s="2" t="n">
        <v>51</v>
      </c>
      <c r="J91" s="2" t="n">
        <v>885</v>
      </c>
      <c r="K91" s="2" t="n">
        <v>37</v>
      </c>
      <c r="L91" s="2" t="n">
        <v>89800</v>
      </c>
      <c r="M91" s="2" t="n">
        <v>16207</v>
      </c>
    </row>
    <row r="92" customFormat="false" ht="14.75" hidden="false" customHeight="false" outlineLevel="0" collapsed="false">
      <c r="A92" s="0" t="s">
        <v>62</v>
      </c>
      <c r="B92" s="1" t="n">
        <v>43952</v>
      </c>
      <c r="C92" s="2" t="n">
        <v>4995</v>
      </c>
      <c r="D92" s="2" t="n">
        <v>89</v>
      </c>
      <c r="E92" s="2" t="n">
        <v>211</v>
      </c>
      <c r="F92" s="2" t="n">
        <v>5</v>
      </c>
      <c r="G92" s="2" t="n">
        <v>3000</v>
      </c>
      <c r="H92" s="2" t="n">
        <v>1784</v>
      </c>
      <c r="I92" s="2" t="n">
        <v>48</v>
      </c>
      <c r="J92" s="2" t="n">
        <v>902</v>
      </c>
      <c r="K92" s="2" t="n">
        <v>38</v>
      </c>
      <c r="L92" s="2" t="n">
        <v>93900</v>
      </c>
      <c r="M92" s="2" t="n">
        <v>16947</v>
      </c>
    </row>
    <row r="93" customFormat="false" ht="15.25" hidden="false" customHeight="false" outlineLevel="0" collapsed="false">
      <c r="A93" s="0" t="s">
        <v>62</v>
      </c>
      <c r="B93" s="1" t="n">
        <v>43953</v>
      </c>
      <c r="C93" s="6" t="n">
        <f aca="false">Sheet1!ALR94</f>
        <v>5051</v>
      </c>
      <c r="D93" s="6" t="n">
        <f aca="false">Sheet1!ALS94</f>
        <v>56</v>
      </c>
      <c r="E93" s="6" t="n">
        <f aca="false">Sheet1!ALT94</f>
        <v>218</v>
      </c>
      <c r="F93" s="6" t="n">
        <f aca="false">Sheet1!ALU94</f>
        <v>7</v>
      </c>
      <c r="G93" s="6" t="n">
        <f aca="false">Sheet1!ALV94</f>
        <v>3000</v>
      </c>
      <c r="H93" s="6" t="n">
        <f aca="false">Sheet1!ALW94</f>
        <v>1833</v>
      </c>
      <c r="I93" s="6" t="n">
        <f aca="false">Sheet1!ALX94</f>
        <v>49</v>
      </c>
      <c r="J93" s="6" t="n">
        <f aca="false">Sheet1!ALY94</f>
        <v>912</v>
      </c>
      <c r="K93" s="6" t="n">
        <f aca="false">Sheet1!ALZ94</f>
        <v>39</v>
      </c>
      <c r="L93" s="6" t="n">
        <f aca="false">Sheet1!AMA94</f>
        <v>97600</v>
      </c>
      <c r="M93" s="6" t="n">
        <f aca="false">Sheet1!AMB94</f>
        <v>17615</v>
      </c>
    </row>
    <row r="94" customFormat="false" ht="15.25" hidden="false" customHeight="false" outlineLevel="0" collapsed="false">
      <c r="A94" s="0" t="s">
        <v>62</v>
      </c>
      <c r="B94" s="1" t="n">
        <v>43954</v>
      </c>
      <c r="C94" s="6" t="n">
        <f aca="false">Sheet1!ALR95</f>
        <v>5176</v>
      </c>
      <c r="D94" s="6" t="n">
        <f aca="false">Sheet1!ALS95</f>
        <v>125</v>
      </c>
      <c r="E94" s="6" t="n">
        <f aca="false">Sheet1!ALT95</f>
        <v>220</v>
      </c>
      <c r="F94" s="6" t="n">
        <f aca="false">Sheet1!ALU95</f>
        <v>2</v>
      </c>
      <c r="G94" s="6" t="n">
        <f aca="false">Sheet1!ALV95</f>
        <v>3000</v>
      </c>
      <c r="H94" s="6" t="n">
        <f aca="false">Sheet1!ALW95</f>
        <v>1956</v>
      </c>
      <c r="I94" s="6" t="n">
        <f aca="false">Sheet1!ALX95</f>
        <v>52</v>
      </c>
      <c r="J94" s="6" t="n">
        <f aca="false">Sheet1!ALY95</f>
        <v>934</v>
      </c>
      <c r="K94" s="6" t="n">
        <f aca="false">Sheet1!ALZ95</f>
        <v>40</v>
      </c>
      <c r="L94" s="6" t="n">
        <f aca="false">Sheet1!AMA95</f>
        <v>101800</v>
      </c>
      <c r="M94" s="6" t="n">
        <f aca="false">Sheet1!AMB95</f>
        <v>18373</v>
      </c>
    </row>
    <row r="95" customFormat="false" ht="15.25" hidden="false" customHeight="false" outlineLevel="0" collapsed="false">
      <c r="A95" s="0" t="s">
        <v>62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11"/>
      <c r="L95" s="6"/>
      <c r="M95" s="6"/>
    </row>
    <row r="96" customFormat="false" ht="15.25" hidden="false" customHeight="false" outlineLevel="0" collapsed="false">
      <c r="A96" s="0" t="s">
        <v>62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11"/>
      <c r="L96" s="6"/>
      <c r="M96" s="6"/>
    </row>
    <row r="97" customFormat="false" ht="15.25" hidden="false" customHeight="false" outlineLevel="0" collapsed="false">
      <c r="C97" s="6"/>
      <c r="D97" s="6"/>
      <c r="E97" s="6"/>
      <c r="F97" s="6"/>
      <c r="G97" s="6"/>
      <c r="H97" s="6"/>
      <c r="I97" s="6"/>
      <c r="J97" s="6"/>
      <c r="K97" s="11"/>
      <c r="L97" s="6"/>
      <c r="M97" s="6"/>
    </row>
    <row r="98" customFormat="false" ht="15.25" hidden="false" customHeight="false" outlineLevel="0" collapsed="false">
      <c r="C98" s="6"/>
      <c r="D98" s="6"/>
      <c r="E98" s="6"/>
      <c r="F98" s="6"/>
      <c r="G98" s="6"/>
      <c r="H98" s="6"/>
      <c r="I98" s="6"/>
      <c r="J98" s="6"/>
      <c r="K98" s="11"/>
      <c r="L98" s="6"/>
      <c r="M98" s="6"/>
    </row>
    <row r="99" customFormat="false" ht="15.25" hidden="false" customHeight="false" outlineLevel="0" collapsed="false">
      <c r="C99" s="6"/>
      <c r="D99" s="6"/>
      <c r="E99" s="6"/>
      <c r="F99" s="6"/>
      <c r="G99" s="6"/>
      <c r="H99" s="6"/>
      <c r="I99" s="6"/>
      <c r="J99" s="6"/>
      <c r="K99" s="11"/>
      <c r="L99" s="6"/>
      <c r="M99" s="6"/>
    </row>
    <row r="100" customFormat="false" ht="15.25" hidden="false" customHeight="false" outlineLevel="0" collapsed="false">
      <c r="C100" s="6"/>
      <c r="D100" s="6"/>
      <c r="E100" s="6"/>
      <c r="F100" s="6"/>
      <c r="G100" s="6"/>
      <c r="H100" s="6"/>
      <c r="I100" s="6"/>
      <c r="J100" s="6"/>
      <c r="K100" s="11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6"/>
      <c r="K101" s="11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6"/>
      <c r="K102" s="11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11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11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11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11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11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11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11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11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11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11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11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11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11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11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11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11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11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11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11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11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11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11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11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11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11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11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11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11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11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11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11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11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11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11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11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11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11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11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22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11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11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22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9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33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9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9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9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9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9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9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9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9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9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9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9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9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5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59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5"/>
    <col collapsed="false" customWidth="true" hidden="false" outlineLevel="0" max="11" min="11" style="30" width="9.75"/>
    <col collapsed="false" customWidth="true" hidden="false" outlineLevel="0" max="13" min="12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31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63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25" hidden="false" customHeight="false" outlineLevel="0" collapsed="false">
      <c r="A3" s="0" t="s">
        <v>63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25" hidden="false" customHeight="false" outlineLevel="0" collapsed="false">
      <c r="A4" s="0" t="s">
        <v>63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25" hidden="false" customHeight="false" outlineLevel="0" collapsed="false">
      <c r="A5" s="0" t="s">
        <v>63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25" hidden="false" customHeight="false" outlineLevel="0" collapsed="false">
      <c r="A6" s="0" t="s">
        <v>63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25" hidden="false" customHeight="false" outlineLevel="0" collapsed="false">
      <c r="A7" s="0" t="s">
        <v>63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25" hidden="false" customHeight="false" outlineLevel="0" collapsed="false">
      <c r="A8" s="0" t="s">
        <v>63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25" hidden="false" customHeight="false" outlineLevel="0" collapsed="false">
      <c r="A9" s="0" t="s">
        <v>63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25" hidden="false" customHeight="false" outlineLevel="0" collapsed="false">
      <c r="A10" s="0" t="s">
        <v>63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25" hidden="false" customHeight="false" outlineLevel="0" collapsed="false">
      <c r="A11" s="0" t="s">
        <v>63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25" hidden="false" customHeight="false" outlineLevel="0" collapsed="false">
      <c r="A12" s="0" t="s">
        <v>63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25" hidden="false" customHeight="false" outlineLevel="0" collapsed="false">
      <c r="A13" s="0" t="s">
        <v>63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25" hidden="false" customHeight="false" outlineLevel="0" collapsed="false">
      <c r="A14" s="0" t="s">
        <v>63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25" hidden="false" customHeight="false" outlineLevel="0" collapsed="false">
      <c r="A15" s="0" t="s">
        <v>63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25" hidden="false" customHeight="false" outlineLevel="0" collapsed="false">
      <c r="A16" s="0" t="s">
        <v>63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25" hidden="false" customHeight="false" outlineLevel="0" collapsed="false">
      <c r="A17" s="0" t="s">
        <v>63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25" hidden="false" customHeight="false" outlineLevel="0" collapsed="false">
      <c r="A18" s="0" t="s">
        <v>63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25" hidden="false" customHeight="false" outlineLevel="0" collapsed="false">
      <c r="A19" s="0" t="s">
        <v>63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25" hidden="false" customHeight="false" outlineLevel="0" collapsed="false">
      <c r="A20" s="0" t="s">
        <v>63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25" hidden="false" customHeight="false" outlineLevel="0" collapsed="false">
      <c r="A21" s="0" t="s">
        <v>63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25" hidden="false" customHeight="false" outlineLevel="0" collapsed="false">
      <c r="A22" s="0" t="s">
        <v>63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25" hidden="false" customHeight="false" outlineLevel="0" collapsed="false">
      <c r="A23" s="0" t="s">
        <v>63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25" hidden="false" customHeight="false" outlineLevel="0" collapsed="false">
      <c r="A24" s="0" t="s">
        <v>63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25" hidden="false" customHeight="false" outlineLevel="0" collapsed="false">
      <c r="A25" s="0" t="s">
        <v>63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25" hidden="false" customHeight="false" outlineLevel="0" collapsed="false">
      <c r="A26" s="0" t="s">
        <v>63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25" hidden="false" customHeight="false" outlineLevel="0" collapsed="false">
      <c r="A27" s="0" t="s">
        <v>63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25" hidden="false" customHeight="false" outlineLevel="0" collapsed="false">
      <c r="A28" s="0" t="s">
        <v>63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25" hidden="false" customHeight="false" outlineLevel="0" collapsed="false">
      <c r="A29" s="0" t="s">
        <v>63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25" hidden="false" customHeight="false" outlineLevel="0" collapsed="false">
      <c r="A30" s="0" t="s">
        <v>63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25" hidden="false" customHeight="false" outlineLevel="0" collapsed="false">
      <c r="A31" s="0" t="s">
        <v>63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25" hidden="false" customHeight="false" outlineLevel="0" collapsed="false">
      <c r="A32" s="0" t="s">
        <v>63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25" hidden="false" customHeight="false" outlineLevel="0" collapsed="false">
      <c r="A33" s="0" t="s">
        <v>63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25" hidden="false" customHeight="false" outlineLevel="0" collapsed="false">
      <c r="A34" s="0" t="s">
        <v>63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25" hidden="false" customHeight="false" outlineLevel="0" collapsed="false">
      <c r="A35" s="0" t="s">
        <v>63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25" hidden="false" customHeight="false" outlineLevel="0" collapsed="false">
      <c r="A36" s="0" t="s">
        <v>63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25" hidden="false" customHeight="false" outlineLevel="0" collapsed="false">
      <c r="A37" s="0" t="s">
        <v>63</v>
      </c>
      <c r="B37" s="1" t="n">
        <v>43897</v>
      </c>
      <c r="C37" s="7" t="n">
        <v>6</v>
      </c>
      <c r="D37" s="7"/>
      <c r="E37" s="7"/>
      <c r="F37" s="7"/>
      <c r="G37" s="7"/>
      <c r="H37" s="7" t="n">
        <v>6</v>
      </c>
      <c r="I37" s="7"/>
      <c r="J37" s="7"/>
      <c r="K37" s="9"/>
      <c r="L37" s="7"/>
      <c r="M37" s="7"/>
    </row>
    <row r="38" customFormat="false" ht="15.25" hidden="false" customHeight="false" outlineLevel="0" collapsed="false">
      <c r="A38" s="0" t="s">
        <v>63</v>
      </c>
      <c r="B38" s="1" t="n">
        <v>43898</v>
      </c>
      <c r="C38" s="6" t="n">
        <v>6</v>
      </c>
      <c r="D38" s="6" t="n">
        <v>0</v>
      </c>
      <c r="E38" s="6"/>
      <c r="F38" s="6"/>
      <c r="G38" s="6"/>
      <c r="H38" s="6" t="n">
        <v>6</v>
      </c>
      <c r="I38" s="6"/>
      <c r="J38" s="6" t="n">
        <v>0.6</v>
      </c>
      <c r="K38" s="9"/>
      <c r="L38" s="6"/>
      <c r="M38" s="6"/>
    </row>
    <row r="39" customFormat="false" ht="15.25" hidden="false" customHeight="false" outlineLevel="0" collapsed="false">
      <c r="A39" s="0" t="s">
        <v>63</v>
      </c>
      <c r="B39" s="1" t="n">
        <v>43899</v>
      </c>
      <c r="C39" s="6" t="n">
        <v>6</v>
      </c>
      <c r="D39" s="6" t="n">
        <v>0</v>
      </c>
      <c r="E39" s="6"/>
      <c r="F39" s="6"/>
      <c r="G39" s="6"/>
      <c r="H39" s="6" t="n">
        <v>6</v>
      </c>
      <c r="I39" s="6"/>
      <c r="J39" s="6" t="n">
        <v>0.6</v>
      </c>
      <c r="K39" s="9"/>
      <c r="L39" s="6"/>
      <c r="M39" s="6"/>
    </row>
    <row r="40" customFormat="false" ht="15.25" hidden="false" customHeight="false" outlineLevel="0" collapsed="false">
      <c r="A40" s="0" t="s">
        <v>63</v>
      </c>
      <c r="B40" s="1" t="n">
        <v>43900</v>
      </c>
      <c r="C40" s="6" t="n">
        <v>6</v>
      </c>
      <c r="D40" s="6" t="n">
        <v>0</v>
      </c>
      <c r="E40" s="6"/>
      <c r="F40" s="6"/>
      <c r="G40" s="6"/>
      <c r="H40" s="6" t="n">
        <v>6</v>
      </c>
      <c r="I40" s="6"/>
      <c r="J40" s="6" t="n">
        <v>0.6</v>
      </c>
      <c r="K40" s="9"/>
      <c r="L40" s="6"/>
      <c r="M40" s="6"/>
    </row>
    <row r="41" customFormat="false" ht="15.25" hidden="false" customHeight="false" outlineLevel="0" collapsed="false">
      <c r="A41" s="0" t="s">
        <v>63</v>
      </c>
      <c r="B41" s="1" t="n">
        <v>43901</v>
      </c>
      <c r="C41" s="6" t="n">
        <v>9</v>
      </c>
      <c r="D41" s="6" t="n">
        <v>3</v>
      </c>
      <c r="E41" s="6"/>
      <c r="F41" s="6"/>
      <c r="G41" s="6" t="n">
        <v>3</v>
      </c>
      <c r="H41" s="6" t="n">
        <v>6</v>
      </c>
      <c r="I41" s="6"/>
      <c r="J41" s="6" t="n">
        <v>1</v>
      </c>
      <c r="K41" s="9"/>
      <c r="L41" s="6"/>
      <c r="M41" s="6"/>
    </row>
    <row r="42" customFormat="false" ht="15.25" hidden="false" customHeight="false" outlineLevel="0" collapsed="false">
      <c r="A42" s="0" t="s">
        <v>63</v>
      </c>
      <c r="B42" s="1" t="n">
        <v>43902</v>
      </c>
      <c r="C42" s="6" t="n">
        <v>9</v>
      </c>
      <c r="D42" s="6" t="n">
        <v>0</v>
      </c>
      <c r="E42" s="6"/>
      <c r="F42" s="6"/>
      <c r="G42" s="6" t="n">
        <v>3</v>
      </c>
      <c r="H42" s="6" t="n">
        <v>6</v>
      </c>
      <c r="I42" s="6"/>
      <c r="J42" s="6" t="n">
        <v>1</v>
      </c>
      <c r="K42" s="9"/>
      <c r="L42" s="6"/>
      <c r="M42" s="6"/>
    </row>
    <row r="43" customFormat="false" ht="15.25" hidden="false" customHeight="false" outlineLevel="0" collapsed="false">
      <c r="A43" s="0" t="s">
        <v>63</v>
      </c>
      <c r="B43" s="1" t="n">
        <v>43903</v>
      </c>
      <c r="C43" s="6" t="n">
        <v>21</v>
      </c>
      <c r="D43" s="6" t="n">
        <v>12</v>
      </c>
      <c r="E43" s="6"/>
      <c r="F43" s="6"/>
      <c r="G43" s="6" t="n">
        <v>3</v>
      </c>
      <c r="H43" s="6" t="n">
        <v>18</v>
      </c>
      <c r="I43" s="6"/>
      <c r="J43" s="6" t="n">
        <v>2.2</v>
      </c>
      <c r="K43" s="9"/>
      <c r="L43" s="6"/>
      <c r="M43" s="6"/>
    </row>
    <row r="44" customFormat="false" ht="15.25" hidden="false" customHeight="false" outlineLevel="0" collapsed="false">
      <c r="A44" s="0" t="s">
        <v>63</v>
      </c>
      <c r="B44" s="1" t="n">
        <v>43904</v>
      </c>
      <c r="C44" s="6" t="n">
        <v>27</v>
      </c>
      <c r="D44" s="6" t="n">
        <v>6</v>
      </c>
      <c r="E44" s="6"/>
      <c r="F44" s="6"/>
      <c r="G44" s="6" t="n">
        <v>3</v>
      </c>
      <c r="H44" s="6" t="n">
        <v>24</v>
      </c>
      <c r="I44" s="6"/>
      <c r="J44" s="6" t="n">
        <v>2.9</v>
      </c>
      <c r="K44" s="9"/>
      <c r="L44" s="6"/>
      <c r="M44" s="6"/>
    </row>
    <row r="45" customFormat="false" ht="15.25" hidden="false" customHeight="false" outlineLevel="0" collapsed="false">
      <c r="A45" s="0" t="s">
        <v>63</v>
      </c>
      <c r="B45" s="1" t="n">
        <v>43905</v>
      </c>
      <c r="C45" s="6" t="n">
        <v>27</v>
      </c>
      <c r="D45" s="6" t="n">
        <v>0</v>
      </c>
      <c r="E45" s="6"/>
      <c r="F45" s="6"/>
      <c r="G45" s="6" t="n">
        <v>3</v>
      </c>
      <c r="H45" s="6" t="n">
        <v>24</v>
      </c>
      <c r="I45" s="6"/>
      <c r="J45" s="6" t="n">
        <v>2.9</v>
      </c>
      <c r="K45" s="9"/>
      <c r="L45" s="6"/>
      <c r="M45" s="6"/>
    </row>
    <row r="46" customFormat="false" ht="15.25" hidden="false" customHeight="false" outlineLevel="0" collapsed="false">
      <c r="A46" s="0" t="s">
        <v>63</v>
      </c>
      <c r="B46" s="1" t="n">
        <v>43906</v>
      </c>
      <c r="C46" s="6" t="n">
        <v>27</v>
      </c>
      <c r="D46" s="6" t="n">
        <v>0</v>
      </c>
      <c r="E46" s="6"/>
      <c r="F46" s="6"/>
      <c r="G46" s="6" t="n">
        <v>3</v>
      </c>
      <c r="H46" s="6" t="n">
        <v>24</v>
      </c>
      <c r="I46" s="6"/>
      <c r="J46" s="6" t="n">
        <v>2.9</v>
      </c>
      <c r="K46" s="9"/>
      <c r="L46" s="6"/>
      <c r="M46" s="6"/>
    </row>
    <row r="47" customFormat="false" ht="15.25" hidden="false" customHeight="false" outlineLevel="0" collapsed="false">
      <c r="A47" s="0" t="s">
        <v>63</v>
      </c>
      <c r="B47" s="1" t="n">
        <v>43907</v>
      </c>
      <c r="C47" s="6" t="n">
        <v>36</v>
      </c>
      <c r="D47" s="6" t="n">
        <v>9</v>
      </c>
      <c r="E47" s="6"/>
      <c r="F47" s="6"/>
      <c r="G47" s="6" t="n">
        <v>3</v>
      </c>
      <c r="H47" s="6" t="n">
        <v>33</v>
      </c>
      <c r="I47" s="6"/>
      <c r="J47" s="6" t="n">
        <v>3.8</v>
      </c>
      <c r="K47" s="9"/>
      <c r="L47" s="6"/>
      <c r="M47" s="6"/>
    </row>
    <row r="48" customFormat="false" ht="15.25" hidden="false" customHeight="false" outlineLevel="0" collapsed="false">
      <c r="A48" s="0" t="s">
        <v>63</v>
      </c>
      <c r="B48" s="1" t="n">
        <v>43908</v>
      </c>
      <c r="C48" s="6" t="n">
        <v>36</v>
      </c>
      <c r="D48" s="6" t="n">
        <v>0</v>
      </c>
      <c r="E48" s="6"/>
      <c r="F48" s="6"/>
      <c r="G48" s="6" t="n">
        <v>3</v>
      </c>
      <c r="H48" s="6" t="n">
        <v>33</v>
      </c>
      <c r="I48" s="6"/>
      <c r="J48" s="6" t="n">
        <v>3.8</v>
      </c>
      <c r="K48" s="9"/>
      <c r="L48" s="6"/>
      <c r="M48" s="6"/>
    </row>
    <row r="49" customFormat="false" ht="15.25" hidden="false" customHeight="false" outlineLevel="0" collapsed="false">
      <c r="A49" s="0" t="s">
        <v>63</v>
      </c>
      <c r="B49" s="1" t="n">
        <v>43909</v>
      </c>
      <c r="C49" s="6" t="n">
        <v>51</v>
      </c>
      <c r="D49" s="6" t="n">
        <v>15</v>
      </c>
      <c r="E49" s="6"/>
      <c r="F49" s="6"/>
      <c r="G49" s="6" t="n">
        <v>5</v>
      </c>
      <c r="H49" s="6" t="n">
        <v>46</v>
      </c>
      <c r="I49" s="6"/>
      <c r="J49" s="6" t="n">
        <v>5</v>
      </c>
      <c r="K49" s="9"/>
      <c r="L49" s="6"/>
      <c r="M49" s="6"/>
    </row>
    <row r="50" customFormat="false" ht="15.25" hidden="false" customHeight="false" outlineLevel="0" collapsed="false">
      <c r="A50" s="0" t="s">
        <v>63</v>
      </c>
      <c r="B50" s="1" t="n">
        <v>43910</v>
      </c>
      <c r="C50" s="6" t="n">
        <v>51</v>
      </c>
      <c r="D50" s="6" t="n">
        <v>0</v>
      </c>
      <c r="E50" s="6"/>
      <c r="F50" s="6"/>
      <c r="G50" s="6" t="n">
        <v>5</v>
      </c>
      <c r="H50" s="6" t="n">
        <v>46</v>
      </c>
      <c r="I50" s="6"/>
      <c r="J50" s="6" t="n">
        <v>5</v>
      </c>
      <c r="K50" s="9"/>
      <c r="L50" s="6"/>
      <c r="M50" s="6"/>
    </row>
    <row r="51" customFormat="false" ht="15.25" hidden="false" customHeight="false" outlineLevel="0" collapsed="false">
      <c r="A51" s="0" t="s">
        <v>63</v>
      </c>
      <c r="B51" s="1" t="n">
        <v>43911</v>
      </c>
      <c r="C51" s="6" t="n">
        <v>69</v>
      </c>
      <c r="D51" s="6" t="n">
        <v>18</v>
      </c>
      <c r="E51" s="6"/>
      <c r="F51" s="6"/>
      <c r="G51" s="6" t="n">
        <v>15</v>
      </c>
      <c r="H51" s="6" t="n">
        <v>54</v>
      </c>
      <c r="I51" s="6"/>
      <c r="J51" s="6" t="n">
        <v>7</v>
      </c>
      <c r="K51" s="9"/>
      <c r="L51" s="6"/>
      <c r="M51" s="6"/>
    </row>
    <row r="52" customFormat="false" ht="15.25" hidden="false" customHeight="false" outlineLevel="0" collapsed="false">
      <c r="A52" s="0" t="s">
        <v>63</v>
      </c>
      <c r="B52" s="1" t="n">
        <v>43912</v>
      </c>
      <c r="C52" s="6" t="n">
        <v>76</v>
      </c>
      <c r="D52" s="6" t="n">
        <v>7</v>
      </c>
      <c r="E52" s="6"/>
      <c r="F52" s="6"/>
      <c r="G52" s="6" t="n">
        <v>15</v>
      </c>
      <c r="H52" s="6" t="n">
        <v>61</v>
      </c>
      <c r="I52" s="6"/>
      <c r="J52" s="6" t="n">
        <v>8</v>
      </c>
      <c r="K52" s="9"/>
      <c r="L52" s="6"/>
      <c r="M52" s="6"/>
    </row>
    <row r="53" customFormat="false" ht="15.25" hidden="false" customHeight="false" outlineLevel="0" collapsed="false">
      <c r="A53" s="0" t="s">
        <v>63</v>
      </c>
      <c r="B53" s="1" t="n">
        <v>43913</v>
      </c>
      <c r="C53" s="6" t="n">
        <v>76</v>
      </c>
      <c r="D53" s="6" t="n">
        <v>0</v>
      </c>
      <c r="E53" s="6"/>
      <c r="F53" s="6"/>
      <c r="G53" s="6" t="n">
        <v>15</v>
      </c>
      <c r="H53" s="6" t="n">
        <v>61</v>
      </c>
      <c r="I53" s="6"/>
      <c r="J53" s="6" t="n">
        <v>8</v>
      </c>
      <c r="K53" s="9"/>
      <c r="L53" s="6"/>
      <c r="M53" s="6"/>
    </row>
    <row r="54" customFormat="false" ht="15.25" hidden="false" customHeight="false" outlineLevel="0" collapsed="false">
      <c r="A54" s="0" t="s">
        <v>63</v>
      </c>
      <c r="B54" s="1" t="n">
        <v>43914</v>
      </c>
      <c r="C54" s="6" t="n">
        <v>81</v>
      </c>
      <c r="D54" s="6" t="n">
        <v>5</v>
      </c>
      <c r="E54" s="6"/>
      <c r="F54" s="6"/>
      <c r="G54" s="6" t="n">
        <v>22</v>
      </c>
      <c r="H54" s="6" t="n">
        <v>59</v>
      </c>
      <c r="I54" s="6"/>
      <c r="J54" s="6" t="n">
        <v>9</v>
      </c>
      <c r="K54" s="9"/>
      <c r="L54" s="6"/>
      <c r="M54" s="6"/>
    </row>
    <row r="55" customFormat="false" ht="15.25" hidden="false" customHeight="false" outlineLevel="0" collapsed="false">
      <c r="A55" s="0" t="s">
        <v>63</v>
      </c>
      <c r="B55" s="1" t="n">
        <v>43915</v>
      </c>
      <c r="C55" s="8" t="n">
        <v>81</v>
      </c>
      <c r="D55" s="8" t="n">
        <v>0</v>
      </c>
      <c r="E55" s="8"/>
      <c r="F55" s="8"/>
      <c r="G55" s="8" t="n">
        <v>22</v>
      </c>
      <c r="H55" s="8" t="n">
        <v>59</v>
      </c>
      <c r="I55" s="8"/>
      <c r="J55" s="8" t="n">
        <v>9</v>
      </c>
      <c r="K55" s="9"/>
      <c r="L55" s="8"/>
      <c r="M55" s="8"/>
    </row>
    <row r="56" customFormat="false" ht="15.25" hidden="false" customHeight="false" outlineLevel="0" collapsed="false">
      <c r="A56" s="0" t="s">
        <v>63</v>
      </c>
      <c r="B56" s="1" t="n">
        <v>43916</v>
      </c>
      <c r="C56" s="8" t="n">
        <v>86</v>
      </c>
      <c r="D56" s="8" t="n">
        <v>5</v>
      </c>
      <c r="E56" s="8"/>
      <c r="F56" s="8"/>
      <c r="G56" s="8" t="n">
        <v>29</v>
      </c>
      <c r="H56" s="8" t="n">
        <v>57</v>
      </c>
      <c r="I56" s="8" t="n">
        <v>2</v>
      </c>
      <c r="J56" s="8" t="n">
        <v>9</v>
      </c>
      <c r="K56" s="9"/>
      <c r="L56" s="8"/>
      <c r="M56" s="8"/>
    </row>
    <row r="57" customFormat="false" ht="15.25" hidden="false" customHeight="false" outlineLevel="0" collapsed="false">
      <c r="A57" s="0" t="s">
        <v>63</v>
      </c>
      <c r="B57" s="1" t="n">
        <v>43917</v>
      </c>
      <c r="C57" s="8" t="n">
        <v>86</v>
      </c>
      <c r="D57" s="8" t="n">
        <v>0</v>
      </c>
      <c r="E57" s="8"/>
      <c r="F57" s="8"/>
      <c r="G57" s="8" t="n">
        <v>29</v>
      </c>
      <c r="H57" s="8" t="n">
        <v>57</v>
      </c>
      <c r="I57" s="8" t="n">
        <v>2</v>
      </c>
      <c r="J57" s="8" t="n">
        <v>9</v>
      </c>
      <c r="K57" s="9"/>
      <c r="L57" s="8"/>
      <c r="M57" s="8"/>
    </row>
    <row r="58" customFormat="false" ht="15.25" hidden="false" customHeight="false" outlineLevel="0" collapsed="false">
      <c r="A58" s="0" t="s">
        <v>63</v>
      </c>
      <c r="B58" s="1" t="n">
        <v>43918</v>
      </c>
      <c r="C58" s="8" t="n">
        <v>94</v>
      </c>
      <c r="D58" s="8" t="n">
        <v>8</v>
      </c>
      <c r="E58" s="8"/>
      <c r="F58" s="8"/>
      <c r="G58" s="8" t="n">
        <v>32</v>
      </c>
      <c r="H58" s="8" t="n">
        <v>62</v>
      </c>
      <c r="I58" s="8" t="n">
        <v>2</v>
      </c>
      <c r="J58" s="8" t="n">
        <v>10</v>
      </c>
      <c r="K58" s="9"/>
      <c r="L58" s="8"/>
      <c r="M58" s="8"/>
    </row>
    <row r="59" customFormat="false" ht="15.25" hidden="false" customHeight="false" outlineLevel="0" collapsed="false">
      <c r="A59" s="0" t="s">
        <v>63</v>
      </c>
      <c r="B59" s="1" t="n">
        <v>43919</v>
      </c>
      <c r="C59" s="8" t="n">
        <v>94</v>
      </c>
      <c r="D59" s="8" t="n">
        <v>0</v>
      </c>
      <c r="E59" s="8"/>
      <c r="F59" s="8"/>
      <c r="G59" s="8" t="n">
        <v>32</v>
      </c>
      <c r="H59" s="8" t="n">
        <v>62</v>
      </c>
      <c r="I59" s="8" t="n">
        <v>2</v>
      </c>
      <c r="J59" s="8" t="n">
        <v>10</v>
      </c>
      <c r="K59" s="9"/>
      <c r="M59" s="8"/>
    </row>
    <row r="60" customFormat="false" ht="15.25" hidden="false" customHeight="false" outlineLevel="0" collapsed="false">
      <c r="A60" s="0" t="s">
        <v>63</v>
      </c>
      <c r="B60" s="1" t="n">
        <v>43920</v>
      </c>
      <c r="C60" s="8" t="n">
        <v>94</v>
      </c>
      <c r="D60" s="8" t="n">
        <v>0</v>
      </c>
      <c r="E60" s="8"/>
      <c r="F60" s="8"/>
      <c r="G60" s="8" t="n">
        <v>32</v>
      </c>
      <c r="H60" s="8" t="n">
        <v>62</v>
      </c>
      <c r="I60" s="8" t="n">
        <v>2</v>
      </c>
      <c r="J60" s="8" t="n">
        <v>10</v>
      </c>
      <c r="K60" s="9"/>
      <c r="M60" s="8"/>
    </row>
    <row r="61" customFormat="false" ht="15.25" hidden="false" customHeight="false" outlineLevel="0" collapsed="false">
      <c r="A61" s="0" t="s">
        <v>63</v>
      </c>
      <c r="B61" s="1" t="n">
        <v>43921</v>
      </c>
      <c r="C61" s="8" t="n">
        <v>152</v>
      </c>
      <c r="D61" s="8" t="n">
        <v>58</v>
      </c>
      <c r="E61" s="8"/>
      <c r="F61" s="8"/>
      <c r="G61" s="8" t="n">
        <v>32</v>
      </c>
      <c r="H61" s="8" t="n">
        <v>120</v>
      </c>
      <c r="I61" s="8" t="n">
        <v>2</v>
      </c>
      <c r="J61" s="8" t="n">
        <v>16</v>
      </c>
      <c r="K61" s="9"/>
      <c r="M61" s="8"/>
    </row>
    <row r="62" customFormat="false" ht="15.25" hidden="false" customHeight="false" outlineLevel="0" collapsed="false">
      <c r="A62" s="0" t="s">
        <v>63</v>
      </c>
      <c r="B62" s="1" t="n">
        <v>43922</v>
      </c>
      <c r="C62" s="8" t="n">
        <v>152</v>
      </c>
      <c r="D62" s="8" t="n">
        <v>0</v>
      </c>
      <c r="E62" s="8" t="n">
        <v>1</v>
      </c>
      <c r="F62" s="8" t="n">
        <v>1</v>
      </c>
      <c r="G62" s="8" t="n">
        <v>47</v>
      </c>
      <c r="H62" s="8" t="n">
        <v>104</v>
      </c>
      <c r="I62" s="8" t="n">
        <v>2</v>
      </c>
      <c r="J62" s="8" t="n">
        <v>16</v>
      </c>
      <c r="K62" s="9" t="n">
        <v>0.1</v>
      </c>
      <c r="M62" s="8"/>
    </row>
    <row r="63" customFormat="false" ht="15.25" hidden="false" customHeight="false" outlineLevel="0" collapsed="false">
      <c r="A63" s="0" t="s">
        <v>63</v>
      </c>
      <c r="B63" s="1" t="n">
        <v>43923</v>
      </c>
      <c r="C63" s="8" t="n">
        <v>163</v>
      </c>
      <c r="D63" s="8" t="n">
        <v>11</v>
      </c>
      <c r="E63" s="8" t="n">
        <v>2</v>
      </c>
      <c r="F63" s="8" t="n">
        <v>1</v>
      </c>
      <c r="G63" s="8" t="n">
        <v>53</v>
      </c>
      <c r="H63" s="8" t="n">
        <v>108</v>
      </c>
      <c r="I63" s="8" t="n">
        <v>2</v>
      </c>
      <c r="J63" s="8" t="n">
        <v>17</v>
      </c>
      <c r="K63" s="9" t="n">
        <v>0.2</v>
      </c>
      <c r="M63" s="8"/>
    </row>
    <row r="64" customFormat="false" ht="15.25" hidden="false" customHeight="false" outlineLevel="0" collapsed="false">
      <c r="A64" s="0" t="s">
        <v>63</v>
      </c>
      <c r="B64" s="1" t="n">
        <v>43924</v>
      </c>
      <c r="C64" s="8" t="n">
        <v>304</v>
      </c>
      <c r="D64" s="8" t="n">
        <v>141</v>
      </c>
      <c r="E64" s="8" t="n">
        <v>4</v>
      </c>
      <c r="F64" s="8" t="n">
        <v>2</v>
      </c>
      <c r="G64" s="8" t="n">
        <v>53</v>
      </c>
      <c r="H64" s="8" t="n">
        <v>247</v>
      </c>
      <c r="I64" s="8" t="n">
        <v>11</v>
      </c>
      <c r="J64" s="8" t="n">
        <v>32</v>
      </c>
      <c r="K64" s="9" t="n">
        <v>0.4</v>
      </c>
      <c r="M64" s="8"/>
    </row>
    <row r="65" customFormat="false" ht="15.25" hidden="false" customHeight="false" outlineLevel="0" collapsed="false">
      <c r="A65" s="0" t="s">
        <v>63</v>
      </c>
      <c r="B65" s="1" t="n">
        <v>43925</v>
      </c>
      <c r="C65" s="8" t="n">
        <v>351</v>
      </c>
      <c r="D65" s="8" t="n">
        <v>47</v>
      </c>
      <c r="E65" s="8" t="n">
        <v>4</v>
      </c>
      <c r="F65" s="8" t="n">
        <v>0</v>
      </c>
      <c r="G65" s="8" t="n">
        <v>53</v>
      </c>
      <c r="H65" s="8" t="n">
        <v>294</v>
      </c>
      <c r="I65" s="8" t="n">
        <v>11</v>
      </c>
      <c r="J65" s="8" t="n">
        <v>37</v>
      </c>
      <c r="K65" s="9" t="n">
        <v>0.4</v>
      </c>
      <c r="M65" s="8"/>
    </row>
    <row r="66" customFormat="false" ht="15.25" hidden="false" customHeight="false" outlineLevel="0" collapsed="false">
      <c r="A66" s="0" t="s">
        <v>63</v>
      </c>
      <c r="B66" s="1" t="n">
        <v>43926</v>
      </c>
      <c r="C66" s="8" t="n">
        <v>440</v>
      </c>
      <c r="D66" s="8" t="n">
        <v>89</v>
      </c>
      <c r="E66" s="8" t="n">
        <v>5</v>
      </c>
      <c r="F66" s="8" t="n">
        <v>1</v>
      </c>
      <c r="G66" s="8" t="n">
        <v>53</v>
      </c>
      <c r="H66" s="8" t="n">
        <v>382</v>
      </c>
      <c r="I66" s="8" t="n">
        <v>11</v>
      </c>
      <c r="J66" s="8" t="n">
        <v>47</v>
      </c>
      <c r="K66" s="9" t="n">
        <v>0.5</v>
      </c>
      <c r="L66" s="8" t="n">
        <v>32000</v>
      </c>
      <c r="M66" s="8" t="n">
        <v>3386</v>
      </c>
    </row>
    <row r="67" customFormat="false" ht="15.25" hidden="false" customHeight="false" outlineLevel="0" collapsed="false">
      <c r="A67" s="0" t="s">
        <v>63</v>
      </c>
      <c r="B67" s="1" t="n">
        <v>43927</v>
      </c>
      <c r="C67" s="8" t="n">
        <v>562</v>
      </c>
      <c r="D67" s="8" t="n">
        <v>122</v>
      </c>
      <c r="E67" s="8" t="n">
        <v>8</v>
      </c>
      <c r="F67" s="8" t="n">
        <v>3</v>
      </c>
      <c r="G67" s="8" t="n">
        <v>52</v>
      </c>
      <c r="H67" s="8" t="n">
        <v>502</v>
      </c>
      <c r="I67" s="8" t="n">
        <v>11</v>
      </c>
      <c r="J67" s="8" t="n">
        <v>59</v>
      </c>
      <c r="K67" s="9" t="n">
        <v>0.8</v>
      </c>
      <c r="L67" s="8" t="n">
        <v>32000</v>
      </c>
      <c r="M67" s="8" t="n">
        <v>3386</v>
      </c>
    </row>
    <row r="68" customFormat="false" ht="15.25" hidden="false" customHeight="false" outlineLevel="0" collapsed="false">
      <c r="A68" s="0" t="s">
        <v>63</v>
      </c>
      <c r="B68" s="1" t="n">
        <v>43928</v>
      </c>
      <c r="C68" s="13" t="n">
        <v>700</v>
      </c>
      <c r="D68" s="13" t="n">
        <v>138</v>
      </c>
      <c r="E68" s="13" t="n">
        <v>13</v>
      </c>
      <c r="F68" s="13" t="n">
        <v>5</v>
      </c>
      <c r="G68" s="13" t="n">
        <v>53</v>
      </c>
      <c r="H68" s="13" t="n">
        <v>634</v>
      </c>
      <c r="I68" s="13" t="n">
        <v>11</v>
      </c>
      <c r="J68" s="13" t="n">
        <v>74</v>
      </c>
      <c r="K68" s="32" t="n">
        <v>1</v>
      </c>
      <c r="L68" s="13" t="n">
        <v>40000</v>
      </c>
      <c r="M68" s="13" t="n">
        <v>4233</v>
      </c>
    </row>
    <row r="69" customFormat="false" ht="15.25" hidden="false" customHeight="false" outlineLevel="0" collapsed="false">
      <c r="A69" s="0" t="s">
        <v>63</v>
      </c>
      <c r="B69" s="1" t="n">
        <v>43929</v>
      </c>
      <c r="C69" s="12" t="n">
        <v>861</v>
      </c>
      <c r="D69" s="12" t="n">
        <v>161</v>
      </c>
      <c r="E69" s="12" t="n">
        <v>13</v>
      </c>
      <c r="F69" s="12" t="n">
        <v>0</v>
      </c>
      <c r="G69" s="12" t="n">
        <v>54</v>
      </c>
      <c r="H69" s="12" t="n">
        <v>794</v>
      </c>
      <c r="I69" s="12" t="n">
        <v>31</v>
      </c>
      <c r="J69" s="12" t="n">
        <v>91</v>
      </c>
      <c r="K69" s="32" t="n">
        <v>1</v>
      </c>
      <c r="L69" s="12" t="n">
        <v>43000</v>
      </c>
      <c r="M69" s="12" t="n">
        <v>4551</v>
      </c>
    </row>
    <row r="70" customFormat="false" ht="15.25" hidden="false" customHeight="false" outlineLevel="0" collapsed="false">
      <c r="A70" s="0" t="s">
        <v>63</v>
      </c>
      <c r="B70" s="1" t="n">
        <v>43930</v>
      </c>
      <c r="C70" s="12" t="n">
        <v>1066</v>
      </c>
      <c r="D70" s="12" t="n">
        <v>205</v>
      </c>
      <c r="E70" s="12" t="n">
        <v>13</v>
      </c>
      <c r="F70" s="12" t="n">
        <v>0</v>
      </c>
      <c r="G70" s="12" t="n">
        <v>77</v>
      </c>
      <c r="H70" s="12" t="n">
        <v>976</v>
      </c>
      <c r="I70" s="12" t="n">
        <v>33</v>
      </c>
      <c r="J70" s="12" t="n">
        <v>113</v>
      </c>
      <c r="K70" s="32" t="n">
        <v>1</v>
      </c>
      <c r="L70" s="12" t="n">
        <v>46000</v>
      </c>
      <c r="M70" s="12" t="n">
        <v>4868</v>
      </c>
    </row>
    <row r="71" customFormat="false" ht="15.25" hidden="false" customHeight="false" outlineLevel="0" collapsed="false">
      <c r="A71" s="0" t="s">
        <v>63</v>
      </c>
      <c r="B71" s="1" t="n">
        <v>43931</v>
      </c>
      <c r="C71" s="12" t="n">
        <v>1486</v>
      </c>
      <c r="D71" s="12" t="n">
        <v>420</v>
      </c>
      <c r="E71" s="12" t="n">
        <v>16</v>
      </c>
      <c r="F71" s="12" t="n">
        <v>3</v>
      </c>
      <c r="G71" s="12" t="n">
        <v>139</v>
      </c>
      <c r="H71" s="12" t="n">
        <v>1331</v>
      </c>
      <c r="I71" s="12" t="n">
        <v>55</v>
      </c>
      <c r="J71" s="12" t="n">
        <v>157</v>
      </c>
      <c r="K71" s="32" t="n">
        <v>2</v>
      </c>
      <c r="L71" s="12" t="n">
        <v>49000</v>
      </c>
      <c r="M71" s="12" t="n">
        <v>5186</v>
      </c>
    </row>
    <row r="72" customFormat="false" ht="15.25" hidden="false" customHeight="false" outlineLevel="0" collapsed="false">
      <c r="A72" s="0" t="s">
        <v>63</v>
      </c>
      <c r="B72" s="1" t="n">
        <v>43932</v>
      </c>
      <c r="C72" s="12" t="n">
        <v>1981</v>
      </c>
      <c r="D72" s="12" t="n">
        <v>495</v>
      </c>
      <c r="E72" s="12" t="n">
        <v>19</v>
      </c>
      <c r="F72" s="12" t="n">
        <v>3</v>
      </c>
      <c r="G72" s="12" t="n">
        <v>169</v>
      </c>
      <c r="H72" s="12" t="n">
        <v>1793</v>
      </c>
      <c r="I72" s="12" t="n">
        <v>72</v>
      </c>
      <c r="J72" s="12" t="n">
        <v>210</v>
      </c>
      <c r="K72" s="32" t="n">
        <v>2</v>
      </c>
      <c r="L72" s="12" t="n">
        <v>53000</v>
      </c>
      <c r="M72" s="12" t="n">
        <v>5609</v>
      </c>
    </row>
    <row r="73" customFormat="false" ht="15.25" hidden="false" customHeight="false" outlineLevel="0" collapsed="false">
      <c r="A73" s="0" t="s">
        <v>63</v>
      </c>
      <c r="B73" s="1" t="n">
        <v>43933</v>
      </c>
      <c r="C73" s="12" t="n">
        <v>2226</v>
      </c>
      <c r="D73" s="12" t="n">
        <v>245</v>
      </c>
      <c r="E73" s="12" t="n">
        <v>23</v>
      </c>
      <c r="F73" s="12" t="n">
        <v>4</v>
      </c>
      <c r="G73" s="12" t="n">
        <v>172</v>
      </c>
      <c r="H73" s="12" t="n">
        <v>2031</v>
      </c>
      <c r="I73" s="12" t="n">
        <v>72</v>
      </c>
      <c r="J73" s="12" t="n">
        <v>236</v>
      </c>
      <c r="K73" s="32" t="n">
        <v>2</v>
      </c>
      <c r="L73" s="12" t="n">
        <v>53000</v>
      </c>
      <c r="M73" s="12" t="n">
        <v>5609</v>
      </c>
    </row>
    <row r="74" customFormat="false" ht="15.25" hidden="false" customHeight="false" outlineLevel="0" collapsed="false">
      <c r="A74" s="0" t="s">
        <v>63</v>
      </c>
      <c r="B74" s="1" t="n">
        <v>43934</v>
      </c>
      <c r="C74" s="12" t="n">
        <v>2578</v>
      </c>
      <c r="D74" s="12" t="n">
        <v>352</v>
      </c>
      <c r="E74" s="12" t="n">
        <v>26</v>
      </c>
      <c r="F74" s="12" t="n">
        <v>3</v>
      </c>
      <c r="G74" s="12" t="n">
        <v>203</v>
      </c>
      <c r="H74" s="12" t="n">
        <v>2349</v>
      </c>
      <c r="I74" s="12" t="n">
        <v>50</v>
      </c>
      <c r="J74" s="12" t="n">
        <v>273</v>
      </c>
      <c r="K74" s="32" t="n">
        <v>3</v>
      </c>
      <c r="L74" s="12" t="n">
        <v>64000</v>
      </c>
      <c r="M74" s="12" t="n">
        <v>6773</v>
      </c>
    </row>
    <row r="75" customFormat="false" ht="15.25" hidden="false" customHeight="false" outlineLevel="0" collapsed="false">
      <c r="A75" s="0" t="s">
        <v>63</v>
      </c>
      <c r="B75" s="1" t="n">
        <v>43935</v>
      </c>
      <c r="C75" s="12" t="n">
        <v>2919</v>
      </c>
      <c r="D75" s="12" t="n">
        <v>341</v>
      </c>
      <c r="E75" s="12" t="n">
        <v>29</v>
      </c>
      <c r="F75" s="12" t="n">
        <v>3</v>
      </c>
      <c r="G75" s="12" t="n">
        <v>203</v>
      </c>
      <c r="H75" s="12" t="n">
        <v>2687</v>
      </c>
      <c r="I75" s="12" t="n">
        <v>55</v>
      </c>
      <c r="J75" s="12" t="n">
        <v>309</v>
      </c>
      <c r="K75" s="32" t="n">
        <v>3</v>
      </c>
      <c r="L75" s="12" t="n">
        <v>68000</v>
      </c>
      <c r="M75" s="12" t="n">
        <v>7196</v>
      </c>
    </row>
    <row r="76" customFormat="false" ht="15.25" hidden="false" customHeight="false" outlineLevel="0" collapsed="false">
      <c r="A76" s="0" t="s">
        <v>63</v>
      </c>
      <c r="B76" s="1" t="n">
        <v>43936</v>
      </c>
      <c r="C76" s="12" t="n">
        <v>3281</v>
      </c>
      <c r="D76" s="12" t="n">
        <v>362</v>
      </c>
      <c r="E76" s="12" t="n">
        <v>33</v>
      </c>
      <c r="F76" s="12" t="n">
        <v>4</v>
      </c>
      <c r="G76" s="12" t="n">
        <v>203</v>
      </c>
      <c r="H76" s="12" t="n">
        <v>3045</v>
      </c>
      <c r="I76" s="12" t="n">
        <v>57</v>
      </c>
      <c r="J76" s="12" t="n">
        <v>347</v>
      </c>
      <c r="K76" s="32" t="n">
        <v>3</v>
      </c>
      <c r="L76" s="12" t="n">
        <v>71875</v>
      </c>
      <c r="M76" s="12" t="n">
        <v>7606</v>
      </c>
    </row>
    <row r="77" customFormat="false" ht="15.25" hidden="false" customHeight="false" outlineLevel="0" collapsed="false">
      <c r="A77" s="0" t="s">
        <v>63</v>
      </c>
      <c r="B77" s="1" t="n">
        <v>43937</v>
      </c>
      <c r="C77" s="12" t="n">
        <v>3728</v>
      </c>
      <c r="D77" s="12" t="n">
        <v>447</v>
      </c>
      <c r="E77" s="12" t="n">
        <v>36</v>
      </c>
      <c r="F77" s="12" t="n">
        <v>3</v>
      </c>
      <c r="G77" s="12" t="n">
        <v>203</v>
      </c>
      <c r="H77" s="12" t="n">
        <v>3489</v>
      </c>
      <c r="I77" s="12" t="n">
        <v>68</v>
      </c>
      <c r="J77" s="12" t="n">
        <v>395</v>
      </c>
      <c r="K77" s="32" t="n">
        <v>4</v>
      </c>
      <c r="L77" s="12" t="n">
        <v>76198</v>
      </c>
      <c r="M77" s="12" t="n">
        <v>8064</v>
      </c>
    </row>
    <row r="78" customFormat="false" ht="15.25" hidden="false" customHeight="false" outlineLevel="0" collapsed="false">
      <c r="A78" s="0" t="s">
        <v>63</v>
      </c>
      <c r="B78" s="1" t="n">
        <v>43938</v>
      </c>
      <c r="C78" s="12" t="n">
        <v>4204</v>
      </c>
      <c r="D78" s="12" t="n">
        <v>476</v>
      </c>
      <c r="E78" s="12" t="n">
        <v>40</v>
      </c>
      <c r="F78" s="12" t="n">
        <v>4</v>
      </c>
      <c r="G78" s="12" t="n">
        <v>203</v>
      </c>
      <c r="H78" s="12" t="n">
        <v>3961</v>
      </c>
      <c r="I78" s="12" t="n">
        <v>65</v>
      </c>
      <c r="J78" s="12" t="n">
        <v>445</v>
      </c>
      <c r="K78" s="32" t="n">
        <v>4</v>
      </c>
      <c r="L78" s="12" t="n">
        <v>81246</v>
      </c>
      <c r="M78" s="12" t="n">
        <v>8598</v>
      </c>
    </row>
    <row r="79" customFormat="false" ht="15.25" hidden="false" customHeight="false" outlineLevel="0" collapsed="false">
      <c r="A79" s="0" t="s">
        <v>63</v>
      </c>
      <c r="B79" s="1" t="n">
        <v>43939</v>
      </c>
      <c r="C79" s="12" t="n">
        <v>4779</v>
      </c>
      <c r="D79" s="12" t="n">
        <v>575</v>
      </c>
      <c r="E79" s="12" t="n">
        <v>42</v>
      </c>
      <c r="F79" s="12" t="n">
        <v>2</v>
      </c>
      <c r="G79" s="12" t="n">
        <v>342</v>
      </c>
      <c r="H79" s="12" t="n">
        <v>4395</v>
      </c>
      <c r="I79" s="12" t="n">
        <v>65</v>
      </c>
      <c r="J79" s="12" t="n">
        <v>506</v>
      </c>
      <c r="K79" s="32" t="n">
        <v>4</v>
      </c>
      <c r="L79" s="12" t="n">
        <v>86813</v>
      </c>
      <c r="M79" s="12" t="n">
        <v>9187</v>
      </c>
    </row>
    <row r="80" customFormat="false" ht="15.25" hidden="false" customHeight="false" outlineLevel="0" collapsed="false">
      <c r="A80" s="0" t="s">
        <v>63</v>
      </c>
      <c r="B80" s="1" t="n">
        <v>43940</v>
      </c>
      <c r="C80" s="12" t="n">
        <v>4779</v>
      </c>
      <c r="D80" s="12" t="n">
        <v>0</v>
      </c>
      <c r="E80" s="12" t="n">
        <v>45</v>
      </c>
      <c r="F80" s="12" t="n">
        <v>3</v>
      </c>
      <c r="G80" s="12" t="n">
        <v>342</v>
      </c>
      <c r="H80" s="12" t="n">
        <v>4392</v>
      </c>
      <c r="I80" s="12" t="n">
        <v>65</v>
      </c>
      <c r="J80" s="12" t="n">
        <v>506</v>
      </c>
      <c r="K80" s="32" t="n">
        <v>5</v>
      </c>
      <c r="L80" s="12" t="n">
        <v>86813</v>
      </c>
      <c r="M80" s="12" t="n">
        <v>9187</v>
      </c>
    </row>
    <row r="81" customFormat="false" ht="15.25" hidden="false" customHeight="false" outlineLevel="0" collapsed="false">
      <c r="A81" s="0" t="s">
        <v>63</v>
      </c>
      <c r="B81" s="1" t="n">
        <v>43941</v>
      </c>
      <c r="C81" s="12" t="n">
        <v>4779</v>
      </c>
      <c r="D81" s="12" t="n">
        <v>0</v>
      </c>
      <c r="E81" s="12" t="n">
        <v>47</v>
      </c>
      <c r="F81" s="12" t="n">
        <v>2</v>
      </c>
      <c r="G81" s="12" t="n">
        <v>494</v>
      </c>
      <c r="H81" s="12" t="n">
        <v>4238</v>
      </c>
      <c r="I81" s="12" t="n">
        <v>65</v>
      </c>
      <c r="J81" s="12" t="n">
        <v>506</v>
      </c>
      <c r="K81" s="32" t="n">
        <v>5</v>
      </c>
      <c r="L81" s="12" t="n">
        <v>98231</v>
      </c>
      <c r="M81" s="12" t="n">
        <v>10396</v>
      </c>
    </row>
    <row r="82" customFormat="false" ht="15.25" hidden="false" customHeight="false" outlineLevel="0" collapsed="false">
      <c r="A82" s="0" t="s">
        <v>63</v>
      </c>
      <c r="B82" s="1" t="n">
        <v>43942</v>
      </c>
      <c r="C82" s="6" t="n">
        <v>6264</v>
      </c>
      <c r="D82" s="6" t="n">
        <v>1485</v>
      </c>
      <c r="E82" s="6" t="n">
        <v>51</v>
      </c>
      <c r="F82" s="6" t="n">
        <v>4</v>
      </c>
      <c r="G82" s="6" t="n">
        <v>514</v>
      </c>
      <c r="H82" s="6" t="n">
        <v>5699</v>
      </c>
      <c r="I82" s="6" t="n">
        <v>92</v>
      </c>
      <c r="J82" s="6" t="n">
        <v>663</v>
      </c>
      <c r="K82" s="11" t="n">
        <v>5</v>
      </c>
      <c r="L82" s="6" t="n">
        <v>102556</v>
      </c>
      <c r="M82" s="6" t="n">
        <v>10853</v>
      </c>
    </row>
    <row r="83" customFormat="false" ht="15.25" hidden="false" customHeight="false" outlineLevel="0" collapsed="false">
      <c r="A83" s="0" t="s">
        <v>63</v>
      </c>
      <c r="B83" s="1" t="n">
        <v>43943</v>
      </c>
      <c r="C83" s="6" t="n">
        <v>6723</v>
      </c>
      <c r="D83" s="6" t="n">
        <v>459</v>
      </c>
      <c r="E83" s="6" t="n">
        <v>55</v>
      </c>
      <c r="F83" s="6" t="n">
        <v>4</v>
      </c>
      <c r="G83" s="6" t="n">
        <v>577</v>
      </c>
      <c r="H83" s="6" t="n">
        <v>6091</v>
      </c>
      <c r="I83" s="6" t="n">
        <v>92</v>
      </c>
      <c r="J83" s="6" t="n">
        <v>711</v>
      </c>
      <c r="K83" s="11" t="n">
        <v>6</v>
      </c>
      <c r="L83" s="6" t="n">
        <v>108545</v>
      </c>
      <c r="M83" s="6" t="n">
        <v>11487</v>
      </c>
    </row>
    <row r="84" customFormat="false" ht="15.25" hidden="false" customHeight="false" outlineLevel="0" collapsed="false">
      <c r="A84" s="0" t="s">
        <v>63</v>
      </c>
      <c r="B84" s="1" t="n">
        <v>43944</v>
      </c>
      <c r="C84" s="6" t="n">
        <v>7281</v>
      </c>
      <c r="D84" s="6" t="n">
        <v>558</v>
      </c>
      <c r="E84" s="6" t="n">
        <v>58</v>
      </c>
      <c r="F84" s="6" t="n">
        <v>3</v>
      </c>
      <c r="G84" s="6" t="n">
        <v>769</v>
      </c>
      <c r="H84" s="6" t="n">
        <v>6454</v>
      </c>
      <c r="I84" s="6" t="n">
        <v>92</v>
      </c>
      <c r="J84" s="6" t="n">
        <v>771</v>
      </c>
      <c r="K84" s="9" t="n">
        <v>6</v>
      </c>
      <c r="L84" s="6" t="n">
        <v>114955</v>
      </c>
      <c r="M84" s="6" t="n">
        <v>12165</v>
      </c>
    </row>
    <row r="85" customFormat="false" ht="15.25" hidden="false" customHeight="false" outlineLevel="0" collapsed="false">
      <c r="A85" s="0" t="s">
        <v>63</v>
      </c>
      <c r="B85" s="1" t="n">
        <v>43945</v>
      </c>
      <c r="C85" s="6" t="n">
        <v>8022</v>
      </c>
      <c r="D85" s="6" t="n">
        <v>741</v>
      </c>
      <c r="E85" s="6" t="n">
        <v>60</v>
      </c>
      <c r="F85" s="6" t="n">
        <v>2</v>
      </c>
      <c r="G85" s="6" t="n">
        <v>938</v>
      </c>
      <c r="H85" s="6" t="n">
        <v>7024</v>
      </c>
      <c r="I85" s="6" t="n">
        <v>92</v>
      </c>
      <c r="J85" s="6" t="n">
        <v>849</v>
      </c>
      <c r="K85" s="9" t="n">
        <v>6</v>
      </c>
      <c r="L85" s="6" t="n">
        <v>122543</v>
      </c>
      <c r="M85" s="6" t="n">
        <v>12968</v>
      </c>
    </row>
    <row r="86" customFormat="false" ht="15.25" hidden="false" customHeight="false" outlineLevel="0" collapsed="false">
      <c r="A86" s="0" t="s">
        <v>63</v>
      </c>
      <c r="B86" s="1" t="n">
        <v>43946</v>
      </c>
      <c r="C86" s="6" t="n">
        <v>8773</v>
      </c>
      <c r="D86" s="6" t="n">
        <v>751</v>
      </c>
      <c r="E86" s="6" t="n">
        <v>63</v>
      </c>
      <c r="F86" s="6" t="n">
        <v>3</v>
      </c>
      <c r="G86" s="6" t="n">
        <v>1120</v>
      </c>
      <c r="H86" s="6" t="n">
        <v>7590</v>
      </c>
      <c r="I86" s="6" t="n">
        <v>92</v>
      </c>
      <c r="J86" s="6" t="n">
        <v>928</v>
      </c>
      <c r="K86" s="9" t="n">
        <v>7</v>
      </c>
      <c r="L86" s="6" t="n">
        <v>130824</v>
      </c>
      <c r="M86" s="6" t="n">
        <v>13845</v>
      </c>
    </row>
    <row r="87" customFormat="false" ht="15.25" hidden="false" customHeight="false" outlineLevel="0" collapsed="false">
      <c r="A87" s="0" t="s">
        <v>63</v>
      </c>
      <c r="B87" s="1" t="n">
        <v>43947</v>
      </c>
      <c r="C87" s="6" t="n">
        <v>9590</v>
      </c>
      <c r="D87" s="6" t="n">
        <v>817</v>
      </c>
      <c r="E87" s="6" t="n">
        <v>67</v>
      </c>
      <c r="F87" s="6" t="n">
        <v>4</v>
      </c>
      <c r="G87" s="6" t="n">
        <v>1573</v>
      </c>
      <c r="H87" s="6" t="n">
        <v>7950</v>
      </c>
      <c r="I87" s="6" t="n">
        <v>92</v>
      </c>
      <c r="J87" s="6" t="n">
        <v>1015</v>
      </c>
      <c r="K87" s="9" t="n">
        <v>7</v>
      </c>
      <c r="L87" s="6" t="n">
        <v>139295</v>
      </c>
      <c r="M87" s="6" t="n">
        <v>14741</v>
      </c>
    </row>
    <row r="88" customFormat="false" ht="15.25" hidden="false" customHeight="false" outlineLevel="0" collapsed="false">
      <c r="A88" s="0" t="s">
        <v>63</v>
      </c>
      <c r="B88" s="1" t="n">
        <v>43948</v>
      </c>
      <c r="C88" s="6" t="n">
        <v>10463</v>
      </c>
      <c r="D88" s="6" t="n">
        <v>873</v>
      </c>
      <c r="E88" s="6" t="n">
        <v>72</v>
      </c>
      <c r="F88" s="6" t="n">
        <v>5</v>
      </c>
      <c r="G88" s="6" t="n">
        <v>1695</v>
      </c>
      <c r="H88" s="6" t="n">
        <v>8696</v>
      </c>
      <c r="I88" s="6" t="n">
        <v>92</v>
      </c>
      <c r="J88" s="6" t="n">
        <v>1107</v>
      </c>
      <c r="K88" s="9" t="n">
        <v>8</v>
      </c>
      <c r="L88" s="6" t="n">
        <v>147525</v>
      </c>
      <c r="M88" s="6" t="n">
        <v>15612</v>
      </c>
    </row>
    <row r="89" customFormat="false" ht="14" hidden="false" customHeight="false" outlineLevel="0" collapsed="false">
      <c r="A89" s="0" t="s">
        <v>63</v>
      </c>
      <c r="B89" s="1" t="n">
        <v>43949</v>
      </c>
      <c r="C89" s="2" t="n">
        <v>11289</v>
      </c>
      <c r="D89" s="2" t="n">
        <v>826</v>
      </c>
      <c r="E89" s="2" t="n">
        <v>75</v>
      </c>
      <c r="F89" s="2" t="n">
        <v>3</v>
      </c>
      <c r="G89" s="2" t="n">
        <v>1740</v>
      </c>
      <c r="H89" s="2" t="n">
        <v>9474</v>
      </c>
      <c r="I89" s="2" t="n">
        <v>92</v>
      </c>
      <c r="J89" s="2" t="n">
        <v>1195</v>
      </c>
      <c r="K89" s="2" t="n">
        <v>8</v>
      </c>
      <c r="L89" s="2" t="n">
        <v>153845</v>
      </c>
      <c r="M89" s="2" t="n">
        <v>16281</v>
      </c>
    </row>
    <row r="90" customFormat="false" ht="14" hidden="false" customHeight="false" outlineLevel="0" collapsed="false">
      <c r="A90" s="0" t="s">
        <v>63</v>
      </c>
      <c r="B90" s="1" t="n">
        <v>43950</v>
      </c>
      <c r="C90" s="2" t="n">
        <v>12208</v>
      </c>
      <c r="D90" s="2" t="n">
        <v>919</v>
      </c>
      <c r="E90" s="2" t="n">
        <v>79</v>
      </c>
      <c r="F90" s="2" t="n">
        <v>4</v>
      </c>
      <c r="G90" s="2" t="n">
        <v>1993</v>
      </c>
      <c r="H90" s="2" t="n">
        <v>10136</v>
      </c>
      <c r="I90" s="2" t="n">
        <v>92</v>
      </c>
      <c r="J90" s="2" t="n">
        <v>1292</v>
      </c>
      <c r="K90" s="2" t="n">
        <v>8</v>
      </c>
      <c r="L90" s="2" t="n">
        <v>161028</v>
      </c>
      <c r="M90" s="2" t="n">
        <v>17041</v>
      </c>
    </row>
    <row r="91" customFormat="false" ht="14" hidden="false" customHeight="false" outlineLevel="0" collapsed="false">
      <c r="A91" s="0" t="s">
        <v>63</v>
      </c>
      <c r="B91" s="1" t="n">
        <v>43951</v>
      </c>
      <c r="C91" s="2" t="n">
        <v>13181</v>
      </c>
      <c r="D91" s="2" t="n">
        <v>973</v>
      </c>
      <c r="E91" s="2" t="n">
        <v>84</v>
      </c>
      <c r="F91" s="2" t="n">
        <v>5</v>
      </c>
      <c r="G91" s="2" t="n">
        <v>2072</v>
      </c>
      <c r="H91" s="2" t="n">
        <v>11025</v>
      </c>
      <c r="I91" s="2" t="n">
        <v>92</v>
      </c>
      <c r="J91" s="2" t="n">
        <v>1395</v>
      </c>
      <c r="K91" s="2" t="n">
        <v>9</v>
      </c>
      <c r="L91" s="2" t="n">
        <v>168986</v>
      </c>
      <c r="M91" s="2" t="n">
        <v>17883</v>
      </c>
    </row>
    <row r="92" customFormat="false" ht="14.75" hidden="false" customHeight="false" outlineLevel="0" collapsed="false">
      <c r="A92" s="0" t="s">
        <v>63</v>
      </c>
      <c r="B92" s="1" t="n">
        <v>43952</v>
      </c>
      <c r="C92" s="2" t="n">
        <v>14027</v>
      </c>
      <c r="D92" s="2" t="n">
        <v>846</v>
      </c>
      <c r="E92" s="2" t="n">
        <v>89</v>
      </c>
      <c r="F92" s="2" t="n">
        <v>5</v>
      </c>
      <c r="G92" s="2" t="n">
        <v>2386</v>
      </c>
      <c r="H92" s="2" t="n">
        <v>11552</v>
      </c>
      <c r="I92" s="2" t="n">
        <v>92</v>
      </c>
      <c r="J92" s="2" t="n">
        <v>1484</v>
      </c>
      <c r="K92" s="2" t="n">
        <v>9</v>
      </c>
      <c r="L92" s="2" t="n">
        <v>176625</v>
      </c>
      <c r="M92" s="2" t="n">
        <v>18692</v>
      </c>
    </row>
    <row r="93" customFormat="false" ht="15.25" hidden="false" customHeight="false" outlineLevel="0" collapsed="false">
      <c r="A93" s="0" t="s">
        <v>63</v>
      </c>
      <c r="B93" s="1" t="n">
        <v>43953</v>
      </c>
      <c r="C93" s="6" t="n">
        <f aca="false">Sheet1!ZV94</f>
        <v>14917</v>
      </c>
      <c r="D93" s="6" t="n">
        <f aca="false">Sheet1!ZW94</f>
        <v>890</v>
      </c>
      <c r="E93" s="6" t="n">
        <f aca="false">Sheet1!ZX94</f>
        <v>93</v>
      </c>
      <c r="F93" s="6" t="n">
        <f aca="false">Sheet1!ZY94</f>
        <v>4</v>
      </c>
      <c r="G93" s="6" t="n">
        <f aca="false">Sheet1!ZZ94</f>
        <v>2918</v>
      </c>
      <c r="H93" s="6" t="n">
        <f aca="false">Sheet1!AAA94</f>
        <v>11906</v>
      </c>
      <c r="I93" s="6" t="n">
        <f aca="false">Sheet1!AAB94</f>
        <v>92</v>
      </c>
      <c r="J93" s="6" t="n">
        <f aca="false">Sheet1!AAC94</f>
        <v>1579</v>
      </c>
      <c r="K93" s="6" t="n">
        <f aca="false">Sheet1!AAD94</f>
        <v>10</v>
      </c>
      <c r="L93" s="6" t="n">
        <f aca="false">Sheet1!AAE94</f>
        <v>186262</v>
      </c>
      <c r="M93" s="6" t="n">
        <f aca="false">Sheet1!AAF94</f>
        <v>19712</v>
      </c>
    </row>
    <row r="94" customFormat="false" ht="15.25" hidden="false" customHeight="false" outlineLevel="0" collapsed="false">
      <c r="A94" s="0" t="s">
        <v>63</v>
      </c>
      <c r="B94" s="1" t="n">
        <v>43954</v>
      </c>
      <c r="C94" s="6" t="n">
        <f aca="false">Sheet1!ZV95</f>
        <v>15828</v>
      </c>
      <c r="D94" s="6" t="n">
        <f aca="false">Sheet1!ZW95</f>
        <v>911</v>
      </c>
      <c r="E94" s="6" t="n">
        <f aca="false">Sheet1!ZX95</f>
        <v>97</v>
      </c>
      <c r="F94" s="6" t="n">
        <f aca="false">Sheet1!ZY95</f>
        <v>4</v>
      </c>
      <c r="G94" s="6" t="n">
        <f aca="false">Sheet1!ZZ95</f>
        <v>3117</v>
      </c>
      <c r="H94" s="6" t="n">
        <f aca="false">Sheet1!AAA95</f>
        <v>12614</v>
      </c>
      <c r="I94" s="6" t="n">
        <f aca="false">Sheet1!AAB95</f>
        <v>92</v>
      </c>
      <c r="J94" s="6" t="n">
        <f aca="false">Sheet1!AAC95</f>
        <v>1675</v>
      </c>
      <c r="K94" s="6" t="n">
        <f aca="false">Sheet1!AAD95</f>
        <v>10</v>
      </c>
      <c r="L94" s="6" t="n">
        <f aca="false">Sheet1!AAE95</f>
        <v>195430</v>
      </c>
      <c r="M94" s="6" t="n">
        <f aca="false">Sheet1!AAF95</f>
        <v>20682</v>
      </c>
    </row>
    <row r="95" customFormat="false" ht="15.25" hidden="false" customHeight="false" outlineLevel="0" collapsed="false">
      <c r="A95" s="0" t="s">
        <v>63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9"/>
      <c r="L95" s="6"/>
      <c r="M95" s="6"/>
    </row>
    <row r="96" customFormat="false" ht="15.25" hidden="false" customHeight="false" outlineLevel="0" collapsed="false">
      <c r="A96" s="0" t="s">
        <v>63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9"/>
      <c r="L96" s="6"/>
      <c r="M96" s="6"/>
    </row>
    <row r="97" customFormat="false" ht="15.25" hidden="false" customHeight="false" outlineLevel="0" collapsed="false">
      <c r="A97" s="0" t="s">
        <v>63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9"/>
      <c r="L97" s="6"/>
      <c r="M97" s="6"/>
    </row>
    <row r="98" customFormat="false" ht="15.25" hidden="false" customHeight="false" outlineLevel="0" collapsed="false">
      <c r="A98" s="0" t="s">
        <v>63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9"/>
      <c r="L98" s="6"/>
      <c r="M98" s="6"/>
    </row>
    <row r="99" customFormat="false" ht="15.25" hidden="false" customHeight="false" outlineLevel="0" collapsed="false">
      <c r="A99" s="0" t="s">
        <v>63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9"/>
      <c r="L99" s="6"/>
      <c r="M99" s="6"/>
    </row>
    <row r="100" customFormat="false" ht="15.25" hidden="false" customHeight="false" outlineLevel="0" collapsed="false">
      <c r="A100" s="0" t="s">
        <v>63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9"/>
      <c r="L100" s="6"/>
      <c r="M100" s="6"/>
    </row>
    <row r="101" customFormat="false" ht="15.25" hidden="false" customHeight="false" outlineLevel="0" collapsed="false">
      <c r="A101" s="0" t="s">
        <v>63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9"/>
      <c r="L101" s="6"/>
      <c r="M101" s="6"/>
    </row>
    <row r="102" customFormat="false" ht="15.25" hidden="false" customHeight="false" outlineLevel="0" collapsed="false">
      <c r="A102" s="0" t="s">
        <v>63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9"/>
      <c r="L102" s="6"/>
      <c r="M102" s="6"/>
    </row>
    <row r="103" customFormat="false" ht="15.25" hidden="false" customHeight="false" outlineLevel="0" collapsed="false">
      <c r="A103" s="0" t="s">
        <v>63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9"/>
      <c r="L103" s="6"/>
      <c r="M103" s="6"/>
    </row>
    <row r="104" customFormat="false" ht="15.25" hidden="false" customHeight="false" outlineLevel="0" collapsed="false">
      <c r="A104" s="0" t="s">
        <v>63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9"/>
      <c r="L104" s="6"/>
      <c r="M104" s="6"/>
    </row>
    <row r="105" customFormat="false" ht="15.25" hidden="false" customHeight="false" outlineLevel="0" collapsed="false">
      <c r="A105" s="0" t="s">
        <v>63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9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9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9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9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9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9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9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9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9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9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9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9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9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9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9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9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9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9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9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9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9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9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9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9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9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9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9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9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9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9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9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9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9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9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9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9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33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9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9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33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9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33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9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9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9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9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9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9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9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9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9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9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9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9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5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2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5"/>
    <col collapsed="false" customWidth="true" hidden="false" outlineLevel="0" max="11" min="11" style="30" width="9.75"/>
    <col collapsed="false" customWidth="true" hidden="false" outlineLevel="0" max="13" min="12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31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64</v>
      </c>
      <c r="B2" s="1" t="n">
        <v>43862</v>
      </c>
      <c r="C2" s="6" t="n">
        <v>16</v>
      </c>
      <c r="D2" s="6"/>
      <c r="E2" s="6" t="n">
        <v>0</v>
      </c>
      <c r="F2" s="6" t="n">
        <v>0</v>
      </c>
      <c r="G2" s="6"/>
      <c r="H2" s="6"/>
      <c r="I2" s="6"/>
      <c r="J2" s="6"/>
      <c r="K2" s="9"/>
      <c r="L2" s="6"/>
      <c r="M2" s="6"/>
    </row>
    <row r="3" customFormat="false" ht="15.25" hidden="false" customHeight="false" outlineLevel="0" collapsed="false">
      <c r="A3" s="0" t="s">
        <v>64</v>
      </c>
      <c r="B3" s="1" t="n">
        <v>43863</v>
      </c>
      <c r="C3" s="6" t="n">
        <v>18</v>
      </c>
      <c r="D3" s="6" t="n">
        <v>2</v>
      </c>
      <c r="E3" s="6" t="n">
        <v>0</v>
      </c>
      <c r="F3" s="6" t="n">
        <v>0</v>
      </c>
      <c r="G3" s="6"/>
      <c r="H3" s="6"/>
      <c r="I3" s="6"/>
      <c r="J3" s="6"/>
      <c r="K3" s="9"/>
      <c r="L3" s="6"/>
      <c r="M3" s="6"/>
    </row>
    <row r="4" customFormat="false" ht="15.25" hidden="false" customHeight="false" outlineLevel="0" collapsed="false">
      <c r="A4" s="0" t="s">
        <v>64</v>
      </c>
      <c r="B4" s="1" t="n">
        <v>43864</v>
      </c>
      <c r="C4" s="6" t="n">
        <v>18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9"/>
      <c r="L4" s="6"/>
      <c r="M4" s="6"/>
    </row>
    <row r="5" customFormat="false" ht="15.25" hidden="false" customHeight="false" outlineLevel="0" collapsed="false">
      <c r="A5" s="0" t="s">
        <v>64</v>
      </c>
      <c r="B5" s="1" t="n">
        <v>43865</v>
      </c>
      <c r="C5" s="6" t="n">
        <v>18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9"/>
      <c r="L5" s="6"/>
      <c r="M5" s="6"/>
    </row>
    <row r="6" customFormat="false" ht="15.25" hidden="false" customHeight="false" outlineLevel="0" collapsed="false">
      <c r="A6" s="0" t="s">
        <v>64</v>
      </c>
      <c r="B6" s="1" t="n">
        <v>43866</v>
      </c>
      <c r="C6" s="6" t="n">
        <v>24</v>
      </c>
      <c r="D6" s="6" t="n">
        <v>6</v>
      </c>
      <c r="E6" s="6" t="n">
        <v>0</v>
      </c>
      <c r="F6" s="6" t="n">
        <v>0</v>
      </c>
      <c r="G6" s="6"/>
      <c r="H6" s="6"/>
      <c r="I6" s="6"/>
      <c r="J6" s="6"/>
      <c r="K6" s="9"/>
      <c r="L6" s="6"/>
      <c r="M6" s="6"/>
    </row>
    <row r="7" customFormat="false" ht="15.25" hidden="false" customHeight="false" outlineLevel="0" collapsed="false">
      <c r="A7" s="0" t="s">
        <v>64</v>
      </c>
      <c r="B7" s="1" t="n">
        <v>43867</v>
      </c>
      <c r="C7" s="6" t="n">
        <v>28</v>
      </c>
      <c r="D7" s="6" t="n">
        <v>4</v>
      </c>
      <c r="E7" s="6" t="n">
        <v>0</v>
      </c>
      <c r="F7" s="6" t="n">
        <v>0</v>
      </c>
      <c r="G7" s="6"/>
      <c r="H7" s="6"/>
      <c r="I7" s="6"/>
      <c r="J7" s="6"/>
      <c r="K7" s="9"/>
      <c r="L7" s="6"/>
      <c r="M7" s="6"/>
    </row>
    <row r="8" customFormat="false" ht="15.25" hidden="false" customHeight="false" outlineLevel="0" collapsed="false">
      <c r="A8" s="0" t="s">
        <v>64</v>
      </c>
      <c r="B8" s="1" t="n">
        <v>43868</v>
      </c>
      <c r="C8" s="6" t="n">
        <v>30</v>
      </c>
      <c r="D8" s="6" t="n">
        <v>2</v>
      </c>
      <c r="E8" s="6" t="n">
        <v>0</v>
      </c>
      <c r="F8" s="6" t="n">
        <v>0</v>
      </c>
      <c r="G8" s="6"/>
      <c r="H8" s="6"/>
      <c r="I8" s="6"/>
      <c r="J8" s="6"/>
      <c r="K8" s="9"/>
      <c r="L8" s="6"/>
      <c r="M8" s="6"/>
    </row>
    <row r="9" customFormat="false" ht="15.25" hidden="false" customHeight="false" outlineLevel="0" collapsed="false">
      <c r="A9" s="0" t="s">
        <v>64</v>
      </c>
      <c r="B9" s="1" t="n">
        <v>43869</v>
      </c>
      <c r="C9" s="6" t="n">
        <v>33</v>
      </c>
      <c r="D9" s="6" t="n">
        <v>3</v>
      </c>
      <c r="E9" s="6" t="n">
        <v>0</v>
      </c>
      <c r="F9" s="6" t="n">
        <v>0</v>
      </c>
      <c r="G9" s="6"/>
      <c r="H9" s="6"/>
      <c r="I9" s="6"/>
      <c r="J9" s="6"/>
      <c r="K9" s="9"/>
      <c r="L9" s="6"/>
      <c r="M9" s="6"/>
    </row>
    <row r="10" customFormat="false" ht="15.25" hidden="false" customHeight="false" outlineLevel="0" collapsed="false">
      <c r="A10" s="0" t="s">
        <v>64</v>
      </c>
      <c r="B10" s="1" t="n">
        <v>43870</v>
      </c>
      <c r="C10" s="6" t="n">
        <v>40</v>
      </c>
      <c r="D10" s="6" t="n">
        <v>7</v>
      </c>
      <c r="E10" s="6" t="n">
        <v>0</v>
      </c>
      <c r="F10" s="6" t="n">
        <v>0</v>
      </c>
      <c r="G10" s="6"/>
      <c r="H10" s="6"/>
      <c r="I10" s="6"/>
      <c r="J10" s="6"/>
      <c r="K10" s="9"/>
      <c r="L10" s="6"/>
      <c r="M10" s="6"/>
    </row>
    <row r="11" customFormat="false" ht="15.25" hidden="false" customHeight="false" outlineLevel="0" collapsed="false">
      <c r="A11" s="0" t="s">
        <v>64</v>
      </c>
      <c r="B11" s="1" t="n">
        <v>43871</v>
      </c>
      <c r="C11" s="6" t="n">
        <v>43</v>
      </c>
      <c r="D11" s="6" t="n">
        <v>3</v>
      </c>
      <c r="E11" s="6" t="n">
        <v>0</v>
      </c>
      <c r="F11" s="6" t="n">
        <v>0</v>
      </c>
      <c r="G11" s="6"/>
      <c r="H11" s="6"/>
      <c r="I11" s="6"/>
      <c r="J11" s="6"/>
      <c r="K11" s="9"/>
      <c r="L11" s="6"/>
      <c r="M11" s="6"/>
    </row>
    <row r="12" customFormat="false" ht="15.25" hidden="false" customHeight="false" outlineLevel="0" collapsed="false">
      <c r="A12" s="0" t="s">
        <v>64</v>
      </c>
      <c r="B12" s="1" t="n">
        <v>43872</v>
      </c>
      <c r="C12" s="6" t="n">
        <v>45</v>
      </c>
      <c r="D12" s="6" t="n">
        <v>2</v>
      </c>
      <c r="E12" s="6" t="n">
        <v>0</v>
      </c>
      <c r="F12" s="6" t="n">
        <v>0</v>
      </c>
      <c r="G12" s="6"/>
      <c r="H12" s="6"/>
      <c r="I12" s="6"/>
      <c r="J12" s="6"/>
      <c r="K12" s="9"/>
      <c r="L12" s="6"/>
      <c r="M12" s="6"/>
    </row>
    <row r="13" customFormat="false" ht="15.25" hidden="false" customHeight="false" outlineLevel="0" collapsed="false">
      <c r="A13" s="0" t="s">
        <v>64</v>
      </c>
      <c r="B13" s="1" t="n">
        <v>43873</v>
      </c>
      <c r="C13" s="6" t="n">
        <v>47</v>
      </c>
      <c r="D13" s="6" t="n">
        <v>2</v>
      </c>
      <c r="E13" s="6" t="n">
        <v>0</v>
      </c>
      <c r="F13" s="6" t="n">
        <v>0</v>
      </c>
      <c r="G13" s="6"/>
      <c r="H13" s="6"/>
      <c r="I13" s="6"/>
      <c r="J13" s="6"/>
      <c r="K13" s="9"/>
      <c r="L13" s="6"/>
      <c r="M13" s="6"/>
    </row>
    <row r="14" customFormat="false" ht="15.25" hidden="false" customHeight="false" outlineLevel="0" collapsed="false">
      <c r="A14" s="0" t="s">
        <v>64</v>
      </c>
      <c r="B14" s="1" t="n">
        <v>43874</v>
      </c>
      <c r="C14" s="6" t="n">
        <v>50</v>
      </c>
      <c r="D14" s="6" t="n">
        <v>3</v>
      </c>
      <c r="E14" s="6" t="n">
        <v>0</v>
      </c>
      <c r="F14" s="6" t="n">
        <v>0</v>
      </c>
      <c r="G14" s="6"/>
      <c r="H14" s="6"/>
      <c r="I14" s="6"/>
      <c r="J14" s="6"/>
      <c r="K14" s="9"/>
      <c r="L14" s="6"/>
      <c r="M14" s="6"/>
    </row>
    <row r="15" customFormat="false" ht="15.25" hidden="false" customHeight="false" outlineLevel="0" collapsed="false">
      <c r="A15" s="0" t="s">
        <v>64</v>
      </c>
      <c r="B15" s="1" t="n">
        <v>43875</v>
      </c>
      <c r="C15" s="6" t="n">
        <v>58</v>
      </c>
      <c r="D15" s="6" t="n">
        <v>8</v>
      </c>
      <c r="E15" s="6" t="n">
        <v>0</v>
      </c>
      <c r="F15" s="6" t="n">
        <v>0</v>
      </c>
      <c r="G15" s="6"/>
      <c r="H15" s="6"/>
      <c r="I15" s="6"/>
      <c r="J15" s="6"/>
      <c r="K15" s="9"/>
      <c r="L15" s="6"/>
      <c r="M15" s="6"/>
    </row>
    <row r="16" customFormat="false" ht="15.25" hidden="false" customHeight="false" outlineLevel="0" collapsed="false">
      <c r="A16" s="0" t="s">
        <v>64</v>
      </c>
      <c r="B16" s="1" t="n">
        <v>43876</v>
      </c>
      <c r="C16" s="6" t="n">
        <v>67</v>
      </c>
      <c r="D16" s="6" t="n">
        <v>9</v>
      </c>
      <c r="E16" s="6" t="n">
        <v>0</v>
      </c>
      <c r="F16" s="6" t="n">
        <v>0</v>
      </c>
      <c r="G16" s="6"/>
      <c r="H16" s="6"/>
      <c r="I16" s="6"/>
      <c r="J16" s="6"/>
      <c r="K16" s="9"/>
      <c r="L16" s="6"/>
      <c r="M16" s="6"/>
    </row>
    <row r="17" customFormat="false" ht="15.25" hidden="false" customHeight="false" outlineLevel="0" collapsed="false">
      <c r="A17" s="0" t="s">
        <v>64</v>
      </c>
      <c r="B17" s="1" t="n">
        <v>43877</v>
      </c>
      <c r="C17" s="6" t="n">
        <v>72</v>
      </c>
      <c r="D17" s="6" t="n">
        <v>5</v>
      </c>
      <c r="E17" s="6" t="n">
        <v>0</v>
      </c>
      <c r="F17" s="6" t="n">
        <v>0</v>
      </c>
      <c r="G17" s="6"/>
      <c r="H17" s="6"/>
      <c r="I17" s="6"/>
      <c r="J17" s="6"/>
      <c r="K17" s="9"/>
      <c r="L17" s="6"/>
      <c r="M17" s="6"/>
    </row>
    <row r="18" customFormat="false" ht="15.25" hidden="false" customHeight="false" outlineLevel="0" collapsed="false">
      <c r="A18" s="0" t="s">
        <v>64</v>
      </c>
      <c r="B18" s="1" t="n">
        <v>43878</v>
      </c>
      <c r="C18" s="6" t="n">
        <v>75</v>
      </c>
      <c r="D18" s="6" t="n">
        <v>3</v>
      </c>
      <c r="E18" s="6" t="n">
        <v>0</v>
      </c>
      <c r="F18" s="6" t="n">
        <v>0</v>
      </c>
      <c r="G18" s="6"/>
      <c r="H18" s="6"/>
      <c r="I18" s="6"/>
      <c r="J18" s="6"/>
      <c r="K18" s="9"/>
      <c r="L18" s="6"/>
      <c r="M18" s="6"/>
    </row>
    <row r="19" customFormat="false" ht="15.25" hidden="false" customHeight="false" outlineLevel="0" collapsed="false">
      <c r="A19" s="0" t="s">
        <v>64</v>
      </c>
      <c r="B19" s="1" t="n">
        <v>43879</v>
      </c>
      <c r="C19" s="6" t="n">
        <v>77</v>
      </c>
      <c r="D19" s="6" t="n">
        <v>2</v>
      </c>
      <c r="E19" s="6" t="n">
        <v>0</v>
      </c>
      <c r="F19" s="6" t="n">
        <v>0</v>
      </c>
      <c r="G19" s="6"/>
      <c r="H19" s="6"/>
      <c r="I19" s="6"/>
      <c r="J19" s="6"/>
      <c r="K19" s="9"/>
      <c r="L19" s="6"/>
      <c r="M19" s="6"/>
    </row>
    <row r="20" customFormat="false" ht="15.25" hidden="false" customHeight="false" outlineLevel="0" collapsed="false">
      <c r="A20" s="0" t="s">
        <v>64</v>
      </c>
      <c r="B20" s="1" t="n">
        <v>43880</v>
      </c>
      <c r="C20" s="6" t="n">
        <v>81</v>
      </c>
      <c r="D20" s="6" t="n">
        <v>4</v>
      </c>
      <c r="E20" s="6" t="n">
        <v>0</v>
      </c>
      <c r="F20" s="6" t="n">
        <v>0</v>
      </c>
      <c r="G20" s="6"/>
      <c r="H20" s="6"/>
      <c r="I20" s="6"/>
      <c r="J20" s="6"/>
      <c r="K20" s="9"/>
      <c r="L20" s="6"/>
      <c r="M20" s="6"/>
    </row>
    <row r="21" customFormat="false" ht="15.25" hidden="false" customHeight="false" outlineLevel="0" collapsed="false">
      <c r="A21" s="0" t="s">
        <v>64</v>
      </c>
      <c r="B21" s="1" t="n">
        <v>43881</v>
      </c>
      <c r="C21" s="6" t="n">
        <v>84</v>
      </c>
      <c r="D21" s="6" t="n">
        <v>3</v>
      </c>
      <c r="E21" s="6" t="n">
        <v>0</v>
      </c>
      <c r="F21" s="6" t="n">
        <v>0</v>
      </c>
      <c r="G21" s="6"/>
      <c r="H21" s="6"/>
      <c r="I21" s="6"/>
      <c r="J21" s="6"/>
      <c r="K21" s="9"/>
      <c r="L21" s="6"/>
      <c r="M21" s="6"/>
    </row>
    <row r="22" customFormat="false" ht="15.25" hidden="false" customHeight="false" outlineLevel="0" collapsed="false">
      <c r="A22" s="0" t="s">
        <v>64</v>
      </c>
      <c r="B22" s="1" t="n">
        <v>43882</v>
      </c>
      <c r="C22" s="6" t="n">
        <v>85</v>
      </c>
      <c r="D22" s="6" t="n">
        <v>1</v>
      </c>
      <c r="E22" s="6" t="n">
        <v>0</v>
      </c>
      <c r="F22" s="6" t="n">
        <v>0</v>
      </c>
      <c r="G22" s="6"/>
      <c r="H22" s="6"/>
      <c r="I22" s="6"/>
      <c r="J22" s="6"/>
      <c r="K22" s="9"/>
      <c r="L22" s="6"/>
      <c r="M22" s="6"/>
    </row>
    <row r="23" customFormat="false" ht="15.25" hidden="false" customHeight="false" outlineLevel="0" collapsed="false">
      <c r="A23" s="0" t="s">
        <v>64</v>
      </c>
      <c r="B23" s="1" t="n">
        <v>43883</v>
      </c>
      <c r="C23" s="6" t="n">
        <v>86</v>
      </c>
      <c r="D23" s="6" t="n">
        <v>1</v>
      </c>
      <c r="E23" s="6" t="n">
        <v>0</v>
      </c>
      <c r="F23" s="6" t="n">
        <v>0</v>
      </c>
      <c r="G23" s="6"/>
      <c r="H23" s="6"/>
      <c r="I23" s="6"/>
      <c r="J23" s="6"/>
      <c r="K23" s="9"/>
      <c r="L23" s="6"/>
      <c r="M23" s="6"/>
    </row>
    <row r="24" customFormat="false" ht="15.25" hidden="false" customHeight="false" outlineLevel="0" collapsed="false">
      <c r="A24" s="0" t="s">
        <v>64</v>
      </c>
      <c r="B24" s="1" t="n">
        <v>43884</v>
      </c>
      <c r="C24" s="6" t="n">
        <v>89</v>
      </c>
      <c r="D24" s="6" t="n">
        <v>3</v>
      </c>
      <c r="E24" s="6" t="n">
        <v>0</v>
      </c>
      <c r="F24" s="6" t="n">
        <v>0</v>
      </c>
      <c r="G24" s="6"/>
      <c r="H24" s="6"/>
      <c r="I24" s="6"/>
      <c r="J24" s="6"/>
      <c r="K24" s="9"/>
      <c r="L24" s="6"/>
      <c r="M24" s="6"/>
    </row>
    <row r="25" customFormat="false" ht="15.25" hidden="false" customHeight="false" outlineLevel="0" collapsed="false">
      <c r="A25" s="0" t="s">
        <v>64</v>
      </c>
      <c r="B25" s="1" t="n">
        <v>43885</v>
      </c>
      <c r="C25" s="6" t="n">
        <v>89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9"/>
      <c r="L25" s="6"/>
      <c r="M25" s="6"/>
    </row>
    <row r="26" customFormat="false" ht="15.25" hidden="false" customHeight="false" outlineLevel="0" collapsed="false">
      <c r="A26" s="0" t="s">
        <v>64</v>
      </c>
      <c r="B26" s="1" t="n">
        <v>43886</v>
      </c>
      <c r="C26" s="6" t="n">
        <v>90</v>
      </c>
      <c r="D26" s="6" t="n">
        <v>1</v>
      </c>
      <c r="E26" s="6" t="n">
        <v>0</v>
      </c>
      <c r="F26" s="6" t="n">
        <v>0</v>
      </c>
      <c r="G26" s="6"/>
      <c r="H26" s="6"/>
      <c r="I26" s="6"/>
      <c r="J26" s="6"/>
      <c r="K26" s="9"/>
      <c r="L26" s="6"/>
      <c r="M26" s="6"/>
    </row>
    <row r="27" customFormat="false" ht="15.25" hidden="false" customHeight="false" outlineLevel="0" collapsed="false">
      <c r="A27" s="0" t="s">
        <v>64</v>
      </c>
      <c r="B27" s="1" t="n">
        <v>43887</v>
      </c>
      <c r="C27" s="6" t="n">
        <v>91</v>
      </c>
      <c r="D27" s="6" t="n">
        <v>1</v>
      </c>
      <c r="E27" s="6" t="n">
        <v>0</v>
      </c>
      <c r="F27" s="6" t="n">
        <v>0</v>
      </c>
      <c r="G27" s="6"/>
      <c r="H27" s="6"/>
      <c r="I27" s="6"/>
      <c r="J27" s="6"/>
      <c r="K27" s="9"/>
      <c r="L27" s="6"/>
      <c r="M27" s="6"/>
    </row>
    <row r="28" customFormat="false" ht="15.25" hidden="false" customHeight="false" outlineLevel="0" collapsed="false">
      <c r="A28" s="0" t="s">
        <v>64</v>
      </c>
      <c r="B28" s="1" t="n">
        <v>43888</v>
      </c>
      <c r="C28" s="6" t="n">
        <v>93</v>
      </c>
      <c r="D28" s="6" t="n">
        <v>2</v>
      </c>
      <c r="E28" s="6" t="n">
        <v>0</v>
      </c>
      <c r="F28" s="6" t="n">
        <v>0</v>
      </c>
      <c r="G28" s="6"/>
      <c r="H28" s="6"/>
      <c r="I28" s="6"/>
      <c r="J28" s="6"/>
      <c r="K28" s="9"/>
      <c r="L28" s="6"/>
      <c r="M28" s="6"/>
    </row>
    <row r="29" customFormat="false" ht="15.25" hidden="false" customHeight="false" outlineLevel="0" collapsed="false">
      <c r="A29" s="0" t="s">
        <v>64</v>
      </c>
      <c r="B29" s="1" t="n">
        <v>43889</v>
      </c>
      <c r="C29" s="6" t="n">
        <v>96</v>
      </c>
      <c r="D29" s="6" t="n">
        <v>3</v>
      </c>
      <c r="E29" s="6" t="n">
        <v>0</v>
      </c>
      <c r="F29" s="6" t="n">
        <v>0</v>
      </c>
      <c r="G29" s="6"/>
      <c r="H29" s="6"/>
      <c r="I29" s="6"/>
      <c r="J29" s="6"/>
      <c r="K29" s="9"/>
      <c r="L29" s="6"/>
      <c r="M29" s="6"/>
    </row>
    <row r="30" customFormat="false" ht="15.25" hidden="false" customHeight="false" outlineLevel="0" collapsed="false">
      <c r="A30" s="0" t="s">
        <v>64</v>
      </c>
      <c r="B30" s="1" t="n">
        <v>43890</v>
      </c>
      <c r="C30" s="6" t="n">
        <v>98</v>
      </c>
      <c r="D30" s="6" t="n">
        <v>2</v>
      </c>
      <c r="E30" s="6" t="n">
        <v>0</v>
      </c>
      <c r="F30" s="6" t="n">
        <v>0</v>
      </c>
      <c r="G30" s="6"/>
      <c r="H30" s="6"/>
      <c r="I30" s="6"/>
      <c r="J30" s="6"/>
      <c r="K30" s="9"/>
      <c r="L30" s="6"/>
      <c r="M30" s="6"/>
    </row>
    <row r="31" customFormat="false" ht="15.25" hidden="false" customHeight="false" outlineLevel="0" collapsed="false">
      <c r="A31" s="0" t="s">
        <v>64</v>
      </c>
      <c r="B31" s="1" t="n">
        <v>43891</v>
      </c>
      <c r="C31" s="6" t="n">
        <v>102</v>
      </c>
      <c r="D31" s="6" t="n">
        <v>4</v>
      </c>
      <c r="E31" s="6" t="n">
        <v>0</v>
      </c>
      <c r="F31" s="6" t="n">
        <v>0</v>
      </c>
      <c r="G31" s="6"/>
      <c r="H31" s="6"/>
      <c r="I31" s="6"/>
      <c r="J31" s="6"/>
      <c r="K31" s="9"/>
      <c r="L31" s="6"/>
      <c r="M31" s="6"/>
    </row>
    <row r="32" customFormat="false" ht="15.25" hidden="false" customHeight="false" outlineLevel="0" collapsed="false">
      <c r="A32" s="0" t="s">
        <v>64</v>
      </c>
      <c r="B32" s="1" t="n">
        <v>43892</v>
      </c>
      <c r="C32" s="6" t="n">
        <v>106</v>
      </c>
      <c r="D32" s="6" t="n">
        <v>4</v>
      </c>
      <c r="E32" s="6" t="n">
        <v>0</v>
      </c>
      <c r="F32" s="6" t="n">
        <v>0</v>
      </c>
      <c r="G32" s="6"/>
      <c r="H32" s="6"/>
      <c r="I32" s="6"/>
      <c r="J32" s="6"/>
      <c r="K32" s="9"/>
      <c r="L32" s="6"/>
      <c r="M32" s="6"/>
    </row>
    <row r="33" customFormat="false" ht="15.25" hidden="false" customHeight="false" outlineLevel="0" collapsed="false">
      <c r="A33" s="0" t="s">
        <v>64</v>
      </c>
      <c r="B33" s="1" t="n">
        <v>43893</v>
      </c>
      <c r="C33" s="6" t="n">
        <v>108</v>
      </c>
      <c r="D33" s="6" t="n">
        <v>2</v>
      </c>
      <c r="E33" s="6" t="n">
        <v>0</v>
      </c>
      <c r="F33" s="6" t="n">
        <v>0</v>
      </c>
      <c r="G33" s="6"/>
      <c r="H33" s="6"/>
      <c r="I33" s="6"/>
      <c r="J33" s="6"/>
      <c r="K33" s="9"/>
      <c r="L33" s="6"/>
      <c r="M33" s="6"/>
    </row>
    <row r="34" customFormat="false" ht="15.25" hidden="false" customHeight="false" outlineLevel="0" collapsed="false">
      <c r="A34" s="0" t="s">
        <v>64</v>
      </c>
      <c r="B34" s="1" t="n">
        <v>43894</v>
      </c>
      <c r="C34" s="6" t="n">
        <v>110</v>
      </c>
      <c r="D34" s="6" t="n">
        <v>2</v>
      </c>
      <c r="E34" s="6" t="n">
        <v>0</v>
      </c>
      <c r="F34" s="6" t="n">
        <v>0</v>
      </c>
      <c r="G34" s="6"/>
      <c r="H34" s="6"/>
      <c r="I34" s="6"/>
      <c r="J34" s="6"/>
      <c r="K34" s="9"/>
      <c r="L34" s="6"/>
      <c r="M34" s="6"/>
    </row>
    <row r="35" customFormat="false" ht="15.25" hidden="false" customHeight="false" outlineLevel="0" collapsed="false">
      <c r="A35" s="0" t="s">
        <v>64</v>
      </c>
      <c r="B35" s="1" t="n">
        <v>43895</v>
      </c>
      <c r="C35" s="6" t="n">
        <v>110</v>
      </c>
      <c r="D35" s="6" t="n">
        <v>0</v>
      </c>
      <c r="E35" s="6" t="n">
        <v>0</v>
      </c>
      <c r="F35" s="6" t="n">
        <v>0</v>
      </c>
      <c r="G35" s="6"/>
      <c r="H35" s="6"/>
      <c r="I35" s="6"/>
      <c r="J35" s="6"/>
      <c r="K35" s="9"/>
      <c r="L35" s="6"/>
      <c r="M35" s="6"/>
    </row>
    <row r="36" customFormat="false" ht="15.25" hidden="false" customHeight="false" outlineLevel="0" collapsed="false">
      <c r="A36" s="0" t="s">
        <v>64</v>
      </c>
      <c r="B36" s="1" t="n">
        <v>43896</v>
      </c>
      <c r="C36" s="6" t="n">
        <v>117</v>
      </c>
      <c r="D36" s="6" t="n">
        <v>7</v>
      </c>
      <c r="E36" s="6" t="n">
        <v>0</v>
      </c>
      <c r="F36" s="6" t="n">
        <v>0</v>
      </c>
      <c r="G36" s="6"/>
      <c r="H36" s="6"/>
      <c r="I36" s="6"/>
      <c r="J36" s="6"/>
      <c r="K36" s="9"/>
      <c r="L36" s="6"/>
      <c r="M36" s="6"/>
    </row>
    <row r="37" customFormat="false" ht="15.25" hidden="false" customHeight="false" outlineLevel="0" collapsed="false">
      <c r="A37" s="0" t="s">
        <v>64</v>
      </c>
      <c r="B37" s="1" t="n">
        <v>43897</v>
      </c>
      <c r="C37" s="7" t="n">
        <v>130</v>
      </c>
      <c r="D37" s="7" t="n">
        <v>13</v>
      </c>
      <c r="E37" s="7" t="n">
        <v>0</v>
      </c>
      <c r="F37" s="7" t="n">
        <v>0</v>
      </c>
      <c r="G37" s="7" t="n">
        <v>82</v>
      </c>
      <c r="H37" s="7" t="n">
        <v>48</v>
      </c>
      <c r="I37" s="7" t="n">
        <v>9</v>
      </c>
      <c r="J37" s="7"/>
      <c r="K37" s="9"/>
      <c r="L37" s="7"/>
      <c r="M37" s="7"/>
    </row>
    <row r="38" customFormat="false" ht="15.25" hidden="false" customHeight="false" outlineLevel="0" collapsed="false">
      <c r="A38" s="0" t="s">
        <v>64</v>
      </c>
      <c r="B38" s="1" t="n">
        <v>43898</v>
      </c>
      <c r="C38" s="6" t="n">
        <v>138</v>
      </c>
      <c r="D38" s="6" t="n">
        <v>8</v>
      </c>
      <c r="E38" s="6" t="n">
        <v>0</v>
      </c>
      <c r="F38" s="6" t="n">
        <v>0</v>
      </c>
      <c r="G38" s="6" t="n">
        <v>90</v>
      </c>
      <c r="H38" s="6" t="n">
        <v>48</v>
      </c>
      <c r="I38" s="6" t="n">
        <v>8</v>
      </c>
      <c r="J38" s="6" t="n">
        <v>23.6</v>
      </c>
      <c r="K38" s="9"/>
      <c r="L38" s="6"/>
      <c r="M38" s="6"/>
    </row>
    <row r="39" customFormat="false" ht="15.25" hidden="false" customHeight="false" outlineLevel="0" collapsed="false">
      <c r="A39" s="0" t="s">
        <v>64</v>
      </c>
      <c r="B39" s="1" t="n">
        <v>43899</v>
      </c>
      <c r="C39" s="6" t="n">
        <v>150</v>
      </c>
      <c r="D39" s="6" t="n">
        <v>12</v>
      </c>
      <c r="E39" s="6" t="n">
        <v>0</v>
      </c>
      <c r="F39" s="6" t="n">
        <v>0</v>
      </c>
      <c r="G39" s="6" t="n">
        <v>90</v>
      </c>
      <c r="H39" s="6" t="n">
        <v>60</v>
      </c>
      <c r="I39" s="6" t="n">
        <v>9</v>
      </c>
      <c r="J39" s="6" t="n">
        <v>25.6</v>
      </c>
      <c r="K39" s="9"/>
      <c r="L39" s="6"/>
      <c r="M39" s="6"/>
    </row>
    <row r="40" customFormat="false" ht="15.25" hidden="false" customHeight="false" outlineLevel="0" collapsed="false">
      <c r="A40" s="0" t="s">
        <v>64</v>
      </c>
      <c r="B40" s="1" t="n">
        <v>43900</v>
      </c>
      <c r="C40" s="6" t="n">
        <v>160</v>
      </c>
      <c r="D40" s="6" t="n">
        <v>10</v>
      </c>
      <c r="E40" s="6" t="n">
        <v>0</v>
      </c>
      <c r="F40" s="6" t="n">
        <v>0</v>
      </c>
      <c r="G40" s="6" t="n">
        <v>93</v>
      </c>
      <c r="H40" s="6" t="n">
        <v>67</v>
      </c>
      <c r="I40" s="6" t="n">
        <v>10</v>
      </c>
      <c r="J40" s="6" t="n">
        <v>27.3</v>
      </c>
      <c r="K40" s="9"/>
      <c r="L40" s="6"/>
      <c r="M40" s="6"/>
    </row>
    <row r="41" customFormat="false" ht="15.25" hidden="false" customHeight="false" outlineLevel="0" collapsed="false">
      <c r="A41" s="0" t="s">
        <v>64</v>
      </c>
      <c r="B41" s="1" t="n">
        <v>43901</v>
      </c>
      <c r="C41" s="6" t="n">
        <v>166</v>
      </c>
      <c r="D41" s="6" t="n">
        <v>6</v>
      </c>
      <c r="E41" s="6" t="n">
        <v>0</v>
      </c>
      <c r="F41" s="6" t="n">
        <v>0</v>
      </c>
      <c r="G41" s="6" t="n">
        <v>93</v>
      </c>
      <c r="H41" s="6" t="n">
        <v>73</v>
      </c>
      <c r="I41" s="6" t="n">
        <v>10</v>
      </c>
      <c r="J41" s="6" t="n">
        <v>28.4</v>
      </c>
      <c r="K41" s="9"/>
      <c r="L41" s="6"/>
      <c r="M41" s="6"/>
    </row>
    <row r="42" customFormat="false" ht="15.25" hidden="false" customHeight="false" outlineLevel="0" collapsed="false">
      <c r="A42" s="0" t="s">
        <v>64</v>
      </c>
      <c r="B42" s="1" t="n">
        <v>43902</v>
      </c>
      <c r="C42" s="6" t="n">
        <v>178</v>
      </c>
      <c r="D42" s="6" t="n">
        <v>12</v>
      </c>
      <c r="E42" s="6" t="n">
        <v>0</v>
      </c>
      <c r="F42" s="6" t="n">
        <v>0</v>
      </c>
      <c r="G42" s="6" t="n">
        <v>96</v>
      </c>
      <c r="H42" s="6" t="n">
        <v>82</v>
      </c>
      <c r="I42" s="6" t="n">
        <v>12</v>
      </c>
      <c r="J42" s="6" t="n">
        <v>30.4</v>
      </c>
      <c r="K42" s="9"/>
      <c r="L42" s="6"/>
      <c r="M42" s="6"/>
    </row>
    <row r="43" customFormat="false" ht="15.25" hidden="false" customHeight="false" outlineLevel="0" collapsed="false">
      <c r="A43" s="0" t="s">
        <v>64</v>
      </c>
      <c r="B43" s="1" t="n">
        <v>43903</v>
      </c>
      <c r="C43" s="6" t="n">
        <v>187</v>
      </c>
      <c r="D43" s="6" t="n">
        <v>9</v>
      </c>
      <c r="E43" s="6" t="n">
        <v>0</v>
      </c>
      <c r="F43" s="6" t="n">
        <v>0</v>
      </c>
      <c r="G43" s="6" t="n">
        <v>96</v>
      </c>
      <c r="H43" s="6" t="n">
        <v>91</v>
      </c>
      <c r="I43" s="6" t="n">
        <v>12</v>
      </c>
      <c r="J43" s="6" t="n">
        <v>32</v>
      </c>
      <c r="K43" s="9"/>
      <c r="L43" s="6"/>
      <c r="M43" s="6"/>
    </row>
    <row r="44" customFormat="false" ht="15.25" hidden="false" customHeight="false" outlineLevel="0" collapsed="false">
      <c r="A44" s="0" t="s">
        <v>64</v>
      </c>
      <c r="B44" s="1" t="n">
        <v>43904</v>
      </c>
      <c r="C44" s="6" t="n">
        <v>200</v>
      </c>
      <c r="D44" s="6" t="n">
        <v>13</v>
      </c>
      <c r="E44" s="6" t="n">
        <v>0</v>
      </c>
      <c r="F44" s="6" t="n">
        <v>0</v>
      </c>
      <c r="G44" s="6" t="n">
        <v>97</v>
      </c>
      <c r="H44" s="6" t="n">
        <v>103</v>
      </c>
      <c r="I44" s="6" t="n">
        <v>11</v>
      </c>
      <c r="J44" s="6" t="n">
        <v>34.2</v>
      </c>
      <c r="K44" s="9"/>
      <c r="L44" s="6"/>
      <c r="M44" s="6"/>
    </row>
    <row r="45" customFormat="false" ht="15.25" hidden="false" customHeight="false" outlineLevel="0" collapsed="false">
      <c r="A45" s="0" t="s">
        <v>64</v>
      </c>
      <c r="B45" s="1" t="n">
        <v>43905</v>
      </c>
      <c r="C45" s="6" t="n">
        <v>212</v>
      </c>
      <c r="D45" s="6" t="n">
        <v>12</v>
      </c>
      <c r="E45" s="6" t="n">
        <v>0</v>
      </c>
      <c r="F45" s="6" t="n">
        <v>0</v>
      </c>
      <c r="G45" s="6" t="n">
        <v>105</v>
      </c>
      <c r="H45" s="6" t="n">
        <v>107</v>
      </c>
      <c r="I45" s="6" t="n">
        <v>11</v>
      </c>
      <c r="J45" s="6" t="n">
        <v>36.2</v>
      </c>
      <c r="K45" s="9"/>
      <c r="L45" s="6"/>
      <c r="M45" s="6"/>
    </row>
    <row r="46" customFormat="false" ht="15.25" hidden="false" customHeight="false" outlineLevel="0" collapsed="false">
      <c r="A46" s="0" t="s">
        <v>64</v>
      </c>
      <c r="B46" s="1" t="n">
        <v>43906</v>
      </c>
      <c r="C46" s="6" t="n">
        <v>226</v>
      </c>
      <c r="D46" s="6" t="n">
        <v>14</v>
      </c>
      <c r="E46" s="6" t="n">
        <v>0</v>
      </c>
      <c r="F46" s="6" t="n">
        <v>0</v>
      </c>
      <c r="G46" s="6" t="n">
        <v>105</v>
      </c>
      <c r="H46" s="6" t="n">
        <v>121</v>
      </c>
      <c r="I46" s="6" t="n">
        <v>11</v>
      </c>
      <c r="J46" s="6" t="n">
        <v>38.6</v>
      </c>
      <c r="K46" s="9"/>
      <c r="L46" s="6"/>
      <c r="M46" s="6"/>
    </row>
    <row r="47" customFormat="false" ht="15.25" hidden="false" customHeight="false" outlineLevel="0" collapsed="false">
      <c r="A47" s="0" t="s">
        <v>64</v>
      </c>
      <c r="B47" s="1" t="n">
        <v>43907</v>
      </c>
      <c r="C47" s="6" t="n">
        <v>243</v>
      </c>
      <c r="D47" s="6" t="n">
        <v>17</v>
      </c>
      <c r="E47" s="6" t="n">
        <v>0</v>
      </c>
      <c r="F47" s="6" t="n">
        <v>0</v>
      </c>
      <c r="G47" s="6" t="n">
        <v>109</v>
      </c>
      <c r="H47" s="6" t="n">
        <v>134</v>
      </c>
      <c r="I47" s="6" t="n">
        <v>11</v>
      </c>
      <c r="J47" s="6" t="n">
        <v>41.5</v>
      </c>
      <c r="K47" s="9"/>
      <c r="L47" s="6"/>
      <c r="M47" s="6"/>
    </row>
    <row r="48" customFormat="false" ht="15.25" hidden="false" customHeight="false" outlineLevel="0" collapsed="false">
      <c r="A48" s="0" t="s">
        <v>64</v>
      </c>
      <c r="B48" s="1" t="n">
        <v>43908</v>
      </c>
      <c r="C48" s="6" t="n">
        <v>266</v>
      </c>
      <c r="D48" s="6" t="n">
        <v>23</v>
      </c>
      <c r="E48" s="6" t="n">
        <v>0</v>
      </c>
      <c r="F48" s="6" t="n">
        <v>0</v>
      </c>
      <c r="G48" s="6" t="n">
        <v>114</v>
      </c>
      <c r="H48" s="6" t="n">
        <v>152</v>
      </c>
      <c r="I48" s="6" t="n">
        <v>14</v>
      </c>
      <c r="J48" s="6" t="n">
        <v>45.5</v>
      </c>
      <c r="K48" s="9"/>
      <c r="L48" s="6"/>
      <c r="M48" s="6"/>
    </row>
    <row r="49" customFormat="false" ht="15.25" hidden="false" customHeight="false" outlineLevel="0" collapsed="false">
      <c r="A49" s="0" t="s">
        <v>64</v>
      </c>
      <c r="B49" s="1" t="n">
        <v>43909</v>
      </c>
      <c r="C49" s="6" t="n">
        <v>313</v>
      </c>
      <c r="D49" s="6" t="n">
        <v>47</v>
      </c>
      <c r="E49" s="6" t="n">
        <v>0</v>
      </c>
      <c r="F49" s="6" t="n">
        <v>0</v>
      </c>
      <c r="G49" s="6" t="n">
        <v>114</v>
      </c>
      <c r="H49" s="6" t="n">
        <v>199</v>
      </c>
      <c r="I49" s="6" t="n">
        <v>14</v>
      </c>
      <c r="J49" s="6" t="n">
        <v>54</v>
      </c>
      <c r="K49" s="9"/>
      <c r="L49" s="6"/>
      <c r="M49" s="6"/>
    </row>
    <row r="50" customFormat="false" ht="15.25" hidden="false" customHeight="false" outlineLevel="0" collapsed="false">
      <c r="A50" s="0" t="s">
        <v>64</v>
      </c>
      <c r="B50" s="1" t="n">
        <v>43910</v>
      </c>
      <c r="C50" s="6" t="n">
        <v>345</v>
      </c>
      <c r="D50" s="6" t="n">
        <v>32</v>
      </c>
      <c r="E50" s="6" t="n">
        <v>0</v>
      </c>
      <c r="F50" s="6" t="n">
        <v>0</v>
      </c>
      <c r="G50" s="6" t="n">
        <v>124</v>
      </c>
      <c r="H50" s="6" t="n">
        <v>221</v>
      </c>
      <c r="I50" s="6" t="n">
        <v>14</v>
      </c>
      <c r="J50" s="6" t="n">
        <v>59</v>
      </c>
      <c r="K50" s="9"/>
      <c r="L50" s="6"/>
      <c r="M50" s="6"/>
    </row>
    <row r="51" customFormat="false" ht="15.25" hidden="false" customHeight="false" outlineLevel="0" collapsed="false">
      <c r="A51" s="0" t="s">
        <v>64</v>
      </c>
      <c r="B51" s="1" t="n">
        <v>43911</v>
      </c>
      <c r="C51" s="6" t="n">
        <v>385</v>
      </c>
      <c r="D51" s="6" t="n">
        <v>40</v>
      </c>
      <c r="E51" s="6" t="n">
        <v>2</v>
      </c>
      <c r="F51" s="6" t="n">
        <v>2</v>
      </c>
      <c r="G51" s="6" t="n">
        <v>131</v>
      </c>
      <c r="H51" s="6" t="n">
        <v>252</v>
      </c>
      <c r="I51" s="6" t="n">
        <v>14</v>
      </c>
      <c r="J51" s="6" t="n">
        <v>66</v>
      </c>
      <c r="K51" s="9"/>
      <c r="L51" s="6"/>
      <c r="M51" s="6"/>
    </row>
    <row r="52" customFormat="false" ht="15.25" hidden="false" customHeight="false" outlineLevel="0" collapsed="false">
      <c r="A52" s="0" t="s">
        <v>64</v>
      </c>
      <c r="B52" s="1" t="n">
        <v>43912</v>
      </c>
      <c r="C52" s="6" t="n">
        <v>432</v>
      </c>
      <c r="D52" s="6" t="n">
        <v>47</v>
      </c>
      <c r="E52" s="6" t="n">
        <v>2</v>
      </c>
      <c r="F52" s="6" t="n">
        <v>0</v>
      </c>
      <c r="G52" s="6" t="n">
        <v>140</v>
      </c>
      <c r="H52" s="6" t="n">
        <v>290</v>
      </c>
      <c r="I52" s="6" t="n">
        <v>14</v>
      </c>
      <c r="J52" s="6" t="n">
        <v>74</v>
      </c>
      <c r="K52" s="9"/>
      <c r="L52" s="6"/>
      <c r="M52" s="6"/>
    </row>
    <row r="53" customFormat="false" ht="15.25" hidden="false" customHeight="false" outlineLevel="0" collapsed="false">
      <c r="A53" s="0" t="s">
        <v>64</v>
      </c>
      <c r="B53" s="1" t="n">
        <v>43913</v>
      </c>
      <c r="C53" s="6" t="n">
        <v>455</v>
      </c>
      <c r="D53" s="6" t="n">
        <v>23</v>
      </c>
      <c r="E53" s="6" t="n">
        <v>2</v>
      </c>
      <c r="F53" s="6" t="n">
        <v>0</v>
      </c>
      <c r="G53" s="6" t="n">
        <v>144</v>
      </c>
      <c r="H53" s="6" t="n">
        <v>309</v>
      </c>
      <c r="I53" s="6" t="n">
        <v>14</v>
      </c>
      <c r="J53" s="6" t="n">
        <v>78</v>
      </c>
      <c r="K53" s="9"/>
      <c r="L53" s="6"/>
      <c r="M53" s="6"/>
    </row>
    <row r="54" customFormat="false" ht="15.25" hidden="false" customHeight="false" outlineLevel="0" collapsed="false">
      <c r="A54" s="0" t="s">
        <v>64</v>
      </c>
      <c r="B54" s="1" t="n">
        <v>43914</v>
      </c>
      <c r="C54" s="6" t="n">
        <v>509</v>
      </c>
      <c r="D54" s="6" t="n">
        <v>54</v>
      </c>
      <c r="E54" s="6" t="n">
        <v>2</v>
      </c>
      <c r="F54" s="6" t="n">
        <v>0</v>
      </c>
      <c r="G54" s="6" t="n">
        <v>152</v>
      </c>
      <c r="H54" s="6" t="n">
        <v>355</v>
      </c>
      <c r="I54" s="6" t="n">
        <v>14</v>
      </c>
      <c r="J54" s="6" t="n">
        <v>87</v>
      </c>
      <c r="K54" s="9"/>
      <c r="L54" s="6"/>
      <c r="M54" s="6"/>
    </row>
    <row r="55" customFormat="false" ht="15.25" hidden="false" customHeight="false" outlineLevel="0" collapsed="false">
      <c r="A55" s="0" t="s">
        <v>64</v>
      </c>
      <c r="B55" s="1" t="n">
        <v>43915</v>
      </c>
      <c r="C55" s="8" t="n">
        <v>558</v>
      </c>
      <c r="D55" s="8" t="n">
        <v>49</v>
      </c>
      <c r="E55" s="8" t="n">
        <v>2</v>
      </c>
      <c r="F55" s="8" t="n">
        <v>0</v>
      </c>
      <c r="G55" s="8" t="n">
        <v>156</v>
      </c>
      <c r="H55" s="8" t="n">
        <v>400</v>
      </c>
      <c r="I55" s="8" t="n">
        <v>14</v>
      </c>
      <c r="J55" s="8" t="n">
        <v>95</v>
      </c>
      <c r="K55" s="9" t="n">
        <v>0.3</v>
      </c>
      <c r="L55" s="8"/>
      <c r="M55" s="8"/>
    </row>
    <row r="56" customFormat="false" ht="15.25" hidden="false" customHeight="false" outlineLevel="0" collapsed="false">
      <c r="A56" s="0" t="s">
        <v>64</v>
      </c>
      <c r="B56" s="1" t="n">
        <v>43916</v>
      </c>
      <c r="C56" s="8" t="n">
        <v>631</v>
      </c>
      <c r="D56" s="8" t="n">
        <v>73</v>
      </c>
      <c r="E56" s="8" t="n">
        <v>2</v>
      </c>
      <c r="F56" s="8" t="n">
        <v>0</v>
      </c>
      <c r="G56" s="8" t="n">
        <v>160</v>
      </c>
      <c r="H56" s="8" t="n">
        <v>469</v>
      </c>
      <c r="I56" s="8" t="n">
        <v>17</v>
      </c>
      <c r="J56" s="8" t="n">
        <v>108</v>
      </c>
      <c r="K56" s="9" t="n">
        <v>0.3</v>
      </c>
      <c r="L56" s="8"/>
      <c r="M56" s="8"/>
    </row>
    <row r="57" customFormat="false" ht="15.25" hidden="false" customHeight="false" outlineLevel="0" collapsed="false">
      <c r="A57" s="0" t="s">
        <v>64</v>
      </c>
      <c r="B57" s="1" t="n">
        <v>43917</v>
      </c>
      <c r="C57" s="8" t="n">
        <v>683</v>
      </c>
      <c r="D57" s="8" t="n">
        <v>52</v>
      </c>
      <c r="E57" s="8" t="n">
        <v>2</v>
      </c>
      <c r="F57" s="8" t="n">
        <v>0</v>
      </c>
      <c r="G57" s="8" t="n">
        <v>172</v>
      </c>
      <c r="H57" s="8" t="n">
        <v>509</v>
      </c>
      <c r="I57" s="8" t="n">
        <v>17</v>
      </c>
      <c r="J57" s="8" t="n">
        <v>117</v>
      </c>
      <c r="K57" s="9" t="n">
        <v>0.3</v>
      </c>
      <c r="L57" s="8"/>
      <c r="M57" s="8"/>
    </row>
    <row r="58" customFormat="false" ht="15.25" hidden="false" customHeight="false" outlineLevel="0" collapsed="false">
      <c r="A58" s="0" t="s">
        <v>64</v>
      </c>
      <c r="B58" s="1" t="n">
        <v>43918</v>
      </c>
      <c r="C58" s="8" t="n">
        <v>732</v>
      </c>
      <c r="D58" s="8" t="n">
        <v>49</v>
      </c>
      <c r="E58" s="8" t="n">
        <v>2</v>
      </c>
      <c r="F58" s="8" t="n">
        <v>0</v>
      </c>
      <c r="G58" s="8" t="n">
        <v>183</v>
      </c>
      <c r="H58" s="8" t="n">
        <v>547</v>
      </c>
      <c r="I58" s="8" t="n">
        <v>17</v>
      </c>
      <c r="J58" s="8" t="n">
        <v>125</v>
      </c>
      <c r="K58" s="9" t="n">
        <v>0.3</v>
      </c>
      <c r="L58" s="8"/>
      <c r="M58" s="8"/>
    </row>
    <row r="59" customFormat="false" ht="15.25" hidden="false" customHeight="false" outlineLevel="0" collapsed="false">
      <c r="A59" s="0" t="s">
        <v>64</v>
      </c>
      <c r="B59" s="1" t="n">
        <v>43919</v>
      </c>
      <c r="C59" s="8" t="n">
        <v>802</v>
      </c>
      <c r="D59" s="8" t="n">
        <v>70</v>
      </c>
      <c r="E59" s="8" t="n">
        <v>2</v>
      </c>
      <c r="F59" s="8" t="n">
        <v>0</v>
      </c>
      <c r="G59" s="8" t="n">
        <v>198</v>
      </c>
      <c r="H59" s="8" t="n">
        <v>602</v>
      </c>
      <c r="I59" s="8" t="n">
        <v>19</v>
      </c>
      <c r="J59" s="8" t="n">
        <v>137</v>
      </c>
      <c r="K59" s="9" t="n">
        <v>0.3</v>
      </c>
      <c r="M59" s="8"/>
    </row>
    <row r="60" customFormat="false" ht="15.25" hidden="false" customHeight="false" outlineLevel="0" collapsed="false">
      <c r="A60" s="0" t="s">
        <v>64</v>
      </c>
      <c r="B60" s="1" t="n">
        <v>43920</v>
      </c>
      <c r="C60" s="8" t="n">
        <v>844</v>
      </c>
      <c r="D60" s="8" t="n">
        <v>42</v>
      </c>
      <c r="E60" s="8" t="n">
        <v>3</v>
      </c>
      <c r="F60" s="8" t="n">
        <v>1</v>
      </c>
      <c r="G60" s="8" t="n">
        <v>212</v>
      </c>
      <c r="H60" s="8" t="n">
        <v>629</v>
      </c>
      <c r="I60" s="8" t="n">
        <v>19</v>
      </c>
      <c r="J60" s="8" t="n">
        <v>144</v>
      </c>
      <c r="K60" s="9" t="n">
        <v>0.5</v>
      </c>
      <c r="M60" s="8"/>
    </row>
    <row r="61" customFormat="false" ht="15.25" hidden="false" customHeight="false" outlineLevel="0" collapsed="false">
      <c r="A61" s="0" t="s">
        <v>64</v>
      </c>
      <c r="B61" s="1" t="n">
        <v>43921</v>
      </c>
      <c r="C61" s="8" t="n">
        <v>879</v>
      </c>
      <c r="D61" s="8" t="n">
        <v>35</v>
      </c>
      <c r="E61" s="8" t="n">
        <v>3</v>
      </c>
      <c r="F61" s="8" t="n">
        <v>0</v>
      </c>
      <c r="G61" s="8" t="n">
        <v>228</v>
      </c>
      <c r="H61" s="8" t="n">
        <v>648</v>
      </c>
      <c r="I61" s="8" t="n">
        <v>19</v>
      </c>
      <c r="J61" s="8" t="n">
        <v>150</v>
      </c>
      <c r="K61" s="9" t="n">
        <v>0.5</v>
      </c>
      <c r="M61" s="8"/>
    </row>
    <row r="62" customFormat="false" ht="15.25" hidden="false" customHeight="false" outlineLevel="0" collapsed="false">
      <c r="A62" s="0" t="s">
        <v>64</v>
      </c>
      <c r="B62" s="1" t="n">
        <v>43922</v>
      </c>
      <c r="C62" s="8" t="n">
        <v>926</v>
      </c>
      <c r="D62" s="8" t="n">
        <v>47</v>
      </c>
      <c r="E62" s="8" t="n">
        <v>3</v>
      </c>
      <c r="F62" s="8" t="n">
        <v>0</v>
      </c>
      <c r="G62" s="8" t="n">
        <v>240</v>
      </c>
      <c r="H62" s="8" t="n">
        <v>683</v>
      </c>
      <c r="I62" s="8" t="n">
        <v>22</v>
      </c>
      <c r="J62" s="8" t="n">
        <v>158</v>
      </c>
      <c r="K62" s="9" t="n">
        <v>0.5</v>
      </c>
      <c r="M62" s="8"/>
    </row>
    <row r="63" customFormat="false" ht="15.25" hidden="false" customHeight="false" outlineLevel="0" collapsed="false">
      <c r="A63" s="0" t="s">
        <v>64</v>
      </c>
      <c r="B63" s="1" t="n">
        <v>43923</v>
      </c>
      <c r="C63" s="8" t="n">
        <v>1000</v>
      </c>
      <c r="D63" s="8" t="n">
        <v>74</v>
      </c>
      <c r="E63" s="8" t="n">
        <v>3</v>
      </c>
      <c r="F63" s="8" t="n">
        <v>0</v>
      </c>
      <c r="G63" s="8" t="n">
        <v>245</v>
      </c>
      <c r="H63" s="8" t="n">
        <v>752</v>
      </c>
      <c r="I63" s="8" t="n">
        <v>24</v>
      </c>
      <c r="J63" s="8" t="n">
        <v>171</v>
      </c>
      <c r="K63" s="9" t="n">
        <v>0.5</v>
      </c>
      <c r="M63" s="8"/>
    </row>
    <row r="64" customFormat="false" ht="15.25" hidden="false" customHeight="false" outlineLevel="0" collapsed="false">
      <c r="A64" s="0" t="s">
        <v>64</v>
      </c>
      <c r="B64" s="1" t="n">
        <v>43924</v>
      </c>
      <c r="C64" s="8" t="n">
        <v>1049</v>
      </c>
      <c r="D64" s="8" t="n">
        <v>49</v>
      </c>
      <c r="E64" s="8" t="n">
        <v>4</v>
      </c>
      <c r="F64" s="8" t="n">
        <v>1</v>
      </c>
      <c r="G64" s="8" t="n">
        <v>266</v>
      </c>
      <c r="H64" s="8" t="n">
        <v>779</v>
      </c>
      <c r="I64" s="8" t="n">
        <v>24</v>
      </c>
      <c r="J64" s="8" t="n">
        <v>179</v>
      </c>
      <c r="K64" s="9" t="n">
        <v>0.7</v>
      </c>
      <c r="M64" s="8"/>
    </row>
    <row r="65" customFormat="false" ht="15.25" hidden="false" customHeight="false" outlineLevel="0" collapsed="false">
      <c r="A65" s="0" t="s">
        <v>64</v>
      </c>
      <c r="B65" s="1" t="n">
        <v>43925</v>
      </c>
      <c r="C65" s="8" t="n">
        <v>1114</v>
      </c>
      <c r="D65" s="8" t="n">
        <v>65</v>
      </c>
      <c r="E65" s="8" t="n">
        <v>5</v>
      </c>
      <c r="F65" s="8" t="n">
        <v>1</v>
      </c>
      <c r="G65" s="8" t="n">
        <v>282</v>
      </c>
      <c r="H65" s="8" t="n">
        <v>827</v>
      </c>
      <c r="I65" s="8" t="n">
        <v>24</v>
      </c>
      <c r="J65" s="8" t="n">
        <v>190</v>
      </c>
      <c r="K65" s="9" t="n">
        <v>0.9</v>
      </c>
      <c r="M65" s="8"/>
    </row>
    <row r="66" customFormat="false" ht="15.25" hidden="false" customHeight="false" outlineLevel="0" collapsed="false">
      <c r="A66" s="0" t="s">
        <v>64</v>
      </c>
      <c r="B66" s="1" t="n">
        <v>43926</v>
      </c>
      <c r="C66" s="8" t="n">
        <v>1189</v>
      </c>
      <c r="D66" s="8" t="n">
        <v>75</v>
      </c>
      <c r="E66" s="8" t="n">
        <v>6</v>
      </c>
      <c r="F66" s="8" t="n">
        <v>1</v>
      </c>
      <c r="G66" s="8" t="n">
        <v>297</v>
      </c>
      <c r="H66" s="8" t="n">
        <v>886</v>
      </c>
      <c r="I66" s="8" t="n">
        <v>24</v>
      </c>
      <c r="J66" s="8" t="n">
        <v>203</v>
      </c>
      <c r="K66" s="11" t="n">
        <v>1</v>
      </c>
      <c r="L66" s="8" t="n">
        <v>39000</v>
      </c>
      <c r="M66" s="8" t="n">
        <v>6666</v>
      </c>
    </row>
    <row r="67" customFormat="false" ht="15.25" hidden="false" customHeight="false" outlineLevel="0" collapsed="false">
      <c r="A67" s="0" t="s">
        <v>64</v>
      </c>
      <c r="B67" s="1" t="n">
        <v>43927</v>
      </c>
      <c r="C67" s="8" t="n">
        <v>1309</v>
      </c>
      <c r="D67" s="8" t="n">
        <v>120</v>
      </c>
      <c r="E67" s="8" t="n">
        <v>6</v>
      </c>
      <c r="F67" s="8" t="n">
        <v>0</v>
      </c>
      <c r="G67" s="8" t="n">
        <v>320</v>
      </c>
      <c r="H67" s="8" t="n">
        <v>983</v>
      </c>
      <c r="I67" s="8" t="n">
        <v>25</v>
      </c>
      <c r="J67" s="8" t="n">
        <v>224</v>
      </c>
      <c r="K67" s="11" t="n">
        <v>1</v>
      </c>
      <c r="L67" s="8" t="n">
        <v>39000</v>
      </c>
      <c r="M67" s="8" t="n">
        <v>6666</v>
      </c>
    </row>
    <row r="68" customFormat="false" ht="15.25" hidden="false" customHeight="false" outlineLevel="0" collapsed="false">
      <c r="A68" s="0" t="s">
        <v>64</v>
      </c>
      <c r="B68" s="1" t="n">
        <v>43928</v>
      </c>
      <c r="C68" s="13" t="n">
        <v>1375</v>
      </c>
      <c r="D68" s="13" t="n">
        <v>66</v>
      </c>
      <c r="E68" s="13" t="n">
        <v>6</v>
      </c>
      <c r="F68" s="13" t="n">
        <v>0</v>
      </c>
      <c r="G68" s="13" t="n">
        <v>344</v>
      </c>
      <c r="H68" s="13" t="n">
        <v>1025</v>
      </c>
      <c r="I68" s="13" t="n">
        <v>25</v>
      </c>
      <c r="J68" s="13" t="n">
        <v>235</v>
      </c>
      <c r="K68" s="32" t="n">
        <v>1</v>
      </c>
      <c r="L68" s="13" t="n">
        <v>65000</v>
      </c>
      <c r="M68" s="13" t="n">
        <v>11110</v>
      </c>
    </row>
    <row r="69" customFormat="false" ht="15.25" hidden="false" customHeight="false" outlineLevel="0" collapsed="false">
      <c r="A69" s="0" t="s">
        <v>64</v>
      </c>
      <c r="B69" s="1" t="n">
        <v>43929</v>
      </c>
      <c r="C69" s="12" t="n">
        <v>1481</v>
      </c>
      <c r="D69" s="12" t="n">
        <v>106</v>
      </c>
      <c r="E69" s="12" t="n">
        <v>6</v>
      </c>
      <c r="F69" s="12" t="n">
        <v>0</v>
      </c>
      <c r="G69" s="12" t="n">
        <v>377</v>
      </c>
      <c r="H69" s="12" t="n">
        <v>1098</v>
      </c>
      <c r="I69" s="12" t="n">
        <v>29</v>
      </c>
      <c r="J69" s="12" t="n">
        <v>253</v>
      </c>
      <c r="K69" s="32" t="n">
        <v>1</v>
      </c>
      <c r="L69" s="12" t="n">
        <v>65000</v>
      </c>
      <c r="M69" s="12" t="n">
        <v>11110</v>
      </c>
    </row>
    <row r="70" customFormat="false" ht="15.25" hidden="false" customHeight="false" outlineLevel="0" collapsed="false">
      <c r="A70" s="0" t="s">
        <v>64</v>
      </c>
      <c r="B70" s="1" t="n">
        <v>43930</v>
      </c>
      <c r="C70" s="12" t="n">
        <v>1623</v>
      </c>
      <c r="D70" s="12" t="n">
        <v>142</v>
      </c>
      <c r="E70" s="12" t="n">
        <v>6</v>
      </c>
      <c r="F70" s="12" t="n">
        <v>0</v>
      </c>
      <c r="G70" s="12" t="n">
        <v>406</v>
      </c>
      <c r="H70" s="12" t="n">
        <v>1211</v>
      </c>
      <c r="I70" s="12" t="n">
        <v>29</v>
      </c>
      <c r="J70" s="12" t="n">
        <v>277</v>
      </c>
      <c r="K70" s="32" t="n">
        <v>1</v>
      </c>
      <c r="L70" s="12" t="n">
        <v>65000</v>
      </c>
      <c r="M70" s="12" t="n">
        <v>11110</v>
      </c>
    </row>
    <row r="71" customFormat="false" ht="15.25" hidden="false" customHeight="false" outlineLevel="0" collapsed="false">
      <c r="A71" s="0" t="s">
        <v>64</v>
      </c>
      <c r="B71" s="1" t="n">
        <v>43931</v>
      </c>
      <c r="C71" s="12" t="n">
        <v>1910</v>
      </c>
      <c r="D71" s="12" t="n">
        <v>287</v>
      </c>
      <c r="E71" s="12" t="n">
        <v>6</v>
      </c>
      <c r="F71" s="12" t="n">
        <v>0</v>
      </c>
      <c r="G71" s="12" t="n">
        <v>460</v>
      </c>
      <c r="H71" s="12" t="n">
        <v>1444</v>
      </c>
      <c r="I71" s="12" t="n">
        <v>29</v>
      </c>
      <c r="J71" s="12" t="n">
        <v>326</v>
      </c>
      <c r="K71" s="32" t="n">
        <v>1</v>
      </c>
      <c r="L71" s="12" t="n">
        <v>65000</v>
      </c>
      <c r="M71" s="12" t="n">
        <v>11110</v>
      </c>
    </row>
    <row r="72" customFormat="false" ht="15.25" hidden="false" customHeight="false" outlineLevel="0" collapsed="false">
      <c r="A72" s="0" t="s">
        <v>64</v>
      </c>
      <c r="B72" s="1" t="n">
        <v>43932</v>
      </c>
      <c r="C72" s="12" t="n">
        <v>2108</v>
      </c>
      <c r="D72" s="12" t="n">
        <v>198</v>
      </c>
      <c r="E72" s="12" t="n">
        <v>7</v>
      </c>
      <c r="F72" s="12" t="n">
        <v>1</v>
      </c>
      <c r="G72" s="12" t="n">
        <v>492</v>
      </c>
      <c r="H72" s="12" t="n">
        <v>1609</v>
      </c>
      <c r="I72" s="12" t="n">
        <v>29</v>
      </c>
      <c r="J72" s="12" t="n">
        <v>360</v>
      </c>
      <c r="K72" s="32" t="n">
        <v>1</v>
      </c>
      <c r="L72" s="12" t="n">
        <v>72680</v>
      </c>
      <c r="M72" s="12" t="n">
        <v>12423</v>
      </c>
    </row>
    <row r="73" customFormat="false" ht="15.25" hidden="false" customHeight="false" outlineLevel="0" collapsed="false">
      <c r="A73" s="0" t="s">
        <v>64</v>
      </c>
      <c r="B73" s="1" t="n">
        <v>43933</v>
      </c>
      <c r="C73" s="12" t="n">
        <v>2299</v>
      </c>
      <c r="D73" s="12" t="n">
        <v>191</v>
      </c>
      <c r="E73" s="12" t="n">
        <v>8</v>
      </c>
      <c r="F73" s="12" t="n">
        <v>1</v>
      </c>
      <c r="G73" s="12" t="n">
        <v>528</v>
      </c>
      <c r="H73" s="12" t="n">
        <v>1763</v>
      </c>
      <c r="I73" s="12" t="n">
        <v>31</v>
      </c>
      <c r="J73" s="12" t="n">
        <v>393</v>
      </c>
      <c r="K73" s="32" t="n">
        <v>1</v>
      </c>
      <c r="L73" s="12" t="n">
        <v>72680</v>
      </c>
      <c r="M73" s="12" t="n">
        <v>12423</v>
      </c>
    </row>
    <row r="74" customFormat="false" ht="15.25" hidden="false" customHeight="false" outlineLevel="0" collapsed="false">
      <c r="A74" s="0" t="s">
        <v>64</v>
      </c>
      <c r="B74" s="1" t="n">
        <v>43934</v>
      </c>
      <c r="C74" s="12" t="n">
        <v>2532</v>
      </c>
      <c r="D74" s="12" t="n">
        <v>233</v>
      </c>
      <c r="E74" s="12" t="n">
        <v>8</v>
      </c>
      <c r="F74" s="12" t="n">
        <v>0</v>
      </c>
      <c r="G74" s="12" t="n">
        <v>560</v>
      </c>
      <c r="H74" s="12" t="n">
        <v>1964</v>
      </c>
      <c r="I74" s="12" t="n">
        <v>31</v>
      </c>
      <c r="J74" s="12" t="n">
        <v>433</v>
      </c>
      <c r="K74" s="32" t="n">
        <v>1</v>
      </c>
      <c r="L74" s="12" t="n">
        <v>72680</v>
      </c>
      <c r="M74" s="12" t="n">
        <v>12423</v>
      </c>
    </row>
    <row r="75" customFormat="false" ht="15.25" hidden="false" customHeight="false" outlineLevel="0" collapsed="false">
      <c r="A75" s="0" t="s">
        <v>64</v>
      </c>
      <c r="B75" s="1" t="n">
        <v>43935</v>
      </c>
      <c r="C75" s="12" t="n">
        <v>2918</v>
      </c>
      <c r="D75" s="12" t="n">
        <v>386</v>
      </c>
      <c r="E75" s="12" t="n">
        <v>9</v>
      </c>
      <c r="F75" s="12" t="n">
        <v>1</v>
      </c>
      <c r="G75" s="12" t="n">
        <v>586</v>
      </c>
      <c r="H75" s="12" t="n">
        <v>2323</v>
      </c>
      <c r="I75" s="12" t="n">
        <v>29</v>
      </c>
      <c r="J75" s="12" t="n">
        <v>499</v>
      </c>
      <c r="K75" s="32" t="n">
        <v>2</v>
      </c>
      <c r="L75" s="12" t="n">
        <v>72680</v>
      </c>
      <c r="M75" s="12" t="n">
        <v>12423</v>
      </c>
    </row>
    <row r="76" customFormat="false" ht="15.25" hidden="false" customHeight="false" outlineLevel="0" collapsed="false">
      <c r="A76" s="0" t="s">
        <v>64</v>
      </c>
      <c r="B76" s="1" t="n">
        <v>43936</v>
      </c>
      <c r="C76" s="12" t="n">
        <v>3252</v>
      </c>
      <c r="D76" s="12" t="n">
        <v>334</v>
      </c>
      <c r="E76" s="12" t="n">
        <v>10</v>
      </c>
      <c r="F76" s="12" t="n">
        <v>1</v>
      </c>
      <c r="G76" s="12" t="n">
        <v>611</v>
      </c>
      <c r="H76" s="12" t="n">
        <v>2631</v>
      </c>
      <c r="I76" s="12" t="n">
        <v>29</v>
      </c>
      <c r="J76" s="12" t="n">
        <v>556</v>
      </c>
      <c r="K76" s="32" t="n">
        <v>2</v>
      </c>
      <c r="L76" s="12" t="n">
        <v>72680</v>
      </c>
      <c r="M76" s="12" t="n">
        <v>12423</v>
      </c>
    </row>
    <row r="77" customFormat="false" ht="15.25" hidden="false" customHeight="false" outlineLevel="0" collapsed="false">
      <c r="A77" s="0" t="s">
        <v>64</v>
      </c>
      <c r="B77" s="1" t="n">
        <v>43937</v>
      </c>
      <c r="C77" s="12" t="n">
        <v>3699</v>
      </c>
      <c r="D77" s="12" t="n">
        <v>447</v>
      </c>
      <c r="E77" s="12" t="n">
        <v>10</v>
      </c>
      <c r="F77" s="12" t="n">
        <v>0</v>
      </c>
      <c r="G77" s="12" t="n">
        <v>652</v>
      </c>
      <c r="H77" s="12" t="n">
        <v>3037</v>
      </c>
      <c r="I77" s="12" t="n">
        <v>29</v>
      </c>
      <c r="J77" s="12" t="n">
        <v>632</v>
      </c>
      <c r="K77" s="32" t="n">
        <v>2</v>
      </c>
      <c r="L77" s="12" t="n">
        <v>72680</v>
      </c>
      <c r="M77" s="12" t="n">
        <v>12423</v>
      </c>
    </row>
    <row r="78" customFormat="false" ht="15.25" hidden="false" customHeight="false" outlineLevel="0" collapsed="false">
      <c r="A78" s="0" t="s">
        <v>64</v>
      </c>
      <c r="B78" s="1" t="n">
        <v>43938</v>
      </c>
      <c r="C78" s="12" t="n">
        <v>4427</v>
      </c>
      <c r="D78" s="12" t="n">
        <v>728</v>
      </c>
      <c r="E78" s="12" t="n">
        <v>10</v>
      </c>
      <c r="F78" s="12" t="n">
        <v>0</v>
      </c>
      <c r="G78" s="12" t="n">
        <v>683</v>
      </c>
      <c r="H78" s="12" t="n">
        <v>3734</v>
      </c>
      <c r="I78" s="12" t="n">
        <v>29</v>
      </c>
      <c r="J78" s="12" t="n">
        <v>757</v>
      </c>
      <c r="K78" s="32" t="n">
        <v>2</v>
      </c>
      <c r="L78" s="12" t="n">
        <v>72680</v>
      </c>
      <c r="M78" s="12" t="n">
        <v>12423</v>
      </c>
    </row>
    <row r="79" customFormat="false" ht="15.25" hidden="false" customHeight="false" outlineLevel="0" collapsed="false">
      <c r="A79" s="0" t="s">
        <v>64</v>
      </c>
      <c r="B79" s="1" t="n">
        <v>43939</v>
      </c>
      <c r="C79" s="12" t="n">
        <v>5050</v>
      </c>
      <c r="D79" s="12" t="n">
        <v>623</v>
      </c>
      <c r="E79" s="12" t="n">
        <v>11</v>
      </c>
      <c r="F79" s="12" t="n">
        <v>1</v>
      </c>
      <c r="G79" s="12" t="n">
        <v>708</v>
      </c>
      <c r="H79" s="12" t="n">
        <v>4331</v>
      </c>
      <c r="I79" s="12" t="n">
        <v>22</v>
      </c>
      <c r="J79" s="12" t="n">
        <v>863</v>
      </c>
      <c r="K79" s="32" t="n">
        <v>2</v>
      </c>
      <c r="L79" s="12" t="n">
        <v>94796</v>
      </c>
      <c r="M79" s="12" t="n">
        <v>16203</v>
      </c>
    </row>
    <row r="80" customFormat="false" ht="15.25" hidden="false" customHeight="false" outlineLevel="0" collapsed="false">
      <c r="A80" s="0" t="s">
        <v>64</v>
      </c>
      <c r="B80" s="1" t="n">
        <v>43940</v>
      </c>
      <c r="C80" s="12" t="n">
        <v>5992</v>
      </c>
      <c r="D80" s="12" t="n">
        <v>942</v>
      </c>
      <c r="E80" s="12" t="n">
        <v>11</v>
      </c>
      <c r="F80" s="12" t="n">
        <v>0</v>
      </c>
      <c r="G80" s="12" t="n">
        <v>740</v>
      </c>
      <c r="H80" s="12" t="n">
        <v>5241</v>
      </c>
      <c r="I80" s="12" t="n">
        <v>23</v>
      </c>
      <c r="J80" s="12" t="n">
        <v>1024</v>
      </c>
      <c r="K80" s="32" t="n">
        <v>2</v>
      </c>
      <c r="L80" s="12" t="n">
        <v>94796</v>
      </c>
      <c r="M80" s="12" t="n">
        <v>16203</v>
      </c>
    </row>
    <row r="81" customFormat="false" ht="15.25" hidden="false" customHeight="false" outlineLevel="0" collapsed="false">
      <c r="A81" s="0" t="s">
        <v>64</v>
      </c>
      <c r="B81" s="1" t="n">
        <v>43941</v>
      </c>
      <c r="C81" s="12" t="n">
        <v>6588</v>
      </c>
      <c r="D81" s="12" t="n">
        <v>596</v>
      </c>
      <c r="E81" s="12" t="n">
        <v>11</v>
      </c>
      <c r="F81" s="12" t="n">
        <v>0</v>
      </c>
      <c r="G81" s="12" t="n">
        <v>768</v>
      </c>
      <c r="H81" s="12" t="n">
        <v>5809</v>
      </c>
      <c r="I81" s="12" t="n">
        <v>22</v>
      </c>
      <c r="J81" s="12" t="n">
        <v>1126</v>
      </c>
      <c r="K81" s="32" t="n">
        <v>2</v>
      </c>
      <c r="L81" s="12" t="n">
        <v>94796</v>
      </c>
      <c r="M81" s="12" t="n">
        <v>16203</v>
      </c>
    </row>
    <row r="82" customFormat="false" ht="15.25" hidden="false" customHeight="false" outlineLevel="0" collapsed="false">
      <c r="A82" s="0" t="s">
        <v>64</v>
      </c>
      <c r="B82" s="1" t="n">
        <v>43942</v>
      </c>
      <c r="C82" s="6" t="n">
        <v>8014</v>
      </c>
      <c r="D82" s="6" t="n">
        <v>1426</v>
      </c>
      <c r="E82" s="6" t="n">
        <v>11</v>
      </c>
      <c r="F82" s="6" t="n">
        <v>0</v>
      </c>
      <c r="G82" s="6" t="n">
        <v>801</v>
      </c>
      <c r="H82" s="6" t="n">
        <v>7202</v>
      </c>
      <c r="I82" s="6" t="n">
        <v>23</v>
      </c>
      <c r="J82" s="6" t="n">
        <v>1370</v>
      </c>
      <c r="K82" s="11" t="n">
        <v>2</v>
      </c>
      <c r="L82" s="6" t="n">
        <v>94796</v>
      </c>
      <c r="M82" s="6" t="n">
        <v>16203</v>
      </c>
    </row>
    <row r="83" customFormat="false" ht="15.25" hidden="false" customHeight="false" outlineLevel="0" collapsed="false">
      <c r="A83" s="0" t="s">
        <v>64</v>
      </c>
      <c r="B83" s="1" t="n">
        <v>43943</v>
      </c>
      <c r="C83" s="6" t="n">
        <v>9125</v>
      </c>
      <c r="D83" s="6" t="n">
        <v>1111</v>
      </c>
      <c r="E83" s="6" t="n">
        <v>11</v>
      </c>
      <c r="F83" s="6" t="n">
        <v>0</v>
      </c>
      <c r="G83" s="6" t="n">
        <v>839</v>
      </c>
      <c r="H83" s="6" t="n">
        <v>8275</v>
      </c>
      <c r="I83" s="6" t="n">
        <v>23</v>
      </c>
      <c r="J83" s="6" t="n">
        <v>1560</v>
      </c>
      <c r="K83" s="11" t="n">
        <v>2</v>
      </c>
      <c r="L83" s="6" t="n">
        <v>94796</v>
      </c>
      <c r="M83" s="6" t="n">
        <v>16203</v>
      </c>
    </row>
    <row r="84" customFormat="false" ht="15.25" hidden="false" customHeight="false" outlineLevel="0" collapsed="false">
      <c r="A84" s="0" t="s">
        <v>64</v>
      </c>
      <c r="B84" s="1" t="n">
        <v>43944</v>
      </c>
      <c r="C84" s="6" t="n">
        <v>10141</v>
      </c>
      <c r="D84" s="6" t="n">
        <v>1016</v>
      </c>
      <c r="E84" s="6" t="n">
        <v>12</v>
      </c>
      <c r="F84" s="6" t="n">
        <v>1</v>
      </c>
      <c r="G84" s="6" t="n">
        <v>896</v>
      </c>
      <c r="H84" s="6" t="n">
        <v>9233</v>
      </c>
      <c r="I84" s="6" t="n">
        <v>27</v>
      </c>
      <c r="J84" s="6" t="n">
        <v>1733</v>
      </c>
      <c r="K84" s="11" t="n">
        <v>2</v>
      </c>
      <c r="L84" s="6" t="n">
        <v>94796</v>
      </c>
      <c r="M84" s="6" t="n">
        <v>16203</v>
      </c>
    </row>
    <row r="85" customFormat="false" ht="15.25" hidden="false" customHeight="false" outlineLevel="0" collapsed="false">
      <c r="A85" s="0" t="s">
        <v>64</v>
      </c>
      <c r="B85" s="1" t="n">
        <v>43945</v>
      </c>
      <c r="C85" s="6" t="n">
        <v>11178</v>
      </c>
      <c r="D85" s="6" t="n">
        <v>1037</v>
      </c>
      <c r="E85" s="6" t="n">
        <v>12</v>
      </c>
      <c r="F85" s="6" t="n">
        <v>0</v>
      </c>
      <c r="G85" s="6" t="n">
        <v>924</v>
      </c>
      <c r="H85" s="6" t="n">
        <v>10242</v>
      </c>
      <c r="I85" s="6" t="n">
        <v>26</v>
      </c>
      <c r="J85" s="6" t="n">
        <v>1911</v>
      </c>
      <c r="K85" s="11" t="n">
        <v>2</v>
      </c>
      <c r="L85" s="6" t="n">
        <v>94796</v>
      </c>
      <c r="M85" s="6" t="n">
        <v>16203</v>
      </c>
    </row>
    <row r="86" customFormat="false" ht="15.25" hidden="false" customHeight="false" outlineLevel="0" collapsed="false">
      <c r="A86" s="0" t="s">
        <v>64</v>
      </c>
      <c r="B86" s="1" t="n">
        <v>43946</v>
      </c>
      <c r="C86" s="6" t="n">
        <v>12075</v>
      </c>
      <c r="D86" s="6" t="n">
        <v>897</v>
      </c>
      <c r="E86" s="6" t="n">
        <v>12</v>
      </c>
      <c r="F86" s="6" t="n">
        <v>0</v>
      </c>
      <c r="G86" s="6" t="n">
        <v>924</v>
      </c>
      <c r="H86" s="6" t="n">
        <v>11139</v>
      </c>
      <c r="I86" s="6" t="n">
        <v>26</v>
      </c>
      <c r="J86" s="6" t="n">
        <v>2064</v>
      </c>
      <c r="K86" s="11" t="n">
        <v>2</v>
      </c>
      <c r="L86" s="6" t="n">
        <v>94796</v>
      </c>
      <c r="M86" s="6" t="n">
        <v>16203</v>
      </c>
    </row>
    <row r="87" customFormat="false" ht="15.25" hidden="false" customHeight="false" outlineLevel="0" collapsed="false">
      <c r="A87" s="0" t="s">
        <v>64</v>
      </c>
      <c r="B87" s="1" t="n">
        <v>43947</v>
      </c>
      <c r="C87" s="6" t="n">
        <v>12693</v>
      </c>
      <c r="D87" s="6" t="n">
        <v>618</v>
      </c>
      <c r="E87" s="6" t="n">
        <v>12</v>
      </c>
      <c r="F87" s="6" t="n">
        <v>0</v>
      </c>
      <c r="G87" s="6" t="n">
        <v>1002</v>
      </c>
      <c r="H87" s="6" t="n">
        <v>11679</v>
      </c>
      <c r="I87" s="6" t="n">
        <v>24</v>
      </c>
      <c r="J87" s="6" t="n">
        <v>2170</v>
      </c>
      <c r="K87" s="9" t="n">
        <v>2</v>
      </c>
      <c r="L87" s="6" t="n">
        <v>121774</v>
      </c>
      <c r="M87" s="6" t="n">
        <v>20815</v>
      </c>
    </row>
    <row r="88" customFormat="false" ht="15.25" hidden="false" customHeight="false" outlineLevel="0" collapsed="false">
      <c r="A88" s="0" t="s">
        <v>64</v>
      </c>
      <c r="B88" s="1" t="n">
        <v>43948</v>
      </c>
      <c r="C88" s="6" t="n">
        <v>13624</v>
      </c>
      <c r="D88" s="6" t="n">
        <v>931</v>
      </c>
      <c r="E88" s="6" t="n">
        <v>12</v>
      </c>
      <c r="F88" s="6" t="n">
        <v>0</v>
      </c>
      <c r="G88" s="6" t="n">
        <v>1060</v>
      </c>
      <c r="H88" s="6" t="n">
        <v>12552</v>
      </c>
      <c r="I88" s="6" t="n">
        <v>22</v>
      </c>
      <c r="J88" s="6" t="n">
        <v>2329</v>
      </c>
      <c r="K88" s="9" t="n">
        <v>2</v>
      </c>
      <c r="L88" s="6" t="n">
        <v>121774</v>
      </c>
      <c r="M88" s="6" t="n">
        <v>20815</v>
      </c>
    </row>
    <row r="89" customFormat="false" ht="14" hidden="false" customHeight="false" outlineLevel="0" collapsed="false">
      <c r="A89" s="0" t="s">
        <v>64</v>
      </c>
      <c r="B89" s="1" t="n">
        <v>43949</v>
      </c>
      <c r="C89" s="2" t="n">
        <v>14423</v>
      </c>
      <c r="D89" s="2" t="n">
        <v>799</v>
      </c>
      <c r="E89" s="2" t="n">
        <v>14</v>
      </c>
      <c r="F89" s="2" t="n">
        <v>2</v>
      </c>
      <c r="G89" s="2" t="n">
        <v>1095</v>
      </c>
      <c r="H89" s="2" t="n">
        <v>13314</v>
      </c>
      <c r="I89" s="2" t="n">
        <v>20</v>
      </c>
      <c r="J89" s="2" t="n">
        <v>2465</v>
      </c>
      <c r="K89" s="2" t="n">
        <v>2</v>
      </c>
      <c r="L89" s="2" t="n">
        <v>121774</v>
      </c>
      <c r="M89" s="2" t="n">
        <v>20815</v>
      </c>
    </row>
    <row r="90" customFormat="false" ht="14" hidden="false" customHeight="false" outlineLevel="0" collapsed="false">
      <c r="A90" s="0" t="s">
        <v>64</v>
      </c>
      <c r="B90" s="1" t="n">
        <v>43950</v>
      </c>
      <c r="C90" s="2" t="n">
        <v>14951</v>
      </c>
      <c r="D90" s="2" t="n">
        <v>528</v>
      </c>
      <c r="E90" s="2" t="n">
        <v>14</v>
      </c>
      <c r="F90" s="2" t="n">
        <v>0</v>
      </c>
      <c r="G90" s="2" t="n">
        <v>1128</v>
      </c>
      <c r="H90" s="2" t="n">
        <v>13809</v>
      </c>
      <c r="I90" s="2" t="n">
        <v>20</v>
      </c>
      <c r="J90" s="2" t="n">
        <v>2556</v>
      </c>
      <c r="K90" s="2" t="n">
        <v>2</v>
      </c>
      <c r="L90" s="2" t="n">
        <v>121774</v>
      </c>
      <c r="M90" s="2" t="n">
        <v>20815</v>
      </c>
    </row>
    <row r="91" customFormat="false" ht="14" hidden="false" customHeight="false" outlineLevel="0" collapsed="false">
      <c r="A91" s="0" t="s">
        <v>64</v>
      </c>
      <c r="B91" s="1" t="n">
        <v>43951</v>
      </c>
      <c r="C91" s="2" t="n">
        <v>15641</v>
      </c>
      <c r="D91" s="2" t="n">
        <v>690</v>
      </c>
      <c r="E91" s="2" t="n">
        <v>14</v>
      </c>
      <c r="F91" s="2" t="n">
        <v>0</v>
      </c>
      <c r="G91" s="2" t="n">
        <v>1188</v>
      </c>
      <c r="H91" s="2" t="n">
        <v>14439</v>
      </c>
      <c r="I91" s="2" t="n">
        <v>22</v>
      </c>
      <c r="J91" s="2" t="n">
        <v>2674</v>
      </c>
      <c r="K91" s="2" t="n">
        <v>2</v>
      </c>
      <c r="L91" s="2" t="n">
        <v>143919</v>
      </c>
      <c r="M91" s="2" t="n">
        <v>24600</v>
      </c>
    </row>
    <row r="92" customFormat="false" ht="14.75" hidden="false" customHeight="false" outlineLevel="0" collapsed="false">
      <c r="A92" s="0" t="s">
        <v>64</v>
      </c>
      <c r="B92" s="1" t="n">
        <v>43952</v>
      </c>
      <c r="C92" s="34" t="n">
        <v>16169</v>
      </c>
      <c r="D92" s="34" t="n">
        <v>528</v>
      </c>
      <c r="E92" s="34" t="n">
        <v>15</v>
      </c>
      <c r="F92" s="34" t="n">
        <v>1</v>
      </c>
      <c r="G92" s="34" t="n">
        <v>1244</v>
      </c>
      <c r="H92" s="34" t="n">
        <v>14910</v>
      </c>
      <c r="I92" s="34" t="n">
        <v>22</v>
      </c>
      <c r="J92" s="34" t="n">
        <v>2764</v>
      </c>
      <c r="K92" s="34" t="n">
        <v>3</v>
      </c>
      <c r="L92" s="34" t="n">
        <v>143919</v>
      </c>
      <c r="M92" s="34" t="n">
        <v>24600</v>
      </c>
    </row>
    <row r="93" customFormat="false" ht="15.25" hidden="false" customHeight="false" outlineLevel="0" collapsed="false">
      <c r="A93" s="0" t="s">
        <v>64</v>
      </c>
      <c r="B93" s="1" t="n">
        <v>43953</v>
      </c>
      <c r="C93" s="6" t="n">
        <f aca="false">Sheet1!HD94</f>
        <v>17101</v>
      </c>
      <c r="D93" s="6" t="n">
        <f aca="false">Sheet1!HE94</f>
        <v>932</v>
      </c>
      <c r="E93" s="6" t="n">
        <f aca="false">Sheet1!HF94</f>
        <v>16</v>
      </c>
      <c r="F93" s="6" t="n">
        <f aca="false">Sheet1!HG94</f>
        <v>1</v>
      </c>
      <c r="G93" s="6" t="n">
        <f aca="false">Sheet1!HH94</f>
        <v>1268</v>
      </c>
      <c r="H93" s="6" t="n">
        <f aca="false">Sheet1!HI94</f>
        <v>15817</v>
      </c>
      <c r="I93" s="6" t="n">
        <f aca="false">Sheet1!HJ94</f>
        <v>23</v>
      </c>
      <c r="J93" s="6" t="n">
        <f aca="false">Sheet1!HK94</f>
        <v>2923</v>
      </c>
      <c r="K93" s="6" t="n">
        <f aca="false">Sheet1!HL94</f>
        <v>3</v>
      </c>
      <c r="L93" s="6" t="n">
        <f aca="false">Sheet1!HM94</f>
        <v>143919</v>
      </c>
      <c r="M93" s="6" t="n">
        <f aca="false">Sheet1!HN94</f>
        <v>24600</v>
      </c>
    </row>
    <row r="94" customFormat="false" ht="15.25" hidden="false" customHeight="false" outlineLevel="0" collapsed="false">
      <c r="A94" s="0" t="s">
        <v>64</v>
      </c>
      <c r="B94" s="1" t="n">
        <v>43954</v>
      </c>
      <c r="C94" s="6" t="n">
        <f aca="false">Sheet1!HD95</f>
        <v>17548</v>
      </c>
      <c r="D94" s="6" t="n">
        <f aca="false">Sheet1!HE95</f>
        <v>447</v>
      </c>
      <c r="E94" s="6" t="n">
        <f aca="false">Sheet1!HF95</f>
        <v>17</v>
      </c>
      <c r="F94" s="6" t="n">
        <f aca="false">Sheet1!HG95</f>
        <v>1</v>
      </c>
      <c r="G94" s="6" t="n">
        <f aca="false">Sheet1!HH95</f>
        <v>1347</v>
      </c>
      <c r="H94" s="6" t="n">
        <f aca="false">Sheet1!HI95</f>
        <v>16184</v>
      </c>
      <c r="I94" s="6" t="n">
        <f aca="false">Sheet1!HJ95</f>
        <v>24</v>
      </c>
      <c r="J94" s="6" t="n">
        <f aca="false">Sheet1!HK95</f>
        <v>2999</v>
      </c>
      <c r="K94" s="6" t="n">
        <f aca="false">Sheet1!HL95</f>
        <v>3</v>
      </c>
      <c r="L94" s="6" t="n">
        <f aca="false">Sheet1!HM95</f>
        <v>143919</v>
      </c>
      <c r="M94" s="6" t="n">
        <f aca="false">Sheet1!HN95</f>
        <v>24600</v>
      </c>
    </row>
    <row r="95" customFormat="false" ht="15.25" hidden="false" customHeight="false" outlineLevel="0" collapsed="false">
      <c r="A95" s="0" t="s">
        <v>64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9"/>
      <c r="L95" s="6"/>
      <c r="M95" s="6"/>
    </row>
    <row r="96" customFormat="false" ht="15.25" hidden="false" customHeight="false" outlineLevel="0" collapsed="false">
      <c r="A96" s="0" t="s">
        <v>64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9"/>
      <c r="L96" s="6"/>
      <c r="M96" s="6"/>
    </row>
    <row r="97" customFormat="false" ht="15.25" hidden="false" customHeight="false" outlineLevel="0" collapsed="false">
      <c r="A97" s="0" t="s">
        <v>64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9"/>
      <c r="L97" s="6"/>
      <c r="M97" s="6"/>
    </row>
    <row r="98" customFormat="false" ht="15.25" hidden="false" customHeight="false" outlineLevel="0" collapsed="false">
      <c r="C98" s="6"/>
      <c r="D98" s="6"/>
      <c r="E98" s="6"/>
      <c r="F98" s="6"/>
      <c r="G98" s="6"/>
      <c r="H98" s="6"/>
      <c r="I98" s="6"/>
      <c r="J98" s="6"/>
      <c r="K98" s="9"/>
      <c r="L98" s="6"/>
      <c r="M98" s="6"/>
    </row>
    <row r="99" customFormat="false" ht="15.25" hidden="false" customHeight="false" outlineLevel="0" collapsed="false">
      <c r="C99" s="6"/>
      <c r="D99" s="6"/>
      <c r="E99" s="6"/>
      <c r="F99" s="6"/>
      <c r="G99" s="6"/>
      <c r="H99" s="6"/>
      <c r="I99" s="6"/>
      <c r="J99" s="6"/>
      <c r="K99" s="9"/>
      <c r="L99" s="6"/>
      <c r="M99" s="6"/>
    </row>
    <row r="100" customFormat="false" ht="15.25" hidden="false" customHeight="false" outlineLevel="0" collapsed="false">
      <c r="C100" s="6"/>
      <c r="D100" s="6"/>
      <c r="E100" s="6"/>
      <c r="F100" s="6"/>
      <c r="G100" s="6"/>
      <c r="H100" s="6"/>
      <c r="I100" s="6"/>
      <c r="J100" s="6"/>
      <c r="K100" s="9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6"/>
      <c r="K101" s="9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6"/>
      <c r="K102" s="9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9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9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9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9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9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9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9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9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9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9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9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9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9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9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9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9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9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9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9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9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9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9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9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9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9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9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9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9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9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9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9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9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9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9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9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9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9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9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33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9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9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33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9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33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9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9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9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9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9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9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9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9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9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9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9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9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5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8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5"/>
    <col collapsed="false" customWidth="true" hidden="false" outlineLevel="0" max="11" min="11" style="30" width="9.75"/>
    <col collapsed="false" customWidth="true" hidden="false" outlineLevel="0" max="13" min="12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31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65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25" hidden="false" customHeight="false" outlineLevel="0" collapsed="false">
      <c r="A3" s="0" t="s">
        <v>65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25" hidden="false" customHeight="false" outlineLevel="0" collapsed="false">
      <c r="A4" s="0" t="s">
        <v>65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25" hidden="false" customHeight="false" outlineLevel="0" collapsed="false">
      <c r="A5" s="0" t="s">
        <v>65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25" hidden="false" customHeight="false" outlineLevel="0" collapsed="false">
      <c r="A6" s="0" t="s">
        <v>65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25" hidden="false" customHeight="false" outlineLevel="0" collapsed="false">
      <c r="A7" s="0" t="s">
        <v>65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25" hidden="false" customHeight="false" outlineLevel="0" collapsed="false">
      <c r="A8" s="0" t="s">
        <v>65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25" hidden="false" customHeight="false" outlineLevel="0" collapsed="false">
      <c r="A9" s="0" t="s">
        <v>65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25" hidden="false" customHeight="false" outlineLevel="0" collapsed="false">
      <c r="A10" s="0" t="s">
        <v>65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25" hidden="false" customHeight="false" outlineLevel="0" collapsed="false">
      <c r="A11" s="0" t="s">
        <v>65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25" hidden="false" customHeight="false" outlineLevel="0" collapsed="false">
      <c r="A12" s="0" t="s">
        <v>65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25" hidden="false" customHeight="false" outlineLevel="0" collapsed="false">
      <c r="A13" s="0" t="s">
        <v>65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25" hidden="false" customHeight="false" outlineLevel="0" collapsed="false">
      <c r="A14" s="0" t="s">
        <v>65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25" hidden="false" customHeight="false" outlineLevel="0" collapsed="false">
      <c r="A15" s="0" t="s">
        <v>65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25" hidden="false" customHeight="false" outlineLevel="0" collapsed="false">
      <c r="A16" s="0" t="s">
        <v>65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25" hidden="false" customHeight="false" outlineLevel="0" collapsed="false">
      <c r="A17" s="0" t="s">
        <v>65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25" hidden="false" customHeight="false" outlineLevel="0" collapsed="false">
      <c r="A18" s="0" t="s">
        <v>65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25" hidden="false" customHeight="false" outlineLevel="0" collapsed="false">
      <c r="A19" s="0" t="s">
        <v>65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25" hidden="false" customHeight="false" outlineLevel="0" collapsed="false">
      <c r="A20" s="0" t="s">
        <v>65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25" hidden="false" customHeight="false" outlineLevel="0" collapsed="false">
      <c r="A21" s="0" t="s">
        <v>65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25" hidden="false" customHeight="false" outlineLevel="0" collapsed="false">
      <c r="A22" s="0" t="s">
        <v>65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25" hidden="false" customHeight="false" outlineLevel="0" collapsed="false">
      <c r="A23" s="0" t="s">
        <v>65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25" hidden="false" customHeight="false" outlineLevel="0" collapsed="false">
      <c r="A24" s="0" t="s">
        <v>65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25" hidden="false" customHeight="false" outlineLevel="0" collapsed="false">
      <c r="A25" s="0" t="s">
        <v>65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25" hidden="false" customHeight="false" outlineLevel="0" collapsed="false">
      <c r="A26" s="0" t="s">
        <v>65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25" hidden="false" customHeight="false" outlineLevel="0" collapsed="false">
      <c r="A27" s="0" t="s">
        <v>65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25" hidden="false" customHeight="false" outlineLevel="0" collapsed="false">
      <c r="A28" s="0" t="s">
        <v>65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25" hidden="false" customHeight="false" outlineLevel="0" collapsed="false">
      <c r="A29" s="0" t="s">
        <v>65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25" hidden="false" customHeight="false" outlineLevel="0" collapsed="false">
      <c r="A30" s="0" t="s">
        <v>65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25" hidden="false" customHeight="false" outlineLevel="0" collapsed="false">
      <c r="A31" s="0" t="s">
        <v>65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25" hidden="false" customHeight="false" outlineLevel="0" collapsed="false">
      <c r="A32" s="0" t="s">
        <v>65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25" hidden="false" customHeight="false" outlineLevel="0" collapsed="false">
      <c r="A33" s="0" t="s">
        <v>65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25" hidden="false" customHeight="false" outlineLevel="0" collapsed="false">
      <c r="A34" s="0" t="s">
        <v>65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25" hidden="false" customHeight="false" outlineLevel="0" collapsed="false">
      <c r="A35" s="0" t="s">
        <v>65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25" hidden="false" customHeight="false" outlineLevel="0" collapsed="false">
      <c r="A36" s="0" t="s">
        <v>65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25" hidden="false" customHeight="false" outlineLevel="0" collapsed="false">
      <c r="A37" s="0" t="s">
        <v>65</v>
      </c>
      <c r="B37" s="1" t="n">
        <v>43897</v>
      </c>
      <c r="C37" s="7" t="n">
        <v>1</v>
      </c>
      <c r="D37" s="7" t="n">
        <v>1</v>
      </c>
      <c r="E37" s="7"/>
      <c r="F37" s="7"/>
      <c r="G37" s="7"/>
      <c r="H37" s="7" t="n">
        <v>1</v>
      </c>
      <c r="I37" s="7"/>
      <c r="J37" s="7"/>
      <c r="K37" s="9"/>
      <c r="L37" s="7"/>
      <c r="M37" s="7"/>
    </row>
    <row r="38" customFormat="false" ht="15.25" hidden="false" customHeight="false" outlineLevel="0" collapsed="false">
      <c r="A38" s="0" t="s">
        <v>65</v>
      </c>
      <c r="B38" s="1" t="n">
        <v>43898</v>
      </c>
      <c r="C38" s="6" t="n">
        <v>1</v>
      </c>
      <c r="D38" s="6" t="n">
        <v>0</v>
      </c>
      <c r="E38" s="6"/>
      <c r="F38" s="6"/>
      <c r="G38" s="6"/>
      <c r="H38" s="6" t="n">
        <v>1</v>
      </c>
      <c r="I38" s="6"/>
      <c r="J38" s="6"/>
      <c r="K38" s="9"/>
      <c r="L38" s="6"/>
      <c r="M38" s="6"/>
    </row>
    <row r="39" customFormat="false" ht="15.25" hidden="false" customHeight="false" outlineLevel="0" collapsed="false">
      <c r="A39" s="0" t="s">
        <v>65</v>
      </c>
      <c r="B39" s="1" t="n">
        <v>43899</v>
      </c>
      <c r="C39" s="6" t="n">
        <v>1</v>
      </c>
      <c r="D39" s="6" t="n">
        <v>0</v>
      </c>
      <c r="E39" s="6"/>
      <c r="F39" s="6"/>
      <c r="G39" s="6"/>
      <c r="H39" s="6" t="n">
        <v>1</v>
      </c>
      <c r="I39" s="6"/>
      <c r="J39" s="6"/>
      <c r="K39" s="9"/>
      <c r="L39" s="6"/>
      <c r="M39" s="6"/>
    </row>
    <row r="40" customFormat="false" ht="15.25" hidden="false" customHeight="false" outlineLevel="0" collapsed="false">
      <c r="A40" s="0" t="s">
        <v>65</v>
      </c>
      <c r="B40" s="1" t="n">
        <v>43900</v>
      </c>
      <c r="C40" s="6" t="n">
        <v>3</v>
      </c>
      <c r="D40" s="6" t="n">
        <v>2</v>
      </c>
      <c r="E40" s="6"/>
      <c r="F40" s="6"/>
      <c r="G40" s="6"/>
      <c r="H40" s="6" t="n">
        <v>3</v>
      </c>
      <c r="I40" s="6"/>
      <c r="J40" s="6" t="n">
        <v>0.1</v>
      </c>
      <c r="K40" s="9"/>
      <c r="L40" s="6"/>
      <c r="M40" s="6"/>
    </row>
    <row r="41" customFormat="false" ht="15.25" hidden="false" customHeight="false" outlineLevel="0" collapsed="false">
      <c r="A41" s="0" t="s">
        <v>65</v>
      </c>
      <c r="B41" s="1" t="n">
        <v>43901</v>
      </c>
      <c r="C41" s="6" t="n">
        <v>3</v>
      </c>
      <c r="D41" s="6" t="n">
        <v>0</v>
      </c>
      <c r="E41" s="6"/>
      <c r="F41" s="6"/>
      <c r="G41" s="6"/>
      <c r="H41" s="6" t="n">
        <v>3</v>
      </c>
      <c r="I41" s="6"/>
      <c r="J41" s="6" t="n">
        <v>0.1</v>
      </c>
      <c r="K41" s="9"/>
      <c r="L41" s="6"/>
      <c r="M41" s="6"/>
    </row>
    <row r="42" customFormat="false" ht="15.25" hidden="false" customHeight="false" outlineLevel="0" collapsed="false">
      <c r="A42" s="0" t="s">
        <v>65</v>
      </c>
      <c r="B42" s="1" t="n">
        <v>43902</v>
      </c>
      <c r="C42" s="6" t="n">
        <v>9</v>
      </c>
      <c r="D42" s="6" t="n">
        <v>6</v>
      </c>
      <c r="E42" s="6"/>
      <c r="F42" s="6"/>
      <c r="G42" s="6"/>
      <c r="H42" s="6" t="n">
        <v>9</v>
      </c>
      <c r="I42" s="6"/>
      <c r="J42" s="6" t="n">
        <v>0.2</v>
      </c>
      <c r="K42" s="9"/>
      <c r="L42" s="6"/>
      <c r="M42" s="6"/>
    </row>
    <row r="43" customFormat="false" ht="15.25" hidden="false" customHeight="false" outlineLevel="0" collapsed="false">
      <c r="A43" s="0" t="s">
        <v>65</v>
      </c>
      <c r="B43" s="1" t="n">
        <v>43903</v>
      </c>
      <c r="C43" s="6" t="n">
        <v>9</v>
      </c>
      <c r="D43" s="6" t="n">
        <v>0</v>
      </c>
      <c r="E43" s="6"/>
      <c r="F43" s="6"/>
      <c r="G43" s="6"/>
      <c r="H43" s="6" t="n">
        <v>9</v>
      </c>
      <c r="I43" s="6"/>
      <c r="J43" s="6" t="n">
        <v>0.2</v>
      </c>
      <c r="K43" s="9"/>
      <c r="L43" s="6"/>
      <c r="M43" s="6"/>
    </row>
    <row r="44" customFormat="false" ht="15.25" hidden="false" customHeight="false" outlineLevel="0" collapsed="false">
      <c r="A44" s="0" t="s">
        <v>65</v>
      </c>
      <c r="B44" s="1" t="n">
        <v>43904</v>
      </c>
      <c r="C44" s="6" t="n">
        <v>13</v>
      </c>
      <c r="D44" s="6" t="n">
        <v>4</v>
      </c>
      <c r="E44" s="6"/>
      <c r="F44" s="6"/>
      <c r="G44" s="6"/>
      <c r="H44" s="6" t="n">
        <v>13</v>
      </c>
      <c r="I44" s="6"/>
      <c r="J44" s="6" t="n">
        <v>0.3</v>
      </c>
      <c r="K44" s="9"/>
      <c r="L44" s="6"/>
      <c r="M44" s="6"/>
    </row>
    <row r="45" customFormat="false" ht="15.25" hidden="false" customHeight="false" outlineLevel="0" collapsed="false">
      <c r="A45" s="0" t="s">
        <v>65</v>
      </c>
      <c r="B45" s="1" t="n">
        <v>43905</v>
      </c>
      <c r="C45" s="6" t="n">
        <v>22</v>
      </c>
      <c r="D45" s="6" t="n">
        <v>9</v>
      </c>
      <c r="E45" s="6"/>
      <c r="F45" s="6"/>
      <c r="G45" s="6"/>
      <c r="H45" s="6" t="n">
        <v>22</v>
      </c>
      <c r="I45" s="6"/>
      <c r="J45" s="6" t="n">
        <v>0.4</v>
      </c>
      <c r="K45" s="9"/>
      <c r="L45" s="6"/>
      <c r="M45" s="6"/>
    </row>
    <row r="46" customFormat="false" ht="15.25" hidden="false" customHeight="false" outlineLevel="0" collapsed="false">
      <c r="A46" s="0" t="s">
        <v>65</v>
      </c>
      <c r="B46" s="1" t="n">
        <v>43906</v>
      </c>
      <c r="C46" s="6" t="n">
        <v>34</v>
      </c>
      <c r="D46" s="6" t="n">
        <v>12</v>
      </c>
      <c r="E46" s="6"/>
      <c r="F46" s="6"/>
      <c r="G46" s="6"/>
      <c r="H46" s="6" t="n">
        <v>34</v>
      </c>
      <c r="I46" s="6"/>
      <c r="J46" s="6" t="n">
        <v>0.7</v>
      </c>
      <c r="K46" s="9"/>
      <c r="L46" s="6"/>
      <c r="M46" s="6"/>
    </row>
    <row r="47" customFormat="false" ht="15.25" hidden="false" customHeight="false" outlineLevel="0" collapsed="false">
      <c r="A47" s="0" t="s">
        <v>65</v>
      </c>
      <c r="B47" s="1" t="n">
        <v>43907</v>
      </c>
      <c r="C47" s="6" t="n">
        <v>54</v>
      </c>
      <c r="D47" s="6" t="n">
        <v>20</v>
      </c>
      <c r="E47" s="6"/>
      <c r="F47" s="6"/>
      <c r="G47" s="6" t="n">
        <v>1</v>
      </c>
      <c r="H47" s="6" t="n">
        <v>53</v>
      </c>
      <c r="I47" s="6"/>
      <c r="J47" s="6" t="n">
        <v>1.1</v>
      </c>
      <c r="K47" s="9"/>
      <c r="L47" s="6"/>
      <c r="M47" s="6"/>
    </row>
    <row r="48" customFormat="false" ht="15.25" hidden="false" customHeight="false" outlineLevel="0" collapsed="false">
      <c r="A48" s="0" t="s">
        <v>65</v>
      </c>
      <c r="B48" s="1" t="n">
        <v>43908</v>
      </c>
      <c r="C48" s="6" t="n">
        <v>65</v>
      </c>
      <c r="D48" s="6" t="n">
        <v>11</v>
      </c>
      <c r="E48" s="6"/>
      <c r="F48" s="6"/>
      <c r="G48" s="6" t="n">
        <v>1</v>
      </c>
      <c r="H48" s="6" t="n">
        <v>64</v>
      </c>
      <c r="I48" s="6"/>
      <c r="J48" s="6" t="n">
        <v>1.3</v>
      </c>
      <c r="K48" s="9"/>
      <c r="L48" s="6"/>
      <c r="M48" s="6"/>
    </row>
    <row r="49" customFormat="false" ht="15.25" hidden="false" customHeight="false" outlineLevel="0" collapsed="false">
      <c r="A49" s="0" t="s">
        <v>65</v>
      </c>
      <c r="B49" s="1" t="n">
        <v>43909</v>
      </c>
      <c r="C49" s="6" t="n">
        <v>93</v>
      </c>
      <c r="D49" s="6" t="n">
        <v>28</v>
      </c>
      <c r="E49" s="6"/>
      <c r="F49" s="6"/>
      <c r="G49" s="6" t="n">
        <v>1</v>
      </c>
      <c r="H49" s="6" t="n">
        <v>92</v>
      </c>
      <c r="I49" s="6"/>
      <c r="J49" s="6" t="n">
        <v>2</v>
      </c>
      <c r="K49" s="9"/>
      <c r="L49" s="6"/>
      <c r="M49" s="6"/>
    </row>
    <row r="50" customFormat="false" ht="15.25" hidden="false" customHeight="false" outlineLevel="0" collapsed="false">
      <c r="A50" s="0" t="s">
        <v>65</v>
      </c>
      <c r="B50" s="1" t="n">
        <v>43910</v>
      </c>
      <c r="C50" s="6" t="n">
        <v>108</v>
      </c>
      <c r="D50" s="6" t="n">
        <v>15</v>
      </c>
      <c r="E50" s="6"/>
      <c r="F50" s="6"/>
      <c r="G50" s="6" t="n">
        <v>1</v>
      </c>
      <c r="H50" s="6" t="n">
        <v>107</v>
      </c>
      <c r="I50" s="6"/>
      <c r="J50" s="6" t="n">
        <v>2</v>
      </c>
      <c r="K50" s="9"/>
      <c r="L50" s="6"/>
      <c r="M50" s="6"/>
    </row>
    <row r="51" customFormat="false" ht="15.25" hidden="false" customHeight="false" outlineLevel="0" collapsed="false">
      <c r="A51" s="0" t="s">
        <v>65</v>
      </c>
      <c r="B51" s="1" t="n">
        <v>43911</v>
      </c>
      <c r="C51" s="6" t="n">
        <v>158</v>
      </c>
      <c r="D51" s="6" t="n">
        <v>50</v>
      </c>
      <c r="E51" s="6"/>
      <c r="F51" s="6"/>
      <c r="G51" s="6" t="n">
        <v>1</v>
      </c>
      <c r="H51" s="6" t="n">
        <v>157</v>
      </c>
      <c r="I51" s="6"/>
      <c r="J51" s="6" t="n">
        <v>3</v>
      </c>
      <c r="K51" s="9"/>
      <c r="L51" s="6"/>
      <c r="M51" s="6"/>
    </row>
    <row r="52" customFormat="false" ht="15.25" hidden="false" customHeight="false" outlineLevel="0" collapsed="false">
      <c r="A52" s="0" t="s">
        <v>65</v>
      </c>
      <c r="B52" s="1" t="n">
        <v>43912</v>
      </c>
      <c r="C52" s="6" t="n">
        <v>196</v>
      </c>
      <c r="D52" s="6" t="n">
        <v>38</v>
      </c>
      <c r="E52" s="6"/>
      <c r="F52" s="6"/>
      <c r="G52" s="6" t="n">
        <v>1</v>
      </c>
      <c r="H52" s="6" t="n">
        <v>195</v>
      </c>
      <c r="I52" s="6"/>
      <c r="J52" s="6" t="n">
        <v>4</v>
      </c>
      <c r="K52" s="9"/>
      <c r="L52" s="6"/>
      <c r="M52" s="6"/>
    </row>
    <row r="53" customFormat="false" ht="15.25" hidden="false" customHeight="false" outlineLevel="0" collapsed="false">
      <c r="A53" s="0" t="s">
        <v>65</v>
      </c>
      <c r="B53" s="1" t="n">
        <v>43913</v>
      </c>
      <c r="C53" s="6" t="n">
        <v>231</v>
      </c>
      <c r="D53" s="6" t="n">
        <v>35</v>
      </c>
      <c r="E53" s="6" t="n">
        <v>2</v>
      </c>
      <c r="F53" s="6" t="n">
        <v>2</v>
      </c>
      <c r="G53" s="6" t="n">
        <v>3</v>
      </c>
      <c r="H53" s="6" t="n">
        <v>226</v>
      </c>
      <c r="I53" s="6"/>
      <c r="J53" s="6" t="n">
        <v>5</v>
      </c>
      <c r="K53" s="9"/>
      <c r="L53" s="6"/>
      <c r="M53" s="6"/>
    </row>
    <row r="54" customFormat="false" ht="15.25" hidden="false" customHeight="false" outlineLevel="0" collapsed="false">
      <c r="A54" s="0" t="s">
        <v>65</v>
      </c>
      <c r="B54" s="1" t="n">
        <v>43914</v>
      </c>
      <c r="C54" s="6" t="n">
        <v>277</v>
      </c>
      <c r="D54" s="6" t="n">
        <v>46</v>
      </c>
      <c r="E54" s="6" t="n">
        <v>3</v>
      </c>
      <c r="F54" s="6" t="n">
        <v>1</v>
      </c>
      <c r="G54" s="6" t="n">
        <v>3</v>
      </c>
      <c r="H54" s="6" t="n">
        <v>271</v>
      </c>
      <c r="I54" s="6"/>
      <c r="J54" s="6" t="n">
        <v>5</v>
      </c>
      <c r="K54" s="9"/>
      <c r="L54" s="6"/>
      <c r="M54" s="6"/>
    </row>
    <row r="55" customFormat="false" ht="15.25" hidden="false" customHeight="false" outlineLevel="0" collapsed="false">
      <c r="A55" s="0" t="s">
        <v>65</v>
      </c>
      <c r="B55" s="1" t="n">
        <v>43915</v>
      </c>
      <c r="C55" s="8" t="n">
        <v>378</v>
      </c>
      <c r="D55" s="8" t="n">
        <v>101</v>
      </c>
      <c r="E55" s="8" t="n">
        <v>3</v>
      </c>
      <c r="F55" s="8" t="n">
        <v>0</v>
      </c>
      <c r="G55" s="8" t="n">
        <v>6</v>
      </c>
      <c r="H55" s="8" t="n">
        <v>369</v>
      </c>
      <c r="I55" s="8"/>
      <c r="J55" s="8" t="n">
        <v>7</v>
      </c>
      <c r="K55" s="9" t="n">
        <v>0.06</v>
      </c>
      <c r="L55" s="8"/>
      <c r="M55" s="8"/>
    </row>
    <row r="56" customFormat="false" ht="15.25" hidden="false" customHeight="false" outlineLevel="0" collapsed="false">
      <c r="A56" s="0" t="s">
        <v>65</v>
      </c>
      <c r="B56" s="1" t="n">
        <v>43916</v>
      </c>
      <c r="C56" s="8" t="n">
        <v>470</v>
      </c>
      <c r="D56" s="8" t="n">
        <v>92</v>
      </c>
      <c r="E56" s="8" t="n">
        <v>4</v>
      </c>
      <c r="F56" s="8" t="n">
        <v>1</v>
      </c>
      <c r="G56" s="8" t="n">
        <v>8</v>
      </c>
      <c r="H56" s="8" t="n">
        <v>458</v>
      </c>
      <c r="I56" s="8"/>
      <c r="J56" s="8" t="n">
        <v>9</v>
      </c>
      <c r="K56" s="9" t="n">
        <v>0.08</v>
      </c>
      <c r="L56" s="8"/>
      <c r="M56" s="8"/>
    </row>
    <row r="57" customFormat="false" ht="15.25" hidden="false" customHeight="false" outlineLevel="0" collapsed="false">
      <c r="A57" s="0" t="s">
        <v>65</v>
      </c>
      <c r="B57" s="1" t="n">
        <v>43917</v>
      </c>
      <c r="C57" s="8" t="n">
        <v>491</v>
      </c>
      <c r="D57" s="8" t="n">
        <v>21</v>
      </c>
      <c r="E57" s="8" t="n">
        <v>6</v>
      </c>
      <c r="F57" s="8" t="n">
        <v>2</v>
      </c>
      <c r="G57" s="8" t="n">
        <v>8</v>
      </c>
      <c r="H57" s="8" t="n">
        <v>477</v>
      </c>
      <c r="I57" s="8"/>
      <c r="J57" s="8" t="n">
        <v>10</v>
      </c>
      <c r="K57" s="9" t="n">
        <v>0.1</v>
      </c>
      <c r="L57" s="8"/>
      <c r="M57" s="8"/>
    </row>
    <row r="58" customFormat="false" ht="15.25" hidden="false" customHeight="false" outlineLevel="0" collapsed="false">
      <c r="A58" s="0" t="s">
        <v>65</v>
      </c>
      <c r="B58" s="1" t="n">
        <v>43918</v>
      </c>
      <c r="C58" s="8" t="n">
        <v>539</v>
      </c>
      <c r="D58" s="8" t="n">
        <v>48</v>
      </c>
      <c r="E58" s="8" t="n">
        <v>6</v>
      </c>
      <c r="F58" s="8" t="n">
        <v>0</v>
      </c>
      <c r="G58" s="8" t="n">
        <v>10</v>
      </c>
      <c r="H58" s="8" t="n">
        <v>523</v>
      </c>
      <c r="I58" s="8"/>
      <c r="J58" s="8" t="n">
        <v>11</v>
      </c>
      <c r="K58" s="9" t="n">
        <v>0.1</v>
      </c>
      <c r="L58" s="8"/>
      <c r="M58" s="8"/>
    </row>
    <row r="59" customFormat="false" ht="15.25" hidden="false" customHeight="false" outlineLevel="0" collapsed="false">
      <c r="A59" s="0" t="s">
        <v>65</v>
      </c>
      <c r="B59" s="1" t="n">
        <v>43919</v>
      </c>
      <c r="C59" s="8" t="n">
        <v>608</v>
      </c>
      <c r="D59" s="8" t="n">
        <v>69</v>
      </c>
      <c r="E59" s="8" t="n">
        <v>6</v>
      </c>
      <c r="F59" s="8" t="n">
        <v>0</v>
      </c>
      <c r="G59" s="8" t="n">
        <v>10</v>
      </c>
      <c r="H59" s="8" t="n">
        <v>592</v>
      </c>
      <c r="I59" s="8"/>
      <c r="J59" s="8" t="n">
        <v>12</v>
      </c>
      <c r="K59" s="9" t="n">
        <v>0.1</v>
      </c>
      <c r="M59" s="8"/>
    </row>
    <row r="60" customFormat="false" ht="15.25" hidden="false" customHeight="false" outlineLevel="0" collapsed="false">
      <c r="A60" s="0" t="s">
        <v>65</v>
      </c>
      <c r="B60" s="1" t="n">
        <v>43920</v>
      </c>
      <c r="C60" s="8" t="n">
        <v>702</v>
      </c>
      <c r="D60" s="8" t="n">
        <v>94</v>
      </c>
      <c r="E60" s="8" t="n">
        <v>10</v>
      </c>
      <c r="F60" s="8" t="n">
        <v>4</v>
      </c>
      <c r="G60" s="8" t="n">
        <v>10</v>
      </c>
      <c r="H60" s="8" t="n">
        <v>682</v>
      </c>
      <c r="I60" s="8" t="n">
        <v>29</v>
      </c>
      <c r="J60" s="8" t="n">
        <v>14</v>
      </c>
      <c r="K60" s="9" t="n">
        <v>0.2</v>
      </c>
      <c r="M60" s="8"/>
    </row>
    <row r="61" customFormat="false" ht="15.25" hidden="false" customHeight="false" outlineLevel="0" collapsed="false">
      <c r="A61" s="0" t="s">
        <v>65</v>
      </c>
      <c r="B61" s="1" t="n">
        <v>43921</v>
      </c>
      <c r="C61" s="8" t="n">
        <v>798</v>
      </c>
      <c r="D61" s="8" t="n">
        <v>96</v>
      </c>
      <c r="E61" s="8" t="n">
        <v>12</v>
      </c>
      <c r="F61" s="8" t="n">
        <v>2</v>
      </c>
      <c r="G61" s="8" t="n">
        <v>15</v>
      </c>
      <c r="H61" s="8" t="n">
        <v>771</v>
      </c>
      <c r="I61" s="8" t="n">
        <v>29</v>
      </c>
      <c r="J61" s="8" t="n">
        <v>16</v>
      </c>
      <c r="K61" s="9" t="n">
        <v>0.2</v>
      </c>
      <c r="M61" s="8"/>
    </row>
    <row r="62" customFormat="false" ht="15.25" hidden="false" customHeight="false" outlineLevel="0" collapsed="false">
      <c r="A62" s="0" t="s">
        <v>65</v>
      </c>
      <c r="B62" s="1" t="n">
        <v>43922</v>
      </c>
      <c r="C62" s="8" t="n">
        <v>906</v>
      </c>
      <c r="D62" s="8" t="n">
        <v>108</v>
      </c>
      <c r="E62" s="8" t="n">
        <v>16</v>
      </c>
      <c r="F62" s="8" t="n">
        <v>4</v>
      </c>
      <c r="G62" s="8" t="n">
        <v>31</v>
      </c>
      <c r="H62" s="8" t="n">
        <v>859</v>
      </c>
      <c r="I62" s="8" t="n">
        <v>35</v>
      </c>
      <c r="J62" s="8" t="n">
        <v>18</v>
      </c>
      <c r="K62" s="9" t="n">
        <v>0.3</v>
      </c>
      <c r="M62" s="8"/>
    </row>
    <row r="63" customFormat="false" ht="15.25" hidden="false" customHeight="false" outlineLevel="0" collapsed="false">
      <c r="A63" s="0" t="s">
        <v>65</v>
      </c>
      <c r="B63" s="1" t="n">
        <v>43923</v>
      </c>
      <c r="C63" s="8" t="n">
        <v>1065</v>
      </c>
      <c r="D63" s="8" t="n">
        <v>159</v>
      </c>
      <c r="E63" s="8" t="n">
        <v>17</v>
      </c>
      <c r="F63" s="8" t="n">
        <v>1</v>
      </c>
      <c r="G63" s="8" t="n">
        <v>39</v>
      </c>
      <c r="H63" s="8" t="n">
        <v>1009</v>
      </c>
      <c r="I63" s="8" t="n">
        <v>47</v>
      </c>
      <c r="J63" s="8" t="n">
        <v>21</v>
      </c>
      <c r="K63" s="9" t="n">
        <v>0.3</v>
      </c>
      <c r="M63" s="8"/>
    </row>
    <row r="64" customFormat="false" ht="15.25" hidden="false" customHeight="false" outlineLevel="0" collapsed="false">
      <c r="A64" s="0" t="s">
        <v>65</v>
      </c>
      <c r="B64" s="1" t="n">
        <v>43924</v>
      </c>
      <c r="C64" s="8" t="n">
        <v>1161</v>
      </c>
      <c r="D64" s="8" t="n">
        <v>96</v>
      </c>
      <c r="E64" s="8" t="n">
        <v>19</v>
      </c>
      <c r="F64" s="8" t="n">
        <v>2</v>
      </c>
      <c r="G64" s="8" t="n">
        <v>55</v>
      </c>
      <c r="H64" s="8" t="n">
        <v>1087</v>
      </c>
      <c r="I64" s="8" t="n">
        <v>50</v>
      </c>
      <c r="J64" s="8" t="n">
        <v>23</v>
      </c>
      <c r="K64" s="9" t="n">
        <v>0.4</v>
      </c>
      <c r="M64" s="8"/>
    </row>
    <row r="65" customFormat="false" ht="15.25" hidden="false" customHeight="false" outlineLevel="0" collapsed="false">
      <c r="A65" s="0" t="s">
        <v>65</v>
      </c>
      <c r="B65" s="1" t="n">
        <v>43925</v>
      </c>
      <c r="C65" s="8" t="n">
        <v>1267</v>
      </c>
      <c r="D65" s="8" t="n">
        <v>106</v>
      </c>
      <c r="E65" s="8" t="n">
        <v>25</v>
      </c>
      <c r="F65" s="8" t="n">
        <v>6</v>
      </c>
      <c r="G65" s="8" t="n">
        <v>55</v>
      </c>
      <c r="H65" s="8" t="n">
        <v>1187</v>
      </c>
      <c r="I65" s="8" t="n">
        <v>50</v>
      </c>
      <c r="J65" s="8" t="n">
        <v>25</v>
      </c>
      <c r="K65" s="9" t="n">
        <v>0.5</v>
      </c>
      <c r="M65" s="8"/>
    </row>
    <row r="66" customFormat="false" ht="15.25" hidden="false" customHeight="false" outlineLevel="0" collapsed="false">
      <c r="A66" s="0" t="s">
        <v>65</v>
      </c>
      <c r="B66" s="1" t="n">
        <v>43926</v>
      </c>
      <c r="C66" s="8" t="n">
        <v>1406</v>
      </c>
      <c r="D66" s="8" t="n">
        <v>139</v>
      </c>
      <c r="E66" s="8" t="n">
        <v>32</v>
      </c>
      <c r="F66" s="8" t="n">
        <v>7</v>
      </c>
      <c r="G66" s="8" t="n">
        <v>85</v>
      </c>
      <c r="H66" s="8" t="n">
        <v>1289</v>
      </c>
      <c r="I66" s="8" t="n">
        <v>50</v>
      </c>
      <c r="J66" s="8" t="n">
        <v>28</v>
      </c>
      <c r="K66" s="9" t="n">
        <v>0.6</v>
      </c>
      <c r="L66" s="8" t="n">
        <v>21202</v>
      </c>
      <c r="M66" s="8" t="n">
        <v>417</v>
      </c>
    </row>
    <row r="67" customFormat="false" ht="15.25" hidden="false" customHeight="false" outlineLevel="0" collapsed="false">
      <c r="A67" s="0" t="s">
        <v>65</v>
      </c>
      <c r="B67" s="1" t="n">
        <v>43927</v>
      </c>
      <c r="C67" s="8" t="n">
        <v>1485</v>
      </c>
      <c r="D67" s="8" t="n">
        <v>79</v>
      </c>
      <c r="E67" s="8" t="n">
        <v>35</v>
      </c>
      <c r="F67" s="8" t="n">
        <v>3</v>
      </c>
      <c r="G67" s="8" t="n">
        <v>88</v>
      </c>
      <c r="H67" s="8" t="n">
        <v>1362</v>
      </c>
      <c r="I67" s="8" t="n">
        <v>50</v>
      </c>
      <c r="J67" s="8" t="n">
        <v>29</v>
      </c>
      <c r="K67" s="9" t="n">
        <v>0.7</v>
      </c>
      <c r="L67" s="8" t="n">
        <v>23706</v>
      </c>
      <c r="M67" s="8" t="n">
        <v>466</v>
      </c>
    </row>
    <row r="68" customFormat="false" ht="15.25" hidden="false" customHeight="false" outlineLevel="0" collapsed="false">
      <c r="A68" s="0" t="s">
        <v>65</v>
      </c>
      <c r="B68" s="1" t="n">
        <v>43928</v>
      </c>
      <c r="C68" s="13" t="n">
        <v>1579</v>
      </c>
      <c r="D68" s="13" t="n">
        <v>94</v>
      </c>
      <c r="E68" s="13" t="n">
        <v>46</v>
      </c>
      <c r="F68" s="13" t="n">
        <v>11</v>
      </c>
      <c r="G68" s="13" t="n">
        <v>88</v>
      </c>
      <c r="H68" s="13" t="n">
        <v>1445</v>
      </c>
      <c r="I68" s="13" t="n">
        <v>50</v>
      </c>
      <c r="J68" s="13" t="n">
        <v>31</v>
      </c>
      <c r="K68" s="14" t="n">
        <v>0.9</v>
      </c>
      <c r="L68" s="13" t="n">
        <v>27685</v>
      </c>
      <c r="M68" s="13" t="n">
        <v>544</v>
      </c>
    </row>
    <row r="69" customFormat="false" ht="15.25" hidden="false" customHeight="false" outlineLevel="0" collapsed="false">
      <c r="A69" s="0" t="s">
        <v>65</v>
      </c>
      <c r="B69" s="1" t="n">
        <v>43929</v>
      </c>
      <c r="C69" s="12" t="n">
        <v>1780</v>
      </c>
      <c r="D69" s="12" t="n">
        <v>201</v>
      </c>
      <c r="E69" s="12" t="n">
        <v>50</v>
      </c>
      <c r="F69" s="12" t="n">
        <v>4</v>
      </c>
      <c r="G69" s="12" t="n">
        <v>100</v>
      </c>
      <c r="H69" s="12" t="n">
        <v>1630</v>
      </c>
      <c r="I69" s="12" t="n">
        <v>76</v>
      </c>
      <c r="J69" s="12" t="n">
        <v>35</v>
      </c>
      <c r="K69" s="32" t="n">
        <v>1</v>
      </c>
      <c r="L69" s="12" t="n">
        <v>30445</v>
      </c>
      <c r="M69" s="12" t="n">
        <v>598</v>
      </c>
    </row>
    <row r="70" customFormat="false" ht="15.25" hidden="false" customHeight="false" outlineLevel="0" collapsed="false">
      <c r="A70" s="0" t="s">
        <v>65</v>
      </c>
      <c r="B70" s="1" t="n">
        <v>43930</v>
      </c>
      <c r="C70" s="12" t="n">
        <v>2054</v>
      </c>
      <c r="D70" s="12" t="n">
        <v>274</v>
      </c>
      <c r="E70" s="12" t="n">
        <v>54</v>
      </c>
      <c r="F70" s="12" t="n">
        <v>4</v>
      </c>
      <c r="G70" s="12" t="n">
        <v>123</v>
      </c>
      <c r="H70" s="12" t="n">
        <v>1877</v>
      </c>
      <c r="I70" s="12" t="n">
        <v>76</v>
      </c>
      <c r="J70" s="12" t="n">
        <v>40</v>
      </c>
      <c r="K70" s="32" t="n">
        <v>1</v>
      </c>
      <c r="L70" s="12" t="n">
        <v>33575</v>
      </c>
      <c r="M70" s="12" t="n">
        <v>660</v>
      </c>
    </row>
    <row r="71" customFormat="false" ht="15.25" hidden="false" customHeight="false" outlineLevel="0" collapsed="false">
      <c r="A71" s="0" t="s">
        <v>65</v>
      </c>
      <c r="B71" s="1" t="n">
        <v>43931</v>
      </c>
      <c r="C71" s="12" t="n">
        <v>2223</v>
      </c>
      <c r="D71" s="12" t="n">
        <v>169</v>
      </c>
      <c r="E71" s="12" t="n">
        <v>69</v>
      </c>
      <c r="F71" s="12" t="n">
        <v>15</v>
      </c>
      <c r="G71" s="12" t="n">
        <v>174</v>
      </c>
      <c r="H71" s="12" t="n">
        <v>1980</v>
      </c>
      <c r="I71" s="12" t="n">
        <v>85</v>
      </c>
      <c r="J71" s="12" t="n">
        <v>44</v>
      </c>
      <c r="K71" s="32" t="n">
        <v>1</v>
      </c>
      <c r="L71" s="12" t="n">
        <v>33575</v>
      </c>
      <c r="M71" s="12" t="n">
        <v>660</v>
      </c>
    </row>
    <row r="72" customFormat="false" ht="15.25" hidden="false" customHeight="false" outlineLevel="0" collapsed="false">
      <c r="A72" s="0" t="s">
        <v>65</v>
      </c>
      <c r="B72" s="1" t="n">
        <v>43932</v>
      </c>
      <c r="C72" s="12" t="n">
        <v>2473</v>
      </c>
      <c r="D72" s="12" t="n">
        <v>250</v>
      </c>
      <c r="E72" s="12" t="n">
        <v>80</v>
      </c>
      <c r="F72" s="12" t="n">
        <v>11</v>
      </c>
      <c r="G72" s="12" t="n">
        <v>197</v>
      </c>
      <c r="H72" s="12" t="n">
        <v>2196</v>
      </c>
      <c r="I72" s="12" t="n">
        <v>85</v>
      </c>
      <c r="J72" s="12" t="n">
        <v>49</v>
      </c>
      <c r="K72" s="32" t="n">
        <v>2</v>
      </c>
      <c r="L72" s="12" t="n">
        <v>34910</v>
      </c>
      <c r="M72" s="12" t="n">
        <v>686</v>
      </c>
    </row>
    <row r="73" customFormat="false" ht="15.25" hidden="false" customHeight="false" outlineLevel="0" collapsed="false">
      <c r="A73" s="0" t="s">
        <v>65</v>
      </c>
      <c r="B73" s="1" t="n">
        <v>43933</v>
      </c>
      <c r="C73" s="12" t="n">
        <v>2473</v>
      </c>
      <c r="D73" s="12" t="n">
        <v>0</v>
      </c>
      <c r="E73" s="12" t="n">
        <v>80</v>
      </c>
      <c r="F73" s="12" t="n">
        <v>0</v>
      </c>
      <c r="G73" s="12" t="n">
        <v>197</v>
      </c>
      <c r="H73" s="12" t="n">
        <v>2196</v>
      </c>
      <c r="I73" s="12" t="n">
        <v>85</v>
      </c>
      <c r="J73" s="12" t="n">
        <v>49</v>
      </c>
      <c r="K73" s="32" t="n">
        <v>2</v>
      </c>
      <c r="L73" s="12" t="n">
        <v>37593</v>
      </c>
      <c r="M73" s="12" t="n">
        <v>739</v>
      </c>
    </row>
    <row r="74" customFormat="false" ht="15.25" hidden="false" customHeight="false" outlineLevel="0" collapsed="false">
      <c r="A74" s="0" t="s">
        <v>65</v>
      </c>
      <c r="B74" s="1" t="n">
        <v>43934</v>
      </c>
      <c r="C74" s="12" t="n">
        <v>2709</v>
      </c>
      <c r="D74" s="12" t="n">
        <v>236</v>
      </c>
      <c r="E74" s="12" t="n">
        <v>100</v>
      </c>
      <c r="F74" s="12" t="n">
        <v>20</v>
      </c>
      <c r="G74" s="12" t="n">
        <v>214</v>
      </c>
      <c r="H74" s="12" t="n">
        <v>2395</v>
      </c>
      <c r="I74" s="12" t="n">
        <v>92</v>
      </c>
      <c r="J74" s="12" t="n">
        <v>53</v>
      </c>
      <c r="K74" s="32" t="n">
        <v>2</v>
      </c>
      <c r="L74" s="12" t="n">
        <v>40603</v>
      </c>
      <c r="M74" s="12" t="n">
        <v>798</v>
      </c>
    </row>
    <row r="75" customFormat="false" ht="15.25" hidden="false" customHeight="false" outlineLevel="0" collapsed="false">
      <c r="A75" s="0" t="s">
        <v>65</v>
      </c>
      <c r="B75" s="1" t="n">
        <v>43935</v>
      </c>
      <c r="C75" s="12" t="n">
        <v>2776</v>
      </c>
      <c r="D75" s="12" t="n">
        <v>67</v>
      </c>
      <c r="E75" s="12" t="n">
        <v>109</v>
      </c>
      <c r="F75" s="12" t="n">
        <v>9</v>
      </c>
      <c r="G75" s="12" t="n">
        <v>270</v>
      </c>
      <c r="H75" s="12" t="n">
        <v>2397</v>
      </c>
      <c r="I75" s="12" t="n">
        <v>92</v>
      </c>
      <c r="J75" s="12" t="n">
        <v>55</v>
      </c>
      <c r="K75" s="32" t="n">
        <v>2</v>
      </c>
      <c r="L75" s="12" t="n">
        <v>41765</v>
      </c>
      <c r="M75" s="12" t="n">
        <v>821</v>
      </c>
    </row>
    <row r="76" customFormat="false" ht="15.25" hidden="false" customHeight="false" outlineLevel="0" collapsed="false">
      <c r="A76" s="0" t="s">
        <v>65</v>
      </c>
      <c r="B76" s="1" t="n">
        <v>43936</v>
      </c>
      <c r="C76" s="12" t="n">
        <v>2979</v>
      </c>
      <c r="D76" s="12" t="n">
        <v>203</v>
      </c>
      <c r="E76" s="12" t="n">
        <v>127</v>
      </c>
      <c r="F76" s="12" t="n">
        <v>18</v>
      </c>
      <c r="G76" s="12" t="n">
        <v>354</v>
      </c>
      <c r="H76" s="12" t="n">
        <v>2498</v>
      </c>
      <c r="I76" s="12" t="n">
        <v>106</v>
      </c>
      <c r="J76" s="12" t="n">
        <v>59</v>
      </c>
      <c r="K76" s="32" t="n">
        <v>2</v>
      </c>
      <c r="L76" s="12" t="n">
        <v>43053</v>
      </c>
      <c r="M76" s="12" t="n">
        <v>846</v>
      </c>
    </row>
    <row r="77" customFormat="false" ht="15.25" hidden="false" customHeight="false" outlineLevel="0" collapsed="false">
      <c r="A77" s="0" t="s">
        <v>65</v>
      </c>
      <c r="B77" s="1" t="n">
        <v>43937</v>
      </c>
      <c r="C77" s="12" t="n">
        <v>2979</v>
      </c>
      <c r="D77" s="12" t="n">
        <v>0</v>
      </c>
      <c r="E77" s="12" t="n">
        <v>127</v>
      </c>
      <c r="F77" s="12" t="n">
        <v>0</v>
      </c>
      <c r="G77" s="12" t="n">
        <v>354</v>
      </c>
      <c r="H77" s="12" t="n">
        <v>2498</v>
      </c>
      <c r="I77" s="12" t="n">
        <v>106</v>
      </c>
      <c r="J77" s="12" t="n">
        <v>59</v>
      </c>
      <c r="K77" s="32" t="n">
        <v>2</v>
      </c>
      <c r="L77" s="12" t="n">
        <v>45423</v>
      </c>
      <c r="M77" s="12" t="n">
        <v>893</v>
      </c>
    </row>
    <row r="78" customFormat="false" ht="15.25" hidden="false" customHeight="false" outlineLevel="0" collapsed="false">
      <c r="A78" s="0" t="s">
        <v>65</v>
      </c>
      <c r="B78" s="1" t="n">
        <v>43938</v>
      </c>
      <c r="C78" s="12" t="n">
        <v>3233</v>
      </c>
      <c r="D78" s="12" t="n">
        <v>254</v>
      </c>
      <c r="E78" s="12" t="n">
        <v>144</v>
      </c>
      <c r="F78" s="12" t="n">
        <v>17</v>
      </c>
      <c r="G78" s="12" t="n">
        <v>550</v>
      </c>
      <c r="H78" s="12" t="n">
        <v>2539</v>
      </c>
      <c r="I78" s="12" t="n">
        <v>98</v>
      </c>
      <c r="J78" s="12" t="n">
        <v>64</v>
      </c>
      <c r="K78" s="32" t="n">
        <v>3</v>
      </c>
      <c r="L78" s="12" t="n">
        <v>52085</v>
      </c>
      <c r="M78" s="12" t="n">
        <v>1024</v>
      </c>
    </row>
    <row r="79" customFormat="false" ht="15.25" hidden="false" customHeight="false" outlineLevel="0" collapsed="false">
      <c r="A79" s="0" t="s">
        <v>65</v>
      </c>
      <c r="B79" s="1" t="n">
        <v>43939</v>
      </c>
      <c r="C79" s="12" t="n">
        <v>3439</v>
      </c>
      <c r="D79" s="12" t="n">
        <v>206</v>
      </c>
      <c r="E79" s="12" t="n">
        <v>153</v>
      </c>
      <c r="F79" s="12" t="n">
        <v>9</v>
      </c>
      <c r="G79" s="12" t="n">
        <v>634</v>
      </c>
      <c r="H79" s="12" t="n">
        <v>2652</v>
      </c>
      <c r="I79" s="12" t="n">
        <v>98</v>
      </c>
      <c r="J79" s="12" t="n">
        <v>68</v>
      </c>
      <c r="K79" s="32" t="n">
        <v>3</v>
      </c>
      <c r="L79" s="12" t="n">
        <v>52085</v>
      </c>
      <c r="M79" s="12" t="n">
        <v>1024</v>
      </c>
    </row>
    <row r="80" customFormat="false" ht="15.25" hidden="false" customHeight="false" outlineLevel="0" collapsed="false">
      <c r="A80" s="0" t="s">
        <v>65</v>
      </c>
      <c r="B80" s="1" t="n">
        <v>43940</v>
      </c>
      <c r="C80" s="12" t="n">
        <v>3439</v>
      </c>
      <c r="D80" s="12" t="n">
        <v>0</v>
      </c>
      <c r="E80" s="12" t="n">
        <v>153</v>
      </c>
      <c r="F80" s="12" t="n">
        <v>0</v>
      </c>
      <c r="G80" s="12" t="n">
        <v>634</v>
      </c>
      <c r="H80" s="12" t="n">
        <v>2652</v>
      </c>
      <c r="I80" s="12" t="n">
        <v>98</v>
      </c>
      <c r="J80" s="12" t="n">
        <v>68</v>
      </c>
      <c r="K80" s="32" t="n">
        <v>3</v>
      </c>
      <c r="L80" s="12" t="n">
        <v>55573</v>
      </c>
      <c r="M80" s="12" t="n">
        <v>1092</v>
      </c>
    </row>
    <row r="81" customFormat="false" ht="15.25" hidden="false" customHeight="false" outlineLevel="0" collapsed="false">
      <c r="A81" s="0" t="s">
        <v>65</v>
      </c>
      <c r="B81" s="1" t="n">
        <v>43941</v>
      </c>
      <c r="C81" s="12" t="n">
        <v>3621</v>
      </c>
      <c r="D81" s="12" t="n">
        <v>182</v>
      </c>
      <c r="E81" s="12" t="n">
        <v>166</v>
      </c>
      <c r="F81" s="12" t="n">
        <v>13</v>
      </c>
      <c r="G81" s="12" t="n">
        <v>691</v>
      </c>
      <c r="H81" s="12" t="n">
        <v>2764</v>
      </c>
      <c r="I81" s="12" t="n">
        <v>98</v>
      </c>
      <c r="J81" s="12" t="n">
        <v>71</v>
      </c>
      <c r="K81" s="32" t="n">
        <v>3</v>
      </c>
      <c r="L81" s="12" t="n">
        <v>59002</v>
      </c>
      <c r="M81" s="12" t="n">
        <v>1160</v>
      </c>
    </row>
    <row r="82" customFormat="false" ht="15.25" hidden="false" customHeight="false" outlineLevel="0" collapsed="false">
      <c r="A82" s="0" t="s">
        <v>65</v>
      </c>
      <c r="B82" s="1" t="n">
        <v>43942</v>
      </c>
      <c r="C82" s="6" t="n">
        <v>3792</v>
      </c>
      <c r="D82" s="6" t="n">
        <v>171</v>
      </c>
      <c r="E82" s="6" t="n">
        <v>179</v>
      </c>
      <c r="F82" s="6" t="n">
        <v>13</v>
      </c>
      <c r="G82" s="6" t="n">
        <v>711</v>
      </c>
      <c r="H82" s="6" t="n">
        <v>2902</v>
      </c>
      <c r="I82" s="6" t="n">
        <v>98</v>
      </c>
      <c r="J82" s="6" t="n">
        <v>75</v>
      </c>
      <c r="K82" s="11" t="n">
        <v>4</v>
      </c>
      <c r="L82" s="6" t="n">
        <v>62746</v>
      </c>
      <c r="M82" s="6" t="n">
        <v>1233</v>
      </c>
    </row>
    <row r="83" customFormat="false" ht="15.25" hidden="false" customHeight="false" outlineLevel="0" collapsed="false">
      <c r="A83" s="0" t="s">
        <v>65</v>
      </c>
      <c r="B83" s="1" t="n">
        <v>43943</v>
      </c>
      <c r="C83" s="6" t="n">
        <v>3977</v>
      </c>
      <c r="D83" s="6" t="n">
        <v>185</v>
      </c>
      <c r="E83" s="6" t="n">
        <v>189</v>
      </c>
      <c r="F83" s="6" t="n">
        <v>10</v>
      </c>
      <c r="G83" s="6" t="n">
        <v>804</v>
      </c>
      <c r="H83" s="6" t="n">
        <v>2984</v>
      </c>
      <c r="I83" s="6" t="n">
        <v>98</v>
      </c>
      <c r="J83" s="6" t="n">
        <v>78</v>
      </c>
      <c r="K83" s="11" t="n">
        <v>4</v>
      </c>
      <c r="L83" s="6" t="n">
        <v>65169</v>
      </c>
      <c r="M83" s="6" t="n">
        <v>1281</v>
      </c>
    </row>
    <row r="84" customFormat="false" ht="15.25" hidden="false" customHeight="false" outlineLevel="0" collapsed="false">
      <c r="A84" s="0" t="s">
        <v>65</v>
      </c>
      <c r="B84" s="1" t="n">
        <v>43944</v>
      </c>
      <c r="C84" s="6" t="n">
        <v>4149</v>
      </c>
      <c r="D84" s="6" t="n">
        <v>172</v>
      </c>
      <c r="E84" s="6" t="n">
        <v>196</v>
      </c>
      <c r="F84" s="6" t="n">
        <v>7</v>
      </c>
      <c r="G84" s="6" t="n">
        <v>804</v>
      </c>
      <c r="H84" s="6" t="n">
        <v>3149</v>
      </c>
      <c r="I84" s="6" t="n">
        <v>98</v>
      </c>
      <c r="J84" s="6" t="n">
        <v>82</v>
      </c>
      <c r="K84" s="11" t="n">
        <v>4</v>
      </c>
      <c r="L84" s="6" t="n">
        <v>68428</v>
      </c>
      <c r="M84" s="6" t="n">
        <v>1345</v>
      </c>
    </row>
    <row r="85" customFormat="false" ht="15.25" hidden="false" customHeight="false" outlineLevel="0" collapsed="false">
      <c r="A85" s="0" t="s">
        <v>65</v>
      </c>
      <c r="B85" s="1" t="n">
        <v>43945</v>
      </c>
      <c r="C85" s="6" t="n">
        <v>4561</v>
      </c>
      <c r="D85" s="6" t="n">
        <v>412</v>
      </c>
      <c r="E85" s="6" t="n">
        <v>215</v>
      </c>
      <c r="F85" s="6" t="n">
        <v>19</v>
      </c>
      <c r="G85" s="6" t="n">
        <v>927</v>
      </c>
      <c r="H85" s="6" t="n">
        <v>3419</v>
      </c>
      <c r="I85" s="6" t="n">
        <v>98</v>
      </c>
      <c r="J85" s="6" t="n">
        <v>90</v>
      </c>
      <c r="K85" s="11" t="n">
        <v>4</v>
      </c>
      <c r="L85" s="6" t="n">
        <v>71500</v>
      </c>
      <c r="M85" s="6" t="n">
        <v>1405</v>
      </c>
    </row>
    <row r="86" customFormat="false" ht="15.25" hidden="false" customHeight="false" outlineLevel="0" collapsed="false">
      <c r="A86" s="0" t="s">
        <v>65</v>
      </c>
      <c r="B86" s="1" t="n">
        <v>43946</v>
      </c>
      <c r="C86" s="6" t="n">
        <v>4881</v>
      </c>
      <c r="D86" s="6" t="n">
        <v>320</v>
      </c>
      <c r="E86" s="6" t="n">
        <v>225</v>
      </c>
      <c r="F86" s="6" t="n">
        <v>10</v>
      </c>
      <c r="G86" s="6" t="n">
        <v>1003</v>
      </c>
      <c r="H86" s="6" t="n">
        <v>3653</v>
      </c>
      <c r="I86" s="6" t="n">
        <v>98</v>
      </c>
      <c r="J86" s="6" t="n">
        <v>96</v>
      </c>
      <c r="K86" s="11" t="n">
        <v>4</v>
      </c>
      <c r="L86" s="6" t="n">
        <v>71500</v>
      </c>
      <c r="M86" s="6" t="n">
        <v>1405</v>
      </c>
    </row>
    <row r="87" customFormat="false" ht="15.25" hidden="false" customHeight="false" outlineLevel="0" collapsed="false">
      <c r="A87" s="0" t="s">
        <v>65</v>
      </c>
      <c r="B87" s="1" t="n">
        <v>43947</v>
      </c>
      <c r="C87" s="6" t="n">
        <v>4881</v>
      </c>
      <c r="D87" s="6" t="n">
        <v>0</v>
      </c>
      <c r="E87" s="6" t="n">
        <v>225</v>
      </c>
      <c r="F87" s="6" t="n">
        <v>0</v>
      </c>
      <c r="G87" s="6" t="n">
        <v>1003</v>
      </c>
      <c r="H87" s="6" t="n">
        <v>3653</v>
      </c>
      <c r="I87" s="6" t="n">
        <v>117</v>
      </c>
      <c r="J87" s="6" t="n">
        <v>96</v>
      </c>
      <c r="K87" s="11" t="n">
        <v>4</v>
      </c>
      <c r="L87" s="6" t="n">
        <v>78078</v>
      </c>
      <c r="M87" s="6" t="n">
        <v>1534</v>
      </c>
    </row>
    <row r="88" customFormat="false" ht="15.25" hidden="false" customHeight="false" outlineLevel="0" collapsed="false">
      <c r="A88" s="0" t="s">
        <v>65</v>
      </c>
      <c r="B88" s="1" t="n">
        <v>43948</v>
      </c>
      <c r="C88" s="6" t="n">
        <v>5142</v>
      </c>
      <c r="D88" s="6" t="n">
        <v>261</v>
      </c>
      <c r="E88" s="6" t="n">
        <v>233</v>
      </c>
      <c r="F88" s="6" t="n">
        <v>8</v>
      </c>
      <c r="G88" s="6" t="n">
        <v>1067</v>
      </c>
      <c r="H88" s="6" t="n">
        <v>3842</v>
      </c>
      <c r="I88" s="6" t="n">
        <v>117</v>
      </c>
      <c r="J88" s="6" t="n">
        <v>101</v>
      </c>
      <c r="K88" s="11" t="n">
        <v>5</v>
      </c>
      <c r="L88" s="6" t="n">
        <v>78078</v>
      </c>
      <c r="M88" s="6" t="n">
        <v>1534</v>
      </c>
    </row>
    <row r="89" customFormat="false" ht="14" hidden="false" customHeight="false" outlineLevel="0" collapsed="false">
      <c r="A89" s="0" t="s">
        <v>65</v>
      </c>
      <c r="B89" s="1" t="n">
        <v>43949</v>
      </c>
      <c r="C89" s="2" t="n">
        <v>5379</v>
      </c>
      <c r="D89" s="2" t="n">
        <v>237</v>
      </c>
      <c r="E89" s="2" t="n">
        <v>244</v>
      </c>
      <c r="F89" s="2" t="n">
        <v>11</v>
      </c>
      <c r="G89" s="2" t="n">
        <v>1133</v>
      </c>
      <c r="H89" s="2" t="n">
        <v>4002</v>
      </c>
      <c r="I89" s="2" t="n">
        <v>117</v>
      </c>
      <c r="J89" s="2" t="n">
        <v>106</v>
      </c>
      <c r="K89" s="2" t="n">
        <v>5</v>
      </c>
      <c r="L89" s="2" t="n">
        <v>87199</v>
      </c>
      <c r="M89" s="2" t="n">
        <v>1714</v>
      </c>
    </row>
    <row r="90" customFormat="false" ht="14" hidden="false" customHeight="false" outlineLevel="0" collapsed="false">
      <c r="A90" s="0" t="s">
        <v>65</v>
      </c>
      <c r="B90" s="1" t="n">
        <v>43950</v>
      </c>
      <c r="C90" s="2" t="n">
        <v>5597</v>
      </c>
      <c r="D90" s="2" t="n">
        <v>218</v>
      </c>
      <c r="E90" s="2" t="n">
        <v>253</v>
      </c>
      <c r="F90" s="2" t="n">
        <v>9</v>
      </c>
      <c r="G90" s="2" t="n">
        <v>1210</v>
      </c>
      <c r="H90" s="2" t="n">
        <v>4134</v>
      </c>
      <c r="I90" s="2" t="n">
        <v>118</v>
      </c>
      <c r="J90" s="2" t="n">
        <v>110</v>
      </c>
      <c r="K90" s="2" t="n">
        <v>5</v>
      </c>
      <c r="L90" s="2" t="n">
        <v>90899</v>
      </c>
      <c r="M90" s="2" t="n">
        <v>1786</v>
      </c>
    </row>
    <row r="91" customFormat="false" ht="14" hidden="false" customHeight="false" outlineLevel="0" collapsed="false">
      <c r="A91" s="0" t="s">
        <v>65</v>
      </c>
      <c r="B91" s="1" t="n">
        <v>43951</v>
      </c>
      <c r="C91" s="2" t="n">
        <v>5949</v>
      </c>
      <c r="D91" s="2" t="n">
        <v>352</v>
      </c>
      <c r="E91" s="2" t="n">
        <v>269</v>
      </c>
      <c r="F91" s="2" t="n">
        <v>16</v>
      </c>
      <c r="G91" s="2" t="n">
        <v>1268</v>
      </c>
      <c r="H91" s="2" t="n">
        <v>4412</v>
      </c>
      <c r="I91" s="2" t="n">
        <v>118</v>
      </c>
      <c r="J91" s="2" t="n">
        <v>117</v>
      </c>
      <c r="K91" s="2" t="n">
        <v>5</v>
      </c>
      <c r="L91" s="2" t="n">
        <v>95085</v>
      </c>
      <c r="M91" s="2" t="n">
        <v>1869</v>
      </c>
    </row>
    <row r="92" customFormat="false" ht="14.75" hidden="false" customHeight="false" outlineLevel="0" collapsed="false">
      <c r="A92" s="0" t="s">
        <v>65</v>
      </c>
      <c r="B92" s="1" t="n">
        <v>43952</v>
      </c>
      <c r="C92" s="2" t="n">
        <v>6211</v>
      </c>
      <c r="D92" s="2" t="n">
        <v>262</v>
      </c>
      <c r="E92" s="2" t="n">
        <v>278</v>
      </c>
      <c r="F92" s="2" t="n">
        <v>9</v>
      </c>
      <c r="G92" s="2" t="n">
        <v>1411</v>
      </c>
      <c r="H92" s="2" t="n">
        <v>4522</v>
      </c>
      <c r="I92" s="2" t="n">
        <v>118</v>
      </c>
      <c r="J92" s="2" t="n">
        <v>122</v>
      </c>
      <c r="K92" s="2" t="n">
        <v>5</v>
      </c>
      <c r="L92" s="2" t="n">
        <v>95085</v>
      </c>
      <c r="M92" s="2" t="n">
        <v>1869</v>
      </c>
    </row>
    <row r="93" customFormat="false" ht="15.25" hidden="false" customHeight="false" outlineLevel="0" collapsed="false">
      <c r="A93" s="0" t="s">
        <v>65</v>
      </c>
      <c r="B93" s="1" t="n">
        <v>43953</v>
      </c>
      <c r="C93" s="6" t="n">
        <f aca="false">sheet1!amy94</f>
        <v>7006</v>
      </c>
      <c r="D93" s="6" t="n">
        <f aca="false">sheet1!amz94</f>
        <v>795</v>
      </c>
      <c r="E93" s="6" t="n">
        <f aca="false">sheet1!ana94</f>
        <v>314</v>
      </c>
      <c r="F93" s="6" t="n">
        <f aca="false">sheet1!anb94</f>
        <v>36</v>
      </c>
      <c r="G93" s="6" t="n">
        <f aca="false">sheet1!anc94</f>
        <v>1551</v>
      </c>
      <c r="H93" s="6" t="n">
        <f aca="false">sheet1!and94</f>
        <v>5141</v>
      </c>
      <c r="I93" s="6" t="n">
        <f aca="false">sheet1!ane94</f>
        <v>118</v>
      </c>
      <c r="J93" s="6" t="n">
        <f aca="false">sheet1!anf94</f>
        <v>138</v>
      </c>
      <c r="K93" s="6" t="n">
        <f aca="false">sheet1!ang94</f>
        <v>6</v>
      </c>
      <c r="L93" s="6" t="n">
        <f aca="false">sheet1!anh94</f>
        <v>104657</v>
      </c>
      <c r="M93" s="6" t="n">
        <f aca="false">sheet1!ani94</f>
        <v>2057</v>
      </c>
    </row>
    <row r="94" customFormat="false" ht="15.25" hidden="false" customHeight="false" outlineLevel="0" collapsed="false">
      <c r="A94" s="0" t="s">
        <v>65</v>
      </c>
      <c r="B94" s="1" t="n">
        <v>43954</v>
      </c>
      <c r="C94" s="6" t="n">
        <f aca="false">sheet1!amy95</f>
        <v>7006</v>
      </c>
      <c r="D94" s="6" t="n">
        <f aca="false">sheet1!amz95</f>
        <v>0</v>
      </c>
      <c r="E94" s="6" t="n">
        <f aca="false">sheet1!ana95</f>
        <v>314</v>
      </c>
      <c r="F94" s="6" t="n">
        <f aca="false">sheet1!anb95</f>
        <v>0</v>
      </c>
      <c r="G94" s="6" t="n">
        <f aca="false">sheet1!anc95</f>
        <v>1551</v>
      </c>
      <c r="H94" s="6" t="n">
        <f aca="false">sheet1!and95</f>
        <v>5141</v>
      </c>
      <c r="I94" s="6" t="n">
        <f aca="false">sheet1!ane95</f>
        <v>118</v>
      </c>
      <c r="J94" s="6" t="n">
        <f aca="false">sheet1!anf95</f>
        <v>138</v>
      </c>
      <c r="K94" s="6" t="n">
        <f aca="false">sheet1!ang95</f>
        <v>6</v>
      </c>
      <c r="L94" s="6" t="n">
        <f aca="false">sheet1!anh95</f>
        <v>108950</v>
      </c>
      <c r="M94" s="6" t="n">
        <f aca="false">sheet1!ani95</f>
        <v>2141</v>
      </c>
    </row>
    <row r="95" customFormat="false" ht="15.25" hidden="false" customHeight="false" outlineLevel="0" collapsed="false">
      <c r="A95" s="0" t="s">
        <v>65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9"/>
      <c r="L95" s="6"/>
      <c r="M95" s="6"/>
    </row>
    <row r="96" customFormat="false" ht="15.25" hidden="false" customHeight="false" outlineLevel="0" collapsed="false">
      <c r="A96" s="0" t="s">
        <v>65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9"/>
      <c r="L96" s="6"/>
      <c r="M96" s="6"/>
    </row>
    <row r="97" customFormat="false" ht="15.25" hidden="false" customHeight="false" outlineLevel="0" collapsed="false">
      <c r="A97" s="0" t="s">
        <v>65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9"/>
      <c r="L97" s="6"/>
      <c r="M97" s="6"/>
    </row>
    <row r="98" customFormat="false" ht="15.25" hidden="false" customHeight="false" outlineLevel="0" collapsed="false">
      <c r="A98" s="0" t="s">
        <v>65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9"/>
      <c r="L98" s="6"/>
      <c r="M98" s="6"/>
    </row>
    <row r="99" customFormat="false" ht="15.25" hidden="false" customHeight="false" outlineLevel="0" collapsed="false">
      <c r="A99" s="0" t="s">
        <v>65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9"/>
      <c r="L99" s="6"/>
      <c r="M99" s="6"/>
    </row>
    <row r="100" customFormat="false" ht="15.25" hidden="false" customHeight="false" outlineLevel="0" collapsed="false">
      <c r="A100" s="0" t="s">
        <v>65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9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6"/>
      <c r="K101" s="9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6"/>
      <c r="K102" s="9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9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9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9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9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9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9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9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9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9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9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9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9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9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9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9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9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9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9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9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9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9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9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9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9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9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9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9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9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9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9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9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9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9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9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9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9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9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9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33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9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9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33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9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33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9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9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9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9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9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9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9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9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9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9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9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9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5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1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5"/>
    <col collapsed="false" customWidth="true" hidden="false" outlineLevel="0" max="11" min="11" style="30" width="9.75"/>
    <col collapsed="false" customWidth="true" hidden="false" outlineLevel="0" max="13" min="12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31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66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25" hidden="false" customHeight="false" outlineLevel="0" collapsed="false">
      <c r="A3" s="0" t="s">
        <v>66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25" hidden="false" customHeight="false" outlineLevel="0" collapsed="false">
      <c r="A4" s="0" t="s">
        <v>66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25" hidden="false" customHeight="false" outlineLevel="0" collapsed="false">
      <c r="A5" s="0" t="s">
        <v>66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25" hidden="false" customHeight="false" outlineLevel="0" collapsed="false">
      <c r="A6" s="0" t="s">
        <v>66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25" hidden="false" customHeight="false" outlineLevel="0" collapsed="false">
      <c r="A7" s="0" t="s">
        <v>66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25" hidden="false" customHeight="false" outlineLevel="0" collapsed="false">
      <c r="A8" s="0" t="s">
        <v>66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25" hidden="false" customHeight="false" outlineLevel="0" collapsed="false">
      <c r="A9" s="0" t="s">
        <v>66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25" hidden="false" customHeight="false" outlineLevel="0" collapsed="false">
      <c r="A10" s="0" t="s">
        <v>66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25" hidden="false" customHeight="false" outlineLevel="0" collapsed="false">
      <c r="A11" s="0" t="s">
        <v>66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25" hidden="false" customHeight="false" outlineLevel="0" collapsed="false">
      <c r="A12" s="0" t="s">
        <v>66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25" hidden="false" customHeight="false" outlineLevel="0" collapsed="false">
      <c r="A13" s="0" t="s">
        <v>66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25" hidden="false" customHeight="false" outlineLevel="0" collapsed="false">
      <c r="A14" s="0" t="s">
        <v>66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25" hidden="false" customHeight="false" outlineLevel="0" collapsed="false">
      <c r="A15" s="0" t="s">
        <v>66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25" hidden="false" customHeight="false" outlineLevel="0" collapsed="false">
      <c r="A16" s="0" t="s">
        <v>66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25" hidden="false" customHeight="false" outlineLevel="0" collapsed="false">
      <c r="A17" s="0" t="s">
        <v>66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25" hidden="false" customHeight="false" outlineLevel="0" collapsed="false">
      <c r="A18" s="0" t="s">
        <v>66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25" hidden="false" customHeight="false" outlineLevel="0" collapsed="false">
      <c r="A19" s="0" t="s">
        <v>66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25" hidden="false" customHeight="false" outlineLevel="0" collapsed="false">
      <c r="A20" s="0" t="s">
        <v>66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25" hidden="false" customHeight="false" outlineLevel="0" collapsed="false">
      <c r="A21" s="0" t="s">
        <v>66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25" hidden="false" customHeight="false" outlineLevel="0" collapsed="false">
      <c r="A22" s="0" t="s">
        <v>66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25" hidden="false" customHeight="false" outlineLevel="0" collapsed="false">
      <c r="A23" s="0" t="s">
        <v>66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25" hidden="false" customHeight="false" outlineLevel="0" collapsed="false">
      <c r="A24" s="0" t="s">
        <v>66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25" hidden="false" customHeight="false" outlineLevel="0" collapsed="false">
      <c r="A25" s="0" t="s">
        <v>66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25" hidden="false" customHeight="false" outlineLevel="0" collapsed="false">
      <c r="A26" s="0" t="s">
        <v>66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25" hidden="false" customHeight="false" outlineLevel="0" collapsed="false">
      <c r="A27" s="0" t="s">
        <v>66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25" hidden="false" customHeight="false" outlineLevel="0" collapsed="false">
      <c r="A28" s="0" t="s">
        <v>66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25" hidden="false" customHeight="false" outlineLevel="0" collapsed="false">
      <c r="A29" s="0" t="s">
        <v>66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25" hidden="false" customHeight="false" outlineLevel="0" collapsed="false">
      <c r="A30" s="0" t="s">
        <v>66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25" hidden="false" customHeight="false" outlineLevel="0" collapsed="false">
      <c r="A31" s="0" t="s">
        <v>66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25" hidden="false" customHeight="false" outlineLevel="0" collapsed="false">
      <c r="A32" s="0" t="s">
        <v>66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25" hidden="false" customHeight="false" outlineLevel="0" collapsed="false">
      <c r="A33" s="0" t="s">
        <v>66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25" hidden="false" customHeight="false" outlineLevel="0" collapsed="false">
      <c r="A34" s="0" t="s">
        <v>66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25" hidden="false" customHeight="false" outlineLevel="0" collapsed="false">
      <c r="A35" s="0" t="s">
        <v>66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25" hidden="false" customHeight="false" outlineLevel="0" collapsed="false">
      <c r="A36" s="0" t="s">
        <v>66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25" hidden="false" customHeight="false" outlineLevel="0" collapsed="false">
      <c r="A37" s="0" t="s">
        <v>66</v>
      </c>
      <c r="B37" s="1" t="n">
        <v>43897</v>
      </c>
      <c r="C37" s="7" t="n">
        <v>48</v>
      </c>
      <c r="D37" s="7" t="n">
        <v>1</v>
      </c>
      <c r="E37" s="7" t="n">
        <v>1</v>
      </c>
      <c r="F37" s="7"/>
      <c r="G37" s="7" t="n">
        <v>31</v>
      </c>
      <c r="H37" s="7" t="n">
        <v>16</v>
      </c>
      <c r="I37" s="7" t="n">
        <v>1</v>
      </c>
      <c r="J37" s="7"/>
      <c r="K37" s="9"/>
      <c r="L37" s="7"/>
      <c r="M37" s="7"/>
    </row>
    <row r="38" customFormat="false" ht="15.25" hidden="false" customHeight="false" outlineLevel="0" collapsed="false">
      <c r="A38" s="0" t="s">
        <v>66</v>
      </c>
      <c r="B38" s="1" t="n">
        <v>43898</v>
      </c>
      <c r="C38" s="6" t="n">
        <v>50</v>
      </c>
      <c r="D38" s="6" t="n">
        <v>2</v>
      </c>
      <c r="E38" s="6" t="n">
        <v>1</v>
      </c>
      <c r="F38" s="6"/>
      <c r="G38" s="6" t="n">
        <v>31</v>
      </c>
      <c r="H38" s="6" t="n">
        <v>18</v>
      </c>
      <c r="I38" s="6" t="n">
        <v>1</v>
      </c>
      <c r="J38" s="6" t="n">
        <v>0.7</v>
      </c>
      <c r="K38" s="9"/>
      <c r="L38" s="6"/>
      <c r="M38" s="6"/>
    </row>
    <row r="39" customFormat="false" ht="15.25" hidden="false" customHeight="false" outlineLevel="0" collapsed="false">
      <c r="A39" s="0" t="s">
        <v>66</v>
      </c>
      <c r="B39" s="1" t="n">
        <v>43899</v>
      </c>
      <c r="C39" s="6" t="n">
        <v>50</v>
      </c>
      <c r="D39" s="6" t="n">
        <v>0</v>
      </c>
      <c r="E39" s="6" t="n">
        <v>1</v>
      </c>
      <c r="F39" s="6"/>
      <c r="G39" s="6" t="n">
        <v>31</v>
      </c>
      <c r="H39" s="6" t="n">
        <v>18</v>
      </c>
      <c r="I39" s="6" t="n">
        <v>1</v>
      </c>
      <c r="J39" s="6" t="n">
        <v>0.7</v>
      </c>
      <c r="K39" s="9"/>
      <c r="L39" s="6"/>
      <c r="M39" s="6"/>
    </row>
    <row r="40" customFormat="false" ht="15.25" hidden="false" customHeight="false" outlineLevel="0" collapsed="false">
      <c r="A40" s="0" t="s">
        <v>66</v>
      </c>
      <c r="B40" s="1" t="n">
        <v>43900</v>
      </c>
      <c r="C40" s="6" t="n">
        <v>50</v>
      </c>
      <c r="D40" s="6" t="n">
        <v>0</v>
      </c>
      <c r="E40" s="6" t="n">
        <v>1</v>
      </c>
      <c r="F40" s="6"/>
      <c r="G40" s="6" t="n">
        <v>33</v>
      </c>
      <c r="H40" s="6" t="n">
        <v>16</v>
      </c>
      <c r="I40" s="6" t="n">
        <v>1</v>
      </c>
      <c r="J40" s="6" t="n">
        <v>0.7</v>
      </c>
      <c r="K40" s="9"/>
      <c r="L40" s="6"/>
      <c r="M40" s="6"/>
    </row>
    <row r="41" customFormat="false" ht="15.25" hidden="false" customHeight="false" outlineLevel="0" collapsed="false">
      <c r="A41" s="0" t="s">
        <v>66</v>
      </c>
      <c r="B41" s="1" t="n">
        <v>43901</v>
      </c>
      <c r="C41" s="6" t="n">
        <v>53</v>
      </c>
      <c r="D41" s="6" t="n">
        <v>3</v>
      </c>
      <c r="E41" s="6" t="n">
        <v>1</v>
      </c>
      <c r="F41" s="6"/>
      <c r="G41" s="6" t="n">
        <v>33</v>
      </c>
      <c r="H41" s="6" t="n">
        <v>19</v>
      </c>
      <c r="I41" s="6" t="n">
        <v>1</v>
      </c>
      <c r="J41" s="6" t="n">
        <v>0.8</v>
      </c>
      <c r="K41" s="9"/>
      <c r="L41" s="6"/>
      <c r="M41" s="6"/>
    </row>
    <row r="42" customFormat="false" ht="15.25" hidden="false" customHeight="false" outlineLevel="0" collapsed="false">
      <c r="A42" s="0" t="s">
        <v>66</v>
      </c>
      <c r="B42" s="1" t="n">
        <v>43902</v>
      </c>
      <c r="C42" s="6" t="n">
        <v>59</v>
      </c>
      <c r="D42" s="6" t="n">
        <v>6</v>
      </c>
      <c r="E42" s="6" t="n">
        <v>1</v>
      </c>
      <c r="F42" s="6"/>
      <c r="G42" s="6" t="n">
        <v>34</v>
      </c>
      <c r="H42" s="6" t="n">
        <v>24</v>
      </c>
      <c r="I42" s="6" t="n">
        <v>1</v>
      </c>
      <c r="J42" s="6" t="n">
        <v>0.8</v>
      </c>
      <c r="K42" s="9"/>
      <c r="L42" s="6"/>
      <c r="M42" s="6"/>
    </row>
    <row r="43" customFormat="false" ht="15.25" hidden="false" customHeight="false" outlineLevel="0" collapsed="false">
      <c r="A43" s="0" t="s">
        <v>66</v>
      </c>
      <c r="B43" s="1" t="n">
        <v>43903</v>
      </c>
      <c r="C43" s="6" t="n">
        <v>70</v>
      </c>
      <c r="D43" s="6" t="n">
        <v>11</v>
      </c>
      <c r="E43" s="6" t="n">
        <v>1</v>
      </c>
      <c r="F43" s="6"/>
      <c r="G43" s="6" t="n">
        <v>35</v>
      </c>
      <c r="H43" s="6" t="n">
        <v>34</v>
      </c>
      <c r="I43" s="6" t="n">
        <v>1</v>
      </c>
      <c r="J43" s="6" t="n">
        <v>1</v>
      </c>
      <c r="K43" s="9"/>
      <c r="L43" s="6"/>
      <c r="M43" s="6"/>
    </row>
    <row r="44" customFormat="false" ht="15.25" hidden="false" customHeight="false" outlineLevel="0" collapsed="false">
      <c r="A44" s="0" t="s">
        <v>66</v>
      </c>
      <c r="B44" s="1" t="n">
        <v>43904</v>
      </c>
      <c r="C44" s="6" t="n">
        <v>75</v>
      </c>
      <c r="D44" s="6" t="n">
        <v>5</v>
      </c>
      <c r="E44" s="6" t="n">
        <v>1</v>
      </c>
      <c r="F44" s="6"/>
      <c r="G44" s="6" t="n">
        <v>35</v>
      </c>
      <c r="H44" s="6" t="n">
        <v>39</v>
      </c>
      <c r="I44" s="6" t="n">
        <v>1</v>
      </c>
      <c r="J44" s="6" t="n">
        <v>1.1</v>
      </c>
      <c r="K44" s="9"/>
      <c r="L44" s="6"/>
      <c r="M44" s="6"/>
    </row>
    <row r="45" customFormat="false" ht="15.25" hidden="false" customHeight="false" outlineLevel="0" collapsed="false">
      <c r="A45" s="0" t="s">
        <v>66</v>
      </c>
      <c r="B45" s="1" t="n">
        <v>43905</v>
      </c>
      <c r="C45" s="6" t="n">
        <v>82</v>
      </c>
      <c r="D45" s="6" t="n">
        <v>7</v>
      </c>
      <c r="E45" s="6" t="n">
        <v>1</v>
      </c>
      <c r="F45" s="6"/>
      <c r="G45" s="6" t="n">
        <v>35</v>
      </c>
      <c r="H45" s="6" t="n">
        <v>46</v>
      </c>
      <c r="I45" s="6" t="n">
        <v>1</v>
      </c>
      <c r="J45" s="6" t="n">
        <v>1.2</v>
      </c>
      <c r="K45" s="9"/>
      <c r="L45" s="6"/>
      <c r="M45" s="6"/>
    </row>
    <row r="46" customFormat="false" ht="15.25" hidden="false" customHeight="false" outlineLevel="0" collapsed="false">
      <c r="A46" s="0" t="s">
        <v>66</v>
      </c>
      <c r="B46" s="1" t="n">
        <v>43906</v>
      </c>
      <c r="C46" s="6" t="n">
        <v>114</v>
      </c>
      <c r="D46" s="6" t="n">
        <v>32</v>
      </c>
      <c r="E46" s="6" t="n">
        <v>1</v>
      </c>
      <c r="F46" s="6"/>
      <c r="G46" s="6" t="n">
        <v>35</v>
      </c>
      <c r="H46" s="6" t="n">
        <v>78</v>
      </c>
      <c r="I46" s="6" t="n">
        <v>1</v>
      </c>
      <c r="J46" s="6" t="n">
        <v>1.6</v>
      </c>
      <c r="K46" s="9"/>
      <c r="L46" s="6"/>
      <c r="M46" s="6"/>
    </row>
    <row r="47" customFormat="false" ht="15.25" hidden="false" customHeight="false" outlineLevel="0" collapsed="false">
      <c r="A47" s="0" t="s">
        <v>66</v>
      </c>
      <c r="B47" s="1" t="n">
        <v>43907</v>
      </c>
      <c r="C47" s="6" t="n">
        <v>147</v>
      </c>
      <c r="D47" s="6" t="n">
        <v>33</v>
      </c>
      <c r="E47" s="6" t="n">
        <v>1</v>
      </c>
      <c r="F47" s="6"/>
      <c r="G47" s="6" t="n">
        <v>35</v>
      </c>
      <c r="H47" s="6" t="n">
        <v>111</v>
      </c>
      <c r="I47" s="6" t="n">
        <v>1</v>
      </c>
      <c r="J47" s="6" t="n">
        <v>2.1</v>
      </c>
      <c r="K47" s="9"/>
      <c r="L47" s="6"/>
      <c r="M47" s="6"/>
    </row>
    <row r="48" customFormat="false" ht="15.25" hidden="false" customHeight="false" outlineLevel="0" collapsed="false">
      <c r="A48" s="0" t="s">
        <v>66</v>
      </c>
      <c r="B48" s="1" t="n">
        <v>43908</v>
      </c>
      <c r="C48" s="6" t="n">
        <v>177</v>
      </c>
      <c r="D48" s="6" t="n">
        <v>30</v>
      </c>
      <c r="E48" s="6" t="n">
        <v>1</v>
      </c>
      <c r="F48" s="6"/>
      <c r="G48" s="6" t="n">
        <v>41</v>
      </c>
      <c r="H48" s="6" t="n">
        <v>135</v>
      </c>
      <c r="I48" s="6" t="n">
        <v>1</v>
      </c>
      <c r="J48" s="6" t="n">
        <v>2.5</v>
      </c>
      <c r="K48" s="9"/>
      <c r="L48" s="6"/>
      <c r="M48" s="6"/>
    </row>
    <row r="49" customFormat="false" ht="15.25" hidden="false" customHeight="false" outlineLevel="0" collapsed="false">
      <c r="A49" s="0" t="s">
        <v>66</v>
      </c>
      <c r="B49" s="1" t="n">
        <v>43909</v>
      </c>
      <c r="C49" s="6" t="n">
        <v>212</v>
      </c>
      <c r="D49" s="6" t="n">
        <v>35</v>
      </c>
      <c r="E49" s="6" t="n">
        <v>1</v>
      </c>
      <c r="F49" s="6"/>
      <c r="G49" s="6" t="n">
        <v>41</v>
      </c>
      <c r="H49" s="6" t="n">
        <v>170</v>
      </c>
      <c r="I49" s="6" t="n">
        <v>1</v>
      </c>
      <c r="J49" s="6" t="n">
        <v>3</v>
      </c>
      <c r="K49" s="9"/>
      <c r="L49" s="6"/>
      <c r="M49" s="6"/>
    </row>
    <row r="50" customFormat="false" ht="15.25" hidden="false" customHeight="false" outlineLevel="0" collapsed="false">
      <c r="A50" s="0" t="s">
        <v>66</v>
      </c>
      <c r="B50" s="1" t="n">
        <v>43910</v>
      </c>
      <c r="C50" s="6" t="n">
        <v>272</v>
      </c>
      <c r="D50" s="6" t="n">
        <v>60</v>
      </c>
      <c r="E50" s="6" t="n">
        <v>1</v>
      </c>
      <c r="F50" s="6"/>
      <c r="G50" s="6" t="n">
        <v>42</v>
      </c>
      <c r="H50" s="6" t="n">
        <v>229</v>
      </c>
      <c r="I50" s="6" t="n">
        <v>1</v>
      </c>
      <c r="J50" s="6" t="n">
        <v>4</v>
      </c>
      <c r="K50" s="9"/>
      <c r="L50" s="6"/>
      <c r="M50" s="6"/>
    </row>
    <row r="51" customFormat="false" ht="15.25" hidden="false" customHeight="false" outlineLevel="0" collapsed="false">
      <c r="A51" s="0" t="s">
        <v>66</v>
      </c>
      <c r="B51" s="1" t="n">
        <v>43911</v>
      </c>
      <c r="C51" s="6" t="n">
        <v>411</v>
      </c>
      <c r="D51" s="6" t="n">
        <v>139</v>
      </c>
      <c r="E51" s="6" t="n">
        <v>1</v>
      </c>
      <c r="F51" s="6"/>
      <c r="G51" s="6" t="n">
        <v>42</v>
      </c>
      <c r="H51" s="6" t="n">
        <v>368</v>
      </c>
      <c r="I51" s="6" t="n">
        <v>1</v>
      </c>
      <c r="J51" s="6" t="n">
        <v>6</v>
      </c>
      <c r="K51" s="9"/>
      <c r="L51" s="6"/>
      <c r="M51" s="6"/>
    </row>
    <row r="52" customFormat="false" ht="15.25" hidden="false" customHeight="false" outlineLevel="0" collapsed="false">
      <c r="A52" s="0" t="s">
        <v>66</v>
      </c>
      <c r="B52" s="1" t="n">
        <v>43912</v>
      </c>
      <c r="C52" s="6" t="n">
        <v>411</v>
      </c>
      <c r="D52" s="6" t="n">
        <v>0</v>
      </c>
      <c r="E52" s="6" t="n">
        <v>1</v>
      </c>
      <c r="F52" s="6"/>
      <c r="G52" s="6" t="n">
        <v>44</v>
      </c>
      <c r="H52" s="6" t="n">
        <v>366</v>
      </c>
      <c r="I52" s="6" t="n">
        <v>7</v>
      </c>
      <c r="J52" s="6" t="n">
        <v>6</v>
      </c>
      <c r="K52" s="9"/>
      <c r="L52" s="6"/>
      <c r="M52" s="6"/>
    </row>
    <row r="53" customFormat="false" ht="15.25" hidden="false" customHeight="false" outlineLevel="0" collapsed="false">
      <c r="A53" s="0" t="s">
        <v>66</v>
      </c>
      <c r="B53" s="1" t="n">
        <v>43913</v>
      </c>
      <c r="C53" s="6" t="n">
        <v>599</v>
      </c>
      <c r="D53" s="6" t="n">
        <v>188</v>
      </c>
      <c r="E53" s="6" t="n">
        <v>1</v>
      </c>
      <c r="F53" s="6"/>
      <c r="G53" s="6" t="n">
        <v>44</v>
      </c>
      <c r="H53" s="6" t="n">
        <v>554</v>
      </c>
      <c r="I53" s="6" t="n">
        <v>7</v>
      </c>
      <c r="J53" s="6" t="n">
        <v>9</v>
      </c>
      <c r="K53" s="9"/>
      <c r="L53" s="6"/>
      <c r="M53" s="6"/>
    </row>
    <row r="54" customFormat="false" ht="15.25" hidden="false" customHeight="false" outlineLevel="0" collapsed="false">
      <c r="A54" s="0" t="s">
        <v>66</v>
      </c>
      <c r="B54" s="1" t="n">
        <v>43914</v>
      </c>
      <c r="C54" s="6" t="n">
        <v>721</v>
      </c>
      <c r="D54" s="6" t="n">
        <v>122</v>
      </c>
      <c r="E54" s="6" t="n">
        <v>1</v>
      </c>
      <c r="F54" s="6"/>
      <c r="G54" s="6" t="n">
        <v>52</v>
      </c>
      <c r="H54" s="6" t="n">
        <v>668</v>
      </c>
      <c r="I54" s="6" t="n">
        <v>7</v>
      </c>
      <c r="J54" s="6" t="n">
        <v>10</v>
      </c>
      <c r="K54" s="9"/>
      <c r="L54" s="6"/>
      <c r="M54" s="6"/>
    </row>
    <row r="55" customFormat="false" ht="15.25" hidden="false" customHeight="false" outlineLevel="0" collapsed="false">
      <c r="A55" s="0" t="s">
        <v>66</v>
      </c>
      <c r="B55" s="1" t="n">
        <v>43915</v>
      </c>
      <c r="C55" s="8" t="n">
        <v>827</v>
      </c>
      <c r="D55" s="8" t="n">
        <v>106</v>
      </c>
      <c r="E55" s="8" t="n">
        <v>4</v>
      </c>
      <c r="F55" s="8" t="n">
        <v>3</v>
      </c>
      <c r="G55" s="8" t="n">
        <v>52</v>
      </c>
      <c r="H55" s="8" t="n">
        <v>771</v>
      </c>
      <c r="I55" s="8" t="n">
        <v>7</v>
      </c>
      <c r="J55" s="8" t="n">
        <v>12</v>
      </c>
      <c r="K55" s="9" t="n">
        <v>0.06</v>
      </c>
      <c r="L55" s="8"/>
      <c r="M55" s="8"/>
    </row>
    <row r="56" customFormat="false" ht="15.25" hidden="false" customHeight="false" outlineLevel="0" collapsed="false">
      <c r="A56" s="0" t="s">
        <v>66</v>
      </c>
      <c r="B56" s="1" t="n">
        <v>43916</v>
      </c>
      <c r="C56" s="8" t="n">
        <v>934</v>
      </c>
      <c r="D56" s="8" t="n">
        <v>107</v>
      </c>
      <c r="E56" s="8" t="n">
        <v>4</v>
      </c>
      <c r="F56" s="8" t="n">
        <v>0</v>
      </c>
      <c r="G56" s="8" t="n">
        <v>70</v>
      </c>
      <c r="H56" s="8" t="n">
        <v>860</v>
      </c>
      <c r="I56" s="8" t="n">
        <v>11</v>
      </c>
      <c r="J56" s="8" t="n">
        <v>13</v>
      </c>
      <c r="K56" s="9" t="n">
        <v>0.06</v>
      </c>
      <c r="L56" s="8"/>
      <c r="M56" s="8"/>
    </row>
    <row r="57" customFormat="false" ht="15.25" hidden="false" customHeight="false" outlineLevel="0" collapsed="false">
      <c r="A57" s="0" t="s">
        <v>66</v>
      </c>
      <c r="B57" s="1" t="n">
        <v>43917</v>
      </c>
      <c r="C57" s="8" t="n">
        <v>1045</v>
      </c>
      <c r="D57" s="8" t="n">
        <v>111</v>
      </c>
      <c r="E57" s="8" t="n">
        <v>4</v>
      </c>
      <c r="F57" s="8" t="n">
        <v>0</v>
      </c>
      <c r="G57" s="8" t="n">
        <v>88</v>
      </c>
      <c r="H57" s="8" t="n">
        <v>953</v>
      </c>
      <c r="I57" s="8" t="n">
        <v>4</v>
      </c>
      <c r="J57" s="8" t="n">
        <v>15</v>
      </c>
      <c r="K57" s="9" t="n">
        <v>0.06</v>
      </c>
      <c r="L57" s="8"/>
      <c r="M57" s="8"/>
    </row>
    <row r="58" customFormat="false" ht="15.25" hidden="false" customHeight="false" outlineLevel="0" collapsed="false">
      <c r="A58" s="0" t="s">
        <v>66</v>
      </c>
      <c r="B58" s="1" t="n">
        <v>43918</v>
      </c>
      <c r="C58" s="8" t="n">
        <v>1136</v>
      </c>
      <c r="D58" s="8" t="n">
        <v>91</v>
      </c>
      <c r="E58" s="8" t="n">
        <v>5</v>
      </c>
      <c r="F58" s="8" t="n">
        <v>1</v>
      </c>
      <c r="G58" s="8" t="n">
        <v>97</v>
      </c>
      <c r="H58" s="8" t="n">
        <v>1034</v>
      </c>
      <c r="I58" s="8" t="n">
        <v>11</v>
      </c>
      <c r="J58" s="8" t="n">
        <v>16</v>
      </c>
      <c r="K58" s="9" t="n">
        <v>0.07</v>
      </c>
      <c r="L58" s="8"/>
      <c r="M58" s="8"/>
    </row>
    <row r="59" customFormat="false" ht="15.25" hidden="false" customHeight="false" outlineLevel="0" collapsed="false">
      <c r="A59" s="0" t="s">
        <v>66</v>
      </c>
      <c r="B59" s="1" t="n">
        <v>43919</v>
      </c>
      <c r="C59" s="8" t="n">
        <v>1245</v>
      </c>
      <c r="D59" s="8" t="n">
        <v>109</v>
      </c>
      <c r="E59" s="8" t="n">
        <v>6</v>
      </c>
      <c r="F59" s="8" t="n">
        <v>1</v>
      </c>
      <c r="G59" s="8" t="n">
        <v>97</v>
      </c>
      <c r="H59" s="8" t="n">
        <v>1142</v>
      </c>
      <c r="I59" s="8" t="n">
        <v>11</v>
      </c>
      <c r="J59" s="8" t="n">
        <v>18</v>
      </c>
      <c r="K59" s="9" t="n">
        <v>0.09</v>
      </c>
      <c r="M59" s="8"/>
    </row>
    <row r="60" customFormat="false" ht="15.25" hidden="false" customHeight="false" outlineLevel="0" collapsed="false">
      <c r="A60" s="0" t="s">
        <v>66</v>
      </c>
      <c r="B60" s="1" t="n">
        <v>43920</v>
      </c>
      <c r="C60" s="8" t="n">
        <v>1388</v>
      </c>
      <c r="D60" s="8" t="n">
        <v>143</v>
      </c>
      <c r="E60" s="8" t="n">
        <v>7</v>
      </c>
      <c r="F60" s="8" t="n">
        <v>1</v>
      </c>
      <c r="G60" s="8" t="n">
        <v>97</v>
      </c>
      <c r="H60" s="8" t="n">
        <v>1284</v>
      </c>
      <c r="I60" s="8" t="n">
        <v>11</v>
      </c>
      <c r="J60" s="8" t="n">
        <v>20</v>
      </c>
      <c r="K60" s="9" t="n">
        <v>0.1</v>
      </c>
      <c r="M60" s="8"/>
    </row>
    <row r="61" customFormat="false" ht="15.25" hidden="false" customHeight="false" outlineLevel="0" collapsed="false">
      <c r="A61" s="0" t="s">
        <v>66</v>
      </c>
      <c r="B61" s="1" t="n">
        <v>43921</v>
      </c>
      <c r="C61" s="8" t="n">
        <v>1524</v>
      </c>
      <c r="D61" s="8" t="n">
        <v>136</v>
      </c>
      <c r="E61" s="8" t="n">
        <v>9</v>
      </c>
      <c r="F61" s="8" t="n">
        <v>2</v>
      </c>
      <c r="G61" s="8" t="n">
        <v>229</v>
      </c>
      <c r="H61" s="8" t="n">
        <v>1286</v>
      </c>
      <c r="I61" s="8" t="n">
        <v>11</v>
      </c>
      <c r="J61" s="8" t="n">
        <v>22</v>
      </c>
      <c r="K61" s="9" t="n">
        <v>0.1</v>
      </c>
      <c r="M61" s="8"/>
    </row>
    <row r="62" customFormat="false" ht="15.25" hidden="false" customHeight="false" outlineLevel="0" collapsed="false">
      <c r="A62" s="0" t="s">
        <v>66</v>
      </c>
      <c r="B62" s="1" t="n">
        <v>43922</v>
      </c>
      <c r="C62" s="8" t="n">
        <v>1651</v>
      </c>
      <c r="D62" s="8" t="n">
        <v>127</v>
      </c>
      <c r="E62" s="8" t="n">
        <v>10</v>
      </c>
      <c r="F62" s="8" t="n">
        <v>1</v>
      </c>
      <c r="G62" s="8" t="n">
        <v>342</v>
      </c>
      <c r="H62" s="8" t="n">
        <v>1299</v>
      </c>
      <c r="I62" s="8" t="n">
        <v>23</v>
      </c>
      <c r="J62" s="8" t="n">
        <v>24</v>
      </c>
      <c r="K62" s="9" t="n">
        <v>0.1</v>
      </c>
      <c r="M62" s="8"/>
    </row>
    <row r="63" customFormat="false" ht="15.25" hidden="false" customHeight="false" outlineLevel="0" collapsed="false">
      <c r="A63" s="0" t="s">
        <v>66</v>
      </c>
      <c r="B63" s="1" t="n">
        <v>43923</v>
      </c>
      <c r="C63" s="8" t="n">
        <v>1771</v>
      </c>
      <c r="D63" s="8" t="n">
        <v>120</v>
      </c>
      <c r="E63" s="8" t="n">
        <v>12</v>
      </c>
      <c r="F63" s="8" t="n">
        <v>2</v>
      </c>
      <c r="G63" s="8" t="n">
        <v>505</v>
      </c>
      <c r="H63" s="8" t="n">
        <v>1254</v>
      </c>
      <c r="I63" s="8" t="n">
        <v>23</v>
      </c>
      <c r="J63" s="8" t="n">
        <v>25</v>
      </c>
      <c r="K63" s="9" t="n">
        <v>0.2</v>
      </c>
      <c r="M63" s="8"/>
    </row>
    <row r="64" customFormat="false" ht="15.25" hidden="false" customHeight="false" outlineLevel="0" collapsed="false">
      <c r="A64" s="0" t="s">
        <v>66</v>
      </c>
      <c r="B64" s="1" t="n">
        <v>43924</v>
      </c>
      <c r="C64" s="8" t="n">
        <v>1875</v>
      </c>
      <c r="D64" s="8" t="n">
        <v>104</v>
      </c>
      <c r="E64" s="8" t="n">
        <v>15</v>
      </c>
      <c r="F64" s="8" t="n">
        <v>3</v>
      </c>
      <c r="G64" s="8" t="n">
        <v>505</v>
      </c>
      <c r="H64" s="8" t="n">
        <v>1355</v>
      </c>
      <c r="I64" s="8" t="n">
        <v>23</v>
      </c>
      <c r="J64" s="8" t="n">
        <v>27</v>
      </c>
      <c r="K64" s="9" t="n">
        <v>0.2</v>
      </c>
      <c r="M64" s="8"/>
    </row>
    <row r="65" customFormat="false" ht="15.25" hidden="false" customHeight="false" outlineLevel="0" collapsed="false">
      <c r="A65" s="0" t="s">
        <v>66</v>
      </c>
      <c r="B65" s="1" t="n">
        <v>43925</v>
      </c>
      <c r="C65" s="8" t="n">
        <v>1978</v>
      </c>
      <c r="D65" s="8" t="n">
        <v>103</v>
      </c>
      <c r="E65" s="8" t="n">
        <v>19</v>
      </c>
      <c r="F65" s="8" t="n">
        <v>4</v>
      </c>
      <c r="G65" s="8" t="n">
        <v>612</v>
      </c>
      <c r="H65" s="8" t="n">
        <v>1347</v>
      </c>
      <c r="I65" s="8" t="n">
        <v>23</v>
      </c>
      <c r="J65" s="8" t="n">
        <v>28</v>
      </c>
      <c r="K65" s="9" t="n">
        <v>0.3</v>
      </c>
      <c r="M65" s="8"/>
    </row>
    <row r="66" customFormat="false" ht="15.25" hidden="false" customHeight="false" outlineLevel="0" collapsed="false">
      <c r="A66" s="0" t="s">
        <v>66</v>
      </c>
      <c r="B66" s="1" t="n">
        <v>43926</v>
      </c>
      <c r="C66" s="8" t="n">
        <v>2067</v>
      </c>
      <c r="D66" s="8" t="n">
        <v>89</v>
      </c>
      <c r="E66" s="8" t="n">
        <v>20</v>
      </c>
      <c r="F66" s="8" t="n">
        <v>1</v>
      </c>
      <c r="G66" s="8" t="n">
        <v>674</v>
      </c>
      <c r="H66" s="8" t="n">
        <v>1373</v>
      </c>
      <c r="I66" s="8" t="n">
        <v>23</v>
      </c>
      <c r="J66" s="8" t="n">
        <v>30</v>
      </c>
      <c r="K66" s="9" t="n">
        <v>0.3</v>
      </c>
      <c r="L66" s="8" t="n">
        <v>23669</v>
      </c>
      <c r="M66" s="8" t="n">
        <v>339</v>
      </c>
    </row>
    <row r="67" customFormat="false" ht="15.25" hidden="false" customHeight="false" outlineLevel="0" collapsed="false">
      <c r="A67" s="0" t="s">
        <v>66</v>
      </c>
      <c r="B67" s="1" t="n">
        <v>43927</v>
      </c>
      <c r="C67" s="8" t="n">
        <v>2169</v>
      </c>
      <c r="D67" s="8" t="n">
        <v>102</v>
      </c>
      <c r="E67" s="8" t="n">
        <v>23</v>
      </c>
      <c r="F67" s="8" t="n">
        <v>3</v>
      </c>
      <c r="G67" s="8" t="n">
        <v>793</v>
      </c>
      <c r="H67" s="8" t="n">
        <v>1353</v>
      </c>
      <c r="I67" s="8" t="n">
        <v>23</v>
      </c>
      <c r="J67" s="8" t="n">
        <v>31</v>
      </c>
      <c r="K67" s="9" t="n">
        <v>0.3</v>
      </c>
      <c r="L67" s="8" t="n">
        <v>25071</v>
      </c>
      <c r="M67" s="8" t="n">
        <v>359</v>
      </c>
    </row>
    <row r="68" customFormat="false" ht="15.25" hidden="false" customHeight="false" outlineLevel="0" collapsed="false">
      <c r="A68" s="0" t="s">
        <v>66</v>
      </c>
      <c r="B68" s="1" t="n">
        <v>43928</v>
      </c>
      <c r="C68" s="13" t="n">
        <v>2220</v>
      </c>
      <c r="D68" s="13" t="n">
        <v>51</v>
      </c>
      <c r="E68" s="13" t="n">
        <v>26</v>
      </c>
      <c r="F68" s="13" t="n">
        <v>3</v>
      </c>
      <c r="G68" s="13" t="n">
        <v>793</v>
      </c>
      <c r="H68" s="13" t="n">
        <v>1401</v>
      </c>
      <c r="I68" s="13" t="n">
        <v>23</v>
      </c>
      <c r="J68" s="13" t="n">
        <v>32</v>
      </c>
      <c r="K68" s="14" t="n">
        <v>0.4</v>
      </c>
      <c r="L68" s="13" t="n">
        <v>25071</v>
      </c>
      <c r="M68" s="13" t="n">
        <v>359</v>
      </c>
    </row>
    <row r="69" customFormat="false" ht="15.25" hidden="false" customHeight="false" outlineLevel="0" collapsed="false">
      <c r="A69" s="0" t="s">
        <v>66</v>
      </c>
      <c r="B69" s="1" t="n">
        <v>43929</v>
      </c>
      <c r="C69" s="12" t="n">
        <v>2258</v>
      </c>
      <c r="D69" s="12" t="n">
        <v>38</v>
      </c>
      <c r="E69" s="12" t="n">
        <v>27</v>
      </c>
      <c r="F69" s="12" t="n">
        <v>1</v>
      </c>
      <c r="G69" s="12" t="n">
        <v>888</v>
      </c>
      <c r="H69" s="12" t="n">
        <v>1343</v>
      </c>
      <c r="I69" s="12" t="n">
        <v>61</v>
      </c>
      <c r="J69" s="12" t="n">
        <v>32</v>
      </c>
      <c r="K69" s="14" t="n">
        <v>0.4</v>
      </c>
      <c r="L69" s="12" t="n">
        <v>71860</v>
      </c>
      <c r="M69" s="12" t="n">
        <v>1030</v>
      </c>
    </row>
    <row r="70" customFormat="false" ht="15.25" hidden="false" customHeight="false" outlineLevel="0" collapsed="false">
      <c r="A70" s="0" t="s">
        <v>66</v>
      </c>
      <c r="B70" s="1" t="n">
        <v>43930</v>
      </c>
      <c r="C70" s="12" t="n">
        <v>2369</v>
      </c>
      <c r="D70" s="12" t="n">
        <v>111</v>
      </c>
      <c r="E70" s="12" t="n">
        <v>30</v>
      </c>
      <c r="F70" s="12" t="n">
        <v>3</v>
      </c>
      <c r="G70" s="12" t="n">
        <v>888</v>
      </c>
      <c r="H70" s="12" t="n">
        <v>1451</v>
      </c>
      <c r="I70" s="12" t="n">
        <v>61</v>
      </c>
      <c r="J70" s="12" t="n">
        <v>34</v>
      </c>
      <c r="K70" s="14" t="n">
        <v>0.4</v>
      </c>
      <c r="L70" s="12" t="n">
        <v>71860</v>
      </c>
      <c r="M70" s="12" t="n">
        <v>1030</v>
      </c>
    </row>
    <row r="71" customFormat="false" ht="15.25" hidden="false" customHeight="false" outlineLevel="0" collapsed="false">
      <c r="A71" s="0" t="s">
        <v>66</v>
      </c>
      <c r="B71" s="1" t="n">
        <v>43931</v>
      </c>
      <c r="C71" s="12" t="n">
        <v>2423</v>
      </c>
      <c r="D71" s="12" t="n">
        <v>54</v>
      </c>
      <c r="E71" s="12" t="n">
        <v>32</v>
      </c>
      <c r="F71" s="12" t="n">
        <v>2</v>
      </c>
      <c r="G71" s="12" t="n">
        <v>940</v>
      </c>
      <c r="H71" s="12" t="n">
        <v>1451</v>
      </c>
      <c r="I71" s="12" t="n">
        <v>61</v>
      </c>
      <c r="J71" s="12" t="n">
        <v>35</v>
      </c>
      <c r="K71" s="14" t="n">
        <v>0.5</v>
      </c>
      <c r="L71" s="12" t="n">
        <v>71860</v>
      </c>
      <c r="M71" s="12" t="n">
        <v>1030</v>
      </c>
    </row>
    <row r="72" customFormat="false" ht="15.25" hidden="false" customHeight="false" outlineLevel="0" collapsed="false">
      <c r="A72" s="0" t="s">
        <v>66</v>
      </c>
      <c r="B72" s="1" t="n">
        <v>43932</v>
      </c>
      <c r="C72" s="12" t="n">
        <v>2473</v>
      </c>
      <c r="D72" s="12" t="n">
        <v>50</v>
      </c>
      <c r="E72" s="12" t="n">
        <v>33</v>
      </c>
      <c r="F72" s="12" t="n">
        <v>1</v>
      </c>
      <c r="G72" s="12" t="n">
        <v>1013</v>
      </c>
      <c r="H72" s="12" t="n">
        <v>1427</v>
      </c>
      <c r="I72" s="12" t="n">
        <v>61</v>
      </c>
      <c r="J72" s="12" t="n">
        <v>35</v>
      </c>
      <c r="K72" s="14" t="n">
        <v>0.5</v>
      </c>
      <c r="L72" s="12" t="n">
        <v>71860</v>
      </c>
      <c r="M72" s="12" t="n">
        <v>1030</v>
      </c>
    </row>
    <row r="73" customFormat="false" ht="15.25" hidden="false" customHeight="false" outlineLevel="0" collapsed="false">
      <c r="A73" s="0" t="s">
        <v>66</v>
      </c>
      <c r="B73" s="1" t="n">
        <v>43933</v>
      </c>
      <c r="C73" s="12" t="n">
        <v>2518</v>
      </c>
      <c r="D73" s="12" t="n">
        <v>45</v>
      </c>
      <c r="E73" s="12" t="n">
        <v>35</v>
      </c>
      <c r="F73" s="12" t="n">
        <v>2</v>
      </c>
      <c r="G73" s="12" t="n">
        <v>1135</v>
      </c>
      <c r="H73" s="12" t="n">
        <v>1348</v>
      </c>
      <c r="I73" s="12" t="n">
        <v>61</v>
      </c>
      <c r="J73" s="12" t="n">
        <v>36</v>
      </c>
      <c r="K73" s="14" t="n">
        <v>0.5</v>
      </c>
      <c r="L73" s="12" t="n">
        <v>71860</v>
      </c>
      <c r="M73" s="12" t="n">
        <v>1030</v>
      </c>
    </row>
    <row r="74" customFormat="false" ht="15.25" hidden="false" customHeight="false" outlineLevel="0" collapsed="false">
      <c r="A74" s="0" t="s">
        <v>66</v>
      </c>
      <c r="B74" s="1" t="n">
        <v>43934</v>
      </c>
      <c r="C74" s="12" t="n">
        <v>2551</v>
      </c>
      <c r="D74" s="12" t="n">
        <v>33</v>
      </c>
      <c r="E74" s="12" t="n">
        <v>38</v>
      </c>
      <c r="F74" s="12" t="n">
        <v>3</v>
      </c>
      <c r="G74" s="12" t="n">
        <v>1218</v>
      </c>
      <c r="H74" s="12" t="n">
        <v>1295</v>
      </c>
      <c r="I74" s="12" t="n">
        <v>61</v>
      </c>
      <c r="J74" s="12" t="n">
        <v>37</v>
      </c>
      <c r="K74" s="14" t="n">
        <v>0.5</v>
      </c>
      <c r="L74" s="12" t="n">
        <v>71860</v>
      </c>
      <c r="M74" s="12" t="n">
        <v>1030</v>
      </c>
    </row>
    <row r="75" customFormat="false" ht="15.25" hidden="false" customHeight="false" outlineLevel="0" collapsed="false">
      <c r="A75" s="0" t="s">
        <v>66</v>
      </c>
      <c r="B75" s="1" t="n">
        <v>43935</v>
      </c>
      <c r="C75" s="12" t="n">
        <v>2579</v>
      </c>
      <c r="D75" s="12" t="n">
        <v>28</v>
      </c>
      <c r="E75" s="12" t="n">
        <v>40</v>
      </c>
      <c r="F75" s="12" t="n">
        <v>2</v>
      </c>
      <c r="G75" s="12" t="n">
        <v>1288</v>
      </c>
      <c r="H75" s="12" t="n">
        <v>1251</v>
      </c>
      <c r="I75" s="12" t="n">
        <v>61</v>
      </c>
      <c r="J75" s="12" t="n">
        <v>37</v>
      </c>
      <c r="K75" s="14" t="n">
        <v>0.6</v>
      </c>
      <c r="L75" s="12" t="n">
        <v>71860</v>
      </c>
      <c r="M75" s="12" t="n">
        <v>1030</v>
      </c>
    </row>
    <row r="76" customFormat="false" ht="15.25" hidden="false" customHeight="false" outlineLevel="0" collapsed="false">
      <c r="A76" s="0" t="s">
        <v>66</v>
      </c>
      <c r="B76" s="1" t="n">
        <v>43936</v>
      </c>
      <c r="C76" s="12" t="n">
        <v>2613</v>
      </c>
      <c r="D76" s="12" t="n">
        <v>34</v>
      </c>
      <c r="E76" s="12" t="n">
        <v>41</v>
      </c>
      <c r="F76" s="12" t="n">
        <v>1</v>
      </c>
      <c r="G76" s="12" t="n">
        <v>1405</v>
      </c>
      <c r="H76" s="12" t="n">
        <v>1167</v>
      </c>
      <c r="I76" s="12" t="n">
        <v>61</v>
      </c>
      <c r="J76" s="12" t="n">
        <v>37</v>
      </c>
      <c r="K76" s="14" t="n">
        <v>0.6</v>
      </c>
      <c r="L76" s="12" t="n">
        <v>100498</v>
      </c>
      <c r="M76" s="12" t="n">
        <v>1440</v>
      </c>
    </row>
    <row r="77" customFormat="false" ht="15.25" hidden="false" customHeight="false" outlineLevel="0" collapsed="false">
      <c r="A77" s="0" t="s">
        <v>66</v>
      </c>
      <c r="B77" s="1" t="n">
        <v>43937</v>
      </c>
      <c r="C77" s="12" t="n">
        <v>2643</v>
      </c>
      <c r="D77" s="12" t="n">
        <v>30</v>
      </c>
      <c r="E77" s="12" t="n">
        <v>43</v>
      </c>
      <c r="F77" s="12" t="n">
        <v>2</v>
      </c>
      <c r="G77" s="12" t="n">
        <v>1497</v>
      </c>
      <c r="H77" s="12" t="n">
        <v>1103</v>
      </c>
      <c r="I77" s="12" t="n">
        <v>61</v>
      </c>
      <c r="J77" s="12" t="n">
        <v>38</v>
      </c>
      <c r="K77" s="14" t="n">
        <v>0.6</v>
      </c>
      <c r="L77" s="12" t="n">
        <v>100498</v>
      </c>
      <c r="M77" s="12" t="n">
        <v>1440</v>
      </c>
    </row>
    <row r="78" customFormat="false" ht="15.25" hidden="false" customHeight="false" outlineLevel="0" collapsed="false">
      <c r="A78" s="0" t="s">
        <v>66</v>
      </c>
      <c r="B78" s="1" t="n">
        <v>43938</v>
      </c>
      <c r="C78" s="12" t="n">
        <v>2672</v>
      </c>
      <c r="D78" s="12" t="n">
        <v>29</v>
      </c>
      <c r="E78" s="12" t="n">
        <v>46</v>
      </c>
      <c r="F78" s="12" t="n">
        <v>3</v>
      </c>
      <c r="G78" s="12" t="n">
        <v>1593</v>
      </c>
      <c r="H78" s="12" t="n">
        <v>1033</v>
      </c>
      <c r="I78" s="12" t="n">
        <v>61</v>
      </c>
      <c r="J78" s="12" t="n">
        <v>38</v>
      </c>
      <c r="K78" s="14" t="n">
        <v>0.7</v>
      </c>
      <c r="L78" s="12" t="n">
        <v>100498</v>
      </c>
      <c r="M78" s="12" t="n">
        <v>1440</v>
      </c>
    </row>
    <row r="79" customFormat="false" ht="15.25" hidden="false" customHeight="false" outlineLevel="0" collapsed="false">
      <c r="A79" s="0" t="s">
        <v>66</v>
      </c>
      <c r="B79" s="1" t="n">
        <v>43939</v>
      </c>
      <c r="C79" s="12" t="n">
        <v>2700</v>
      </c>
      <c r="D79" s="12" t="n">
        <v>28</v>
      </c>
      <c r="E79" s="12" t="n">
        <v>47</v>
      </c>
      <c r="F79" s="12" t="n">
        <v>1</v>
      </c>
      <c r="G79" s="12" t="n">
        <v>1689</v>
      </c>
      <c r="H79" s="12" t="n">
        <v>964</v>
      </c>
      <c r="I79" s="12" t="n">
        <v>61</v>
      </c>
      <c r="J79" s="12" t="n">
        <v>39</v>
      </c>
      <c r="K79" s="14" t="n">
        <v>0.7</v>
      </c>
      <c r="L79" s="12" t="n">
        <v>100498</v>
      </c>
      <c r="M79" s="12" t="n">
        <v>1440</v>
      </c>
    </row>
    <row r="80" customFormat="false" ht="15.25" hidden="false" customHeight="false" outlineLevel="0" collapsed="false">
      <c r="A80" s="0" t="s">
        <v>66</v>
      </c>
      <c r="B80" s="1" t="n">
        <v>43940</v>
      </c>
      <c r="C80" s="12" t="n">
        <v>2733</v>
      </c>
      <c r="D80" s="12" t="n">
        <v>33</v>
      </c>
      <c r="E80" s="12" t="n">
        <v>47</v>
      </c>
      <c r="F80" s="12" t="n">
        <v>0</v>
      </c>
      <c r="G80" s="12" t="n">
        <v>1787</v>
      </c>
      <c r="H80" s="12" t="n">
        <v>899</v>
      </c>
      <c r="I80" s="12" t="n">
        <v>61</v>
      </c>
      <c r="J80" s="12" t="n">
        <v>39</v>
      </c>
      <c r="K80" s="14" t="n">
        <v>0.7</v>
      </c>
      <c r="L80" s="12" t="n">
        <v>100498</v>
      </c>
      <c r="M80" s="12" t="n">
        <v>1440</v>
      </c>
    </row>
    <row r="81" customFormat="false" ht="15.25" hidden="false" customHeight="false" outlineLevel="0" collapsed="false">
      <c r="A81" s="0" t="s">
        <v>66</v>
      </c>
      <c r="B81" s="1" t="n">
        <v>43941</v>
      </c>
      <c r="C81" s="12" t="n">
        <v>2765</v>
      </c>
      <c r="D81" s="12" t="n">
        <v>32</v>
      </c>
      <c r="E81" s="12" t="n">
        <v>47</v>
      </c>
      <c r="F81" s="12" t="n">
        <v>0</v>
      </c>
      <c r="G81" s="12" t="n">
        <v>1928</v>
      </c>
      <c r="H81" s="12" t="n">
        <v>790</v>
      </c>
      <c r="I81" s="12" t="n">
        <v>61</v>
      </c>
      <c r="J81" s="12" t="n">
        <v>40</v>
      </c>
      <c r="K81" s="14" t="n">
        <v>0.7</v>
      </c>
      <c r="L81" s="12" t="n">
        <v>100498</v>
      </c>
      <c r="M81" s="12" t="n">
        <v>1440</v>
      </c>
    </row>
    <row r="82" customFormat="false" ht="15.25" hidden="false" customHeight="false" outlineLevel="0" collapsed="false">
      <c r="A82" s="0" t="s">
        <v>66</v>
      </c>
      <c r="B82" s="1" t="n">
        <v>43942</v>
      </c>
      <c r="C82" s="6" t="n">
        <v>2792</v>
      </c>
      <c r="D82" s="6" t="n">
        <v>27</v>
      </c>
      <c r="E82" s="6" t="n">
        <v>47</v>
      </c>
      <c r="F82" s="6" t="n">
        <v>0</v>
      </c>
      <c r="G82" s="6" t="n">
        <v>1999</v>
      </c>
      <c r="H82" s="6" t="n">
        <v>746</v>
      </c>
      <c r="I82" s="6" t="n">
        <v>61</v>
      </c>
      <c r="J82" s="6" t="n">
        <v>40</v>
      </c>
      <c r="K82" s="9" t="n">
        <v>0.7</v>
      </c>
      <c r="L82" s="6" t="n">
        <v>142589</v>
      </c>
      <c r="M82" s="6" t="n">
        <v>2043</v>
      </c>
    </row>
    <row r="83" customFormat="false" ht="15.25" hidden="false" customHeight="false" outlineLevel="0" collapsed="false">
      <c r="A83" s="0" t="s">
        <v>66</v>
      </c>
      <c r="B83" s="1" t="n">
        <v>43943</v>
      </c>
      <c r="C83" s="6" t="n">
        <v>2811</v>
      </c>
      <c r="D83" s="6" t="n">
        <v>19</v>
      </c>
      <c r="E83" s="6" t="n">
        <v>48</v>
      </c>
      <c r="F83" s="6" t="n">
        <v>1</v>
      </c>
      <c r="G83" s="6" t="n">
        <v>2108</v>
      </c>
      <c r="H83" s="6" t="n">
        <v>655</v>
      </c>
      <c r="I83" s="6" t="n">
        <v>61</v>
      </c>
      <c r="J83" s="6" t="n">
        <v>40</v>
      </c>
      <c r="K83" s="9" t="n">
        <v>0.7</v>
      </c>
      <c r="L83" s="6" t="n">
        <v>142589</v>
      </c>
      <c r="M83" s="6" t="n">
        <v>2043</v>
      </c>
    </row>
    <row r="84" customFormat="false" ht="15.25" hidden="false" customHeight="false" outlineLevel="0" collapsed="false">
      <c r="A84" s="0" t="s">
        <v>66</v>
      </c>
      <c r="B84" s="1" t="n">
        <v>43944</v>
      </c>
      <c r="C84" s="6" t="n">
        <v>2826</v>
      </c>
      <c r="D84" s="6" t="n">
        <v>15</v>
      </c>
      <c r="E84" s="6" t="n">
        <v>49</v>
      </c>
      <c r="F84" s="6" t="n">
        <v>1</v>
      </c>
      <c r="G84" s="6" t="n">
        <v>2352</v>
      </c>
      <c r="H84" s="6" t="n">
        <v>425</v>
      </c>
      <c r="I84" s="6" t="n">
        <v>61</v>
      </c>
      <c r="J84" s="6" t="n">
        <v>40</v>
      </c>
      <c r="K84" s="9" t="n">
        <v>0.7</v>
      </c>
      <c r="L84" s="6" t="n">
        <v>142589</v>
      </c>
      <c r="M84" s="6" t="n">
        <v>2043</v>
      </c>
    </row>
    <row r="85" customFormat="false" ht="15.25" hidden="false" customHeight="false" outlineLevel="0" collapsed="false">
      <c r="A85" s="0" t="s">
        <v>66</v>
      </c>
      <c r="B85" s="1" t="n">
        <v>43945</v>
      </c>
      <c r="C85" s="6" t="n">
        <v>2839</v>
      </c>
      <c r="D85" s="6" t="n">
        <v>13</v>
      </c>
      <c r="E85" s="6" t="n">
        <v>50</v>
      </c>
      <c r="F85" s="6" t="n">
        <v>1</v>
      </c>
      <c r="G85" s="6" t="n">
        <v>2430</v>
      </c>
      <c r="H85" s="6" t="n">
        <v>359</v>
      </c>
      <c r="I85" s="6" t="n">
        <v>61</v>
      </c>
      <c r="J85" s="6" t="n">
        <v>41</v>
      </c>
      <c r="K85" s="9" t="n">
        <v>0.7</v>
      </c>
      <c r="L85" s="6" t="n">
        <v>142589</v>
      </c>
      <c r="M85" s="6" t="n">
        <v>2043</v>
      </c>
    </row>
    <row r="86" customFormat="false" ht="15.25" hidden="false" customHeight="false" outlineLevel="0" collapsed="false">
      <c r="A86" s="0" t="s">
        <v>66</v>
      </c>
      <c r="B86" s="1" t="n">
        <v>43946</v>
      </c>
      <c r="C86" s="6" t="n">
        <v>2854</v>
      </c>
      <c r="D86" s="6" t="n">
        <v>15</v>
      </c>
      <c r="E86" s="6" t="n">
        <v>50</v>
      </c>
      <c r="F86" s="6" t="n">
        <v>0</v>
      </c>
      <c r="G86" s="6" t="n">
        <v>2490</v>
      </c>
      <c r="H86" s="6" t="n">
        <v>314</v>
      </c>
      <c r="I86" s="6" t="n">
        <v>61</v>
      </c>
      <c r="J86" s="6" t="n">
        <v>41</v>
      </c>
      <c r="K86" s="9" t="n">
        <v>0.7</v>
      </c>
      <c r="L86" s="6" t="n">
        <v>142589</v>
      </c>
      <c r="M86" s="6" t="n">
        <v>2043</v>
      </c>
    </row>
    <row r="87" customFormat="false" ht="15.25" hidden="false" customHeight="false" outlineLevel="0" collapsed="false">
      <c r="A87" s="0" t="s">
        <v>66</v>
      </c>
      <c r="B87" s="1" t="n">
        <v>43947</v>
      </c>
      <c r="C87" s="6" t="n">
        <v>2907</v>
      </c>
      <c r="D87" s="6" t="n">
        <v>53</v>
      </c>
      <c r="E87" s="6" t="n">
        <v>51</v>
      </c>
      <c r="F87" s="6" t="n">
        <v>1</v>
      </c>
      <c r="G87" s="6" t="n">
        <v>2547</v>
      </c>
      <c r="H87" s="6" t="n">
        <v>309</v>
      </c>
      <c r="I87" s="6" t="n">
        <v>61</v>
      </c>
      <c r="J87" s="6" t="n">
        <v>42</v>
      </c>
      <c r="K87" s="9" t="n">
        <v>0.7</v>
      </c>
      <c r="L87" s="6" t="n">
        <v>142589</v>
      </c>
      <c r="M87" s="6" t="n">
        <v>2043</v>
      </c>
    </row>
    <row r="88" customFormat="false" ht="15.25" hidden="false" customHeight="false" outlineLevel="0" collapsed="false">
      <c r="A88" s="0" t="s">
        <v>66</v>
      </c>
      <c r="B88" s="1" t="n">
        <v>43948</v>
      </c>
      <c r="C88" s="6" t="n">
        <v>2922</v>
      </c>
      <c r="D88" s="6" t="n">
        <v>15</v>
      </c>
      <c r="E88" s="6" t="n">
        <v>51</v>
      </c>
      <c r="F88" s="6" t="n">
        <v>0</v>
      </c>
      <c r="G88" s="6" t="n">
        <v>2594</v>
      </c>
      <c r="H88" s="6" t="n">
        <v>277</v>
      </c>
      <c r="I88" s="6" t="n">
        <v>61</v>
      </c>
      <c r="J88" s="6" t="n">
        <v>42</v>
      </c>
      <c r="K88" s="9" t="n">
        <v>0.7</v>
      </c>
      <c r="L88" s="6" t="n">
        <v>142589</v>
      </c>
      <c r="M88" s="6" t="n">
        <v>2043</v>
      </c>
    </row>
    <row r="89" customFormat="false" ht="14" hidden="false" customHeight="false" outlineLevel="0" collapsed="false">
      <c r="A89" s="0" t="s">
        <v>66</v>
      </c>
      <c r="B89" s="1" t="n">
        <v>43949</v>
      </c>
      <c r="C89" s="2" t="n">
        <v>2931</v>
      </c>
      <c r="D89" s="2" t="n">
        <v>9</v>
      </c>
      <c r="E89" s="2" t="n">
        <v>52</v>
      </c>
      <c r="F89" s="2" t="n">
        <v>1</v>
      </c>
      <c r="G89" s="2" t="n">
        <v>2609</v>
      </c>
      <c r="H89" s="2" t="n">
        <v>270</v>
      </c>
      <c r="I89" s="2" t="n">
        <v>61</v>
      </c>
      <c r="J89" s="2" t="n">
        <v>42</v>
      </c>
      <c r="K89" s="2" t="n">
        <v>0.7</v>
      </c>
      <c r="L89" s="2" t="n">
        <v>178083</v>
      </c>
      <c r="M89" s="2" t="n">
        <v>2551</v>
      </c>
    </row>
    <row r="90" customFormat="false" ht="14" hidden="false" customHeight="false" outlineLevel="0" collapsed="false">
      <c r="A90" s="0" t="s">
        <v>66</v>
      </c>
      <c r="B90" s="1" t="n">
        <v>43950</v>
      </c>
      <c r="C90" s="2" t="n">
        <v>2938</v>
      </c>
      <c r="D90" s="2" t="n">
        <v>7</v>
      </c>
      <c r="E90" s="2" t="n">
        <v>54</v>
      </c>
      <c r="F90" s="2" t="n">
        <v>2</v>
      </c>
      <c r="G90" s="2" t="n">
        <v>2652</v>
      </c>
      <c r="H90" s="2" t="n">
        <v>232</v>
      </c>
      <c r="I90" s="2" t="n">
        <v>61</v>
      </c>
      <c r="J90" s="2" t="n">
        <v>42</v>
      </c>
      <c r="K90" s="2" t="n">
        <v>0.8</v>
      </c>
      <c r="L90" s="2" t="n">
        <v>178083</v>
      </c>
      <c r="M90" s="2" t="n">
        <v>2551</v>
      </c>
    </row>
    <row r="91" customFormat="false" ht="14" hidden="false" customHeight="false" outlineLevel="0" collapsed="false">
      <c r="A91" s="0" t="s">
        <v>66</v>
      </c>
      <c r="B91" s="1" t="n">
        <v>43951</v>
      </c>
      <c r="C91" s="2" t="n">
        <v>2947</v>
      </c>
      <c r="D91" s="2" t="n">
        <v>9</v>
      </c>
      <c r="E91" s="2" t="n">
        <v>54</v>
      </c>
      <c r="F91" s="2" t="n">
        <v>0</v>
      </c>
      <c r="G91" s="2" t="n">
        <v>2665</v>
      </c>
      <c r="H91" s="2" t="n">
        <v>228</v>
      </c>
      <c r="I91" s="2" t="n">
        <v>61</v>
      </c>
      <c r="J91" s="2" t="n">
        <v>42</v>
      </c>
      <c r="K91" s="2" t="n">
        <v>0.8</v>
      </c>
      <c r="L91" s="2" t="n">
        <v>178083</v>
      </c>
      <c r="M91" s="2" t="n">
        <v>2551</v>
      </c>
    </row>
    <row r="92" customFormat="false" ht="14.75" hidden="false" customHeight="false" outlineLevel="0" collapsed="false">
      <c r="A92" s="0" t="s">
        <v>66</v>
      </c>
      <c r="B92" s="1" t="n">
        <v>43952</v>
      </c>
      <c r="C92" s="2" t="n">
        <v>2954</v>
      </c>
      <c r="D92" s="2" t="n">
        <v>7</v>
      </c>
      <c r="E92" s="2" t="n">
        <v>54</v>
      </c>
      <c r="F92" s="2" t="n">
        <v>0</v>
      </c>
      <c r="G92" s="2" t="n">
        <v>2684</v>
      </c>
      <c r="H92" s="2" t="n">
        <v>216</v>
      </c>
      <c r="I92" s="2" t="n">
        <v>61</v>
      </c>
      <c r="J92" s="2" t="n">
        <v>42</v>
      </c>
      <c r="K92" s="2" t="n">
        <v>0.8</v>
      </c>
      <c r="L92" s="2" t="n">
        <v>178083</v>
      </c>
      <c r="M92" s="2" t="n">
        <v>2551</v>
      </c>
    </row>
    <row r="93" customFormat="false" ht="15.25" hidden="false" customHeight="false" outlineLevel="0" collapsed="false">
      <c r="A93" s="0" t="s">
        <v>66</v>
      </c>
      <c r="B93" s="1" t="n">
        <v>43953</v>
      </c>
      <c r="C93" s="6" t="n">
        <f aca="false">Sheet1!MS94</f>
        <v>2960</v>
      </c>
      <c r="D93" s="6" t="n">
        <f aca="false">Sheet1!MT94</f>
        <v>6</v>
      </c>
      <c r="E93" s="6" t="n">
        <f aca="false">Sheet1!MU94</f>
        <v>54</v>
      </c>
      <c r="F93" s="6" t="n">
        <f aca="false">Sheet1!MV94</f>
        <v>0</v>
      </c>
      <c r="G93" s="6" t="n">
        <f aca="false">Sheet1!MW94</f>
        <v>2719</v>
      </c>
      <c r="H93" s="6" t="n">
        <f aca="false">Sheet1!MX94</f>
        <v>187</v>
      </c>
      <c r="I93" s="6" t="n">
        <f aca="false">Sheet1!MY94</f>
        <v>61</v>
      </c>
      <c r="J93" s="6" t="n">
        <f aca="false">Sheet1!MZ94</f>
        <v>42</v>
      </c>
      <c r="K93" s="6" t="n">
        <f aca="false">Sheet1!NA94</f>
        <v>0.8</v>
      </c>
      <c r="L93" s="6" t="n">
        <f aca="false">Sheet1!NB94</f>
        <v>178083</v>
      </c>
      <c r="M93" s="6" t="n">
        <f aca="false">Sheet1!NC94</f>
        <v>2551</v>
      </c>
    </row>
    <row r="94" customFormat="false" ht="15.25" hidden="false" customHeight="false" outlineLevel="0" collapsed="false">
      <c r="A94" s="0" t="s">
        <v>66</v>
      </c>
      <c r="B94" s="1" t="n">
        <v>43954</v>
      </c>
      <c r="C94" s="6" t="n">
        <f aca="false">Sheet1!MS95</f>
        <v>2966</v>
      </c>
      <c r="D94" s="6" t="n">
        <f aca="false">Sheet1!MT95</f>
        <v>6</v>
      </c>
      <c r="E94" s="6" t="n">
        <f aca="false">Sheet1!MU95</f>
        <v>54</v>
      </c>
      <c r="F94" s="6" t="n">
        <f aca="false">Sheet1!MV95</f>
        <v>0</v>
      </c>
      <c r="G94" s="6" t="n">
        <f aca="false">Sheet1!MW95</f>
        <v>2732</v>
      </c>
      <c r="H94" s="6" t="n">
        <f aca="false">Sheet1!MX95</f>
        <v>180</v>
      </c>
      <c r="I94" s="6" t="n">
        <f aca="false">Sheet1!MY95</f>
        <v>61</v>
      </c>
      <c r="J94" s="6" t="n">
        <f aca="false">Sheet1!MZ95</f>
        <v>42</v>
      </c>
      <c r="K94" s="6" t="n">
        <f aca="false">Sheet1!NA95</f>
        <v>0.8</v>
      </c>
      <c r="L94" s="6" t="n">
        <f aca="false">Sheet1!NB95</f>
        <v>178083</v>
      </c>
      <c r="M94" s="6" t="n">
        <f aca="false">Sheet1!NC95</f>
        <v>2551</v>
      </c>
    </row>
    <row r="95" customFormat="false" ht="15.25" hidden="false" customHeight="false" outlineLevel="0" collapsed="false">
      <c r="A95" s="0" t="s">
        <v>66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9"/>
      <c r="L95" s="6"/>
      <c r="M95" s="6"/>
    </row>
    <row r="96" customFormat="false" ht="15.25" hidden="false" customHeight="false" outlineLevel="0" collapsed="false">
      <c r="A96" s="0" t="s">
        <v>66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9"/>
      <c r="L96" s="6"/>
      <c r="M96" s="6"/>
    </row>
    <row r="97" customFormat="false" ht="15.25" hidden="false" customHeight="false" outlineLevel="0" collapsed="false">
      <c r="A97" s="0" t="s">
        <v>66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9"/>
      <c r="L97" s="6"/>
      <c r="M97" s="6"/>
    </row>
    <row r="98" customFormat="false" ht="15.25" hidden="false" customHeight="false" outlineLevel="0" collapsed="false">
      <c r="A98" s="0" t="s">
        <v>66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9"/>
      <c r="L98" s="6"/>
      <c r="M98" s="6"/>
    </row>
    <row r="99" customFormat="false" ht="15.25" hidden="false" customHeight="false" outlineLevel="0" collapsed="false">
      <c r="A99" s="0" t="s">
        <v>66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9"/>
      <c r="L99" s="6"/>
      <c r="M99" s="6"/>
    </row>
    <row r="100" customFormat="false" ht="15.25" hidden="false" customHeight="false" outlineLevel="0" collapsed="false">
      <c r="A100" s="0" t="s">
        <v>66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9"/>
      <c r="L100" s="6"/>
      <c r="M100" s="6"/>
    </row>
    <row r="101" customFormat="false" ht="15.25" hidden="false" customHeight="false" outlineLevel="0" collapsed="false">
      <c r="A101" s="0" t="s">
        <v>66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9"/>
      <c r="L101" s="6"/>
      <c r="M101" s="6"/>
    </row>
    <row r="102" customFormat="false" ht="15.25" hidden="false" customHeight="false" outlineLevel="0" collapsed="false">
      <c r="A102" s="0" t="s">
        <v>66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9"/>
      <c r="L102" s="6"/>
      <c r="M102" s="6"/>
    </row>
    <row r="103" customFormat="false" ht="15.25" hidden="false" customHeight="false" outlineLevel="0" collapsed="false">
      <c r="A103" s="0" t="s">
        <v>66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9"/>
      <c r="L103" s="6"/>
      <c r="M103" s="6"/>
    </row>
    <row r="104" customFormat="false" ht="15.25" hidden="false" customHeight="false" outlineLevel="0" collapsed="false">
      <c r="A104" s="0" t="s">
        <v>66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9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9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9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9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9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9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9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9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9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9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9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9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9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9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9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9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9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9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9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9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9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9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9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9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9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9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9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9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9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9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9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9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9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9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9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9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9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33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9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9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33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9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33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9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9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9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9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9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9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9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9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9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9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9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9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5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5"/>
    <col collapsed="false" customWidth="true" hidden="false" outlineLevel="0" max="11" min="11" style="30" width="9.75"/>
    <col collapsed="false" customWidth="true" hidden="false" outlineLevel="0" max="13" min="12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31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67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25" hidden="false" customHeight="false" outlineLevel="0" collapsed="false">
      <c r="A3" s="0" t="s">
        <v>67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25" hidden="false" customHeight="false" outlineLevel="0" collapsed="false">
      <c r="A4" s="0" t="s">
        <v>67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25" hidden="false" customHeight="false" outlineLevel="0" collapsed="false">
      <c r="A5" s="0" t="s">
        <v>67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25" hidden="false" customHeight="false" outlineLevel="0" collapsed="false">
      <c r="A6" s="0" t="s">
        <v>67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25" hidden="false" customHeight="false" outlineLevel="0" collapsed="false">
      <c r="A7" s="0" t="s">
        <v>67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25" hidden="false" customHeight="false" outlineLevel="0" collapsed="false">
      <c r="A8" s="0" t="s">
        <v>67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25" hidden="false" customHeight="false" outlineLevel="0" collapsed="false">
      <c r="A9" s="0" t="s">
        <v>67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25" hidden="false" customHeight="false" outlineLevel="0" collapsed="false">
      <c r="A10" s="0" t="s">
        <v>67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25" hidden="false" customHeight="false" outlineLevel="0" collapsed="false">
      <c r="A11" s="0" t="s">
        <v>67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25" hidden="false" customHeight="false" outlineLevel="0" collapsed="false">
      <c r="A12" s="0" t="s">
        <v>67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25" hidden="false" customHeight="false" outlineLevel="0" collapsed="false">
      <c r="A13" s="0" t="s">
        <v>67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25" hidden="false" customHeight="false" outlineLevel="0" collapsed="false">
      <c r="A14" s="0" t="s">
        <v>67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25" hidden="false" customHeight="false" outlineLevel="0" collapsed="false">
      <c r="A15" s="0" t="s">
        <v>67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25" hidden="false" customHeight="false" outlineLevel="0" collapsed="false">
      <c r="A16" s="0" t="s">
        <v>67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25" hidden="false" customHeight="false" outlineLevel="0" collapsed="false">
      <c r="A17" s="0" t="s">
        <v>67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25" hidden="false" customHeight="false" outlineLevel="0" collapsed="false">
      <c r="A18" s="0" t="s">
        <v>67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25" hidden="false" customHeight="false" outlineLevel="0" collapsed="false">
      <c r="A19" s="0" t="s">
        <v>67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25" hidden="false" customHeight="false" outlineLevel="0" collapsed="false">
      <c r="A20" s="0" t="s">
        <v>67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25" hidden="false" customHeight="false" outlineLevel="0" collapsed="false">
      <c r="A21" s="0" t="s">
        <v>67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25" hidden="false" customHeight="false" outlineLevel="0" collapsed="false">
      <c r="A22" s="0" t="s">
        <v>67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25" hidden="false" customHeight="false" outlineLevel="0" collapsed="false">
      <c r="A23" s="0" t="s">
        <v>67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25" hidden="false" customHeight="false" outlineLevel="0" collapsed="false">
      <c r="A24" s="0" t="s">
        <v>67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25" hidden="false" customHeight="false" outlineLevel="0" collapsed="false">
      <c r="A25" s="0" t="s">
        <v>67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25" hidden="false" customHeight="false" outlineLevel="0" collapsed="false">
      <c r="A26" s="0" t="s">
        <v>67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25" hidden="false" customHeight="false" outlineLevel="0" collapsed="false">
      <c r="A27" s="0" t="s">
        <v>67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25" hidden="false" customHeight="false" outlineLevel="0" collapsed="false">
      <c r="A28" s="0" t="s">
        <v>67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25" hidden="false" customHeight="false" outlineLevel="0" collapsed="false">
      <c r="A29" s="0" t="s">
        <v>67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25" hidden="false" customHeight="false" outlineLevel="0" collapsed="false">
      <c r="A30" s="0" t="s">
        <v>67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25" hidden="false" customHeight="false" outlineLevel="0" collapsed="false">
      <c r="A31" s="0" t="s">
        <v>67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25" hidden="false" customHeight="false" outlineLevel="0" collapsed="false">
      <c r="A32" s="0" t="s">
        <v>67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25" hidden="false" customHeight="false" outlineLevel="0" collapsed="false">
      <c r="A33" s="0" t="s">
        <v>67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25" hidden="false" customHeight="false" outlineLevel="0" collapsed="false">
      <c r="A34" s="0" t="s">
        <v>67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25" hidden="false" customHeight="false" outlineLevel="0" collapsed="false">
      <c r="A35" s="0" t="s">
        <v>67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25" hidden="false" customHeight="false" outlineLevel="0" collapsed="false">
      <c r="A36" s="0" t="s">
        <v>67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25" hidden="false" customHeight="false" outlineLevel="0" collapsed="false">
      <c r="A37" s="0" t="s">
        <v>67</v>
      </c>
      <c r="B37" s="1" t="n">
        <v>43897</v>
      </c>
      <c r="C37" s="7" t="n">
        <v>8</v>
      </c>
      <c r="D37" s="7" t="n">
        <v>6</v>
      </c>
      <c r="E37" s="7"/>
      <c r="F37" s="7"/>
      <c r="G37" s="7"/>
      <c r="H37" s="7" t="n">
        <v>8</v>
      </c>
      <c r="I37" s="7"/>
      <c r="J37" s="7"/>
      <c r="K37" s="9"/>
      <c r="L37" s="7"/>
      <c r="M37" s="7"/>
    </row>
    <row r="38" customFormat="false" ht="15.25" hidden="false" customHeight="false" outlineLevel="0" collapsed="false">
      <c r="A38" s="0" t="s">
        <v>67</v>
      </c>
      <c r="B38" s="1" t="n">
        <v>43898</v>
      </c>
      <c r="C38" s="6" t="n">
        <v>9</v>
      </c>
      <c r="D38" s="6" t="n">
        <v>1</v>
      </c>
      <c r="E38" s="6" t="n">
        <v>1</v>
      </c>
      <c r="F38" s="6" t="n">
        <v>1</v>
      </c>
      <c r="G38" s="6"/>
      <c r="H38" s="6" t="n">
        <v>8</v>
      </c>
      <c r="I38" s="6"/>
      <c r="J38" s="6"/>
      <c r="K38" s="9"/>
      <c r="L38" s="6"/>
      <c r="M38" s="6"/>
    </row>
    <row r="39" customFormat="false" ht="15.25" hidden="false" customHeight="false" outlineLevel="0" collapsed="false">
      <c r="A39" s="0" t="s">
        <v>67</v>
      </c>
      <c r="B39" s="1" t="n">
        <v>43899</v>
      </c>
      <c r="C39" s="6" t="n">
        <v>12</v>
      </c>
      <c r="D39" s="6" t="n">
        <v>3</v>
      </c>
      <c r="E39" s="6" t="n">
        <v>1</v>
      </c>
      <c r="F39" s="6" t="n">
        <v>0</v>
      </c>
      <c r="G39" s="6"/>
      <c r="H39" s="6" t="n">
        <v>11</v>
      </c>
      <c r="I39" s="6"/>
      <c r="J39" s="6" t="n">
        <v>0.3</v>
      </c>
      <c r="K39" s="9"/>
      <c r="L39" s="6"/>
      <c r="M39" s="6"/>
    </row>
    <row r="40" customFormat="false" ht="15.25" hidden="false" customHeight="false" outlineLevel="0" collapsed="false">
      <c r="A40" s="0" t="s">
        <v>67</v>
      </c>
      <c r="B40" s="1" t="n">
        <v>43900</v>
      </c>
      <c r="C40" s="6" t="n">
        <v>17</v>
      </c>
      <c r="D40" s="6" t="n">
        <v>5</v>
      </c>
      <c r="E40" s="6" t="n">
        <v>1</v>
      </c>
      <c r="F40" s="6" t="n">
        <v>0</v>
      </c>
      <c r="G40" s="6"/>
      <c r="H40" s="6" t="n">
        <v>16</v>
      </c>
      <c r="I40" s="6"/>
      <c r="J40" s="6" t="n">
        <v>0.4</v>
      </c>
      <c r="K40" s="9"/>
      <c r="L40" s="6"/>
      <c r="M40" s="6"/>
    </row>
    <row r="41" customFormat="false" ht="15.25" hidden="false" customHeight="false" outlineLevel="0" collapsed="false">
      <c r="A41" s="0" t="s">
        <v>67</v>
      </c>
      <c r="B41" s="1" t="n">
        <v>43901</v>
      </c>
      <c r="C41" s="6" t="n">
        <v>19</v>
      </c>
      <c r="D41" s="6" t="n">
        <v>2</v>
      </c>
      <c r="E41" s="6" t="n">
        <v>1</v>
      </c>
      <c r="F41" s="6" t="n">
        <v>0</v>
      </c>
      <c r="G41" s="6"/>
      <c r="H41" s="6" t="n">
        <v>18</v>
      </c>
      <c r="I41" s="6" t="n">
        <v>1</v>
      </c>
      <c r="J41" s="6" t="n">
        <v>0.4</v>
      </c>
      <c r="K41" s="9"/>
      <c r="L41" s="6"/>
      <c r="M41" s="6"/>
    </row>
    <row r="42" customFormat="false" ht="15.25" hidden="false" customHeight="false" outlineLevel="0" collapsed="false">
      <c r="A42" s="0" t="s">
        <v>67</v>
      </c>
      <c r="B42" s="1" t="n">
        <v>43902</v>
      </c>
      <c r="C42" s="6" t="n">
        <v>19</v>
      </c>
      <c r="D42" s="6" t="n">
        <v>0</v>
      </c>
      <c r="E42" s="6" t="n">
        <v>1</v>
      </c>
      <c r="F42" s="6" t="n">
        <v>0</v>
      </c>
      <c r="G42" s="6"/>
      <c r="H42" s="6" t="n">
        <v>18</v>
      </c>
      <c r="I42" s="6" t="n">
        <v>1</v>
      </c>
      <c r="J42" s="6" t="n">
        <v>0.4</v>
      </c>
      <c r="K42" s="9"/>
      <c r="L42" s="6"/>
      <c r="M42" s="6"/>
    </row>
    <row r="43" customFormat="false" ht="15.25" hidden="false" customHeight="false" outlineLevel="0" collapsed="false">
      <c r="A43" s="0" t="s">
        <v>67</v>
      </c>
      <c r="B43" s="1" t="n">
        <v>43903</v>
      </c>
      <c r="C43" s="6" t="n">
        <v>30</v>
      </c>
      <c r="D43" s="6" t="n">
        <v>11</v>
      </c>
      <c r="E43" s="6" t="n">
        <v>1</v>
      </c>
      <c r="F43" s="6" t="n">
        <v>0</v>
      </c>
      <c r="G43" s="6"/>
      <c r="H43" s="6" t="n">
        <v>29</v>
      </c>
      <c r="I43" s="6" t="n">
        <v>1</v>
      </c>
      <c r="J43" s="6" t="n">
        <v>0.7</v>
      </c>
      <c r="K43" s="9"/>
      <c r="L43" s="6"/>
      <c r="M43" s="6"/>
    </row>
    <row r="44" customFormat="false" ht="15.25" hidden="false" customHeight="false" outlineLevel="0" collapsed="false">
      <c r="A44" s="0" t="s">
        <v>67</v>
      </c>
      <c r="B44" s="1" t="n">
        <v>43904</v>
      </c>
      <c r="C44" s="6" t="n">
        <v>31</v>
      </c>
      <c r="D44" s="6" t="n">
        <v>1</v>
      </c>
      <c r="E44" s="6" t="n">
        <v>2</v>
      </c>
      <c r="F44" s="6" t="n">
        <v>1</v>
      </c>
      <c r="G44" s="6"/>
      <c r="H44" s="6" t="n">
        <v>29</v>
      </c>
      <c r="I44" s="6" t="n">
        <v>1</v>
      </c>
      <c r="J44" s="6" t="n">
        <v>0.7</v>
      </c>
      <c r="K44" s="9"/>
      <c r="L44" s="6"/>
      <c r="M44" s="6"/>
    </row>
    <row r="45" customFormat="false" ht="15.25" hidden="false" customHeight="false" outlineLevel="0" collapsed="false">
      <c r="A45" s="0" t="s">
        <v>67</v>
      </c>
      <c r="B45" s="1" t="n">
        <v>43905</v>
      </c>
      <c r="C45" s="6" t="n">
        <v>45</v>
      </c>
      <c r="D45" s="6" t="n">
        <v>14</v>
      </c>
      <c r="E45" s="6" t="n">
        <v>2</v>
      </c>
      <c r="F45" s="6" t="n">
        <v>0</v>
      </c>
      <c r="G45" s="6"/>
      <c r="H45" s="6" t="n">
        <v>43</v>
      </c>
      <c r="I45" s="6" t="n">
        <v>1</v>
      </c>
      <c r="J45" s="6" t="n">
        <v>1</v>
      </c>
      <c r="K45" s="9"/>
      <c r="L45" s="6"/>
      <c r="M45" s="6"/>
    </row>
    <row r="46" customFormat="false" ht="15.25" hidden="false" customHeight="false" outlineLevel="0" collapsed="false">
      <c r="A46" s="0" t="s">
        <v>67</v>
      </c>
      <c r="B46" s="1" t="n">
        <v>43906</v>
      </c>
      <c r="C46" s="6" t="n">
        <v>46</v>
      </c>
      <c r="D46" s="6" t="n">
        <v>1</v>
      </c>
      <c r="E46" s="6" t="n">
        <v>2</v>
      </c>
      <c r="F46" s="6" t="n">
        <v>0</v>
      </c>
      <c r="G46" s="6"/>
      <c r="H46" s="6" t="n">
        <v>44</v>
      </c>
      <c r="I46" s="6" t="n">
        <v>1</v>
      </c>
      <c r="J46" s="6" t="n">
        <v>1</v>
      </c>
      <c r="K46" s="9"/>
      <c r="L46" s="6"/>
      <c r="M46" s="6"/>
    </row>
    <row r="47" customFormat="false" ht="15.25" hidden="false" customHeight="false" outlineLevel="0" collapsed="false">
      <c r="A47" s="0" t="s">
        <v>67</v>
      </c>
      <c r="B47" s="1" t="n">
        <v>43907</v>
      </c>
      <c r="C47" s="6" t="n">
        <v>56</v>
      </c>
      <c r="D47" s="6" t="n">
        <v>10</v>
      </c>
      <c r="E47" s="6" t="n">
        <v>2</v>
      </c>
      <c r="F47" s="6" t="n">
        <v>0</v>
      </c>
      <c r="G47" s="6" t="n">
        <v>3</v>
      </c>
      <c r="H47" s="6" t="n">
        <v>51</v>
      </c>
      <c r="I47" s="6" t="n">
        <v>1</v>
      </c>
      <c r="J47" s="6" t="n">
        <v>1.2</v>
      </c>
      <c r="K47" s="9"/>
      <c r="L47" s="6"/>
      <c r="M47" s="6"/>
    </row>
    <row r="48" customFormat="false" ht="15.25" hidden="false" customHeight="false" outlineLevel="0" collapsed="false">
      <c r="A48" s="0" t="s">
        <v>67</v>
      </c>
      <c r="B48" s="1" t="n">
        <v>43908</v>
      </c>
      <c r="C48" s="6" t="n">
        <v>79</v>
      </c>
      <c r="D48" s="6" t="n">
        <v>23</v>
      </c>
      <c r="E48" s="6" t="n">
        <v>2</v>
      </c>
      <c r="F48" s="6" t="n">
        <v>0</v>
      </c>
      <c r="G48" s="6" t="n">
        <v>3</v>
      </c>
      <c r="H48" s="6" t="n">
        <v>74</v>
      </c>
      <c r="I48" s="6" t="n">
        <v>1</v>
      </c>
      <c r="J48" s="6" t="n">
        <v>1.7</v>
      </c>
      <c r="K48" s="9"/>
      <c r="L48" s="6"/>
      <c r="M48" s="6"/>
    </row>
    <row r="49" customFormat="false" ht="15.25" hidden="false" customHeight="false" outlineLevel="0" collapsed="false">
      <c r="A49" s="0" t="s">
        <v>67</v>
      </c>
      <c r="B49" s="1" t="n">
        <v>43909</v>
      </c>
      <c r="C49" s="6" t="n">
        <v>97</v>
      </c>
      <c r="D49" s="6" t="n">
        <v>18</v>
      </c>
      <c r="E49" s="6" t="n">
        <v>2</v>
      </c>
      <c r="F49" s="6" t="n">
        <v>0</v>
      </c>
      <c r="G49" s="6" t="n">
        <v>3</v>
      </c>
      <c r="H49" s="6" t="n">
        <v>92</v>
      </c>
      <c r="I49" s="6" t="n">
        <v>1</v>
      </c>
      <c r="J49" s="6" t="n">
        <v>2</v>
      </c>
      <c r="K49" s="9"/>
      <c r="L49" s="6"/>
      <c r="M49" s="6"/>
    </row>
    <row r="50" customFormat="false" ht="15.25" hidden="false" customHeight="false" outlineLevel="0" collapsed="false">
      <c r="A50" s="0" t="s">
        <v>67</v>
      </c>
      <c r="B50" s="1" t="n">
        <v>43910</v>
      </c>
      <c r="C50" s="6" t="n">
        <v>128</v>
      </c>
      <c r="D50" s="6" t="n">
        <v>31</v>
      </c>
      <c r="E50" s="6" t="n">
        <v>3</v>
      </c>
      <c r="F50" s="6" t="n">
        <v>1</v>
      </c>
      <c r="G50" s="6" t="n">
        <v>3</v>
      </c>
      <c r="H50" s="6" t="n">
        <v>122</v>
      </c>
      <c r="I50" s="6"/>
      <c r="J50" s="6" t="n">
        <v>3</v>
      </c>
      <c r="K50" s="9"/>
      <c r="L50" s="6"/>
      <c r="M50" s="6"/>
    </row>
    <row r="51" customFormat="false" ht="15.25" hidden="false" customHeight="false" outlineLevel="0" collapsed="false">
      <c r="A51" s="0" t="s">
        <v>67</v>
      </c>
      <c r="B51" s="1" t="n">
        <v>43911</v>
      </c>
      <c r="C51" s="6" t="n">
        <v>158</v>
      </c>
      <c r="D51" s="6" t="n">
        <v>30</v>
      </c>
      <c r="E51" s="6" t="n">
        <v>3</v>
      </c>
      <c r="F51" s="6" t="n">
        <v>0</v>
      </c>
      <c r="G51" s="6" t="n">
        <v>3</v>
      </c>
      <c r="H51" s="6" t="n">
        <v>152</v>
      </c>
      <c r="I51" s="6"/>
      <c r="J51" s="6" t="n">
        <v>3</v>
      </c>
      <c r="K51" s="9"/>
      <c r="L51" s="6"/>
      <c r="M51" s="6"/>
    </row>
    <row r="52" customFormat="false" ht="15.25" hidden="false" customHeight="false" outlineLevel="0" collapsed="false">
      <c r="A52" s="0" t="s">
        <v>67</v>
      </c>
      <c r="B52" s="1" t="n">
        <v>43912</v>
      </c>
      <c r="C52" s="6" t="n">
        <v>158</v>
      </c>
      <c r="D52" s="6" t="n">
        <v>0</v>
      </c>
      <c r="E52" s="6" t="n">
        <v>4</v>
      </c>
      <c r="F52" s="6" t="n">
        <v>1</v>
      </c>
      <c r="G52" s="6" t="n">
        <v>3</v>
      </c>
      <c r="H52" s="6" t="n">
        <v>151</v>
      </c>
      <c r="I52" s="6"/>
      <c r="J52" s="6" t="n">
        <v>3</v>
      </c>
      <c r="K52" s="9"/>
      <c r="L52" s="6"/>
      <c r="M52" s="6"/>
    </row>
    <row r="53" customFormat="false" ht="15.25" hidden="false" customHeight="false" outlineLevel="0" collapsed="false">
      <c r="A53" s="0" t="s">
        <v>67</v>
      </c>
      <c r="B53" s="1" t="n">
        <v>43913</v>
      </c>
      <c r="C53" s="6" t="n">
        <v>225</v>
      </c>
      <c r="D53" s="6" t="n">
        <v>67</v>
      </c>
      <c r="E53" s="6" t="n">
        <v>4</v>
      </c>
      <c r="F53" s="6" t="n">
        <v>0</v>
      </c>
      <c r="G53" s="6" t="n">
        <v>27</v>
      </c>
      <c r="H53" s="6" t="n">
        <v>194</v>
      </c>
      <c r="I53" s="6"/>
      <c r="J53" s="6" t="n">
        <v>5</v>
      </c>
      <c r="K53" s="9"/>
      <c r="L53" s="6"/>
      <c r="M53" s="6"/>
    </row>
    <row r="54" customFormat="false" ht="15.25" hidden="false" customHeight="false" outlineLevel="0" collapsed="false">
      <c r="A54" s="0" t="s">
        <v>67</v>
      </c>
      <c r="B54" s="1" t="n">
        <v>43914</v>
      </c>
      <c r="C54" s="6" t="n">
        <v>266</v>
      </c>
      <c r="D54" s="6" t="n">
        <v>41</v>
      </c>
      <c r="E54" s="6" t="n">
        <v>4</v>
      </c>
      <c r="F54" s="6" t="n">
        <v>0</v>
      </c>
      <c r="G54" s="6" t="n">
        <v>27</v>
      </c>
      <c r="H54" s="6" t="n">
        <v>235</v>
      </c>
      <c r="I54" s="6"/>
      <c r="J54" s="6" t="n">
        <v>6</v>
      </c>
      <c r="K54" s="9"/>
      <c r="L54" s="6"/>
      <c r="M54" s="6"/>
    </row>
    <row r="55" customFormat="false" ht="15.25" hidden="false" customHeight="false" outlineLevel="0" collapsed="false">
      <c r="A55" s="0" t="s">
        <v>67</v>
      </c>
      <c r="B55" s="1" t="n">
        <v>43915</v>
      </c>
      <c r="C55" s="8" t="n">
        <v>387</v>
      </c>
      <c r="D55" s="8" t="n">
        <v>121</v>
      </c>
      <c r="E55" s="8" t="n">
        <v>6</v>
      </c>
      <c r="F55" s="8" t="n">
        <v>2</v>
      </c>
      <c r="G55" s="8" t="n">
        <v>52</v>
      </c>
      <c r="H55" s="8" t="n">
        <v>329</v>
      </c>
      <c r="I55" s="8"/>
      <c r="J55" s="8" t="n">
        <v>9</v>
      </c>
      <c r="K55" s="9" t="n">
        <v>0.1</v>
      </c>
      <c r="L55" s="8"/>
      <c r="M55" s="8"/>
    </row>
    <row r="56" customFormat="false" ht="15.25" hidden="false" customHeight="false" outlineLevel="0" collapsed="false">
      <c r="A56" s="0" t="s">
        <v>67</v>
      </c>
      <c r="B56" s="1" t="n">
        <v>43916</v>
      </c>
      <c r="C56" s="8" t="n">
        <v>387</v>
      </c>
      <c r="D56" s="8" t="n">
        <v>0</v>
      </c>
      <c r="E56" s="8" t="n">
        <v>8</v>
      </c>
      <c r="F56" s="8" t="n">
        <v>2</v>
      </c>
      <c r="G56" s="8" t="n">
        <v>52</v>
      </c>
      <c r="H56" s="8" t="n">
        <v>327</v>
      </c>
      <c r="I56" s="8"/>
      <c r="J56" s="8" t="n">
        <v>9</v>
      </c>
      <c r="K56" s="9" t="n">
        <v>0.2</v>
      </c>
      <c r="L56" s="8"/>
      <c r="M56" s="8"/>
    </row>
    <row r="57" customFormat="false" ht="15.25" hidden="false" customHeight="false" outlineLevel="0" collapsed="false">
      <c r="A57" s="0" t="s">
        <v>67</v>
      </c>
      <c r="B57" s="1" t="n">
        <v>43917</v>
      </c>
      <c r="C57" s="8" t="n">
        <v>502</v>
      </c>
      <c r="D57" s="8" t="n">
        <v>115</v>
      </c>
      <c r="E57" s="8" t="n">
        <v>8</v>
      </c>
      <c r="F57" s="8" t="n">
        <v>0</v>
      </c>
      <c r="G57" s="8" t="n">
        <v>63</v>
      </c>
      <c r="H57" s="8" t="n">
        <v>431</v>
      </c>
      <c r="I57" s="8"/>
      <c r="J57" s="8" t="n">
        <v>11</v>
      </c>
      <c r="K57" s="9" t="n">
        <v>0.2</v>
      </c>
      <c r="L57" s="8"/>
      <c r="M57" s="8"/>
    </row>
    <row r="58" customFormat="false" ht="15.25" hidden="false" customHeight="false" outlineLevel="0" collapsed="false">
      <c r="A58" s="0" t="s">
        <v>67</v>
      </c>
      <c r="B58" s="1" t="n">
        <v>43918</v>
      </c>
      <c r="C58" s="8" t="n">
        <v>589</v>
      </c>
      <c r="D58" s="8" t="n">
        <v>87</v>
      </c>
      <c r="E58" s="8" t="n">
        <v>13</v>
      </c>
      <c r="F58" s="8" t="n">
        <v>5</v>
      </c>
      <c r="G58" s="8" t="n">
        <v>72</v>
      </c>
      <c r="H58" s="8" t="n">
        <v>504</v>
      </c>
      <c r="I58" s="8"/>
      <c r="J58" s="8" t="n">
        <v>13</v>
      </c>
      <c r="K58" s="9" t="n">
        <v>0.3</v>
      </c>
      <c r="L58" s="8"/>
      <c r="M58" s="8"/>
    </row>
    <row r="59" customFormat="false" ht="15.25" hidden="false" customHeight="false" outlineLevel="0" collapsed="false">
      <c r="A59" s="0" t="s">
        <v>67</v>
      </c>
      <c r="B59" s="1" t="n">
        <v>43919</v>
      </c>
      <c r="C59" s="8" t="n">
        <v>690</v>
      </c>
      <c r="D59" s="8" t="n">
        <v>101</v>
      </c>
      <c r="E59" s="8" t="n">
        <v>18</v>
      </c>
      <c r="F59" s="8" t="n">
        <v>5</v>
      </c>
      <c r="G59" s="8" t="n">
        <v>72</v>
      </c>
      <c r="H59" s="8" t="n">
        <v>600</v>
      </c>
      <c r="I59" s="8"/>
      <c r="J59" s="8" t="n">
        <v>15</v>
      </c>
      <c r="K59" s="9" t="n">
        <v>0.4</v>
      </c>
      <c r="M59" s="8"/>
    </row>
    <row r="60" customFormat="false" ht="15.25" hidden="false" customHeight="false" outlineLevel="0" collapsed="false">
      <c r="A60" s="0" t="s">
        <v>67</v>
      </c>
      <c r="B60" s="1" t="n">
        <v>43920</v>
      </c>
      <c r="C60" s="8" t="n">
        <v>745</v>
      </c>
      <c r="D60" s="8" t="n">
        <v>55</v>
      </c>
      <c r="E60" s="8" t="n">
        <v>19</v>
      </c>
      <c r="F60" s="8" t="n">
        <v>1</v>
      </c>
      <c r="G60" s="8" t="n">
        <v>72</v>
      </c>
      <c r="H60" s="8" t="n">
        <v>654</v>
      </c>
      <c r="I60" s="8"/>
      <c r="J60" s="8" t="n">
        <v>16</v>
      </c>
      <c r="K60" s="9" t="n">
        <v>0.4</v>
      </c>
      <c r="M60" s="8"/>
    </row>
    <row r="61" customFormat="false" ht="15.25" hidden="false" customHeight="false" outlineLevel="0" collapsed="false">
      <c r="A61" s="0" t="s">
        <v>67</v>
      </c>
      <c r="B61" s="1" t="n">
        <v>43921</v>
      </c>
      <c r="C61" s="8" t="n">
        <v>820</v>
      </c>
      <c r="D61" s="8" t="n">
        <v>75</v>
      </c>
      <c r="E61" s="8" t="n">
        <v>23</v>
      </c>
      <c r="F61" s="8" t="n">
        <v>4</v>
      </c>
      <c r="G61" s="8" t="n">
        <v>228</v>
      </c>
      <c r="H61" s="8" t="n">
        <v>569</v>
      </c>
      <c r="I61" s="8"/>
      <c r="J61" s="8" t="n">
        <v>18</v>
      </c>
      <c r="K61" s="9" t="n">
        <v>0.5</v>
      </c>
      <c r="M61" s="8"/>
    </row>
    <row r="62" customFormat="false" ht="15.25" hidden="false" customHeight="false" outlineLevel="0" collapsed="false">
      <c r="A62" s="0" t="s">
        <v>67</v>
      </c>
      <c r="B62" s="1" t="n">
        <v>43922</v>
      </c>
      <c r="C62" s="8" t="n">
        <v>966</v>
      </c>
      <c r="D62" s="8" t="n">
        <v>146</v>
      </c>
      <c r="E62" s="8" t="n">
        <v>26</v>
      </c>
      <c r="F62" s="8" t="n">
        <v>3</v>
      </c>
      <c r="G62" s="8" t="n">
        <v>240</v>
      </c>
      <c r="H62" s="8" t="n">
        <v>700</v>
      </c>
      <c r="I62" s="8"/>
      <c r="J62" s="8" t="n">
        <v>21</v>
      </c>
      <c r="K62" s="9" t="n">
        <v>0.6</v>
      </c>
      <c r="M62" s="8"/>
    </row>
    <row r="63" customFormat="false" ht="15.25" hidden="false" customHeight="false" outlineLevel="0" collapsed="false">
      <c r="A63" s="0" t="s">
        <v>67</v>
      </c>
      <c r="B63" s="1" t="n">
        <v>43923</v>
      </c>
      <c r="C63" s="8" t="n">
        <v>1054</v>
      </c>
      <c r="D63" s="8" t="n">
        <v>88</v>
      </c>
      <c r="E63" s="8" t="n">
        <v>28</v>
      </c>
      <c r="F63" s="8" t="n">
        <v>2</v>
      </c>
      <c r="G63" s="8" t="n">
        <v>248</v>
      </c>
      <c r="H63" s="8" t="n">
        <v>778</v>
      </c>
      <c r="I63" s="8"/>
      <c r="J63" s="8" t="n">
        <v>23</v>
      </c>
      <c r="K63" s="9" t="n">
        <v>0.6</v>
      </c>
      <c r="M63" s="8"/>
    </row>
    <row r="64" customFormat="false" ht="15.25" hidden="false" customHeight="false" outlineLevel="0" collapsed="false">
      <c r="A64" s="0" t="s">
        <v>67</v>
      </c>
      <c r="B64" s="1" t="n">
        <v>43924</v>
      </c>
      <c r="C64" s="8" t="n">
        <v>1133</v>
      </c>
      <c r="D64" s="8" t="n">
        <v>79</v>
      </c>
      <c r="E64" s="8" t="n">
        <v>34</v>
      </c>
      <c r="F64" s="8" t="n">
        <v>6</v>
      </c>
      <c r="G64" s="8" t="n">
        <v>256</v>
      </c>
      <c r="H64" s="8" t="n">
        <v>843</v>
      </c>
      <c r="I64" s="8"/>
      <c r="J64" s="8" t="n">
        <v>25</v>
      </c>
      <c r="K64" s="9" t="n">
        <v>0.8</v>
      </c>
      <c r="M64" s="8"/>
    </row>
    <row r="65" customFormat="false" ht="15.25" hidden="false" customHeight="false" outlineLevel="0" collapsed="false">
      <c r="A65" s="0" t="s">
        <v>67</v>
      </c>
      <c r="B65" s="1" t="n">
        <v>43925</v>
      </c>
      <c r="C65" s="8" t="n">
        <v>1265</v>
      </c>
      <c r="D65" s="8" t="n">
        <v>132</v>
      </c>
      <c r="E65" s="8" t="n">
        <v>39</v>
      </c>
      <c r="F65" s="8" t="n">
        <v>5</v>
      </c>
      <c r="G65" s="8" t="n">
        <v>266</v>
      </c>
      <c r="H65" s="8" t="n">
        <v>960</v>
      </c>
      <c r="I65" s="8"/>
      <c r="J65" s="8" t="n">
        <v>28</v>
      </c>
      <c r="K65" s="9" t="n">
        <v>0.9</v>
      </c>
      <c r="M65" s="8"/>
    </row>
    <row r="66" customFormat="false" ht="15.25" hidden="false" customHeight="false" outlineLevel="0" collapsed="false">
      <c r="A66" s="0" t="s">
        <v>67</v>
      </c>
      <c r="B66" s="1" t="n">
        <v>43926</v>
      </c>
      <c r="C66" s="8" t="n">
        <v>1353</v>
      </c>
      <c r="D66" s="8" t="n">
        <v>88</v>
      </c>
      <c r="E66" s="8" t="n">
        <v>42</v>
      </c>
      <c r="F66" s="8" t="n">
        <v>3</v>
      </c>
      <c r="G66" s="8" t="n">
        <v>279</v>
      </c>
      <c r="H66" s="8" t="n">
        <v>1032</v>
      </c>
      <c r="I66" s="8"/>
      <c r="J66" s="8" t="n">
        <v>30</v>
      </c>
      <c r="K66" s="9" t="n">
        <v>0.9</v>
      </c>
      <c r="L66" s="8" t="n">
        <v>8488</v>
      </c>
      <c r="M66" s="8" t="n">
        <v>188</v>
      </c>
    </row>
    <row r="67" customFormat="false" ht="15.25" hidden="false" customHeight="false" outlineLevel="0" collapsed="false">
      <c r="A67" s="0" t="s">
        <v>67</v>
      </c>
      <c r="B67" s="1" t="n">
        <v>43927</v>
      </c>
      <c r="C67" s="8" t="n">
        <v>1451</v>
      </c>
      <c r="D67" s="8" t="n">
        <v>98</v>
      </c>
      <c r="E67" s="8" t="n">
        <v>44</v>
      </c>
      <c r="F67" s="8" t="n">
        <v>2</v>
      </c>
      <c r="G67" s="8" t="n">
        <v>280</v>
      </c>
      <c r="H67" s="8" t="n">
        <v>1127</v>
      </c>
      <c r="I67" s="8" t="n">
        <v>86</v>
      </c>
      <c r="J67" s="8" t="n">
        <v>32</v>
      </c>
      <c r="K67" s="9" t="n">
        <v>1</v>
      </c>
      <c r="L67" s="8" t="n">
        <v>8488</v>
      </c>
      <c r="M67" s="8" t="n">
        <v>188</v>
      </c>
    </row>
    <row r="68" customFormat="false" ht="15.25" hidden="false" customHeight="false" outlineLevel="0" collapsed="false">
      <c r="A68" s="0" t="s">
        <v>67</v>
      </c>
      <c r="B68" s="1" t="n">
        <v>43928</v>
      </c>
      <c r="C68" s="13" t="n">
        <v>1554</v>
      </c>
      <c r="D68" s="13" t="n">
        <v>103</v>
      </c>
      <c r="E68" s="13" t="n">
        <v>48</v>
      </c>
      <c r="F68" s="13" t="n">
        <v>4</v>
      </c>
      <c r="G68" s="13" t="n">
        <v>325</v>
      </c>
      <c r="H68" s="13" t="n">
        <v>1181</v>
      </c>
      <c r="I68" s="13" t="n">
        <v>94</v>
      </c>
      <c r="J68" s="13" t="n">
        <v>34</v>
      </c>
      <c r="K68" s="14" t="n">
        <v>1</v>
      </c>
      <c r="L68" s="13" t="n">
        <v>10709</v>
      </c>
      <c r="M68" s="13" t="n">
        <v>237</v>
      </c>
    </row>
    <row r="69" customFormat="false" ht="15.25" hidden="false" customHeight="false" outlineLevel="0" collapsed="false">
      <c r="A69" s="0" t="s">
        <v>67</v>
      </c>
      <c r="B69" s="1" t="n">
        <v>43929</v>
      </c>
      <c r="C69" s="12" t="n">
        <v>1628</v>
      </c>
      <c r="D69" s="12" t="n">
        <v>74</v>
      </c>
      <c r="E69" s="12" t="n">
        <v>56</v>
      </c>
      <c r="F69" s="12" t="n">
        <v>8</v>
      </c>
      <c r="G69" s="12" t="n">
        <v>338</v>
      </c>
      <c r="H69" s="12" t="n">
        <v>1234</v>
      </c>
      <c r="I69" s="12" t="n">
        <v>96</v>
      </c>
      <c r="J69" s="12" t="n">
        <v>36</v>
      </c>
      <c r="K69" s="14" t="n">
        <v>1</v>
      </c>
      <c r="L69" s="12" t="n">
        <v>11778</v>
      </c>
      <c r="M69" s="12" t="n">
        <v>261</v>
      </c>
    </row>
    <row r="70" customFormat="false" ht="15.25" hidden="false" customHeight="false" outlineLevel="0" collapsed="false">
      <c r="A70" s="0" t="s">
        <v>67</v>
      </c>
      <c r="B70" s="1" t="n">
        <v>43930</v>
      </c>
      <c r="C70" s="12" t="n">
        <v>1715</v>
      </c>
      <c r="D70" s="12" t="n">
        <v>87</v>
      </c>
      <c r="E70" s="12" t="n">
        <v>63</v>
      </c>
      <c r="F70" s="12" t="n">
        <v>7</v>
      </c>
      <c r="G70" s="12" t="n">
        <v>358</v>
      </c>
      <c r="H70" s="12" t="n">
        <v>1294</v>
      </c>
      <c r="I70" s="12" t="n">
        <v>96</v>
      </c>
      <c r="J70" s="12" t="n">
        <v>38</v>
      </c>
      <c r="K70" s="14" t="n">
        <v>1</v>
      </c>
      <c r="L70" s="12" t="n">
        <v>13330</v>
      </c>
      <c r="M70" s="12" t="n">
        <v>295</v>
      </c>
    </row>
    <row r="71" customFormat="false" ht="15.25" hidden="false" customHeight="false" outlineLevel="0" collapsed="false">
      <c r="A71" s="0" t="s">
        <v>67</v>
      </c>
      <c r="B71" s="1" t="n">
        <v>43931</v>
      </c>
      <c r="C71" s="12" t="n">
        <v>1795</v>
      </c>
      <c r="D71" s="12" t="n">
        <v>80</v>
      </c>
      <c r="E71" s="12" t="n">
        <v>71</v>
      </c>
      <c r="F71" s="12" t="n">
        <v>8</v>
      </c>
      <c r="G71" s="12" t="n">
        <v>365</v>
      </c>
      <c r="H71" s="12" t="n">
        <v>1359</v>
      </c>
      <c r="I71" s="12" t="n">
        <v>96</v>
      </c>
      <c r="J71" s="12" t="n">
        <v>40</v>
      </c>
      <c r="K71" s="14" t="n">
        <v>2</v>
      </c>
      <c r="L71" s="12" t="n">
        <v>14850</v>
      </c>
      <c r="M71" s="12" t="n">
        <v>329</v>
      </c>
    </row>
    <row r="72" customFormat="false" ht="15.25" hidden="false" customHeight="false" outlineLevel="0" collapsed="false">
      <c r="A72" s="0" t="s">
        <v>67</v>
      </c>
      <c r="B72" s="1" t="n">
        <v>43932</v>
      </c>
      <c r="C72" s="12" t="n">
        <v>1894</v>
      </c>
      <c r="D72" s="12" t="n">
        <v>99</v>
      </c>
      <c r="E72" s="12" t="n">
        <v>81</v>
      </c>
      <c r="F72" s="12" t="n">
        <v>10</v>
      </c>
      <c r="G72" s="12" t="n">
        <v>375</v>
      </c>
      <c r="H72" s="12" t="n">
        <v>1438</v>
      </c>
      <c r="I72" s="12" t="n">
        <v>96</v>
      </c>
      <c r="J72" s="12" t="n">
        <v>42</v>
      </c>
      <c r="K72" s="14" t="n">
        <v>2</v>
      </c>
      <c r="L72" s="12" t="n">
        <v>16379</v>
      </c>
      <c r="M72" s="12" t="n">
        <v>362</v>
      </c>
    </row>
    <row r="73" customFormat="false" ht="15.25" hidden="false" customHeight="false" outlineLevel="0" collapsed="false">
      <c r="A73" s="0" t="s">
        <v>67</v>
      </c>
      <c r="B73" s="1" t="n">
        <v>43933</v>
      </c>
      <c r="C73" s="12" t="n">
        <v>1975</v>
      </c>
      <c r="D73" s="12" t="n">
        <v>81</v>
      </c>
      <c r="E73" s="12" t="n">
        <v>83</v>
      </c>
      <c r="F73" s="12" t="n">
        <v>2</v>
      </c>
      <c r="G73" s="12" t="n">
        <v>440</v>
      </c>
      <c r="H73" s="12" t="n">
        <v>1452</v>
      </c>
      <c r="I73" s="12" t="n">
        <v>115</v>
      </c>
      <c r="J73" s="12" t="n">
        <v>44</v>
      </c>
      <c r="K73" s="14" t="n">
        <v>2</v>
      </c>
      <c r="L73" s="12" t="n">
        <v>16379</v>
      </c>
      <c r="M73" s="12" t="n">
        <v>362</v>
      </c>
    </row>
    <row r="74" customFormat="false" ht="15.25" hidden="false" customHeight="false" outlineLevel="0" collapsed="false">
      <c r="A74" s="0" t="s">
        <v>67</v>
      </c>
      <c r="B74" s="1" t="n">
        <v>43934</v>
      </c>
      <c r="C74" s="12" t="n">
        <v>2142</v>
      </c>
      <c r="D74" s="12" t="n">
        <v>167</v>
      </c>
      <c r="E74" s="12" t="n">
        <v>90</v>
      </c>
      <c r="F74" s="12" t="n">
        <v>7</v>
      </c>
      <c r="G74" s="12" t="n">
        <v>468</v>
      </c>
      <c r="H74" s="12" t="n">
        <v>1584</v>
      </c>
      <c r="I74" s="12" t="n">
        <v>83</v>
      </c>
      <c r="J74" s="12" t="n">
        <v>47</v>
      </c>
      <c r="K74" s="14" t="n">
        <v>2</v>
      </c>
      <c r="L74" s="12" t="n">
        <v>19758</v>
      </c>
      <c r="M74" s="12" t="n">
        <v>437</v>
      </c>
    </row>
    <row r="75" customFormat="false" ht="15.25" hidden="false" customHeight="false" outlineLevel="0" collapsed="false">
      <c r="A75" s="0" t="s">
        <v>67</v>
      </c>
      <c r="B75" s="1" t="n">
        <v>43935</v>
      </c>
      <c r="C75" s="12" t="n">
        <v>2208</v>
      </c>
      <c r="D75" s="12" t="n">
        <v>66</v>
      </c>
      <c r="E75" s="12" t="n">
        <v>97</v>
      </c>
      <c r="F75" s="12" t="n">
        <v>7</v>
      </c>
      <c r="G75" s="12" t="n">
        <v>515</v>
      </c>
      <c r="H75" s="12" t="n">
        <v>1596</v>
      </c>
      <c r="I75" s="12" t="n">
        <v>83</v>
      </c>
      <c r="J75" s="12" t="n">
        <v>49</v>
      </c>
      <c r="K75" s="14" t="n">
        <v>2</v>
      </c>
      <c r="L75" s="12" t="n">
        <v>19758</v>
      </c>
      <c r="M75" s="12" t="n">
        <v>437</v>
      </c>
    </row>
    <row r="76" customFormat="false" ht="15.25" hidden="false" customHeight="false" outlineLevel="0" collapsed="false">
      <c r="A76" s="0" t="s">
        <v>67</v>
      </c>
      <c r="B76" s="1" t="n">
        <v>43936</v>
      </c>
      <c r="C76" s="12" t="n">
        <v>2277</v>
      </c>
      <c r="D76" s="12" t="n">
        <v>69</v>
      </c>
      <c r="E76" s="12" t="n">
        <v>102</v>
      </c>
      <c r="F76" s="12" t="n">
        <v>5</v>
      </c>
      <c r="G76" s="12" t="n">
        <v>559</v>
      </c>
      <c r="H76" s="12" t="n">
        <v>1616</v>
      </c>
      <c r="I76" s="12" t="n">
        <v>83</v>
      </c>
      <c r="J76" s="12" t="n">
        <v>50</v>
      </c>
      <c r="K76" s="14" t="n">
        <v>2</v>
      </c>
      <c r="L76" s="12" t="n">
        <v>22805</v>
      </c>
      <c r="M76" s="12" t="n">
        <v>505</v>
      </c>
    </row>
    <row r="77" customFormat="false" ht="15.25" hidden="false" customHeight="false" outlineLevel="0" collapsed="false">
      <c r="A77" s="0" t="s">
        <v>67</v>
      </c>
      <c r="B77" s="1" t="n">
        <v>43937</v>
      </c>
      <c r="C77" s="12" t="n">
        <v>2443</v>
      </c>
      <c r="D77" s="12" t="n">
        <v>166</v>
      </c>
      <c r="E77" s="12" t="n">
        <v>111</v>
      </c>
      <c r="F77" s="12" t="n">
        <v>9</v>
      </c>
      <c r="G77" s="12" t="n">
        <v>596</v>
      </c>
      <c r="H77" s="12" t="n">
        <v>1736</v>
      </c>
      <c r="I77" s="12" t="n">
        <v>117</v>
      </c>
      <c r="J77" s="12" t="n">
        <v>54</v>
      </c>
      <c r="K77" s="14" t="n">
        <v>2</v>
      </c>
      <c r="L77" s="12" t="n">
        <v>24374</v>
      </c>
      <c r="M77" s="12" t="n">
        <v>539</v>
      </c>
    </row>
    <row r="78" customFormat="false" ht="15.25" hidden="false" customHeight="false" outlineLevel="0" collapsed="false">
      <c r="A78" s="0" t="s">
        <v>67</v>
      </c>
      <c r="B78" s="1" t="n">
        <v>43938</v>
      </c>
      <c r="C78" s="12" t="n">
        <v>2571</v>
      </c>
      <c r="D78" s="12" t="n">
        <v>128</v>
      </c>
      <c r="E78" s="12" t="n">
        <v>122</v>
      </c>
      <c r="F78" s="12" t="n">
        <v>11</v>
      </c>
      <c r="G78" s="12" t="n">
        <v>631</v>
      </c>
      <c r="H78" s="12" t="n">
        <v>1916</v>
      </c>
      <c r="I78" s="12" t="n">
        <v>121</v>
      </c>
      <c r="J78" s="12" t="n">
        <v>59</v>
      </c>
      <c r="K78" s="14" t="n">
        <v>3</v>
      </c>
      <c r="L78" s="12" t="n">
        <v>26457</v>
      </c>
      <c r="M78" s="12" t="n">
        <v>585</v>
      </c>
    </row>
    <row r="79" customFormat="false" ht="15.25" hidden="false" customHeight="false" outlineLevel="0" collapsed="false">
      <c r="A79" s="0" t="s">
        <v>67</v>
      </c>
      <c r="B79" s="1" t="n">
        <v>43939</v>
      </c>
      <c r="C79" s="12" t="n">
        <v>2669</v>
      </c>
      <c r="D79" s="12" t="n">
        <v>98</v>
      </c>
      <c r="E79" s="12" t="n">
        <v>123</v>
      </c>
      <c r="F79" s="12" t="n">
        <v>1</v>
      </c>
      <c r="G79" s="12" t="n">
        <v>666</v>
      </c>
      <c r="H79" s="12" t="n">
        <v>1880</v>
      </c>
      <c r="I79" s="12" t="n">
        <v>126</v>
      </c>
      <c r="J79" s="12" t="n">
        <v>59</v>
      </c>
      <c r="K79" s="14" t="n">
        <v>3</v>
      </c>
      <c r="L79" s="12" t="n">
        <v>28650</v>
      </c>
      <c r="M79" s="12" t="n">
        <v>634</v>
      </c>
    </row>
    <row r="80" customFormat="false" ht="15.25" hidden="false" customHeight="false" outlineLevel="0" collapsed="false">
      <c r="A80" s="0" t="s">
        <v>67</v>
      </c>
      <c r="B80" s="1" t="n">
        <v>43940</v>
      </c>
      <c r="C80" s="12" t="n">
        <v>2758</v>
      </c>
      <c r="D80" s="12" t="n">
        <v>89</v>
      </c>
      <c r="E80" s="12" t="n">
        <v>129</v>
      </c>
      <c r="F80" s="12" t="n">
        <v>6</v>
      </c>
      <c r="G80" s="12" t="n">
        <v>685</v>
      </c>
      <c r="H80" s="12" t="n">
        <v>1944</v>
      </c>
      <c r="I80" s="12" t="n">
        <v>127</v>
      </c>
      <c r="J80" s="12" t="n">
        <v>61</v>
      </c>
      <c r="K80" s="14" t="n">
        <v>3</v>
      </c>
      <c r="L80" s="12" t="n">
        <v>30942</v>
      </c>
      <c r="M80" s="12" t="n">
        <v>685</v>
      </c>
    </row>
    <row r="81" customFormat="false" ht="15.25" hidden="false" customHeight="false" outlineLevel="0" collapsed="false">
      <c r="A81" s="0" t="s">
        <v>67</v>
      </c>
      <c r="B81" s="1" t="n">
        <v>43941</v>
      </c>
      <c r="C81" s="12" t="n">
        <v>2839</v>
      </c>
      <c r="D81" s="12" t="n">
        <v>81</v>
      </c>
      <c r="E81" s="12" t="n">
        <v>132</v>
      </c>
      <c r="F81" s="12" t="n">
        <v>3</v>
      </c>
      <c r="G81" s="12" t="n">
        <v>709</v>
      </c>
      <c r="H81" s="12" t="n">
        <v>1998</v>
      </c>
      <c r="I81" s="12" t="n">
        <v>123</v>
      </c>
      <c r="J81" s="12" t="n">
        <v>63</v>
      </c>
      <c r="K81" s="14" t="n">
        <v>3</v>
      </c>
      <c r="L81" s="12" t="n">
        <v>32712</v>
      </c>
      <c r="M81" s="12" t="n">
        <v>724</v>
      </c>
    </row>
    <row r="82" customFormat="false" ht="15.25" hidden="false" customHeight="false" outlineLevel="0" collapsed="false">
      <c r="A82" s="0" t="s">
        <v>67</v>
      </c>
      <c r="B82" s="1" t="n">
        <v>43942</v>
      </c>
      <c r="C82" s="6" t="n">
        <v>2941</v>
      </c>
      <c r="D82" s="6" t="n">
        <v>102</v>
      </c>
      <c r="E82" s="6" t="n">
        <v>136</v>
      </c>
      <c r="F82" s="6" t="n">
        <v>4</v>
      </c>
      <c r="G82" s="6" t="n">
        <v>737</v>
      </c>
      <c r="H82" s="6" t="n">
        <v>2068</v>
      </c>
      <c r="I82" s="6" t="n">
        <v>123</v>
      </c>
      <c r="J82" s="6" t="n">
        <v>65</v>
      </c>
      <c r="K82" s="9" t="n">
        <v>3</v>
      </c>
      <c r="L82" s="6" t="n">
        <v>34568</v>
      </c>
      <c r="M82" s="6" t="n">
        <v>765</v>
      </c>
    </row>
    <row r="83" customFormat="false" ht="15.25" hidden="false" customHeight="false" outlineLevel="0" collapsed="false">
      <c r="A83" s="0" t="s">
        <v>67</v>
      </c>
      <c r="B83" s="1" t="n">
        <v>43943</v>
      </c>
      <c r="C83" s="6" t="n">
        <v>3031</v>
      </c>
      <c r="D83" s="6" t="n">
        <v>90</v>
      </c>
      <c r="E83" s="6" t="n">
        <v>147</v>
      </c>
      <c r="F83" s="6" t="n">
        <v>11</v>
      </c>
      <c r="G83" s="6" t="n">
        <v>840</v>
      </c>
      <c r="H83" s="6" t="n">
        <v>2044</v>
      </c>
      <c r="I83" s="6" t="n">
        <v>123</v>
      </c>
      <c r="J83" s="6" t="n">
        <v>67</v>
      </c>
      <c r="K83" s="9" t="n">
        <v>3</v>
      </c>
      <c r="L83" s="6" t="n">
        <v>36611</v>
      </c>
      <c r="M83" s="6" t="n">
        <v>810</v>
      </c>
    </row>
    <row r="84" customFormat="false" ht="15.25" hidden="false" customHeight="false" outlineLevel="0" collapsed="false">
      <c r="A84" s="0" t="s">
        <v>67</v>
      </c>
      <c r="B84" s="1" t="n">
        <v>43944</v>
      </c>
      <c r="C84" s="6" t="n">
        <v>3144</v>
      </c>
      <c r="D84" s="6" t="n">
        <v>113</v>
      </c>
      <c r="E84" s="6" t="n">
        <v>152</v>
      </c>
      <c r="F84" s="6" t="n">
        <v>5</v>
      </c>
      <c r="G84" s="6" t="n">
        <v>872</v>
      </c>
      <c r="H84" s="6" t="n">
        <v>2120</v>
      </c>
      <c r="I84" s="6" t="n">
        <v>123</v>
      </c>
      <c r="J84" s="6" t="n">
        <v>70</v>
      </c>
      <c r="K84" s="9" t="n">
        <v>3</v>
      </c>
      <c r="L84" s="6" t="n">
        <v>39228</v>
      </c>
      <c r="M84" s="6" t="n">
        <v>868</v>
      </c>
    </row>
    <row r="85" customFormat="false" ht="15.25" hidden="false" customHeight="false" outlineLevel="0" collapsed="false">
      <c r="A85" s="0" t="s">
        <v>67</v>
      </c>
      <c r="B85" s="1" t="n">
        <v>43945</v>
      </c>
      <c r="C85" s="6" t="n">
        <v>3288</v>
      </c>
      <c r="D85" s="6" t="n">
        <v>144</v>
      </c>
      <c r="E85" s="6" t="n">
        <v>159</v>
      </c>
      <c r="F85" s="6" t="n">
        <v>7</v>
      </c>
      <c r="G85" s="6" t="n">
        <v>919</v>
      </c>
      <c r="H85" s="6" t="n">
        <v>2210</v>
      </c>
      <c r="I85" s="6" t="n">
        <v>123</v>
      </c>
      <c r="J85" s="6" t="n">
        <v>73</v>
      </c>
      <c r="K85" s="9" t="n">
        <v>4</v>
      </c>
      <c r="L85" s="6" t="n">
        <v>41786</v>
      </c>
      <c r="M85" s="6" t="n">
        <v>925</v>
      </c>
    </row>
    <row r="86" customFormat="false" ht="15.25" hidden="false" customHeight="false" outlineLevel="0" collapsed="false">
      <c r="A86" s="0" t="s">
        <v>67</v>
      </c>
      <c r="B86" s="1" t="n">
        <v>43946</v>
      </c>
      <c r="C86" s="6" t="n">
        <v>3435</v>
      </c>
      <c r="D86" s="6" t="n">
        <v>147</v>
      </c>
      <c r="E86" s="6" t="n">
        <v>167</v>
      </c>
      <c r="F86" s="6" t="n">
        <v>8</v>
      </c>
      <c r="G86" s="6" t="n">
        <v>976</v>
      </c>
      <c r="H86" s="6" t="n">
        <v>2292</v>
      </c>
      <c r="I86" s="6" t="n">
        <v>123</v>
      </c>
      <c r="J86" s="6" t="n">
        <v>76</v>
      </c>
      <c r="K86" s="9" t="n">
        <v>4</v>
      </c>
      <c r="L86" s="6" t="n">
        <v>44654</v>
      </c>
      <c r="M86" s="6" t="n">
        <v>988</v>
      </c>
    </row>
    <row r="87" customFormat="false" ht="15.25" hidden="false" customHeight="false" outlineLevel="0" collapsed="false">
      <c r="A87" s="0" t="s">
        <v>67</v>
      </c>
      <c r="B87" s="1" t="n">
        <v>43947</v>
      </c>
      <c r="C87" s="6" t="n">
        <v>3607</v>
      </c>
      <c r="D87" s="6" t="n">
        <v>172</v>
      </c>
      <c r="E87" s="6" t="n">
        <v>179</v>
      </c>
      <c r="F87" s="6" t="n">
        <v>12</v>
      </c>
      <c r="G87" s="6" t="n">
        <v>1030</v>
      </c>
      <c r="H87" s="6" t="n">
        <v>2398</v>
      </c>
      <c r="I87" s="6" t="n">
        <v>144</v>
      </c>
      <c r="J87" s="6" t="n">
        <v>80</v>
      </c>
      <c r="K87" s="9" t="n">
        <v>4</v>
      </c>
      <c r="L87" s="6" t="n">
        <v>47406</v>
      </c>
      <c r="M87" s="6" t="n">
        <v>1049</v>
      </c>
    </row>
    <row r="88" customFormat="false" ht="15.25" hidden="false" customHeight="false" outlineLevel="0" collapsed="false">
      <c r="A88" s="0" t="s">
        <v>67</v>
      </c>
      <c r="B88" s="1" t="n">
        <v>43948</v>
      </c>
      <c r="C88" s="6" t="n">
        <v>3780</v>
      </c>
      <c r="D88" s="6" t="n">
        <v>173</v>
      </c>
      <c r="E88" s="6" t="n">
        <v>187</v>
      </c>
      <c r="F88" s="6" t="n">
        <v>8</v>
      </c>
      <c r="G88" s="6" t="n">
        <v>1107</v>
      </c>
      <c r="H88" s="6" t="n">
        <v>2486</v>
      </c>
      <c r="I88" s="6" t="n">
        <v>144</v>
      </c>
      <c r="J88" s="6" t="n">
        <v>84</v>
      </c>
      <c r="K88" s="9" t="n">
        <v>4</v>
      </c>
      <c r="L88" s="6" t="n">
        <v>49905</v>
      </c>
      <c r="M88" s="6" t="n">
        <v>1104</v>
      </c>
    </row>
    <row r="89" customFormat="false" ht="14" hidden="false" customHeight="false" outlineLevel="0" collapsed="false">
      <c r="A89" s="0" t="s">
        <v>67</v>
      </c>
      <c r="B89" s="1" t="n">
        <v>43949</v>
      </c>
      <c r="C89" s="2" t="n">
        <v>3892</v>
      </c>
      <c r="D89" s="2" t="n">
        <v>112</v>
      </c>
      <c r="E89" s="2" t="n">
        <v>192</v>
      </c>
      <c r="F89" s="2" t="n">
        <v>5</v>
      </c>
      <c r="G89" s="2" t="n">
        <v>1140</v>
      </c>
      <c r="H89" s="2" t="n">
        <v>2560</v>
      </c>
      <c r="I89" s="2" t="n">
        <v>144</v>
      </c>
      <c r="J89" s="2" t="n">
        <v>86</v>
      </c>
      <c r="K89" s="2" t="n">
        <v>4</v>
      </c>
      <c r="L89" s="2" t="n">
        <v>49905</v>
      </c>
      <c r="M89" s="2" t="n">
        <v>1104</v>
      </c>
    </row>
    <row r="90" customFormat="false" ht="14" hidden="false" customHeight="false" outlineLevel="0" collapsed="false">
      <c r="A90" s="0" t="s">
        <v>67</v>
      </c>
      <c r="B90" s="1" t="n">
        <v>43950</v>
      </c>
      <c r="C90" s="2" t="n">
        <v>4003</v>
      </c>
      <c r="D90" s="2" t="n">
        <v>111</v>
      </c>
      <c r="E90" s="2" t="n">
        <v>197</v>
      </c>
      <c r="F90" s="2" t="n">
        <v>5</v>
      </c>
      <c r="G90" s="2" t="n">
        <v>1140</v>
      </c>
      <c r="H90" s="2" t="n">
        <v>2666</v>
      </c>
      <c r="I90" s="2" t="n">
        <v>144</v>
      </c>
      <c r="J90" s="2" t="n">
        <v>89</v>
      </c>
      <c r="K90" s="2" t="n">
        <v>4</v>
      </c>
      <c r="L90" s="2" t="n">
        <v>51900</v>
      </c>
      <c r="M90" s="2" t="n">
        <v>1148</v>
      </c>
    </row>
    <row r="91" customFormat="false" ht="14" hidden="false" customHeight="false" outlineLevel="0" collapsed="false">
      <c r="A91" s="0" t="s">
        <v>67</v>
      </c>
      <c r="B91" s="1" t="n">
        <v>43951</v>
      </c>
      <c r="C91" s="2" t="n">
        <v>4127</v>
      </c>
      <c r="D91" s="2" t="n">
        <v>124</v>
      </c>
      <c r="E91" s="2" t="n">
        <v>207</v>
      </c>
      <c r="F91" s="2" t="n">
        <v>10</v>
      </c>
      <c r="G91" s="2" t="n">
        <v>1192</v>
      </c>
      <c r="H91" s="2" t="n">
        <v>2728</v>
      </c>
      <c r="I91" s="2" t="n">
        <v>144</v>
      </c>
      <c r="J91" s="2" t="n">
        <v>91</v>
      </c>
      <c r="K91" s="2" t="n">
        <v>5</v>
      </c>
      <c r="L91" s="2" t="n">
        <v>56058</v>
      </c>
      <c r="M91" s="2" t="n">
        <v>1240</v>
      </c>
    </row>
    <row r="92" customFormat="false" ht="14.75" hidden="false" customHeight="false" outlineLevel="0" collapsed="false">
      <c r="A92" s="0" t="s">
        <v>67</v>
      </c>
      <c r="B92" s="1" t="n">
        <v>43952</v>
      </c>
      <c r="C92" s="2" t="n">
        <v>4285</v>
      </c>
      <c r="D92" s="2" t="n">
        <v>158</v>
      </c>
      <c r="E92" s="2" t="n">
        <v>216</v>
      </c>
      <c r="F92" s="2" t="n">
        <v>9</v>
      </c>
      <c r="G92" s="2" t="n">
        <v>1256</v>
      </c>
      <c r="H92" s="2" t="n">
        <v>2813</v>
      </c>
      <c r="I92" s="2" t="n">
        <v>157</v>
      </c>
      <c r="J92" s="2" t="n">
        <v>95</v>
      </c>
      <c r="K92" s="2" t="n">
        <v>5</v>
      </c>
      <c r="L92" s="2" t="n">
        <v>56058</v>
      </c>
      <c r="M92" s="2" t="n">
        <v>1240</v>
      </c>
    </row>
    <row r="93" customFormat="false" ht="15.25" hidden="false" customHeight="false" outlineLevel="0" collapsed="false">
      <c r="A93" s="0" t="s">
        <v>67</v>
      </c>
      <c r="B93" s="1" t="n">
        <v>43953</v>
      </c>
      <c r="C93" s="6" t="n">
        <f aca="false">sheet1!anu94</f>
        <v>4428</v>
      </c>
      <c r="D93" s="6" t="n">
        <f aca="false">sheet1!anv94</f>
        <v>143</v>
      </c>
      <c r="E93" s="6" t="n">
        <f aca="false">sheet1!anw94</f>
        <v>220</v>
      </c>
      <c r="F93" s="6" t="n">
        <f aca="false">sheet1!anx94</f>
        <v>4</v>
      </c>
      <c r="G93" s="6" t="n">
        <f aca="false">sheet1!any94</f>
        <v>1292</v>
      </c>
      <c r="H93" s="6" t="n">
        <f aca="false">sheet1!anz94</f>
        <v>2916</v>
      </c>
      <c r="I93" s="6" t="n">
        <f aca="false">sheet1!aoa94</f>
        <v>157</v>
      </c>
      <c r="J93" s="6" t="n">
        <f aca="false">sheet1!aob94</f>
        <v>98</v>
      </c>
      <c r="K93" s="6" t="n">
        <f aca="false">sheet1!aoc94</f>
        <v>5</v>
      </c>
      <c r="L93" s="6" t="n">
        <f aca="false">sheet1!aod94</f>
        <v>61530</v>
      </c>
      <c r="M93" s="6" t="n">
        <f aca="false">sheet1!aoe94</f>
        <v>1361</v>
      </c>
    </row>
    <row r="94" customFormat="false" ht="15.25" hidden="false" customHeight="false" outlineLevel="0" collapsed="false">
      <c r="A94" s="0" t="s">
        <v>67</v>
      </c>
      <c r="B94" s="1" t="n">
        <v>43954</v>
      </c>
      <c r="C94" s="6" t="n">
        <f aca="false">sheet1!anu95</f>
        <v>4532</v>
      </c>
      <c r="D94" s="6" t="n">
        <f aca="false">sheet1!anv95</f>
        <v>104</v>
      </c>
      <c r="E94" s="6" t="n">
        <f aca="false">sheet1!anw95</f>
        <v>229</v>
      </c>
      <c r="F94" s="6" t="n">
        <f aca="false">sheet1!anx95</f>
        <v>9</v>
      </c>
      <c r="G94" s="6" t="n">
        <f aca="false">sheet1!any95</f>
        <v>1320</v>
      </c>
      <c r="H94" s="6" t="n">
        <f aca="false">sheet1!anz95</f>
        <v>2983</v>
      </c>
      <c r="I94" s="6" t="n">
        <f aca="false">sheet1!aoa95</f>
        <v>157</v>
      </c>
      <c r="J94" s="6" t="n">
        <f aca="false">sheet1!aob95</f>
        <v>100</v>
      </c>
      <c r="K94" s="6" t="n">
        <f aca="false">sheet1!aoc95</f>
        <v>5</v>
      </c>
      <c r="L94" s="6" t="n">
        <f aca="false">sheet1!aod95</f>
        <v>63866</v>
      </c>
      <c r="M94" s="6" t="n">
        <f aca="false">sheet1!aoe95</f>
        <v>1413</v>
      </c>
    </row>
    <row r="95" customFormat="false" ht="15.25" hidden="false" customHeight="false" outlineLevel="0" collapsed="false">
      <c r="A95" s="0" t="s">
        <v>67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9"/>
      <c r="L95" s="6"/>
      <c r="M95" s="6"/>
    </row>
    <row r="96" customFormat="false" ht="15.25" hidden="false" customHeight="false" outlineLevel="0" collapsed="false">
      <c r="A96" s="0" t="s">
        <v>67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9"/>
      <c r="L96" s="6"/>
      <c r="M96" s="6"/>
    </row>
    <row r="97" customFormat="false" ht="15.25" hidden="false" customHeight="false" outlineLevel="0" collapsed="false">
      <c r="A97" s="0" t="s">
        <v>67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9"/>
      <c r="L97" s="6"/>
      <c r="M97" s="6"/>
    </row>
    <row r="98" customFormat="false" ht="15.25" hidden="false" customHeight="false" outlineLevel="0" collapsed="false">
      <c r="A98" s="0" t="s">
        <v>67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9"/>
      <c r="L98" s="6"/>
      <c r="M98" s="6"/>
    </row>
    <row r="99" customFormat="false" ht="15.25" hidden="false" customHeight="false" outlineLevel="0" collapsed="false">
      <c r="A99" s="0" t="s">
        <v>67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9"/>
      <c r="L99" s="6"/>
      <c r="M99" s="6"/>
    </row>
    <row r="100" customFormat="false" ht="15.25" hidden="false" customHeight="false" outlineLevel="0" collapsed="false">
      <c r="A100" s="0" t="s">
        <v>67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9"/>
      <c r="L100" s="6"/>
      <c r="M100" s="6"/>
    </row>
    <row r="101" customFormat="false" ht="15.25" hidden="false" customHeight="false" outlineLevel="0" collapsed="false">
      <c r="A101" s="0" t="s">
        <v>67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9"/>
      <c r="L101" s="6"/>
      <c r="M101" s="6"/>
    </row>
    <row r="102" customFormat="false" ht="15.25" hidden="false" customHeight="false" outlineLevel="0" collapsed="false">
      <c r="A102" s="0" t="s">
        <v>67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9"/>
      <c r="L102" s="6"/>
      <c r="M102" s="6"/>
    </row>
    <row r="103" customFormat="false" ht="15.25" hidden="false" customHeight="false" outlineLevel="0" collapsed="false">
      <c r="A103" s="0" t="s">
        <v>67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9"/>
      <c r="L103" s="6"/>
      <c r="M103" s="6"/>
    </row>
    <row r="104" customFormat="false" ht="15.25" hidden="false" customHeight="false" outlineLevel="0" collapsed="false">
      <c r="A104" s="0" t="s">
        <v>67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9"/>
      <c r="L104" s="6"/>
      <c r="M104" s="6"/>
    </row>
    <row r="105" customFormat="false" ht="15.25" hidden="false" customHeight="false" outlineLevel="0" collapsed="false">
      <c r="A105" s="0" t="s">
        <v>67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9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9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9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9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9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9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9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9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9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9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9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9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9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9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9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9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9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9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9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9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9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9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9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9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9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9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9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9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9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9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9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9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9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9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9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9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33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9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9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33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9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33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9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9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9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9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9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9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9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9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9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9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9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9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5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5"/>
    <col collapsed="false" customWidth="true" hidden="false" outlineLevel="0" max="11" min="11" style="35" width="9.75"/>
    <col collapsed="false" customWidth="true" hidden="false" outlineLevel="0" max="13" min="12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36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68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37"/>
      <c r="L2" s="6"/>
      <c r="M2" s="6"/>
    </row>
    <row r="3" customFormat="false" ht="15.25" hidden="false" customHeight="false" outlineLevel="0" collapsed="false">
      <c r="A3" s="0" t="s">
        <v>68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37"/>
      <c r="L3" s="6"/>
      <c r="M3" s="6"/>
    </row>
    <row r="4" customFormat="false" ht="15.25" hidden="false" customHeight="false" outlineLevel="0" collapsed="false">
      <c r="A4" s="0" t="s">
        <v>68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37"/>
      <c r="L4" s="6"/>
      <c r="M4" s="6"/>
    </row>
    <row r="5" customFormat="false" ht="15.25" hidden="false" customHeight="false" outlineLevel="0" collapsed="false">
      <c r="A5" s="0" t="s">
        <v>68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37"/>
      <c r="L5" s="6"/>
      <c r="M5" s="6"/>
    </row>
    <row r="6" customFormat="false" ht="15.25" hidden="false" customHeight="false" outlineLevel="0" collapsed="false">
      <c r="A6" s="0" t="s">
        <v>68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37"/>
      <c r="L6" s="6"/>
      <c r="M6" s="6"/>
    </row>
    <row r="7" customFormat="false" ht="15.25" hidden="false" customHeight="false" outlineLevel="0" collapsed="false">
      <c r="A7" s="0" t="s">
        <v>68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37"/>
      <c r="L7" s="6"/>
      <c r="M7" s="6"/>
    </row>
    <row r="8" customFormat="false" ht="15.25" hidden="false" customHeight="false" outlineLevel="0" collapsed="false">
      <c r="A8" s="0" t="s">
        <v>68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37"/>
      <c r="L8" s="6"/>
      <c r="M8" s="6"/>
    </row>
    <row r="9" customFormat="false" ht="15.25" hidden="false" customHeight="false" outlineLevel="0" collapsed="false">
      <c r="A9" s="0" t="s">
        <v>68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37"/>
      <c r="L9" s="6"/>
      <c r="M9" s="6"/>
    </row>
    <row r="10" customFormat="false" ht="15.25" hidden="false" customHeight="false" outlineLevel="0" collapsed="false">
      <c r="A10" s="0" t="s">
        <v>68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37"/>
      <c r="L10" s="6"/>
      <c r="M10" s="6"/>
    </row>
    <row r="11" customFormat="false" ht="15.25" hidden="false" customHeight="false" outlineLevel="0" collapsed="false">
      <c r="A11" s="0" t="s">
        <v>68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37"/>
      <c r="L11" s="6"/>
      <c r="M11" s="6"/>
    </row>
    <row r="12" customFormat="false" ht="15.25" hidden="false" customHeight="false" outlineLevel="0" collapsed="false">
      <c r="A12" s="0" t="s">
        <v>68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37"/>
      <c r="L12" s="6"/>
      <c r="M12" s="6"/>
    </row>
    <row r="13" customFormat="false" ht="15.25" hidden="false" customHeight="false" outlineLevel="0" collapsed="false">
      <c r="A13" s="0" t="s">
        <v>68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37"/>
      <c r="L13" s="6"/>
      <c r="M13" s="6"/>
    </row>
    <row r="14" customFormat="false" ht="15.25" hidden="false" customHeight="false" outlineLevel="0" collapsed="false">
      <c r="A14" s="0" t="s">
        <v>68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37"/>
      <c r="L14" s="6"/>
      <c r="M14" s="6"/>
    </row>
    <row r="15" customFormat="false" ht="15.25" hidden="false" customHeight="false" outlineLevel="0" collapsed="false">
      <c r="A15" s="0" t="s">
        <v>68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37"/>
      <c r="L15" s="6"/>
      <c r="M15" s="6"/>
    </row>
    <row r="16" customFormat="false" ht="15.25" hidden="false" customHeight="false" outlineLevel="0" collapsed="false">
      <c r="A16" s="0" t="s">
        <v>68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37"/>
      <c r="L16" s="6"/>
      <c r="M16" s="6"/>
    </row>
    <row r="17" customFormat="false" ht="15.25" hidden="false" customHeight="false" outlineLevel="0" collapsed="false">
      <c r="A17" s="0" t="s">
        <v>68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37"/>
      <c r="L17" s="6"/>
      <c r="M17" s="6"/>
    </row>
    <row r="18" customFormat="false" ht="15.25" hidden="false" customHeight="false" outlineLevel="0" collapsed="false">
      <c r="A18" s="0" t="s">
        <v>68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37"/>
      <c r="L18" s="6"/>
      <c r="M18" s="6"/>
    </row>
    <row r="19" customFormat="false" ht="15.25" hidden="false" customHeight="false" outlineLevel="0" collapsed="false">
      <c r="A19" s="0" t="s">
        <v>68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37"/>
      <c r="L19" s="6"/>
      <c r="M19" s="6"/>
    </row>
    <row r="20" customFormat="false" ht="15.25" hidden="false" customHeight="false" outlineLevel="0" collapsed="false">
      <c r="A20" s="0" t="s">
        <v>68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37"/>
      <c r="L20" s="6"/>
      <c r="M20" s="6"/>
    </row>
    <row r="21" customFormat="false" ht="15.25" hidden="false" customHeight="false" outlineLevel="0" collapsed="false">
      <c r="A21" s="0" t="s">
        <v>68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37"/>
      <c r="L21" s="6"/>
      <c r="M21" s="6"/>
    </row>
    <row r="22" customFormat="false" ht="15.25" hidden="false" customHeight="false" outlineLevel="0" collapsed="false">
      <c r="A22" s="0" t="s">
        <v>68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37"/>
      <c r="L22" s="6"/>
      <c r="M22" s="6"/>
    </row>
    <row r="23" customFormat="false" ht="15.25" hidden="false" customHeight="false" outlineLevel="0" collapsed="false">
      <c r="A23" s="0" t="s">
        <v>68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37"/>
      <c r="L23" s="6"/>
      <c r="M23" s="6"/>
    </row>
    <row r="24" customFormat="false" ht="15.25" hidden="false" customHeight="false" outlineLevel="0" collapsed="false">
      <c r="A24" s="0" t="s">
        <v>68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37"/>
      <c r="L24" s="6"/>
      <c r="M24" s="6"/>
    </row>
    <row r="25" customFormat="false" ht="15.25" hidden="false" customHeight="false" outlineLevel="0" collapsed="false">
      <c r="A25" s="0" t="s">
        <v>68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37"/>
      <c r="L25" s="6"/>
      <c r="M25" s="6"/>
    </row>
    <row r="26" customFormat="false" ht="15.25" hidden="false" customHeight="false" outlineLevel="0" collapsed="false">
      <c r="A26" s="0" t="s">
        <v>68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37"/>
      <c r="L26" s="6"/>
      <c r="M26" s="6"/>
    </row>
    <row r="27" customFormat="false" ht="15.25" hidden="false" customHeight="false" outlineLevel="0" collapsed="false">
      <c r="A27" s="0" t="s">
        <v>68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37"/>
      <c r="L27" s="6"/>
      <c r="M27" s="6"/>
    </row>
    <row r="28" customFormat="false" ht="15.25" hidden="false" customHeight="false" outlineLevel="0" collapsed="false">
      <c r="A28" s="0" t="s">
        <v>68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37"/>
      <c r="L28" s="6"/>
      <c r="M28" s="6"/>
    </row>
    <row r="29" customFormat="false" ht="15.25" hidden="false" customHeight="false" outlineLevel="0" collapsed="false">
      <c r="A29" s="0" t="s">
        <v>68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37"/>
      <c r="L29" s="6"/>
      <c r="M29" s="6"/>
    </row>
    <row r="30" customFormat="false" ht="15.25" hidden="false" customHeight="false" outlineLevel="0" collapsed="false">
      <c r="A30" s="0" t="s">
        <v>68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37"/>
      <c r="L30" s="6"/>
      <c r="M30" s="6"/>
    </row>
    <row r="31" customFormat="false" ht="15.25" hidden="false" customHeight="false" outlineLevel="0" collapsed="false">
      <c r="A31" s="0" t="s">
        <v>68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37"/>
      <c r="L31" s="6"/>
      <c r="M31" s="6"/>
    </row>
    <row r="32" customFormat="false" ht="15.25" hidden="false" customHeight="false" outlineLevel="0" collapsed="false">
      <c r="A32" s="0" t="s">
        <v>68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37"/>
      <c r="L32" s="6"/>
      <c r="M32" s="6"/>
    </row>
    <row r="33" customFormat="false" ht="15.25" hidden="false" customHeight="false" outlineLevel="0" collapsed="false">
      <c r="A33" s="0" t="s">
        <v>68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37"/>
      <c r="L33" s="6"/>
      <c r="M33" s="6"/>
    </row>
    <row r="34" customFormat="false" ht="15.25" hidden="false" customHeight="false" outlineLevel="0" collapsed="false">
      <c r="A34" s="0" t="s">
        <v>68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37"/>
      <c r="L34" s="6"/>
      <c r="M34" s="6"/>
    </row>
    <row r="35" customFormat="false" ht="15.25" hidden="false" customHeight="false" outlineLevel="0" collapsed="false">
      <c r="A35" s="0" t="s">
        <v>68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37"/>
      <c r="L35" s="6"/>
      <c r="M35" s="6"/>
    </row>
    <row r="36" customFormat="false" ht="15.25" hidden="false" customHeight="false" outlineLevel="0" collapsed="false">
      <c r="A36" s="0" t="s">
        <v>68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37"/>
      <c r="L36" s="6"/>
      <c r="M36" s="6"/>
    </row>
    <row r="37" customFormat="false" ht="15.25" hidden="false" customHeight="false" outlineLevel="0" collapsed="false">
      <c r="A37" s="0" t="s">
        <v>68</v>
      </c>
      <c r="B37" s="1" t="n">
        <v>43897</v>
      </c>
      <c r="C37" s="7" t="n">
        <v>1</v>
      </c>
      <c r="D37" s="7"/>
      <c r="E37" s="7"/>
      <c r="F37" s="7"/>
      <c r="G37" s="7"/>
      <c r="H37" s="7" t="n">
        <v>1</v>
      </c>
      <c r="I37" s="7"/>
      <c r="J37" s="7"/>
      <c r="K37" s="37"/>
      <c r="L37" s="7"/>
      <c r="M37" s="7"/>
    </row>
    <row r="38" customFormat="false" ht="15.25" hidden="false" customHeight="false" outlineLevel="0" collapsed="false">
      <c r="A38" s="0" t="s">
        <v>68</v>
      </c>
      <c r="B38" s="1" t="n">
        <v>43898</v>
      </c>
      <c r="C38" s="6" t="n">
        <v>2</v>
      </c>
      <c r="D38" s="6" t="n">
        <v>1</v>
      </c>
      <c r="E38" s="6"/>
      <c r="F38" s="6"/>
      <c r="G38" s="6"/>
      <c r="H38" s="6" t="n">
        <v>2</v>
      </c>
      <c r="I38" s="6"/>
      <c r="J38" s="6"/>
      <c r="K38" s="37"/>
      <c r="L38" s="6"/>
      <c r="M38" s="6"/>
    </row>
    <row r="39" customFormat="false" ht="15.25" hidden="false" customHeight="false" outlineLevel="0" collapsed="false">
      <c r="A39" s="0" t="s">
        <v>68</v>
      </c>
      <c r="B39" s="1" t="n">
        <v>43899</v>
      </c>
      <c r="C39" s="6" t="n">
        <v>3</v>
      </c>
      <c r="D39" s="6" t="n">
        <v>1</v>
      </c>
      <c r="E39" s="6"/>
      <c r="F39" s="6"/>
      <c r="G39" s="6"/>
      <c r="H39" s="6" t="n">
        <v>3</v>
      </c>
      <c r="I39" s="6"/>
      <c r="J39" s="6" t="n">
        <v>0.1</v>
      </c>
      <c r="K39" s="37"/>
      <c r="L39" s="6"/>
      <c r="M39" s="6"/>
    </row>
    <row r="40" customFormat="false" ht="15.25" hidden="false" customHeight="false" outlineLevel="0" collapsed="false">
      <c r="A40" s="0" t="s">
        <v>68</v>
      </c>
      <c r="B40" s="1" t="n">
        <v>43900</v>
      </c>
      <c r="C40" s="6" t="n">
        <v>7</v>
      </c>
      <c r="D40" s="6" t="n">
        <v>4</v>
      </c>
      <c r="E40" s="6"/>
      <c r="F40" s="6"/>
      <c r="G40" s="6"/>
      <c r="H40" s="6" t="n">
        <v>7</v>
      </c>
      <c r="I40" s="6"/>
      <c r="J40" s="6" t="n">
        <v>0.1</v>
      </c>
      <c r="K40" s="37"/>
      <c r="L40" s="6"/>
      <c r="M40" s="6"/>
    </row>
    <row r="41" customFormat="false" ht="15.25" hidden="false" customHeight="false" outlineLevel="0" collapsed="false">
      <c r="A41" s="0" t="s">
        <v>68</v>
      </c>
      <c r="B41" s="1" t="n">
        <v>43901</v>
      </c>
      <c r="C41" s="6" t="n">
        <v>7</v>
      </c>
      <c r="D41" s="6" t="n">
        <v>0</v>
      </c>
      <c r="E41" s="6"/>
      <c r="F41" s="6"/>
      <c r="G41" s="6"/>
      <c r="H41" s="6" t="n">
        <v>7</v>
      </c>
      <c r="I41" s="6"/>
      <c r="J41" s="6" t="n">
        <v>0.1</v>
      </c>
      <c r="K41" s="37"/>
      <c r="L41" s="6"/>
      <c r="M41" s="6"/>
    </row>
    <row r="42" customFormat="false" ht="15.25" hidden="false" customHeight="false" outlineLevel="0" collapsed="false">
      <c r="A42" s="0" t="s">
        <v>68</v>
      </c>
      <c r="B42" s="1" t="n">
        <v>43902</v>
      </c>
      <c r="C42" s="6" t="n">
        <v>13</v>
      </c>
      <c r="D42" s="6" t="n">
        <v>6</v>
      </c>
      <c r="E42" s="6"/>
      <c r="F42" s="6"/>
      <c r="G42" s="6"/>
      <c r="H42" s="6" t="n">
        <v>13</v>
      </c>
      <c r="I42" s="6"/>
      <c r="J42" s="6" t="n">
        <v>0.2</v>
      </c>
      <c r="K42" s="37"/>
      <c r="L42" s="6"/>
      <c r="M42" s="6"/>
    </row>
    <row r="43" customFormat="false" ht="15.25" hidden="false" customHeight="false" outlineLevel="0" collapsed="false">
      <c r="A43" s="0" t="s">
        <v>68</v>
      </c>
      <c r="B43" s="1" t="n">
        <v>43903</v>
      </c>
      <c r="C43" s="6" t="n">
        <v>17</v>
      </c>
      <c r="D43" s="6" t="n">
        <v>4</v>
      </c>
      <c r="E43" s="6"/>
      <c r="F43" s="6"/>
      <c r="G43" s="6"/>
      <c r="H43" s="6" t="n">
        <v>17</v>
      </c>
      <c r="I43" s="6"/>
      <c r="J43" s="6" t="n">
        <v>0.3</v>
      </c>
      <c r="K43" s="37"/>
      <c r="L43" s="6"/>
      <c r="M43" s="6"/>
    </row>
    <row r="44" customFormat="false" ht="15.25" hidden="false" customHeight="false" outlineLevel="0" collapsed="false">
      <c r="A44" s="0" t="s">
        <v>68</v>
      </c>
      <c r="B44" s="1" t="n">
        <v>43904</v>
      </c>
      <c r="C44" s="6" t="n">
        <v>24</v>
      </c>
      <c r="D44" s="6" t="n">
        <v>7</v>
      </c>
      <c r="E44" s="6"/>
      <c r="F44" s="6"/>
      <c r="G44" s="6"/>
      <c r="H44" s="6" t="n">
        <v>24</v>
      </c>
      <c r="I44" s="6"/>
      <c r="J44" s="6" t="n">
        <v>0.4</v>
      </c>
      <c r="K44" s="37"/>
      <c r="L44" s="6"/>
      <c r="M44" s="6"/>
    </row>
    <row r="45" customFormat="false" ht="15.25" hidden="false" customHeight="false" outlineLevel="0" collapsed="false">
      <c r="A45" s="0" t="s">
        <v>68</v>
      </c>
      <c r="B45" s="1" t="n">
        <v>43905</v>
      </c>
      <c r="C45" s="6" t="n">
        <v>38</v>
      </c>
      <c r="D45" s="6" t="n">
        <v>14</v>
      </c>
      <c r="E45" s="6"/>
      <c r="F45" s="6"/>
      <c r="G45" s="6"/>
      <c r="H45" s="6" t="n">
        <v>38</v>
      </c>
      <c r="I45" s="6"/>
      <c r="J45" s="6" t="n">
        <v>0.6</v>
      </c>
      <c r="K45" s="37"/>
      <c r="L45" s="6"/>
      <c r="M45" s="6"/>
    </row>
    <row r="46" customFormat="false" ht="15.25" hidden="false" customHeight="false" outlineLevel="0" collapsed="false">
      <c r="A46" s="0" t="s">
        <v>68</v>
      </c>
      <c r="B46" s="1" t="n">
        <v>43906</v>
      </c>
      <c r="C46" s="6" t="n">
        <v>61</v>
      </c>
      <c r="D46" s="6" t="n">
        <v>23</v>
      </c>
      <c r="E46" s="6"/>
      <c r="F46" s="6"/>
      <c r="G46" s="6"/>
      <c r="H46" s="6" t="n">
        <v>61</v>
      </c>
      <c r="I46" s="6"/>
      <c r="J46" s="6" t="n">
        <v>1</v>
      </c>
      <c r="K46" s="37"/>
      <c r="L46" s="6"/>
      <c r="M46" s="6"/>
    </row>
    <row r="47" customFormat="false" ht="15.25" hidden="false" customHeight="false" outlineLevel="0" collapsed="false">
      <c r="A47" s="0" t="s">
        <v>68</v>
      </c>
      <c r="B47" s="1" t="n">
        <v>43907</v>
      </c>
      <c r="C47" s="6" t="n">
        <v>64</v>
      </c>
      <c r="D47" s="6" t="n">
        <v>3</v>
      </c>
      <c r="E47" s="6"/>
      <c r="F47" s="6"/>
      <c r="G47" s="6"/>
      <c r="H47" s="6" t="n">
        <v>64</v>
      </c>
      <c r="I47" s="6"/>
      <c r="J47" s="6" t="n">
        <v>1.1</v>
      </c>
      <c r="K47" s="37"/>
      <c r="L47" s="6"/>
      <c r="M47" s="6"/>
    </row>
    <row r="48" customFormat="false" ht="15.25" hidden="false" customHeight="false" outlineLevel="0" collapsed="false">
      <c r="A48" s="0" t="s">
        <v>68</v>
      </c>
      <c r="B48" s="1" t="n">
        <v>43908</v>
      </c>
      <c r="C48" s="6" t="n">
        <v>85</v>
      </c>
      <c r="D48" s="6" t="n">
        <v>21</v>
      </c>
      <c r="E48" s="6"/>
      <c r="F48" s="6"/>
      <c r="G48" s="6"/>
      <c r="H48" s="6" t="n">
        <v>85</v>
      </c>
      <c r="I48" s="6"/>
      <c r="J48" s="6" t="n">
        <v>1.4</v>
      </c>
      <c r="K48" s="37"/>
      <c r="L48" s="6"/>
      <c r="M48" s="6"/>
    </row>
    <row r="49" customFormat="false" ht="15.25" hidden="false" customHeight="false" outlineLevel="0" collapsed="false">
      <c r="A49" s="0" t="s">
        <v>68</v>
      </c>
      <c r="B49" s="1" t="n">
        <v>43909</v>
      </c>
      <c r="C49" s="6" t="n">
        <v>116</v>
      </c>
      <c r="D49" s="6" t="n">
        <v>31</v>
      </c>
      <c r="E49" s="6"/>
      <c r="F49" s="6"/>
      <c r="G49" s="6"/>
      <c r="H49" s="6" t="n">
        <v>116</v>
      </c>
      <c r="I49" s="6"/>
      <c r="J49" s="6" t="n">
        <v>2</v>
      </c>
      <c r="K49" s="37"/>
      <c r="L49" s="6"/>
      <c r="M49" s="6"/>
    </row>
    <row r="50" customFormat="false" ht="15.25" hidden="false" customHeight="false" outlineLevel="0" collapsed="false">
      <c r="A50" s="0" t="s">
        <v>68</v>
      </c>
      <c r="B50" s="1" t="n">
        <v>43910</v>
      </c>
      <c r="C50" s="6" t="n">
        <v>150</v>
      </c>
      <c r="D50" s="6" t="n">
        <v>34</v>
      </c>
      <c r="E50" s="6"/>
      <c r="F50" s="6"/>
      <c r="G50" s="6"/>
      <c r="H50" s="6" t="n">
        <v>150</v>
      </c>
      <c r="I50" s="6"/>
      <c r="J50" s="6" t="n">
        <v>3</v>
      </c>
      <c r="K50" s="37"/>
      <c r="L50" s="6"/>
      <c r="M50" s="6"/>
    </row>
    <row r="51" customFormat="false" ht="15.25" hidden="false" customHeight="false" outlineLevel="0" collapsed="false">
      <c r="A51" s="0" t="s">
        <v>68</v>
      </c>
      <c r="B51" s="1" t="n">
        <v>43911</v>
      </c>
      <c r="C51" s="6" t="n">
        <v>240</v>
      </c>
      <c r="D51" s="6" t="n">
        <v>90</v>
      </c>
      <c r="E51" s="6"/>
      <c r="F51" s="6"/>
      <c r="G51" s="6" t="n">
        <v>1</v>
      </c>
      <c r="H51" s="6" t="n">
        <v>239</v>
      </c>
      <c r="I51" s="6"/>
      <c r="J51" s="6" t="n">
        <v>4</v>
      </c>
      <c r="K51" s="37"/>
      <c r="L51" s="6"/>
      <c r="M51" s="6"/>
    </row>
    <row r="52" customFormat="false" ht="15.25" hidden="false" customHeight="false" outlineLevel="0" collapsed="false">
      <c r="A52" s="0" t="s">
        <v>68</v>
      </c>
      <c r="B52" s="1" t="n">
        <v>43912</v>
      </c>
      <c r="C52" s="6" t="n">
        <v>240</v>
      </c>
      <c r="D52" s="6" t="n">
        <v>0</v>
      </c>
      <c r="E52" s="6"/>
      <c r="F52" s="6"/>
      <c r="G52" s="6" t="n">
        <v>2</v>
      </c>
      <c r="H52" s="6" t="n">
        <v>238</v>
      </c>
      <c r="I52" s="6"/>
      <c r="J52" s="6" t="n">
        <v>4</v>
      </c>
      <c r="K52" s="37"/>
      <c r="L52" s="6"/>
      <c r="M52" s="6"/>
    </row>
    <row r="53" customFormat="false" ht="15.25" hidden="false" customHeight="false" outlineLevel="0" collapsed="false">
      <c r="A53" s="0" t="s">
        <v>68</v>
      </c>
      <c r="B53" s="1" t="n">
        <v>43913</v>
      </c>
      <c r="C53" s="6" t="n">
        <v>274</v>
      </c>
      <c r="D53" s="6" t="n">
        <v>34</v>
      </c>
      <c r="E53" s="6"/>
      <c r="F53" s="6"/>
      <c r="G53" s="6" t="n">
        <v>2</v>
      </c>
      <c r="H53" s="6" t="n">
        <v>272</v>
      </c>
      <c r="I53" s="6"/>
      <c r="J53" s="6" t="n">
        <v>5</v>
      </c>
      <c r="K53" s="37"/>
      <c r="L53" s="6"/>
      <c r="M53" s="6"/>
    </row>
    <row r="54" customFormat="false" ht="15.25" hidden="false" customHeight="false" outlineLevel="0" collapsed="false">
      <c r="A54" s="0" t="s">
        <v>68</v>
      </c>
      <c r="B54" s="1" t="n">
        <v>43914</v>
      </c>
      <c r="C54" s="6" t="n">
        <v>402</v>
      </c>
      <c r="D54" s="6" t="n">
        <v>128</v>
      </c>
      <c r="E54" s="6"/>
      <c r="F54" s="6"/>
      <c r="G54" s="6" t="n">
        <v>4</v>
      </c>
      <c r="H54" s="6" t="n">
        <v>398</v>
      </c>
      <c r="I54" s="6"/>
      <c r="J54" s="6" t="n">
        <v>7</v>
      </c>
      <c r="K54" s="37"/>
      <c r="L54" s="6"/>
      <c r="M54" s="6"/>
    </row>
    <row r="55" customFormat="false" ht="15.25" hidden="false" customHeight="false" outlineLevel="0" collapsed="false">
      <c r="A55" s="0" t="s">
        <v>68</v>
      </c>
      <c r="B55" s="1" t="n">
        <v>43915</v>
      </c>
      <c r="C55" s="8" t="n">
        <v>554</v>
      </c>
      <c r="D55" s="8" t="n">
        <v>152</v>
      </c>
      <c r="E55" s="8"/>
      <c r="F55" s="8"/>
      <c r="G55" s="8" t="n">
        <v>4</v>
      </c>
      <c r="H55" s="8" t="n">
        <v>550</v>
      </c>
      <c r="I55" s="8" t="n">
        <v>2</v>
      </c>
      <c r="J55" s="8" t="n">
        <v>9</v>
      </c>
      <c r="K55" s="37"/>
      <c r="L55" s="8"/>
      <c r="M55" s="8"/>
    </row>
    <row r="56" customFormat="false" ht="15.25" hidden="false" customHeight="false" outlineLevel="0" collapsed="false">
      <c r="A56" s="0" t="s">
        <v>68</v>
      </c>
      <c r="B56" s="1" t="n">
        <v>43916</v>
      </c>
      <c r="C56" s="8" t="n">
        <v>709</v>
      </c>
      <c r="D56" s="8" t="n">
        <v>155</v>
      </c>
      <c r="E56" s="8"/>
      <c r="F56" s="8"/>
      <c r="G56" s="8" t="n">
        <v>12</v>
      </c>
      <c r="H56" s="8" t="n">
        <v>697</v>
      </c>
      <c r="I56" s="8" t="n">
        <v>2</v>
      </c>
      <c r="J56" s="8" t="n">
        <v>12</v>
      </c>
      <c r="K56" s="37"/>
      <c r="L56" s="8"/>
      <c r="M56" s="8"/>
    </row>
    <row r="57" customFormat="false" ht="15.25" hidden="false" customHeight="false" outlineLevel="0" collapsed="false">
      <c r="A57" s="0" t="s">
        <v>68</v>
      </c>
      <c r="B57" s="1" t="n">
        <v>43917</v>
      </c>
      <c r="C57" s="8" t="n">
        <v>927</v>
      </c>
      <c r="D57" s="8" t="n">
        <v>218</v>
      </c>
      <c r="E57" s="8"/>
      <c r="F57" s="8"/>
      <c r="G57" s="8" t="n">
        <v>12</v>
      </c>
      <c r="H57" s="8" t="n">
        <v>915</v>
      </c>
      <c r="I57" s="8" t="n">
        <v>2</v>
      </c>
      <c r="J57" s="8" t="n">
        <v>16</v>
      </c>
      <c r="K57" s="37"/>
      <c r="L57" s="8"/>
      <c r="M57" s="8"/>
    </row>
    <row r="58" customFormat="false" ht="15.25" hidden="false" customHeight="false" outlineLevel="0" collapsed="false">
      <c r="A58" s="0" t="s">
        <v>68</v>
      </c>
      <c r="B58" s="1" t="n">
        <v>43918</v>
      </c>
      <c r="C58" s="8" t="n">
        <v>1170</v>
      </c>
      <c r="D58" s="8" t="n">
        <v>243</v>
      </c>
      <c r="E58" s="8" t="n">
        <v>1</v>
      </c>
      <c r="F58" s="8" t="n">
        <v>1</v>
      </c>
      <c r="G58" s="8" t="n">
        <v>31</v>
      </c>
      <c r="H58" s="8" t="n">
        <v>1138</v>
      </c>
      <c r="I58" s="8" t="n">
        <v>7</v>
      </c>
      <c r="J58" s="8" t="n">
        <v>20</v>
      </c>
      <c r="K58" s="37" t="n">
        <v>0.02</v>
      </c>
      <c r="L58" s="8"/>
      <c r="M58" s="8"/>
    </row>
    <row r="59" customFormat="false" ht="15.25" hidden="false" customHeight="false" outlineLevel="0" collapsed="false">
      <c r="A59" s="0" t="s">
        <v>68</v>
      </c>
      <c r="B59" s="1" t="n">
        <v>43919</v>
      </c>
      <c r="C59" s="8" t="n">
        <v>1187</v>
      </c>
      <c r="D59" s="8" t="n">
        <v>17</v>
      </c>
      <c r="E59" s="8" t="n">
        <v>1</v>
      </c>
      <c r="F59" s="8" t="n">
        <v>0</v>
      </c>
      <c r="G59" s="8" t="n">
        <v>31</v>
      </c>
      <c r="H59" s="8" t="n">
        <v>1155</v>
      </c>
      <c r="I59" s="8" t="n">
        <v>7</v>
      </c>
      <c r="J59" s="8" t="n">
        <v>20</v>
      </c>
      <c r="K59" s="37" t="n">
        <v>0.02</v>
      </c>
      <c r="M59" s="8"/>
    </row>
    <row r="60" customFormat="false" ht="15.25" hidden="false" customHeight="false" outlineLevel="0" collapsed="false">
      <c r="A60" s="0" t="s">
        <v>68</v>
      </c>
      <c r="B60" s="1" t="n">
        <v>43920</v>
      </c>
      <c r="C60" s="8" t="n">
        <v>1280</v>
      </c>
      <c r="D60" s="8" t="n">
        <v>93</v>
      </c>
      <c r="E60" s="8" t="n">
        <v>2</v>
      </c>
      <c r="F60" s="8" t="n">
        <v>1</v>
      </c>
      <c r="G60" s="8" t="n">
        <v>31</v>
      </c>
      <c r="H60" s="8" t="n">
        <v>1247</v>
      </c>
      <c r="I60" s="8" t="n">
        <v>7</v>
      </c>
      <c r="J60" s="8" t="n">
        <v>22</v>
      </c>
      <c r="K60" s="37" t="n">
        <v>0.03</v>
      </c>
      <c r="M60" s="8"/>
    </row>
    <row r="61" customFormat="false" ht="15.25" hidden="false" customHeight="false" outlineLevel="0" collapsed="false">
      <c r="A61" s="0" t="s">
        <v>68</v>
      </c>
      <c r="B61" s="1" t="n">
        <v>43921</v>
      </c>
      <c r="C61" s="8" t="n">
        <v>1326</v>
      </c>
      <c r="D61" s="8" t="n">
        <v>46</v>
      </c>
      <c r="E61" s="8" t="n">
        <v>3</v>
      </c>
      <c r="F61" s="8" t="n">
        <v>1</v>
      </c>
      <c r="G61" s="8" t="n">
        <v>31</v>
      </c>
      <c r="H61" s="8" t="n">
        <v>1292</v>
      </c>
      <c r="I61" s="8" t="n">
        <v>7</v>
      </c>
      <c r="J61" s="8" t="n">
        <v>22</v>
      </c>
      <c r="K61" s="37" t="n">
        <v>0.05</v>
      </c>
      <c r="M61" s="8"/>
    </row>
    <row r="62" customFormat="false" ht="15.25" hidden="false" customHeight="false" outlineLevel="0" collapsed="false">
      <c r="A62" s="0" t="s">
        <v>68</v>
      </c>
      <c r="B62" s="1" t="n">
        <v>43922</v>
      </c>
      <c r="C62" s="8" t="n">
        <v>1353</v>
      </c>
      <c r="D62" s="8" t="n">
        <v>27</v>
      </c>
      <c r="E62" s="8" t="n">
        <v>5</v>
      </c>
      <c r="F62" s="8" t="n">
        <v>2</v>
      </c>
      <c r="G62" s="8" t="n">
        <v>31</v>
      </c>
      <c r="H62" s="8" t="n">
        <v>1317</v>
      </c>
      <c r="I62" s="8" t="n">
        <v>7</v>
      </c>
      <c r="J62" s="8" t="n">
        <v>23</v>
      </c>
      <c r="K62" s="37" t="n">
        <v>0.08</v>
      </c>
      <c r="M62" s="8"/>
    </row>
    <row r="63" customFormat="false" ht="15.25" hidden="false" customHeight="false" outlineLevel="0" collapsed="false">
      <c r="A63" s="0" t="s">
        <v>68</v>
      </c>
      <c r="B63" s="1" t="n">
        <v>43923</v>
      </c>
      <c r="C63" s="8" t="n">
        <v>1380</v>
      </c>
      <c r="D63" s="8" t="n">
        <v>27</v>
      </c>
      <c r="E63" s="8" t="n">
        <v>5</v>
      </c>
      <c r="F63" s="8" t="n">
        <v>0</v>
      </c>
      <c r="G63" s="8" t="n">
        <v>50</v>
      </c>
      <c r="H63" s="8" t="n">
        <v>1325</v>
      </c>
      <c r="I63" s="8" t="n">
        <v>7</v>
      </c>
      <c r="J63" s="8" t="n">
        <v>23</v>
      </c>
      <c r="K63" s="37" t="n">
        <v>0.08</v>
      </c>
      <c r="M63" s="8"/>
    </row>
    <row r="64" customFormat="false" ht="15.25" hidden="false" customHeight="false" outlineLevel="0" collapsed="false">
      <c r="A64" s="0" t="s">
        <v>68</v>
      </c>
      <c r="B64" s="1" t="n">
        <v>43924</v>
      </c>
      <c r="C64" s="8" t="n">
        <v>1462</v>
      </c>
      <c r="D64" s="8" t="n">
        <v>82</v>
      </c>
      <c r="E64" s="8" t="n">
        <v>5</v>
      </c>
      <c r="F64" s="8" t="n">
        <v>0</v>
      </c>
      <c r="G64" s="8" t="n">
        <v>50</v>
      </c>
      <c r="H64" s="8" t="n">
        <v>1407</v>
      </c>
      <c r="I64" s="8" t="n">
        <v>7</v>
      </c>
      <c r="J64" s="8" t="n">
        <v>25</v>
      </c>
      <c r="K64" s="37" t="n">
        <v>0.08</v>
      </c>
      <c r="M64" s="8"/>
    </row>
    <row r="65" customFormat="false" ht="15.25" hidden="false" customHeight="false" outlineLevel="0" collapsed="false">
      <c r="A65" s="0" t="s">
        <v>68</v>
      </c>
      <c r="B65" s="1" t="n">
        <v>43925</v>
      </c>
      <c r="C65" s="8" t="n">
        <v>1505</v>
      </c>
      <c r="D65" s="8" t="n">
        <v>43</v>
      </c>
      <c r="E65" s="8" t="n">
        <v>9</v>
      </c>
      <c r="F65" s="8" t="n">
        <v>4</v>
      </c>
      <c r="G65" s="8" t="n">
        <v>95</v>
      </c>
      <c r="H65" s="8" t="n">
        <v>1401</v>
      </c>
      <c r="I65" s="8" t="n">
        <v>7</v>
      </c>
      <c r="J65" s="8" t="n">
        <v>25</v>
      </c>
      <c r="K65" s="9" t="n">
        <v>0.2</v>
      </c>
      <c r="M65" s="8"/>
    </row>
    <row r="66" customFormat="false" ht="15.25" hidden="false" customHeight="false" outlineLevel="0" collapsed="false">
      <c r="A66" s="0" t="s">
        <v>68</v>
      </c>
      <c r="B66" s="1" t="n">
        <v>43926</v>
      </c>
      <c r="C66" s="8" t="n">
        <v>1585</v>
      </c>
      <c r="D66" s="8" t="n">
        <v>80</v>
      </c>
      <c r="E66" s="8" t="n">
        <v>9</v>
      </c>
      <c r="F66" s="8" t="n">
        <v>0</v>
      </c>
      <c r="G66" s="8" t="n">
        <v>95</v>
      </c>
      <c r="H66" s="8" t="n">
        <v>1481</v>
      </c>
      <c r="I66" s="8" t="n">
        <v>7</v>
      </c>
      <c r="J66" s="8" t="n">
        <v>27</v>
      </c>
      <c r="K66" s="9" t="n">
        <v>0.2</v>
      </c>
      <c r="L66" s="8" t="n">
        <v>53937</v>
      </c>
      <c r="M66" s="8" t="n">
        <v>909</v>
      </c>
    </row>
    <row r="67" customFormat="false" ht="15.25" hidden="false" customHeight="false" outlineLevel="0" collapsed="false">
      <c r="A67" s="0" t="s">
        <v>68</v>
      </c>
      <c r="B67" s="1" t="n">
        <v>43927</v>
      </c>
      <c r="C67" s="8" t="n">
        <v>1655</v>
      </c>
      <c r="D67" s="8" t="n">
        <v>70</v>
      </c>
      <c r="E67" s="8" t="n">
        <v>11</v>
      </c>
      <c r="F67" s="8" t="n">
        <v>2</v>
      </c>
      <c r="G67" s="8" t="n">
        <v>95</v>
      </c>
      <c r="H67" s="8" t="n">
        <v>1549</v>
      </c>
      <c r="I67" s="8" t="n">
        <v>7</v>
      </c>
      <c r="J67" s="8" t="n">
        <v>28</v>
      </c>
      <c r="K67" s="9" t="n">
        <v>0.2</v>
      </c>
      <c r="L67" s="8" t="n">
        <v>56873</v>
      </c>
      <c r="M67" s="8" t="n">
        <v>959</v>
      </c>
    </row>
    <row r="68" customFormat="false" ht="15.25" hidden="false" customHeight="false" outlineLevel="0" collapsed="false">
      <c r="A68" s="0" t="s">
        <v>68</v>
      </c>
      <c r="B68" s="1" t="n">
        <v>43928</v>
      </c>
      <c r="C68" s="13" t="n">
        <v>1686</v>
      </c>
      <c r="D68" s="13" t="n">
        <v>31</v>
      </c>
      <c r="E68" s="13" t="n">
        <v>12</v>
      </c>
      <c r="F68" s="13" t="n">
        <v>1</v>
      </c>
      <c r="G68" s="13" t="n">
        <v>95</v>
      </c>
      <c r="H68" s="13" t="n">
        <v>1579</v>
      </c>
      <c r="I68" s="13" t="n">
        <v>7</v>
      </c>
      <c r="J68" s="13" t="n">
        <v>28</v>
      </c>
      <c r="K68" s="14" t="n">
        <v>0.2</v>
      </c>
      <c r="L68" s="13" t="n">
        <v>58098</v>
      </c>
      <c r="M68" s="13" t="n">
        <v>980</v>
      </c>
    </row>
    <row r="69" customFormat="false" ht="15.25" hidden="false" customHeight="false" outlineLevel="0" collapsed="false">
      <c r="A69" s="0" t="s">
        <v>68</v>
      </c>
      <c r="B69" s="1" t="n">
        <v>43929</v>
      </c>
      <c r="C69" s="12" t="n">
        <v>1749</v>
      </c>
      <c r="D69" s="12" t="n">
        <v>63</v>
      </c>
      <c r="E69" s="12" t="n">
        <v>13</v>
      </c>
      <c r="F69" s="12" t="n">
        <v>1</v>
      </c>
      <c r="G69" s="12" t="n">
        <v>95</v>
      </c>
      <c r="H69" s="12" t="n">
        <v>1641</v>
      </c>
      <c r="I69" s="12" t="n">
        <v>7</v>
      </c>
      <c r="J69" s="12" t="n">
        <v>29</v>
      </c>
      <c r="K69" s="14" t="n">
        <v>0.2</v>
      </c>
      <c r="L69" s="12" t="n">
        <v>58098</v>
      </c>
      <c r="M69" s="12" t="n">
        <v>980</v>
      </c>
    </row>
    <row r="70" customFormat="false" ht="15.25" hidden="false" customHeight="false" outlineLevel="0" collapsed="false">
      <c r="A70" s="0" t="s">
        <v>68</v>
      </c>
      <c r="B70" s="1" t="n">
        <v>43930</v>
      </c>
      <c r="C70" s="12" t="n">
        <v>1845</v>
      </c>
      <c r="D70" s="12" t="n">
        <v>96</v>
      </c>
      <c r="E70" s="12" t="n">
        <v>18</v>
      </c>
      <c r="F70" s="12" t="n">
        <v>5</v>
      </c>
      <c r="G70" s="12" t="n">
        <v>95</v>
      </c>
      <c r="H70" s="12" t="n">
        <v>1732</v>
      </c>
      <c r="I70" s="12" t="n">
        <v>7</v>
      </c>
      <c r="J70" s="12" t="n">
        <v>31</v>
      </c>
      <c r="K70" s="14" t="n">
        <v>0.3</v>
      </c>
      <c r="L70" s="12" t="n">
        <v>63776</v>
      </c>
      <c r="M70" s="12" t="n">
        <v>1075</v>
      </c>
    </row>
    <row r="71" customFormat="false" ht="15.25" hidden="false" customHeight="false" outlineLevel="0" collapsed="false">
      <c r="A71" s="0" t="s">
        <v>68</v>
      </c>
      <c r="B71" s="1" t="n">
        <v>43931</v>
      </c>
      <c r="C71" s="12" t="n">
        <v>1934</v>
      </c>
      <c r="D71" s="12" t="n">
        <v>89</v>
      </c>
      <c r="E71" s="12" t="n">
        <v>18</v>
      </c>
      <c r="F71" s="12" t="n">
        <v>0</v>
      </c>
      <c r="G71" s="12" t="n">
        <v>95</v>
      </c>
      <c r="H71" s="12" t="n">
        <v>1821</v>
      </c>
      <c r="I71" s="12" t="n">
        <v>7</v>
      </c>
      <c r="J71" s="12" t="n">
        <v>33</v>
      </c>
      <c r="K71" s="14" t="n">
        <v>0.3</v>
      </c>
      <c r="L71" s="12" t="n">
        <v>68874</v>
      </c>
      <c r="M71" s="12" t="n">
        <v>1161</v>
      </c>
    </row>
    <row r="72" customFormat="false" ht="15.25" hidden="false" customHeight="false" outlineLevel="0" collapsed="false">
      <c r="A72" s="0" t="s">
        <v>68</v>
      </c>
      <c r="B72" s="1" t="n">
        <v>43932</v>
      </c>
      <c r="C72" s="12" t="n">
        <v>2003</v>
      </c>
      <c r="D72" s="12" t="n">
        <v>69</v>
      </c>
      <c r="E72" s="12" t="n">
        <v>24</v>
      </c>
      <c r="F72" s="12" t="n">
        <v>6</v>
      </c>
      <c r="G72" s="12" t="n">
        <v>410</v>
      </c>
      <c r="H72" s="12" t="n">
        <v>1569</v>
      </c>
      <c r="I72" s="12" t="n">
        <v>7</v>
      </c>
      <c r="J72" s="12" t="n">
        <v>34</v>
      </c>
      <c r="K72" s="14" t="n">
        <v>0.4</v>
      </c>
      <c r="L72" s="12" t="n">
        <v>73028</v>
      </c>
      <c r="M72" s="12" t="n">
        <v>1231</v>
      </c>
    </row>
    <row r="73" customFormat="false" ht="15.25" hidden="false" customHeight="false" outlineLevel="0" collapsed="false">
      <c r="A73" s="0" t="s">
        <v>68</v>
      </c>
      <c r="B73" s="1" t="n">
        <v>43933</v>
      </c>
      <c r="C73" s="12" t="n">
        <v>2028</v>
      </c>
      <c r="D73" s="12" t="n">
        <v>25</v>
      </c>
      <c r="E73" s="12" t="n">
        <v>25</v>
      </c>
      <c r="F73" s="12" t="n">
        <v>1</v>
      </c>
      <c r="G73" s="12" t="n">
        <v>410</v>
      </c>
      <c r="H73" s="12" t="n">
        <v>1593</v>
      </c>
      <c r="I73" s="12" t="n">
        <v>7</v>
      </c>
      <c r="J73" s="12" t="n">
        <v>34</v>
      </c>
      <c r="K73" s="14" t="n">
        <v>0.4</v>
      </c>
      <c r="L73" s="12" t="n">
        <v>75053</v>
      </c>
      <c r="M73" s="12" t="n">
        <v>1265</v>
      </c>
    </row>
    <row r="74" customFormat="false" ht="15.25" hidden="false" customHeight="false" outlineLevel="0" collapsed="false">
      <c r="A74" s="0" t="s">
        <v>68</v>
      </c>
      <c r="B74" s="1" t="n">
        <v>43934</v>
      </c>
      <c r="C74" s="12" t="n">
        <v>2173</v>
      </c>
      <c r="D74" s="12" t="n">
        <v>145</v>
      </c>
      <c r="E74" s="12" t="n">
        <v>25</v>
      </c>
      <c r="F74" s="12" t="n">
        <v>0</v>
      </c>
      <c r="G74" s="12" t="n">
        <v>410</v>
      </c>
      <c r="H74" s="12" t="n">
        <v>1738</v>
      </c>
      <c r="I74" s="12" t="n">
        <v>7</v>
      </c>
      <c r="J74" s="12" t="n">
        <v>37</v>
      </c>
      <c r="K74" s="14" t="n">
        <v>0.4</v>
      </c>
      <c r="L74" s="12" t="n">
        <v>80085</v>
      </c>
      <c r="M74" s="12" t="n">
        <v>1350</v>
      </c>
    </row>
    <row r="75" customFormat="false" ht="15.25" hidden="false" customHeight="false" outlineLevel="0" collapsed="false">
      <c r="A75" s="0" t="s">
        <v>68</v>
      </c>
      <c r="B75" s="1" t="n">
        <v>43935</v>
      </c>
      <c r="C75" s="12" t="n">
        <v>2272</v>
      </c>
      <c r="D75" s="12" t="n">
        <v>99</v>
      </c>
      <c r="E75" s="12" t="n">
        <v>27</v>
      </c>
      <c r="F75" s="12" t="n">
        <v>2</v>
      </c>
      <c r="G75" s="12" t="n">
        <v>410</v>
      </c>
      <c r="H75" s="12" t="n">
        <v>1835</v>
      </c>
      <c r="I75" s="12" t="n">
        <v>7</v>
      </c>
      <c r="J75" s="12" t="n">
        <v>38</v>
      </c>
      <c r="K75" s="14" t="n">
        <v>0.5</v>
      </c>
      <c r="L75" s="12" t="n">
        <v>83663</v>
      </c>
      <c r="M75" s="12" t="n">
        <v>1411</v>
      </c>
    </row>
    <row r="76" customFormat="false" ht="15.25" hidden="false" customHeight="false" outlineLevel="0" collapsed="false">
      <c r="A76" s="0" t="s">
        <v>68</v>
      </c>
      <c r="B76" s="1" t="n">
        <v>43936</v>
      </c>
      <c r="C76" s="12" t="n">
        <v>2415</v>
      </c>
      <c r="D76" s="12" t="n">
        <v>143</v>
      </c>
      <c r="E76" s="12" t="n">
        <v>27</v>
      </c>
      <c r="F76" s="12" t="n">
        <v>0</v>
      </c>
      <c r="G76" s="12" t="n">
        <v>410</v>
      </c>
      <c r="H76" s="12" t="n">
        <v>1978</v>
      </c>
      <c r="I76" s="12" t="n">
        <v>7</v>
      </c>
      <c r="J76" s="12" t="n">
        <v>41</v>
      </c>
      <c r="K76" s="14" t="n">
        <v>0.5</v>
      </c>
      <c r="L76" s="12" t="n">
        <v>87022</v>
      </c>
      <c r="M76" s="12" t="n">
        <v>1467</v>
      </c>
    </row>
    <row r="77" customFormat="false" ht="15.25" hidden="false" customHeight="false" outlineLevel="0" collapsed="false">
      <c r="A77" s="0" t="s">
        <v>68</v>
      </c>
      <c r="B77" s="1" t="n">
        <v>43937</v>
      </c>
      <c r="C77" s="12" t="n">
        <v>2506</v>
      </c>
      <c r="D77" s="12" t="n">
        <v>91</v>
      </c>
      <c r="E77" s="12" t="n">
        <v>34</v>
      </c>
      <c r="F77" s="12" t="n">
        <v>7</v>
      </c>
      <c r="G77" s="12" t="n">
        <v>410</v>
      </c>
      <c r="H77" s="12" t="n">
        <v>2062</v>
      </c>
      <c r="I77" s="12" t="n">
        <v>7</v>
      </c>
      <c r="J77" s="12" t="n">
        <v>42</v>
      </c>
      <c r="K77" s="14" t="n">
        <v>0.6</v>
      </c>
      <c r="L77" s="12" t="n">
        <v>90515</v>
      </c>
      <c r="M77" s="12" t="n">
        <v>1526</v>
      </c>
    </row>
    <row r="78" customFormat="false" ht="15.25" hidden="false" customHeight="false" outlineLevel="0" collapsed="false">
      <c r="A78" s="0" t="s">
        <v>68</v>
      </c>
      <c r="B78" s="1" t="n">
        <v>43938</v>
      </c>
      <c r="C78" s="12" t="n">
        <v>2605</v>
      </c>
      <c r="D78" s="12" t="n">
        <v>99</v>
      </c>
      <c r="E78" s="12" t="n">
        <v>48</v>
      </c>
      <c r="F78" s="12" t="n">
        <v>14</v>
      </c>
      <c r="G78" s="12" t="n">
        <v>903</v>
      </c>
      <c r="H78" s="12" t="n">
        <v>1654</v>
      </c>
      <c r="I78" s="12" t="n">
        <v>7</v>
      </c>
      <c r="J78" s="12" t="n">
        <v>44</v>
      </c>
      <c r="K78" s="14" t="n">
        <v>0.8</v>
      </c>
      <c r="L78" s="12" t="n">
        <v>95060</v>
      </c>
      <c r="M78" s="12" t="n">
        <v>1603</v>
      </c>
    </row>
    <row r="79" customFormat="false" ht="15.25" hidden="false" customHeight="false" outlineLevel="0" collapsed="false">
      <c r="A79" s="0" t="s">
        <v>68</v>
      </c>
      <c r="B79" s="1" t="n">
        <v>43939</v>
      </c>
      <c r="C79" s="12" t="n">
        <v>2783</v>
      </c>
      <c r="D79" s="12" t="n">
        <v>178</v>
      </c>
      <c r="E79" s="12" t="n">
        <v>50</v>
      </c>
      <c r="F79" s="12" t="n">
        <v>2</v>
      </c>
      <c r="G79" s="12" t="n">
        <v>903</v>
      </c>
      <c r="H79" s="12" t="n">
        <v>1830</v>
      </c>
      <c r="I79" s="12" t="n">
        <v>7</v>
      </c>
      <c r="J79" s="12" t="n">
        <v>47</v>
      </c>
      <c r="K79" s="14" t="n">
        <v>0.8</v>
      </c>
      <c r="L79" s="12" t="n">
        <v>100827</v>
      </c>
      <c r="M79" s="12" t="n">
        <v>1700</v>
      </c>
    </row>
    <row r="80" customFormat="false" ht="15.25" hidden="false" customHeight="false" outlineLevel="0" collapsed="false">
      <c r="A80" s="0" t="s">
        <v>68</v>
      </c>
      <c r="B80" s="1" t="n">
        <v>43940</v>
      </c>
      <c r="C80" s="12" t="n">
        <v>3034</v>
      </c>
      <c r="D80" s="12" t="n">
        <v>251</v>
      </c>
      <c r="E80" s="12" t="n">
        <v>52</v>
      </c>
      <c r="F80" s="12" t="n">
        <v>2</v>
      </c>
      <c r="G80" s="12" t="n">
        <v>903</v>
      </c>
      <c r="H80" s="12" t="n">
        <v>2079</v>
      </c>
      <c r="I80" s="12" t="n">
        <v>36</v>
      </c>
      <c r="J80" s="12" t="n">
        <v>51</v>
      </c>
      <c r="K80" s="14" t="n">
        <v>0.9</v>
      </c>
      <c r="L80" s="12" t="n">
        <v>108021</v>
      </c>
      <c r="M80" s="12" t="n">
        <v>1821</v>
      </c>
    </row>
    <row r="81" customFormat="false" ht="15.25" hidden="false" customHeight="false" outlineLevel="0" collapsed="false">
      <c r="A81" s="0" t="s">
        <v>68</v>
      </c>
      <c r="B81" s="1" t="n">
        <v>43941</v>
      </c>
      <c r="C81" s="12" t="n">
        <v>3158</v>
      </c>
      <c r="D81" s="12" t="n">
        <v>124</v>
      </c>
      <c r="E81" s="12" t="n">
        <v>54</v>
      </c>
      <c r="F81" s="12" t="n">
        <v>2</v>
      </c>
      <c r="G81" s="12" t="n">
        <v>903</v>
      </c>
      <c r="H81" s="12" t="n">
        <v>2201</v>
      </c>
      <c r="I81" s="12" t="n">
        <v>36</v>
      </c>
      <c r="J81" s="12" t="n">
        <v>53</v>
      </c>
      <c r="K81" s="14" t="n">
        <v>0.9</v>
      </c>
      <c r="L81" s="12" t="n">
        <v>114711</v>
      </c>
      <c r="M81" s="12" t="n">
        <v>1934</v>
      </c>
    </row>
    <row r="82" customFormat="false" ht="15.25" hidden="false" customHeight="false" outlineLevel="0" collapsed="false">
      <c r="A82" s="0" t="s">
        <v>68</v>
      </c>
      <c r="B82" s="1" t="n">
        <v>43942</v>
      </c>
      <c r="C82" s="6" t="n">
        <v>3300</v>
      </c>
      <c r="D82" s="6" t="n">
        <v>142</v>
      </c>
      <c r="E82" s="6" t="n">
        <v>58</v>
      </c>
      <c r="F82" s="6" t="n">
        <v>4</v>
      </c>
      <c r="G82" s="6" t="n">
        <v>1055</v>
      </c>
      <c r="H82" s="6" t="n">
        <v>2187</v>
      </c>
      <c r="I82" s="6" t="n">
        <v>36</v>
      </c>
      <c r="J82" s="6" t="n">
        <v>56</v>
      </c>
      <c r="K82" s="9" t="n">
        <v>1</v>
      </c>
      <c r="L82" s="6" t="n">
        <v>121510</v>
      </c>
      <c r="M82" s="6" t="n">
        <v>2049</v>
      </c>
    </row>
    <row r="83" customFormat="false" ht="15.25" hidden="false" customHeight="false" outlineLevel="0" collapsed="false">
      <c r="A83" s="0" t="s">
        <v>68</v>
      </c>
      <c r="B83" s="1" t="n">
        <v>43943</v>
      </c>
      <c r="C83" s="6" t="n">
        <v>3465</v>
      </c>
      <c r="D83" s="6" t="n">
        <v>165</v>
      </c>
      <c r="E83" s="6" t="n">
        <v>58</v>
      </c>
      <c r="F83" s="6" t="n">
        <v>0</v>
      </c>
      <c r="G83" s="6" t="n">
        <v>1055</v>
      </c>
      <c r="H83" s="6" t="n">
        <v>2352</v>
      </c>
      <c r="I83" s="6" t="n">
        <v>36</v>
      </c>
      <c r="J83" s="6" t="n">
        <v>58</v>
      </c>
      <c r="K83" s="9" t="n">
        <v>1</v>
      </c>
      <c r="L83" s="6" t="n">
        <v>126937</v>
      </c>
      <c r="M83" s="6" t="n">
        <v>2140</v>
      </c>
    </row>
    <row r="84" customFormat="false" ht="15.25" hidden="false" customHeight="false" outlineLevel="0" collapsed="false">
      <c r="A84" s="0" t="s">
        <v>68</v>
      </c>
      <c r="B84" s="1" t="n">
        <v>43944</v>
      </c>
      <c r="C84" s="6" t="n">
        <v>3635</v>
      </c>
      <c r="D84" s="6" t="n">
        <v>170</v>
      </c>
      <c r="E84" s="6" t="n">
        <v>65</v>
      </c>
      <c r="F84" s="6" t="n">
        <v>7</v>
      </c>
      <c r="G84" s="6" t="n">
        <v>1055</v>
      </c>
      <c r="H84" s="6" t="n">
        <v>2515</v>
      </c>
      <c r="I84" s="6" t="n">
        <v>36</v>
      </c>
      <c r="J84" s="6" t="n">
        <v>61</v>
      </c>
      <c r="K84" s="9" t="n">
        <v>1</v>
      </c>
      <c r="L84" s="6" t="n">
        <v>133774</v>
      </c>
      <c r="M84" s="6" t="n">
        <v>2256</v>
      </c>
    </row>
    <row r="85" customFormat="false" ht="15.25" hidden="false" customHeight="false" outlineLevel="0" collapsed="false">
      <c r="A85" s="0" t="s">
        <v>68</v>
      </c>
      <c r="B85" s="1" t="n">
        <v>43945</v>
      </c>
      <c r="C85" s="6" t="n">
        <v>3953</v>
      </c>
      <c r="D85" s="6" t="n">
        <v>318</v>
      </c>
      <c r="E85" s="6" t="n">
        <v>75</v>
      </c>
      <c r="F85" s="6" t="n">
        <v>10</v>
      </c>
      <c r="G85" s="6" t="n">
        <v>1473</v>
      </c>
      <c r="H85" s="6" t="n">
        <v>2405</v>
      </c>
      <c r="I85" s="6" t="n">
        <v>36</v>
      </c>
      <c r="J85" s="6" t="n">
        <v>67</v>
      </c>
      <c r="K85" s="9" t="n">
        <v>1</v>
      </c>
      <c r="L85" s="6" t="n">
        <v>143570</v>
      </c>
      <c r="M85" s="6" t="n">
        <v>2421</v>
      </c>
    </row>
    <row r="86" customFormat="false" ht="15.25" hidden="false" customHeight="false" outlineLevel="0" collapsed="false">
      <c r="A86" s="0" t="s">
        <v>68</v>
      </c>
      <c r="B86" s="1" t="n">
        <v>43946</v>
      </c>
      <c r="C86" s="6" t="n">
        <v>4220</v>
      </c>
      <c r="D86" s="6" t="n">
        <v>267</v>
      </c>
      <c r="E86" s="6" t="n">
        <v>79</v>
      </c>
      <c r="F86" s="6" t="n">
        <v>4</v>
      </c>
      <c r="G86" s="6" t="n">
        <v>1473</v>
      </c>
      <c r="H86" s="6" t="n">
        <v>2668</v>
      </c>
      <c r="I86" s="6" t="n">
        <v>36</v>
      </c>
      <c r="J86" s="6" t="n">
        <v>71</v>
      </c>
      <c r="K86" s="9" t="n">
        <v>1</v>
      </c>
      <c r="L86" s="6" t="n">
        <v>152390</v>
      </c>
      <c r="M86" s="6" t="n">
        <v>2569</v>
      </c>
    </row>
    <row r="87" customFormat="false" ht="15.25" hidden="false" customHeight="false" outlineLevel="0" collapsed="false">
      <c r="A87" s="0" t="s">
        <v>68</v>
      </c>
      <c r="B87" s="1" t="n">
        <v>43947</v>
      </c>
      <c r="C87" s="6" t="n">
        <v>4361</v>
      </c>
      <c r="D87" s="6" t="n">
        <v>141</v>
      </c>
      <c r="E87" s="6" t="n">
        <v>86</v>
      </c>
      <c r="F87" s="6" t="n">
        <v>7</v>
      </c>
      <c r="G87" s="6" t="n">
        <v>1473</v>
      </c>
      <c r="H87" s="6" t="n">
        <v>2802</v>
      </c>
      <c r="I87" s="6" t="n">
        <v>36</v>
      </c>
      <c r="J87" s="6" t="n">
        <v>74</v>
      </c>
      <c r="K87" s="9" t="n">
        <v>1</v>
      </c>
      <c r="L87" s="6" t="n">
        <v>161004</v>
      </c>
      <c r="M87" s="6" t="n">
        <v>2715</v>
      </c>
    </row>
    <row r="88" customFormat="false" ht="15.25" hidden="false" customHeight="false" outlineLevel="0" collapsed="false">
      <c r="A88" s="0" t="s">
        <v>68</v>
      </c>
      <c r="B88" s="1" t="n">
        <v>43948</v>
      </c>
      <c r="C88" s="6" t="n">
        <v>4546</v>
      </c>
      <c r="D88" s="6" t="n">
        <v>185</v>
      </c>
      <c r="E88" s="6" t="n">
        <v>87</v>
      </c>
      <c r="F88" s="6" t="n">
        <v>1</v>
      </c>
      <c r="G88" s="6" t="n">
        <v>1473</v>
      </c>
      <c r="H88" s="6" t="n">
        <v>2986</v>
      </c>
      <c r="I88" s="6" t="n">
        <v>36</v>
      </c>
      <c r="J88" s="6" t="n">
        <v>77</v>
      </c>
      <c r="K88" s="9" t="n">
        <v>1</v>
      </c>
      <c r="L88" s="6" t="n">
        <v>168643</v>
      </c>
      <c r="M88" s="6" t="n">
        <v>2843</v>
      </c>
    </row>
    <row r="89" customFormat="false" ht="14" hidden="false" customHeight="false" outlineLevel="0" collapsed="false">
      <c r="A89" s="0" t="s">
        <v>68</v>
      </c>
      <c r="B89" s="1" t="n">
        <v>43949</v>
      </c>
      <c r="C89" s="2" t="n">
        <v>4793</v>
      </c>
      <c r="D89" s="2" t="n">
        <v>247</v>
      </c>
      <c r="E89" s="2" t="n">
        <v>90</v>
      </c>
      <c r="F89" s="2" t="n">
        <v>3</v>
      </c>
      <c r="G89" s="2" t="n">
        <v>1473</v>
      </c>
      <c r="H89" s="2" t="n">
        <v>3230</v>
      </c>
      <c r="I89" s="2" t="n">
        <v>36</v>
      </c>
      <c r="J89" s="2" t="n">
        <v>81</v>
      </c>
      <c r="K89" s="2" t="n">
        <v>2</v>
      </c>
      <c r="L89" s="2" t="n">
        <v>178470</v>
      </c>
      <c r="M89" s="2" t="n">
        <v>3009</v>
      </c>
    </row>
    <row r="90" customFormat="false" ht="14" hidden="false" customHeight="false" outlineLevel="0" collapsed="false">
      <c r="A90" s="0" t="s">
        <v>68</v>
      </c>
      <c r="B90" s="1" t="n">
        <v>43950</v>
      </c>
      <c r="C90" s="2" t="n">
        <v>4996</v>
      </c>
      <c r="D90" s="2" t="n">
        <v>203</v>
      </c>
      <c r="E90" s="2" t="n">
        <v>93</v>
      </c>
      <c r="F90" s="2" t="n">
        <v>3</v>
      </c>
      <c r="G90" s="2" t="n">
        <v>2073</v>
      </c>
      <c r="H90" s="2" t="n">
        <v>2830</v>
      </c>
      <c r="I90" s="2" t="n">
        <v>36</v>
      </c>
      <c r="J90" s="2" t="n">
        <v>84</v>
      </c>
      <c r="K90" s="2" t="n">
        <v>2</v>
      </c>
      <c r="L90" s="2" t="n">
        <v>185000</v>
      </c>
      <c r="M90" s="2" t="n">
        <v>3119</v>
      </c>
    </row>
    <row r="91" customFormat="false" ht="14" hidden="false" customHeight="false" outlineLevel="0" collapsed="false">
      <c r="A91" s="0" t="s">
        <v>68</v>
      </c>
      <c r="B91" s="1" t="n">
        <v>43951</v>
      </c>
      <c r="C91" s="2" t="n">
        <v>5350</v>
      </c>
      <c r="D91" s="2" t="n">
        <v>354</v>
      </c>
      <c r="E91" s="2" t="n">
        <v>103</v>
      </c>
      <c r="F91" s="2" t="n">
        <v>10</v>
      </c>
      <c r="G91" s="2" t="n">
        <v>2073</v>
      </c>
      <c r="H91" s="2" t="n">
        <v>3174</v>
      </c>
      <c r="I91" s="2" t="n">
        <v>36</v>
      </c>
      <c r="J91" s="2" t="n">
        <v>90</v>
      </c>
      <c r="K91" s="2" t="n">
        <v>2</v>
      </c>
      <c r="L91" s="2" t="n">
        <v>197127</v>
      </c>
      <c r="M91" s="2" t="n">
        <v>3324</v>
      </c>
    </row>
    <row r="92" customFormat="false" ht="14.75" hidden="false" customHeight="false" outlineLevel="0" collapsed="false">
      <c r="A92" s="0" t="s">
        <v>68</v>
      </c>
      <c r="B92" s="1" t="n">
        <v>43952</v>
      </c>
      <c r="C92" s="2" t="n">
        <v>5647</v>
      </c>
      <c r="D92" s="2" t="n">
        <v>297</v>
      </c>
      <c r="E92" s="2" t="n">
        <v>103</v>
      </c>
      <c r="F92" s="2" t="n">
        <v>0</v>
      </c>
      <c r="G92" s="2" t="n">
        <v>2073</v>
      </c>
      <c r="H92" s="2" t="n">
        <v>3471</v>
      </c>
      <c r="I92" s="2" t="n">
        <v>36</v>
      </c>
      <c r="J92" s="2" t="n">
        <v>95</v>
      </c>
      <c r="K92" s="2" t="n">
        <v>2</v>
      </c>
      <c r="L92" s="2" t="n">
        <v>207530</v>
      </c>
      <c r="M92" s="2" t="n">
        <v>3499</v>
      </c>
    </row>
    <row r="93" customFormat="false" ht="15.25" hidden="false" customHeight="false" outlineLevel="0" collapsed="false">
      <c r="A93" s="0" t="s">
        <v>68</v>
      </c>
      <c r="B93" s="1" t="n">
        <v>43953</v>
      </c>
      <c r="C93" s="6" t="n">
        <f aca="false">sheet1!anj94</f>
        <v>5951</v>
      </c>
      <c r="D93" s="6" t="n">
        <f aca="false">sheet1!ank94</f>
        <v>304</v>
      </c>
      <c r="E93" s="6" t="n">
        <f aca="false">sheet1!anl94</f>
        <v>116</v>
      </c>
      <c r="F93" s="6" t="n">
        <f aca="false">sheet1!anm94</f>
        <v>13</v>
      </c>
      <c r="G93" s="6" t="n">
        <f aca="false">sheet1!ann94</f>
        <v>2382</v>
      </c>
      <c r="H93" s="6" t="n">
        <f aca="false">sheet1!ano94</f>
        <v>3453</v>
      </c>
      <c r="I93" s="6" t="n">
        <f aca="false">sheet1!anp94</f>
        <v>36</v>
      </c>
      <c r="J93" s="6" t="n">
        <f aca="false">sheet1!anq94</f>
        <v>100</v>
      </c>
      <c r="K93" s="6" t="n">
        <f aca="false">sheet1!anr94</f>
        <v>2</v>
      </c>
      <c r="L93" s="6" t="n">
        <f aca="false">sheet1!ans94</f>
        <v>217522</v>
      </c>
      <c r="M93" s="6" t="n">
        <f aca="false">sheet1!ant94</f>
        <v>3668</v>
      </c>
    </row>
    <row r="94" customFormat="false" ht="15.25" hidden="false" customHeight="false" outlineLevel="0" collapsed="false">
      <c r="A94" s="0" t="s">
        <v>68</v>
      </c>
      <c r="B94" s="1" t="n">
        <v>43954</v>
      </c>
      <c r="C94" s="6" t="n">
        <f aca="false">sheet1!anj95</f>
        <v>6336</v>
      </c>
      <c r="D94" s="6" t="n">
        <f aca="false">sheet1!ank95</f>
        <v>385</v>
      </c>
      <c r="E94" s="6" t="n">
        <f aca="false">sheet1!anl95</f>
        <v>123</v>
      </c>
      <c r="F94" s="6" t="n">
        <f aca="false">sheet1!anm95</f>
        <v>7</v>
      </c>
      <c r="G94" s="6" t="n">
        <f aca="false">sheet1!ann95</f>
        <v>2549</v>
      </c>
      <c r="H94" s="6" t="n">
        <f aca="false">sheet1!ano95</f>
        <v>3664</v>
      </c>
      <c r="I94" s="6" t="n">
        <f aca="false">sheet1!anp95</f>
        <v>36</v>
      </c>
      <c r="J94" s="6" t="n">
        <f aca="false">sheet1!anq95</f>
        <v>107</v>
      </c>
      <c r="K94" s="6" t="n">
        <f aca="false">sheet1!anr95</f>
        <v>2</v>
      </c>
      <c r="L94" s="6" t="n">
        <f aca="false">sheet1!ans95</f>
        <v>230686</v>
      </c>
      <c r="M94" s="6" t="n">
        <f aca="false">sheet1!ant95</f>
        <v>3890</v>
      </c>
    </row>
    <row r="95" customFormat="false" ht="15.25" hidden="false" customHeight="false" outlineLevel="0" collapsed="false">
      <c r="A95" s="0" t="s">
        <v>68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37"/>
      <c r="L95" s="6"/>
      <c r="M95" s="6"/>
    </row>
    <row r="96" customFormat="false" ht="15.25" hidden="false" customHeight="false" outlineLevel="0" collapsed="false">
      <c r="A96" s="0" t="s">
        <v>68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37"/>
      <c r="L96" s="6"/>
      <c r="M96" s="6"/>
    </row>
    <row r="97" customFormat="false" ht="15.25" hidden="false" customHeight="false" outlineLevel="0" collapsed="false">
      <c r="A97" s="0" t="s">
        <v>68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37"/>
      <c r="L97" s="6"/>
      <c r="M97" s="6"/>
    </row>
    <row r="98" customFormat="false" ht="15.25" hidden="false" customHeight="false" outlineLevel="0" collapsed="false">
      <c r="A98" s="0" t="s">
        <v>68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37"/>
      <c r="L98" s="6"/>
      <c r="M98" s="6"/>
    </row>
    <row r="99" customFormat="false" ht="15.25" hidden="false" customHeight="false" outlineLevel="0" collapsed="false">
      <c r="A99" s="0" t="s">
        <v>68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37"/>
      <c r="L99" s="6"/>
      <c r="M99" s="6"/>
    </row>
    <row r="100" customFormat="false" ht="15.25" hidden="false" customHeight="false" outlineLevel="0" collapsed="false">
      <c r="A100" s="0" t="s">
        <v>68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37"/>
      <c r="L100" s="6"/>
      <c r="M100" s="6"/>
    </row>
    <row r="101" customFormat="false" ht="15.25" hidden="false" customHeight="false" outlineLevel="0" collapsed="false">
      <c r="A101" s="0" t="s">
        <v>68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37"/>
      <c r="L101" s="6"/>
      <c r="M101" s="6"/>
    </row>
    <row r="102" customFormat="false" ht="15.25" hidden="false" customHeight="false" outlineLevel="0" collapsed="false">
      <c r="A102" s="0" t="s">
        <v>68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37"/>
      <c r="L102" s="6"/>
      <c r="M102" s="6"/>
    </row>
    <row r="103" customFormat="false" ht="15.25" hidden="false" customHeight="false" outlineLevel="0" collapsed="false">
      <c r="A103" s="0" t="s">
        <v>68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37"/>
      <c r="L103" s="6"/>
      <c r="M103" s="6"/>
    </row>
    <row r="104" customFormat="false" ht="15.25" hidden="false" customHeight="false" outlineLevel="0" collapsed="false">
      <c r="A104" s="0" t="s">
        <v>68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37"/>
      <c r="L104" s="6"/>
      <c r="M104" s="6"/>
    </row>
    <row r="105" customFormat="false" ht="15.25" hidden="false" customHeight="false" outlineLevel="0" collapsed="false">
      <c r="A105" s="0" t="s">
        <v>68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37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37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37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37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37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37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37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37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37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37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37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37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37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37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37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37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37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37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37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37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37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37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37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37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37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37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37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37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37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37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37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37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37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37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37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37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38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37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37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38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37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38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37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37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37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37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37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37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37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37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37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37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37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37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39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3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5"/>
    <col collapsed="false" customWidth="true" hidden="false" outlineLevel="0" max="11" min="11" style="30" width="9.75"/>
    <col collapsed="false" customWidth="true" hidden="false" outlineLevel="0" max="13" min="12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31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69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25" hidden="false" customHeight="false" outlineLevel="0" collapsed="false">
      <c r="A3" s="0" t="s">
        <v>69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25" hidden="false" customHeight="false" outlineLevel="0" collapsed="false">
      <c r="A4" s="0" t="s">
        <v>69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25" hidden="false" customHeight="false" outlineLevel="0" collapsed="false">
      <c r="A5" s="0" t="s">
        <v>69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25" hidden="false" customHeight="false" outlineLevel="0" collapsed="false">
      <c r="A6" s="0" t="s">
        <v>69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25" hidden="false" customHeight="false" outlineLevel="0" collapsed="false">
      <c r="A7" s="0" t="s">
        <v>69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25" hidden="false" customHeight="false" outlineLevel="0" collapsed="false">
      <c r="A8" s="0" t="s">
        <v>69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25" hidden="false" customHeight="false" outlineLevel="0" collapsed="false">
      <c r="A9" s="0" t="s">
        <v>69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25" hidden="false" customHeight="false" outlineLevel="0" collapsed="false">
      <c r="A10" s="0" t="s">
        <v>69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25" hidden="false" customHeight="false" outlineLevel="0" collapsed="false">
      <c r="A11" s="0" t="s">
        <v>69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25" hidden="false" customHeight="false" outlineLevel="0" collapsed="false">
      <c r="A12" s="0" t="s">
        <v>69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25" hidden="false" customHeight="false" outlineLevel="0" collapsed="false">
      <c r="A13" s="0" t="s">
        <v>69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25" hidden="false" customHeight="false" outlineLevel="0" collapsed="false">
      <c r="A14" s="0" t="s">
        <v>69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25" hidden="false" customHeight="false" outlineLevel="0" collapsed="false">
      <c r="A15" s="0" t="s">
        <v>69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25" hidden="false" customHeight="false" outlineLevel="0" collapsed="false">
      <c r="A16" s="0" t="s">
        <v>69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25" hidden="false" customHeight="false" outlineLevel="0" collapsed="false">
      <c r="A17" s="0" t="s">
        <v>69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25" hidden="false" customHeight="false" outlineLevel="0" collapsed="false">
      <c r="A18" s="0" t="s">
        <v>69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25" hidden="false" customHeight="false" outlineLevel="0" collapsed="false">
      <c r="A19" s="0" t="s">
        <v>69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25" hidden="false" customHeight="false" outlineLevel="0" collapsed="false">
      <c r="A20" s="0" t="s">
        <v>69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25" hidden="false" customHeight="false" outlineLevel="0" collapsed="false">
      <c r="A21" s="0" t="s">
        <v>69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25" hidden="false" customHeight="false" outlineLevel="0" collapsed="false">
      <c r="A22" s="0" t="s">
        <v>69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25" hidden="false" customHeight="false" outlineLevel="0" collapsed="false">
      <c r="A23" s="0" t="s">
        <v>69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25" hidden="false" customHeight="false" outlineLevel="0" collapsed="false">
      <c r="A24" s="0" t="s">
        <v>69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25" hidden="false" customHeight="false" outlineLevel="0" collapsed="false">
      <c r="A25" s="0" t="s">
        <v>69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25" hidden="false" customHeight="false" outlineLevel="0" collapsed="false">
      <c r="A26" s="0" t="s">
        <v>69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25" hidden="false" customHeight="false" outlineLevel="0" collapsed="false">
      <c r="A27" s="0" t="s">
        <v>69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25" hidden="false" customHeight="false" outlineLevel="0" collapsed="false">
      <c r="A28" s="0" t="s">
        <v>69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25" hidden="false" customHeight="false" outlineLevel="0" collapsed="false">
      <c r="A29" s="0" t="s">
        <v>69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25" hidden="false" customHeight="false" outlineLevel="0" collapsed="false">
      <c r="A30" s="0" t="s">
        <v>69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25" hidden="false" customHeight="false" outlineLevel="0" collapsed="false">
      <c r="A31" s="0" t="s">
        <v>69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25" hidden="false" customHeight="false" outlineLevel="0" collapsed="false">
      <c r="A32" s="0" t="s">
        <v>69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25" hidden="false" customHeight="false" outlineLevel="0" collapsed="false">
      <c r="A33" s="0" t="s">
        <v>69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25" hidden="false" customHeight="false" outlineLevel="0" collapsed="false">
      <c r="A34" s="0" t="s">
        <v>69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25" hidden="false" customHeight="false" outlineLevel="0" collapsed="false">
      <c r="A35" s="0" t="s">
        <v>69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25" hidden="false" customHeight="false" outlineLevel="0" collapsed="false">
      <c r="A36" s="0" t="s">
        <v>69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25" hidden="false" customHeight="false" outlineLevel="0" collapsed="false">
      <c r="A37" s="0" t="s">
        <v>69</v>
      </c>
      <c r="B37" s="1" t="n">
        <v>43897</v>
      </c>
      <c r="C37" s="7" t="n">
        <v>15</v>
      </c>
      <c r="D37" s="7" t="n">
        <v>12</v>
      </c>
      <c r="E37" s="7"/>
      <c r="F37" s="7"/>
      <c r="G37" s="7" t="n">
        <v>1</v>
      </c>
      <c r="H37" s="7" t="n">
        <v>14</v>
      </c>
      <c r="I37" s="7"/>
      <c r="J37" s="7"/>
      <c r="K37" s="9"/>
      <c r="L37" s="7"/>
      <c r="M37" s="7"/>
    </row>
    <row r="38" customFormat="false" ht="15.25" hidden="false" customHeight="false" outlineLevel="0" collapsed="false">
      <c r="A38" s="0" t="s">
        <v>69</v>
      </c>
      <c r="B38" s="1" t="n">
        <v>43898</v>
      </c>
      <c r="C38" s="6" t="n">
        <v>48</v>
      </c>
      <c r="D38" s="6" t="n">
        <v>33</v>
      </c>
      <c r="E38" s="6"/>
      <c r="F38" s="6"/>
      <c r="G38" s="6" t="n">
        <v>1</v>
      </c>
      <c r="H38" s="6" t="n">
        <v>47</v>
      </c>
      <c r="I38" s="6"/>
      <c r="J38" s="6"/>
      <c r="K38" s="9"/>
      <c r="L38" s="6"/>
      <c r="M38" s="6"/>
    </row>
    <row r="39" customFormat="false" ht="15.25" hidden="false" customHeight="false" outlineLevel="0" collapsed="false">
      <c r="A39" s="0" t="s">
        <v>69</v>
      </c>
      <c r="B39" s="1" t="n">
        <v>43899</v>
      </c>
      <c r="C39" s="6" t="n">
        <v>55</v>
      </c>
      <c r="D39" s="6" t="n">
        <v>7</v>
      </c>
      <c r="E39" s="6" t="n">
        <v>1</v>
      </c>
      <c r="F39" s="6" t="n">
        <v>1</v>
      </c>
      <c r="G39" s="6" t="n">
        <v>1</v>
      </c>
      <c r="H39" s="6" t="n">
        <v>53</v>
      </c>
      <c r="I39" s="6"/>
      <c r="J39" s="6" t="n">
        <v>0.5</v>
      </c>
      <c r="K39" s="9"/>
      <c r="L39" s="6"/>
      <c r="M39" s="6"/>
    </row>
    <row r="40" customFormat="false" ht="15.25" hidden="false" customHeight="false" outlineLevel="0" collapsed="false">
      <c r="A40" s="0" t="s">
        <v>69</v>
      </c>
      <c r="B40" s="1" t="n">
        <v>43900</v>
      </c>
      <c r="C40" s="6" t="n">
        <v>59</v>
      </c>
      <c r="D40" s="6" t="n">
        <v>4</v>
      </c>
      <c r="E40" s="6" t="n">
        <v>1</v>
      </c>
      <c r="F40" s="6" t="n">
        <v>0</v>
      </c>
      <c r="G40" s="6" t="n">
        <v>1</v>
      </c>
      <c r="H40" s="6" t="n">
        <v>57</v>
      </c>
      <c r="I40" s="6"/>
      <c r="J40" s="6" t="n">
        <v>0.6</v>
      </c>
      <c r="K40" s="9"/>
      <c r="L40" s="6"/>
      <c r="M40" s="6"/>
    </row>
    <row r="41" customFormat="false" ht="15.25" hidden="false" customHeight="false" outlineLevel="0" collapsed="false">
      <c r="A41" s="0" t="s">
        <v>69</v>
      </c>
      <c r="B41" s="1" t="n">
        <v>43901</v>
      </c>
      <c r="C41" s="6" t="n">
        <v>59</v>
      </c>
      <c r="D41" s="6" t="n">
        <v>0</v>
      </c>
      <c r="E41" s="6" t="n">
        <v>1</v>
      </c>
      <c r="F41" s="6" t="n">
        <v>0</v>
      </c>
      <c r="G41" s="6" t="n">
        <v>1</v>
      </c>
      <c r="H41" s="6" t="n">
        <v>57</v>
      </c>
      <c r="I41" s="6"/>
      <c r="J41" s="6" t="n">
        <v>0.6</v>
      </c>
      <c r="K41" s="9"/>
      <c r="L41" s="6"/>
      <c r="M41" s="6"/>
    </row>
    <row r="42" customFormat="false" ht="15.25" hidden="false" customHeight="false" outlineLevel="0" collapsed="false">
      <c r="A42" s="0" t="s">
        <v>69</v>
      </c>
      <c r="B42" s="1" t="n">
        <v>43902</v>
      </c>
      <c r="C42" s="6" t="n">
        <v>60</v>
      </c>
      <c r="D42" s="6" t="n">
        <v>1</v>
      </c>
      <c r="E42" s="6" t="n">
        <v>1</v>
      </c>
      <c r="F42" s="6" t="n">
        <v>0</v>
      </c>
      <c r="G42" s="6" t="n">
        <v>27</v>
      </c>
      <c r="H42" s="6" t="n">
        <v>32</v>
      </c>
      <c r="I42" s="6"/>
      <c r="J42" s="6" t="n">
        <v>0.6</v>
      </c>
      <c r="K42" s="9"/>
      <c r="L42" s="6"/>
      <c r="M42" s="6"/>
    </row>
    <row r="43" customFormat="false" ht="15.25" hidden="false" customHeight="false" outlineLevel="0" collapsed="false">
      <c r="A43" s="0" t="s">
        <v>69</v>
      </c>
      <c r="B43" s="1" t="n">
        <v>43903</v>
      </c>
      <c r="C43" s="6" t="n">
        <v>80</v>
      </c>
      <c r="D43" s="6" t="n">
        <v>20</v>
      </c>
      <c r="E43" s="6" t="n">
        <v>2</v>
      </c>
      <c r="F43" s="6" t="n">
        <v>1</v>
      </c>
      <c r="G43" s="6" t="n">
        <v>27</v>
      </c>
      <c r="H43" s="6" t="n">
        <v>51</v>
      </c>
      <c r="I43" s="6"/>
      <c r="J43" s="6" t="n">
        <v>0.8</v>
      </c>
      <c r="K43" s="9"/>
      <c r="L43" s="6"/>
      <c r="M43" s="6"/>
    </row>
    <row r="44" customFormat="false" ht="15.25" hidden="false" customHeight="false" outlineLevel="0" collapsed="false">
      <c r="A44" s="0" t="s">
        <v>69</v>
      </c>
      <c r="B44" s="1" t="n">
        <v>43904</v>
      </c>
      <c r="C44" s="6" t="n">
        <v>80</v>
      </c>
      <c r="D44" s="6" t="n">
        <v>0</v>
      </c>
      <c r="E44" s="6" t="n">
        <v>2</v>
      </c>
      <c r="F44" s="6" t="n">
        <v>0</v>
      </c>
      <c r="G44" s="6" t="n">
        <v>27</v>
      </c>
      <c r="H44" s="6" t="n">
        <v>51</v>
      </c>
      <c r="I44" s="6"/>
      <c r="J44" s="6" t="n">
        <v>0.8</v>
      </c>
      <c r="K44" s="9"/>
      <c r="L44" s="6"/>
      <c r="M44" s="6"/>
    </row>
    <row r="45" customFormat="false" ht="15.25" hidden="false" customHeight="false" outlineLevel="0" collapsed="false">
      <c r="A45" s="0" t="s">
        <v>69</v>
      </c>
      <c r="B45" s="1" t="n">
        <v>43905</v>
      </c>
      <c r="C45" s="6" t="n">
        <v>109</v>
      </c>
      <c r="D45" s="6" t="n">
        <v>29</v>
      </c>
      <c r="E45" s="6" t="n">
        <v>2</v>
      </c>
      <c r="F45" s="6" t="n">
        <v>0</v>
      </c>
      <c r="G45" s="6" t="n">
        <v>27</v>
      </c>
      <c r="H45" s="6" t="n">
        <v>80</v>
      </c>
      <c r="I45" s="6"/>
      <c r="J45" s="6" t="n">
        <v>1.1</v>
      </c>
      <c r="K45" s="9"/>
      <c r="L45" s="6"/>
      <c r="M45" s="6"/>
    </row>
    <row r="46" customFormat="false" ht="15.25" hidden="false" customHeight="false" outlineLevel="0" collapsed="false">
      <c r="A46" s="0" t="s">
        <v>69</v>
      </c>
      <c r="B46" s="1" t="n">
        <v>43906</v>
      </c>
      <c r="C46" s="6" t="n">
        <v>126</v>
      </c>
      <c r="D46" s="6" t="n">
        <v>17</v>
      </c>
      <c r="E46" s="6" t="n">
        <v>2</v>
      </c>
      <c r="F46" s="6" t="n">
        <v>0</v>
      </c>
      <c r="G46" s="6" t="n">
        <v>27</v>
      </c>
      <c r="H46" s="6" t="n">
        <v>97</v>
      </c>
      <c r="I46" s="6"/>
      <c r="J46" s="6" t="n">
        <v>1.2</v>
      </c>
      <c r="K46" s="9"/>
      <c r="L46" s="6"/>
      <c r="M46" s="6"/>
    </row>
    <row r="47" customFormat="false" ht="15.25" hidden="false" customHeight="false" outlineLevel="0" collapsed="false">
      <c r="A47" s="0" t="s">
        <v>69</v>
      </c>
      <c r="B47" s="1" t="n">
        <v>43907</v>
      </c>
      <c r="C47" s="6" t="n">
        <v>150</v>
      </c>
      <c r="D47" s="6" t="n">
        <v>24</v>
      </c>
      <c r="E47" s="6" t="n">
        <v>2</v>
      </c>
      <c r="F47" s="6" t="n">
        <v>0</v>
      </c>
      <c r="G47" s="6" t="n">
        <v>32</v>
      </c>
      <c r="H47" s="6" t="n">
        <v>116</v>
      </c>
      <c r="I47" s="6"/>
      <c r="J47" s="6" t="n">
        <v>1.5</v>
      </c>
      <c r="K47" s="9"/>
      <c r="L47" s="6"/>
      <c r="M47" s="6"/>
    </row>
    <row r="48" customFormat="false" ht="15.25" hidden="false" customHeight="false" outlineLevel="0" collapsed="false">
      <c r="A48" s="0" t="s">
        <v>69</v>
      </c>
      <c r="B48" s="1" t="n">
        <v>43908</v>
      </c>
      <c r="C48" s="6" t="n">
        <v>196</v>
      </c>
      <c r="D48" s="6" t="n">
        <v>46</v>
      </c>
      <c r="E48" s="6" t="n">
        <v>6</v>
      </c>
      <c r="F48" s="6" t="n">
        <v>4</v>
      </c>
      <c r="G48" s="6" t="n">
        <v>26</v>
      </c>
      <c r="H48" s="6" t="n">
        <v>164</v>
      </c>
      <c r="I48" s="6"/>
      <c r="J48" s="6" t="n">
        <v>1.9</v>
      </c>
      <c r="K48" s="9"/>
      <c r="L48" s="6"/>
      <c r="M48" s="6"/>
    </row>
    <row r="49" customFormat="false" ht="15.25" hidden="false" customHeight="false" outlineLevel="0" collapsed="false">
      <c r="A49" s="0" t="s">
        <v>69</v>
      </c>
      <c r="B49" s="1" t="n">
        <v>43909</v>
      </c>
      <c r="C49" s="6" t="n">
        <v>210</v>
      </c>
      <c r="D49" s="6" t="n">
        <v>14</v>
      </c>
      <c r="E49" s="6" t="n">
        <v>6</v>
      </c>
      <c r="F49" s="6" t="n">
        <v>0</v>
      </c>
      <c r="G49" s="6" t="n">
        <v>28</v>
      </c>
      <c r="H49" s="6" t="n">
        <v>176</v>
      </c>
      <c r="I49" s="6"/>
      <c r="J49" s="6" t="n">
        <v>2</v>
      </c>
      <c r="K49" s="9"/>
      <c r="L49" s="6"/>
      <c r="M49" s="6"/>
    </row>
    <row r="50" customFormat="false" ht="15.25" hidden="false" customHeight="false" outlineLevel="0" collapsed="false">
      <c r="A50" s="0" t="s">
        <v>69</v>
      </c>
      <c r="B50" s="1" t="n">
        <v>43910</v>
      </c>
      <c r="C50" s="6" t="n">
        <v>256</v>
      </c>
      <c r="D50" s="6" t="n">
        <v>46</v>
      </c>
      <c r="E50" s="6" t="n">
        <v>7</v>
      </c>
      <c r="F50" s="6" t="n">
        <v>1</v>
      </c>
      <c r="G50" s="6" t="n">
        <v>42</v>
      </c>
      <c r="H50" s="6" t="n">
        <v>207</v>
      </c>
      <c r="I50" s="6"/>
      <c r="J50" s="6" t="n">
        <v>3</v>
      </c>
      <c r="K50" s="9"/>
      <c r="L50" s="6"/>
      <c r="M50" s="6"/>
    </row>
    <row r="51" customFormat="false" ht="15.25" hidden="false" customHeight="false" outlineLevel="0" collapsed="false">
      <c r="A51" s="0" t="s">
        <v>69</v>
      </c>
      <c r="B51" s="1" t="n">
        <v>43911</v>
      </c>
      <c r="C51" s="6" t="n">
        <v>285</v>
      </c>
      <c r="D51" s="6" t="n">
        <v>29</v>
      </c>
      <c r="E51" s="6" t="n">
        <v>8</v>
      </c>
      <c r="F51" s="6" t="n">
        <v>1</v>
      </c>
      <c r="G51" s="6" t="n">
        <v>42</v>
      </c>
      <c r="H51" s="6" t="n">
        <v>235</v>
      </c>
      <c r="I51" s="6"/>
      <c r="J51" s="6" t="n">
        <v>3</v>
      </c>
      <c r="K51" s="9"/>
      <c r="L51" s="6"/>
      <c r="M51" s="6"/>
    </row>
    <row r="52" customFormat="false" ht="15.25" hidden="false" customHeight="false" outlineLevel="0" collapsed="false">
      <c r="A52" s="0" t="s">
        <v>69</v>
      </c>
      <c r="B52" s="1" t="n">
        <v>43912</v>
      </c>
      <c r="C52" s="6" t="n">
        <v>294</v>
      </c>
      <c r="D52" s="6" t="n">
        <v>9</v>
      </c>
      <c r="E52" s="6" t="n">
        <v>10</v>
      </c>
      <c r="F52" s="6" t="n">
        <v>2</v>
      </c>
      <c r="G52" s="6" t="n">
        <v>42</v>
      </c>
      <c r="H52" s="6" t="n">
        <v>242</v>
      </c>
      <c r="I52" s="6"/>
      <c r="J52" s="6" t="n">
        <v>3</v>
      </c>
      <c r="K52" s="9"/>
      <c r="L52" s="6"/>
      <c r="M52" s="6"/>
    </row>
    <row r="53" customFormat="false" ht="15.25" hidden="false" customHeight="false" outlineLevel="0" collapsed="false">
      <c r="A53" s="0" t="s">
        <v>69</v>
      </c>
      <c r="B53" s="1" t="n">
        <v>43913</v>
      </c>
      <c r="C53" s="6" t="n">
        <v>327</v>
      </c>
      <c r="D53" s="6" t="n">
        <v>33</v>
      </c>
      <c r="E53" s="6" t="n">
        <v>14</v>
      </c>
      <c r="F53" s="6" t="n">
        <v>4</v>
      </c>
      <c r="G53" s="6" t="n">
        <v>56</v>
      </c>
      <c r="H53" s="6" t="n">
        <v>257</v>
      </c>
      <c r="I53" s="6"/>
      <c r="J53" s="6" t="n">
        <v>3</v>
      </c>
      <c r="K53" s="9"/>
      <c r="L53" s="6"/>
      <c r="M53" s="6"/>
    </row>
    <row r="54" customFormat="false" ht="15.25" hidden="false" customHeight="false" outlineLevel="0" collapsed="false">
      <c r="A54" s="0" t="s">
        <v>69</v>
      </c>
      <c r="B54" s="1" t="n">
        <v>43914</v>
      </c>
      <c r="C54" s="6" t="n">
        <v>366</v>
      </c>
      <c r="D54" s="6" t="n">
        <v>39</v>
      </c>
      <c r="E54" s="6" t="n">
        <v>19</v>
      </c>
      <c r="F54" s="6" t="n">
        <v>5</v>
      </c>
      <c r="G54" s="6" t="n">
        <v>68</v>
      </c>
      <c r="H54" s="6" t="n">
        <v>279</v>
      </c>
      <c r="I54" s="6"/>
      <c r="J54" s="6" t="n">
        <v>4</v>
      </c>
      <c r="K54" s="9"/>
      <c r="L54" s="6"/>
      <c r="M54" s="6"/>
    </row>
    <row r="55" customFormat="false" ht="15.25" hidden="false" customHeight="false" outlineLevel="0" collapsed="false">
      <c r="A55" s="0" t="s">
        <v>69</v>
      </c>
      <c r="B55" s="1" t="n">
        <v>43915</v>
      </c>
      <c r="C55" s="8" t="n">
        <v>402</v>
      </c>
      <c r="D55" s="8" t="n">
        <v>36</v>
      </c>
      <c r="E55" s="8" t="n">
        <v>20</v>
      </c>
      <c r="F55" s="8" t="n">
        <v>1</v>
      </c>
      <c r="G55" s="8" t="n">
        <v>80</v>
      </c>
      <c r="H55" s="8" t="n">
        <v>302</v>
      </c>
      <c r="I55" s="8"/>
      <c r="J55" s="8" t="n">
        <v>4</v>
      </c>
      <c r="K55" s="9" t="n">
        <v>0.2</v>
      </c>
      <c r="L55" s="8"/>
      <c r="M55" s="8"/>
    </row>
    <row r="56" customFormat="false" ht="15.25" hidden="false" customHeight="false" outlineLevel="0" collapsed="false">
      <c r="A56" s="0" t="s">
        <v>69</v>
      </c>
      <c r="B56" s="1" t="n">
        <v>43916</v>
      </c>
      <c r="C56" s="8" t="n">
        <v>456</v>
      </c>
      <c r="D56" s="8" t="n">
        <v>54</v>
      </c>
      <c r="E56" s="8" t="n">
        <v>21</v>
      </c>
      <c r="F56" s="8" t="n">
        <v>1</v>
      </c>
      <c r="G56" s="8" t="n">
        <v>95</v>
      </c>
      <c r="H56" s="8" t="n">
        <v>340</v>
      </c>
      <c r="I56" s="8"/>
      <c r="J56" s="8" t="n">
        <v>4</v>
      </c>
      <c r="K56" s="9" t="n">
        <v>0.2</v>
      </c>
      <c r="L56" s="8"/>
      <c r="M56" s="8"/>
    </row>
    <row r="57" customFormat="false" ht="15.25" hidden="false" customHeight="false" outlineLevel="0" collapsed="false">
      <c r="A57" s="0" t="s">
        <v>69</v>
      </c>
      <c r="B57" s="1" t="n">
        <v>43917</v>
      </c>
      <c r="C57" s="8" t="n">
        <v>495</v>
      </c>
      <c r="D57" s="8" t="n">
        <v>39</v>
      </c>
      <c r="E57" s="8" t="n">
        <v>24</v>
      </c>
      <c r="F57" s="8" t="n">
        <v>3</v>
      </c>
      <c r="G57" s="8" t="n">
        <v>102</v>
      </c>
      <c r="H57" s="8" t="n">
        <v>369</v>
      </c>
      <c r="I57" s="8"/>
      <c r="J57" s="8" t="n">
        <v>5</v>
      </c>
      <c r="K57" s="9" t="n">
        <v>0.2</v>
      </c>
      <c r="L57" s="8"/>
      <c r="M57" s="8"/>
    </row>
    <row r="58" customFormat="false" ht="15.25" hidden="false" customHeight="false" outlineLevel="0" collapsed="false">
      <c r="A58" s="0" t="s">
        <v>69</v>
      </c>
      <c r="B58" s="1" t="n">
        <v>43918</v>
      </c>
      <c r="C58" s="8" t="n">
        <v>536</v>
      </c>
      <c r="D58" s="8" t="n">
        <v>41</v>
      </c>
      <c r="E58" s="8" t="n">
        <v>30</v>
      </c>
      <c r="F58" s="8" t="n">
        <v>6</v>
      </c>
      <c r="G58" s="8" t="n">
        <v>116</v>
      </c>
      <c r="H58" s="8" t="n">
        <v>390</v>
      </c>
      <c r="I58" s="8"/>
      <c r="J58" s="8" t="n">
        <v>5</v>
      </c>
      <c r="K58" s="9" t="n">
        <v>0.3</v>
      </c>
      <c r="M58" s="8"/>
    </row>
    <row r="59" customFormat="false" ht="15.25" hidden="false" customHeight="false" outlineLevel="0" collapsed="false">
      <c r="A59" s="0" t="s">
        <v>69</v>
      </c>
      <c r="B59" s="1" t="n">
        <v>43919</v>
      </c>
      <c r="C59" s="8" t="n">
        <v>576</v>
      </c>
      <c r="D59" s="8" t="n">
        <v>40</v>
      </c>
      <c r="E59" s="8" t="n">
        <v>36</v>
      </c>
      <c r="F59" s="8" t="n">
        <v>6</v>
      </c>
      <c r="G59" s="8" t="n">
        <v>121</v>
      </c>
      <c r="H59" s="8" t="n">
        <v>419</v>
      </c>
      <c r="I59" s="8"/>
      <c r="J59" s="8" t="n">
        <v>6</v>
      </c>
      <c r="K59" s="9" t="n">
        <v>0.4</v>
      </c>
      <c r="M59" s="8"/>
    </row>
    <row r="60" customFormat="false" ht="15.25" hidden="false" customHeight="false" outlineLevel="0" collapsed="false">
      <c r="A60" s="0" t="s">
        <v>69</v>
      </c>
      <c r="B60" s="1" t="n">
        <v>43920</v>
      </c>
      <c r="C60" s="8" t="n">
        <v>609</v>
      </c>
      <c r="D60" s="8" t="n">
        <v>33</v>
      </c>
      <c r="E60" s="8" t="n">
        <v>40</v>
      </c>
      <c r="F60" s="8" t="n">
        <v>4</v>
      </c>
      <c r="G60" s="8" t="n">
        <v>132</v>
      </c>
      <c r="H60" s="8" t="n">
        <v>437</v>
      </c>
      <c r="I60" s="8"/>
      <c r="J60" s="8" t="n">
        <v>6</v>
      </c>
      <c r="K60" s="9" t="n">
        <v>0.4</v>
      </c>
      <c r="M60" s="8"/>
    </row>
    <row r="61" customFormat="false" ht="15.25" hidden="false" customHeight="false" outlineLevel="0" collapsed="false">
      <c r="A61" s="0" t="s">
        <v>69</v>
      </c>
      <c r="B61" s="1" t="n">
        <v>43921</v>
      </c>
      <c r="C61" s="8" t="n">
        <v>656</v>
      </c>
      <c r="D61" s="8" t="n">
        <v>47</v>
      </c>
      <c r="E61" s="8" t="n">
        <v>41</v>
      </c>
      <c r="F61" s="8" t="n">
        <v>1</v>
      </c>
      <c r="G61" s="8" t="n">
        <v>150</v>
      </c>
      <c r="H61" s="8" t="n">
        <v>465</v>
      </c>
      <c r="I61" s="8"/>
      <c r="J61" s="8" t="n">
        <v>6</v>
      </c>
      <c r="K61" s="9" t="n">
        <v>0.4</v>
      </c>
      <c r="M61" s="8"/>
    </row>
    <row r="62" customFormat="false" ht="15.25" hidden="false" customHeight="false" outlineLevel="0" collapsed="false">
      <c r="A62" s="0" t="s">
        <v>69</v>
      </c>
      <c r="B62" s="1" t="n">
        <v>43922</v>
      </c>
      <c r="C62" s="8" t="n">
        <v>710</v>
      </c>
      <c r="D62" s="8" t="n">
        <v>54</v>
      </c>
      <c r="E62" s="8" t="n">
        <v>46</v>
      </c>
      <c r="F62" s="8" t="n">
        <v>5</v>
      </c>
      <c r="G62" s="8" t="n">
        <v>157</v>
      </c>
      <c r="H62" s="8" t="n">
        <v>507</v>
      </c>
      <c r="I62" s="8"/>
      <c r="J62" s="8" t="n">
        <v>7</v>
      </c>
      <c r="K62" s="9" t="n">
        <v>0.4</v>
      </c>
      <c r="M62" s="8"/>
    </row>
    <row r="63" customFormat="false" ht="15.25" hidden="false" customHeight="false" outlineLevel="0" collapsed="false">
      <c r="A63" s="0" t="s">
        <v>69</v>
      </c>
      <c r="B63" s="1" t="n">
        <v>43923</v>
      </c>
      <c r="C63" s="8" t="n">
        <v>779</v>
      </c>
      <c r="D63" s="8" t="n">
        <v>69</v>
      </c>
      <c r="E63" s="8" t="n">
        <v>52</v>
      </c>
      <c r="F63" s="8" t="n">
        <v>6</v>
      </c>
      <c r="G63" s="8" t="n">
        <v>179</v>
      </c>
      <c r="H63" s="8" t="n">
        <v>548</v>
      </c>
      <c r="I63" s="8"/>
      <c r="J63" s="8" t="n">
        <v>8</v>
      </c>
      <c r="K63" s="9" t="n">
        <v>0.5</v>
      </c>
      <c r="M63" s="8"/>
    </row>
    <row r="64" customFormat="false" ht="15.25" hidden="false" customHeight="false" outlineLevel="0" collapsed="false">
      <c r="A64" s="0" t="s">
        <v>69</v>
      </c>
      <c r="B64" s="1" t="n">
        <v>43924</v>
      </c>
      <c r="C64" s="8" t="n">
        <v>865</v>
      </c>
      <c r="D64" s="8" t="n">
        <v>86</v>
      </c>
      <c r="E64" s="8" t="n">
        <v>58</v>
      </c>
      <c r="F64" s="8" t="n">
        <v>6</v>
      </c>
      <c r="G64" s="8" t="n">
        <v>201</v>
      </c>
      <c r="H64" s="8" t="n">
        <v>606</v>
      </c>
      <c r="I64" s="8"/>
      <c r="J64" s="8" t="n">
        <v>8</v>
      </c>
      <c r="K64" s="9" t="n">
        <v>0.6</v>
      </c>
      <c r="M64" s="8"/>
    </row>
    <row r="65" customFormat="false" ht="15.25" hidden="false" customHeight="false" outlineLevel="0" collapsed="false">
      <c r="A65" s="0" t="s">
        <v>69</v>
      </c>
      <c r="B65" s="1" t="n">
        <v>43925</v>
      </c>
      <c r="C65" s="8" t="n">
        <v>985</v>
      </c>
      <c r="D65" s="8" t="n">
        <v>120</v>
      </c>
      <c r="E65" s="8" t="n">
        <v>66</v>
      </c>
      <c r="F65" s="8" t="n">
        <v>8</v>
      </c>
      <c r="G65" s="8" t="n">
        <v>216</v>
      </c>
      <c r="H65" s="8" t="n">
        <v>703</v>
      </c>
      <c r="I65" s="8"/>
      <c r="J65" s="8" t="n">
        <v>10</v>
      </c>
      <c r="K65" s="9" t="n">
        <v>0.6</v>
      </c>
      <c r="M65" s="8"/>
    </row>
    <row r="66" customFormat="false" ht="15.25" hidden="false" customHeight="false" outlineLevel="0" collapsed="false">
      <c r="A66" s="0" t="s">
        <v>69</v>
      </c>
      <c r="B66" s="1" t="n">
        <v>43926</v>
      </c>
      <c r="C66" s="8" t="n">
        <v>1070</v>
      </c>
      <c r="D66" s="8" t="n">
        <v>85</v>
      </c>
      <c r="E66" s="8" t="n">
        <v>71</v>
      </c>
      <c r="F66" s="8" t="n">
        <v>5</v>
      </c>
      <c r="G66" s="8" t="n">
        <v>241</v>
      </c>
      <c r="H66" s="8" t="n">
        <v>758</v>
      </c>
      <c r="I66" s="8"/>
      <c r="J66" s="8" t="n">
        <v>10</v>
      </c>
      <c r="K66" s="9" t="n">
        <v>0.7</v>
      </c>
      <c r="L66" s="8" t="n">
        <v>25000</v>
      </c>
      <c r="M66" s="8" t="n">
        <v>244</v>
      </c>
    </row>
    <row r="67" customFormat="false" ht="15.25" hidden="false" customHeight="false" outlineLevel="0" collapsed="false">
      <c r="A67" s="0" t="s">
        <v>69</v>
      </c>
      <c r="B67" s="1" t="n">
        <v>43927</v>
      </c>
      <c r="C67" s="8" t="n">
        <v>1173</v>
      </c>
      <c r="D67" s="8" t="n">
        <v>103</v>
      </c>
      <c r="E67" s="8" t="n">
        <v>78</v>
      </c>
      <c r="F67" s="8" t="n">
        <v>7</v>
      </c>
      <c r="G67" s="8" t="n">
        <v>247</v>
      </c>
      <c r="H67" s="8" t="n">
        <v>848</v>
      </c>
      <c r="I67" s="8"/>
      <c r="J67" s="8" t="n">
        <v>11</v>
      </c>
      <c r="K67" s="9" t="n">
        <v>0.8</v>
      </c>
      <c r="L67" s="8" t="n">
        <v>25000</v>
      </c>
      <c r="M67" s="8" t="n">
        <v>244</v>
      </c>
    </row>
    <row r="68" customFormat="false" ht="15.25" hidden="false" customHeight="false" outlineLevel="0" collapsed="false">
      <c r="A68" s="0" t="s">
        <v>69</v>
      </c>
      <c r="B68" s="1" t="n">
        <v>43928</v>
      </c>
      <c r="C68" s="13" t="n">
        <v>1322</v>
      </c>
      <c r="D68" s="13" t="n">
        <v>149</v>
      </c>
      <c r="E68" s="13" t="n">
        <v>85</v>
      </c>
      <c r="F68" s="13" t="n">
        <v>7</v>
      </c>
      <c r="G68" s="13" t="n">
        <v>259</v>
      </c>
      <c r="H68" s="13" t="n">
        <v>978</v>
      </c>
      <c r="J68" s="13" t="n">
        <v>13</v>
      </c>
      <c r="K68" s="14" t="n">
        <v>0.8</v>
      </c>
      <c r="L68" s="13" t="n">
        <v>25000</v>
      </c>
      <c r="M68" s="13" t="n">
        <v>244</v>
      </c>
    </row>
    <row r="69" customFormat="false" ht="15.25" hidden="false" customHeight="false" outlineLevel="0" collapsed="false">
      <c r="A69" s="0" t="s">
        <v>69</v>
      </c>
      <c r="B69" s="1" t="n">
        <v>43929</v>
      </c>
      <c r="C69" s="12" t="n">
        <v>1450</v>
      </c>
      <c r="D69" s="12" t="n">
        <v>128</v>
      </c>
      <c r="E69" s="12" t="n">
        <v>94</v>
      </c>
      <c r="F69" s="12" t="n">
        <v>9</v>
      </c>
      <c r="G69" s="12" t="n">
        <v>276</v>
      </c>
      <c r="H69" s="12" t="n">
        <v>1080</v>
      </c>
      <c r="J69" s="12" t="n">
        <v>14</v>
      </c>
      <c r="K69" s="32" t="n">
        <v>1</v>
      </c>
      <c r="L69" s="12" t="n">
        <v>25000</v>
      </c>
      <c r="M69" s="12" t="n">
        <v>244</v>
      </c>
    </row>
    <row r="70" customFormat="false" ht="15.25" hidden="false" customHeight="false" outlineLevel="0" collapsed="false">
      <c r="A70" s="0" t="s">
        <v>69</v>
      </c>
      <c r="B70" s="1" t="n">
        <v>43930</v>
      </c>
      <c r="C70" s="12" t="n">
        <v>1560</v>
      </c>
      <c r="D70" s="12" t="n">
        <v>110</v>
      </c>
      <c r="E70" s="12" t="n">
        <v>103</v>
      </c>
      <c r="F70" s="12" t="n">
        <v>9</v>
      </c>
      <c r="G70" s="12" t="n">
        <v>305</v>
      </c>
      <c r="H70" s="12" t="n">
        <v>1152</v>
      </c>
      <c r="J70" s="12" t="n">
        <v>15</v>
      </c>
      <c r="K70" s="32" t="n">
        <v>1</v>
      </c>
      <c r="L70" s="12" t="n">
        <v>25000</v>
      </c>
      <c r="M70" s="12" t="n">
        <v>244</v>
      </c>
    </row>
    <row r="71" customFormat="false" ht="15.25" hidden="false" customHeight="false" outlineLevel="0" collapsed="false">
      <c r="A71" s="0" t="s">
        <v>69</v>
      </c>
      <c r="B71" s="1" t="n">
        <v>43931</v>
      </c>
      <c r="C71" s="12" t="n">
        <v>1699</v>
      </c>
      <c r="D71" s="12" t="n">
        <v>139</v>
      </c>
      <c r="E71" s="12" t="n">
        <v>118</v>
      </c>
      <c r="F71" s="12" t="n">
        <v>15</v>
      </c>
      <c r="G71" s="12" t="n">
        <v>348</v>
      </c>
      <c r="H71" s="12" t="n">
        <v>1233</v>
      </c>
      <c r="J71" s="12" t="n">
        <v>17</v>
      </c>
      <c r="K71" s="32" t="n">
        <v>1</v>
      </c>
      <c r="L71" s="12" t="n">
        <v>25000</v>
      </c>
      <c r="M71" s="12" t="n">
        <v>244</v>
      </c>
    </row>
    <row r="72" customFormat="false" ht="15.25" hidden="false" customHeight="false" outlineLevel="0" collapsed="false">
      <c r="A72" s="0" t="s">
        <v>69</v>
      </c>
      <c r="B72" s="1" t="n">
        <v>43932</v>
      </c>
      <c r="C72" s="12" t="n">
        <v>1794</v>
      </c>
      <c r="D72" s="12" t="n">
        <v>95</v>
      </c>
      <c r="E72" s="12" t="n">
        <v>135</v>
      </c>
      <c r="F72" s="12" t="n">
        <v>17</v>
      </c>
      <c r="G72" s="12" t="n">
        <v>384</v>
      </c>
      <c r="H72" s="12" t="n">
        <v>1275</v>
      </c>
      <c r="J72" s="12" t="n">
        <v>18</v>
      </c>
      <c r="K72" s="32" t="n">
        <v>1</v>
      </c>
      <c r="L72" s="12" t="n">
        <v>25000</v>
      </c>
      <c r="M72" s="12" t="n">
        <v>244</v>
      </c>
    </row>
    <row r="73" customFormat="false" ht="15.25" hidden="false" customHeight="false" outlineLevel="0" collapsed="false">
      <c r="A73" s="0" t="s">
        <v>69</v>
      </c>
      <c r="B73" s="1" t="n">
        <v>43933</v>
      </c>
      <c r="C73" s="12" t="n">
        <v>1939</v>
      </c>
      <c r="D73" s="12" t="n">
        <v>145</v>
      </c>
      <c r="E73" s="12" t="n">
        <v>146</v>
      </c>
      <c r="F73" s="12" t="n">
        <v>11</v>
      </c>
      <c r="G73" s="12" t="n">
        <v>426</v>
      </c>
      <c r="H73" s="12" t="n">
        <v>1367</v>
      </c>
      <c r="J73" s="12" t="n">
        <v>19</v>
      </c>
      <c r="K73" s="32" t="n">
        <v>1</v>
      </c>
      <c r="L73" s="12" t="n">
        <v>25000</v>
      </c>
      <c r="M73" s="12" t="n">
        <v>244</v>
      </c>
    </row>
    <row r="74" customFormat="false" ht="15.25" hidden="false" customHeight="false" outlineLevel="0" collapsed="false">
      <c r="A74" s="0" t="s">
        <v>69</v>
      </c>
      <c r="B74" s="1" t="n">
        <v>43934</v>
      </c>
      <c r="C74" s="12" t="n">
        <v>2065</v>
      </c>
      <c r="D74" s="12" t="n">
        <v>126</v>
      </c>
      <c r="E74" s="12" t="n">
        <v>159</v>
      </c>
      <c r="F74" s="12" t="n">
        <v>13</v>
      </c>
      <c r="G74" s="12" t="n">
        <v>589</v>
      </c>
      <c r="H74" s="12" t="n">
        <v>1317</v>
      </c>
      <c r="J74" s="12" t="n">
        <v>20</v>
      </c>
      <c r="K74" s="32" t="n">
        <v>2</v>
      </c>
      <c r="L74" s="12" t="n">
        <v>25000</v>
      </c>
      <c r="M74" s="12" t="n">
        <v>244</v>
      </c>
    </row>
    <row r="75" customFormat="false" ht="15.25" hidden="false" customHeight="false" outlineLevel="0" collapsed="false">
      <c r="A75" s="0" t="s">
        <v>69</v>
      </c>
      <c r="B75" s="1" t="n">
        <v>43935</v>
      </c>
      <c r="C75" s="12" t="n">
        <v>2190</v>
      </c>
      <c r="D75" s="12" t="n">
        <v>125</v>
      </c>
      <c r="E75" s="12" t="n">
        <v>164</v>
      </c>
      <c r="F75" s="12" t="n">
        <v>5</v>
      </c>
      <c r="G75" s="12" t="n">
        <v>589</v>
      </c>
      <c r="H75" s="12" t="n">
        <v>1437</v>
      </c>
      <c r="J75" s="12" t="n">
        <v>21</v>
      </c>
      <c r="K75" s="32" t="n">
        <v>2</v>
      </c>
      <c r="L75" s="12" t="n">
        <v>25000</v>
      </c>
      <c r="M75" s="12" t="n">
        <v>244</v>
      </c>
    </row>
    <row r="76" customFormat="false" ht="15.25" hidden="false" customHeight="false" outlineLevel="0" collapsed="false">
      <c r="A76" s="0" t="s">
        <v>69</v>
      </c>
      <c r="B76" s="1" t="n">
        <v>43936</v>
      </c>
      <c r="C76" s="12" t="n">
        <v>2350</v>
      </c>
      <c r="D76" s="12" t="n">
        <v>160</v>
      </c>
      <c r="E76" s="12" t="n">
        <v>178</v>
      </c>
      <c r="F76" s="12" t="n">
        <v>14</v>
      </c>
      <c r="G76" s="12" t="n">
        <v>589</v>
      </c>
      <c r="H76" s="12" t="n">
        <v>1583</v>
      </c>
      <c r="J76" s="12" t="n">
        <v>23</v>
      </c>
      <c r="K76" s="32" t="n">
        <v>2</v>
      </c>
      <c r="L76" s="12" t="n">
        <v>25000</v>
      </c>
      <c r="M76" s="12" t="n">
        <v>244</v>
      </c>
    </row>
    <row r="77" customFormat="false" ht="15.25" hidden="false" customHeight="false" outlineLevel="0" collapsed="false">
      <c r="A77" s="0" t="s">
        <v>69</v>
      </c>
      <c r="B77" s="1" t="n">
        <v>43937</v>
      </c>
      <c r="C77" s="12" t="n">
        <v>2505</v>
      </c>
      <c r="D77" s="12" t="n">
        <v>155</v>
      </c>
      <c r="E77" s="12" t="n">
        <v>183</v>
      </c>
      <c r="F77" s="12" t="n">
        <v>5</v>
      </c>
      <c r="G77" s="12" t="n">
        <v>589</v>
      </c>
      <c r="H77" s="12" t="n">
        <v>1733</v>
      </c>
      <c r="I77" s="2" t="n">
        <v>0</v>
      </c>
      <c r="J77" s="12" t="n">
        <v>24</v>
      </c>
      <c r="K77" s="32" t="n">
        <v>2</v>
      </c>
      <c r="L77" s="12" t="n">
        <v>25000</v>
      </c>
      <c r="M77" s="12" t="n">
        <v>244</v>
      </c>
    </row>
    <row r="78" customFormat="false" ht="15.25" hidden="false" customHeight="false" outlineLevel="0" collapsed="false">
      <c r="A78" s="0" t="s">
        <v>69</v>
      </c>
      <c r="B78" s="1" t="n">
        <v>43938</v>
      </c>
      <c r="C78" s="12" t="n">
        <v>2673</v>
      </c>
      <c r="D78" s="12" t="n">
        <v>168</v>
      </c>
      <c r="E78" s="12" t="n">
        <v>196</v>
      </c>
      <c r="F78" s="12" t="n">
        <v>13</v>
      </c>
      <c r="G78" s="12" t="n">
        <v>596</v>
      </c>
      <c r="H78" s="12" t="n">
        <v>1881</v>
      </c>
      <c r="I78" s="2" t="n">
        <v>0</v>
      </c>
      <c r="J78" s="12" t="n">
        <v>26</v>
      </c>
      <c r="K78" s="32" t="n">
        <v>2</v>
      </c>
      <c r="L78" s="12" t="n">
        <v>25000</v>
      </c>
      <c r="M78" s="12" t="n">
        <v>244</v>
      </c>
    </row>
    <row r="79" customFormat="false" ht="15.25" hidden="false" customHeight="false" outlineLevel="0" collapsed="false">
      <c r="A79" s="0" t="s">
        <v>69</v>
      </c>
      <c r="B79" s="1" t="n">
        <v>43939</v>
      </c>
      <c r="C79" s="12" t="n">
        <v>2844</v>
      </c>
      <c r="D79" s="12" t="n">
        <v>171</v>
      </c>
      <c r="E79" s="12" t="n">
        <v>205</v>
      </c>
      <c r="F79" s="12" t="n">
        <v>9</v>
      </c>
      <c r="G79" s="12" t="n">
        <v>646</v>
      </c>
      <c r="H79" s="12" t="n">
        <v>1993</v>
      </c>
      <c r="I79" s="2" t="n">
        <v>0</v>
      </c>
      <c r="J79" s="12" t="n">
        <v>28</v>
      </c>
      <c r="K79" s="32" t="n">
        <v>2</v>
      </c>
      <c r="L79" s="12" t="n">
        <v>25000</v>
      </c>
      <c r="M79" s="12" t="n">
        <v>244</v>
      </c>
    </row>
    <row r="80" customFormat="false" ht="15.25" hidden="false" customHeight="false" outlineLevel="0" collapsed="false">
      <c r="A80" s="0" t="s">
        <v>69</v>
      </c>
      <c r="B80" s="1" t="n">
        <v>43940</v>
      </c>
      <c r="C80" s="12" t="n">
        <v>3032</v>
      </c>
      <c r="D80" s="12" t="n">
        <v>188</v>
      </c>
      <c r="E80" s="12" t="n">
        <v>224</v>
      </c>
      <c r="F80" s="12" t="n">
        <v>19</v>
      </c>
      <c r="G80" s="12" t="n">
        <v>701</v>
      </c>
      <c r="H80" s="12" t="n">
        <v>2107</v>
      </c>
      <c r="I80" s="2" t="n">
        <v>0</v>
      </c>
      <c r="J80" s="12" t="n">
        <v>30</v>
      </c>
      <c r="K80" s="32" t="n">
        <v>2</v>
      </c>
      <c r="L80" s="12" t="n">
        <v>55000</v>
      </c>
      <c r="M80" s="12" t="n">
        <v>537</v>
      </c>
    </row>
    <row r="81" customFormat="false" ht="15.25" hidden="false" customHeight="false" outlineLevel="0" collapsed="false">
      <c r="A81" s="0" t="s">
        <v>69</v>
      </c>
      <c r="B81" s="1" t="n">
        <v>43941</v>
      </c>
      <c r="C81" s="12" t="n">
        <v>3144</v>
      </c>
      <c r="D81" s="12" t="n">
        <v>112</v>
      </c>
      <c r="E81" s="12" t="n">
        <v>239</v>
      </c>
      <c r="F81" s="12" t="n">
        <v>15</v>
      </c>
      <c r="G81" s="12" t="n">
        <v>732</v>
      </c>
      <c r="H81" s="12" t="n">
        <v>2173</v>
      </c>
      <c r="I81" s="12" t="n">
        <v>0</v>
      </c>
      <c r="J81" s="12" t="n">
        <v>31</v>
      </c>
      <c r="K81" s="32" t="n">
        <v>2</v>
      </c>
      <c r="L81" s="12" t="n">
        <v>55000</v>
      </c>
      <c r="M81" s="12" t="n">
        <v>537</v>
      </c>
    </row>
    <row r="82" customFormat="false" ht="15.25" hidden="false" customHeight="false" outlineLevel="0" collapsed="false">
      <c r="A82" s="0" t="s">
        <v>69</v>
      </c>
      <c r="B82" s="1" t="n">
        <v>43942</v>
      </c>
      <c r="C82" s="6" t="n">
        <v>3333</v>
      </c>
      <c r="D82" s="6" t="n">
        <v>189</v>
      </c>
      <c r="E82" s="6" t="n">
        <v>250</v>
      </c>
      <c r="F82" s="6" t="n">
        <v>11</v>
      </c>
      <c r="G82" s="6" t="n">
        <v>821</v>
      </c>
      <c r="H82" s="6" t="n">
        <v>2262</v>
      </c>
      <c r="I82" s="6" t="n">
        <v>0</v>
      </c>
      <c r="J82" s="6" t="n">
        <v>33</v>
      </c>
      <c r="K82" s="11" t="n">
        <v>2</v>
      </c>
      <c r="L82" s="6" t="n">
        <v>55000</v>
      </c>
      <c r="M82" s="6" t="n">
        <v>537</v>
      </c>
    </row>
    <row r="83" customFormat="false" ht="15.25" hidden="false" customHeight="false" outlineLevel="0" collapsed="false">
      <c r="A83" s="0" t="s">
        <v>69</v>
      </c>
      <c r="B83" s="1" t="n">
        <v>43943</v>
      </c>
      <c r="C83" s="6" t="n">
        <v>3490</v>
      </c>
      <c r="D83" s="6" t="n">
        <v>157</v>
      </c>
      <c r="E83" s="6" t="n">
        <v>264</v>
      </c>
      <c r="F83" s="6" t="n">
        <v>14</v>
      </c>
      <c r="G83" s="6" t="n">
        <v>870</v>
      </c>
      <c r="H83" s="6" t="n">
        <v>2356</v>
      </c>
      <c r="I83" s="6" t="n">
        <v>0</v>
      </c>
      <c r="J83" s="6" t="n">
        <v>34</v>
      </c>
      <c r="K83" s="11" t="n">
        <v>3</v>
      </c>
      <c r="L83" s="6" t="n">
        <v>55000</v>
      </c>
      <c r="M83" s="6" t="n">
        <v>537</v>
      </c>
    </row>
    <row r="84" customFormat="false" ht="15.25" hidden="false" customHeight="false" outlineLevel="0" collapsed="false">
      <c r="A84" s="0" t="s">
        <v>69</v>
      </c>
      <c r="B84" s="1" t="n">
        <v>43944</v>
      </c>
      <c r="C84" s="6" t="n">
        <v>3659</v>
      </c>
      <c r="D84" s="6" t="n">
        <v>169</v>
      </c>
      <c r="E84" s="6" t="n">
        <v>276</v>
      </c>
      <c r="F84" s="6" t="n">
        <v>12</v>
      </c>
      <c r="G84" s="6" t="n">
        <v>935</v>
      </c>
      <c r="H84" s="6" t="n">
        <v>2448</v>
      </c>
      <c r="I84" s="6" t="n">
        <v>0</v>
      </c>
      <c r="J84" s="6" t="n">
        <v>36</v>
      </c>
      <c r="K84" s="11" t="n">
        <v>3</v>
      </c>
      <c r="L84" s="6" t="n">
        <v>55000</v>
      </c>
      <c r="M84" s="6" t="n">
        <v>537</v>
      </c>
    </row>
    <row r="85" customFormat="false" ht="15.25" hidden="false" customHeight="false" outlineLevel="0" collapsed="false">
      <c r="A85" s="0" t="s">
        <v>69</v>
      </c>
      <c r="B85" s="1" t="n">
        <v>43945</v>
      </c>
      <c r="C85" s="6" t="n">
        <v>3891</v>
      </c>
      <c r="D85" s="6" t="n">
        <v>232</v>
      </c>
      <c r="E85" s="6" t="n">
        <v>287</v>
      </c>
      <c r="F85" s="6" t="n">
        <v>11</v>
      </c>
      <c r="G85" s="6" t="n">
        <v>1004</v>
      </c>
      <c r="H85" s="6" t="n">
        <v>2600</v>
      </c>
      <c r="I85" s="6" t="n">
        <v>0</v>
      </c>
      <c r="J85" s="6" t="n">
        <v>38</v>
      </c>
      <c r="K85" s="11" t="n">
        <v>3</v>
      </c>
      <c r="L85" s="6" t="n">
        <v>90000</v>
      </c>
      <c r="M85" s="6" t="n">
        <v>879</v>
      </c>
    </row>
    <row r="86" customFormat="false" ht="15.25" hidden="false" customHeight="false" outlineLevel="0" collapsed="false">
      <c r="A86" s="0" t="s">
        <v>69</v>
      </c>
      <c r="B86" s="1" t="n">
        <v>43946</v>
      </c>
      <c r="C86" s="6" t="n">
        <v>4092</v>
      </c>
      <c r="D86" s="6" t="n">
        <v>201</v>
      </c>
      <c r="E86" s="6" t="n">
        <v>294</v>
      </c>
      <c r="F86" s="6" t="n">
        <v>7</v>
      </c>
      <c r="G86" s="6" t="n">
        <v>1075</v>
      </c>
      <c r="H86" s="6" t="n">
        <v>2723</v>
      </c>
      <c r="I86" s="6" t="n">
        <v>0</v>
      </c>
      <c r="J86" s="6" t="n">
        <v>40</v>
      </c>
      <c r="K86" s="11" t="n">
        <v>3</v>
      </c>
      <c r="L86" s="6" t="n">
        <v>90000</v>
      </c>
      <c r="M86" s="6" t="n">
        <v>879</v>
      </c>
    </row>
    <row r="87" customFormat="false" ht="15.25" hidden="false" customHeight="false" outlineLevel="0" collapsed="false">
      <c r="A87" s="0" t="s">
        <v>69</v>
      </c>
      <c r="B87" s="1" t="n">
        <v>43947</v>
      </c>
      <c r="C87" s="6" t="n">
        <v>4319</v>
      </c>
      <c r="D87" s="6" t="n">
        <v>227</v>
      </c>
      <c r="E87" s="6" t="n">
        <v>307</v>
      </c>
      <c r="F87" s="6" t="n">
        <v>13</v>
      </c>
      <c r="G87" s="6" t="n">
        <v>1114</v>
      </c>
      <c r="H87" s="6" t="n">
        <v>2898</v>
      </c>
      <c r="I87" s="6" t="n">
        <v>0</v>
      </c>
      <c r="J87" s="6" t="n">
        <v>42</v>
      </c>
      <c r="K87" s="11" t="n">
        <v>3</v>
      </c>
      <c r="L87" s="6" t="n">
        <v>90000</v>
      </c>
      <c r="M87" s="6" t="n">
        <v>879</v>
      </c>
    </row>
    <row r="88" customFormat="false" ht="15.25" hidden="false" customHeight="false" outlineLevel="0" collapsed="false">
      <c r="A88" s="0" t="s">
        <v>69</v>
      </c>
      <c r="B88" s="1" t="n">
        <v>43948</v>
      </c>
      <c r="C88" s="6" t="n">
        <v>4534</v>
      </c>
      <c r="D88" s="6" t="n">
        <v>215</v>
      </c>
      <c r="E88" s="6" t="n">
        <v>317</v>
      </c>
      <c r="F88" s="6" t="n">
        <v>10</v>
      </c>
      <c r="G88" s="6" t="n">
        <v>1176</v>
      </c>
      <c r="H88" s="6" t="n">
        <v>3041</v>
      </c>
      <c r="I88" s="6" t="n">
        <v>0</v>
      </c>
      <c r="J88" s="6" t="n">
        <v>44</v>
      </c>
      <c r="K88" s="11" t="n">
        <v>3</v>
      </c>
      <c r="L88" s="6" t="n">
        <v>90000</v>
      </c>
      <c r="M88" s="6" t="n">
        <v>879</v>
      </c>
    </row>
    <row r="89" customFormat="false" ht="14" hidden="false" customHeight="false" outlineLevel="0" collapsed="false">
      <c r="A89" s="0" t="s">
        <v>69</v>
      </c>
      <c r="B89" s="1" t="n">
        <v>43949</v>
      </c>
      <c r="C89" s="2" t="n">
        <v>4782</v>
      </c>
      <c r="D89" s="2" t="n">
        <v>248</v>
      </c>
      <c r="E89" s="2" t="n">
        <v>337</v>
      </c>
      <c r="F89" s="2" t="n">
        <v>20</v>
      </c>
      <c r="G89" s="2" t="n">
        <v>1236</v>
      </c>
      <c r="H89" s="2" t="n">
        <v>3209</v>
      </c>
      <c r="I89" s="2" t="n">
        <v>0</v>
      </c>
      <c r="J89" s="2" t="n">
        <v>47</v>
      </c>
      <c r="K89" s="2" t="n">
        <v>3</v>
      </c>
      <c r="L89" s="2" t="n">
        <v>90000</v>
      </c>
      <c r="M89" s="2" t="n">
        <v>879</v>
      </c>
    </row>
    <row r="90" customFormat="false" ht="14" hidden="false" customHeight="false" outlineLevel="0" collapsed="false">
      <c r="A90" s="0" t="s">
        <v>69</v>
      </c>
      <c r="B90" s="1" t="n">
        <v>43950</v>
      </c>
      <c r="C90" s="2" t="n">
        <v>5042</v>
      </c>
      <c r="D90" s="2" t="n">
        <v>260</v>
      </c>
      <c r="E90" s="2" t="n">
        <v>359</v>
      </c>
      <c r="F90" s="2" t="n">
        <v>22</v>
      </c>
      <c r="G90" s="2" t="n">
        <v>1304</v>
      </c>
      <c r="H90" s="2" t="n">
        <v>3379</v>
      </c>
      <c r="I90" s="2" t="n">
        <v>0</v>
      </c>
      <c r="J90" s="2" t="n">
        <v>49</v>
      </c>
      <c r="K90" s="2" t="n">
        <v>4</v>
      </c>
      <c r="L90" s="2" t="n">
        <v>90000</v>
      </c>
      <c r="M90" s="2" t="n">
        <v>879</v>
      </c>
    </row>
    <row r="91" customFormat="false" ht="14" hidden="false" customHeight="false" outlineLevel="0" collapsed="false">
      <c r="A91" s="0" t="s">
        <v>69</v>
      </c>
      <c r="B91" s="1" t="n">
        <v>43951</v>
      </c>
      <c r="C91" s="2" t="n">
        <v>5268</v>
      </c>
      <c r="D91" s="2" t="n">
        <v>226</v>
      </c>
      <c r="E91" s="2" t="n">
        <v>380</v>
      </c>
      <c r="F91" s="2" t="n">
        <v>21</v>
      </c>
      <c r="G91" s="2" t="n">
        <v>1335</v>
      </c>
      <c r="H91" s="2" t="n">
        <v>3553</v>
      </c>
      <c r="I91" s="2" t="n">
        <v>0</v>
      </c>
      <c r="J91" s="2" t="n">
        <v>51</v>
      </c>
      <c r="K91" s="2" t="n">
        <v>4</v>
      </c>
      <c r="L91" s="2" t="n">
        <v>90000</v>
      </c>
      <c r="M91" s="2" t="n">
        <v>879</v>
      </c>
    </row>
    <row r="92" customFormat="false" ht="14.75" hidden="false" customHeight="false" outlineLevel="0" collapsed="false">
      <c r="A92" s="0" t="s">
        <v>69</v>
      </c>
      <c r="B92" s="1" t="n">
        <v>43952</v>
      </c>
      <c r="C92" s="2" t="n">
        <v>5537</v>
      </c>
      <c r="D92" s="2" t="n">
        <v>269</v>
      </c>
      <c r="E92" s="2" t="n">
        <v>392</v>
      </c>
      <c r="F92" s="2" t="n">
        <v>12</v>
      </c>
      <c r="G92" s="2" t="n">
        <v>1381</v>
      </c>
      <c r="H92" s="2" t="n">
        <v>3764</v>
      </c>
      <c r="I92" s="2" t="n">
        <v>0</v>
      </c>
      <c r="J92" s="2" t="n">
        <v>54</v>
      </c>
      <c r="K92" s="2" t="n">
        <v>4</v>
      </c>
      <c r="L92" s="2" t="n">
        <v>90000</v>
      </c>
      <c r="M92" s="2" t="n">
        <v>879</v>
      </c>
    </row>
    <row r="93" customFormat="false" ht="15.25" hidden="false" customHeight="false" outlineLevel="0" collapsed="false">
      <c r="A93" s="0" t="s">
        <v>69</v>
      </c>
      <c r="B93" s="1" t="n">
        <v>43953</v>
      </c>
      <c r="C93" s="6" t="n">
        <f aca="false">sheet1!apb94</f>
        <v>5895</v>
      </c>
      <c r="D93" s="6" t="n">
        <f aca="false">sheet1!apc94</f>
        <v>358</v>
      </c>
      <c r="E93" s="6" t="n">
        <f aca="false">sheet1!apd94</f>
        <v>406</v>
      </c>
      <c r="F93" s="6" t="n">
        <f aca="false">sheet1!ape94</f>
        <v>14</v>
      </c>
      <c r="G93" s="6" t="n">
        <f aca="false">sheet1!apf94</f>
        <v>1460</v>
      </c>
      <c r="H93" s="6" t="n">
        <f aca="false">sheet1!apg94</f>
        <v>4029</v>
      </c>
      <c r="I93" s="6" t="n">
        <f aca="false">sheet1!aph94</f>
        <v>0</v>
      </c>
      <c r="J93" s="6" t="n">
        <f aca="false">sheet1!api94</f>
        <v>58</v>
      </c>
      <c r="K93" s="6" t="n">
        <f aca="false">sheet1!apj94</f>
        <v>4</v>
      </c>
      <c r="L93" s="6" t="n">
        <f aca="false">sheet1!apk94</f>
        <v>90000</v>
      </c>
      <c r="M93" s="6" t="n">
        <f aca="false">sheet1!apl94</f>
        <v>879</v>
      </c>
    </row>
    <row r="94" customFormat="false" ht="15.25" hidden="false" customHeight="false" outlineLevel="0" collapsed="false">
      <c r="A94" s="0" t="s">
        <v>69</v>
      </c>
      <c r="B94" s="1" t="n">
        <v>43954</v>
      </c>
      <c r="C94" s="6" t="n">
        <f aca="false">sheet1!apb95</f>
        <v>6193</v>
      </c>
      <c r="D94" s="6" t="n">
        <f aca="false">sheet1!apc95</f>
        <v>298</v>
      </c>
      <c r="E94" s="6" t="n">
        <f aca="false">sheet1!apd95</f>
        <v>415</v>
      </c>
      <c r="F94" s="6" t="n">
        <f aca="false">sheet1!ape95</f>
        <v>9</v>
      </c>
      <c r="G94" s="6" t="n">
        <f aca="false">sheet1!apf95</f>
        <v>1522</v>
      </c>
      <c r="H94" s="6" t="n">
        <f aca="false">sheet1!apg95</f>
        <v>4256</v>
      </c>
      <c r="I94" s="6" t="n">
        <f aca="false">sheet1!aph95</f>
        <v>0</v>
      </c>
      <c r="J94" s="6" t="n">
        <f aca="false">sheet1!api95</f>
        <v>61</v>
      </c>
      <c r="K94" s="6" t="n">
        <f aca="false">sheet1!apj95</f>
        <v>4</v>
      </c>
      <c r="L94" s="6" t="n">
        <f aca="false">sheet1!apk95</f>
        <v>90000</v>
      </c>
      <c r="M94" s="6" t="n">
        <f aca="false">sheet1!apl95</f>
        <v>879</v>
      </c>
    </row>
    <row r="95" customFormat="false" ht="15.25" hidden="false" customHeight="false" outlineLevel="0" collapsed="false">
      <c r="A95" s="0" t="s">
        <v>69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11"/>
      <c r="L95" s="6"/>
      <c r="M95" s="6"/>
    </row>
    <row r="96" customFormat="false" ht="15.25" hidden="false" customHeight="false" outlineLevel="0" collapsed="false">
      <c r="A96" s="0" t="s">
        <v>69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11"/>
      <c r="L96" s="6"/>
      <c r="M96" s="6"/>
    </row>
    <row r="97" customFormat="false" ht="15.25" hidden="false" customHeight="false" outlineLevel="0" collapsed="false">
      <c r="A97" s="0" t="s">
        <v>69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11"/>
      <c r="L97" s="6"/>
      <c r="M97" s="6"/>
    </row>
    <row r="98" customFormat="false" ht="15.25" hidden="false" customHeight="false" outlineLevel="0" collapsed="false">
      <c r="A98" s="0" t="s">
        <v>69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11"/>
      <c r="L98" s="6"/>
      <c r="M98" s="6"/>
    </row>
    <row r="99" customFormat="false" ht="15.25" hidden="false" customHeight="false" outlineLevel="0" collapsed="false">
      <c r="C99" s="6"/>
      <c r="D99" s="6"/>
      <c r="E99" s="6"/>
      <c r="F99" s="6"/>
      <c r="G99" s="6"/>
      <c r="H99" s="6"/>
      <c r="I99" s="6"/>
      <c r="J99" s="6"/>
      <c r="K99" s="11"/>
      <c r="L99" s="6"/>
      <c r="M99" s="6"/>
    </row>
    <row r="100" customFormat="false" ht="15.25" hidden="false" customHeight="false" outlineLevel="0" collapsed="false">
      <c r="C100" s="6"/>
      <c r="D100" s="6"/>
      <c r="E100" s="6"/>
      <c r="F100" s="6"/>
      <c r="G100" s="6"/>
      <c r="H100" s="6"/>
      <c r="I100" s="6"/>
      <c r="J100" s="6"/>
      <c r="K100" s="11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6"/>
      <c r="K101" s="9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6"/>
      <c r="K102" s="9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9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9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9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9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9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9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9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9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9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9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9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9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9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9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9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9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9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9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9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9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9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9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9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9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9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9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9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9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9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9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9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9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9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9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9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9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9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9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33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9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9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33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9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33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9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9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9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9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9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9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9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9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9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9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9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9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5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C93" activeCellId="1" sqref="B90 C93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5"/>
    <col collapsed="false" customWidth="true" hidden="false" outlineLevel="0" max="11" min="11" style="18" width="9.75"/>
    <col collapsed="false" customWidth="true" hidden="false" outlineLevel="0" max="13" min="12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70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11"/>
      <c r="L2" s="6"/>
      <c r="M2" s="6"/>
    </row>
    <row r="3" customFormat="false" ht="15.25" hidden="false" customHeight="false" outlineLevel="0" collapsed="false">
      <c r="A3" s="0" t="s">
        <v>70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11"/>
      <c r="L3" s="6"/>
      <c r="M3" s="6"/>
    </row>
    <row r="4" customFormat="false" ht="15.25" hidden="false" customHeight="false" outlineLevel="0" collapsed="false">
      <c r="A4" s="0" t="s">
        <v>70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11"/>
      <c r="L4" s="6"/>
      <c r="M4" s="6"/>
    </row>
    <row r="5" customFormat="false" ht="15.25" hidden="false" customHeight="false" outlineLevel="0" collapsed="false">
      <c r="A5" s="0" t="s">
        <v>70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11"/>
      <c r="L5" s="6"/>
      <c r="M5" s="6"/>
    </row>
    <row r="6" customFormat="false" ht="15.25" hidden="false" customHeight="false" outlineLevel="0" collapsed="false">
      <c r="A6" s="0" t="s">
        <v>70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11"/>
      <c r="L6" s="6"/>
      <c r="M6" s="6"/>
    </row>
    <row r="7" customFormat="false" ht="15.25" hidden="false" customHeight="false" outlineLevel="0" collapsed="false">
      <c r="A7" s="0" t="s">
        <v>70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11"/>
      <c r="L7" s="6"/>
      <c r="M7" s="6"/>
    </row>
    <row r="8" customFormat="false" ht="15.25" hidden="false" customHeight="false" outlineLevel="0" collapsed="false">
      <c r="A8" s="0" t="s">
        <v>70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11"/>
      <c r="L8" s="6"/>
      <c r="M8" s="6"/>
    </row>
    <row r="9" customFormat="false" ht="15.25" hidden="false" customHeight="false" outlineLevel="0" collapsed="false">
      <c r="A9" s="0" t="s">
        <v>70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11"/>
      <c r="L9" s="6"/>
      <c r="M9" s="6"/>
    </row>
    <row r="10" customFormat="false" ht="15.25" hidden="false" customHeight="false" outlineLevel="0" collapsed="false">
      <c r="A10" s="0" t="s">
        <v>70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11"/>
      <c r="L10" s="6"/>
      <c r="M10" s="6"/>
    </row>
    <row r="11" customFormat="false" ht="15.25" hidden="false" customHeight="false" outlineLevel="0" collapsed="false">
      <c r="A11" s="0" t="s">
        <v>70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11"/>
      <c r="L11" s="6"/>
      <c r="M11" s="6"/>
    </row>
    <row r="12" customFormat="false" ht="15.25" hidden="false" customHeight="false" outlineLevel="0" collapsed="false">
      <c r="A12" s="0" t="s">
        <v>70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11"/>
      <c r="L12" s="6"/>
      <c r="M12" s="6"/>
    </row>
    <row r="13" customFormat="false" ht="15.25" hidden="false" customHeight="false" outlineLevel="0" collapsed="false">
      <c r="A13" s="0" t="s">
        <v>70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11"/>
      <c r="L13" s="6"/>
      <c r="M13" s="6"/>
    </row>
    <row r="14" customFormat="false" ht="15.25" hidden="false" customHeight="false" outlineLevel="0" collapsed="false">
      <c r="A14" s="0" t="s">
        <v>70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11"/>
      <c r="L14" s="6"/>
      <c r="M14" s="6"/>
    </row>
    <row r="15" customFormat="false" ht="15.25" hidden="false" customHeight="false" outlineLevel="0" collapsed="false">
      <c r="A15" s="0" t="s">
        <v>70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11"/>
      <c r="L15" s="6"/>
      <c r="M15" s="6"/>
    </row>
    <row r="16" customFormat="false" ht="15.25" hidden="false" customHeight="false" outlineLevel="0" collapsed="false">
      <c r="A16" s="0" t="s">
        <v>70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11"/>
      <c r="L16" s="6"/>
      <c r="M16" s="6"/>
    </row>
    <row r="17" customFormat="false" ht="15.25" hidden="false" customHeight="false" outlineLevel="0" collapsed="false">
      <c r="A17" s="0" t="s">
        <v>70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11"/>
      <c r="L17" s="6"/>
      <c r="M17" s="6"/>
    </row>
    <row r="18" customFormat="false" ht="15.25" hidden="false" customHeight="false" outlineLevel="0" collapsed="false">
      <c r="A18" s="0" t="s">
        <v>70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11"/>
      <c r="L18" s="6"/>
      <c r="M18" s="6"/>
    </row>
    <row r="19" customFormat="false" ht="15.25" hidden="false" customHeight="false" outlineLevel="0" collapsed="false">
      <c r="A19" s="0" t="s">
        <v>70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11"/>
      <c r="L19" s="6"/>
      <c r="M19" s="6"/>
    </row>
    <row r="20" customFormat="false" ht="15.25" hidden="false" customHeight="false" outlineLevel="0" collapsed="false">
      <c r="A20" s="0" t="s">
        <v>70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11"/>
      <c r="L20" s="6"/>
      <c r="M20" s="6"/>
    </row>
    <row r="21" customFormat="false" ht="15.25" hidden="false" customHeight="false" outlineLevel="0" collapsed="false">
      <c r="A21" s="0" t="s">
        <v>70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11"/>
      <c r="L21" s="6"/>
      <c r="M21" s="6"/>
    </row>
    <row r="22" customFormat="false" ht="15.25" hidden="false" customHeight="false" outlineLevel="0" collapsed="false">
      <c r="A22" s="0" t="s">
        <v>70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11"/>
      <c r="L22" s="6"/>
      <c r="M22" s="6"/>
    </row>
    <row r="23" customFormat="false" ht="15.25" hidden="false" customHeight="false" outlineLevel="0" collapsed="false">
      <c r="A23" s="0" t="s">
        <v>70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11"/>
      <c r="L23" s="6"/>
      <c r="M23" s="6"/>
    </row>
    <row r="24" customFormat="false" ht="15.25" hidden="false" customHeight="false" outlineLevel="0" collapsed="false">
      <c r="A24" s="0" t="s">
        <v>70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11"/>
      <c r="L24" s="6"/>
      <c r="M24" s="6"/>
    </row>
    <row r="25" customFormat="false" ht="15.25" hidden="false" customHeight="false" outlineLevel="0" collapsed="false">
      <c r="A25" s="0" t="s">
        <v>70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11"/>
      <c r="L25" s="6"/>
      <c r="M25" s="6"/>
    </row>
    <row r="26" customFormat="false" ht="15.25" hidden="false" customHeight="false" outlineLevel="0" collapsed="false">
      <c r="A26" s="0" t="s">
        <v>70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11"/>
      <c r="L26" s="6"/>
      <c r="M26" s="6"/>
    </row>
    <row r="27" customFormat="false" ht="15.25" hidden="false" customHeight="false" outlineLevel="0" collapsed="false">
      <c r="A27" s="0" t="s">
        <v>70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11"/>
      <c r="L27" s="6"/>
      <c r="M27" s="6"/>
    </row>
    <row r="28" customFormat="false" ht="15.25" hidden="false" customHeight="false" outlineLevel="0" collapsed="false">
      <c r="A28" s="0" t="s">
        <v>70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11"/>
      <c r="L28" s="6"/>
      <c r="M28" s="6"/>
    </row>
    <row r="29" customFormat="false" ht="15.25" hidden="false" customHeight="false" outlineLevel="0" collapsed="false">
      <c r="A29" s="0" t="s">
        <v>70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11"/>
      <c r="L29" s="6"/>
      <c r="M29" s="6"/>
    </row>
    <row r="30" customFormat="false" ht="15.25" hidden="false" customHeight="false" outlineLevel="0" collapsed="false">
      <c r="A30" s="0" t="s">
        <v>70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11"/>
      <c r="L30" s="6"/>
      <c r="M30" s="6"/>
    </row>
    <row r="31" customFormat="false" ht="15.25" hidden="false" customHeight="false" outlineLevel="0" collapsed="false">
      <c r="A31" s="0" t="s">
        <v>70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11"/>
      <c r="L31" s="6"/>
      <c r="M31" s="6"/>
    </row>
    <row r="32" customFormat="false" ht="15.25" hidden="false" customHeight="false" outlineLevel="0" collapsed="false">
      <c r="A32" s="0" t="s">
        <v>70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11"/>
      <c r="L32" s="6"/>
      <c r="M32" s="6"/>
    </row>
    <row r="33" customFormat="false" ht="15.25" hidden="false" customHeight="false" outlineLevel="0" collapsed="false">
      <c r="A33" s="0" t="s">
        <v>70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11"/>
      <c r="L33" s="6"/>
      <c r="M33" s="6"/>
    </row>
    <row r="34" customFormat="false" ht="15.25" hidden="false" customHeight="false" outlineLevel="0" collapsed="false">
      <c r="A34" s="0" t="s">
        <v>70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11"/>
      <c r="L34" s="6"/>
      <c r="M34" s="6"/>
    </row>
    <row r="35" customFormat="false" ht="15.25" hidden="false" customHeight="false" outlineLevel="0" collapsed="false">
      <c r="A35" s="0" t="s">
        <v>70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11"/>
      <c r="L35" s="6"/>
      <c r="M35" s="6"/>
    </row>
    <row r="36" customFormat="false" ht="15.25" hidden="false" customHeight="false" outlineLevel="0" collapsed="false">
      <c r="A36" s="0" t="s">
        <v>70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11"/>
      <c r="L36" s="6"/>
      <c r="M36" s="6"/>
    </row>
    <row r="37" customFormat="false" ht="15.25" hidden="false" customHeight="false" outlineLevel="0" collapsed="false">
      <c r="A37" s="0" t="s">
        <v>70</v>
      </c>
      <c r="B37" s="1" t="n">
        <v>43897</v>
      </c>
      <c r="C37" s="7" t="n">
        <v>45</v>
      </c>
      <c r="D37" s="7" t="n">
        <v>14</v>
      </c>
      <c r="E37" s="7"/>
      <c r="F37" s="7"/>
      <c r="G37" s="7"/>
      <c r="H37" s="7" t="n">
        <v>45</v>
      </c>
      <c r="I37" s="7" t="n">
        <v>1</v>
      </c>
      <c r="J37" s="7"/>
      <c r="K37" s="11"/>
      <c r="L37" s="7"/>
      <c r="M37" s="7"/>
    </row>
    <row r="38" customFormat="false" ht="15.25" hidden="false" customHeight="false" outlineLevel="0" collapsed="false">
      <c r="A38" s="0" t="s">
        <v>70</v>
      </c>
      <c r="B38" s="1" t="n">
        <v>43898</v>
      </c>
      <c r="C38" s="6" t="n">
        <v>66</v>
      </c>
      <c r="D38" s="6" t="n">
        <v>21</v>
      </c>
      <c r="E38" s="6"/>
      <c r="F38" s="6"/>
      <c r="G38" s="6"/>
      <c r="H38" s="6" t="n">
        <v>66</v>
      </c>
      <c r="I38" s="6" t="n">
        <v>1</v>
      </c>
      <c r="J38" s="6" t="n">
        <v>6.3</v>
      </c>
      <c r="K38" s="11"/>
      <c r="L38" s="6"/>
      <c r="M38" s="6"/>
    </row>
    <row r="39" customFormat="false" ht="15.25" hidden="false" customHeight="false" outlineLevel="0" collapsed="false">
      <c r="A39" s="0" t="s">
        <v>70</v>
      </c>
      <c r="B39" s="1" t="n">
        <v>43899</v>
      </c>
      <c r="C39" s="6" t="n">
        <v>73</v>
      </c>
      <c r="D39" s="6" t="n">
        <v>7</v>
      </c>
      <c r="E39" s="6"/>
      <c r="F39" s="6"/>
      <c r="G39" s="6"/>
      <c r="H39" s="6" t="n">
        <v>73</v>
      </c>
      <c r="I39" s="6" t="n">
        <v>1</v>
      </c>
      <c r="J39" s="6" t="n">
        <v>7</v>
      </c>
      <c r="K39" s="11"/>
      <c r="L39" s="6"/>
      <c r="M39" s="6"/>
    </row>
    <row r="40" customFormat="false" ht="15.25" hidden="false" customHeight="false" outlineLevel="0" collapsed="false">
      <c r="A40" s="0" t="s">
        <v>70</v>
      </c>
      <c r="B40" s="1" t="n">
        <v>43900</v>
      </c>
      <c r="C40" s="6" t="n">
        <v>84</v>
      </c>
      <c r="D40" s="6" t="n">
        <v>11</v>
      </c>
      <c r="E40" s="6"/>
      <c r="F40" s="6"/>
      <c r="G40" s="6"/>
      <c r="H40" s="6" t="n">
        <v>84</v>
      </c>
      <c r="I40" s="6" t="n">
        <v>1</v>
      </c>
      <c r="J40" s="6" t="n">
        <v>8.1</v>
      </c>
      <c r="K40" s="11"/>
      <c r="L40" s="6"/>
      <c r="M40" s="6"/>
    </row>
    <row r="41" customFormat="false" ht="15.25" hidden="false" customHeight="false" outlineLevel="0" collapsed="false">
      <c r="A41" s="0" t="s">
        <v>70</v>
      </c>
      <c r="B41" s="1" t="n">
        <v>43901</v>
      </c>
      <c r="C41" s="6" t="n">
        <v>89</v>
      </c>
      <c r="D41" s="6" t="n">
        <v>5</v>
      </c>
      <c r="E41" s="6"/>
      <c r="F41" s="6"/>
      <c r="G41" s="6"/>
      <c r="H41" s="6" t="n">
        <v>89</v>
      </c>
      <c r="I41" s="6" t="n">
        <v>1</v>
      </c>
      <c r="J41" s="6" t="n">
        <v>8.5</v>
      </c>
      <c r="K41" s="11"/>
      <c r="L41" s="6"/>
      <c r="M41" s="6"/>
    </row>
    <row r="42" customFormat="false" ht="15.25" hidden="false" customHeight="false" outlineLevel="0" collapsed="false">
      <c r="A42" s="0" t="s">
        <v>70</v>
      </c>
      <c r="B42" s="1" t="n">
        <v>43902</v>
      </c>
      <c r="C42" s="6" t="n">
        <v>99</v>
      </c>
      <c r="D42" s="6" t="n">
        <v>10</v>
      </c>
      <c r="E42" s="6"/>
      <c r="F42" s="6"/>
      <c r="G42" s="6"/>
      <c r="H42" s="6" t="n">
        <v>99</v>
      </c>
      <c r="I42" s="6" t="n">
        <v>2</v>
      </c>
      <c r="J42" s="6" t="n">
        <v>9.5</v>
      </c>
      <c r="K42" s="11"/>
      <c r="L42" s="6"/>
      <c r="M42" s="6"/>
    </row>
    <row r="43" customFormat="false" ht="15.25" hidden="false" customHeight="false" outlineLevel="0" collapsed="false">
      <c r="A43" s="0" t="s">
        <v>70</v>
      </c>
      <c r="B43" s="1" t="n">
        <v>43903</v>
      </c>
      <c r="C43" s="6" t="n">
        <v>117</v>
      </c>
      <c r="D43" s="6" t="n">
        <v>18</v>
      </c>
      <c r="E43" s="6" t="n">
        <v>1</v>
      </c>
      <c r="F43" s="6" t="n">
        <v>1</v>
      </c>
      <c r="G43" s="6"/>
      <c r="H43" s="6" t="n">
        <v>116</v>
      </c>
      <c r="I43" s="6" t="n">
        <v>2</v>
      </c>
      <c r="J43" s="6" t="n">
        <v>11.2</v>
      </c>
      <c r="K43" s="11"/>
      <c r="L43" s="6"/>
      <c r="M43" s="6"/>
    </row>
    <row r="44" customFormat="false" ht="15.25" hidden="false" customHeight="false" outlineLevel="0" collapsed="false">
      <c r="A44" s="0" t="s">
        <v>70</v>
      </c>
      <c r="B44" s="1" t="n">
        <v>43904</v>
      </c>
      <c r="C44" s="6" t="n">
        <v>190</v>
      </c>
      <c r="D44" s="6" t="n">
        <v>73</v>
      </c>
      <c r="E44" s="6" t="n">
        <v>1</v>
      </c>
      <c r="F44" s="6" t="n">
        <v>0</v>
      </c>
      <c r="G44" s="6" t="n">
        <v>2</v>
      </c>
      <c r="H44" s="6" t="n">
        <v>187</v>
      </c>
      <c r="I44" s="6" t="n">
        <v>2</v>
      </c>
      <c r="J44" s="6" t="n">
        <v>18.2</v>
      </c>
      <c r="K44" s="11"/>
      <c r="L44" s="6"/>
      <c r="M44" s="6"/>
    </row>
    <row r="45" customFormat="false" ht="15.25" hidden="false" customHeight="false" outlineLevel="0" collapsed="false">
      <c r="A45" s="0" t="s">
        <v>70</v>
      </c>
      <c r="B45" s="1" t="n">
        <v>43905</v>
      </c>
      <c r="C45" s="6" t="n">
        <v>228</v>
      </c>
      <c r="D45" s="6" t="n">
        <v>38</v>
      </c>
      <c r="E45" s="6" t="n">
        <v>3</v>
      </c>
      <c r="F45" s="6" t="n">
        <v>2</v>
      </c>
      <c r="G45" s="6" t="n">
        <v>8</v>
      </c>
      <c r="H45" s="6" t="n">
        <v>217</v>
      </c>
      <c r="I45" s="6" t="n">
        <v>5</v>
      </c>
      <c r="J45" s="6" t="n">
        <v>21.9</v>
      </c>
      <c r="K45" s="11"/>
      <c r="L45" s="6"/>
      <c r="M45" s="6"/>
    </row>
    <row r="46" customFormat="false" ht="15.25" hidden="false" customHeight="false" outlineLevel="0" collapsed="false">
      <c r="A46" s="0" t="s">
        <v>70</v>
      </c>
      <c r="B46" s="1" t="n">
        <v>43906</v>
      </c>
      <c r="C46" s="6" t="n">
        <v>331</v>
      </c>
      <c r="D46" s="6" t="n">
        <v>103</v>
      </c>
      <c r="E46" s="6" t="n">
        <v>4</v>
      </c>
      <c r="F46" s="6" t="n">
        <v>1</v>
      </c>
      <c r="G46" s="6" t="n">
        <v>8</v>
      </c>
      <c r="H46" s="6" t="n">
        <v>319</v>
      </c>
      <c r="I46" s="6" t="n">
        <v>5</v>
      </c>
      <c r="J46" s="6" t="n">
        <v>31.8</v>
      </c>
      <c r="K46" s="11"/>
      <c r="L46" s="6"/>
      <c r="M46" s="6"/>
    </row>
    <row r="47" customFormat="false" ht="15.25" hidden="false" customHeight="false" outlineLevel="0" collapsed="false">
      <c r="A47" s="0" t="s">
        <v>70</v>
      </c>
      <c r="B47" s="1" t="n">
        <v>43907</v>
      </c>
      <c r="C47" s="6" t="n">
        <v>352</v>
      </c>
      <c r="D47" s="6" t="n">
        <v>21</v>
      </c>
      <c r="E47" s="6" t="n">
        <v>4</v>
      </c>
      <c r="F47" s="6" t="n">
        <v>0</v>
      </c>
      <c r="G47" s="6" t="n">
        <v>8</v>
      </c>
      <c r="H47" s="6" t="n">
        <v>340</v>
      </c>
      <c r="I47" s="6" t="n">
        <v>5</v>
      </c>
      <c r="J47" s="6" t="n">
        <v>33.8</v>
      </c>
      <c r="K47" s="11"/>
      <c r="L47" s="6"/>
      <c r="M47" s="6"/>
    </row>
    <row r="48" customFormat="false" ht="15.25" hidden="false" customHeight="false" outlineLevel="0" collapsed="false">
      <c r="A48" s="0" t="s">
        <v>70</v>
      </c>
      <c r="B48" s="1" t="n">
        <v>43908</v>
      </c>
      <c r="C48" s="6" t="n">
        <v>387</v>
      </c>
      <c r="D48" s="6" t="n">
        <v>35</v>
      </c>
      <c r="E48" s="6" t="n">
        <v>5</v>
      </c>
      <c r="F48" s="6" t="n">
        <v>1</v>
      </c>
      <c r="G48" s="6" t="n">
        <v>14</v>
      </c>
      <c r="H48" s="6" t="n">
        <v>368</v>
      </c>
      <c r="I48" s="6" t="n">
        <v>11</v>
      </c>
      <c r="J48" s="6" t="n">
        <v>37.1</v>
      </c>
      <c r="K48" s="11"/>
      <c r="L48" s="6"/>
      <c r="M48" s="6"/>
    </row>
    <row r="49" customFormat="false" ht="15.25" hidden="false" customHeight="false" outlineLevel="0" collapsed="false">
      <c r="A49" s="0" t="s">
        <v>70</v>
      </c>
      <c r="B49" s="1" t="n">
        <v>43909</v>
      </c>
      <c r="C49" s="6" t="n">
        <v>418</v>
      </c>
      <c r="D49" s="6" t="n">
        <v>31</v>
      </c>
      <c r="E49" s="6" t="n">
        <v>5</v>
      </c>
      <c r="F49" s="6" t="n">
        <v>0</v>
      </c>
      <c r="G49" s="6" t="n">
        <v>14</v>
      </c>
      <c r="H49" s="6" t="n">
        <v>399</v>
      </c>
      <c r="I49" s="6" t="n">
        <v>13</v>
      </c>
      <c r="J49" s="6" t="n">
        <v>40</v>
      </c>
      <c r="K49" s="11"/>
      <c r="L49" s="6"/>
      <c r="M49" s="6"/>
    </row>
    <row r="50" customFormat="false" ht="15.25" hidden="false" customHeight="false" outlineLevel="0" collapsed="false">
      <c r="A50" s="0" t="s">
        <v>70</v>
      </c>
      <c r="B50" s="1" t="n">
        <v>43910</v>
      </c>
      <c r="C50" s="6" t="n">
        <v>464</v>
      </c>
      <c r="D50" s="6" t="n">
        <v>46</v>
      </c>
      <c r="E50" s="6" t="n">
        <v>6</v>
      </c>
      <c r="F50" s="6" t="n">
        <v>1</v>
      </c>
      <c r="G50" s="6" t="n">
        <v>19</v>
      </c>
      <c r="H50" s="6" t="n">
        <v>439</v>
      </c>
      <c r="I50" s="6" t="n">
        <v>16</v>
      </c>
      <c r="J50" s="6" t="n">
        <v>45</v>
      </c>
      <c r="K50" s="11"/>
      <c r="L50" s="6"/>
      <c r="M50" s="6"/>
    </row>
    <row r="51" customFormat="false" ht="15.25" hidden="false" customHeight="false" outlineLevel="0" collapsed="false">
      <c r="A51" s="0" t="s">
        <v>70</v>
      </c>
      <c r="B51" s="1" t="n">
        <v>43911</v>
      </c>
      <c r="C51" s="6" t="n">
        <v>495</v>
      </c>
      <c r="D51" s="6" t="n">
        <v>31</v>
      </c>
      <c r="E51" s="6" t="n">
        <v>10</v>
      </c>
      <c r="F51" s="6" t="n">
        <v>4</v>
      </c>
      <c r="G51" s="6" t="n">
        <v>19</v>
      </c>
      <c r="H51" s="6" t="n">
        <v>466</v>
      </c>
      <c r="I51" s="6" t="n">
        <v>20</v>
      </c>
      <c r="J51" s="6" t="n">
        <v>47</v>
      </c>
      <c r="K51" s="11"/>
      <c r="L51" s="6"/>
      <c r="M51" s="6"/>
    </row>
    <row r="52" customFormat="false" ht="15.25" hidden="false" customHeight="false" outlineLevel="0" collapsed="false">
      <c r="A52" s="0" t="s">
        <v>70</v>
      </c>
      <c r="B52" s="1" t="n">
        <v>43912</v>
      </c>
      <c r="C52" s="6" t="n">
        <v>530</v>
      </c>
      <c r="D52" s="6" t="n">
        <v>35</v>
      </c>
      <c r="E52" s="6" t="n">
        <v>13</v>
      </c>
      <c r="F52" s="6" t="n">
        <v>3</v>
      </c>
      <c r="G52" s="6" t="n">
        <v>19</v>
      </c>
      <c r="H52" s="6" t="n">
        <v>498</v>
      </c>
      <c r="I52" s="6" t="n">
        <v>18</v>
      </c>
      <c r="J52" s="6" t="n">
        <v>51</v>
      </c>
      <c r="K52" s="11"/>
      <c r="L52" s="6"/>
      <c r="M52" s="6"/>
    </row>
    <row r="53" customFormat="false" ht="15.25" hidden="false" customHeight="false" outlineLevel="0" collapsed="false">
      <c r="A53" s="0" t="s">
        <v>70</v>
      </c>
      <c r="B53" s="1" t="n">
        <v>43913</v>
      </c>
      <c r="C53" s="6" t="n">
        <v>624</v>
      </c>
      <c r="D53" s="6" t="n">
        <v>94</v>
      </c>
      <c r="E53" s="6" t="n">
        <v>15</v>
      </c>
      <c r="F53" s="6" t="n">
        <v>2</v>
      </c>
      <c r="G53" s="6" t="n">
        <v>19</v>
      </c>
      <c r="H53" s="6" t="n">
        <v>590</v>
      </c>
      <c r="I53" s="6" t="n">
        <v>18</v>
      </c>
      <c r="J53" s="6" t="n">
        <v>60</v>
      </c>
      <c r="K53" s="11"/>
      <c r="L53" s="6"/>
      <c r="M53" s="6"/>
    </row>
    <row r="54" customFormat="false" ht="15.25" hidden="false" customHeight="false" outlineLevel="0" collapsed="false">
      <c r="A54" s="0" t="s">
        <v>70</v>
      </c>
      <c r="B54" s="1" t="n">
        <v>43914</v>
      </c>
      <c r="C54" s="6" t="n">
        <v>695</v>
      </c>
      <c r="D54" s="6" t="n">
        <v>71</v>
      </c>
      <c r="E54" s="6" t="n">
        <v>17</v>
      </c>
      <c r="F54" s="6" t="n">
        <v>2</v>
      </c>
      <c r="G54" s="6" t="n">
        <v>29</v>
      </c>
      <c r="H54" s="6" t="n">
        <v>649</v>
      </c>
      <c r="I54" s="6" t="n">
        <v>35</v>
      </c>
      <c r="J54" s="6" t="n">
        <v>67</v>
      </c>
      <c r="K54" s="11"/>
      <c r="L54" s="6"/>
      <c r="M54" s="6"/>
    </row>
    <row r="55" customFormat="false" ht="15.25" hidden="false" customHeight="false" outlineLevel="0" collapsed="false">
      <c r="A55" s="0" t="s">
        <v>70</v>
      </c>
      <c r="B55" s="1" t="n">
        <v>43915</v>
      </c>
      <c r="C55" s="8" t="n">
        <v>743</v>
      </c>
      <c r="D55" s="8" t="n">
        <v>48</v>
      </c>
      <c r="E55" s="8" t="n">
        <v>20</v>
      </c>
      <c r="F55" s="8" t="n">
        <v>3</v>
      </c>
      <c r="G55" s="8" t="n">
        <v>29</v>
      </c>
      <c r="H55" s="8" t="n">
        <v>694</v>
      </c>
      <c r="I55" s="8" t="n">
        <v>35</v>
      </c>
      <c r="J55" s="8" t="n">
        <v>71</v>
      </c>
      <c r="K55" s="11" t="n">
        <v>2</v>
      </c>
      <c r="L55" s="8"/>
      <c r="M55" s="8"/>
    </row>
    <row r="56" customFormat="false" ht="15.25" hidden="false" customHeight="false" outlineLevel="0" collapsed="false">
      <c r="A56" s="0" t="s">
        <v>70</v>
      </c>
      <c r="B56" s="1" t="n">
        <v>43916</v>
      </c>
      <c r="C56" s="8" t="n">
        <v>821</v>
      </c>
      <c r="D56" s="8" t="n">
        <v>78</v>
      </c>
      <c r="E56" s="8" t="n">
        <v>22</v>
      </c>
      <c r="F56" s="8" t="n">
        <v>2</v>
      </c>
      <c r="G56" s="8" t="n">
        <v>36</v>
      </c>
      <c r="H56" s="8" t="n">
        <v>763</v>
      </c>
      <c r="I56" s="8" t="n">
        <v>53</v>
      </c>
      <c r="J56" s="8" t="n">
        <v>79</v>
      </c>
      <c r="K56" s="11" t="n">
        <v>2</v>
      </c>
      <c r="L56" s="8"/>
      <c r="M56" s="8"/>
    </row>
    <row r="57" customFormat="false" ht="15.25" hidden="false" customHeight="false" outlineLevel="0" collapsed="false">
      <c r="A57" s="0" t="s">
        <v>70</v>
      </c>
      <c r="B57" s="1" t="n">
        <v>43917</v>
      </c>
      <c r="C57" s="8" t="n">
        <v>892</v>
      </c>
      <c r="D57" s="8" t="n">
        <v>71</v>
      </c>
      <c r="E57" s="8" t="n">
        <v>26</v>
      </c>
      <c r="F57" s="8" t="n">
        <v>4</v>
      </c>
      <c r="G57" s="8" t="n">
        <v>36</v>
      </c>
      <c r="H57" s="8" t="n">
        <v>830</v>
      </c>
      <c r="I57" s="8" t="n">
        <v>53</v>
      </c>
      <c r="J57" s="8" t="n">
        <v>86</v>
      </c>
      <c r="K57" s="11" t="n">
        <v>2</v>
      </c>
      <c r="M57" s="8"/>
    </row>
    <row r="58" customFormat="false" ht="15.25" hidden="false" customHeight="false" outlineLevel="0" collapsed="false">
      <c r="A58" s="0" t="s">
        <v>70</v>
      </c>
      <c r="B58" s="1" t="n">
        <v>43918</v>
      </c>
      <c r="C58" s="8" t="n">
        <v>966</v>
      </c>
      <c r="D58" s="8" t="n">
        <v>74</v>
      </c>
      <c r="E58" s="8" t="n">
        <v>28</v>
      </c>
      <c r="F58" s="8" t="n">
        <v>2</v>
      </c>
      <c r="G58" s="8" t="n">
        <v>52</v>
      </c>
      <c r="H58" s="8" t="n">
        <v>886</v>
      </c>
      <c r="I58" s="8" t="n">
        <v>66</v>
      </c>
      <c r="J58" s="8" t="n">
        <v>93</v>
      </c>
      <c r="K58" s="11" t="n">
        <v>3</v>
      </c>
      <c r="M58" s="8"/>
    </row>
    <row r="59" customFormat="false" ht="15.25" hidden="false" customHeight="false" outlineLevel="0" collapsed="false">
      <c r="A59" s="0" t="s">
        <v>70</v>
      </c>
      <c r="B59" s="1" t="n">
        <v>43919</v>
      </c>
      <c r="C59" s="8" t="n">
        <v>1061</v>
      </c>
      <c r="D59" s="8" t="n">
        <v>95</v>
      </c>
      <c r="E59" s="8" t="n">
        <v>32</v>
      </c>
      <c r="F59" s="8" t="n">
        <v>4</v>
      </c>
      <c r="G59" s="8" t="n">
        <v>52</v>
      </c>
      <c r="H59" s="8" t="n">
        <v>977</v>
      </c>
      <c r="I59" s="8" t="n">
        <v>66</v>
      </c>
      <c r="J59" s="8" t="n">
        <v>102</v>
      </c>
      <c r="K59" s="11" t="n">
        <v>3</v>
      </c>
      <c r="M59" s="8"/>
    </row>
    <row r="60" customFormat="false" ht="15.25" hidden="false" customHeight="false" outlineLevel="0" collapsed="false">
      <c r="A60" s="0" t="s">
        <v>70</v>
      </c>
      <c r="B60" s="1" t="n">
        <v>43920</v>
      </c>
      <c r="C60" s="8" t="n">
        <v>1156</v>
      </c>
      <c r="D60" s="8" t="n">
        <v>95</v>
      </c>
      <c r="E60" s="8" t="n">
        <v>38</v>
      </c>
      <c r="F60" s="8" t="n">
        <v>6</v>
      </c>
      <c r="G60" s="8" t="n">
        <v>52</v>
      </c>
      <c r="H60" s="8" t="n">
        <v>1066</v>
      </c>
      <c r="I60" s="8" t="n">
        <v>66</v>
      </c>
      <c r="J60" s="8" t="n">
        <v>111</v>
      </c>
      <c r="K60" s="11" t="n">
        <v>4</v>
      </c>
      <c r="M60" s="8"/>
    </row>
    <row r="61" customFormat="false" ht="15.25" hidden="false" customHeight="false" outlineLevel="0" collapsed="false">
      <c r="A61" s="0" t="s">
        <v>70</v>
      </c>
      <c r="B61" s="1" t="n">
        <v>43921</v>
      </c>
      <c r="C61" s="8" t="n">
        <v>1212</v>
      </c>
      <c r="D61" s="8" t="n">
        <v>56</v>
      </c>
      <c r="E61" s="8" t="n">
        <v>43</v>
      </c>
      <c r="F61" s="8" t="n">
        <v>5</v>
      </c>
      <c r="G61" s="8" t="n">
        <v>52</v>
      </c>
      <c r="H61" s="8" t="n">
        <v>1117</v>
      </c>
      <c r="I61" s="8" t="n">
        <v>72</v>
      </c>
      <c r="J61" s="8" t="n">
        <v>116</v>
      </c>
      <c r="K61" s="11" t="n">
        <v>4</v>
      </c>
      <c r="M61" s="8"/>
    </row>
    <row r="62" customFormat="false" ht="15.25" hidden="false" customHeight="false" outlineLevel="0" collapsed="false">
      <c r="A62" s="0" t="s">
        <v>70</v>
      </c>
      <c r="B62" s="1" t="n">
        <v>43922</v>
      </c>
      <c r="C62" s="8" t="n">
        <v>1314</v>
      </c>
      <c r="D62" s="8" t="n">
        <v>102</v>
      </c>
      <c r="E62" s="8" t="n">
        <v>49</v>
      </c>
      <c r="F62" s="8" t="n">
        <v>6</v>
      </c>
      <c r="G62" s="8" t="n">
        <v>52</v>
      </c>
      <c r="H62" s="8" t="n">
        <v>1213</v>
      </c>
      <c r="I62" s="8" t="n">
        <v>72</v>
      </c>
      <c r="J62" s="8" t="n">
        <v>126</v>
      </c>
      <c r="K62" s="11" t="n">
        <v>5</v>
      </c>
      <c r="M62" s="8"/>
    </row>
    <row r="63" customFormat="false" ht="15.25" hidden="false" customHeight="false" outlineLevel="0" collapsed="false">
      <c r="A63" s="0" t="s">
        <v>70</v>
      </c>
      <c r="B63" s="1" t="n">
        <v>43923</v>
      </c>
      <c r="C63" s="8" t="n">
        <v>1415</v>
      </c>
      <c r="D63" s="8" t="n">
        <v>101</v>
      </c>
      <c r="E63" s="8" t="n">
        <v>50</v>
      </c>
      <c r="F63" s="8" t="n">
        <v>1</v>
      </c>
      <c r="G63" s="8" t="n">
        <v>52</v>
      </c>
      <c r="H63" s="8" t="n">
        <v>1313</v>
      </c>
      <c r="I63" s="8" t="n">
        <v>90</v>
      </c>
      <c r="J63" s="8" t="n">
        <v>136</v>
      </c>
      <c r="K63" s="11" t="n">
        <v>5</v>
      </c>
      <c r="M63" s="8"/>
    </row>
    <row r="64" customFormat="false" ht="15.25" hidden="false" customHeight="false" outlineLevel="0" collapsed="false">
      <c r="A64" s="0" t="s">
        <v>70</v>
      </c>
      <c r="B64" s="1" t="n">
        <v>43924</v>
      </c>
      <c r="C64" s="8" t="n">
        <v>1544</v>
      </c>
      <c r="D64" s="8" t="n">
        <v>129</v>
      </c>
      <c r="E64" s="8" t="n">
        <v>53</v>
      </c>
      <c r="F64" s="8" t="n">
        <v>3</v>
      </c>
      <c r="G64" s="8" t="n">
        <v>61</v>
      </c>
      <c r="H64" s="8" t="n">
        <v>1430</v>
      </c>
      <c r="I64" s="8" t="n">
        <v>91</v>
      </c>
      <c r="J64" s="8" t="n">
        <v>148</v>
      </c>
      <c r="K64" s="11" t="n">
        <v>5</v>
      </c>
      <c r="M64" s="8"/>
    </row>
    <row r="65" customFormat="false" ht="15.25" hidden="false" customHeight="false" outlineLevel="0" collapsed="false">
      <c r="A65" s="0" t="s">
        <v>70</v>
      </c>
      <c r="B65" s="1" t="n">
        <v>43925</v>
      </c>
      <c r="C65" s="8" t="n">
        <v>1613</v>
      </c>
      <c r="D65" s="8" t="n">
        <v>69</v>
      </c>
      <c r="E65" s="8" t="n">
        <v>63</v>
      </c>
      <c r="F65" s="8" t="n">
        <v>10</v>
      </c>
      <c r="G65" s="8" t="n">
        <v>78</v>
      </c>
      <c r="H65" s="8" t="n">
        <v>1472</v>
      </c>
      <c r="I65" s="8" t="n">
        <v>92</v>
      </c>
      <c r="J65" s="8" t="n">
        <v>155</v>
      </c>
      <c r="K65" s="11" t="n">
        <v>6</v>
      </c>
      <c r="M65" s="8"/>
    </row>
    <row r="66" customFormat="false" ht="15.25" hidden="false" customHeight="false" outlineLevel="0" collapsed="false">
      <c r="A66" s="0" t="s">
        <v>70</v>
      </c>
      <c r="B66" s="1" t="n">
        <v>43926</v>
      </c>
      <c r="C66" s="8" t="n">
        <v>1673</v>
      </c>
      <c r="D66" s="8" t="n">
        <v>60</v>
      </c>
      <c r="E66" s="8" t="n">
        <v>68</v>
      </c>
      <c r="F66" s="8" t="n">
        <v>5</v>
      </c>
      <c r="G66" s="8" t="n">
        <v>78</v>
      </c>
      <c r="H66" s="8" t="n">
        <v>1527</v>
      </c>
      <c r="I66" s="8" t="n">
        <v>92</v>
      </c>
      <c r="J66" s="8" t="n">
        <v>161</v>
      </c>
      <c r="K66" s="11" t="n">
        <v>7</v>
      </c>
      <c r="L66" s="8" t="n">
        <v>22437</v>
      </c>
      <c r="M66" s="8" t="n">
        <v>2153</v>
      </c>
    </row>
    <row r="67" customFormat="false" ht="15.25" hidden="false" customHeight="false" outlineLevel="0" collapsed="false">
      <c r="A67" s="0" t="s">
        <v>70</v>
      </c>
      <c r="B67" s="1" t="n">
        <v>43927</v>
      </c>
      <c r="C67" s="8" t="n">
        <v>1735</v>
      </c>
      <c r="D67" s="8" t="n">
        <v>62</v>
      </c>
      <c r="E67" s="8" t="n">
        <v>73</v>
      </c>
      <c r="F67" s="8" t="n">
        <v>5</v>
      </c>
      <c r="G67" s="8" t="n">
        <v>78</v>
      </c>
      <c r="H67" s="8" t="n">
        <v>1584</v>
      </c>
      <c r="I67" s="8" t="n">
        <v>93</v>
      </c>
      <c r="J67" s="8" t="n">
        <v>166</v>
      </c>
      <c r="K67" s="11" t="n">
        <v>7</v>
      </c>
      <c r="L67" s="8" t="n">
        <v>25453</v>
      </c>
      <c r="M67" s="8" t="n">
        <v>2442</v>
      </c>
    </row>
    <row r="68" customFormat="false" ht="15.25" hidden="false" customHeight="false" outlineLevel="0" collapsed="false">
      <c r="A68" s="0" t="s">
        <v>70</v>
      </c>
      <c r="B68" s="1" t="n">
        <v>43928</v>
      </c>
      <c r="C68" s="13" t="n">
        <v>1755</v>
      </c>
      <c r="D68" s="13" t="n">
        <v>20</v>
      </c>
      <c r="E68" s="13" t="n">
        <v>79</v>
      </c>
      <c r="F68" s="13" t="n">
        <v>6</v>
      </c>
      <c r="G68" s="13" t="n">
        <v>269</v>
      </c>
      <c r="H68" s="13" t="n">
        <v>1407</v>
      </c>
      <c r="I68" s="13" t="n">
        <v>90</v>
      </c>
      <c r="J68" s="13" t="n">
        <v>168</v>
      </c>
      <c r="K68" s="32" t="n">
        <v>8</v>
      </c>
      <c r="L68" s="13" t="n">
        <v>26193</v>
      </c>
      <c r="M68" s="13" t="n">
        <v>2513</v>
      </c>
    </row>
    <row r="69" customFormat="false" ht="15.25" hidden="false" customHeight="false" outlineLevel="0" collapsed="false">
      <c r="A69" s="0" t="s">
        <v>70</v>
      </c>
      <c r="B69" s="1" t="n">
        <v>43929</v>
      </c>
      <c r="C69" s="12" t="n">
        <v>1832</v>
      </c>
      <c r="D69" s="12" t="n">
        <v>77</v>
      </c>
      <c r="E69" s="12" t="n">
        <v>81</v>
      </c>
      <c r="F69" s="12" t="n">
        <v>2</v>
      </c>
      <c r="G69" s="12" t="n">
        <v>269</v>
      </c>
      <c r="H69" s="12" t="n">
        <v>1482</v>
      </c>
      <c r="I69" s="12" t="n">
        <v>90</v>
      </c>
      <c r="J69" s="12" t="n">
        <v>176</v>
      </c>
      <c r="K69" s="32" t="n">
        <v>8</v>
      </c>
      <c r="L69" s="12" t="n">
        <v>28584</v>
      </c>
      <c r="M69" s="12" t="n">
        <v>2742</v>
      </c>
    </row>
    <row r="70" customFormat="false" ht="15.25" hidden="false" customHeight="false" outlineLevel="0" collapsed="false">
      <c r="A70" s="0" t="s">
        <v>70</v>
      </c>
      <c r="B70" s="1" t="n">
        <v>43930</v>
      </c>
      <c r="C70" s="12" t="n">
        <v>1884</v>
      </c>
      <c r="D70" s="12" t="n">
        <v>52</v>
      </c>
      <c r="E70" s="12" t="n">
        <v>83</v>
      </c>
      <c r="F70" s="12" t="n">
        <v>2</v>
      </c>
      <c r="G70" s="12" t="n">
        <v>269</v>
      </c>
      <c r="H70" s="12" t="n">
        <v>1532</v>
      </c>
      <c r="I70" s="12" t="n">
        <v>84</v>
      </c>
      <c r="J70" s="12" t="n">
        <v>181</v>
      </c>
      <c r="K70" s="32" t="n">
        <v>8</v>
      </c>
      <c r="L70" s="12" t="n">
        <v>32528</v>
      </c>
      <c r="M70" s="12" t="n">
        <v>3121</v>
      </c>
    </row>
    <row r="71" customFormat="false" ht="15.25" hidden="false" customHeight="false" outlineLevel="0" collapsed="false">
      <c r="A71" s="0" t="s">
        <v>70</v>
      </c>
      <c r="B71" s="1" t="n">
        <v>43931</v>
      </c>
      <c r="C71" s="12" t="n">
        <v>1955</v>
      </c>
      <c r="D71" s="12" t="n">
        <v>71</v>
      </c>
      <c r="E71" s="12" t="n">
        <v>87</v>
      </c>
      <c r="F71" s="12" t="n">
        <v>4</v>
      </c>
      <c r="G71" s="12" t="n">
        <v>269</v>
      </c>
      <c r="H71" s="12" t="n">
        <v>1599</v>
      </c>
      <c r="I71" s="12" t="n">
        <v>79</v>
      </c>
      <c r="J71" s="12" t="n">
        <v>188</v>
      </c>
      <c r="K71" s="32" t="n">
        <v>8</v>
      </c>
      <c r="L71" s="12" t="n">
        <v>33634</v>
      </c>
      <c r="M71" s="12" t="n">
        <v>3227</v>
      </c>
    </row>
    <row r="72" customFormat="false" ht="15.25" hidden="false" customHeight="false" outlineLevel="0" collapsed="false">
      <c r="A72" s="0" t="s">
        <v>70</v>
      </c>
      <c r="B72" s="1" t="n">
        <v>43932</v>
      </c>
      <c r="C72" s="12" t="n">
        <v>2011</v>
      </c>
      <c r="D72" s="12" t="n">
        <v>56</v>
      </c>
      <c r="E72" s="12" t="n">
        <v>92</v>
      </c>
      <c r="F72" s="12" t="n">
        <v>5</v>
      </c>
      <c r="G72" s="12" t="n">
        <v>269</v>
      </c>
      <c r="H72" s="12" t="n">
        <v>1650</v>
      </c>
      <c r="I72" s="12" t="n">
        <v>77</v>
      </c>
      <c r="J72" s="12" t="n">
        <v>193</v>
      </c>
      <c r="K72" s="32" t="n">
        <v>9</v>
      </c>
      <c r="L72" s="12" t="n">
        <v>35532</v>
      </c>
      <c r="M72" s="12" t="n">
        <v>3409</v>
      </c>
    </row>
    <row r="73" customFormat="false" ht="15.25" hidden="false" customHeight="false" outlineLevel="0" collapsed="false">
      <c r="A73" s="0" t="s">
        <v>70</v>
      </c>
      <c r="B73" s="1" t="n">
        <v>43933</v>
      </c>
      <c r="C73" s="12" t="n">
        <v>2081</v>
      </c>
      <c r="D73" s="12" t="n">
        <v>70</v>
      </c>
      <c r="E73" s="12" t="n">
        <v>93</v>
      </c>
      <c r="F73" s="12" t="n">
        <v>1</v>
      </c>
      <c r="G73" s="12" t="n">
        <v>269</v>
      </c>
      <c r="H73" s="12" t="n">
        <v>1719</v>
      </c>
      <c r="I73" s="12" t="n">
        <v>75</v>
      </c>
      <c r="J73" s="12" t="n">
        <v>200</v>
      </c>
      <c r="K73" s="32" t="n">
        <v>9</v>
      </c>
      <c r="L73" s="12" t="n">
        <v>37344</v>
      </c>
      <c r="M73" s="12" t="n">
        <v>3583</v>
      </c>
    </row>
    <row r="74" customFormat="false" ht="15.25" hidden="false" customHeight="false" outlineLevel="0" collapsed="false">
      <c r="A74" s="0" t="s">
        <v>70</v>
      </c>
      <c r="B74" s="1" t="n">
        <v>43934</v>
      </c>
      <c r="C74" s="12" t="n">
        <v>2114</v>
      </c>
      <c r="D74" s="12" t="n">
        <v>33</v>
      </c>
      <c r="E74" s="12" t="n">
        <v>98</v>
      </c>
      <c r="F74" s="12" t="n">
        <v>5</v>
      </c>
      <c r="G74" s="12" t="n">
        <v>269</v>
      </c>
      <c r="H74" s="12" t="n">
        <v>1747</v>
      </c>
      <c r="I74" s="12" t="n">
        <v>76</v>
      </c>
      <c r="J74" s="12" t="n">
        <v>203</v>
      </c>
      <c r="K74" s="32" t="n">
        <v>9</v>
      </c>
      <c r="L74" s="12" t="n">
        <v>42261</v>
      </c>
      <c r="M74" s="12" t="n">
        <v>4055</v>
      </c>
    </row>
    <row r="75" customFormat="false" ht="15.25" hidden="false" customHeight="false" outlineLevel="0" collapsed="false">
      <c r="A75" s="0" t="s">
        <v>70</v>
      </c>
      <c r="B75" s="1" t="n">
        <v>43935</v>
      </c>
      <c r="C75" s="12" t="n">
        <v>2145</v>
      </c>
      <c r="D75" s="12" t="n">
        <v>31</v>
      </c>
      <c r="E75" s="12" t="n">
        <v>99</v>
      </c>
      <c r="F75" s="12" t="n">
        <v>1</v>
      </c>
      <c r="G75" s="12" t="n">
        <v>269</v>
      </c>
      <c r="H75" s="12" t="n">
        <v>1777</v>
      </c>
      <c r="I75" s="12" t="n">
        <v>73</v>
      </c>
      <c r="J75" s="12" t="n">
        <v>206</v>
      </c>
      <c r="K75" s="32" t="n">
        <v>9</v>
      </c>
      <c r="L75" s="12" t="n">
        <v>43417</v>
      </c>
      <c r="M75" s="12" t="n">
        <v>4165</v>
      </c>
    </row>
    <row r="76" customFormat="false" ht="15.25" hidden="false" customHeight="false" outlineLevel="0" collapsed="false">
      <c r="A76" s="0" t="s">
        <v>70</v>
      </c>
      <c r="B76" s="1" t="n">
        <v>43936</v>
      </c>
      <c r="C76" s="12" t="n">
        <v>2170</v>
      </c>
      <c r="D76" s="12" t="n">
        <v>25</v>
      </c>
      <c r="E76" s="12" t="n">
        <v>101</v>
      </c>
      <c r="F76" s="12" t="n">
        <v>2</v>
      </c>
      <c r="G76" s="12" t="n">
        <v>269</v>
      </c>
      <c r="H76" s="12" t="n">
        <v>1800</v>
      </c>
      <c r="I76" s="12" t="n">
        <v>76</v>
      </c>
      <c r="J76" s="12" t="n">
        <v>208</v>
      </c>
      <c r="K76" s="32" t="n">
        <v>10</v>
      </c>
      <c r="L76" s="12" t="n">
        <v>48798</v>
      </c>
      <c r="M76" s="12" t="n">
        <v>4682</v>
      </c>
    </row>
    <row r="77" customFormat="false" ht="15.25" hidden="false" customHeight="false" outlineLevel="0" collapsed="false">
      <c r="A77" s="0" t="s">
        <v>70</v>
      </c>
      <c r="B77" s="1" t="n">
        <v>43937</v>
      </c>
      <c r="C77" s="12" t="n">
        <v>2192</v>
      </c>
      <c r="D77" s="12" t="n">
        <v>22</v>
      </c>
      <c r="E77" s="12" t="n">
        <v>102</v>
      </c>
      <c r="F77" s="12" t="n">
        <v>1</v>
      </c>
      <c r="G77" s="12" t="n">
        <v>269</v>
      </c>
      <c r="H77" s="12" t="n">
        <v>1821</v>
      </c>
      <c r="I77" s="12" t="n">
        <v>72</v>
      </c>
      <c r="J77" s="12" t="n">
        <v>210</v>
      </c>
      <c r="K77" s="32" t="n">
        <v>10</v>
      </c>
      <c r="L77" s="12" t="n">
        <v>50771</v>
      </c>
      <c r="M77" s="12" t="n">
        <v>4871</v>
      </c>
    </row>
    <row r="78" customFormat="false" ht="15.25" hidden="false" customHeight="false" outlineLevel="0" collapsed="false">
      <c r="A78" s="0" t="s">
        <v>70</v>
      </c>
      <c r="B78" s="1" t="n">
        <v>43938</v>
      </c>
      <c r="C78" s="12" t="n">
        <v>2207</v>
      </c>
      <c r="D78" s="12" t="n">
        <v>15</v>
      </c>
      <c r="E78" s="12" t="n">
        <v>105</v>
      </c>
      <c r="F78" s="12" t="n">
        <v>3</v>
      </c>
      <c r="G78" s="12" t="n">
        <v>269</v>
      </c>
      <c r="H78" s="12" t="n">
        <v>1833</v>
      </c>
      <c r="I78" s="12" t="n">
        <v>69</v>
      </c>
      <c r="J78" s="12" t="n">
        <v>212</v>
      </c>
      <c r="K78" s="32" t="n">
        <v>10</v>
      </c>
      <c r="L78" s="12" t="n">
        <v>50771</v>
      </c>
      <c r="M78" s="12" t="n">
        <v>4871</v>
      </c>
    </row>
    <row r="79" customFormat="false" ht="15.25" hidden="false" customHeight="false" outlineLevel="0" collapsed="false">
      <c r="A79" s="0" t="s">
        <v>70</v>
      </c>
      <c r="B79" s="1" t="n">
        <v>43939</v>
      </c>
      <c r="C79" s="12" t="n">
        <v>2224</v>
      </c>
      <c r="D79" s="12" t="n">
        <v>17</v>
      </c>
      <c r="E79" s="12" t="n">
        <v>108</v>
      </c>
      <c r="F79" s="12" t="n">
        <v>3</v>
      </c>
      <c r="G79" s="12" t="n">
        <v>269</v>
      </c>
      <c r="H79" s="12" t="n">
        <v>1847</v>
      </c>
      <c r="I79" s="12" t="n">
        <v>71</v>
      </c>
      <c r="J79" s="12" t="n">
        <v>213</v>
      </c>
      <c r="K79" s="32" t="n">
        <v>10</v>
      </c>
      <c r="L79" s="12" t="n">
        <v>50771</v>
      </c>
      <c r="M79" s="12" t="n">
        <v>4871</v>
      </c>
    </row>
    <row r="80" customFormat="false" ht="15.25" hidden="false" customHeight="false" outlineLevel="0" collapsed="false">
      <c r="A80" s="0" t="s">
        <v>70</v>
      </c>
      <c r="B80" s="1" t="n">
        <v>43940</v>
      </c>
      <c r="C80" s="12" t="n">
        <v>2235</v>
      </c>
      <c r="D80" s="12" t="n">
        <v>11</v>
      </c>
      <c r="E80" s="12" t="n">
        <v>110</v>
      </c>
      <c r="F80" s="12" t="n">
        <v>2</v>
      </c>
      <c r="G80" s="12" t="n">
        <v>269</v>
      </c>
      <c r="H80" s="12" t="n">
        <v>1856</v>
      </c>
      <c r="I80" s="12" t="n">
        <v>67</v>
      </c>
      <c r="J80" s="12" t="n">
        <v>214</v>
      </c>
      <c r="K80" s="32" t="n">
        <v>11</v>
      </c>
      <c r="L80" s="12" t="n">
        <v>53290</v>
      </c>
      <c r="M80" s="12" t="n">
        <v>5113</v>
      </c>
    </row>
    <row r="81" customFormat="false" ht="15.25" hidden="false" customHeight="false" outlineLevel="0" collapsed="false">
      <c r="A81" s="0" t="s">
        <v>70</v>
      </c>
      <c r="B81" s="1" t="n">
        <v>43941</v>
      </c>
      <c r="C81" s="12" t="n">
        <v>2235</v>
      </c>
      <c r="D81" s="12" t="n">
        <v>0</v>
      </c>
      <c r="E81" s="12" t="n">
        <v>113</v>
      </c>
      <c r="F81" s="12" t="n">
        <v>3</v>
      </c>
      <c r="G81" s="12" t="n">
        <v>269</v>
      </c>
      <c r="H81" s="12" t="n">
        <v>1853</v>
      </c>
      <c r="I81" s="12" t="n">
        <v>67</v>
      </c>
      <c r="J81" s="12" t="n">
        <v>214</v>
      </c>
      <c r="K81" s="32" t="n">
        <v>11</v>
      </c>
      <c r="L81" s="12" t="n">
        <v>53290</v>
      </c>
      <c r="M81" s="12" t="n">
        <v>5113</v>
      </c>
    </row>
    <row r="82" customFormat="false" ht="15.25" hidden="false" customHeight="false" outlineLevel="0" collapsed="false">
      <c r="A82" s="0" t="s">
        <v>70</v>
      </c>
      <c r="B82" s="1" t="n">
        <v>43942</v>
      </c>
      <c r="C82" s="6" t="n">
        <v>2245</v>
      </c>
      <c r="D82" s="6" t="n">
        <v>10</v>
      </c>
      <c r="E82" s="6" t="n">
        <v>116</v>
      </c>
      <c r="F82" s="6" t="n">
        <v>3</v>
      </c>
      <c r="G82" s="6" t="n">
        <v>269</v>
      </c>
      <c r="H82" s="6" t="n">
        <v>1860</v>
      </c>
      <c r="I82" s="6" t="n">
        <v>61</v>
      </c>
      <c r="J82" s="6" t="n">
        <v>215</v>
      </c>
      <c r="K82" s="11" t="n">
        <v>11</v>
      </c>
      <c r="L82" s="6" t="n">
        <v>54344</v>
      </c>
      <c r="M82" s="6" t="n">
        <v>5214</v>
      </c>
    </row>
    <row r="83" customFormat="false" ht="15.25" hidden="false" customHeight="false" outlineLevel="0" collapsed="false">
      <c r="A83" s="0" t="s">
        <v>70</v>
      </c>
      <c r="B83" s="1" t="n">
        <v>43943</v>
      </c>
      <c r="C83" s="6" t="n">
        <v>2401</v>
      </c>
      <c r="D83" s="6" t="n">
        <v>156</v>
      </c>
      <c r="E83" s="6" t="n">
        <v>121</v>
      </c>
      <c r="F83" s="6" t="n">
        <v>5</v>
      </c>
      <c r="G83" s="6" t="n">
        <v>577</v>
      </c>
      <c r="H83" s="6" t="n">
        <v>1703</v>
      </c>
      <c r="I83" s="6" t="n">
        <v>59</v>
      </c>
      <c r="J83" s="6" t="n">
        <v>230</v>
      </c>
      <c r="K83" s="11" t="n">
        <v>12</v>
      </c>
      <c r="L83" s="6" t="n">
        <v>55666</v>
      </c>
      <c r="M83" s="6" t="n">
        <v>5341</v>
      </c>
    </row>
    <row r="84" customFormat="false" ht="15.25" hidden="false" customHeight="false" outlineLevel="0" collapsed="false">
      <c r="A84" s="0" t="s">
        <v>70</v>
      </c>
      <c r="B84" s="1" t="n">
        <v>43944</v>
      </c>
      <c r="C84" s="6" t="n">
        <v>2408</v>
      </c>
      <c r="D84" s="6" t="n">
        <v>7</v>
      </c>
      <c r="E84" s="6" t="n">
        <v>121</v>
      </c>
      <c r="F84" s="6" t="n">
        <v>0</v>
      </c>
      <c r="G84" s="6" t="n">
        <v>577</v>
      </c>
      <c r="H84" s="6" t="n">
        <v>1710</v>
      </c>
      <c r="I84" s="6" t="n">
        <v>55</v>
      </c>
      <c r="J84" s="6" t="n">
        <v>231</v>
      </c>
      <c r="K84" s="11" t="n">
        <v>12</v>
      </c>
      <c r="L84" s="6" t="n">
        <v>56944</v>
      </c>
      <c r="M84" s="6" t="n">
        <v>5463</v>
      </c>
    </row>
    <row r="85" customFormat="false" ht="15.25" hidden="false" customHeight="false" outlineLevel="0" collapsed="false">
      <c r="A85" s="0" t="s">
        <v>70</v>
      </c>
      <c r="B85" s="1" t="n">
        <v>43945</v>
      </c>
      <c r="C85" s="6" t="n">
        <v>2463</v>
      </c>
      <c r="D85" s="6" t="n">
        <v>55</v>
      </c>
      <c r="E85" s="6" t="n">
        <v>125</v>
      </c>
      <c r="F85" s="6" t="n">
        <v>4</v>
      </c>
      <c r="G85" s="6" t="n">
        <v>577</v>
      </c>
      <c r="H85" s="6" t="n">
        <v>1761</v>
      </c>
      <c r="I85" s="6" t="n">
        <v>52</v>
      </c>
      <c r="J85" s="6" t="n">
        <v>236</v>
      </c>
      <c r="K85" s="11" t="n">
        <v>12</v>
      </c>
      <c r="L85" s="6" t="n">
        <v>59241</v>
      </c>
      <c r="M85" s="6" t="n">
        <v>5684</v>
      </c>
    </row>
    <row r="86" customFormat="false" ht="15.25" hidden="false" customHeight="false" outlineLevel="0" collapsed="false">
      <c r="A86" s="0" t="s">
        <v>70</v>
      </c>
      <c r="B86" s="1" t="n">
        <v>43946</v>
      </c>
      <c r="C86" s="6" t="n">
        <v>2490</v>
      </c>
      <c r="D86" s="6" t="n">
        <v>27</v>
      </c>
      <c r="E86" s="6" t="n">
        <v>130</v>
      </c>
      <c r="F86" s="6" t="n">
        <v>5</v>
      </c>
      <c r="G86" s="6" t="n">
        <v>577</v>
      </c>
      <c r="H86" s="6" t="n">
        <v>1783</v>
      </c>
      <c r="I86" s="6" t="n">
        <v>48</v>
      </c>
      <c r="J86" s="6" t="n">
        <v>239</v>
      </c>
      <c r="K86" s="11" t="n">
        <v>12</v>
      </c>
      <c r="L86" s="6" t="n">
        <v>61407</v>
      </c>
      <c r="M86" s="6" t="n">
        <v>5891</v>
      </c>
    </row>
    <row r="87" customFormat="false" ht="15.25" hidden="false" customHeight="false" outlineLevel="0" collapsed="false">
      <c r="A87" s="0" t="s">
        <v>70</v>
      </c>
      <c r="B87" s="1" t="n">
        <v>43947</v>
      </c>
      <c r="C87" s="6" t="n">
        <v>2506</v>
      </c>
      <c r="D87" s="6" t="n">
        <v>16</v>
      </c>
      <c r="E87" s="6" t="n">
        <v>130</v>
      </c>
      <c r="F87" s="6" t="n">
        <v>0</v>
      </c>
      <c r="G87" s="6" t="n">
        <v>577</v>
      </c>
      <c r="H87" s="6" t="n">
        <v>1799</v>
      </c>
      <c r="I87" s="6" t="n">
        <v>47</v>
      </c>
      <c r="J87" s="6" t="n">
        <v>240</v>
      </c>
      <c r="K87" s="11" t="n">
        <v>12</v>
      </c>
      <c r="L87" s="6" t="n">
        <v>63087</v>
      </c>
      <c r="M87" s="6" t="n">
        <v>6053</v>
      </c>
    </row>
    <row r="88" customFormat="false" ht="15.25" hidden="false" customHeight="false" outlineLevel="0" collapsed="false">
      <c r="A88" s="0" t="s">
        <v>70</v>
      </c>
      <c r="B88" s="1" t="n">
        <v>43948</v>
      </c>
      <c r="C88" s="6" t="n">
        <v>2517</v>
      </c>
      <c r="D88" s="6" t="n">
        <v>11</v>
      </c>
      <c r="E88" s="6" t="n">
        <v>134</v>
      </c>
      <c r="F88" s="6" t="n">
        <v>4</v>
      </c>
      <c r="G88" s="6" t="n">
        <v>577</v>
      </c>
      <c r="H88" s="6" t="n">
        <v>1806</v>
      </c>
      <c r="I88" s="6" t="n">
        <v>46</v>
      </c>
      <c r="J88" s="6" t="n">
        <v>241</v>
      </c>
      <c r="K88" s="11" t="n">
        <v>13</v>
      </c>
      <c r="L88" s="6" t="n">
        <v>64608</v>
      </c>
      <c r="M88" s="6" t="n">
        <v>6199</v>
      </c>
    </row>
    <row r="89" customFormat="false" ht="14" hidden="false" customHeight="false" outlineLevel="0" collapsed="false">
      <c r="A89" s="0" t="s">
        <v>70</v>
      </c>
      <c r="B89" s="1" t="n">
        <v>43949</v>
      </c>
      <c r="C89" s="2" t="n">
        <v>2534</v>
      </c>
      <c r="D89" s="2" t="n">
        <v>17</v>
      </c>
      <c r="E89" s="2" t="n">
        <v>136</v>
      </c>
      <c r="F89" s="2" t="n">
        <v>2</v>
      </c>
      <c r="G89" s="2" t="n">
        <v>577</v>
      </c>
      <c r="H89" s="2" t="n">
        <v>1821</v>
      </c>
      <c r="I89" s="2" t="n">
        <v>43</v>
      </c>
      <c r="J89" s="2" t="n">
        <v>243</v>
      </c>
      <c r="K89" s="2" t="n">
        <v>13</v>
      </c>
      <c r="L89" s="2" t="n">
        <v>66094</v>
      </c>
      <c r="M89" s="2" t="n">
        <v>6341</v>
      </c>
    </row>
    <row r="90" customFormat="false" ht="14" hidden="false" customHeight="false" outlineLevel="0" collapsed="false">
      <c r="A90" s="0" t="s">
        <v>70</v>
      </c>
      <c r="B90" s="1" t="n">
        <v>43950</v>
      </c>
      <c r="C90" s="2" t="n">
        <v>2566</v>
      </c>
      <c r="D90" s="2" t="n">
        <v>32</v>
      </c>
      <c r="E90" s="2" t="n">
        <v>138</v>
      </c>
      <c r="F90" s="2" t="n">
        <v>2</v>
      </c>
      <c r="G90" s="2" t="n">
        <v>577</v>
      </c>
      <c r="H90" s="2" t="n">
        <v>1851</v>
      </c>
      <c r="I90" s="2" t="n">
        <v>40</v>
      </c>
      <c r="J90" s="2" t="n">
        <v>246</v>
      </c>
      <c r="K90" s="2" t="n">
        <v>13</v>
      </c>
      <c r="L90" s="2" t="n">
        <v>69833</v>
      </c>
      <c r="M90" s="2" t="n">
        <v>6700</v>
      </c>
    </row>
    <row r="91" customFormat="false" ht="14" hidden="false" customHeight="false" outlineLevel="0" collapsed="false">
      <c r="A91" s="0" t="s">
        <v>70</v>
      </c>
      <c r="B91" s="1" t="n">
        <v>43951</v>
      </c>
      <c r="C91" s="2" t="n">
        <v>2576</v>
      </c>
      <c r="D91" s="2" t="n">
        <v>10</v>
      </c>
      <c r="E91" s="2" t="n">
        <v>139</v>
      </c>
      <c r="F91" s="2" t="n">
        <v>1</v>
      </c>
      <c r="G91" s="2" t="n">
        <v>577</v>
      </c>
      <c r="H91" s="2" t="n">
        <v>1860</v>
      </c>
      <c r="I91" s="2" t="n">
        <v>41</v>
      </c>
      <c r="J91" s="2" t="n">
        <v>247</v>
      </c>
      <c r="K91" s="2" t="n">
        <v>13</v>
      </c>
      <c r="L91" s="2" t="n">
        <v>72130</v>
      </c>
      <c r="M91" s="2" t="n">
        <v>6920</v>
      </c>
    </row>
    <row r="92" customFormat="false" ht="14.75" hidden="false" customHeight="false" outlineLevel="0" collapsed="false">
      <c r="A92" s="0" t="s">
        <v>70</v>
      </c>
      <c r="B92" s="1" t="n">
        <v>43952</v>
      </c>
      <c r="C92" s="2" t="n">
        <v>2591</v>
      </c>
      <c r="D92" s="2" t="n">
        <v>15</v>
      </c>
      <c r="E92" s="2" t="n">
        <v>140</v>
      </c>
      <c r="F92" s="2" t="n">
        <v>1</v>
      </c>
      <c r="G92" s="2" t="n">
        <v>1374</v>
      </c>
      <c r="H92" s="2" t="n">
        <v>1077</v>
      </c>
      <c r="I92" s="2" t="n">
        <v>38</v>
      </c>
      <c r="J92" s="2" t="n">
        <v>249</v>
      </c>
      <c r="K92" s="2" t="n">
        <v>13</v>
      </c>
      <c r="L92" s="2" t="n">
        <v>75170</v>
      </c>
      <c r="M92" s="2" t="n">
        <v>7212</v>
      </c>
    </row>
    <row r="93" customFormat="false" ht="15.25" hidden="false" customHeight="false" outlineLevel="0" collapsed="false">
      <c r="A93" s="0" t="s">
        <v>70</v>
      </c>
      <c r="B93" s="1" t="n">
        <v>43953</v>
      </c>
      <c r="C93" s="6" t="n">
        <f aca="false">Sheet1!TM94</f>
        <v>2612</v>
      </c>
      <c r="D93" s="6" t="n">
        <f aca="false">Sheet1!TN94</f>
        <v>21</v>
      </c>
      <c r="E93" s="6" t="n">
        <f aca="false">Sheet1!TO94</f>
        <v>140</v>
      </c>
      <c r="F93" s="6" t="n">
        <f aca="false">Sheet1!TP94</f>
        <v>0</v>
      </c>
      <c r="G93" s="6" t="n">
        <f aca="false">Sheet1!TQ94</f>
        <v>1374</v>
      </c>
      <c r="H93" s="6" t="n">
        <f aca="false">Sheet1!TR94</f>
        <v>1098</v>
      </c>
      <c r="I93" s="6" t="n">
        <f aca="false">Sheet1!TS94</f>
        <v>36</v>
      </c>
      <c r="J93" s="6" t="n">
        <f aca="false">Sheet1!TT94</f>
        <v>251</v>
      </c>
      <c r="K93" s="6" t="n">
        <f aca="false">Sheet1!TU94</f>
        <v>13</v>
      </c>
      <c r="L93" s="6" t="n">
        <f aca="false">Sheet1!TV94</f>
        <v>77251</v>
      </c>
      <c r="M93" s="6" t="n">
        <f aca="false">Sheet1!TW94</f>
        <v>7412</v>
      </c>
    </row>
    <row r="94" customFormat="false" ht="15.25" hidden="false" customHeight="false" outlineLevel="0" collapsed="false">
      <c r="A94" s="0" t="s">
        <v>70</v>
      </c>
      <c r="B94" s="1" t="n">
        <v>43954</v>
      </c>
      <c r="C94" s="6" t="n">
        <f aca="false">Sheet1!TM95</f>
        <v>2620</v>
      </c>
      <c r="D94" s="6" t="n">
        <f aca="false">Sheet1!TN95</f>
        <v>8</v>
      </c>
      <c r="E94" s="6" t="n">
        <f aca="false">Sheet1!TO95</f>
        <v>143</v>
      </c>
      <c r="F94" s="6" t="n">
        <f aca="false">Sheet1!TP95</f>
        <v>3</v>
      </c>
      <c r="G94" s="6" t="n">
        <f aca="false">Sheet1!TQ95</f>
        <v>1374</v>
      </c>
      <c r="H94" s="6" t="n">
        <f aca="false">Sheet1!TR95</f>
        <v>1103</v>
      </c>
      <c r="I94" s="6" t="n">
        <f aca="false">Sheet1!TS95</f>
        <v>37</v>
      </c>
      <c r="J94" s="6" t="n">
        <f aca="false">Sheet1!TT95</f>
        <v>251</v>
      </c>
      <c r="K94" s="6" t="n">
        <f aca="false">Sheet1!TU95</f>
        <v>14</v>
      </c>
      <c r="L94" s="6" t="n">
        <f aca="false">Sheet1!TV95</f>
        <v>78207</v>
      </c>
      <c r="M94" s="6" t="n">
        <f aca="false">Sheet1!TW95</f>
        <v>7503</v>
      </c>
    </row>
    <row r="95" customFormat="false" ht="15.25" hidden="false" customHeight="false" outlineLevel="0" collapsed="false">
      <c r="A95" s="0" t="s">
        <v>70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11"/>
      <c r="L95" s="6"/>
      <c r="M95" s="6"/>
    </row>
    <row r="96" customFormat="false" ht="15.25" hidden="false" customHeight="false" outlineLevel="0" collapsed="false">
      <c r="C96" s="6"/>
      <c r="D96" s="6"/>
      <c r="E96" s="6"/>
      <c r="F96" s="6"/>
      <c r="G96" s="6"/>
      <c r="H96" s="6"/>
      <c r="I96" s="6"/>
      <c r="J96" s="6"/>
      <c r="K96" s="11"/>
      <c r="L96" s="6"/>
      <c r="M96" s="6"/>
    </row>
    <row r="97" customFormat="false" ht="15.25" hidden="false" customHeight="false" outlineLevel="0" collapsed="false">
      <c r="C97" s="6"/>
      <c r="D97" s="6"/>
      <c r="E97" s="6"/>
      <c r="F97" s="6"/>
      <c r="G97" s="6"/>
      <c r="H97" s="6"/>
      <c r="I97" s="6"/>
      <c r="J97" s="6"/>
      <c r="K97" s="11"/>
      <c r="L97" s="6"/>
      <c r="M97" s="6"/>
    </row>
    <row r="98" customFormat="false" ht="15.25" hidden="false" customHeight="false" outlineLevel="0" collapsed="false">
      <c r="C98" s="6"/>
      <c r="D98" s="6"/>
      <c r="E98" s="6"/>
      <c r="F98" s="6"/>
      <c r="G98" s="6"/>
      <c r="H98" s="6"/>
      <c r="I98" s="6"/>
      <c r="J98" s="6"/>
      <c r="K98" s="11"/>
      <c r="L98" s="6"/>
      <c r="M98" s="6"/>
    </row>
    <row r="99" customFormat="false" ht="15.25" hidden="false" customHeight="false" outlineLevel="0" collapsed="false">
      <c r="C99" s="6"/>
      <c r="D99" s="6"/>
      <c r="E99" s="6"/>
      <c r="F99" s="6"/>
      <c r="G99" s="6"/>
      <c r="H99" s="6"/>
      <c r="I99" s="6"/>
      <c r="J99" s="6"/>
      <c r="K99" s="11"/>
      <c r="L99" s="6"/>
      <c r="M99" s="6"/>
    </row>
    <row r="100" customFormat="false" ht="15.25" hidden="false" customHeight="false" outlineLevel="0" collapsed="false">
      <c r="C100" s="6"/>
      <c r="D100" s="6"/>
      <c r="E100" s="6"/>
      <c r="F100" s="6"/>
      <c r="G100" s="6"/>
      <c r="H100" s="6"/>
      <c r="I100" s="6"/>
      <c r="J100" s="6"/>
      <c r="K100" s="11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6"/>
      <c r="K101" s="11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6"/>
      <c r="K102" s="11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11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11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11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11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11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11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11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11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11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11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11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11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11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11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11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11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11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11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11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11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11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11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11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11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11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11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11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11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11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11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11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11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11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11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11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11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11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11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22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11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11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22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11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22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11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11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11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11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11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11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11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11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11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11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11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11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23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5"/>
  <sheetViews>
    <sheetView showFormulas="false" showGridLines="true" showRowColHeaders="true" showZeros="true" rightToLeft="false" tabSelected="false" showOutlineSymbols="true" defaultGridColor="true" view="normal" topLeftCell="A59" colorId="64" zoomScale="100" zoomScaleNormal="100" zoomScalePageLayoutView="100" workbookViewId="0">
      <selection pane="topLeft" activeCell="C93" activeCellId="1" sqref="B90 C93"/>
    </sheetView>
  </sheetViews>
  <sheetFormatPr defaultColWidth="8.9921875" defaultRowHeight="14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71</v>
      </c>
      <c r="B2" s="1" t="n">
        <v>43862</v>
      </c>
    </row>
    <row r="3" customFormat="false" ht="14" hidden="false" customHeight="false" outlineLevel="0" collapsed="false">
      <c r="A3" s="0" t="s">
        <v>71</v>
      </c>
      <c r="B3" s="1" t="n">
        <v>43863</v>
      </c>
    </row>
    <row r="4" customFormat="false" ht="14" hidden="false" customHeight="false" outlineLevel="0" collapsed="false">
      <c r="A4" s="0" t="s">
        <v>71</v>
      </c>
      <c r="B4" s="1" t="n">
        <v>43864</v>
      </c>
    </row>
    <row r="5" customFormat="false" ht="14" hidden="false" customHeight="false" outlineLevel="0" collapsed="false">
      <c r="A5" s="0" t="s">
        <v>71</v>
      </c>
      <c r="B5" s="1" t="n">
        <v>43865</v>
      </c>
    </row>
    <row r="6" customFormat="false" ht="14" hidden="false" customHeight="false" outlineLevel="0" collapsed="false">
      <c r="A6" s="0" t="s">
        <v>71</v>
      </c>
      <c r="B6" s="1" t="n">
        <v>43866</v>
      </c>
    </row>
    <row r="7" customFormat="false" ht="14" hidden="false" customHeight="false" outlineLevel="0" collapsed="false">
      <c r="A7" s="0" t="s">
        <v>71</v>
      </c>
      <c r="B7" s="1" t="n">
        <v>43867</v>
      </c>
    </row>
    <row r="8" customFormat="false" ht="14" hidden="false" customHeight="false" outlineLevel="0" collapsed="false">
      <c r="A8" s="0" t="s">
        <v>71</v>
      </c>
      <c r="B8" s="1" t="n">
        <v>43868</v>
      </c>
    </row>
    <row r="9" customFormat="false" ht="14" hidden="false" customHeight="false" outlineLevel="0" collapsed="false">
      <c r="A9" s="0" t="s">
        <v>71</v>
      </c>
      <c r="B9" s="1" t="n">
        <v>43869</v>
      </c>
    </row>
    <row r="10" customFormat="false" ht="14" hidden="false" customHeight="false" outlineLevel="0" collapsed="false">
      <c r="A10" s="0" t="s">
        <v>71</v>
      </c>
      <c r="B10" s="1" t="n">
        <v>43870</v>
      </c>
    </row>
    <row r="11" customFormat="false" ht="14" hidden="false" customHeight="false" outlineLevel="0" collapsed="false">
      <c r="A11" s="0" t="s">
        <v>71</v>
      </c>
      <c r="B11" s="1" t="n">
        <v>43871</v>
      </c>
    </row>
    <row r="12" customFormat="false" ht="14" hidden="false" customHeight="false" outlineLevel="0" collapsed="false">
      <c r="A12" s="0" t="s">
        <v>71</v>
      </c>
      <c r="B12" s="1" t="n">
        <v>43872</v>
      </c>
    </row>
    <row r="13" customFormat="false" ht="14" hidden="false" customHeight="false" outlineLevel="0" collapsed="false">
      <c r="A13" s="0" t="s">
        <v>71</v>
      </c>
      <c r="B13" s="1" t="n">
        <v>43873</v>
      </c>
    </row>
    <row r="14" customFormat="false" ht="14" hidden="false" customHeight="false" outlineLevel="0" collapsed="false">
      <c r="A14" s="0" t="s">
        <v>71</v>
      </c>
      <c r="B14" s="1" t="n">
        <v>43874</v>
      </c>
    </row>
    <row r="15" customFormat="false" ht="14" hidden="false" customHeight="false" outlineLevel="0" collapsed="false">
      <c r="A15" s="0" t="s">
        <v>71</v>
      </c>
      <c r="B15" s="1" t="n">
        <v>43875</v>
      </c>
    </row>
    <row r="16" customFormat="false" ht="14" hidden="false" customHeight="false" outlineLevel="0" collapsed="false">
      <c r="A16" s="0" t="s">
        <v>71</v>
      </c>
      <c r="B16" s="1" t="n">
        <v>43876</v>
      </c>
    </row>
    <row r="17" customFormat="false" ht="14" hidden="false" customHeight="false" outlineLevel="0" collapsed="false">
      <c r="A17" s="0" t="s">
        <v>71</v>
      </c>
      <c r="B17" s="1" t="n">
        <v>43877</v>
      </c>
    </row>
    <row r="18" customFormat="false" ht="14" hidden="false" customHeight="false" outlineLevel="0" collapsed="false">
      <c r="A18" s="0" t="s">
        <v>71</v>
      </c>
      <c r="B18" s="1" t="n">
        <v>43878</v>
      </c>
    </row>
    <row r="19" customFormat="false" ht="14" hidden="false" customHeight="false" outlineLevel="0" collapsed="false">
      <c r="A19" s="0" t="s">
        <v>71</v>
      </c>
      <c r="B19" s="1" t="n">
        <v>43879</v>
      </c>
    </row>
    <row r="20" customFormat="false" ht="14" hidden="false" customHeight="false" outlineLevel="0" collapsed="false">
      <c r="A20" s="0" t="s">
        <v>71</v>
      </c>
      <c r="B20" s="1" t="n">
        <v>43880</v>
      </c>
    </row>
    <row r="21" customFormat="false" ht="14" hidden="false" customHeight="false" outlineLevel="0" collapsed="false">
      <c r="A21" s="0" t="s">
        <v>71</v>
      </c>
      <c r="B21" s="1" t="n">
        <v>43881</v>
      </c>
    </row>
    <row r="22" customFormat="false" ht="14" hidden="false" customHeight="false" outlineLevel="0" collapsed="false">
      <c r="A22" s="0" t="s">
        <v>71</v>
      </c>
      <c r="B22" s="1" t="n">
        <v>43882</v>
      </c>
    </row>
    <row r="23" customFormat="false" ht="14" hidden="false" customHeight="false" outlineLevel="0" collapsed="false">
      <c r="A23" s="0" t="s">
        <v>71</v>
      </c>
      <c r="B23" s="1" t="n">
        <v>43883</v>
      </c>
    </row>
    <row r="24" customFormat="false" ht="14" hidden="false" customHeight="false" outlineLevel="0" collapsed="false">
      <c r="A24" s="0" t="s">
        <v>71</v>
      </c>
      <c r="B24" s="1" t="n">
        <v>43884</v>
      </c>
    </row>
    <row r="25" customFormat="false" ht="14" hidden="false" customHeight="false" outlineLevel="0" collapsed="false">
      <c r="A25" s="0" t="s">
        <v>71</v>
      </c>
      <c r="B25" s="1" t="n">
        <v>43885</v>
      </c>
    </row>
    <row r="26" customFormat="false" ht="14" hidden="false" customHeight="false" outlineLevel="0" collapsed="false">
      <c r="A26" s="0" t="s">
        <v>71</v>
      </c>
      <c r="B26" s="1" t="n">
        <v>43886</v>
      </c>
    </row>
    <row r="27" customFormat="false" ht="14" hidden="false" customHeight="false" outlineLevel="0" collapsed="false">
      <c r="A27" s="0" t="s">
        <v>71</v>
      </c>
      <c r="B27" s="1" t="n">
        <v>43887</v>
      </c>
    </row>
    <row r="28" customFormat="false" ht="14" hidden="false" customHeight="false" outlineLevel="0" collapsed="false">
      <c r="A28" s="0" t="s">
        <v>71</v>
      </c>
      <c r="B28" s="1" t="n">
        <v>43888</v>
      </c>
    </row>
    <row r="29" customFormat="false" ht="14" hidden="false" customHeight="false" outlineLevel="0" collapsed="false">
      <c r="A29" s="0" t="s">
        <v>71</v>
      </c>
      <c r="B29" s="1" t="n">
        <v>43889</v>
      </c>
    </row>
    <row r="30" customFormat="false" ht="14" hidden="false" customHeight="false" outlineLevel="0" collapsed="false">
      <c r="A30" s="0" t="s">
        <v>71</v>
      </c>
      <c r="B30" s="1" t="n">
        <v>43890</v>
      </c>
    </row>
    <row r="31" customFormat="false" ht="14" hidden="false" customHeight="false" outlineLevel="0" collapsed="false">
      <c r="A31" s="0" t="s">
        <v>71</v>
      </c>
      <c r="B31" s="1" t="n">
        <v>43891</v>
      </c>
    </row>
    <row r="32" customFormat="false" ht="14" hidden="false" customHeight="false" outlineLevel="0" collapsed="false">
      <c r="A32" s="0" t="s">
        <v>71</v>
      </c>
      <c r="B32" s="1" t="n">
        <v>43892</v>
      </c>
    </row>
    <row r="33" customFormat="false" ht="14" hidden="false" customHeight="false" outlineLevel="0" collapsed="false">
      <c r="A33" s="0" t="s">
        <v>71</v>
      </c>
      <c r="B33" s="1" t="n">
        <v>43893</v>
      </c>
    </row>
    <row r="34" customFormat="false" ht="14" hidden="false" customHeight="false" outlineLevel="0" collapsed="false">
      <c r="A34" s="0" t="s">
        <v>71</v>
      </c>
      <c r="B34" s="1" t="n">
        <v>43894</v>
      </c>
    </row>
    <row r="35" customFormat="false" ht="14" hidden="false" customHeight="false" outlineLevel="0" collapsed="false">
      <c r="A35" s="0" t="s">
        <v>71</v>
      </c>
      <c r="B35" s="1" t="n">
        <v>43895</v>
      </c>
    </row>
    <row r="36" customFormat="false" ht="14" hidden="false" customHeight="false" outlineLevel="0" collapsed="false">
      <c r="A36" s="0" t="s">
        <v>71</v>
      </c>
      <c r="B36" s="1" t="n">
        <v>43896</v>
      </c>
    </row>
    <row r="37" customFormat="false" ht="14" hidden="false" customHeight="false" outlineLevel="0" collapsed="false">
      <c r="A37" s="0" t="s">
        <v>71</v>
      </c>
      <c r="B37" s="1" t="n">
        <v>43897</v>
      </c>
    </row>
    <row r="38" customFormat="false" ht="14" hidden="false" customHeight="false" outlineLevel="0" collapsed="false">
      <c r="A38" s="0" t="s">
        <v>71</v>
      </c>
      <c r="B38" s="1" t="n">
        <v>43898</v>
      </c>
    </row>
    <row r="39" customFormat="false" ht="14" hidden="false" customHeight="false" outlineLevel="0" collapsed="false">
      <c r="A39" s="0" t="s">
        <v>71</v>
      </c>
      <c r="B39" s="1" t="n">
        <v>43899</v>
      </c>
      <c r="C39" s="0" t="n">
        <v>3</v>
      </c>
      <c r="D39" s="0" t="n">
        <f aca="false">C39-C38</f>
        <v>3</v>
      </c>
      <c r="H39" s="0" t="n">
        <v>3</v>
      </c>
    </row>
    <row r="40" customFormat="false" ht="14" hidden="false" customHeight="false" outlineLevel="0" collapsed="false">
      <c r="A40" s="0" t="s">
        <v>71</v>
      </c>
      <c r="B40" s="1" t="n">
        <v>43900</v>
      </c>
      <c r="C40" s="0" t="n">
        <v>3</v>
      </c>
      <c r="D40" s="0" t="n">
        <f aca="false">C40-C39</f>
        <v>0</v>
      </c>
      <c r="H40" s="0" t="n">
        <v>3</v>
      </c>
    </row>
    <row r="41" customFormat="false" ht="14" hidden="false" customHeight="false" outlineLevel="0" collapsed="false">
      <c r="A41" s="0" t="s">
        <v>71</v>
      </c>
      <c r="B41" s="1" t="n">
        <v>43901</v>
      </c>
      <c r="C41" s="0" t="n">
        <v>3</v>
      </c>
      <c r="D41" s="0" t="n">
        <f aca="false">C41-C40</f>
        <v>0</v>
      </c>
      <c r="H41" s="0" t="n">
        <v>3</v>
      </c>
    </row>
    <row r="42" customFormat="false" ht="14" hidden="false" customHeight="false" outlineLevel="0" collapsed="false">
      <c r="A42" s="0" t="s">
        <v>71</v>
      </c>
      <c r="B42" s="1" t="n">
        <v>43902</v>
      </c>
      <c r="C42" s="0" t="n">
        <v>3</v>
      </c>
      <c r="D42" s="0" t="n">
        <f aca="false">C42-C41</f>
        <v>0</v>
      </c>
      <c r="H42" s="0" t="n">
        <v>3</v>
      </c>
    </row>
    <row r="43" customFormat="false" ht="14" hidden="false" customHeight="false" outlineLevel="0" collapsed="false">
      <c r="A43" s="0" t="s">
        <v>71</v>
      </c>
      <c r="B43" s="1" t="n">
        <v>43903</v>
      </c>
      <c r="C43" s="0" t="n">
        <v>3</v>
      </c>
      <c r="D43" s="0" t="n">
        <f aca="false">C43-C42</f>
        <v>0</v>
      </c>
      <c r="H43" s="0" t="n">
        <v>3</v>
      </c>
    </row>
    <row r="44" customFormat="false" ht="14" hidden="false" customHeight="false" outlineLevel="0" collapsed="false">
      <c r="A44" s="0" t="s">
        <v>71</v>
      </c>
      <c r="B44" s="1" t="n">
        <v>43904</v>
      </c>
      <c r="C44" s="0" t="n">
        <v>3</v>
      </c>
      <c r="D44" s="0" t="n">
        <f aca="false">C44-C43</f>
        <v>0</v>
      </c>
      <c r="G44" s="0" t="n">
        <v>1</v>
      </c>
      <c r="H44" s="0" t="n">
        <v>2</v>
      </c>
    </row>
    <row r="45" customFormat="false" ht="14" hidden="false" customHeight="false" outlineLevel="0" collapsed="false">
      <c r="A45" s="0" t="s">
        <v>71</v>
      </c>
      <c r="B45" s="1" t="n">
        <v>43905</v>
      </c>
      <c r="C45" s="0" t="n">
        <v>5</v>
      </c>
      <c r="D45" s="0" t="n">
        <f aca="false">C45-C44</f>
        <v>2</v>
      </c>
      <c r="G45" s="0" t="n">
        <v>2</v>
      </c>
      <c r="H45" s="0" t="n">
        <v>3</v>
      </c>
    </row>
    <row r="46" customFormat="false" ht="14" hidden="false" customHeight="false" outlineLevel="0" collapsed="false">
      <c r="A46" s="0" t="s">
        <v>71</v>
      </c>
      <c r="B46" s="1" t="n">
        <v>43906</v>
      </c>
      <c r="C46" s="0" t="n">
        <v>5</v>
      </c>
      <c r="D46" s="0" t="n">
        <f aca="false">C46-C45</f>
        <v>0</v>
      </c>
      <c r="G46" s="0" t="n">
        <v>2</v>
      </c>
      <c r="H46" s="0" t="n">
        <v>3</v>
      </c>
    </row>
    <row r="47" customFormat="false" ht="14" hidden="false" customHeight="false" outlineLevel="0" collapsed="false">
      <c r="A47" s="0" t="s">
        <v>71</v>
      </c>
      <c r="B47" s="1" t="n">
        <v>43907</v>
      </c>
      <c r="C47" s="0" t="n">
        <v>8</v>
      </c>
      <c r="D47" s="0" t="n">
        <f aca="false">C47-C46</f>
        <v>3</v>
      </c>
      <c r="G47" s="0" t="n">
        <v>3</v>
      </c>
      <c r="H47" s="0" t="n">
        <v>5</v>
      </c>
    </row>
    <row r="48" customFormat="false" ht="14" hidden="false" customHeight="false" outlineLevel="0" collapsed="false">
      <c r="A48" s="0" t="s">
        <v>71</v>
      </c>
      <c r="B48" s="1" t="n">
        <v>43908</v>
      </c>
      <c r="C48" s="0" t="n">
        <v>10</v>
      </c>
      <c r="D48" s="0" t="n">
        <f aca="false">C48-C47</f>
        <v>2</v>
      </c>
      <c r="G48" s="0" t="n">
        <v>3</v>
      </c>
      <c r="H48" s="0" t="n">
        <v>7</v>
      </c>
      <c r="J48" s="0" t="n">
        <v>0.1</v>
      </c>
    </row>
    <row r="49" customFormat="false" ht="14" hidden="false" customHeight="false" outlineLevel="0" collapsed="false">
      <c r="A49" s="0" t="s">
        <v>71</v>
      </c>
      <c r="B49" s="1" t="n">
        <v>43909</v>
      </c>
      <c r="C49" s="0" t="n">
        <v>14</v>
      </c>
      <c r="D49" s="0" t="n">
        <f aca="false">C49-C48</f>
        <v>4</v>
      </c>
      <c r="E49" s="0" t="n">
        <v>1</v>
      </c>
      <c r="F49" s="0" t="n">
        <v>1</v>
      </c>
      <c r="G49" s="0" t="n">
        <v>3</v>
      </c>
      <c r="H49" s="0" t="n">
        <v>10</v>
      </c>
      <c r="J49" s="0" t="n">
        <v>0.09</v>
      </c>
    </row>
    <row r="50" customFormat="false" ht="14" hidden="false" customHeight="false" outlineLevel="0" collapsed="false">
      <c r="A50" s="0" t="s">
        <v>71</v>
      </c>
      <c r="B50" s="1" t="n">
        <v>43910</v>
      </c>
      <c r="C50" s="0" t="n">
        <v>18</v>
      </c>
      <c r="D50" s="0" t="n">
        <f aca="false">C50-C49</f>
        <v>4</v>
      </c>
      <c r="E50" s="0" t="n">
        <f aca="false">E49</f>
        <v>1</v>
      </c>
      <c r="F50" s="0" t="n">
        <f aca="false">E50-E49</f>
        <v>0</v>
      </c>
      <c r="G50" s="0" t="n">
        <v>3</v>
      </c>
      <c r="H50" s="0" t="n">
        <v>14</v>
      </c>
      <c r="J50" s="0" t="n">
        <v>0.1</v>
      </c>
    </row>
    <row r="51" customFormat="false" ht="14" hidden="false" customHeight="false" outlineLevel="0" collapsed="false">
      <c r="A51" s="0" t="s">
        <v>71</v>
      </c>
      <c r="B51" s="1" t="n">
        <v>43911</v>
      </c>
      <c r="C51" s="0" t="n">
        <v>24</v>
      </c>
      <c r="D51" s="0" t="n">
        <f aca="false">C51-C50</f>
        <v>6</v>
      </c>
      <c r="E51" s="0" t="n">
        <v>2</v>
      </c>
      <c r="F51" s="0" t="n">
        <f aca="false">E51-E50</f>
        <v>1</v>
      </c>
      <c r="G51" s="0" t="n">
        <v>3</v>
      </c>
      <c r="H51" s="0" t="n">
        <v>19</v>
      </c>
      <c r="J51" s="0" t="n">
        <v>0.1</v>
      </c>
    </row>
    <row r="52" customFormat="false" ht="14" hidden="false" customHeight="false" outlineLevel="0" collapsed="false">
      <c r="A52" s="0" t="s">
        <v>71</v>
      </c>
      <c r="B52" s="1" t="n">
        <v>43912</v>
      </c>
      <c r="C52" s="0" t="n">
        <v>24</v>
      </c>
      <c r="D52" s="0" t="n">
        <f aca="false">C52-C51</f>
        <v>0</v>
      </c>
      <c r="E52" s="0" t="n">
        <v>2</v>
      </c>
      <c r="F52" s="0" t="n">
        <f aca="false">E52-E51</f>
        <v>0</v>
      </c>
      <c r="G52" s="0" t="n">
        <v>3</v>
      </c>
      <c r="H52" s="0" t="n">
        <v>19</v>
      </c>
      <c r="J52" s="0" t="n">
        <v>0.1</v>
      </c>
    </row>
    <row r="53" customFormat="false" ht="14" hidden="false" customHeight="false" outlineLevel="0" collapsed="false">
      <c r="A53" s="0" t="s">
        <v>71</v>
      </c>
      <c r="B53" s="1" t="n">
        <v>43913</v>
      </c>
      <c r="C53" s="0" t="n">
        <v>27</v>
      </c>
      <c r="D53" s="0" t="n">
        <f aca="false">C53-C52</f>
        <v>3</v>
      </c>
      <c r="E53" s="0" t="n">
        <v>2</v>
      </c>
      <c r="F53" s="0" t="n">
        <f aca="false">E53-E52</f>
        <v>0</v>
      </c>
      <c r="G53" s="0" t="n">
        <v>3</v>
      </c>
      <c r="H53" s="0" t="n">
        <v>22</v>
      </c>
      <c r="J53" s="0" t="n">
        <v>0.2</v>
      </c>
    </row>
    <row r="54" customFormat="false" ht="14" hidden="false" customHeight="false" outlineLevel="0" collapsed="false">
      <c r="A54" s="0" t="s">
        <v>71</v>
      </c>
      <c r="B54" s="1" t="n">
        <v>43914</v>
      </c>
      <c r="C54" s="0" t="n">
        <v>33</v>
      </c>
      <c r="D54" s="0" t="n">
        <f aca="false">C54-C53</f>
        <v>6</v>
      </c>
      <c r="E54" s="0" t="n">
        <v>3</v>
      </c>
      <c r="F54" s="0" t="n">
        <f aca="false">E54-E53</f>
        <v>1</v>
      </c>
      <c r="G54" s="0" t="n">
        <v>5</v>
      </c>
      <c r="H54" s="0" t="n">
        <v>25</v>
      </c>
      <c r="J54" s="0" t="n">
        <v>0.2</v>
      </c>
    </row>
    <row r="55" customFormat="false" ht="14" hidden="false" customHeight="false" outlineLevel="0" collapsed="false">
      <c r="A55" s="0" t="s">
        <v>71</v>
      </c>
      <c r="B55" s="1" t="n">
        <v>43915</v>
      </c>
      <c r="C55" s="0" t="n">
        <v>39</v>
      </c>
      <c r="D55" s="0" t="n">
        <f aca="false">C55-C54</f>
        <v>6</v>
      </c>
      <c r="E55" s="0" t="n">
        <v>4</v>
      </c>
      <c r="F55" s="0" t="n">
        <f aca="false">E55-E54</f>
        <v>1</v>
      </c>
      <c r="G55" s="0" t="n">
        <v>5</v>
      </c>
      <c r="H55" s="0" t="n">
        <v>30</v>
      </c>
      <c r="J55" s="0" t="n">
        <v>0.2</v>
      </c>
      <c r="K55" s="0" t="n">
        <v>0.02</v>
      </c>
    </row>
    <row r="56" customFormat="false" ht="14" hidden="false" customHeight="false" outlineLevel="0" collapsed="false">
      <c r="A56" s="0" t="s">
        <v>71</v>
      </c>
      <c r="B56" s="1" t="n">
        <v>43916</v>
      </c>
      <c r="C56" s="0" t="n">
        <v>39</v>
      </c>
      <c r="D56" s="0" t="n">
        <f aca="false">C56-C55</f>
        <v>0</v>
      </c>
      <c r="E56" s="0" t="n">
        <v>5</v>
      </c>
      <c r="F56" s="0" t="n">
        <f aca="false">E56-E55</f>
        <v>1</v>
      </c>
      <c r="G56" s="0" t="n">
        <v>7</v>
      </c>
      <c r="H56" s="0" t="n">
        <v>27</v>
      </c>
      <c r="J56" s="0" t="n">
        <v>0.2</v>
      </c>
      <c r="K56" s="0" t="n">
        <v>0.03</v>
      </c>
    </row>
    <row r="57" customFormat="false" ht="14" hidden="false" customHeight="false" outlineLevel="0" collapsed="false">
      <c r="A57" s="0" t="s">
        <v>71</v>
      </c>
      <c r="B57" s="1" t="n">
        <v>43917</v>
      </c>
      <c r="C57" s="0" t="n">
        <v>44</v>
      </c>
      <c r="D57" s="0" t="n">
        <f aca="false">C57-C56</f>
        <v>5</v>
      </c>
      <c r="E57" s="0" t="n">
        <v>5</v>
      </c>
      <c r="F57" s="0" t="n">
        <f aca="false">E57-E56</f>
        <v>0</v>
      </c>
      <c r="G57" s="0" t="n">
        <v>11</v>
      </c>
      <c r="H57" s="0" t="n">
        <v>28</v>
      </c>
      <c r="I57" s="0" t="n">
        <v>1</v>
      </c>
      <c r="J57" s="0" t="n">
        <v>0.3</v>
      </c>
      <c r="K57" s="0" t="n">
        <v>0.03</v>
      </c>
    </row>
    <row r="58" customFormat="false" ht="14" hidden="false" customHeight="false" outlineLevel="0" collapsed="false">
      <c r="A58" s="0" t="s">
        <v>71</v>
      </c>
      <c r="B58" s="1" t="n">
        <v>43918</v>
      </c>
      <c r="C58" s="0" t="n">
        <v>48</v>
      </c>
      <c r="D58" s="0" t="n">
        <f aca="false">C58-C57</f>
        <v>4</v>
      </c>
      <c r="E58" s="0" t="n">
        <v>5</v>
      </c>
      <c r="F58" s="0" t="n">
        <f aca="false">E58-E57</f>
        <v>0</v>
      </c>
      <c r="G58" s="0" t="n">
        <v>11</v>
      </c>
      <c r="H58" s="0" t="n">
        <v>32</v>
      </c>
      <c r="I58" s="0" t="n">
        <v>1</v>
      </c>
      <c r="J58" s="0" t="n">
        <v>0.3</v>
      </c>
      <c r="K58" s="0" t="n">
        <v>0.03</v>
      </c>
    </row>
    <row r="59" customFormat="false" ht="14" hidden="false" customHeight="false" outlineLevel="0" collapsed="false">
      <c r="A59" s="0" t="s">
        <v>71</v>
      </c>
      <c r="B59" s="1" t="n">
        <v>43919</v>
      </c>
      <c r="C59" s="0" t="n">
        <v>48</v>
      </c>
      <c r="D59" s="0" t="n">
        <f aca="false">C59-C58</f>
        <v>0</v>
      </c>
      <c r="E59" s="0" t="n">
        <v>5</v>
      </c>
      <c r="F59" s="0" t="n">
        <f aca="false">E59-E58</f>
        <v>0</v>
      </c>
      <c r="G59" s="0" t="n">
        <v>15</v>
      </c>
      <c r="H59" s="0" t="n">
        <v>28</v>
      </c>
      <c r="I59" s="0" t="n">
        <v>1</v>
      </c>
      <c r="J59" s="0" t="n">
        <v>0.3</v>
      </c>
      <c r="K59" s="0" t="n">
        <v>0.03</v>
      </c>
    </row>
    <row r="60" customFormat="false" ht="14" hidden="false" customHeight="false" outlineLevel="0" collapsed="false">
      <c r="A60" s="0" t="s">
        <v>71</v>
      </c>
      <c r="B60" s="1" t="n">
        <v>43920</v>
      </c>
      <c r="C60" s="0" t="n">
        <v>48</v>
      </c>
      <c r="D60" s="0" t="n">
        <f aca="false">C60-C59</f>
        <v>0</v>
      </c>
      <c r="E60" s="0" t="n">
        <v>5</v>
      </c>
      <c r="F60" s="0" t="n">
        <f aca="false">E60-E59</f>
        <v>0</v>
      </c>
      <c r="G60" s="0" t="n">
        <v>15</v>
      </c>
      <c r="H60" s="0" t="n">
        <v>28</v>
      </c>
      <c r="I60" s="0" t="n">
        <v>1</v>
      </c>
      <c r="J60" s="0" t="n">
        <v>0.3</v>
      </c>
      <c r="K60" s="0" t="n">
        <v>0.03</v>
      </c>
    </row>
    <row r="61" customFormat="false" ht="14" hidden="false" customHeight="false" outlineLevel="0" collapsed="false">
      <c r="A61" s="0" t="s">
        <v>71</v>
      </c>
      <c r="B61" s="1" t="n">
        <v>43921</v>
      </c>
      <c r="C61" s="0" t="n">
        <v>49</v>
      </c>
      <c r="D61" s="0" t="n">
        <f aca="false">C61-C60</f>
        <v>1</v>
      </c>
      <c r="E61" s="0" t="n">
        <v>5</v>
      </c>
      <c r="F61" s="0" t="n">
        <f aca="false">E61-E60</f>
        <v>0</v>
      </c>
      <c r="G61" s="0" t="n">
        <v>19</v>
      </c>
      <c r="H61" s="0" t="n">
        <v>25</v>
      </c>
      <c r="I61" s="0" t="n">
        <v>1</v>
      </c>
      <c r="J61" s="0" t="n">
        <v>0.3</v>
      </c>
      <c r="K61" s="0" t="n">
        <v>0.03</v>
      </c>
    </row>
    <row r="62" customFormat="false" ht="14" hidden="false" customHeight="false" outlineLevel="0" collapsed="false">
      <c r="A62" s="0" t="s">
        <v>71</v>
      </c>
      <c r="B62" s="1" t="n">
        <v>43922</v>
      </c>
      <c r="C62" s="0" t="n">
        <v>51</v>
      </c>
      <c r="D62" s="0" t="n">
        <f aca="false">C62-C61</f>
        <v>2</v>
      </c>
      <c r="E62" s="0" t="n">
        <v>5</v>
      </c>
      <c r="F62" s="0" t="n">
        <f aca="false">E62-E61</f>
        <v>0</v>
      </c>
      <c r="G62" s="0" t="n">
        <v>25</v>
      </c>
      <c r="H62" s="0" t="n">
        <v>21</v>
      </c>
      <c r="I62" s="0" t="n">
        <v>1</v>
      </c>
      <c r="J62" s="0" t="n">
        <v>0.3</v>
      </c>
      <c r="K62" s="0" t="n">
        <v>0.03</v>
      </c>
    </row>
    <row r="63" customFormat="false" ht="14" hidden="false" customHeight="false" outlineLevel="0" collapsed="false">
      <c r="A63" s="0" t="s">
        <v>71</v>
      </c>
      <c r="B63" s="1" t="n">
        <v>43923</v>
      </c>
      <c r="C63" s="0" t="n">
        <v>54</v>
      </c>
      <c r="D63" s="0" t="n">
        <f aca="false">C63-C62</f>
        <v>3</v>
      </c>
      <c r="E63" s="0" t="n">
        <v>6</v>
      </c>
      <c r="F63" s="0" t="n">
        <f aca="false">E63-E62</f>
        <v>1</v>
      </c>
      <c r="G63" s="0" t="n">
        <v>25</v>
      </c>
      <c r="H63" s="0" t="n">
        <v>23</v>
      </c>
      <c r="I63" s="0" t="n">
        <v>1</v>
      </c>
      <c r="J63" s="0" t="n">
        <v>0.3</v>
      </c>
      <c r="K63" s="0" t="n">
        <v>0.04</v>
      </c>
    </row>
    <row r="64" customFormat="false" ht="14" hidden="false" customHeight="false" outlineLevel="0" collapsed="false">
      <c r="A64" s="0" t="s">
        <v>71</v>
      </c>
      <c r="B64" s="1" t="n">
        <v>43924</v>
      </c>
      <c r="C64" s="0" t="n">
        <v>56</v>
      </c>
      <c r="D64" s="0" t="n">
        <f aca="false">C64-C63</f>
        <v>2</v>
      </c>
      <c r="E64" s="0" t="n">
        <v>6</v>
      </c>
      <c r="F64" s="0" t="n">
        <f aca="false">E64-E63</f>
        <v>0</v>
      </c>
      <c r="G64" s="0" t="n">
        <v>25</v>
      </c>
      <c r="H64" s="0" t="n">
        <v>25</v>
      </c>
      <c r="I64" s="0" t="n">
        <v>1</v>
      </c>
      <c r="J64" s="0" t="n">
        <v>0.3</v>
      </c>
      <c r="K64" s="0" t="n">
        <v>0.04</v>
      </c>
    </row>
    <row r="65" customFormat="false" ht="14" hidden="false" customHeight="false" outlineLevel="0" collapsed="false">
      <c r="A65" s="0" t="s">
        <v>71</v>
      </c>
      <c r="B65" s="1" t="n">
        <v>43925</v>
      </c>
      <c r="C65" s="0" t="n">
        <v>61</v>
      </c>
      <c r="D65" s="0" t="n">
        <f aca="false">C65-C64</f>
        <v>5</v>
      </c>
      <c r="E65" s="0" t="n">
        <v>6</v>
      </c>
      <c r="F65" s="0" t="n">
        <f aca="false">E65-E64</f>
        <v>0</v>
      </c>
      <c r="G65" s="0" t="n">
        <v>26</v>
      </c>
      <c r="H65" s="0" t="n">
        <v>29</v>
      </c>
      <c r="I65" s="0" t="n">
        <v>1</v>
      </c>
      <c r="J65" s="0" t="n">
        <v>0.4</v>
      </c>
      <c r="K65" s="0" t="n">
        <v>0.04</v>
      </c>
    </row>
    <row r="66" customFormat="false" ht="14" hidden="false" customHeight="false" outlineLevel="0" collapsed="false">
      <c r="A66" s="0" t="s">
        <v>71</v>
      </c>
      <c r="B66" s="1" t="n">
        <v>43926</v>
      </c>
      <c r="C66" s="0" t="n">
        <v>70</v>
      </c>
      <c r="D66" s="0" t="n">
        <f aca="false">C66-C65</f>
        <v>9</v>
      </c>
      <c r="E66" s="0" t="n">
        <v>8</v>
      </c>
      <c r="F66" s="0" t="n">
        <f aca="false">E66-E65</f>
        <v>2</v>
      </c>
      <c r="G66" s="0" t="n">
        <v>30</v>
      </c>
      <c r="H66" s="0" t="n">
        <v>32</v>
      </c>
      <c r="I66" s="0" t="n">
        <v>1</v>
      </c>
      <c r="J66" s="0" t="n">
        <v>0.4</v>
      </c>
      <c r="K66" s="0" t="n">
        <v>0.05</v>
      </c>
      <c r="L66" s="0" t="n">
        <v>2086</v>
      </c>
      <c r="M66" s="0" t="n">
        <v>13</v>
      </c>
    </row>
    <row r="67" customFormat="false" ht="14" hidden="false" customHeight="false" outlineLevel="0" collapsed="false">
      <c r="A67" s="0" t="s">
        <v>71</v>
      </c>
      <c r="B67" s="1" t="n">
        <v>43927</v>
      </c>
      <c r="C67" s="0" t="n">
        <v>88</v>
      </c>
      <c r="D67" s="0" t="n">
        <f aca="false">C67-C66</f>
        <v>18</v>
      </c>
      <c r="E67" s="0" t="n">
        <v>9</v>
      </c>
      <c r="F67" s="0" t="n">
        <f aca="false">E67-E66</f>
        <v>1</v>
      </c>
      <c r="G67" s="0" t="n">
        <v>33</v>
      </c>
      <c r="H67" s="0" t="n">
        <v>46</v>
      </c>
      <c r="I67" s="0" t="n">
        <v>1</v>
      </c>
      <c r="J67" s="0" t="n">
        <v>0.5</v>
      </c>
      <c r="K67" s="0" t="n">
        <v>0.05</v>
      </c>
      <c r="L67" s="0" t="n">
        <v>2086</v>
      </c>
      <c r="M67" s="0" t="n">
        <v>13</v>
      </c>
    </row>
    <row r="68" customFormat="false" ht="14" hidden="false" customHeight="false" outlineLevel="0" collapsed="false">
      <c r="A68" s="0" t="s">
        <v>71</v>
      </c>
      <c r="B68" s="1" t="n">
        <v>43928</v>
      </c>
      <c r="C68" s="0" t="n">
        <v>123</v>
      </c>
      <c r="D68" s="0" t="n">
        <f aca="false">C68-C67</f>
        <v>35</v>
      </c>
      <c r="E68" s="0" t="n">
        <v>12</v>
      </c>
      <c r="F68" s="0" t="n">
        <f aca="false">E68-E67</f>
        <v>3</v>
      </c>
      <c r="G68" s="0" t="n">
        <v>33</v>
      </c>
      <c r="H68" s="0" t="n">
        <v>78</v>
      </c>
      <c r="I68" s="0" t="n">
        <v>1</v>
      </c>
      <c r="J68" s="0" t="n">
        <v>0.7</v>
      </c>
      <c r="K68" s="0" t="n">
        <v>0.07</v>
      </c>
      <c r="L68" s="0" t="n">
        <v>3610</v>
      </c>
      <c r="M68" s="0" t="n">
        <v>22</v>
      </c>
    </row>
    <row r="69" customFormat="false" ht="14" hidden="false" customHeight="false" outlineLevel="0" collapsed="false">
      <c r="A69" s="0" t="s">
        <v>71</v>
      </c>
      <c r="B69" s="1" t="n">
        <v>43929</v>
      </c>
      <c r="C69" s="0" t="n">
        <v>164</v>
      </c>
      <c r="D69" s="0" t="n">
        <f aca="false">C69-C68</f>
        <v>41</v>
      </c>
      <c r="E69" s="0" t="n">
        <v>17</v>
      </c>
      <c r="F69" s="0" t="n">
        <f aca="false">E69-E68</f>
        <v>5</v>
      </c>
      <c r="G69" s="0" t="n">
        <v>33</v>
      </c>
      <c r="H69" s="0" t="n">
        <v>114</v>
      </c>
      <c r="I69" s="0" t="n">
        <v>1</v>
      </c>
      <c r="J69" s="0" t="n">
        <v>1</v>
      </c>
      <c r="K69" s="0" t="n">
        <v>0.1</v>
      </c>
      <c r="L69" s="0" t="n">
        <v>4289</v>
      </c>
      <c r="M69" s="0" t="n">
        <v>26</v>
      </c>
    </row>
    <row r="70" customFormat="false" ht="14" hidden="false" customHeight="false" outlineLevel="0" collapsed="false">
      <c r="A70" s="0" t="s">
        <v>71</v>
      </c>
      <c r="B70" s="1" t="n">
        <v>43930</v>
      </c>
      <c r="C70" s="0" t="n">
        <v>218</v>
      </c>
      <c r="D70" s="0" t="n">
        <f aca="false">C70-C69</f>
        <v>54</v>
      </c>
      <c r="E70" s="0" t="n">
        <v>20</v>
      </c>
      <c r="F70" s="0" t="n">
        <f aca="false">E70-E69</f>
        <v>3</v>
      </c>
      <c r="G70" s="0" t="n">
        <v>33</v>
      </c>
      <c r="H70" s="0" t="n">
        <v>165</v>
      </c>
      <c r="I70" s="0" t="n">
        <v>1</v>
      </c>
      <c r="J70" s="0" t="n">
        <v>1</v>
      </c>
      <c r="K70" s="0" t="n">
        <v>0.1</v>
      </c>
      <c r="L70" s="0" t="n">
        <v>5164</v>
      </c>
      <c r="M70" s="0" t="n">
        <v>31</v>
      </c>
    </row>
    <row r="71" customFormat="false" ht="14" hidden="false" customHeight="false" outlineLevel="0" collapsed="false">
      <c r="A71" s="0" t="s">
        <v>71</v>
      </c>
      <c r="B71" s="1" t="n">
        <v>43931</v>
      </c>
      <c r="C71" s="0" t="n">
        <v>330</v>
      </c>
      <c r="D71" s="0" t="n">
        <f aca="false">C71-C70</f>
        <v>112</v>
      </c>
      <c r="E71" s="0" t="n">
        <v>21</v>
      </c>
      <c r="F71" s="0" t="n">
        <f aca="false">E71-E70</f>
        <v>1</v>
      </c>
      <c r="G71" s="0" t="n">
        <v>33</v>
      </c>
      <c r="H71" s="0" t="n">
        <v>276</v>
      </c>
      <c r="I71" s="0" t="n">
        <v>1</v>
      </c>
      <c r="J71" s="0" t="n">
        <v>2</v>
      </c>
      <c r="K71" s="0" t="n">
        <v>0.1</v>
      </c>
      <c r="L71" s="0" t="n">
        <v>6175</v>
      </c>
      <c r="M71" s="0" t="n">
        <v>37</v>
      </c>
    </row>
    <row r="72" customFormat="false" ht="14" hidden="false" customHeight="false" outlineLevel="0" collapsed="false">
      <c r="A72" s="0" t="s">
        <v>71</v>
      </c>
      <c r="B72" s="1" t="n">
        <v>43932</v>
      </c>
      <c r="C72" s="0" t="n">
        <v>424</v>
      </c>
      <c r="D72" s="0" t="n">
        <f aca="false">C72-C71</f>
        <v>94</v>
      </c>
      <c r="E72" s="0" t="n">
        <v>27</v>
      </c>
      <c r="F72" s="0" t="n">
        <f aca="false">E72-E71</f>
        <v>6</v>
      </c>
      <c r="G72" s="0" t="n">
        <v>33</v>
      </c>
      <c r="H72" s="0" t="n">
        <v>364</v>
      </c>
      <c r="I72" s="0" t="n">
        <v>1</v>
      </c>
      <c r="J72" s="0" t="n">
        <v>3</v>
      </c>
      <c r="K72" s="0" t="n">
        <v>0.2</v>
      </c>
      <c r="L72" s="0" t="n">
        <v>7359</v>
      </c>
      <c r="M72" s="0" t="n">
        <v>45</v>
      </c>
    </row>
    <row r="73" customFormat="false" ht="14" hidden="false" customHeight="false" outlineLevel="0" collapsed="false">
      <c r="A73" s="0" t="s">
        <v>71</v>
      </c>
      <c r="B73" s="1" t="n">
        <v>43933</v>
      </c>
      <c r="C73" s="0" t="n">
        <v>482</v>
      </c>
      <c r="D73" s="0" t="n">
        <f aca="false">C73-C72</f>
        <v>58</v>
      </c>
      <c r="E73" s="0" t="n">
        <v>30</v>
      </c>
      <c r="F73" s="0" t="n">
        <f aca="false">E73-E72</f>
        <v>3</v>
      </c>
      <c r="G73" s="0" t="n">
        <v>36</v>
      </c>
      <c r="H73" s="0" t="n">
        <v>416</v>
      </c>
      <c r="I73" s="0" t="n">
        <v>1</v>
      </c>
      <c r="J73" s="0" t="n">
        <v>3</v>
      </c>
      <c r="K73" s="0" t="n">
        <v>0.2</v>
      </c>
      <c r="L73" s="0" t="n">
        <v>8313</v>
      </c>
      <c r="M73" s="0" t="n">
        <v>50</v>
      </c>
    </row>
    <row r="74" customFormat="false" ht="14" hidden="false" customHeight="false" outlineLevel="0" collapsed="false">
      <c r="A74" s="0" t="s">
        <v>71</v>
      </c>
      <c r="B74" s="1" t="n">
        <v>43934</v>
      </c>
      <c r="C74" s="0" t="n">
        <v>621</v>
      </c>
      <c r="D74" s="0" t="n">
        <f aca="false">C74-C73</f>
        <v>139</v>
      </c>
      <c r="E74" s="0" t="n">
        <v>34</v>
      </c>
      <c r="F74" s="0" t="n">
        <f aca="false">E74-E73</f>
        <v>4</v>
      </c>
      <c r="G74" s="0" t="n">
        <v>39</v>
      </c>
      <c r="H74" s="0" t="n">
        <v>548</v>
      </c>
      <c r="I74" s="0" t="n">
        <v>1</v>
      </c>
      <c r="J74" s="0" t="n">
        <v>4</v>
      </c>
      <c r="K74" s="0" t="n">
        <v>0.2</v>
      </c>
      <c r="L74" s="0" t="n">
        <v>9653</v>
      </c>
      <c r="M74" s="0" t="n">
        <v>59</v>
      </c>
    </row>
    <row r="75" customFormat="false" ht="14" hidden="false" customHeight="false" outlineLevel="0" collapsed="false">
      <c r="A75" s="0" t="s">
        <v>71</v>
      </c>
      <c r="B75" s="1" t="n">
        <v>43935</v>
      </c>
      <c r="C75" s="0" t="n">
        <v>803</v>
      </c>
      <c r="D75" s="0" t="n">
        <f aca="false">C75-C74</f>
        <v>182</v>
      </c>
      <c r="E75" s="0" t="n">
        <v>39</v>
      </c>
      <c r="F75" s="0" t="n">
        <f aca="false">E75-E74</f>
        <v>5</v>
      </c>
      <c r="G75" s="0" t="n">
        <v>42</v>
      </c>
      <c r="H75" s="0" t="n">
        <v>722</v>
      </c>
      <c r="I75" s="0" t="n">
        <v>1</v>
      </c>
      <c r="J75" s="0" t="n">
        <v>5</v>
      </c>
      <c r="K75" s="0" t="n">
        <v>0.2</v>
      </c>
      <c r="L75" s="0" t="n">
        <v>11223</v>
      </c>
      <c r="M75" s="0" t="n">
        <v>68</v>
      </c>
    </row>
    <row r="76" customFormat="false" ht="14" hidden="false" customHeight="false" outlineLevel="0" collapsed="false">
      <c r="A76" s="0" t="s">
        <v>71</v>
      </c>
      <c r="B76" s="1" t="n">
        <v>43936</v>
      </c>
      <c r="C76" s="0" t="n">
        <v>1012</v>
      </c>
      <c r="D76" s="0" t="n">
        <f aca="false">C76-C75</f>
        <v>209</v>
      </c>
      <c r="E76" s="0" t="n">
        <v>46</v>
      </c>
      <c r="F76" s="0" t="n">
        <f aca="false">E76-E75</f>
        <v>7</v>
      </c>
      <c r="G76" s="0" t="n">
        <v>42</v>
      </c>
      <c r="H76" s="0" t="n">
        <v>924</v>
      </c>
      <c r="I76" s="0" t="n">
        <v>1</v>
      </c>
      <c r="J76" s="0" t="n">
        <v>6</v>
      </c>
      <c r="K76" s="0" t="n">
        <v>0.3</v>
      </c>
      <c r="L76" s="0" t="n">
        <v>13128</v>
      </c>
      <c r="M76" s="0" t="n">
        <v>80</v>
      </c>
    </row>
    <row r="77" customFormat="false" ht="14" hidden="false" customHeight="false" outlineLevel="0" collapsed="false">
      <c r="A77" s="0" t="s">
        <v>71</v>
      </c>
      <c r="B77" s="1" t="n">
        <v>43937</v>
      </c>
      <c r="C77" s="0" t="n">
        <v>1231</v>
      </c>
      <c r="D77" s="0" t="n">
        <f aca="false">C77-C76</f>
        <v>219</v>
      </c>
      <c r="E77" s="0" t="n">
        <v>50</v>
      </c>
      <c r="F77" s="0" t="n">
        <f aca="false">E77-E76</f>
        <v>4</v>
      </c>
      <c r="G77" s="0" t="n">
        <v>49</v>
      </c>
      <c r="H77" s="0" t="n">
        <v>1132</v>
      </c>
      <c r="I77" s="0" t="n">
        <v>1</v>
      </c>
      <c r="J77" s="0" t="n">
        <v>7</v>
      </c>
      <c r="K77" s="0" t="n">
        <v>0.3</v>
      </c>
      <c r="L77" s="0" t="n">
        <v>14868</v>
      </c>
      <c r="M77" s="0" t="n">
        <v>90</v>
      </c>
    </row>
    <row r="78" customFormat="false" ht="14" hidden="false" customHeight="false" outlineLevel="0" collapsed="false">
      <c r="A78" s="0" t="s">
        <v>71</v>
      </c>
      <c r="B78" s="1" t="n">
        <v>43938</v>
      </c>
      <c r="C78" s="0" t="n">
        <v>1572</v>
      </c>
      <c r="D78" s="0" t="n">
        <f aca="false">C78-C77</f>
        <v>341</v>
      </c>
      <c r="E78" s="0" t="n">
        <v>60</v>
      </c>
      <c r="F78" s="0" t="n">
        <f aca="false">E78-E77</f>
        <v>10</v>
      </c>
      <c r="G78" s="0" t="n">
        <v>49</v>
      </c>
      <c r="H78" s="0" t="n">
        <v>1463</v>
      </c>
      <c r="I78" s="0" t="n">
        <v>1</v>
      </c>
      <c r="J78" s="0" t="n">
        <v>10</v>
      </c>
      <c r="K78" s="0" t="n">
        <v>0.4</v>
      </c>
      <c r="L78" s="0" t="n">
        <v>17003</v>
      </c>
      <c r="M78" s="0" t="n">
        <v>103</v>
      </c>
    </row>
    <row r="79" customFormat="false" ht="14" hidden="false" customHeight="false" outlineLevel="0" collapsed="false">
      <c r="A79" s="0" t="s">
        <v>71</v>
      </c>
      <c r="B79" s="1" t="n">
        <v>43939</v>
      </c>
      <c r="C79" s="0" t="n">
        <v>1838</v>
      </c>
      <c r="D79" s="0" t="n">
        <f aca="false">C79-C78</f>
        <v>266</v>
      </c>
      <c r="E79" s="0" t="n">
        <v>75</v>
      </c>
      <c r="F79" s="0" t="n">
        <f aca="false">E79-E78</f>
        <v>15</v>
      </c>
      <c r="G79" s="0" t="n">
        <v>58</v>
      </c>
      <c r="H79" s="0" t="n">
        <v>1705</v>
      </c>
      <c r="I79" s="0" t="n">
        <v>1</v>
      </c>
      <c r="J79" s="0" t="n">
        <v>11</v>
      </c>
      <c r="K79" s="0" t="n">
        <v>0.5</v>
      </c>
      <c r="L79" s="0" t="n">
        <v>19193</v>
      </c>
      <c r="M79" s="0" t="n">
        <v>117</v>
      </c>
    </row>
    <row r="80" customFormat="false" ht="14" hidden="false" customHeight="false" outlineLevel="0" collapsed="false">
      <c r="A80" s="0" t="s">
        <v>71</v>
      </c>
      <c r="B80" s="1" t="n">
        <v>43940</v>
      </c>
      <c r="C80" s="0" t="n">
        <v>2144</v>
      </c>
      <c r="D80" s="0" t="n">
        <f aca="false">C80-C79</f>
        <v>306</v>
      </c>
      <c r="E80" s="0" t="n">
        <v>84</v>
      </c>
      <c r="F80" s="0" t="n">
        <f aca="false">E80-E79</f>
        <v>9</v>
      </c>
      <c r="G80" s="0" t="n">
        <v>66</v>
      </c>
      <c r="H80" s="0" t="n">
        <v>1994</v>
      </c>
      <c r="I80" s="0" t="n">
        <v>1</v>
      </c>
      <c r="J80" s="0" t="n">
        <v>13</v>
      </c>
      <c r="K80" s="0" t="n">
        <v>0.5</v>
      </c>
      <c r="L80" s="0" t="n">
        <v>21307</v>
      </c>
      <c r="M80" s="0" t="n">
        <v>129</v>
      </c>
    </row>
    <row r="81" customFormat="false" ht="14" hidden="false" customHeight="false" outlineLevel="0" collapsed="false">
      <c r="A81" s="0" t="s">
        <v>71</v>
      </c>
      <c r="B81" s="1" t="n">
        <v>43941</v>
      </c>
      <c r="C81" s="0" t="n">
        <v>2456</v>
      </c>
      <c r="D81" s="0" t="n">
        <f aca="false">C81-C80</f>
        <v>312</v>
      </c>
      <c r="E81" s="0" t="n">
        <v>91</v>
      </c>
      <c r="F81" s="0" t="n">
        <f aca="false">E81-E80</f>
        <v>7</v>
      </c>
      <c r="G81" s="0" t="n">
        <v>75</v>
      </c>
      <c r="H81" s="0" t="n">
        <v>2290</v>
      </c>
      <c r="I81" s="0" t="n">
        <v>1</v>
      </c>
      <c r="J81" s="0" t="n">
        <v>15</v>
      </c>
      <c r="K81" s="0" t="n">
        <v>0.6</v>
      </c>
      <c r="L81" s="0" t="n">
        <v>23941</v>
      </c>
      <c r="M81" s="0" t="n">
        <v>145</v>
      </c>
    </row>
    <row r="82" customFormat="false" ht="14" hidden="false" customHeight="false" outlineLevel="0" collapsed="false">
      <c r="A82" s="0" t="s">
        <v>71</v>
      </c>
      <c r="B82" s="1" t="n">
        <v>43942</v>
      </c>
      <c r="C82" s="0" t="n">
        <v>2948</v>
      </c>
      <c r="D82" s="0" t="n">
        <f aca="false">C82-C81</f>
        <v>492</v>
      </c>
      <c r="E82" s="0" t="n">
        <v>101</v>
      </c>
      <c r="F82" s="0" t="n">
        <f aca="false">E82-E81</f>
        <v>10</v>
      </c>
      <c r="G82" s="0" t="n">
        <v>85</v>
      </c>
      <c r="H82" s="0" t="n">
        <v>2762</v>
      </c>
      <c r="I82" s="0" t="n">
        <v>1</v>
      </c>
      <c r="J82" s="0" t="n">
        <v>18</v>
      </c>
      <c r="K82" s="0" t="n">
        <v>0.6</v>
      </c>
      <c r="L82" s="0" t="n">
        <v>26604</v>
      </c>
      <c r="M82" s="0" t="n">
        <v>162</v>
      </c>
    </row>
    <row r="83" customFormat="false" ht="14" hidden="false" customHeight="false" outlineLevel="0" collapsed="false">
      <c r="A83" s="0" t="s">
        <v>71</v>
      </c>
      <c r="B83" s="1" t="n">
        <v>43943</v>
      </c>
      <c r="C83" s="0" t="n">
        <v>3382</v>
      </c>
      <c r="D83" s="0" t="n">
        <f aca="false">C83-C82</f>
        <v>434</v>
      </c>
      <c r="E83" s="0" t="n">
        <v>110</v>
      </c>
      <c r="F83" s="0" t="n">
        <f aca="false">E83-E82</f>
        <v>9</v>
      </c>
      <c r="G83" s="0" t="n">
        <v>87</v>
      </c>
      <c r="H83" s="0" t="n">
        <v>3185</v>
      </c>
      <c r="I83" s="0" t="n">
        <v>1</v>
      </c>
      <c r="J83" s="0" t="n">
        <v>21</v>
      </c>
      <c r="K83" s="0" t="n">
        <v>0.7</v>
      </c>
      <c r="L83" s="0" t="n">
        <v>29578</v>
      </c>
      <c r="M83" s="0" t="n">
        <v>180</v>
      </c>
    </row>
    <row r="84" customFormat="false" ht="14" hidden="false" customHeight="false" outlineLevel="0" collapsed="false">
      <c r="A84" s="0" t="s">
        <v>71</v>
      </c>
      <c r="B84" s="1" t="n">
        <v>43944</v>
      </c>
      <c r="C84" s="0" t="n">
        <v>3772</v>
      </c>
      <c r="D84" s="0" t="n">
        <f aca="false">C84-C83</f>
        <v>390</v>
      </c>
      <c r="E84" s="0" t="n">
        <v>120</v>
      </c>
      <c r="F84" s="0" t="n">
        <f aca="false">E84-E83</f>
        <v>10</v>
      </c>
      <c r="G84" s="0" t="n">
        <v>92</v>
      </c>
      <c r="H84" s="0" t="n">
        <v>3560</v>
      </c>
      <c r="I84" s="0" t="n">
        <v>1</v>
      </c>
      <c r="J84" s="0" t="n">
        <v>23</v>
      </c>
      <c r="K84" s="0" t="n">
        <v>0.7</v>
      </c>
      <c r="L84" s="0" t="n">
        <v>32630</v>
      </c>
      <c r="M84" s="0" t="n">
        <v>198</v>
      </c>
    </row>
    <row r="85" customFormat="false" ht="14" hidden="false" customHeight="false" outlineLevel="0" collapsed="false">
      <c r="A85" s="0" t="s">
        <v>71</v>
      </c>
      <c r="B85" s="1" t="n">
        <v>43945</v>
      </c>
      <c r="C85" s="0" t="n">
        <v>4186</v>
      </c>
      <c r="D85" s="0" t="n">
        <v>414</v>
      </c>
      <c r="E85" s="0" t="n">
        <v>127</v>
      </c>
      <c r="F85" s="0" t="n">
        <v>7</v>
      </c>
      <c r="G85" s="0" t="n">
        <v>108</v>
      </c>
      <c r="H85" s="0" t="n">
        <v>3951</v>
      </c>
      <c r="I85" s="0" t="n">
        <v>1</v>
      </c>
      <c r="J85" s="0" t="n">
        <v>25</v>
      </c>
      <c r="K85" s="0" t="n">
        <v>0.8</v>
      </c>
      <c r="L85" s="0" t="n">
        <v>36090</v>
      </c>
      <c r="M85" s="0" t="n">
        <v>219</v>
      </c>
    </row>
    <row r="86" customFormat="false" ht="14" hidden="false" customHeight="false" outlineLevel="0" collapsed="false">
      <c r="A86" s="0" t="s">
        <v>71</v>
      </c>
      <c r="B86" s="1" t="n">
        <v>43946</v>
      </c>
      <c r="C86" s="0" t="n">
        <v>4689</v>
      </c>
      <c r="D86" s="0" t="n">
        <v>503</v>
      </c>
      <c r="E86" s="0" t="n">
        <v>131</v>
      </c>
      <c r="F86" s="0" t="n">
        <v>4</v>
      </c>
      <c r="G86" s="0" t="n">
        <v>112</v>
      </c>
      <c r="H86" s="0" t="n">
        <v>4446</v>
      </c>
      <c r="I86" s="0" t="n">
        <v>1</v>
      </c>
      <c r="J86" s="0" t="n">
        <v>28</v>
      </c>
      <c r="K86" s="0" t="n">
        <v>0.8</v>
      </c>
      <c r="L86" s="0" t="n">
        <v>39476</v>
      </c>
      <c r="M86" s="0" t="n">
        <v>240</v>
      </c>
    </row>
    <row r="87" customFormat="false" ht="14" hidden="false" customHeight="false" outlineLevel="0" collapsed="false">
      <c r="A87" s="0" t="s">
        <v>71</v>
      </c>
      <c r="B87" s="1" t="n">
        <v>43947</v>
      </c>
      <c r="C87" s="0" t="n">
        <v>4998</v>
      </c>
      <c r="D87" s="0" t="n">
        <v>309</v>
      </c>
      <c r="E87" s="0" t="n">
        <v>140</v>
      </c>
      <c r="F87" s="0" t="n">
        <v>9</v>
      </c>
      <c r="G87" s="0" t="n">
        <v>113</v>
      </c>
      <c r="H87" s="0" t="n">
        <v>4745</v>
      </c>
      <c r="I87" s="0" t="n">
        <v>1</v>
      </c>
      <c r="J87" s="0" t="n">
        <v>30</v>
      </c>
      <c r="K87" s="0" t="n">
        <v>0.9</v>
      </c>
      <c r="L87" s="0" t="n">
        <v>43113</v>
      </c>
      <c r="M87" s="0" t="n">
        <v>262</v>
      </c>
    </row>
    <row r="88" customFormat="false" ht="14" hidden="false" customHeight="false" outlineLevel="0" collapsed="false">
      <c r="A88" s="0" t="s">
        <v>71</v>
      </c>
      <c r="B88" s="1" t="n">
        <v>43948</v>
      </c>
      <c r="C88" s="0" t="n">
        <v>5416</v>
      </c>
      <c r="D88" s="0" t="n">
        <v>418</v>
      </c>
      <c r="E88" s="0" t="n">
        <v>145</v>
      </c>
      <c r="F88" s="0" t="n">
        <v>5</v>
      </c>
      <c r="G88" s="0" t="n">
        <v>122</v>
      </c>
      <c r="H88" s="0" t="n">
        <v>5149</v>
      </c>
      <c r="I88" s="0" t="n">
        <v>1</v>
      </c>
      <c r="J88" s="0" t="n">
        <v>33</v>
      </c>
      <c r="K88" s="0" t="n">
        <v>0.9</v>
      </c>
      <c r="L88" s="0" t="n">
        <v>46589</v>
      </c>
      <c r="M88" s="0" t="n">
        <v>283</v>
      </c>
    </row>
    <row r="89" customFormat="false" ht="14" hidden="false" customHeight="false" outlineLevel="0" collapsed="false">
      <c r="A89" s="0" t="s">
        <v>71</v>
      </c>
      <c r="B89" s="1" t="n">
        <v>43949</v>
      </c>
      <c r="C89" s="2" t="n">
        <v>5913</v>
      </c>
      <c r="D89" s="2" t="n">
        <v>497</v>
      </c>
      <c r="E89" s="2" t="n">
        <v>152</v>
      </c>
      <c r="F89" s="2" t="n">
        <v>7</v>
      </c>
      <c r="G89" s="2" t="n">
        <v>131</v>
      </c>
      <c r="H89" s="2" t="n">
        <v>5630</v>
      </c>
      <c r="I89" s="2" t="n">
        <v>1</v>
      </c>
      <c r="J89" s="2" t="n">
        <v>36</v>
      </c>
      <c r="K89" s="2" t="n">
        <v>0.9</v>
      </c>
      <c r="L89" s="2" t="n">
        <v>50401</v>
      </c>
      <c r="M89" s="2" t="n">
        <v>306</v>
      </c>
    </row>
    <row r="90" customFormat="false" ht="14" hidden="false" customHeight="false" outlineLevel="0" collapsed="false">
      <c r="A90" s="0" t="s">
        <v>71</v>
      </c>
      <c r="B90" s="1" t="n">
        <v>43950</v>
      </c>
      <c r="C90" s="2" t="n">
        <v>6462</v>
      </c>
      <c r="D90" s="2" t="n">
        <v>549</v>
      </c>
      <c r="E90" s="2" t="n">
        <v>155</v>
      </c>
      <c r="F90" s="2" t="n">
        <v>3</v>
      </c>
      <c r="G90" s="2" t="n">
        <v>139</v>
      </c>
      <c r="H90" s="2" t="n">
        <v>6168</v>
      </c>
      <c r="I90" s="2" t="n">
        <v>1</v>
      </c>
      <c r="J90" s="2" t="n">
        <v>39</v>
      </c>
      <c r="K90" s="2" t="n">
        <v>0.9</v>
      </c>
      <c r="L90" s="2" t="n">
        <v>54733</v>
      </c>
      <c r="M90" s="2" t="n">
        <v>332</v>
      </c>
    </row>
    <row r="91" customFormat="false" ht="14" hidden="false" customHeight="false" outlineLevel="0" collapsed="false">
      <c r="A91" s="0" t="s">
        <v>71</v>
      </c>
      <c r="B91" s="1" t="n">
        <v>43951</v>
      </c>
      <c r="C91" s="2" t="n">
        <v>7103</v>
      </c>
      <c r="D91" s="2" t="n">
        <v>641</v>
      </c>
      <c r="E91" s="2" t="n">
        <v>163</v>
      </c>
      <c r="F91" s="2" t="n">
        <v>8</v>
      </c>
      <c r="G91" s="2" t="n">
        <v>150</v>
      </c>
      <c r="H91" s="2" t="n">
        <v>6790</v>
      </c>
      <c r="I91" s="2" t="n">
        <v>1</v>
      </c>
      <c r="J91" s="2" t="n">
        <v>43</v>
      </c>
      <c r="K91" s="2" t="n">
        <v>1</v>
      </c>
      <c r="L91" s="2" t="n">
        <v>59701</v>
      </c>
      <c r="M91" s="2" t="n">
        <v>363</v>
      </c>
    </row>
    <row r="92" customFormat="false" ht="14" hidden="false" customHeight="false" outlineLevel="0" collapsed="false">
      <c r="A92" s="0" t="s">
        <v>71</v>
      </c>
      <c r="B92" s="1" t="n">
        <v>43952</v>
      </c>
      <c r="C92" s="2" t="n">
        <v>7667</v>
      </c>
      <c r="D92" s="2" t="n">
        <v>564</v>
      </c>
      <c r="E92" s="2" t="n">
        <v>168</v>
      </c>
      <c r="F92" s="2" t="n">
        <v>5</v>
      </c>
      <c r="G92" s="2" t="n">
        <v>160</v>
      </c>
      <c r="H92" s="2" t="n">
        <v>7339</v>
      </c>
      <c r="I92" s="2" t="n">
        <v>1</v>
      </c>
      <c r="J92" s="2" t="n">
        <v>47</v>
      </c>
      <c r="K92" s="2" t="n">
        <v>1</v>
      </c>
      <c r="L92" s="2" t="n">
        <v>64666</v>
      </c>
      <c r="M92" s="2" t="n">
        <v>393</v>
      </c>
    </row>
    <row r="93" customFormat="false" ht="14" hidden="false" customHeight="false" outlineLevel="0" collapsed="false">
      <c r="A93" s="0" t="s">
        <v>71</v>
      </c>
      <c r="B93" s="1" t="n">
        <v>43953</v>
      </c>
      <c r="C93" s="0" t="n">
        <f aca="false">Sheet1!UT94</f>
        <v>8238</v>
      </c>
      <c r="D93" s="0" t="n">
        <f aca="false">Sheet1!UU94</f>
        <v>571</v>
      </c>
      <c r="E93" s="0" t="n">
        <f aca="false">Sheet1!UV94</f>
        <v>170</v>
      </c>
      <c r="F93" s="0" t="n">
        <f aca="false">Sheet1!UW94</f>
        <v>2</v>
      </c>
      <c r="G93" s="0" t="n">
        <f aca="false">Sheet1!UX94</f>
        <v>174</v>
      </c>
      <c r="H93" s="0" t="n">
        <f aca="false">Sheet1!UY94</f>
        <v>7894</v>
      </c>
      <c r="I93" s="0" t="n">
        <f aca="false">Sheet1!UZ94</f>
        <v>1</v>
      </c>
      <c r="J93" s="0" t="n">
        <f aca="false">Sheet1!VA94</f>
        <v>50</v>
      </c>
      <c r="K93" s="0" t="n">
        <f aca="false">Sheet1!VB94</f>
        <v>1</v>
      </c>
      <c r="L93" s="0" t="n">
        <f aca="false">Sheet1!VC94</f>
        <v>70239</v>
      </c>
      <c r="M93" s="0" t="n">
        <f aca="false">Sheet1!VD94</f>
        <v>426</v>
      </c>
    </row>
    <row r="94" customFormat="false" ht="14" hidden="false" customHeight="false" outlineLevel="0" collapsed="false">
      <c r="A94" s="0" t="s">
        <v>71</v>
      </c>
      <c r="B94" s="1" t="n">
        <v>43954</v>
      </c>
      <c r="C94" s="0" t="n">
        <f aca="false">Sheet1!UT95</f>
        <v>8790</v>
      </c>
      <c r="D94" s="0" t="n">
        <f aca="false">Sheet1!UU95</f>
        <v>552</v>
      </c>
      <c r="E94" s="0" t="n">
        <f aca="false">Sheet1!UV95</f>
        <v>175</v>
      </c>
      <c r="F94" s="0" t="n">
        <f aca="false">Sheet1!UW95</f>
        <v>5</v>
      </c>
      <c r="G94" s="0" t="n">
        <f aca="false">Sheet1!UX95</f>
        <v>177</v>
      </c>
      <c r="H94" s="0" t="n">
        <f aca="false">Sheet1!UY95</f>
        <v>8438</v>
      </c>
      <c r="I94" s="0" t="n">
        <f aca="false">Sheet1!UZ95</f>
        <v>1</v>
      </c>
      <c r="J94" s="0" t="n">
        <f aca="false">Sheet1!VA95</f>
        <v>53</v>
      </c>
      <c r="K94" s="0" t="n">
        <f aca="false">Sheet1!VB95</f>
        <v>1</v>
      </c>
      <c r="L94" s="0" t="n">
        <f aca="false">Sheet1!VC95</f>
        <v>76066</v>
      </c>
      <c r="M94" s="0" t="n">
        <f aca="false">Sheet1!VD95</f>
        <v>462</v>
      </c>
    </row>
    <row r="95" customFormat="false" ht="14" hidden="false" customHeight="false" outlineLevel="0" collapsed="false">
      <c r="A95" s="0" t="s">
        <v>71</v>
      </c>
      <c r="B95" s="1" t="n">
        <v>43955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5"/>
  <sheetViews>
    <sheetView showFormulas="false" showGridLines="true" showRowColHeaders="true" showZeros="true" rightToLeft="false" tabSelected="false" showOutlineSymbols="true" defaultGridColor="true" view="normal" topLeftCell="A56" colorId="64" zoomScale="100" zoomScaleNormal="100" zoomScalePageLayoutView="100" workbookViewId="0">
      <selection pane="topLeft" activeCell="C93" activeCellId="1" sqref="B90 C93"/>
    </sheetView>
  </sheetViews>
  <sheetFormatPr defaultColWidth="8.9921875" defaultRowHeight="14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72</v>
      </c>
      <c r="B2" s="1" t="n">
        <v>43862</v>
      </c>
    </row>
    <row r="3" customFormat="false" ht="14" hidden="false" customHeight="false" outlineLevel="0" collapsed="false">
      <c r="A3" s="0" t="s">
        <v>72</v>
      </c>
      <c r="B3" s="1" t="n">
        <v>43863</v>
      </c>
    </row>
    <row r="4" customFormat="false" ht="14" hidden="false" customHeight="false" outlineLevel="0" collapsed="false">
      <c r="A4" s="0" t="s">
        <v>72</v>
      </c>
      <c r="B4" s="1" t="n">
        <v>43864</v>
      </c>
    </row>
    <row r="5" customFormat="false" ht="14" hidden="false" customHeight="false" outlineLevel="0" collapsed="false">
      <c r="A5" s="0" t="s">
        <v>72</v>
      </c>
      <c r="B5" s="1" t="n">
        <v>43865</v>
      </c>
    </row>
    <row r="6" customFormat="false" ht="14" hidden="false" customHeight="false" outlineLevel="0" collapsed="false">
      <c r="A6" s="0" t="s">
        <v>72</v>
      </c>
      <c r="B6" s="1" t="n">
        <v>43866</v>
      </c>
    </row>
    <row r="7" customFormat="false" ht="14" hidden="false" customHeight="false" outlineLevel="0" collapsed="false">
      <c r="A7" s="0" t="s">
        <v>72</v>
      </c>
      <c r="B7" s="1" t="n">
        <v>43867</v>
      </c>
    </row>
    <row r="8" customFormat="false" ht="14" hidden="false" customHeight="false" outlineLevel="0" collapsed="false">
      <c r="A8" s="0" t="s">
        <v>72</v>
      </c>
      <c r="B8" s="1" t="n">
        <v>43868</v>
      </c>
    </row>
    <row r="9" customFormat="false" ht="14" hidden="false" customHeight="false" outlineLevel="0" collapsed="false">
      <c r="A9" s="0" t="s">
        <v>72</v>
      </c>
      <c r="B9" s="1" t="n">
        <v>43869</v>
      </c>
    </row>
    <row r="10" customFormat="false" ht="14" hidden="false" customHeight="false" outlineLevel="0" collapsed="false">
      <c r="A10" s="0" t="s">
        <v>72</v>
      </c>
      <c r="B10" s="1" t="n">
        <v>43870</v>
      </c>
    </row>
    <row r="11" customFormat="false" ht="14" hidden="false" customHeight="false" outlineLevel="0" collapsed="false">
      <c r="A11" s="0" t="s">
        <v>72</v>
      </c>
      <c r="B11" s="1" t="n">
        <v>43871</v>
      </c>
    </row>
    <row r="12" customFormat="false" ht="14" hidden="false" customHeight="false" outlineLevel="0" collapsed="false">
      <c r="A12" s="0" t="s">
        <v>72</v>
      </c>
      <c r="B12" s="1" t="n">
        <v>43872</v>
      </c>
    </row>
    <row r="13" customFormat="false" ht="14" hidden="false" customHeight="false" outlineLevel="0" collapsed="false">
      <c r="A13" s="0" t="s">
        <v>72</v>
      </c>
      <c r="B13" s="1" t="n">
        <v>43873</v>
      </c>
    </row>
    <row r="14" customFormat="false" ht="14" hidden="false" customHeight="false" outlineLevel="0" collapsed="false">
      <c r="A14" s="0" t="s">
        <v>72</v>
      </c>
      <c r="B14" s="1" t="n">
        <v>43874</v>
      </c>
    </row>
    <row r="15" customFormat="false" ht="14" hidden="false" customHeight="false" outlineLevel="0" collapsed="false">
      <c r="A15" s="0" t="s">
        <v>72</v>
      </c>
      <c r="B15" s="1" t="n">
        <v>43875</v>
      </c>
    </row>
    <row r="16" customFormat="false" ht="14" hidden="false" customHeight="false" outlineLevel="0" collapsed="false">
      <c r="A16" s="0" t="s">
        <v>72</v>
      </c>
      <c r="B16" s="1" t="n">
        <v>43876</v>
      </c>
    </row>
    <row r="17" customFormat="false" ht="14" hidden="false" customHeight="false" outlineLevel="0" collapsed="false">
      <c r="A17" s="0" t="s">
        <v>72</v>
      </c>
      <c r="B17" s="1" t="n">
        <v>43877</v>
      </c>
    </row>
    <row r="18" customFormat="false" ht="14" hidden="false" customHeight="false" outlineLevel="0" collapsed="false">
      <c r="A18" s="0" t="s">
        <v>72</v>
      </c>
      <c r="B18" s="1" t="n">
        <v>43878</v>
      </c>
    </row>
    <row r="19" customFormat="false" ht="14" hidden="false" customHeight="false" outlineLevel="0" collapsed="false">
      <c r="A19" s="0" t="s">
        <v>72</v>
      </c>
      <c r="B19" s="1" t="n">
        <v>43879</v>
      </c>
    </row>
    <row r="20" customFormat="false" ht="14" hidden="false" customHeight="false" outlineLevel="0" collapsed="false">
      <c r="A20" s="0" t="s">
        <v>72</v>
      </c>
      <c r="B20" s="1" t="n">
        <v>43880</v>
      </c>
    </row>
    <row r="21" customFormat="false" ht="14" hidden="false" customHeight="false" outlineLevel="0" collapsed="false">
      <c r="A21" s="0" t="s">
        <v>72</v>
      </c>
      <c r="B21" s="1" t="n">
        <v>43881</v>
      </c>
    </row>
    <row r="22" customFormat="false" ht="14" hidden="false" customHeight="false" outlineLevel="0" collapsed="false">
      <c r="A22" s="0" t="s">
        <v>72</v>
      </c>
      <c r="B22" s="1" t="n">
        <v>43882</v>
      </c>
    </row>
    <row r="23" customFormat="false" ht="14" hidden="false" customHeight="false" outlineLevel="0" collapsed="false">
      <c r="A23" s="0" t="s">
        <v>72</v>
      </c>
      <c r="B23" s="1" t="n">
        <v>43883</v>
      </c>
    </row>
    <row r="24" customFormat="false" ht="14" hidden="false" customHeight="false" outlineLevel="0" collapsed="false">
      <c r="A24" s="0" t="s">
        <v>72</v>
      </c>
      <c r="B24" s="1" t="n">
        <v>43884</v>
      </c>
    </row>
    <row r="25" customFormat="false" ht="14" hidden="false" customHeight="false" outlineLevel="0" collapsed="false">
      <c r="A25" s="0" t="s">
        <v>72</v>
      </c>
      <c r="B25" s="1" t="n">
        <v>43885</v>
      </c>
    </row>
    <row r="26" customFormat="false" ht="14" hidden="false" customHeight="false" outlineLevel="0" collapsed="false">
      <c r="A26" s="0" t="s">
        <v>72</v>
      </c>
      <c r="B26" s="1" t="n">
        <v>43886</v>
      </c>
    </row>
    <row r="27" customFormat="false" ht="14" hidden="false" customHeight="false" outlineLevel="0" collapsed="false">
      <c r="A27" s="0" t="s">
        <v>72</v>
      </c>
      <c r="B27" s="1" t="n">
        <v>43887</v>
      </c>
    </row>
    <row r="28" customFormat="false" ht="14" hidden="false" customHeight="false" outlineLevel="0" collapsed="false">
      <c r="A28" s="0" t="s">
        <v>72</v>
      </c>
      <c r="B28" s="1" t="n">
        <v>43888</v>
      </c>
    </row>
    <row r="29" customFormat="false" ht="14" hidden="false" customHeight="false" outlineLevel="0" collapsed="false">
      <c r="A29" s="0" t="s">
        <v>72</v>
      </c>
      <c r="B29" s="1" t="n">
        <v>43889</v>
      </c>
    </row>
    <row r="30" customFormat="false" ht="14" hidden="false" customHeight="false" outlineLevel="0" collapsed="false">
      <c r="A30" s="0" t="s">
        <v>72</v>
      </c>
      <c r="B30" s="1" t="n">
        <v>43890</v>
      </c>
    </row>
    <row r="31" customFormat="false" ht="14" hidden="false" customHeight="false" outlineLevel="0" collapsed="false">
      <c r="A31" s="0" t="s">
        <v>72</v>
      </c>
      <c r="B31" s="1" t="n">
        <v>43891</v>
      </c>
    </row>
    <row r="32" customFormat="false" ht="14" hidden="false" customHeight="false" outlineLevel="0" collapsed="false">
      <c r="A32" s="0" t="s">
        <v>72</v>
      </c>
      <c r="B32" s="1" t="n">
        <v>43892</v>
      </c>
    </row>
    <row r="33" customFormat="false" ht="14" hidden="false" customHeight="false" outlineLevel="0" collapsed="false">
      <c r="A33" s="0" t="s">
        <v>72</v>
      </c>
      <c r="B33" s="1" t="n">
        <v>43893</v>
      </c>
    </row>
    <row r="34" customFormat="false" ht="14" hidden="false" customHeight="false" outlineLevel="0" collapsed="false">
      <c r="A34" s="0" t="s">
        <v>72</v>
      </c>
      <c r="B34" s="1" t="n">
        <v>43894</v>
      </c>
    </row>
    <row r="35" customFormat="false" ht="14" hidden="false" customHeight="false" outlineLevel="0" collapsed="false">
      <c r="A35" s="0" t="s">
        <v>72</v>
      </c>
      <c r="B35" s="1" t="n">
        <v>43895</v>
      </c>
    </row>
    <row r="36" customFormat="false" ht="14" hidden="false" customHeight="false" outlineLevel="0" collapsed="false">
      <c r="A36" s="0" t="s">
        <v>72</v>
      </c>
      <c r="B36" s="1" t="n">
        <v>43896</v>
      </c>
    </row>
    <row r="37" customFormat="false" ht="14" hidden="false" customHeight="false" outlineLevel="0" collapsed="false">
      <c r="A37" s="0" t="s">
        <v>72</v>
      </c>
      <c r="B37" s="1" t="n">
        <v>43897</v>
      </c>
      <c r="C37" s="0" t="n">
        <v>2</v>
      </c>
      <c r="H37" s="0" t="n">
        <v>2</v>
      </c>
      <c r="I37" s="0" t="n">
        <v>1</v>
      </c>
    </row>
    <row r="38" customFormat="false" ht="14" hidden="false" customHeight="false" outlineLevel="0" collapsed="false">
      <c r="A38" s="0" t="s">
        <v>72</v>
      </c>
      <c r="B38" s="1" t="n">
        <v>43898</v>
      </c>
      <c r="C38" s="0" t="n">
        <v>2</v>
      </c>
      <c r="D38" s="0" t="n">
        <v>0</v>
      </c>
      <c r="H38" s="0" t="n">
        <v>2</v>
      </c>
      <c r="I38" s="0" t="n">
        <v>1</v>
      </c>
    </row>
    <row r="39" customFormat="false" ht="14" hidden="false" customHeight="false" outlineLevel="0" collapsed="false">
      <c r="A39" s="0" t="s">
        <v>72</v>
      </c>
      <c r="B39" s="1" t="n">
        <v>43899</v>
      </c>
      <c r="C39" s="0" t="n">
        <v>2</v>
      </c>
      <c r="D39" s="0" t="n">
        <v>0</v>
      </c>
      <c r="H39" s="0" t="n">
        <v>2</v>
      </c>
      <c r="I39" s="0" t="n">
        <v>1</v>
      </c>
      <c r="J39" s="0" t="n">
        <v>0.1</v>
      </c>
    </row>
    <row r="40" customFormat="false" ht="14" hidden="false" customHeight="false" outlineLevel="0" collapsed="false">
      <c r="A40" s="0" t="s">
        <v>72</v>
      </c>
      <c r="B40" s="1" t="n">
        <v>43900</v>
      </c>
      <c r="C40" s="0" t="n">
        <v>2</v>
      </c>
      <c r="D40" s="0" t="n">
        <v>0</v>
      </c>
      <c r="H40" s="0" t="n">
        <v>2</v>
      </c>
      <c r="I40" s="0" t="n">
        <v>1</v>
      </c>
      <c r="J40" s="0" t="n">
        <v>0.1</v>
      </c>
    </row>
    <row r="41" customFormat="false" ht="14" hidden="false" customHeight="false" outlineLevel="0" collapsed="false">
      <c r="A41" s="0" t="s">
        <v>72</v>
      </c>
      <c r="B41" s="1" t="n">
        <v>43901</v>
      </c>
      <c r="C41" s="0" t="n">
        <v>3</v>
      </c>
      <c r="D41" s="0" t="n">
        <v>1</v>
      </c>
      <c r="E41" s="0" t="n">
        <v>1</v>
      </c>
      <c r="F41" s="0" t="n">
        <v>1</v>
      </c>
      <c r="H41" s="0" t="n">
        <v>2</v>
      </c>
      <c r="I41" s="0" t="n">
        <v>1</v>
      </c>
      <c r="J41" s="0" t="n">
        <v>0.1</v>
      </c>
    </row>
    <row r="42" customFormat="false" ht="14" hidden="false" customHeight="false" outlineLevel="0" collapsed="false">
      <c r="A42" s="0" t="s">
        <v>72</v>
      </c>
      <c r="B42" s="1" t="n">
        <v>43902</v>
      </c>
      <c r="C42" s="0" t="n">
        <v>6</v>
      </c>
      <c r="D42" s="0" t="n">
        <v>3</v>
      </c>
      <c r="E42" s="0" t="n">
        <v>1</v>
      </c>
      <c r="F42" s="0" t="n">
        <v>0</v>
      </c>
      <c r="H42" s="0" t="n">
        <v>5</v>
      </c>
      <c r="I42" s="0" t="n">
        <v>1</v>
      </c>
      <c r="J42" s="0" t="n">
        <v>0.2</v>
      </c>
    </row>
    <row r="43" customFormat="false" ht="14" hidden="false" customHeight="false" outlineLevel="0" collapsed="false">
      <c r="A43" s="0" t="s">
        <v>72</v>
      </c>
      <c r="B43" s="1" t="n">
        <v>43903</v>
      </c>
      <c r="C43" s="0" t="n">
        <v>6</v>
      </c>
      <c r="D43" s="0" t="n">
        <v>0</v>
      </c>
      <c r="E43" s="0" t="n">
        <v>1</v>
      </c>
      <c r="F43" s="0" t="n">
        <v>0</v>
      </c>
      <c r="H43" s="0" t="n">
        <v>5</v>
      </c>
      <c r="I43" s="0" t="n">
        <v>1</v>
      </c>
      <c r="J43" s="0" t="n">
        <v>0.2</v>
      </c>
    </row>
    <row r="44" customFormat="false" ht="14" hidden="false" customHeight="false" outlineLevel="0" collapsed="false">
      <c r="A44" s="0" t="s">
        <v>72</v>
      </c>
      <c r="B44" s="1" t="n">
        <v>43904</v>
      </c>
      <c r="C44" s="0" t="n">
        <v>7</v>
      </c>
      <c r="D44" s="0" t="n">
        <v>1</v>
      </c>
      <c r="E44" s="0" t="n">
        <v>1</v>
      </c>
      <c r="F44" s="0" t="n">
        <v>0</v>
      </c>
      <c r="G44" s="0" t="n">
        <v>1</v>
      </c>
      <c r="H44" s="0" t="n">
        <v>5</v>
      </c>
      <c r="I44" s="0" t="n">
        <v>1</v>
      </c>
      <c r="J44" s="0" t="n">
        <v>0.2</v>
      </c>
    </row>
    <row r="45" customFormat="false" ht="14" hidden="false" customHeight="false" outlineLevel="0" collapsed="false">
      <c r="A45" s="0" t="s">
        <v>72</v>
      </c>
      <c r="B45" s="1" t="n">
        <v>43905</v>
      </c>
      <c r="C45" s="0" t="n">
        <v>18</v>
      </c>
      <c r="D45" s="0" t="n">
        <v>11</v>
      </c>
      <c r="E45" s="0" t="n">
        <v>1</v>
      </c>
      <c r="F45" s="0" t="n">
        <v>0</v>
      </c>
      <c r="G45" s="0" t="n">
        <v>1</v>
      </c>
      <c r="H45" s="0" t="n">
        <v>16</v>
      </c>
      <c r="I45" s="0" t="n">
        <v>1</v>
      </c>
      <c r="J45" s="0" t="n">
        <v>0.5</v>
      </c>
    </row>
    <row r="46" customFormat="false" ht="14" hidden="false" customHeight="false" outlineLevel="0" collapsed="false">
      <c r="A46" s="0" t="s">
        <v>72</v>
      </c>
      <c r="B46" s="1" t="n">
        <v>43906</v>
      </c>
      <c r="C46" s="0" t="n">
        <v>28</v>
      </c>
      <c r="D46" s="0" t="n">
        <v>10</v>
      </c>
      <c r="E46" s="0" t="n">
        <v>1</v>
      </c>
      <c r="F46" s="0" t="n">
        <v>0</v>
      </c>
      <c r="G46" s="0" t="n">
        <v>1</v>
      </c>
      <c r="H46" s="0" t="n">
        <v>26</v>
      </c>
      <c r="I46" s="0" t="n">
        <v>1</v>
      </c>
      <c r="J46" s="0" t="n">
        <v>0.8</v>
      </c>
    </row>
    <row r="47" customFormat="false" ht="14" hidden="false" customHeight="false" outlineLevel="0" collapsed="false">
      <c r="A47" s="0" t="s">
        <v>72</v>
      </c>
      <c r="B47" s="1" t="n">
        <v>43907</v>
      </c>
      <c r="C47" s="0" t="n">
        <v>29</v>
      </c>
      <c r="D47" s="0" t="n">
        <v>1</v>
      </c>
      <c r="E47" s="0" t="n">
        <v>1</v>
      </c>
      <c r="F47" s="0" t="n">
        <v>0</v>
      </c>
      <c r="G47" s="0" t="n">
        <v>1</v>
      </c>
      <c r="H47" s="0" t="n">
        <v>27</v>
      </c>
      <c r="I47" s="0" t="n">
        <v>1</v>
      </c>
      <c r="J47" s="0" t="n">
        <v>0.8</v>
      </c>
    </row>
    <row r="48" customFormat="false" ht="14" hidden="false" customHeight="false" outlineLevel="0" collapsed="false">
      <c r="A48" s="0" t="s">
        <v>72</v>
      </c>
      <c r="B48" s="1" t="n">
        <v>43908</v>
      </c>
      <c r="C48" s="0" t="n">
        <v>44</v>
      </c>
      <c r="D48" s="0" t="n">
        <v>15</v>
      </c>
      <c r="E48" s="0" t="n">
        <v>2</v>
      </c>
      <c r="F48" s="0" t="n">
        <v>1</v>
      </c>
      <c r="G48" s="0" t="n">
        <v>1</v>
      </c>
      <c r="H48" s="0" t="n">
        <v>41</v>
      </c>
      <c r="I48" s="0" t="n">
        <v>1</v>
      </c>
      <c r="J48" s="0" t="n">
        <v>1.2</v>
      </c>
    </row>
    <row r="49" customFormat="false" ht="14" hidden="false" customHeight="false" outlineLevel="0" collapsed="false">
      <c r="A49" s="0" t="s">
        <v>72</v>
      </c>
      <c r="B49" s="1" t="n">
        <v>43909</v>
      </c>
      <c r="C49" s="0" t="n">
        <v>54</v>
      </c>
      <c r="D49" s="0" t="n">
        <v>10</v>
      </c>
      <c r="E49" s="0" t="n">
        <v>2</v>
      </c>
      <c r="F49" s="0" t="n">
        <v>0</v>
      </c>
      <c r="G49" s="0" t="n">
        <v>1</v>
      </c>
      <c r="H49" s="0" t="n">
        <v>51</v>
      </c>
      <c r="I49" s="0" t="n">
        <v>1</v>
      </c>
      <c r="J49" s="0" t="n">
        <v>1</v>
      </c>
    </row>
    <row r="50" customFormat="false" ht="14" hidden="false" customHeight="false" outlineLevel="0" collapsed="false">
      <c r="A50" s="0" t="s">
        <v>72</v>
      </c>
      <c r="B50" s="1" t="n">
        <v>43910</v>
      </c>
      <c r="C50" s="0" t="n">
        <v>63</v>
      </c>
      <c r="D50" s="0" t="n">
        <v>9</v>
      </c>
      <c r="E50" s="0" t="n">
        <v>2</v>
      </c>
      <c r="F50" s="0" t="n">
        <v>0</v>
      </c>
      <c r="G50" s="0" t="n">
        <v>2</v>
      </c>
      <c r="H50" s="0" t="n">
        <v>59</v>
      </c>
      <c r="I50" s="0" t="n">
        <v>1</v>
      </c>
      <c r="J50" s="0" t="n">
        <v>2</v>
      </c>
    </row>
    <row r="51" customFormat="false" ht="14" hidden="false" customHeight="false" outlineLevel="0" collapsed="false">
      <c r="A51" s="0" t="s">
        <v>72</v>
      </c>
      <c r="B51" s="1" t="n">
        <v>43911</v>
      </c>
      <c r="C51" s="0" t="n">
        <v>86</v>
      </c>
      <c r="D51" s="0" t="n">
        <v>23</v>
      </c>
      <c r="E51" s="0" t="n">
        <v>3</v>
      </c>
      <c r="F51" s="0" t="n">
        <v>1</v>
      </c>
      <c r="G51" s="0" t="n">
        <v>2</v>
      </c>
      <c r="H51" s="0" t="n">
        <v>81</v>
      </c>
      <c r="I51" s="0" t="n">
        <v>1</v>
      </c>
      <c r="J51" s="0" t="n">
        <v>2</v>
      </c>
    </row>
    <row r="52" customFormat="false" ht="14" hidden="false" customHeight="false" outlineLevel="0" collapsed="false">
      <c r="A52" s="0" t="s">
        <v>72</v>
      </c>
      <c r="B52" s="1" t="n">
        <v>43912</v>
      </c>
      <c r="C52" s="0" t="n">
        <v>96</v>
      </c>
      <c r="D52" s="0" t="n">
        <v>10</v>
      </c>
      <c r="E52" s="0" t="n">
        <v>3</v>
      </c>
      <c r="F52" s="0" t="n">
        <v>0</v>
      </c>
      <c r="G52" s="0" t="n">
        <v>3</v>
      </c>
      <c r="H52" s="0" t="n">
        <v>90</v>
      </c>
      <c r="I52" s="0" t="n">
        <v>1</v>
      </c>
      <c r="J52" s="0" t="n">
        <v>3</v>
      </c>
    </row>
    <row r="53" customFormat="false" ht="14" hidden="false" customHeight="false" outlineLevel="0" collapsed="false">
      <c r="A53" s="0" t="s">
        <v>72</v>
      </c>
      <c r="B53" s="1" t="n">
        <v>43913</v>
      </c>
      <c r="C53" s="0" t="n">
        <v>115</v>
      </c>
      <c r="D53" s="0" t="n">
        <v>19</v>
      </c>
      <c r="E53" s="0" t="n">
        <v>4</v>
      </c>
      <c r="F53" s="0" t="n">
        <v>1</v>
      </c>
      <c r="G53" s="0" t="n">
        <v>3</v>
      </c>
      <c r="H53" s="0" t="n">
        <v>108</v>
      </c>
      <c r="I53" s="0" t="n">
        <v>1</v>
      </c>
      <c r="J53" s="0" t="n">
        <v>3</v>
      </c>
    </row>
    <row r="54" customFormat="false" ht="14" hidden="false" customHeight="false" outlineLevel="0" collapsed="false">
      <c r="A54" s="0" t="s">
        <v>72</v>
      </c>
      <c r="B54" s="1" t="n">
        <v>43914</v>
      </c>
      <c r="C54" s="0" t="n">
        <v>143</v>
      </c>
      <c r="D54" s="0" t="n">
        <v>28</v>
      </c>
      <c r="E54" s="0" t="n">
        <v>4</v>
      </c>
      <c r="F54" s="0" t="n">
        <v>0</v>
      </c>
      <c r="G54" s="0" t="n">
        <v>5</v>
      </c>
      <c r="H54" s="0" t="n">
        <v>134</v>
      </c>
      <c r="I54" s="0" t="n">
        <v>1</v>
      </c>
      <c r="J54" s="0" t="n">
        <v>4</v>
      </c>
    </row>
    <row r="55" customFormat="false" ht="14" hidden="false" customHeight="false" outlineLevel="0" collapsed="false">
      <c r="A55" s="0" t="s">
        <v>72</v>
      </c>
      <c r="B55" s="1" t="n">
        <v>43915</v>
      </c>
      <c r="C55" s="0" t="n">
        <v>170</v>
      </c>
      <c r="D55" s="0" t="n">
        <v>27</v>
      </c>
      <c r="E55" s="0" t="n">
        <v>5</v>
      </c>
      <c r="F55" s="0" t="n">
        <v>1</v>
      </c>
      <c r="G55" s="0" t="n">
        <v>6</v>
      </c>
      <c r="H55" s="0" t="n">
        <v>159</v>
      </c>
      <c r="I55" s="0" t="n">
        <v>1</v>
      </c>
      <c r="J55" s="0" t="n">
        <v>5</v>
      </c>
      <c r="K55" s="0" t="n">
        <v>0.1</v>
      </c>
    </row>
    <row r="56" customFormat="false" ht="14" hidden="false" customHeight="false" outlineLevel="0" collapsed="false">
      <c r="A56" s="0" t="s">
        <v>72</v>
      </c>
      <c r="B56" s="1" t="n">
        <v>43916</v>
      </c>
      <c r="C56" s="0" t="n">
        <v>225</v>
      </c>
      <c r="D56" s="0" t="n">
        <v>55</v>
      </c>
      <c r="E56" s="0" t="n">
        <v>6</v>
      </c>
      <c r="F56" s="0" t="n">
        <v>1</v>
      </c>
      <c r="G56" s="0" t="n">
        <v>7</v>
      </c>
      <c r="H56" s="0" t="n">
        <v>212</v>
      </c>
      <c r="I56" s="0" t="n">
        <v>1</v>
      </c>
      <c r="J56" s="0" t="n">
        <v>6</v>
      </c>
      <c r="K56" s="0" t="n">
        <v>0.2</v>
      </c>
    </row>
    <row r="57" customFormat="false" ht="14" hidden="false" customHeight="false" outlineLevel="0" collapsed="false">
      <c r="A57" s="0" t="s">
        <v>72</v>
      </c>
      <c r="B57" s="1" t="n">
        <v>43917</v>
      </c>
      <c r="C57" s="0" t="n">
        <v>275</v>
      </c>
      <c r="D57" s="0" t="n">
        <v>50</v>
      </c>
      <c r="E57" s="0" t="n">
        <v>10</v>
      </c>
      <c r="F57" s="0" t="n">
        <v>4</v>
      </c>
      <c r="G57" s="0" t="n">
        <v>8</v>
      </c>
      <c r="H57" s="0" t="n">
        <v>257</v>
      </c>
      <c r="I57" s="0" t="n">
        <v>1</v>
      </c>
      <c r="J57" s="0" t="n">
        <v>7</v>
      </c>
      <c r="K57" s="0" t="n">
        <v>0.3</v>
      </c>
    </row>
    <row r="58" customFormat="false" ht="14" hidden="false" customHeight="false" outlineLevel="0" collapsed="false">
      <c r="A58" s="0" t="s">
        <v>72</v>
      </c>
      <c r="B58" s="1" t="n">
        <v>43918</v>
      </c>
      <c r="C58" s="0" t="n">
        <v>345</v>
      </c>
      <c r="D58" s="0" t="n">
        <v>70</v>
      </c>
      <c r="E58" s="0" t="n">
        <v>23</v>
      </c>
      <c r="F58" s="0" t="n">
        <v>13</v>
      </c>
      <c r="G58" s="0" t="n">
        <v>11</v>
      </c>
      <c r="H58" s="0" t="n">
        <v>311</v>
      </c>
      <c r="I58" s="0" t="n">
        <v>1</v>
      </c>
      <c r="J58" s="0" t="n">
        <v>9</v>
      </c>
      <c r="K58" s="0" t="n">
        <v>0.6</v>
      </c>
    </row>
    <row r="59" customFormat="false" ht="14" hidden="false" customHeight="false" outlineLevel="0" collapsed="false">
      <c r="A59" s="0" t="s">
        <v>72</v>
      </c>
      <c r="B59" s="1" t="n">
        <v>43919</v>
      </c>
      <c r="C59" s="0" t="n">
        <v>390</v>
      </c>
      <c r="D59" s="0" t="n">
        <v>45</v>
      </c>
      <c r="E59" s="0" t="n">
        <v>25</v>
      </c>
      <c r="F59" s="0" t="n">
        <v>2</v>
      </c>
      <c r="G59" s="0" t="n">
        <v>11</v>
      </c>
      <c r="H59" s="0" t="n">
        <v>354</v>
      </c>
      <c r="I59" s="0" t="n">
        <v>1</v>
      </c>
      <c r="J59" s="0" t="n">
        <v>11</v>
      </c>
      <c r="K59" s="0" t="n">
        <v>0.7</v>
      </c>
    </row>
    <row r="60" customFormat="false" ht="14" hidden="false" customHeight="false" outlineLevel="0" collapsed="false">
      <c r="A60" s="0" t="s">
        <v>72</v>
      </c>
      <c r="B60" s="1" t="n">
        <v>43920</v>
      </c>
      <c r="C60" s="0" t="n">
        <v>479</v>
      </c>
      <c r="D60" s="0" t="n">
        <v>89</v>
      </c>
      <c r="E60" s="0" t="n">
        <v>26</v>
      </c>
      <c r="F60" s="0" t="n">
        <v>1</v>
      </c>
      <c r="G60" s="0" t="n">
        <v>13</v>
      </c>
      <c r="H60" s="0" t="n">
        <v>440</v>
      </c>
      <c r="I60" s="0" t="n">
        <v>1</v>
      </c>
      <c r="J60" s="0" t="n">
        <v>13</v>
      </c>
      <c r="K60" s="0" t="n">
        <v>0.7</v>
      </c>
    </row>
    <row r="61" customFormat="false" ht="14" hidden="false" customHeight="false" outlineLevel="0" collapsed="false">
      <c r="A61" s="0" t="s">
        <v>72</v>
      </c>
      <c r="B61" s="1" t="n">
        <v>43921</v>
      </c>
      <c r="C61" s="0" t="n">
        <v>556</v>
      </c>
      <c r="D61" s="0" t="n">
        <v>77</v>
      </c>
      <c r="E61" s="0" t="n">
        <v>33</v>
      </c>
      <c r="F61" s="0" t="n">
        <v>7</v>
      </c>
      <c r="G61" s="0" t="n">
        <v>15</v>
      </c>
      <c r="H61" s="0" t="n">
        <v>508</v>
      </c>
      <c r="I61" s="0" t="n">
        <v>1</v>
      </c>
      <c r="J61" s="0" t="n">
        <v>15</v>
      </c>
      <c r="K61" s="0" t="n">
        <v>0.9</v>
      </c>
    </row>
    <row r="62" customFormat="false" ht="14" hidden="false" customHeight="false" outlineLevel="0" collapsed="false">
      <c r="A62" s="0" t="s">
        <v>72</v>
      </c>
      <c r="B62" s="1" t="n">
        <v>43922</v>
      </c>
      <c r="C62" s="0" t="n">
        <v>617</v>
      </c>
      <c r="D62" s="0" t="n">
        <v>61</v>
      </c>
      <c r="E62" s="0" t="n">
        <v>36</v>
      </c>
      <c r="F62" s="0" t="n">
        <v>3</v>
      </c>
      <c r="G62" s="0" t="n">
        <v>24</v>
      </c>
      <c r="H62" s="0" t="n">
        <v>557</v>
      </c>
      <c r="I62" s="0" t="n">
        <v>1</v>
      </c>
      <c r="J62" s="0" t="n">
        <v>17</v>
      </c>
      <c r="K62" s="0" t="n">
        <v>1</v>
      </c>
    </row>
    <row r="63" customFormat="false" ht="14" hidden="false" customHeight="false" outlineLevel="0" collapsed="false">
      <c r="A63" s="0" t="s">
        <v>72</v>
      </c>
      <c r="B63" s="1" t="n">
        <v>43923</v>
      </c>
      <c r="C63" s="0" t="n">
        <v>654</v>
      </c>
      <c r="D63" s="0" t="n">
        <v>37</v>
      </c>
      <c r="E63" s="0" t="n">
        <v>39</v>
      </c>
      <c r="F63" s="0" t="n">
        <v>3</v>
      </c>
      <c r="G63" s="0" t="n">
        <v>29</v>
      </c>
      <c r="H63" s="0" t="n">
        <v>586</v>
      </c>
      <c r="I63" s="0" t="n">
        <v>1</v>
      </c>
      <c r="J63" s="0" t="n">
        <v>18</v>
      </c>
      <c r="K63" s="0" t="n">
        <v>1</v>
      </c>
    </row>
    <row r="64" customFormat="false" ht="14" hidden="false" customHeight="false" outlineLevel="0" collapsed="false">
      <c r="A64" s="0" t="s">
        <v>72</v>
      </c>
      <c r="B64" s="1" t="n">
        <v>43924</v>
      </c>
      <c r="C64" s="0" t="n">
        <v>708</v>
      </c>
      <c r="D64" s="0" t="n">
        <v>54</v>
      </c>
      <c r="E64" s="0" t="n">
        <v>44</v>
      </c>
      <c r="F64" s="0" t="n">
        <v>5</v>
      </c>
      <c r="G64" s="0" t="n">
        <v>31</v>
      </c>
      <c r="H64" s="0" t="n">
        <v>633</v>
      </c>
      <c r="I64" s="0" t="n">
        <v>1</v>
      </c>
      <c r="J64" s="0" t="n">
        <v>19</v>
      </c>
      <c r="K64" s="0" t="n">
        <v>1</v>
      </c>
    </row>
    <row r="65" customFormat="false" ht="14" hidden="false" customHeight="false" outlineLevel="0" collapsed="false">
      <c r="A65" s="0" t="s">
        <v>72</v>
      </c>
      <c r="B65" s="1" t="n">
        <v>43925</v>
      </c>
      <c r="C65" s="0" t="n">
        <v>791</v>
      </c>
      <c r="D65" s="0" t="n">
        <v>83</v>
      </c>
      <c r="E65" s="0" t="n">
        <v>48</v>
      </c>
      <c r="F65" s="0" t="n">
        <v>4</v>
      </c>
      <c r="G65" s="0" t="n">
        <v>57</v>
      </c>
      <c r="H65" s="0" t="n">
        <v>686</v>
      </c>
      <c r="I65" s="0" t="n">
        <v>1</v>
      </c>
      <c r="J65" s="0" t="n">
        <v>21</v>
      </c>
      <c r="K65" s="0" t="n">
        <v>1</v>
      </c>
    </row>
    <row r="66" customFormat="false" ht="14" hidden="false" customHeight="false" outlineLevel="0" collapsed="false">
      <c r="A66" s="0" t="s">
        <v>72</v>
      </c>
      <c r="B66" s="1" t="n">
        <v>43926</v>
      </c>
      <c r="C66" s="0" t="n">
        <v>919</v>
      </c>
      <c r="D66" s="0" t="n">
        <v>128</v>
      </c>
      <c r="E66" s="0" t="n">
        <v>59</v>
      </c>
      <c r="F66" s="0" t="n">
        <v>11</v>
      </c>
      <c r="G66" s="0" t="n">
        <v>66</v>
      </c>
      <c r="H66" s="0" t="n">
        <v>794</v>
      </c>
      <c r="I66" s="0" t="n">
        <v>1</v>
      </c>
      <c r="J66" s="0" t="n">
        <v>25</v>
      </c>
      <c r="K66" s="0" t="n">
        <v>2</v>
      </c>
      <c r="L66" s="0" t="n">
        <v>4321</v>
      </c>
      <c r="M66" s="0" t="n">
        <v>117</v>
      </c>
    </row>
    <row r="67" customFormat="false" ht="14" hidden="false" customHeight="false" outlineLevel="0" collapsed="false">
      <c r="A67" s="0" t="s">
        <v>72</v>
      </c>
      <c r="B67" s="1" t="n">
        <v>43927</v>
      </c>
      <c r="C67" s="0" t="n">
        <v>1021</v>
      </c>
      <c r="D67" s="0" t="n">
        <v>102</v>
      </c>
      <c r="E67" s="0" t="n">
        <v>70</v>
      </c>
      <c r="F67" s="0" t="n">
        <v>11</v>
      </c>
      <c r="G67" s="0" t="n">
        <v>76</v>
      </c>
      <c r="H67" s="0" t="n">
        <v>875</v>
      </c>
      <c r="I67" s="0" t="n">
        <v>1</v>
      </c>
      <c r="J67" s="0" t="n">
        <v>28</v>
      </c>
      <c r="K67" s="0" t="n">
        <v>2</v>
      </c>
      <c r="L67" s="0" t="n">
        <v>4848</v>
      </c>
      <c r="M67" s="0" t="n">
        <v>131</v>
      </c>
    </row>
    <row r="68" customFormat="false" ht="14" hidden="false" customHeight="false" outlineLevel="0" collapsed="false">
      <c r="A68" s="0" t="s">
        <v>72</v>
      </c>
      <c r="B68" s="1" t="n">
        <v>43928</v>
      </c>
      <c r="C68" s="0" t="n">
        <v>1120</v>
      </c>
      <c r="D68" s="0" t="n">
        <v>99</v>
      </c>
      <c r="E68" s="0" t="n">
        <v>80</v>
      </c>
      <c r="F68" s="0" t="n">
        <v>10</v>
      </c>
      <c r="G68" s="0" t="n">
        <v>81</v>
      </c>
      <c r="H68" s="0" t="n">
        <v>959</v>
      </c>
      <c r="I68" s="0" t="n">
        <v>1</v>
      </c>
      <c r="J68" s="0" t="n">
        <v>30</v>
      </c>
      <c r="K68" s="0" t="n">
        <v>2</v>
      </c>
      <c r="L68" s="0" t="n">
        <v>5104</v>
      </c>
      <c r="M68" s="0" t="n">
        <v>138</v>
      </c>
    </row>
    <row r="69" customFormat="false" ht="14" hidden="false" customHeight="false" outlineLevel="0" collapsed="false">
      <c r="A69" s="0" t="s">
        <v>72</v>
      </c>
      <c r="B69" s="1" t="n">
        <v>43929</v>
      </c>
      <c r="C69" s="0" t="n">
        <v>1184</v>
      </c>
      <c r="D69" s="0" t="n">
        <v>64</v>
      </c>
      <c r="E69" s="0" t="n">
        <v>90</v>
      </c>
      <c r="F69" s="0" t="n">
        <v>10</v>
      </c>
      <c r="G69" s="0" t="n">
        <v>93</v>
      </c>
      <c r="H69" s="0" t="n">
        <v>1001</v>
      </c>
      <c r="I69" s="0" t="n">
        <v>1</v>
      </c>
      <c r="J69" s="0" t="n">
        <v>32</v>
      </c>
      <c r="K69" s="0" t="n">
        <v>2</v>
      </c>
      <c r="L69" s="0" t="n">
        <v>5437</v>
      </c>
      <c r="M69" s="0" t="n">
        <v>147</v>
      </c>
    </row>
    <row r="70" customFormat="false" ht="14" hidden="false" customHeight="false" outlineLevel="0" collapsed="false">
      <c r="A70" s="0" t="s">
        <v>72</v>
      </c>
      <c r="B70" s="1" t="n">
        <v>43930</v>
      </c>
      <c r="C70" s="0" t="n">
        <v>1275</v>
      </c>
      <c r="D70" s="0" t="n">
        <v>91</v>
      </c>
      <c r="E70" s="0" t="n">
        <v>93</v>
      </c>
      <c r="F70" s="0" t="n">
        <v>3</v>
      </c>
      <c r="G70" s="0" t="n">
        <v>97</v>
      </c>
      <c r="H70" s="0" t="n">
        <v>1085</v>
      </c>
      <c r="I70" s="0" t="n">
        <v>1</v>
      </c>
      <c r="J70" s="0" t="n">
        <v>35</v>
      </c>
      <c r="K70" s="0" t="n">
        <v>3</v>
      </c>
      <c r="L70" s="0" t="n">
        <v>5752</v>
      </c>
      <c r="M70" s="0" t="n">
        <v>156</v>
      </c>
    </row>
    <row r="71" customFormat="false" ht="14" hidden="false" customHeight="false" outlineLevel="0" collapsed="false">
      <c r="A71" s="0" t="s">
        <v>72</v>
      </c>
      <c r="B71" s="1" t="n">
        <v>43931</v>
      </c>
      <c r="C71" s="0" t="n">
        <v>1374</v>
      </c>
      <c r="D71" s="0" t="n">
        <v>99</v>
      </c>
      <c r="E71" s="0" t="n">
        <v>97</v>
      </c>
      <c r="F71" s="0" t="n">
        <v>4</v>
      </c>
      <c r="G71" s="0" t="n">
        <v>109</v>
      </c>
      <c r="H71" s="0" t="n">
        <v>1168</v>
      </c>
      <c r="I71" s="0" t="n">
        <v>1</v>
      </c>
      <c r="J71" s="0" t="n">
        <v>37</v>
      </c>
      <c r="K71" s="0" t="n">
        <v>3</v>
      </c>
      <c r="L71" s="0" t="n">
        <v>6116</v>
      </c>
      <c r="M71" s="0" t="n">
        <v>166</v>
      </c>
    </row>
    <row r="72" customFormat="false" ht="14" hidden="false" customHeight="false" outlineLevel="0" collapsed="false">
      <c r="A72" s="0" t="s">
        <v>72</v>
      </c>
      <c r="B72" s="1" t="n">
        <v>43932</v>
      </c>
      <c r="C72" s="0" t="n">
        <v>1448</v>
      </c>
      <c r="D72" s="0" t="n">
        <v>74</v>
      </c>
      <c r="E72" s="0" t="n">
        <v>107</v>
      </c>
      <c r="F72" s="0" t="n">
        <v>10</v>
      </c>
      <c r="G72" s="0" t="n">
        <v>122</v>
      </c>
      <c r="H72" s="0" t="n">
        <v>1219</v>
      </c>
      <c r="I72" s="0" t="n">
        <v>1</v>
      </c>
      <c r="J72" s="0" t="n">
        <v>39</v>
      </c>
      <c r="K72" s="0" t="n">
        <v>3</v>
      </c>
      <c r="L72" s="0" t="n">
        <v>7239</v>
      </c>
      <c r="M72" s="0" t="n">
        <v>196</v>
      </c>
    </row>
    <row r="73" customFormat="false" ht="14" hidden="false" customHeight="false" outlineLevel="0" collapsed="false">
      <c r="A73" s="0" t="s">
        <v>72</v>
      </c>
      <c r="B73" s="1" t="n">
        <v>43933</v>
      </c>
      <c r="C73" s="0" t="n">
        <v>1545</v>
      </c>
      <c r="D73" s="0" t="n">
        <v>97</v>
      </c>
      <c r="E73" s="0" t="n">
        <v>111</v>
      </c>
      <c r="F73" s="0" t="n">
        <v>4</v>
      </c>
      <c r="G73" s="0" t="n">
        <v>146</v>
      </c>
      <c r="H73" s="0" t="n">
        <v>1288</v>
      </c>
      <c r="I73" s="0" t="n">
        <v>1</v>
      </c>
      <c r="J73" s="0" t="n">
        <v>42</v>
      </c>
      <c r="K73" s="0" t="n">
        <v>3</v>
      </c>
      <c r="L73" s="0" t="n">
        <v>7734</v>
      </c>
      <c r="M73" s="0" t="n">
        <v>210</v>
      </c>
    </row>
    <row r="74" customFormat="false" ht="14" hidden="false" customHeight="false" outlineLevel="0" collapsed="false">
      <c r="A74" s="0" t="s">
        <v>72</v>
      </c>
      <c r="B74" s="1" t="n">
        <v>43934</v>
      </c>
      <c r="C74" s="0" t="n">
        <v>1661</v>
      </c>
      <c r="D74" s="0" t="n">
        <v>116</v>
      </c>
      <c r="E74" s="0" t="n">
        <v>118</v>
      </c>
      <c r="F74" s="0" t="n">
        <v>7</v>
      </c>
      <c r="G74" s="0" t="n">
        <v>177</v>
      </c>
      <c r="H74" s="0" t="n">
        <v>1366</v>
      </c>
      <c r="I74" s="0" t="n">
        <v>1</v>
      </c>
      <c r="J74" s="0" t="n">
        <v>45</v>
      </c>
      <c r="K74" s="0" t="n">
        <v>3</v>
      </c>
      <c r="L74" s="0" t="n">
        <v>8473</v>
      </c>
      <c r="M74" s="0" t="n">
        <v>230</v>
      </c>
    </row>
    <row r="75" customFormat="false" ht="14" hidden="false" customHeight="false" outlineLevel="0" collapsed="false">
      <c r="A75" s="0" t="s">
        <v>72</v>
      </c>
      <c r="B75" s="1" t="n">
        <v>43935</v>
      </c>
      <c r="C75" s="0" t="n">
        <v>1763</v>
      </c>
      <c r="D75" s="0" t="n">
        <v>102</v>
      </c>
      <c r="E75" s="0" t="n">
        <v>126</v>
      </c>
      <c r="F75" s="0" t="n">
        <v>8</v>
      </c>
      <c r="G75" s="0" t="n">
        <v>203</v>
      </c>
      <c r="H75" s="0" t="n">
        <v>1434</v>
      </c>
      <c r="I75" s="0" t="n">
        <v>1</v>
      </c>
      <c r="J75" s="0" t="n">
        <v>48</v>
      </c>
      <c r="K75" s="0" t="n">
        <v>3</v>
      </c>
      <c r="L75" s="0" t="n">
        <v>8952</v>
      </c>
      <c r="M75" s="0" t="n">
        <v>243</v>
      </c>
    </row>
    <row r="76" customFormat="false" ht="14" hidden="false" customHeight="false" outlineLevel="0" collapsed="false">
      <c r="A76" s="0" t="s">
        <v>72</v>
      </c>
      <c r="B76" s="1" t="n">
        <v>43936</v>
      </c>
      <c r="C76" s="0" t="n">
        <v>1888</v>
      </c>
      <c r="D76" s="0" t="n">
        <v>125</v>
      </c>
      <c r="E76" s="0" t="n">
        <v>126</v>
      </c>
      <c r="F76" s="0" t="n">
        <v>0</v>
      </c>
      <c r="G76" s="0" t="n">
        <v>217</v>
      </c>
      <c r="H76" s="0" t="n">
        <v>1545</v>
      </c>
      <c r="I76" s="0" t="n">
        <v>1</v>
      </c>
      <c r="J76" s="0" t="n">
        <v>51</v>
      </c>
      <c r="K76" s="0" t="n">
        <v>3</v>
      </c>
      <c r="L76" s="0" t="n">
        <v>9609</v>
      </c>
      <c r="M76" s="0" t="n">
        <v>260</v>
      </c>
    </row>
    <row r="77" customFormat="false" ht="14" hidden="false" customHeight="false" outlineLevel="0" collapsed="false">
      <c r="A77" s="0" t="s">
        <v>72</v>
      </c>
      <c r="B77" s="1" t="n">
        <v>43937</v>
      </c>
      <c r="C77" s="0" t="n">
        <v>2024</v>
      </c>
      <c r="D77" s="0" t="n">
        <v>136</v>
      </c>
      <c r="E77" s="0" t="n">
        <v>127</v>
      </c>
      <c r="F77" s="0" t="n">
        <v>1</v>
      </c>
      <c r="G77" s="0" t="n">
        <v>229</v>
      </c>
      <c r="H77" s="0" t="n">
        <v>1668</v>
      </c>
      <c r="I77" s="0" t="n">
        <v>1</v>
      </c>
      <c r="J77" s="0" t="n">
        <v>55</v>
      </c>
      <c r="K77" s="0" t="n">
        <v>3</v>
      </c>
      <c r="L77" s="0" t="n">
        <v>10392</v>
      </c>
      <c r="M77" s="0" t="n">
        <v>282</v>
      </c>
    </row>
    <row r="78" customFormat="false" ht="14" hidden="false" customHeight="false" outlineLevel="0" collapsed="false">
      <c r="A78" s="0" t="s">
        <v>72</v>
      </c>
      <c r="B78" s="1" t="n">
        <v>43938</v>
      </c>
      <c r="C78" s="0" t="n">
        <v>2283</v>
      </c>
      <c r="D78" s="0" t="n">
        <v>259</v>
      </c>
      <c r="E78" s="0" t="n">
        <v>130</v>
      </c>
      <c r="F78" s="0" t="n">
        <v>3</v>
      </c>
      <c r="G78" s="0" t="n">
        <v>249</v>
      </c>
      <c r="H78" s="0" t="n">
        <v>1904</v>
      </c>
      <c r="I78" s="0" t="n">
        <v>1</v>
      </c>
      <c r="J78" s="0" t="n">
        <v>62</v>
      </c>
      <c r="K78" s="0" t="n">
        <v>4</v>
      </c>
      <c r="L78" s="0" t="n">
        <v>11996</v>
      </c>
      <c r="M78" s="0" t="n">
        <v>325</v>
      </c>
    </row>
    <row r="79" customFormat="false" ht="14" hidden="false" customHeight="false" outlineLevel="0" collapsed="false">
      <c r="A79" s="0" t="s">
        <v>72</v>
      </c>
      <c r="B79" s="1" t="n">
        <v>43939</v>
      </c>
      <c r="C79" s="0" t="n">
        <v>2564</v>
      </c>
      <c r="D79" s="0" t="n">
        <v>281</v>
      </c>
      <c r="E79" s="0" t="n">
        <v>135</v>
      </c>
      <c r="F79" s="0" t="n">
        <v>5</v>
      </c>
      <c r="G79" s="0" t="n">
        <v>281</v>
      </c>
      <c r="H79" s="0" t="n">
        <v>2148</v>
      </c>
      <c r="I79" s="0" t="n">
        <v>1</v>
      </c>
      <c r="J79" s="0" t="n">
        <v>69</v>
      </c>
      <c r="K79" s="0" t="n">
        <v>4</v>
      </c>
      <c r="L79" s="0" t="n">
        <v>12952</v>
      </c>
      <c r="M79" s="0" t="n">
        <v>351</v>
      </c>
    </row>
    <row r="80" customFormat="false" ht="14" hidden="false" customHeight="false" outlineLevel="0" collapsed="false">
      <c r="A80" s="0" t="s">
        <v>72</v>
      </c>
      <c r="B80" s="1" t="n">
        <v>43940</v>
      </c>
      <c r="C80" s="0" t="n">
        <v>2685</v>
      </c>
      <c r="D80" s="0" t="n">
        <v>121</v>
      </c>
      <c r="E80" s="0" t="n">
        <v>137</v>
      </c>
      <c r="F80" s="0" t="n">
        <v>2</v>
      </c>
      <c r="G80" s="0" t="n">
        <v>314</v>
      </c>
      <c r="H80" s="0" t="n">
        <v>2234</v>
      </c>
      <c r="I80" s="0" t="n">
        <v>1</v>
      </c>
      <c r="J80" s="0" t="n">
        <v>73</v>
      </c>
      <c r="K80" s="0" t="n">
        <v>4</v>
      </c>
      <c r="L80" s="0" t="n">
        <v>13689</v>
      </c>
      <c r="M80" s="0" t="n">
        <v>371</v>
      </c>
    </row>
    <row r="81" customFormat="false" ht="14" hidden="false" customHeight="false" outlineLevel="0" collapsed="false">
      <c r="A81" s="0" t="s">
        <v>72</v>
      </c>
      <c r="B81" s="1" t="n">
        <v>43941</v>
      </c>
      <c r="C81" s="0" t="n">
        <v>2855</v>
      </c>
      <c r="D81" s="0" t="n">
        <v>170</v>
      </c>
      <c r="E81" s="0" t="n">
        <v>141</v>
      </c>
      <c r="F81" s="0" t="n">
        <v>4</v>
      </c>
      <c r="G81" s="0" t="n">
        <v>327</v>
      </c>
      <c r="H81" s="0" t="n">
        <v>2387</v>
      </c>
      <c r="I81" s="0" t="n">
        <v>1</v>
      </c>
      <c r="J81" s="0" t="n">
        <v>77</v>
      </c>
      <c r="K81" s="0" t="n">
        <v>4</v>
      </c>
      <c r="L81" s="0" t="n">
        <v>15123</v>
      </c>
      <c r="M81" s="0" t="n">
        <v>410</v>
      </c>
    </row>
    <row r="82" customFormat="false" ht="14" hidden="false" customHeight="false" outlineLevel="0" collapsed="false">
      <c r="A82" s="0" t="s">
        <v>72</v>
      </c>
      <c r="B82" s="1" t="n">
        <v>43942</v>
      </c>
      <c r="C82" s="0" t="n">
        <v>3046</v>
      </c>
      <c r="D82" s="0" t="n">
        <v>191</v>
      </c>
      <c r="E82" s="0" t="n">
        <v>143</v>
      </c>
      <c r="F82" s="0" t="n">
        <v>2</v>
      </c>
      <c r="G82" s="0" t="n">
        <v>350</v>
      </c>
      <c r="H82" s="0" t="n">
        <v>2553</v>
      </c>
      <c r="I82" s="0" t="n">
        <v>1</v>
      </c>
      <c r="J82" s="0" t="n">
        <v>83</v>
      </c>
      <c r="K82" s="0" t="n">
        <v>4</v>
      </c>
      <c r="L82" s="0" t="n">
        <v>16386</v>
      </c>
      <c r="M82" s="0" t="n">
        <v>444</v>
      </c>
    </row>
    <row r="83" customFormat="false" ht="14" hidden="false" customHeight="false" outlineLevel="0" collapsed="false">
      <c r="A83" s="0" t="s">
        <v>72</v>
      </c>
      <c r="B83" s="1" t="n">
        <v>43943</v>
      </c>
      <c r="C83" s="0" t="n">
        <v>3209</v>
      </c>
      <c r="D83" s="0" t="n">
        <v>163</v>
      </c>
      <c r="E83" s="0" t="n">
        <v>145</v>
      </c>
      <c r="F83" s="0" t="n">
        <v>2</v>
      </c>
      <c r="G83" s="0" t="n">
        <v>393</v>
      </c>
      <c r="H83" s="0" t="n">
        <v>2671</v>
      </c>
      <c r="I83" s="0" t="n">
        <v>1</v>
      </c>
      <c r="J83" s="0" t="n">
        <v>87</v>
      </c>
      <c r="K83" s="0" t="n">
        <v>4</v>
      </c>
      <c r="L83" s="0" t="n">
        <v>18100</v>
      </c>
      <c r="M83" s="0" t="n">
        <v>490</v>
      </c>
    </row>
    <row r="84" customFormat="false" ht="14" hidden="false" customHeight="false" outlineLevel="0" collapsed="false">
      <c r="A84" s="0" t="s">
        <v>72</v>
      </c>
      <c r="B84" s="1" t="n">
        <v>43944</v>
      </c>
      <c r="C84" s="0" t="n">
        <v>3446</v>
      </c>
      <c r="D84" s="0" t="n">
        <v>237</v>
      </c>
      <c r="E84" s="0" t="n">
        <v>149</v>
      </c>
      <c r="F84" s="0" t="n">
        <v>4</v>
      </c>
      <c r="G84" s="0" t="n">
        <v>417</v>
      </c>
      <c r="H84" s="0" t="n">
        <v>2880</v>
      </c>
      <c r="I84" s="0" t="n">
        <v>1</v>
      </c>
      <c r="J84" s="0" t="n">
        <v>93</v>
      </c>
      <c r="K84" s="0" t="n">
        <v>4</v>
      </c>
      <c r="L84" s="0" t="n">
        <v>19885</v>
      </c>
      <c r="M84" s="0" t="n">
        <v>539</v>
      </c>
    </row>
    <row r="85" customFormat="false" ht="14" hidden="false" customHeight="false" outlineLevel="0" collapsed="false">
      <c r="A85" s="0" t="s">
        <v>72</v>
      </c>
      <c r="B85" s="1" t="n">
        <v>43945</v>
      </c>
      <c r="C85" s="0" t="n">
        <v>3568</v>
      </c>
      <c r="D85" s="0" t="n">
        <v>122</v>
      </c>
      <c r="E85" s="0" t="n">
        <v>155</v>
      </c>
      <c r="F85" s="0" t="n">
        <v>6</v>
      </c>
      <c r="G85" s="0" t="n">
        <v>456</v>
      </c>
      <c r="H85" s="0" t="n">
        <v>2957</v>
      </c>
      <c r="I85" s="0" t="n">
        <v>1</v>
      </c>
      <c r="J85" s="0" t="n">
        <v>97</v>
      </c>
      <c r="K85" s="0" t="n">
        <v>4</v>
      </c>
      <c r="L85" s="0" t="n">
        <v>21947</v>
      </c>
      <c r="M85" s="0" t="n">
        <v>595</v>
      </c>
    </row>
    <row r="86" customFormat="false" ht="14" hidden="false" customHeight="false" outlineLevel="0" collapsed="false">
      <c r="A86" s="0" t="s">
        <v>72</v>
      </c>
      <c r="B86" s="1" t="n">
        <v>43946</v>
      </c>
      <c r="C86" s="0" t="n">
        <v>3758</v>
      </c>
      <c r="D86" s="0" t="n">
        <v>190</v>
      </c>
      <c r="E86" s="0" t="n">
        <v>158</v>
      </c>
      <c r="F86" s="0" t="n">
        <v>3</v>
      </c>
      <c r="G86" s="0" t="n">
        <v>486</v>
      </c>
      <c r="H86" s="0" t="n">
        <v>3114</v>
      </c>
      <c r="I86" s="0" t="n">
        <v>1</v>
      </c>
      <c r="J86" s="0" t="n">
        <v>102</v>
      </c>
      <c r="K86" s="0" t="n">
        <v>4</v>
      </c>
      <c r="L86" s="0" t="n">
        <v>23933</v>
      </c>
      <c r="M86" s="0" t="n">
        <v>648</v>
      </c>
    </row>
    <row r="87" customFormat="false" ht="14" hidden="false" customHeight="false" outlineLevel="0" collapsed="false">
      <c r="A87" s="0" t="s">
        <v>72</v>
      </c>
      <c r="B87" s="1" t="n">
        <v>43947</v>
      </c>
      <c r="C87" s="0" t="n">
        <v>3897</v>
      </c>
      <c r="D87" s="0" t="n">
        <v>139</v>
      </c>
      <c r="E87" s="0" t="n">
        <v>159</v>
      </c>
      <c r="F87" s="0" t="n">
        <v>1</v>
      </c>
      <c r="G87" s="0" t="n">
        <v>537</v>
      </c>
      <c r="H87" s="0" t="n">
        <v>3201</v>
      </c>
      <c r="I87" s="0" t="n">
        <v>1</v>
      </c>
      <c r="J87" s="0" t="n">
        <v>106</v>
      </c>
      <c r="K87" s="0" t="n">
        <v>4</v>
      </c>
      <c r="L87" s="0" t="n">
        <v>25443</v>
      </c>
      <c r="M87" s="0" t="n">
        <v>689</v>
      </c>
    </row>
    <row r="88" customFormat="false" ht="14" hidden="false" customHeight="false" outlineLevel="0" collapsed="false">
      <c r="A88" s="0" t="s">
        <v>72</v>
      </c>
      <c r="B88" s="1" t="n">
        <v>43948</v>
      </c>
      <c r="C88" s="0" t="n">
        <v>4065</v>
      </c>
      <c r="D88" s="0" t="n">
        <v>168</v>
      </c>
      <c r="E88" s="0" t="n">
        <v>161</v>
      </c>
      <c r="F88" s="0" t="n">
        <v>2</v>
      </c>
      <c r="G88" s="0" t="n">
        <v>593</v>
      </c>
      <c r="H88" s="0" t="n">
        <v>3311</v>
      </c>
      <c r="I88" s="0" t="n">
        <v>1</v>
      </c>
      <c r="J88" s="0" t="n">
        <v>110</v>
      </c>
      <c r="K88" s="0" t="n">
        <v>4</v>
      </c>
      <c r="L88" s="0" t="n">
        <v>27399</v>
      </c>
      <c r="M88" s="0" t="n">
        <v>742</v>
      </c>
    </row>
    <row r="89" customFormat="false" ht="14" hidden="false" customHeight="false" outlineLevel="0" collapsed="false">
      <c r="A89" s="0" t="s">
        <v>72</v>
      </c>
      <c r="B89" s="1" t="n">
        <v>43949</v>
      </c>
      <c r="C89" s="2" t="n">
        <v>4120</v>
      </c>
      <c r="D89" s="2" t="n">
        <v>55</v>
      </c>
      <c r="E89" s="2" t="n">
        <v>162</v>
      </c>
      <c r="F89" s="2" t="n">
        <v>1</v>
      </c>
      <c r="G89" s="2" t="n">
        <v>695</v>
      </c>
      <c r="H89" s="2" t="n">
        <v>3263</v>
      </c>
      <c r="I89" s="2" t="n">
        <v>1</v>
      </c>
      <c r="J89" s="2" t="n">
        <v>112</v>
      </c>
      <c r="K89" s="2" t="n">
        <v>4</v>
      </c>
      <c r="L89" s="2" t="n">
        <v>29254</v>
      </c>
      <c r="M89" s="2" t="n">
        <v>793</v>
      </c>
    </row>
    <row r="90" customFormat="false" ht="14" hidden="false" customHeight="false" outlineLevel="0" collapsed="false">
      <c r="A90" s="0" t="s">
        <v>72</v>
      </c>
      <c r="B90" s="1" t="n">
        <v>43950</v>
      </c>
      <c r="C90" s="2" t="n">
        <v>4252</v>
      </c>
      <c r="D90" s="2" t="n">
        <v>132</v>
      </c>
      <c r="E90" s="2" t="n">
        <v>165</v>
      </c>
      <c r="F90" s="2" t="n">
        <v>3</v>
      </c>
      <c r="G90" s="2" t="n">
        <v>778</v>
      </c>
      <c r="H90" s="2" t="n">
        <v>3309</v>
      </c>
      <c r="I90" s="2" t="n">
        <v>1</v>
      </c>
      <c r="J90" s="2" t="n">
        <v>115</v>
      </c>
      <c r="K90" s="2" t="n">
        <v>4</v>
      </c>
      <c r="L90" s="2" t="n">
        <v>32250</v>
      </c>
      <c r="M90" s="2" t="n">
        <v>874</v>
      </c>
    </row>
    <row r="91" customFormat="false" ht="14" hidden="false" customHeight="false" outlineLevel="0" collapsed="false">
      <c r="A91" s="0" t="s">
        <v>72</v>
      </c>
      <c r="B91" s="1" t="n">
        <v>43951</v>
      </c>
      <c r="C91" s="2" t="n">
        <v>4321</v>
      </c>
      <c r="D91" s="2" t="n">
        <v>69</v>
      </c>
      <c r="E91" s="2" t="n">
        <v>168</v>
      </c>
      <c r="F91" s="2" t="n">
        <v>3</v>
      </c>
      <c r="G91" s="2" t="n">
        <v>928</v>
      </c>
      <c r="H91" s="2" t="n">
        <v>3225</v>
      </c>
      <c r="I91" s="2" t="n">
        <v>1</v>
      </c>
      <c r="J91" s="2" t="n">
        <v>117</v>
      </c>
      <c r="K91" s="2" t="n">
        <v>5</v>
      </c>
      <c r="L91" s="2" t="n">
        <v>32930</v>
      </c>
      <c r="M91" s="2" t="n">
        <v>892</v>
      </c>
    </row>
    <row r="92" customFormat="false" ht="14" hidden="false" customHeight="false" outlineLevel="0" collapsed="false">
      <c r="A92" s="0" t="s">
        <v>72</v>
      </c>
      <c r="B92" s="1" t="n">
        <v>43952</v>
      </c>
      <c r="C92" s="2" t="n">
        <v>4423</v>
      </c>
      <c r="D92" s="2" t="n">
        <v>102</v>
      </c>
      <c r="E92" s="2" t="n">
        <v>170</v>
      </c>
      <c r="F92" s="2" t="n">
        <v>2</v>
      </c>
      <c r="G92" s="2" t="n">
        <v>984</v>
      </c>
      <c r="H92" s="2" t="n">
        <v>3269</v>
      </c>
      <c r="I92" s="2" t="n">
        <v>1</v>
      </c>
      <c r="J92" s="2" t="n">
        <v>120</v>
      </c>
      <c r="K92" s="2" t="n">
        <v>5</v>
      </c>
      <c r="L92" s="2" t="n">
        <v>34841</v>
      </c>
      <c r="M92" s="2" t="n">
        <v>944</v>
      </c>
    </row>
    <row r="93" customFormat="false" ht="14" hidden="false" customHeight="false" outlineLevel="0" collapsed="false">
      <c r="A93" s="0" t="s">
        <v>72</v>
      </c>
      <c r="B93" s="1" t="n">
        <v>43953</v>
      </c>
      <c r="C93" s="0" t="n">
        <f aca="false">sheet1!apm94</f>
        <v>4569</v>
      </c>
      <c r="D93" s="0" t="n">
        <f aca="false">sheet1!apn94</f>
        <v>146</v>
      </c>
      <c r="E93" s="0" t="n">
        <f aca="false">sheet1!apo94</f>
        <v>171</v>
      </c>
      <c r="F93" s="0" t="n">
        <f aca="false">sheet1!app94</f>
        <v>1</v>
      </c>
      <c r="G93" s="0" t="n">
        <f aca="false">sheet1!apq94</f>
        <v>1083</v>
      </c>
      <c r="H93" s="0" t="n">
        <f aca="false">sheet1!apr94</f>
        <v>3315</v>
      </c>
      <c r="I93" s="0" t="n">
        <f aca="false">sheet1!aps94</f>
        <v>1</v>
      </c>
      <c r="J93" s="0" t="n">
        <f aca="false">sheet1!apt94</f>
        <v>124</v>
      </c>
      <c r="K93" s="0" t="n">
        <f aca="false">sheet1!apu94</f>
        <v>5</v>
      </c>
      <c r="L93" s="0" t="n">
        <f aca="false">sheet1!apv94</f>
        <v>37006</v>
      </c>
      <c r="M93" s="0" t="n">
        <f aca="false">sheet1!apw94</f>
        <v>1003</v>
      </c>
    </row>
    <row r="94" customFormat="false" ht="14" hidden="false" customHeight="false" outlineLevel="0" collapsed="false">
      <c r="A94" s="0" t="s">
        <v>72</v>
      </c>
      <c r="B94" s="1" t="n">
        <v>43954</v>
      </c>
      <c r="C94" s="0" t="n">
        <f aca="false">sheet1!apm95</f>
        <v>4729</v>
      </c>
      <c r="D94" s="0" t="n">
        <f aca="false">sheet1!apn95</f>
        <v>160</v>
      </c>
      <c r="E94" s="0" t="n">
        <f aca="false">sheet1!apo95</f>
        <v>173</v>
      </c>
      <c r="F94" s="0" t="n">
        <f aca="false">sheet1!app95</f>
        <v>2</v>
      </c>
      <c r="G94" s="0" t="n">
        <f aca="false">sheet1!apq95</f>
        <v>1256</v>
      </c>
      <c r="H94" s="0" t="n">
        <f aca="false">sheet1!apr95</f>
        <v>3300</v>
      </c>
      <c r="I94" s="0" t="n">
        <f aca="false">sheet1!aps95</f>
        <v>1</v>
      </c>
      <c r="J94" s="0" t="n">
        <f aca="false">sheet1!apt95</f>
        <v>128</v>
      </c>
      <c r="K94" s="0" t="n">
        <f aca="false">sheet1!apu95</f>
        <v>5</v>
      </c>
      <c r="L94" s="0" t="n">
        <f aca="false">sheet1!apv95</f>
        <v>39367</v>
      </c>
      <c r="M94" s="0" t="n">
        <f aca="false">sheet1!apw95</f>
        <v>1067</v>
      </c>
    </row>
    <row r="95" customFormat="false" ht="14" hidden="false" customHeight="false" outlineLevel="0" collapsed="false">
      <c r="A95" s="0" t="s">
        <v>72</v>
      </c>
      <c r="B95" s="1" t="n">
        <v>43955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5"/>
  <sheetViews>
    <sheetView showFormulas="false" showGridLines="true" showRowColHeaders="true" showZeros="true" rightToLeft="false" tabSelected="false" showOutlineSymbols="true" defaultGridColor="true" view="normal" topLeftCell="A62" colorId="64" zoomScale="100" zoomScaleNormal="100" zoomScalePageLayoutView="100" workbookViewId="0">
      <selection pane="topLeft" activeCell="C93" activeCellId="1" sqref="B90 C93"/>
    </sheetView>
  </sheetViews>
  <sheetFormatPr defaultColWidth="8.9921875" defaultRowHeight="14" zeroHeight="false" outlineLevelRow="0" outlineLevelCol="0"/>
  <cols>
    <col collapsed="false" customWidth="true" hidden="false" outlineLevel="0" max="1" min="1" style="0" width="11.25"/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73</v>
      </c>
      <c r="B2" s="1" t="n">
        <v>43862</v>
      </c>
    </row>
    <row r="3" customFormat="false" ht="14" hidden="false" customHeight="false" outlineLevel="0" collapsed="false">
      <c r="A3" s="0" t="s">
        <v>73</v>
      </c>
      <c r="B3" s="1" t="n">
        <v>43863</v>
      </c>
    </row>
    <row r="4" customFormat="false" ht="14" hidden="false" customHeight="false" outlineLevel="0" collapsed="false">
      <c r="A4" s="0" t="s">
        <v>73</v>
      </c>
      <c r="B4" s="1" t="n">
        <v>43864</v>
      </c>
    </row>
    <row r="5" customFormat="false" ht="14" hidden="false" customHeight="false" outlineLevel="0" collapsed="false">
      <c r="A5" s="0" t="s">
        <v>73</v>
      </c>
      <c r="B5" s="1" t="n">
        <v>43865</v>
      </c>
    </row>
    <row r="6" customFormat="false" ht="14" hidden="false" customHeight="false" outlineLevel="0" collapsed="false">
      <c r="A6" s="0" t="s">
        <v>73</v>
      </c>
      <c r="B6" s="1" t="n">
        <v>43866</v>
      </c>
    </row>
    <row r="7" customFormat="false" ht="14" hidden="false" customHeight="false" outlineLevel="0" collapsed="false">
      <c r="A7" s="0" t="s">
        <v>73</v>
      </c>
      <c r="B7" s="1" t="n">
        <v>43867</v>
      </c>
    </row>
    <row r="8" customFormat="false" ht="14" hidden="false" customHeight="false" outlineLevel="0" collapsed="false">
      <c r="A8" s="0" t="s">
        <v>73</v>
      </c>
      <c r="B8" s="1" t="n">
        <v>43868</v>
      </c>
    </row>
    <row r="9" customFormat="false" ht="14" hidden="false" customHeight="false" outlineLevel="0" collapsed="false">
      <c r="A9" s="0" t="s">
        <v>73</v>
      </c>
      <c r="B9" s="1" t="n">
        <v>43869</v>
      </c>
    </row>
    <row r="10" customFormat="false" ht="14" hidden="false" customHeight="false" outlineLevel="0" collapsed="false">
      <c r="A10" s="0" t="s">
        <v>73</v>
      </c>
      <c r="B10" s="1" t="n">
        <v>43870</v>
      </c>
    </row>
    <row r="11" customFormat="false" ht="14" hidden="false" customHeight="false" outlineLevel="0" collapsed="false">
      <c r="A11" s="0" t="s">
        <v>73</v>
      </c>
      <c r="B11" s="1" t="n">
        <v>43871</v>
      </c>
    </row>
    <row r="12" customFormat="false" ht="14" hidden="false" customHeight="false" outlineLevel="0" collapsed="false">
      <c r="A12" s="0" t="s">
        <v>73</v>
      </c>
      <c r="B12" s="1" t="n">
        <v>43872</v>
      </c>
    </row>
    <row r="13" customFormat="false" ht="14" hidden="false" customHeight="false" outlineLevel="0" collapsed="false">
      <c r="A13" s="0" t="s">
        <v>73</v>
      </c>
      <c r="B13" s="1" t="n">
        <v>43873</v>
      </c>
    </row>
    <row r="14" customFormat="false" ht="14" hidden="false" customHeight="false" outlineLevel="0" collapsed="false">
      <c r="A14" s="0" t="s">
        <v>73</v>
      </c>
      <c r="B14" s="1" t="n">
        <v>43874</v>
      </c>
    </row>
    <row r="15" customFormat="false" ht="14" hidden="false" customHeight="false" outlineLevel="0" collapsed="false">
      <c r="A15" s="0" t="s">
        <v>73</v>
      </c>
      <c r="B15" s="1" t="n">
        <v>43875</v>
      </c>
    </row>
    <row r="16" customFormat="false" ht="14" hidden="false" customHeight="false" outlineLevel="0" collapsed="false">
      <c r="A16" s="0" t="s">
        <v>73</v>
      </c>
      <c r="B16" s="1" t="n">
        <v>43876</v>
      </c>
    </row>
    <row r="17" customFormat="false" ht="14" hidden="false" customHeight="false" outlineLevel="0" collapsed="false">
      <c r="A17" s="0" t="s">
        <v>73</v>
      </c>
      <c r="B17" s="1" t="n">
        <v>43877</v>
      </c>
    </row>
    <row r="18" customFormat="false" ht="14" hidden="false" customHeight="false" outlineLevel="0" collapsed="false">
      <c r="A18" s="0" t="s">
        <v>73</v>
      </c>
      <c r="B18" s="1" t="n">
        <v>43878</v>
      </c>
    </row>
    <row r="19" customFormat="false" ht="14" hidden="false" customHeight="false" outlineLevel="0" collapsed="false">
      <c r="A19" s="0" t="s">
        <v>73</v>
      </c>
      <c r="B19" s="1" t="n">
        <v>43879</v>
      </c>
    </row>
    <row r="20" customFormat="false" ht="14" hidden="false" customHeight="false" outlineLevel="0" collapsed="false">
      <c r="A20" s="0" t="s">
        <v>73</v>
      </c>
      <c r="B20" s="1" t="n">
        <v>43880</v>
      </c>
    </row>
    <row r="21" customFormat="false" ht="14" hidden="false" customHeight="false" outlineLevel="0" collapsed="false">
      <c r="A21" s="0" t="s">
        <v>73</v>
      </c>
      <c r="B21" s="1" t="n">
        <v>43881</v>
      </c>
    </row>
    <row r="22" customFormat="false" ht="14" hidden="false" customHeight="false" outlineLevel="0" collapsed="false">
      <c r="A22" s="0" t="s">
        <v>73</v>
      </c>
      <c r="B22" s="1" t="n">
        <v>43882</v>
      </c>
    </row>
    <row r="23" customFormat="false" ht="14" hidden="false" customHeight="false" outlineLevel="0" collapsed="false">
      <c r="A23" s="0" t="s">
        <v>73</v>
      </c>
      <c r="B23" s="1" t="n">
        <v>43883</v>
      </c>
    </row>
    <row r="24" customFormat="false" ht="14" hidden="false" customHeight="false" outlineLevel="0" collapsed="false">
      <c r="A24" s="0" t="s">
        <v>73</v>
      </c>
      <c r="B24" s="1" t="n">
        <v>43884</v>
      </c>
    </row>
    <row r="25" customFormat="false" ht="14" hidden="false" customHeight="false" outlineLevel="0" collapsed="false">
      <c r="A25" s="0" t="s">
        <v>73</v>
      </c>
      <c r="B25" s="1" t="n">
        <v>43885</v>
      </c>
    </row>
    <row r="26" customFormat="false" ht="14" hidden="false" customHeight="false" outlineLevel="0" collapsed="false">
      <c r="A26" s="0" t="s">
        <v>73</v>
      </c>
      <c r="B26" s="1" t="n">
        <v>43886</v>
      </c>
    </row>
    <row r="27" customFormat="false" ht="14" hidden="false" customHeight="false" outlineLevel="0" collapsed="false">
      <c r="A27" s="0" t="s">
        <v>73</v>
      </c>
      <c r="B27" s="1" t="n">
        <v>43887</v>
      </c>
    </row>
    <row r="28" customFormat="false" ht="14" hidden="false" customHeight="false" outlineLevel="0" collapsed="false">
      <c r="A28" s="0" t="s">
        <v>73</v>
      </c>
      <c r="B28" s="1" t="n">
        <v>43888</v>
      </c>
    </row>
    <row r="29" customFormat="false" ht="14" hidden="false" customHeight="false" outlineLevel="0" collapsed="false">
      <c r="A29" s="0" t="s">
        <v>73</v>
      </c>
      <c r="B29" s="1" t="n">
        <v>43889</v>
      </c>
    </row>
    <row r="30" customFormat="false" ht="14" hidden="false" customHeight="false" outlineLevel="0" collapsed="false">
      <c r="A30" s="0" t="s">
        <v>73</v>
      </c>
      <c r="B30" s="1" t="n">
        <v>43890</v>
      </c>
    </row>
    <row r="31" customFormat="false" ht="14" hidden="false" customHeight="false" outlineLevel="0" collapsed="false">
      <c r="A31" s="0" t="s">
        <v>73</v>
      </c>
      <c r="B31" s="1" t="n">
        <v>43891</v>
      </c>
    </row>
    <row r="32" customFormat="false" ht="14" hidden="false" customHeight="false" outlineLevel="0" collapsed="false">
      <c r="A32" s="0" t="s">
        <v>73</v>
      </c>
      <c r="B32" s="1" t="n">
        <v>43892</v>
      </c>
    </row>
    <row r="33" customFormat="false" ht="14" hidden="false" customHeight="false" outlineLevel="0" collapsed="false">
      <c r="A33" s="0" t="s">
        <v>73</v>
      </c>
      <c r="B33" s="1" t="n">
        <v>43893</v>
      </c>
    </row>
    <row r="34" customFormat="false" ht="14" hidden="false" customHeight="false" outlineLevel="0" collapsed="false">
      <c r="A34" s="0" t="s">
        <v>73</v>
      </c>
      <c r="B34" s="1" t="n">
        <v>43894</v>
      </c>
    </row>
    <row r="35" customFormat="false" ht="14" hidden="false" customHeight="false" outlineLevel="0" collapsed="false">
      <c r="A35" s="0" t="s">
        <v>73</v>
      </c>
      <c r="B35" s="1" t="n">
        <v>43895</v>
      </c>
    </row>
    <row r="36" customFormat="false" ht="14" hidden="false" customHeight="false" outlineLevel="0" collapsed="false">
      <c r="A36" s="0" t="s">
        <v>73</v>
      </c>
      <c r="B36" s="1" t="n">
        <v>43896</v>
      </c>
    </row>
    <row r="37" customFormat="false" ht="14" hidden="false" customHeight="false" outlineLevel="0" collapsed="false">
      <c r="A37" s="0" t="s">
        <v>73</v>
      </c>
      <c r="B37" s="1" t="n">
        <v>43897</v>
      </c>
      <c r="C37" s="0" t="n">
        <v>17</v>
      </c>
      <c r="H37" s="0" t="n">
        <v>17</v>
      </c>
    </row>
    <row r="38" customFormat="false" ht="14" hidden="false" customHeight="false" outlineLevel="0" collapsed="false">
      <c r="A38" s="0" t="s">
        <v>73</v>
      </c>
      <c r="B38" s="1" t="n">
        <v>43898</v>
      </c>
      <c r="C38" s="0" t="n">
        <v>19</v>
      </c>
      <c r="D38" s="0" t="n">
        <v>2</v>
      </c>
      <c r="H38" s="0" t="n">
        <v>19</v>
      </c>
    </row>
    <row r="39" customFormat="false" ht="14" hidden="false" customHeight="false" outlineLevel="0" collapsed="false">
      <c r="A39" s="0" t="s">
        <v>73</v>
      </c>
      <c r="B39" s="1" t="n">
        <v>43899</v>
      </c>
      <c r="C39" s="0" t="n">
        <v>20</v>
      </c>
      <c r="D39" s="0" t="n">
        <v>1</v>
      </c>
      <c r="H39" s="0" t="n">
        <v>20</v>
      </c>
      <c r="J39" s="0" t="n">
        <v>0.5</v>
      </c>
    </row>
    <row r="40" customFormat="false" ht="14" hidden="false" customHeight="false" outlineLevel="0" collapsed="false">
      <c r="A40" s="0" t="s">
        <v>73</v>
      </c>
      <c r="B40" s="1" t="n">
        <v>43900</v>
      </c>
      <c r="C40" s="0" t="n">
        <v>20</v>
      </c>
      <c r="D40" s="0" t="n">
        <v>0</v>
      </c>
      <c r="H40" s="0" t="n">
        <v>20</v>
      </c>
      <c r="J40" s="0" t="n">
        <v>0.5</v>
      </c>
    </row>
    <row r="41" customFormat="false" ht="14" hidden="false" customHeight="false" outlineLevel="0" collapsed="false">
      <c r="A41" s="0" t="s">
        <v>73</v>
      </c>
      <c r="B41" s="1" t="n">
        <v>43901</v>
      </c>
      <c r="C41" s="0" t="n">
        <v>20</v>
      </c>
      <c r="D41" s="0" t="n">
        <v>0</v>
      </c>
      <c r="H41" s="0" t="n">
        <v>20</v>
      </c>
      <c r="J41" s="0" t="n">
        <v>0.5</v>
      </c>
    </row>
    <row r="42" customFormat="false" ht="14" hidden="false" customHeight="false" outlineLevel="0" collapsed="false">
      <c r="A42" s="0" t="s">
        <v>73</v>
      </c>
      <c r="B42" s="1" t="n">
        <v>43902</v>
      </c>
      <c r="C42" s="0" t="n">
        <v>20</v>
      </c>
      <c r="D42" s="0" t="n">
        <v>0</v>
      </c>
      <c r="H42" s="0" t="n">
        <v>20</v>
      </c>
      <c r="J42" s="0" t="n">
        <v>0.5</v>
      </c>
    </row>
    <row r="43" customFormat="false" ht="14" hidden="false" customHeight="false" outlineLevel="0" collapsed="false">
      <c r="A43" s="0" t="s">
        <v>73</v>
      </c>
      <c r="B43" s="1" t="n">
        <v>43903</v>
      </c>
      <c r="C43" s="0" t="n">
        <v>26</v>
      </c>
      <c r="D43" s="0" t="n">
        <v>6</v>
      </c>
      <c r="E43" s="0" t="n">
        <v>2</v>
      </c>
      <c r="F43" s="0" t="n">
        <v>2</v>
      </c>
      <c r="G43" s="0" t="n">
        <v>10</v>
      </c>
      <c r="H43" s="0" t="n">
        <v>14</v>
      </c>
      <c r="J43" s="0" t="n">
        <v>0.6</v>
      </c>
    </row>
    <row r="44" customFormat="false" ht="14" hidden="false" customHeight="false" outlineLevel="0" collapsed="false">
      <c r="A44" s="0" t="s">
        <v>73</v>
      </c>
      <c r="B44" s="1" t="n">
        <v>43904</v>
      </c>
      <c r="C44" s="0" t="n">
        <v>26</v>
      </c>
      <c r="D44" s="0" t="n">
        <v>0</v>
      </c>
      <c r="E44" s="0" t="n">
        <v>2</v>
      </c>
      <c r="F44" s="0" t="n">
        <v>0</v>
      </c>
      <c r="G44" s="0" t="n">
        <v>10</v>
      </c>
      <c r="H44" s="0" t="n">
        <v>14</v>
      </c>
      <c r="J44" s="0" t="n">
        <v>0.6</v>
      </c>
    </row>
    <row r="45" customFormat="false" ht="14" hidden="false" customHeight="false" outlineLevel="0" collapsed="false">
      <c r="A45" s="0" t="s">
        <v>73</v>
      </c>
      <c r="B45" s="1" t="n">
        <v>43905</v>
      </c>
      <c r="C45" s="0" t="n">
        <v>37</v>
      </c>
      <c r="D45" s="0" t="n">
        <v>11</v>
      </c>
      <c r="E45" s="0" t="n">
        <v>3</v>
      </c>
      <c r="F45" s="0" t="n">
        <v>1</v>
      </c>
      <c r="G45" s="0" t="n">
        <v>10</v>
      </c>
      <c r="H45" s="0" t="n">
        <v>24</v>
      </c>
      <c r="J45" s="0" t="n">
        <v>0.8</v>
      </c>
    </row>
    <row r="46" customFormat="false" ht="14" hidden="false" customHeight="false" outlineLevel="0" collapsed="false">
      <c r="A46" s="0" t="s">
        <v>73</v>
      </c>
      <c r="B46" s="1" t="n">
        <v>43906</v>
      </c>
      <c r="C46" s="0" t="n">
        <v>48</v>
      </c>
      <c r="D46" s="0" t="n">
        <v>11</v>
      </c>
      <c r="E46" s="0" t="n">
        <v>4</v>
      </c>
      <c r="F46" s="0" t="n">
        <v>1</v>
      </c>
      <c r="G46" s="0" t="n">
        <v>10</v>
      </c>
      <c r="H46" s="0" t="n">
        <v>34</v>
      </c>
      <c r="J46" s="0" t="n">
        <v>1.1</v>
      </c>
    </row>
    <row r="47" customFormat="false" ht="14" hidden="false" customHeight="false" outlineLevel="0" collapsed="false">
      <c r="A47" s="0" t="s">
        <v>73</v>
      </c>
      <c r="B47" s="1" t="n">
        <v>43907</v>
      </c>
      <c r="C47" s="0" t="n">
        <v>60</v>
      </c>
      <c r="D47" s="0" t="n">
        <v>12</v>
      </c>
      <c r="E47" s="0" t="n">
        <v>4</v>
      </c>
      <c r="F47" s="0" t="n">
        <v>0</v>
      </c>
      <c r="G47" s="0" t="n">
        <v>10</v>
      </c>
      <c r="H47" s="0" t="n">
        <v>46</v>
      </c>
      <c r="J47" s="0" t="n">
        <v>1.4</v>
      </c>
    </row>
    <row r="48" customFormat="false" ht="14" hidden="false" customHeight="false" outlineLevel="0" collapsed="false">
      <c r="A48" s="0" t="s">
        <v>73</v>
      </c>
      <c r="B48" s="1" t="n">
        <v>43908</v>
      </c>
      <c r="C48" s="0" t="n">
        <v>61</v>
      </c>
      <c r="D48" s="0" t="n">
        <v>1</v>
      </c>
      <c r="E48" s="0" t="n">
        <v>5</v>
      </c>
      <c r="F48" s="0" t="n">
        <v>1</v>
      </c>
      <c r="G48" s="0" t="n">
        <v>10</v>
      </c>
      <c r="H48" s="0" t="n">
        <v>46</v>
      </c>
      <c r="J48" s="0" t="n">
        <v>1.4</v>
      </c>
    </row>
    <row r="49" customFormat="false" ht="14" hidden="false" customHeight="false" outlineLevel="0" collapsed="false">
      <c r="A49" s="0" t="s">
        <v>73</v>
      </c>
      <c r="B49" s="1" t="n">
        <v>43909</v>
      </c>
      <c r="C49" s="0" t="n">
        <v>75</v>
      </c>
      <c r="D49" s="0" t="n">
        <v>14</v>
      </c>
      <c r="E49" s="0" t="n">
        <v>7</v>
      </c>
      <c r="F49" s="0" t="n">
        <v>2</v>
      </c>
      <c r="G49" s="0" t="n">
        <v>32</v>
      </c>
      <c r="H49" s="0" t="n">
        <v>36</v>
      </c>
      <c r="J49" s="0" t="n">
        <v>2</v>
      </c>
    </row>
    <row r="50" customFormat="false" ht="14" hidden="false" customHeight="false" outlineLevel="0" collapsed="false">
      <c r="A50" s="0" t="s">
        <v>73</v>
      </c>
      <c r="B50" s="1" t="n">
        <v>43910</v>
      </c>
      <c r="C50" s="0" t="n">
        <v>90</v>
      </c>
      <c r="D50" s="0" t="n">
        <v>15</v>
      </c>
      <c r="E50" s="0" t="n">
        <v>9</v>
      </c>
      <c r="F50" s="0" t="n">
        <v>2</v>
      </c>
      <c r="G50" s="0" t="n">
        <v>32</v>
      </c>
      <c r="H50" s="0" t="n">
        <v>49</v>
      </c>
      <c r="J50" s="0" t="n">
        <v>2</v>
      </c>
    </row>
    <row r="51" customFormat="false" ht="14" hidden="false" customHeight="false" outlineLevel="0" collapsed="false">
      <c r="A51" s="0" t="s">
        <v>73</v>
      </c>
      <c r="B51" s="1" t="n">
        <v>43911</v>
      </c>
      <c r="C51" s="0" t="n">
        <v>95</v>
      </c>
      <c r="D51" s="0" t="n">
        <v>5</v>
      </c>
      <c r="E51" s="0" t="n">
        <v>11</v>
      </c>
      <c r="F51" s="0" t="n">
        <v>2</v>
      </c>
      <c r="G51" s="0" t="n">
        <v>32</v>
      </c>
      <c r="H51" s="0" t="n">
        <v>52</v>
      </c>
      <c r="J51" s="0" t="n">
        <v>2</v>
      </c>
    </row>
    <row r="52" customFormat="false" ht="14" hidden="false" customHeight="false" outlineLevel="0" collapsed="false">
      <c r="A52" s="0" t="s">
        <v>73</v>
      </c>
      <c r="B52" s="1" t="n">
        <v>43912</v>
      </c>
      <c r="C52" s="0" t="n">
        <v>139</v>
      </c>
      <c r="D52" s="0" t="n">
        <v>44</v>
      </c>
      <c r="E52" s="0" t="n">
        <v>15</v>
      </c>
      <c r="F52" s="0" t="n">
        <v>4</v>
      </c>
      <c r="G52" s="0" t="n">
        <v>65</v>
      </c>
      <c r="H52" s="0" t="n">
        <v>59</v>
      </c>
      <c r="J52" s="0" t="n">
        <v>3</v>
      </c>
    </row>
    <row r="53" customFormat="false" ht="14" hidden="false" customHeight="false" outlineLevel="0" collapsed="false">
      <c r="A53" s="0" t="s">
        <v>73</v>
      </c>
      <c r="B53" s="1" t="n">
        <v>43913</v>
      </c>
      <c r="C53" s="0" t="n">
        <v>201</v>
      </c>
      <c r="D53" s="0" t="n">
        <v>62</v>
      </c>
      <c r="E53" s="0" t="n">
        <v>17</v>
      </c>
      <c r="F53" s="0" t="n">
        <v>2</v>
      </c>
      <c r="G53" s="0" t="n">
        <v>65</v>
      </c>
      <c r="H53" s="0" t="n">
        <v>119</v>
      </c>
      <c r="J53" s="0" t="n">
        <v>5</v>
      </c>
    </row>
    <row r="54" customFormat="false" ht="14" hidden="false" customHeight="false" outlineLevel="0" collapsed="false">
      <c r="A54" s="0" t="s">
        <v>73</v>
      </c>
      <c r="B54" s="1" t="n">
        <v>43914</v>
      </c>
      <c r="C54" s="0" t="n">
        <v>230</v>
      </c>
      <c r="D54" s="0" t="n">
        <v>29</v>
      </c>
      <c r="E54" s="0" t="n">
        <v>17</v>
      </c>
      <c r="F54" s="0" t="n">
        <v>0</v>
      </c>
      <c r="G54" s="0" t="n">
        <v>65</v>
      </c>
      <c r="H54" s="0" t="n">
        <v>148</v>
      </c>
      <c r="J54" s="0" t="n">
        <v>5</v>
      </c>
    </row>
    <row r="55" customFormat="false" ht="14" hidden="false" customHeight="false" outlineLevel="0" collapsed="false">
      <c r="A55" s="0" t="s">
        <v>73</v>
      </c>
      <c r="B55" s="1" t="n">
        <v>43915</v>
      </c>
      <c r="C55" s="0" t="n">
        <v>264</v>
      </c>
      <c r="D55" s="0" t="n">
        <v>34</v>
      </c>
      <c r="E55" s="0" t="n">
        <v>19</v>
      </c>
      <c r="F55" s="0" t="n">
        <v>2</v>
      </c>
      <c r="G55" s="0" t="n">
        <v>24</v>
      </c>
      <c r="H55" s="0" t="n">
        <v>221</v>
      </c>
      <c r="J55" s="0" t="n">
        <v>6</v>
      </c>
      <c r="K55" s="0" t="n">
        <v>0.4</v>
      </c>
    </row>
    <row r="56" customFormat="false" ht="14" hidden="false" customHeight="false" outlineLevel="0" collapsed="false">
      <c r="A56" s="0" t="s">
        <v>73</v>
      </c>
      <c r="B56" s="1" t="n">
        <v>43916</v>
      </c>
      <c r="C56" s="0" t="n">
        <v>302</v>
      </c>
      <c r="D56" s="0" t="n">
        <v>38</v>
      </c>
      <c r="E56" s="0" t="n">
        <v>21</v>
      </c>
      <c r="F56" s="0" t="n">
        <v>2</v>
      </c>
      <c r="G56" s="0" t="n">
        <v>65</v>
      </c>
      <c r="H56" s="0" t="n">
        <v>216</v>
      </c>
      <c r="J56" s="0" t="n">
        <v>7</v>
      </c>
      <c r="K56" s="0" t="n">
        <v>0.5</v>
      </c>
    </row>
    <row r="57" customFormat="false" ht="14" hidden="false" customHeight="false" outlineLevel="0" collapsed="false">
      <c r="A57" s="0" t="s">
        <v>73</v>
      </c>
      <c r="B57" s="1" t="n">
        <v>43917</v>
      </c>
      <c r="C57" s="0" t="n">
        <v>367</v>
      </c>
      <c r="D57" s="0" t="n">
        <v>65</v>
      </c>
      <c r="E57" s="0" t="n">
        <v>25</v>
      </c>
      <c r="F57" s="0" t="n">
        <v>4</v>
      </c>
      <c r="G57" s="0" t="n">
        <v>29</v>
      </c>
      <c r="H57" s="0" t="n">
        <v>313</v>
      </c>
      <c r="J57" s="0" t="n">
        <v>8</v>
      </c>
      <c r="K57" s="0" t="n">
        <v>0.6</v>
      </c>
    </row>
    <row r="58" customFormat="false" ht="14" hidden="false" customHeight="false" outlineLevel="0" collapsed="false">
      <c r="A58" s="0" t="s">
        <v>73</v>
      </c>
      <c r="B58" s="1" t="n">
        <v>43918</v>
      </c>
      <c r="C58" s="0" t="n">
        <v>409</v>
      </c>
      <c r="D58" s="0" t="n">
        <v>42</v>
      </c>
      <c r="E58" s="0" t="n">
        <v>26</v>
      </c>
      <c r="F58" s="0" t="n">
        <v>1</v>
      </c>
      <c r="G58" s="0" t="n">
        <v>29</v>
      </c>
      <c r="H58" s="0" t="n">
        <v>354</v>
      </c>
      <c r="J58" s="0" t="n">
        <v>9</v>
      </c>
      <c r="K58" s="0" t="n">
        <v>0.6</v>
      </c>
    </row>
    <row r="59" customFormat="false" ht="14" hidden="false" customHeight="false" outlineLevel="0" collapsed="false">
      <c r="A59" s="0" t="s">
        <v>73</v>
      </c>
      <c r="B59" s="1" t="n">
        <v>43919</v>
      </c>
      <c r="C59" s="0" t="n">
        <v>454</v>
      </c>
      <c r="D59" s="0" t="n">
        <v>45</v>
      </c>
      <c r="E59" s="0" t="n">
        <v>29</v>
      </c>
      <c r="F59" s="0" t="n">
        <v>3</v>
      </c>
      <c r="G59" s="0" t="n">
        <v>31</v>
      </c>
      <c r="H59" s="0" t="n">
        <v>394</v>
      </c>
      <c r="J59" s="0" t="n">
        <v>10</v>
      </c>
      <c r="K59" s="0" t="n">
        <v>0.7</v>
      </c>
    </row>
    <row r="60" customFormat="false" ht="14" hidden="false" customHeight="false" outlineLevel="0" collapsed="false">
      <c r="A60" s="0" t="s">
        <v>73</v>
      </c>
      <c r="B60" s="1" t="n">
        <v>43920</v>
      </c>
      <c r="C60" s="0" t="n">
        <v>511</v>
      </c>
      <c r="D60" s="0" t="n">
        <v>57</v>
      </c>
      <c r="E60" s="0" t="n">
        <v>31</v>
      </c>
      <c r="F60" s="0" t="n">
        <v>2</v>
      </c>
      <c r="G60" s="0" t="n">
        <v>31</v>
      </c>
      <c r="H60" s="0" t="n">
        <v>449</v>
      </c>
      <c r="J60" s="0" t="n">
        <v>12</v>
      </c>
      <c r="K60" s="0" t="n">
        <v>0.7</v>
      </c>
    </row>
    <row r="61" customFormat="false" ht="14" hidden="false" customHeight="false" outlineLevel="0" collapsed="false">
      <c r="A61" s="0" t="s">
        <v>73</v>
      </c>
      <c r="B61" s="1" t="n">
        <v>43921</v>
      </c>
      <c r="C61" s="0" t="n">
        <v>584</v>
      </c>
      <c r="D61" s="0" t="n">
        <v>73</v>
      </c>
      <c r="E61" s="0" t="n">
        <v>35</v>
      </c>
      <c r="F61" s="0" t="n">
        <v>4</v>
      </c>
      <c r="G61" s="0" t="n">
        <v>37</v>
      </c>
      <c r="H61" s="0" t="n">
        <v>512</v>
      </c>
      <c r="J61" s="0" t="n">
        <v>13</v>
      </c>
      <c r="K61" s="0" t="n">
        <v>0.8</v>
      </c>
    </row>
    <row r="62" customFormat="false" ht="14" hidden="false" customHeight="false" outlineLevel="0" collapsed="false">
      <c r="A62" s="0" t="s">
        <v>73</v>
      </c>
      <c r="B62" s="1" t="n">
        <v>43922</v>
      </c>
      <c r="C62" s="0" t="n">
        <v>716</v>
      </c>
      <c r="D62" s="0" t="n">
        <v>132</v>
      </c>
      <c r="E62" s="0" t="n">
        <v>44</v>
      </c>
      <c r="F62" s="0" t="n">
        <v>9</v>
      </c>
      <c r="G62" s="0" t="n">
        <v>46</v>
      </c>
      <c r="H62" s="0" t="n">
        <v>626</v>
      </c>
      <c r="J62" s="0" t="n">
        <v>16</v>
      </c>
      <c r="K62" s="0" t="n">
        <v>1</v>
      </c>
    </row>
    <row r="63" customFormat="false" ht="14" hidden="false" customHeight="false" outlineLevel="0" collapsed="false">
      <c r="A63" s="0" t="s">
        <v>73</v>
      </c>
      <c r="B63" s="1" t="n">
        <v>43923</v>
      </c>
      <c r="C63" s="0" t="n">
        <v>847</v>
      </c>
      <c r="D63" s="0" t="n">
        <v>131</v>
      </c>
      <c r="E63" s="0" t="n">
        <v>58</v>
      </c>
      <c r="F63" s="0" t="n">
        <v>14</v>
      </c>
      <c r="G63" s="0" t="n">
        <v>61</v>
      </c>
      <c r="H63" s="0" t="n">
        <v>728</v>
      </c>
      <c r="J63" s="0" t="n">
        <v>19</v>
      </c>
      <c r="K63" s="0" t="n">
        <v>1</v>
      </c>
    </row>
    <row r="64" customFormat="false" ht="14" hidden="false" customHeight="false" outlineLevel="0" collapsed="false">
      <c r="A64" s="0" t="s">
        <v>73</v>
      </c>
      <c r="B64" s="1" t="n">
        <v>43924</v>
      </c>
      <c r="C64" s="0" t="n">
        <v>986</v>
      </c>
      <c r="D64" s="0" t="n">
        <v>139</v>
      </c>
      <c r="E64" s="0" t="n">
        <v>86</v>
      </c>
      <c r="F64" s="0" t="n">
        <v>28</v>
      </c>
      <c r="G64" s="0" t="n">
        <v>61</v>
      </c>
      <c r="H64" s="0" t="n">
        <v>839</v>
      </c>
      <c r="J64" s="0" t="n">
        <v>22</v>
      </c>
      <c r="K64" s="0" t="n">
        <v>2</v>
      </c>
    </row>
    <row r="65" customFormat="false" ht="14" hidden="false" customHeight="false" outlineLevel="0" collapsed="false">
      <c r="A65" s="0" t="s">
        <v>73</v>
      </c>
      <c r="B65" s="1" t="n">
        <v>43925</v>
      </c>
      <c r="C65" s="0" t="n">
        <v>1171</v>
      </c>
      <c r="D65" s="0" t="n">
        <v>185</v>
      </c>
      <c r="E65" s="0" t="n">
        <v>105</v>
      </c>
      <c r="F65" s="0" t="n">
        <v>19</v>
      </c>
      <c r="G65" s="0" t="n">
        <v>62</v>
      </c>
      <c r="H65" s="0" t="n">
        <v>1004</v>
      </c>
      <c r="J65" s="0" t="n">
        <v>27</v>
      </c>
      <c r="K65" s="0" t="n">
        <v>2</v>
      </c>
    </row>
    <row r="66" customFormat="false" ht="14" hidden="false" customHeight="false" outlineLevel="0" collapsed="false">
      <c r="A66" s="0" t="s">
        <v>73</v>
      </c>
      <c r="B66" s="1" t="n">
        <v>43926</v>
      </c>
      <c r="C66" s="0" t="n">
        <v>1251</v>
      </c>
      <c r="D66" s="0" t="n">
        <v>80</v>
      </c>
      <c r="E66" s="0" t="n">
        <v>130</v>
      </c>
      <c r="F66" s="0" t="n">
        <v>25</v>
      </c>
      <c r="G66" s="0" t="n">
        <v>90</v>
      </c>
      <c r="H66" s="0" t="n">
        <v>1031</v>
      </c>
      <c r="J66" s="0" t="n">
        <v>29</v>
      </c>
      <c r="K66" s="0" t="n">
        <v>3</v>
      </c>
      <c r="L66" s="0" t="n">
        <v>3359</v>
      </c>
      <c r="M66" s="0" t="n">
        <v>77</v>
      </c>
    </row>
    <row r="67" customFormat="false" ht="14" hidden="false" customHeight="false" outlineLevel="0" collapsed="false">
      <c r="A67" s="0" t="s">
        <v>73</v>
      </c>
      <c r="B67" s="1" t="n">
        <v>43927</v>
      </c>
      <c r="C67" s="0" t="n">
        <v>1320</v>
      </c>
      <c r="D67" s="0" t="n">
        <v>69</v>
      </c>
      <c r="E67" s="0" t="n">
        <v>152</v>
      </c>
      <c r="F67" s="0" t="n">
        <v>22</v>
      </c>
      <c r="G67" s="0" t="n">
        <v>90</v>
      </c>
      <c r="H67" s="0" t="n">
        <v>1078</v>
      </c>
      <c r="I67" s="0" t="n">
        <v>46</v>
      </c>
      <c r="J67" s="0" t="n">
        <v>30</v>
      </c>
      <c r="K67" s="0" t="n">
        <v>3</v>
      </c>
      <c r="L67" s="0" t="n">
        <v>3359</v>
      </c>
      <c r="M67" s="0" t="n">
        <v>77</v>
      </c>
    </row>
    <row r="68" customFormat="false" ht="14" hidden="false" customHeight="false" outlineLevel="0" collapsed="false">
      <c r="A68" s="0" t="s">
        <v>73</v>
      </c>
      <c r="B68" s="1" t="n">
        <v>43928</v>
      </c>
      <c r="C68" s="0" t="n">
        <v>1423</v>
      </c>
      <c r="D68" s="0" t="n">
        <v>103</v>
      </c>
      <c r="E68" s="0" t="n">
        <v>173</v>
      </c>
      <c r="F68" s="0" t="n">
        <v>21</v>
      </c>
      <c r="G68" s="0" t="n">
        <v>90</v>
      </c>
      <c r="H68" s="0" t="n">
        <v>1160</v>
      </c>
      <c r="I68" s="0" t="n">
        <v>46</v>
      </c>
      <c r="J68" s="0" t="n">
        <v>32</v>
      </c>
      <c r="K68" s="0" t="n">
        <v>4</v>
      </c>
      <c r="L68" s="0" t="n">
        <v>3359</v>
      </c>
      <c r="M68" s="0" t="n">
        <v>77</v>
      </c>
    </row>
    <row r="69" customFormat="false" ht="14" hidden="false" customHeight="false" outlineLevel="0" collapsed="false">
      <c r="A69" s="0" t="s">
        <v>73</v>
      </c>
      <c r="B69" s="1" t="n">
        <v>43929</v>
      </c>
      <c r="C69" s="0" t="n">
        <v>1468</v>
      </c>
      <c r="D69" s="0" t="n">
        <v>45</v>
      </c>
      <c r="E69" s="0" t="n">
        <v>193</v>
      </c>
      <c r="F69" s="0" t="n">
        <v>20</v>
      </c>
      <c r="G69" s="0" t="n">
        <v>113</v>
      </c>
      <c r="H69" s="0" t="n">
        <v>1162</v>
      </c>
      <c r="I69" s="0" t="n">
        <v>46</v>
      </c>
      <c r="J69" s="0" t="n">
        <v>33</v>
      </c>
      <c r="K69" s="0" t="n">
        <v>4</v>
      </c>
      <c r="L69" s="0" t="n">
        <v>3359</v>
      </c>
      <c r="M69" s="0" t="n">
        <v>77</v>
      </c>
    </row>
    <row r="70" customFormat="false" ht="14" hidden="false" customHeight="false" outlineLevel="0" collapsed="false">
      <c r="A70" s="0" t="s">
        <v>73</v>
      </c>
      <c r="B70" s="1" t="n">
        <v>43930</v>
      </c>
      <c r="C70" s="0" t="n">
        <v>1572</v>
      </c>
      <c r="D70" s="0" t="n">
        <v>104</v>
      </c>
      <c r="E70" s="0" t="n">
        <v>205</v>
      </c>
      <c r="F70" s="0" t="n">
        <v>12</v>
      </c>
      <c r="G70" s="0" t="n">
        <v>237</v>
      </c>
      <c r="H70" s="0" t="n">
        <v>1130</v>
      </c>
      <c r="I70" s="0" t="n">
        <v>46</v>
      </c>
      <c r="J70" s="0" t="n">
        <v>36</v>
      </c>
      <c r="K70" s="0" t="n">
        <v>5</v>
      </c>
      <c r="L70" s="0" t="n">
        <v>3359</v>
      </c>
      <c r="M70" s="0" t="n">
        <v>77</v>
      </c>
    </row>
    <row r="71" customFormat="false" ht="14" hidden="false" customHeight="false" outlineLevel="0" collapsed="false">
      <c r="A71" s="0" t="s">
        <v>73</v>
      </c>
      <c r="B71" s="1" t="n">
        <v>43931</v>
      </c>
      <c r="C71" s="0" t="n">
        <v>1666</v>
      </c>
      <c r="D71" s="0" t="n">
        <v>94</v>
      </c>
      <c r="E71" s="0" t="n">
        <v>235</v>
      </c>
      <c r="F71" s="0" t="n">
        <v>30</v>
      </c>
      <c r="G71" s="0" t="n">
        <v>347</v>
      </c>
      <c r="H71" s="0" t="n">
        <v>1084</v>
      </c>
      <c r="I71" s="0" t="n">
        <v>46</v>
      </c>
      <c r="J71" s="0" t="n">
        <v>38</v>
      </c>
      <c r="K71" s="0" t="n">
        <v>5</v>
      </c>
      <c r="L71" s="0" t="n">
        <v>3359</v>
      </c>
      <c r="M71" s="0" t="n">
        <v>77</v>
      </c>
    </row>
    <row r="72" customFormat="false" ht="14" hidden="false" customHeight="false" outlineLevel="0" collapsed="false">
      <c r="A72" s="0" t="s">
        <v>73</v>
      </c>
      <c r="B72" s="1" t="n">
        <v>43932</v>
      </c>
      <c r="C72" s="0" t="n">
        <v>1761</v>
      </c>
      <c r="D72" s="0" t="n">
        <v>95</v>
      </c>
      <c r="E72" s="0" t="n">
        <v>256</v>
      </c>
      <c r="F72" s="0" t="n">
        <v>21</v>
      </c>
      <c r="G72" s="0" t="n">
        <v>405</v>
      </c>
      <c r="H72" s="0" t="n">
        <v>1100</v>
      </c>
      <c r="I72" s="0" t="n">
        <v>46</v>
      </c>
      <c r="J72" s="0" t="n">
        <v>40</v>
      </c>
      <c r="K72" s="0" t="n">
        <v>6</v>
      </c>
      <c r="L72" s="0" t="n">
        <v>3359</v>
      </c>
      <c r="M72" s="0" t="n">
        <v>77</v>
      </c>
    </row>
    <row r="73" customFormat="false" ht="14" hidden="false" customHeight="false" outlineLevel="0" collapsed="false">
      <c r="A73" s="0" t="s">
        <v>73</v>
      </c>
      <c r="B73" s="1" t="n">
        <v>43933</v>
      </c>
      <c r="C73" s="0" t="n">
        <v>1825</v>
      </c>
      <c r="D73" s="0" t="n">
        <v>64</v>
      </c>
      <c r="E73" s="0" t="n">
        <v>275</v>
      </c>
      <c r="F73" s="0" t="n">
        <v>19</v>
      </c>
      <c r="G73" s="0" t="n">
        <v>460</v>
      </c>
      <c r="H73" s="0" t="n">
        <v>1090</v>
      </c>
      <c r="I73" s="0" t="n">
        <v>46</v>
      </c>
      <c r="J73" s="0" t="n">
        <v>42</v>
      </c>
      <c r="K73" s="0" t="n">
        <v>6</v>
      </c>
      <c r="L73" s="0" t="n">
        <v>3359</v>
      </c>
      <c r="M73" s="0" t="n">
        <v>77</v>
      </c>
    </row>
    <row r="74" customFormat="false" ht="14" hidden="false" customHeight="false" outlineLevel="0" collapsed="false">
      <c r="A74" s="0" t="s">
        <v>73</v>
      </c>
      <c r="B74" s="1" t="n">
        <v>43934</v>
      </c>
      <c r="C74" s="0" t="n">
        <v>1914</v>
      </c>
      <c r="D74" s="0" t="n">
        <v>89</v>
      </c>
      <c r="E74" s="0" t="n">
        <v>293</v>
      </c>
      <c r="F74" s="0" t="n">
        <v>18</v>
      </c>
      <c r="G74" s="0" t="n">
        <v>591</v>
      </c>
      <c r="H74" s="0" t="n">
        <v>1030</v>
      </c>
      <c r="I74" s="0" t="n">
        <v>60</v>
      </c>
      <c r="J74" s="0" t="n">
        <v>44</v>
      </c>
      <c r="K74" s="0" t="n">
        <v>7</v>
      </c>
      <c r="L74" s="0" t="n">
        <v>3359</v>
      </c>
      <c r="M74" s="0" t="n">
        <v>77</v>
      </c>
    </row>
    <row r="75" customFormat="false" ht="14" hidden="false" customHeight="false" outlineLevel="0" collapsed="false">
      <c r="A75" s="0" t="s">
        <v>73</v>
      </c>
      <c r="B75" s="1" t="n">
        <v>43935</v>
      </c>
      <c r="C75" s="0" t="n">
        <v>1983</v>
      </c>
      <c r="D75" s="0" t="n">
        <v>69</v>
      </c>
      <c r="E75" s="0" t="n">
        <v>313</v>
      </c>
      <c r="F75" s="0" t="n">
        <v>20</v>
      </c>
      <c r="G75" s="0" t="n">
        <v>601</v>
      </c>
      <c r="H75" s="0" t="n">
        <v>1069</v>
      </c>
      <c r="I75" s="0" t="n">
        <v>60</v>
      </c>
      <c r="J75" s="0" t="n">
        <v>45</v>
      </c>
      <c r="K75" s="0" t="n">
        <v>7</v>
      </c>
      <c r="L75" s="0" t="n">
        <v>3359</v>
      </c>
      <c r="M75" s="0" t="n">
        <v>77</v>
      </c>
    </row>
    <row r="76" customFormat="false" ht="14" hidden="false" customHeight="false" outlineLevel="0" collapsed="false">
      <c r="A76" s="0" t="s">
        <v>73</v>
      </c>
      <c r="B76" s="1" t="n">
        <v>43936</v>
      </c>
      <c r="C76" s="0" t="n">
        <v>2070</v>
      </c>
      <c r="D76" s="0" t="n">
        <v>87</v>
      </c>
      <c r="E76" s="0" t="n">
        <v>326</v>
      </c>
      <c r="F76" s="0" t="n">
        <v>13</v>
      </c>
      <c r="G76" s="0" t="n">
        <v>691</v>
      </c>
      <c r="H76" s="0" t="n">
        <v>1053</v>
      </c>
      <c r="I76" s="0" t="n">
        <v>60</v>
      </c>
      <c r="J76" s="0" t="n">
        <v>47</v>
      </c>
      <c r="K76" s="0" t="n">
        <v>7</v>
      </c>
      <c r="L76" s="0" t="n">
        <v>3359</v>
      </c>
      <c r="M76" s="0" t="n">
        <v>77</v>
      </c>
    </row>
    <row r="77" customFormat="false" ht="14" hidden="false" customHeight="false" outlineLevel="0" collapsed="false">
      <c r="A77" s="0" t="s">
        <v>73</v>
      </c>
      <c r="B77" s="1" t="n">
        <v>43937</v>
      </c>
      <c r="C77" s="0" t="n">
        <v>2160</v>
      </c>
      <c r="D77" s="0" t="n">
        <v>90</v>
      </c>
      <c r="E77" s="0" t="n">
        <v>336</v>
      </c>
      <c r="F77" s="0" t="n">
        <v>10</v>
      </c>
      <c r="G77" s="0" t="n">
        <v>708</v>
      </c>
      <c r="H77" s="0" t="n">
        <v>1116</v>
      </c>
      <c r="I77" s="0" t="n">
        <v>60</v>
      </c>
      <c r="J77" s="0" t="n">
        <v>49</v>
      </c>
      <c r="K77" s="0" t="n">
        <v>8</v>
      </c>
      <c r="L77" s="0" t="n">
        <v>3359</v>
      </c>
      <c r="M77" s="0" t="n">
        <v>77</v>
      </c>
    </row>
    <row r="78" customFormat="false" ht="14" hidden="false" customHeight="false" outlineLevel="0" collapsed="false">
      <c r="A78" s="0" t="s">
        <v>73</v>
      </c>
      <c r="B78" s="1" t="n">
        <v>43938</v>
      </c>
      <c r="C78" s="0" t="n">
        <v>2268</v>
      </c>
      <c r="D78" s="0" t="n">
        <v>108</v>
      </c>
      <c r="E78" s="0" t="n">
        <v>348</v>
      </c>
      <c r="F78" s="0" t="n">
        <v>12</v>
      </c>
      <c r="G78" s="0" t="n">
        <v>783</v>
      </c>
      <c r="H78" s="0" t="n">
        <v>1137</v>
      </c>
      <c r="I78" s="0" t="n">
        <v>60</v>
      </c>
      <c r="J78" s="0" t="n">
        <v>52</v>
      </c>
      <c r="K78" s="0" t="n">
        <v>8</v>
      </c>
      <c r="L78" s="0" t="n">
        <v>3359</v>
      </c>
      <c r="M78" s="0" t="n">
        <v>77</v>
      </c>
    </row>
    <row r="79" customFormat="false" ht="14" hidden="false" customHeight="false" outlineLevel="0" collapsed="false">
      <c r="A79" s="0" t="s">
        <v>73</v>
      </c>
      <c r="B79" s="1" t="n">
        <v>43939</v>
      </c>
      <c r="C79" s="0" t="n">
        <v>2418</v>
      </c>
      <c r="D79" s="0" t="n">
        <v>150</v>
      </c>
      <c r="E79" s="0" t="n">
        <v>364</v>
      </c>
      <c r="F79" s="0" t="n">
        <v>16</v>
      </c>
      <c r="G79" s="0" t="n">
        <v>846</v>
      </c>
      <c r="H79" s="0" t="n">
        <v>1208</v>
      </c>
      <c r="I79" s="0" t="n">
        <v>60</v>
      </c>
      <c r="J79" s="0" t="n">
        <v>55</v>
      </c>
      <c r="K79" s="0" t="n">
        <v>8</v>
      </c>
      <c r="L79" s="0" t="n">
        <v>3359</v>
      </c>
      <c r="M79" s="0" t="n">
        <v>77</v>
      </c>
    </row>
    <row r="80" customFormat="false" ht="14" hidden="false" customHeight="false" outlineLevel="0" collapsed="false">
      <c r="A80" s="0" t="s">
        <v>73</v>
      </c>
      <c r="B80" s="1" t="n">
        <v>43940</v>
      </c>
      <c r="C80" s="0" t="n">
        <v>2534</v>
      </c>
      <c r="D80" s="0" t="n">
        <v>116</v>
      </c>
      <c r="E80" s="0" t="n">
        <v>367</v>
      </c>
      <c r="F80" s="0" t="n">
        <v>3</v>
      </c>
      <c r="G80" s="0" t="n">
        <v>894</v>
      </c>
      <c r="H80" s="0" t="n">
        <v>1273</v>
      </c>
      <c r="I80" s="0" t="n">
        <v>60</v>
      </c>
      <c r="J80" s="0" t="n">
        <v>58</v>
      </c>
      <c r="K80" s="0" t="n">
        <v>8</v>
      </c>
      <c r="L80" s="0" t="n">
        <v>3359</v>
      </c>
      <c r="M80" s="0" t="n">
        <v>77</v>
      </c>
    </row>
    <row r="81" customFormat="false" ht="14" hidden="false" customHeight="false" outlineLevel="0" collapsed="false">
      <c r="A81" s="0" t="s">
        <v>73</v>
      </c>
      <c r="B81" s="1" t="n">
        <v>43941</v>
      </c>
      <c r="C81" s="0" t="n">
        <v>2629</v>
      </c>
      <c r="D81" s="0" t="n">
        <v>95</v>
      </c>
      <c r="E81" s="0" t="n">
        <v>375</v>
      </c>
      <c r="F81" s="0" t="n">
        <v>8</v>
      </c>
      <c r="G81" s="0" t="n">
        <v>1047</v>
      </c>
      <c r="H81" s="0" t="n">
        <v>1207</v>
      </c>
      <c r="I81" s="0" t="n">
        <v>40</v>
      </c>
      <c r="J81" s="0" t="n">
        <v>60</v>
      </c>
      <c r="K81" s="0" t="n">
        <v>9</v>
      </c>
      <c r="L81" s="0" t="n">
        <v>6500</v>
      </c>
      <c r="M81" s="0" t="n">
        <v>148</v>
      </c>
    </row>
    <row r="82" customFormat="false" ht="14" hidden="false" customHeight="false" outlineLevel="0" collapsed="false">
      <c r="A82" s="0" t="s">
        <v>73</v>
      </c>
      <c r="B82" s="1" t="n">
        <v>43942</v>
      </c>
      <c r="C82" s="0" t="n">
        <v>2718</v>
      </c>
      <c r="D82" s="0" t="n">
        <v>89</v>
      </c>
      <c r="E82" s="0" t="n">
        <v>384</v>
      </c>
      <c r="F82" s="0" t="n">
        <v>9</v>
      </c>
      <c r="G82" s="0" t="n">
        <v>1099</v>
      </c>
      <c r="H82" s="0" t="n">
        <v>1235</v>
      </c>
      <c r="I82" s="0" t="n">
        <v>40</v>
      </c>
      <c r="J82" s="0" t="n">
        <v>62</v>
      </c>
      <c r="K82" s="0" t="n">
        <v>9</v>
      </c>
      <c r="L82" s="0" t="n">
        <v>6500</v>
      </c>
      <c r="M82" s="0" t="n">
        <v>148</v>
      </c>
    </row>
    <row r="83" customFormat="false" ht="14" hidden="false" customHeight="false" outlineLevel="0" collapsed="false">
      <c r="A83" s="0" t="s">
        <v>73</v>
      </c>
      <c r="B83" s="1" t="n">
        <v>43943</v>
      </c>
      <c r="C83" s="0" t="n">
        <v>2811</v>
      </c>
      <c r="D83" s="0" t="n">
        <v>93</v>
      </c>
      <c r="E83" s="0" t="n">
        <v>392</v>
      </c>
      <c r="F83" s="0" t="n">
        <v>8</v>
      </c>
      <c r="G83" s="0" t="n">
        <v>1152</v>
      </c>
      <c r="H83" s="0" t="n">
        <v>1267</v>
      </c>
      <c r="I83" s="0" t="n">
        <v>40</v>
      </c>
      <c r="J83" s="0" t="n">
        <v>64</v>
      </c>
      <c r="K83" s="0" t="n">
        <v>9</v>
      </c>
      <c r="L83" s="0" t="n">
        <v>6500</v>
      </c>
      <c r="M83" s="0" t="n">
        <v>148</v>
      </c>
    </row>
    <row r="84" customFormat="false" ht="14" hidden="false" customHeight="false" outlineLevel="0" collapsed="false">
      <c r="A84" s="0" t="s">
        <v>73</v>
      </c>
      <c r="B84" s="1" t="n">
        <v>43944</v>
      </c>
      <c r="C84" s="0" t="n">
        <v>2910</v>
      </c>
      <c r="D84" s="0" t="n">
        <v>99</v>
      </c>
      <c r="E84" s="0" t="n">
        <v>402</v>
      </c>
      <c r="F84" s="0" t="n">
        <v>10</v>
      </c>
      <c r="G84" s="0" t="n">
        <v>1204</v>
      </c>
      <c r="H84" s="0" t="n">
        <v>1304</v>
      </c>
      <c r="I84" s="0" t="n">
        <v>40</v>
      </c>
      <c r="J84" s="0" t="n">
        <v>66</v>
      </c>
      <c r="K84" s="0" t="n">
        <v>9</v>
      </c>
      <c r="L84" s="0" t="n">
        <v>6500</v>
      </c>
      <c r="M84" s="0" t="n">
        <v>148</v>
      </c>
    </row>
    <row r="85" customFormat="false" ht="14" hidden="false" customHeight="false" outlineLevel="0" collapsed="false">
      <c r="A85" s="0" t="s">
        <v>73</v>
      </c>
      <c r="B85" s="1" t="n">
        <v>43945</v>
      </c>
      <c r="C85" s="0" t="n">
        <v>3007</v>
      </c>
      <c r="D85" s="0" t="n">
        <v>97</v>
      </c>
      <c r="E85" s="0" t="n">
        <v>407</v>
      </c>
      <c r="F85" s="0" t="n">
        <v>5</v>
      </c>
      <c r="G85" s="0" t="n">
        <v>1355</v>
      </c>
      <c r="H85" s="0" t="n">
        <v>1245</v>
      </c>
      <c r="I85" s="0" t="n">
        <v>40</v>
      </c>
      <c r="J85" s="0" t="n">
        <v>69</v>
      </c>
      <c r="K85" s="0" t="n">
        <v>9</v>
      </c>
      <c r="L85" s="0" t="n">
        <v>6500</v>
      </c>
      <c r="M85" s="0" t="n">
        <v>148</v>
      </c>
    </row>
    <row r="86" customFormat="false" ht="14" hidden="false" customHeight="false" outlineLevel="0" collapsed="false">
      <c r="A86" s="0" t="s">
        <v>73</v>
      </c>
      <c r="B86" s="1" t="n">
        <v>43946</v>
      </c>
      <c r="C86" s="0" t="n">
        <v>3127</v>
      </c>
      <c r="D86" s="0" t="n">
        <v>120</v>
      </c>
      <c r="E86" s="0" t="n">
        <v>415</v>
      </c>
      <c r="F86" s="0" t="n">
        <v>8</v>
      </c>
      <c r="G86" s="0" t="n">
        <v>1408</v>
      </c>
      <c r="H86" s="0" t="n">
        <v>1304</v>
      </c>
      <c r="I86" s="0" t="n">
        <v>40</v>
      </c>
      <c r="J86" s="0" t="n">
        <v>71</v>
      </c>
      <c r="K86" s="0" t="n">
        <v>9</v>
      </c>
      <c r="L86" s="0" t="n">
        <v>6500</v>
      </c>
      <c r="M86" s="0" t="n">
        <v>148</v>
      </c>
    </row>
    <row r="87" customFormat="false" ht="14" hidden="false" customHeight="false" outlineLevel="0" collapsed="false">
      <c r="A87" s="0" t="s">
        <v>73</v>
      </c>
      <c r="B87" s="1" t="n">
        <v>43947</v>
      </c>
      <c r="C87" s="0" t="n">
        <v>3256</v>
      </c>
      <c r="D87" s="0" t="n">
        <v>129</v>
      </c>
      <c r="E87" s="0" t="n">
        <v>419</v>
      </c>
      <c r="F87" s="0" t="n">
        <v>4</v>
      </c>
      <c r="G87" s="0" t="n">
        <v>1479</v>
      </c>
      <c r="H87" s="0" t="n">
        <v>1358</v>
      </c>
      <c r="I87" s="0" t="n">
        <v>40</v>
      </c>
      <c r="J87" s="0" t="n">
        <v>74</v>
      </c>
      <c r="K87" s="0" t="n">
        <v>10</v>
      </c>
      <c r="L87" s="0" t="n">
        <v>6500</v>
      </c>
      <c r="M87" s="0" t="n">
        <v>148</v>
      </c>
    </row>
    <row r="88" customFormat="false" ht="14" hidden="false" customHeight="false" outlineLevel="0" collapsed="false">
      <c r="A88" s="0" t="s">
        <v>73</v>
      </c>
      <c r="B88" s="1" t="n">
        <v>43948</v>
      </c>
      <c r="C88" s="0" t="n">
        <v>3382</v>
      </c>
      <c r="D88" s="0" t="n">
        <v>126</v>
      </c>
      <c r="E88" s="0" t="n">
        <v>425</v>
      </c>
      <c r="F88" s="0" t="n">
        <v>6</v>
      </c>
      <c r="G88" s="0" t="n">
        <v>1508</v>
      </c>
      <c r="H88" s="0" t="n">
        <v>1449</v>
      </c>
      <c r="I88" s="0" t="n">
        <v>40</v>
      </c>
      <c r="J88" s="0" t="n">
        <v>77</v>
      </c>
      <c r="K88" s="0" t="n">
        <v>10</v>
      </c>
      <c r="L88" s="0" t="n">
        <v>6500</v>
      </c>
      <c r="M88" s="0" t="n">
        <v>148</v>
      </c>
    </row>
    <row r="89" customFormat="false" ht="14" hidden="false" customHeight="false" outlineLevel="0" collapsed="false">
      <c r="A89" s="0" t="s">
        <v>73</v>
      </c>
      <c r="B89" s="1" t="n">
        <v>43949</v>
      </c>
      <c r="C89" s="2" t="n">
        <v>3517</v>
      </c>
      <c r="D89" s="2" t="n">
        <v>135</v>
      </c>
      <c r="E89" s="2" t="n">
        <v>432</v>
      </c>
      <c r="F89" s="2" t="n">
        <v>7</v>
      </c>
      <c r="G89" s="2" t="n">
        <v>1558</v>
      </c>
      <c r="H89" s="2" t="n">
        <v>1527</v>
      </c>
      <c r="I89" s="2" t="n">
        <v>40</v>
      </c>
      <c r="J89" s="2" t="n">
        <v>80</v>
      </c>
      <c r="K89" s="2" t="n">
        <v>10</v>
      </c>
      <c r="L89" s="2" t="n">
        <v>6500</v>
      </c>
      <c r="M89" s="2" t="n">
        <v>148</v>
      </c>
    </row>
    <row r="90" customFormat="false" ht="14" hidden="false" customHeight="false" outlineLevel="0" collapsed="false">
      <c r="A90" s="0" t="s">
        <v>73</v>
      </c>
      <c r="B90" s="1" t="n">
        <v>43950</v>
      </c>
      <c r="C90" s="2" t="n">
        <v>3649</v>
      </c>
      <c r="D90" s="2" t="n">
        <v>132</v>
      </c>
      <c r="E90" s="2" t="n">
        <v>437</v>
      </c>
      <c r="F90" s="2" t="n">
        <v>5</v>
      </c>
      <c r="G90" s="2" t="n">
        <v>1651</v>
      </c>
      <c r="H90" s="2" t="n">
        <v>1561</v>
      </c>
      <c r="I90" s="2" t="n">
        <v>22</v>
      </c>
      <c r="J90" s="2" t="n">
        <v>83</v>
      </c>
      <c r="K90" s="2" t="n">
        <v>10</v>
      </c>
      <c r="L90" s="2" t="n">
        <v>6500</v>
      </c>
      <c r="M90" s="2" t="n">
        <v>148</v>
      </c>
    </row>
    <row r="91" customFormat="false" ht="14" hidden="false" customHeight="false" outlineLevel="0" collapsed="false">
      <c r="A91" s="0" t="s">
        <v>73</v>
      </c>
      <c r="B91" s="1" t="n">
        <v>43951</v>
      </c>
      <c r="C91" s="2" t="n">
        <v>3848</v>
      </c>
      <c r="D91" s="2" t="n">
        <v>199</v>
      </c>
      <c r="E91" s="2" t="n">
        <v>444</v>
      </c>
      <c r="F91" s="2" t="n">
        <v>7</v>
      </c>
      <c r="G91" s="2" t="n">
        <v>1702</v>
      </c>
      <c r="H91" s="2" t="n">
        <v>1702</v>
      </c>
      <c r="I91" s="2" t="n">
        <v>22</v>
      </c>
      <c r="J91" s="2" t="n">
        <v>88</v>
      </c>
      <c r="K91" s="2" t="n">
        <v>10</v>
      </c>
      <c r="L91" s="2" t="n">
        <v>6500</v>
      </c>
      <c r="M91" s="2" t="n">
        <v>148</v>
      </c>
    </row>
    <row r="92" customFormat="false" ht="14" hidden="false" customHeight="false" outlineLevel="0" collapsed="false">
      <c r="A92" s="0" t="s">
        <v>73</v>
      </c>
      <c r="B92" s="1" t="n">
        <v>43952</v>
      </c>
      <c r="C92" s="2" t="n">
        <v>4006</v>
      </c>
      <c r="D92" s="2" t="n">
        <v>158</v>
      </c>
      <c r="E92" s="2" t="n">
        <v>450</v>
      </c>
      <c r="F92" s="2" t="n">
        <v>6</v>
      </c>
      <c r="G92" s="2" t="n">
        <v>1779</v>
      </c>
      <c r="H92" s="2" t="n">
        <v>1777</v>
      </c>
      <c r="I92" s="2" t="n">
        <v>22</v>
      </c>
      <c r="J92" s="2" t="n">
        <v>91</v>
      </c>
      <c r="K92" s="2" t="n">
        <v>10</v>
      </c>
      <c r="L92" s="2" t="n">
        <v>6500</v>
      </c>
      <c r="M92" s="2" t="n">
        <v>148</v>
      </c>
    </row>
    <row r="93" customFormat="false" ht="14" hidden="false" customHeight="false" outlineLevel="0" collapsed="false">
      <c r="A93" s="0" t="s">
        <v>73</v>
      </c>
      <c r="B93" s="1" t="n">
        <v>43953</v>
      </c>
      <c r="C93" s="0" t="n">
        <f aca="false">sheet1!aoq94</f>
        <v>4154</v>
      </c>
      <c r="D93" s="0" t="n">
        <f aca="false">sheet1!aor94</f>
        <v>148</v>
      </c>
      <c r="E93" s="0" t="n">
        <f aca="false">sheet1!aos94</f>
        <v>453</v>
      </c>
      <c r="F93" s="0" t="n">
        <f aca="false">sheet1!aot94</f>
        <v>3</v>
      </c>
      <c r="G93" s="0" t="n">
        <f aca="false">sheet1!aou94</f>
        <v>1821</v>
      </c>
      <c r="H93" s="0" t="n">
        <f aca="false">sheet1!aov94</f>
        <v>1880</v>
      </c>
      <c r="I93" s="0" t="n">
        <f aca="false">sheet1!aow94</f>
        <v>22</v>
      </c>
      <c r="J93" s="0" t="n">
        <f aca="false">sheet1!aox94</f>
        <v>95</v>
      </c>
      <c r="K93" s="0" t="n">
        <f aca="false">sheet1!aoy94</f>
        <v>10</v>
      </c>
      <c r="L93" s="0" t="n">
        <f aca="false">sheet1!aoz94</f>
        <v>6500</v>
      </c>
      <c r="M93" s="0" t="n">
        <f aca="false">sheet1!apa94</f>
        <v>148</v>
      </c>
    </row>
    <row r="94" customFormat="false" ht="14" hidden="false" customHeight="false" outlineLevel="0" collapsed="false">
      <c r="A94" s="0" t="s">
        <v>73</v>
      </c>
      <c r="B94" s="1" t="n">
        <v>43954</v>
      </c>
      <c r="C94" s="0" t="n">
        <f aca="false">sheet1!aoq95</f>
        <v>4295</v>
      </c>
      <c r="D94" s="0" t="n">
        <f aca="false">sheet1!aor95</f>
        <v>141</v>
      </c>
      <c r="E94" s="0" t="n">
        <f aca="false">sheet1!aos95</f>
        <v>459</v>
      </c>
      <c r="F94" s="0" t="n">
        <f aca="false">sheet1!aot95</f>
        <v>6</v>
      </c>
      <c r="G94" s="0" t="n">
        <f aca="false">sheet1!aou95</f>
        <v>1872</v>
      </c>
      <c r="H94" s="0" t="n">
        <f aca="false">sheet1!aov95</f>
        <v>1964</v>
      </c>
      <c r="I94" s="0" t="n">
        <f aca="false">sheet1!aow95</f>
        <v>22</v>
      </c>
      <c r="J94" s="0" t="n">
        <f aca="false">sheet1!aox95</f>
        <v>98</v>
      </c>
      <c r="K94" s="0" t="n">
        <f aca="false">sheet1!aoy95</f>
        <v>10</v>
      </c>
      <c r="L94" s="0" t="n">
        <f aca="false">sheet1!aoz95</f>
        <v>6500</v>
      </c>
      <c r="M94" s="0" t="n">
        <f aca="false">sheet1!apa95</f>
        <v>148</v>
      </c>
    </row>
    <row r="95" customFormat="false" ht="14" hidden="false" customHeight="false" outlineLevel="0" collapsed="false">
      <c r="A95" s="0" t="s">
        <v>73</v>
      </c>
      <c r="B95" s="1" t="n">
        <v>43955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5"/>
  <sheetViews>
    <sheetView showFormulas="false" showGridLines="tru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C93" activeCellId="1" sqref="B90 C93"/>
    </sheetView>
  </sheetViews>
  <sheetFormatPr defaultColWidth="8.9921875" defaultRowHeight="14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74</v>
      </c>
      <c r="B2" s="1" t="n">
        <v>43862</v>
      </c>
    </row>
    <row r="3" customFormat="false" ht="14" hidden="false" customHeight="false" outlineLevel="0" collapsed="false">
      <c r="A3" s="0" t="s">
        <v>74</v>
      </c>
      <c r="B3" s="1" t="n">
        <v>43863</v>
      </c>
    </row>
    <row r="4" customFormat="false" ht="14" hidden="false" customHeight="false" outlineLevel="0" collapsed="false">
      <c r="A4" s="0" t="s">
        <v>74</v>
      </c>
      <c r="B4" s="1" t="n">
        <v>43864</v>
      </c>
    </row>
    <row r="5" customFormat="false" ht="14" hidden="false" customHeight="false" outlineLevel="0" collapsed="false">
      <c r="A5" s="0" t="s">
        <v>74</v>
      </c>
      <c r="B5" s="1" t="n">
        <v>43865</v>
      </c>
    </row>
    <row r="6" customFormat="false" ht="14" hidden="false" customHeight="false" outlineLevel="0" collapsed="false">
      <c r="A6" s="0" t="s">
        <v>74</v>
      </c>
      <c r="B6" s="1" t="n">
        <v>43866</v>
      </c>
    </row>
    <row r="7" customFormat="false" ht="14" hidden="false" customHeight="false" outlineLevel="0" collapsed="false">
      <c r="A7" s="0" t="s">
        <v>74</v>
      </c>
      <c r="B7" s="1" t="n">
        <v>43867</v>
      </c>
    </row>
    <row r="8" customFormat="false" ht="14" hidden="false" customHeight="false" outlineLevel="0" collapsed="false">
      <c r="A8" s="0" t="s">
        <v>74</v>
      </c>
      <c r="B8" s="1" t="n">
        <v>43868</v>
      </c>
    </row>
    <row r="9" customFormat="false" ht="14" hidden="false" customHeight="false" outlineLevel="0" collapsed="false">
      <c r="A9" s="0" t="s">
        <v>74</v>
      </c>
      <c r="B9" s="1" t="n">
        <v>43869</v>
      </c>
    </row>
    <row r="10" customFormat="false" ht="14" hidden="false" customHeight="false" outlineLevel="0" collapsed="false">
      <c r="A10" s="0" t="s">
        <v>74</v>
      </c>
      <c r="B10" s="1" t="n">
        <v>43870</v>
      </c>
    </row>
    <row r="11" customFormat="false" ht="14" hidden="false" customHeight="false" outlineLevel="0" collapsed="false">
      <c r="A11" s="0" t="s">
        <v>74</v>
      </c>
      <c r="B11" s="1" t="n">
        <v>43871</v>
      </c>
    </row>
    <row r="12" customFormat="false" ht="14" hidden="false" customHeight="false" outlineLevel="0" collapsed="false">
      <c r="A12" s="0" t="s">
        <v>74</v>
      </c>
      <c r="B12" s="1" t="n">
        <v>43872</v>
      </c>
    </row>
    <row r="13" customFormat="false" ht="14" hidden="false" customHeight="false" outlineLevel="0" collapsed="false">
      <c r="A13" s="0" t="s">
        <v>74</v>
      </c>
      <c r="B13" s="1" t="n">
        <v>43873</v>
      </c>
    </row>
    <row r="14" customFormat="false" ht="14" hidden="false" customHeight="false" outlineLevel="0" collapsed="false">
      <c r="A14" s="0" t="s">
        <v>74</v>
      </c>
      <c r="B14" s="1" t="n">
        <v>43874</v>
      </c>
    </row>
    <row r="15" customFormat="false" ht="14" hidden="false" customHeight="false" outlineLevel="0" collapsed="false">
      <c r="A15" s="0" t="s">
        <v>74</v>
      </c>
      <c r="B15" s="1" t="n">
        <v>43875</v>
      </c>
    </row>
    <row r="16" customFormat="false" ht="14" hidden="false" customHeight="false" outlineLevel="0" collapsed="false">
      <c r="A16" s="0" t="s">
        <v>74</v>
      </c>
      <c r="B16" s="1" t="n">
        <v>43876</v>
      </c>
    </row>
    <row r="17" customFormat="false" ht="14" hidden="false" customHeight="false" outlineLevel="0" collapsed="false">
      <c r="A17" s="0" t="s">
        <v>74</v>
      </c>
      <c r="B17" s="1" t="n">
        <v>43877</v>
      </c>
    </row>
    <row r="18" customFormat="false" ht="14" hidden="false" customHeight="false" outlineLevel="0" collapsed="false">
      <c r="A18" s="0" t="s">
        <v>74</v>
      </c>
      <c r="B18" s="1" t="n">
        <v>43878</v>
      </c>
    </row>
    <row r="19" customFormat="false" ht="14" hidden="false" customHeight="false" outlineLevel="0" collapsed="false">
      <c r="A19" s="0" t="s">
        <v>74</v>
      </c>
      <c r="B19" s="1" t="n">
        <v>43879</v>
      </c>
    </row>
    <row r="20" customFormat="false" ht="14" hidden="false" customHeight="false" outlineLevel="0" collapsed="false">
      <c r="A20" s="0" t="s">
        <v>74</v>
      </c>
      <c r="B20" s="1" t="n">
        <v>43880</v>
      </c>
    </row>
    <row r="21" customFormat="false" ht="14" hidden="false" customHeight="false" outlineLevel="0" collapsed="false">
      <c r="A21" s="0" t="s">
        <v>74</v>
      </c>
      <c r="B21" s="1" t="n">
        <v>43881</v>
      </c>
    </row>
    <row r="22" customFormat="false" ht="14" hidden="false" customHeight="false" outlineLevel="0" collapsed="false">
      <c r="A22" s="0" t="s">
        <v>74</v>
      </c>
      <c r="B22" s="1" t="n">
        <v>43882</v>
      </c>
    </row>
    <row r="23" customFormat="false" ht="14" hidden="false" customHeight="false" outlineLevel="0" collapsed="false">
      <c r="A23" s="0" t="s">
        <v>74</v>
      </c>
      <c r="B23" s="1" t="n">
        <v>43883</v>
      </c>
    </row>
    <row r="24" customFormat="false" ht="14" hidden="false" customHeight="false" outlineLevel="0" collapsed="false">
      <c r="A24" s="0" t="s">
        <v>74</v>
      </c>
      <c r="B24" s="1" t="n">
        <v>43884</v>
      </c>
    </row>
    <row r="25" customFormat="false" ht="14" hidden="false" customHeight="false" outlineLevel="0" collapsed="false">
      <c r="A25" s="0" t="s">
        <v>74</v>
      </c>
      <c r="B25" s="1" t="n">
        <v>43885</v>
      </c>
    </row>
    <row r="26" customFormat="false" ht="14" hidden="false" customHeight="false" outlineLevel="0" collapsed="false">
      <c r="A26" s="0" t="s">
        <v>74</v>
      </c>
      <c r="B26" s="1" t="n">
        <v>43886</v>
      </c>
    </row>
    <row r="27" customFormat="false" ht="14" hidden="false" customHeight="false" outlineLevel="0" collapsed="false">
      <c r="A27" s="0" t="s">
        <v>74</v>
      </c>
      <c r="B27" s="1" t="n">
        <v>43887</v>
      </c>
    </row>
    <row r="28" customFormat="false" ht="14" hidden="false" customHeight="false" outlineLevel="0" collapsed="false">
      <c r="A28" s="0" t="s">
        <v>74</v>
      </c>
      <c r="B28" s="1" t="n">
        <v>43888</v>
      </c>
    </row>
    <row r="29" customFormat="false" ht="14" hidden="false" customHeight="false" outlineLevel="0" collapsed="false">
      <c r="A29" s="0" t="s">
        <v>74</v>
      </c>
      <c r="B29" s="1" t="n">
        <v>43889</v>
      </c>
    </row>
    <row r="30" customFormat="false" ht="14" hidden="false" customHeight="false" outlineLevel="0" collapsed="false">
      <c r="A30" s="0" t="s">
        <v>74</v>
      </c>
      <c r="B30" s="1" t="n">
        <v>43890</v>
      </c>
    </row>
    <row r="31" customFormat="false" ht="14" hidden="false" customHeight="false" outlineLevel="0" collapsed="false">
      <c r="A31" s="0" t="s">
        <v>74</v>
      </c>
      <c r="B31" s="1" t="n">
        <v>43891</v>
      </c>
    </row>
    <row r="32" customFormat="false" ht="14" hidden="false" customHeight="false" outlineLevel="0" collapsed="false">
      <c r="A32" s="0" t="s">
        <v>74</v>
      </c>
      <c r="B32" s="1" t="n">
        <v>43892</v>
      </c>
    </row>
    <row r="33" customFormat="false" ht="14" hidden="false" customHeight="false" outlineLevel="0" collapsed="false">
      <c r="A33" s="0" t="s">
        <v>74</v>
      </c>
      <c r="B33" s="1" t="n">
        <v>43893</v>
      </c>
    </row>
    <row r="34" customFormat="false" ht="14" hidden="false" customHeight="false" outlineLevel="0" collapsed="false">
      <c r="A34" s="0" t="s">
        <v>74</v>
      </c>
      <c r="B34" s="1" t="n">
        <v>43894</v>
      </c>
    </row>
    <row r="35" customFormat="false" ht="14" hidden="false" customHeight="false" outlineLevel="0" collapsed="false">
      <c r="A35" s="0" t="s">
        <v>74</v>
      </c>
      <c r="B35" s="1" t="n">
        <v>43895</v>
      </c>
    </row>
    <row r="36" customFormat="false" ht="14" hidden="false" customHeight="false" outlineLevel="0" collapsed="false">
      <c r="A36" s="0" t="s">
        <v>74</v>
      </c>
      <c r="B36" s="1" t="n">
        <v>43896</v>
      </c>
    </row>
    <row r="37" customFormat="false" ht="14" hidden="false" customHeight="false" outlineLevel="0" collapsed="false">
      <c r="A37" s="0" t="s">
        <v>74</v>
      </c>
      <c r="B37" s="1" t="n">
        <v>43897</v>
      </c>
      <c r="C37" s="0" t="n">
        <v>1</v>
      </c>
      <c r="D37" s="0" t="n">
        <v>1</v>
      </c>
      <c r="G37" s="0" t="n">
        <v>1</v>
      </c>
    </row>
    <row r="38" customFormat="false" ht="14" hidden="false" customHeight="false" outlineLevel="0" collapsed="false">
      <c r="A38" s="0" t="s">
        <v>74</v>
      </c>
      <c r="B38" s="1" t="n">
        <v>43898</v>
      </c>
      <c r="C38" s="0" t="n">
        <v>1</v>
      </c>
      <c r="D38" s="0" t="n">
        <v>0</v>
      </c>
      <c r="H38" s="0" t="n">
        <v>1</v>
      </c>
    </row>
    <row r="39" customFormat="false" ht="14" hidden="false" customHeight="false" outlineLevel="0" collapsed="false">
      <c r="A39" s="0" t="s">
        <v>74</v>
      </c>
      <c r="B39" s="1" t="n">
        <v>43899</v>
      </c>
      <c r="C39" s="0" t="n">
        <v>1</v>
      </c>
      <c r="D39" s="0" t="n">
        <v>0</v>
      </c>
      <c r="H39" s="0" t="n">
        <v>1</v>
      </c>
      <c r="J39" s="0" t="n">
        <v>0.2</v>
      </c>
    </row>
    <row r="40" customFormat="false" ht="14" hidden="false" customHeight="false" outlineLevel="0" collapsed="false">
      <c r="A40" s="0" t="s">
        <v>74</v>
      </c>
      <c r="B40" s="1" t="n">
        <v>43900</v>
      </c>
      <c r="C40" s="0" t="n">
        <v>1</v>
      </c>
      <c r="D40" s="0" t="n">
        <v>0</v>
      </c>
      <c r="H40" s="0" t="n">
        <v>1</v>
      </c>
      <c r="J40" s="0" t="n">
        <v>0.2</v>
      </c>
    </row>
    <row r="41" customFormat="false" ht="14" hidden="false" customHeight="false" outlineLevel="0" collapsed="false">
      <c r="A41" s="0" t="s">
        <v>74</v>
      </c>
      <c r="B41" s="1" t="n">
        <v>43901</v>
      </c>
      <c r="C41" s="0" t="n">
        <v>3</v>
      </c>
      <c r="D41" s="0" t="n">
        <v>2</v>
      </c>
      <c r="H41" s="0" t="n">
        <v>3</v>
      </c>
      <c r="J41" s="0" t="n">
        <v>0.7</v>
      </c>
    </row>
    <row r="42" customFormat="false" ht="14" hidden="false" customHeight="false" outlineLevel="0" collapsed="false">
      <c r="A42" s="0" t="s">
        <v>74</v>
      </c>
      <c r="B42" s="1" t="n">
        <v>43902</v>
      </c>
      <c r="C42" s="0" t="n">
        <v>3</v>
      </c>
      <c r="D42" s="0" t="n">
        <v>0</v>
      </c>
      <c r="H42" s="0" t="n">
        <v>3</v>
      </c>
      <c r="J42" s="0" t="n">
        <v>0.7</v>
      </c>
    </row>
    <row r="43" customFormat="false" ht="14" hidden="false" customHeight="false" outlineLevel="0" collapsed="false">
      <c r="A43" s="0" t="s">
        <v>74</v>
      </c>
      <c r="B43" s="1" t="n">
        <v>43903</v>
      </c>
      <c r="C43" s="0" t="n">
        <v>6</v>
      </c>
      <c r="D43" s="0" t="n">
        <v>3</v>
      </c>
      <c r="H43" s="0" t="n">
        <v>6</v>
      </c>
      <c r="J43" s="0" t="n">
        <v>1.5</v>
      </c>
    </row>
    <row r="44" customFormat="false" ht="14" hidden="false" customHeight="false" outlineLevel="0" collapsed="false">
      <c r="A44" s="0" t="s">
        <v>74</v>
      </c>
      <c r="B44" s="1" t="n">
        <v>43904</v>
      </c>
      <c r="C44" s="0" t="n">
        <v>6</v>
      </c>
      <c r="D44" s="0" t="n">
        <v>0</v>
      </c>
      <c r="H44" s="0" t="n">
        <v>6</v>
      </c>
      <c r="J44" s="0" t="n">
        <v>1.5</v>
      </c>
    </row>
    <row r="45" customFormat="false" ht="14" hidden="false" customHeight="false" outlineLevel="0" collapsed="false">
      <c r="A45" s="0" t="s">
        <v>74</v>
      </c>
      <c r="B45" s="1" t="n">
        <v>43905</v>
      </c>
      <c r="C45" s="0" t="n">
        <v>12</v>
      </c>
      <c r="D45" s="0" t="n">
        <v>6</v>
      </c>
      <c r="H45" s="0" t="n">
        <v>12</v>
      </c>
      <c r="J45" s="0" t="n">
        <v>3</v>
      </c>
    </row>
    <row r="46" customFormat="false" ht="14" hidden="false" customHeight="false" outlineLevel="0" collapsed="false">
      <c r="A46" s="0" t="s">
        <v>74</v>
      </c>
      <c r="B46" s="1" t="n">
        <v>43906</v>
      </c>
      <c r="C46" s="0" t="n">
        <v>23</v>
      </c>
      <c r="D46" s="0" t="n">
        <v>11</v>
      </c>
      <c r="H46" s="0" t="n">
        <v>23</v>
      </c>
      <c r="J46" s="0" t="n">
        <v>5.7</v>
      </c>
    </row>
    <row r="47" customFormat="false" ht="14" hidden="false" customHeight="false" outlineLevel="0" collapsed="false">
      <c r="A47" s="0" t="s">
        <v>74</v>
      </c>
      <c r="B47" s="1" t="n">
        <v>43907</v>
      </c>
      <c r="C47" s="0" t="n">
        <v>29</v>
      </c>
      <c r="D47" s="0" t="n">
        <v>6</v>
      </c>
      <c r="G47" s="0" t="n">
        <v>1</v>
      </c>
      <c r="H47" s="0" t="n">
        <v>28</v>
      </c>
      <c r="I47" s="0" t="n">
        <v>1</v>
      </c>
      <c r="J47" s="0" t="n">
        <v>7.2</v>
      </c>
    </row>
    <row r="48" customFormat="false" ht="14" hidden="false" customHeight="false" outlineLevel="0" collapsed="false">
      <c r="A48" s="0" t="s">
        <v>74</v>
      </c>
      <c r="B48" s="1" t="n">
        <v>43908</v>
      </c>
      <c r="C48" s="0" t="n">
        <v>30</v>
      </c>
      <c r="D48" s="0" t="n">
        <v>1</v>
      </c>
      <c r="G48" s="0" t="n">
        <v>1</v>
      </c>
      <c r="H48" s="0" t="n">
        <v>29</v>
      </c>
      <c r="I48" s="0" t="n">
        <v>1</v>
      </c>
      <c r="J48" s="0" t="n">
        <v>7.4</v>
      </c>
    </row>
    <row r="49" customFormat="false" ht="14" hidden="false" customHeight="false" outlineLevel="0" collapsed="false">
      <c r="A49" s="0" t="s">
        <v>74</v>
      </c>
      <c r="B49" s="1" t="n">
        <v>43909</v>
      </c>
      <c r="C49" s="0" t="n">
        <v>36</v>
      </c>
      <c r="D49" s="0" t="n">
        <v>6</v>
      </c>
      <c r="E49" s="0" t="n">
        <v>1</v>
      </c>
      <c r="F49" s="0" t="n">
        <v>1</v>
      </c>
      <c r="G49" s="0" t="n">
        <v>1</v>
      </c>
      <c r="H49" s="0" t="n">
        <v>34</v>
      </c>
      <c r="I49" s="0" t="n">
        <v>2</v>
      </c>
      <c r="J49" s="0" t="n">
        <v>9</v>
      </c>
    </row>
    <row r="50" customFormat="false" ht="14" hidden="false" customHeight="false" outlineLevel="0" collapsed="false">
      <c r="A50" s="0" t="s">
        <v>74</v>
      </c>
      <c r="B50" s="1" t="n">
        <v>43910</v>
      </c>
      <c r="C50" s="0" t="n">
        <v>49</v>
      </c>
      <c r="D50" s="0" t="n">
        <v>13</v>
      </c>
      <c r="E50" s="0" t="n">
        <v>1</v>
      </c>
      <c r="G50" s="0" t="n">
        <v>1</v>
      </c>
      <c r="H50" s="0" t="n">
        <v>47</v>
      </c>
      <c r="I50" s="0" t="n">
        <v>3</v>
      </c>
      <c r="J50" s="0" t="n">
        <v>12</v>
      </c>
    </row>
    <row r="51" customFormat="false" ht="14" hidden="false" customHeight="false" outlineLevel="0" collapsed="false">
      <c r="A51" s="0" t="s">
        <v>74</v>
      </c>
      <c r="B51" s="1" t="n">
        <v>43911</v>
      </c>
      <c r="C51" s="0" t="n">
        <v>66</v>
      </c>
      <c r="D51" s="0" t="n">
        <v>17</v>
      </c>
      <c r="E51" s="0" t="n">
        <v>1</v>
      </c>
      <c r="G51" s="0" t="n">
        <v>1</v>
      </c>
      <c r="H51" s="0" t="n">
        <v>64</v>
      </c>
      <c r="I51" s="0" t="n">
        <v>3</v>
      </c>
      <c r="J51" s="0" t="n">
        <v>16</v>
      </c>
    </row>
    <row r="52" customFormat="false" ht="14" hidden="false" customHeight="false" outlineLevel="0" collapsed="false">
      <c r="A52" s="0" t="s">
        <v>74</v>
      </c>
      <c r="B52" s="1" t="n">
        <v>43912</v>
      </c>
      <c r="C52" s="0" t="n">
        <v>80</v>
      </c>
      <c r="D52" s="0" t="n">
        <v>14</v>
      </c>
      <c r="E52" s="0" t="n">
        <v>1</v>
      </c>
      <c r="G52" s="0" t="n">
        <v>1</v>
      </c>
      <c r="H52" s="0" t="n">
        <v>78</v>
      </c>
      <c r="I52" s="0" t="n">
        <v>3</v>
      </c>
      <c r="J52" s="0" t="n">
        <v>20</v>
      </c>
    </row>
    <row r="53" customFormat="false" ht="14" hidden="false" customHeight="false" outlineLevel="0" collapsed="false">
      <c r="A53" s="0" t="s">
        <v>74</v>
      </c>
      <c r="B53" s="1" t="n">
        <v>43913</v>
      </c>
      <c r="C53" s="0" t="n">
        <v>94</v>
      </c>
      <c r="D53" s="0" t="n">
        <v>14</v>
      </c>
      <c r="E53" s="0" t="n">
        <v>1</v>
      </c>
      <c r="G53" s="0" t="n">
        <v>1</v>
      </c>
      <c r="H53" s="0" t="n">
        <v>92</v>
      </c>
      <c r="I53" s="0" t="n">
        <v>3</v>
      </c>
      <c r="J53" s="0" t="n">
        <v>23</v>
      </c>
    </row>
    <row r="54" customFormat="false" ht="14" hidden="false" customHeight="false" outlineLevel="0" collapsed="false">
      <c r="A54" s="0" t="s">
        <v>74</v>
      </c>
      <c r="B54" s="1" t="n">
        <v>43914</v>
      </c>
      <c r="C54" s="0" t="n">
        <v>109</v>
      </c>
      <c r="D54" s="0" t="n">
        <v>15</v>
      </c>
      <c r="E54" s="0" t="n">
        <v>1</v>
      </c>
      <c r="G54" s="0" t="n">
        <v>2</v>
      </c>
      <c r="H54" s="0" t="n">
        <v>106</v>
      </c>
      <c r="I54" s="0" t="n">
        <v>3</v>
      </c>
      <c r="J54" s="0" t="n">
        <v>27</v>
      </c>
    </row>
    <row r="55" customFormat="false" ht="14" hidden="false" customHeight="false" outlineLevel="0" collapsed="false">
      <c r="A55" s="0" t="s">
        <v>74</v>
      </c>
      <c r="B55" s="1" t="n">
        <v>43915</v>
      </c>
      <c r="C55" s="0" t="n">
        <v>125</v>
      </c>
      <c r="D55" s="0" t="n">
        <v>16</v>
      </c>
      <c r="E55" s="0" t="n">
        <v>1</v>
      </c>
      <c r="G55" s="0" t="n">
        <v>2</v>
      </c>
      <c r="H55" s="0" t="n">
        <v>122</v>
      </c>
      <c r="I55" s="0" t="n">
        <v>10</v>
      </c>
      <c r="J55" s="0" t="n">
        <v>31</v>
      </c>
      <c r="K55" s="0" t="n">
        <v>0.2</v>
      </c>
    </row>
    <row r="56" customFormat="false" ht="14" hidden="false" customHeight="false" outlineLevel="0" collapsed="false">
      <c r="A56" s="0" t="s">
        <v>74</v>
      </c>
      <c r="B56" s="1" t="n">
        <v>43916</v>
      </c>
      <c r="C56" s="0" t="n">
        <v>149</v>
      </c>
      <c r="D56" s="0" t="n">
        <v>24</v>
      </c>
      <c r="E56" s="0" t="n">
        <v>1</v>
      </c>
      <c r="G56" s="0" t="n">
        <v>2</v>
      </c>
      <c r="H56" s="0" t="n">
        <v>146</v>
      </c>
      <c r="I56" s="0" t="n">
        <v>20</v>
      </c>
      <c r="J56" s="0" t="n">
        <v>37</v>
      </c>
      <c r="K56" s="0" t="n">
        <v>0.2</v>
      </c>
    </row>
    <row r="57" customFormat="false" ht="14" hidden="false" customHeight="false" outlineLevel="0" collapsed="false">
      <c r="A57" s="0" t="s">
        <v>74</v>
      </c>
      <c r="B57" s="1" t="n">
        <v>43917</v>
      </c>
      <c r="C57" s="0" t="n">
        <v>177</v>
      </c>
      <c r="D57" s="0" t="n">
        <v>28</v>
      </c>
      <c r="E57" s="0" t="n">
        <v>1</v>
      </c>
      <c r="G57" s="0" t="n">
        <v>2</v>
      </c>
      <c r="H57" s="0" t="n">
        <v>174</v>
      </c>
      <c r="I57" s="0" t="n">
        <v>28</v>
      </c>
      <c r="J57" s="0" t="n">
        <v>44</v>
      </c>
      <c r="K57" s="0" t="n">
        <v>0.2</v>
      </c>
    </row>
    <row r="58" customFormat="false" ht="14" hidden="false" customHeight="false" outlineLevel="0" collapsed="false">
      <c r="A58" s="0" t="s">
        <v>74</v>
      </c>
      <c r="B58" s="1" t="n">
        <v>43918</v>
      </c>
      <c r="C58" s="0" t="n">
        <v>199</v>
      </c>
      <c r="D58" s="0" t="n">
        <v>22</v>
      </c>
      <c r="E58" s="0" t="n">
        <v>2</v>
      </c>
      <c r="F58" s="0" t="n">
        <v>1</v>
      </c>
      <c r="G58" s="0" t="n">
        <v>2</v>
      </c>
      <c r="H58" s="0" t="n">
        <v>195</v>
      </c>
      <c r="I58" s="0" t="n">
        <v>33</v>
      </c>
      <c r="J58" s="0" t="n">
        <v>49</v>
      </c>
      <c r="K58" s="0" t="n">
        <v>0.5</v>
      </c>
    </row>
    <row r="59" customFormat="false" ht="14" hidden="false" customHeight="false" outlineLevel="0" collapsed="false">
      <c r="A59" s="0" t="s">
        <v>74</v>
      </c>
      <c r="B59" s="1" t="n">
        <v>43919</v>
      </c>
      <c r="C59" s="0" t="n">
        <v>231</v>
      </c>
      <c r="D59" s="0" t="n">
        <v>32</v>
      </c>
      <c r="E59" s="0" t="n">
        <v>2</v>
      </c>
      <c r="G59" s="0" t="n">
        <v>2</v>
      </c>
      <c r="H59" s="0" t="n">
        <v>227</v>
      </c>
      <c r="I59" s="0" t="n">
        <v>33</v>
      </c>
      <c r="J59" s="0" t="n">
        <v>57</v>
      </c>
      <c r="K59" s="0" t="n">
        <v>0.5</v>
      </c>
    </row>
    <row r="60" customFormat="false" ht="14" hidden="false" customHeight="false" outlineLevel="0" collapsed="false">
      <c r="A60" s="0" t="s">
        <v>74</v>
      </c>
      <c r="B60" s="1" t="n">
        <v>43920</v>
      </c>
      <c r="C60" s="0" t="n">
        <v>263</v>
      </c>
      <c r="D60" s="0" t="n">
        <v>32</v>
      </c>
      <c r="E60" s="0" t="n">
        <v>2</v>
      </c>
      <c r="G60" s="0" t="n">
        <v>2</v>
      </c>
      <c r="H60" s="0" t="n">
        <v>259</v>
      </c>
      <c r="I60" s="0" t="n">
        <v>33</v>
      </c>
      <c r="J60" s="0" t="n">
        <v>65</v>
      </c>
      <c r="K60" s="0" t="n">
        <v>0.5</v>
      </c>
    </row>
    <row r="61" customFormat="false" ht="14" hidden="false" customHeight="false" outlineLevel="0" collapsed="false">
      <c r="A61" s="0" t="s">
        <v>74</v>
      </c>
      <c r="B61" s="1" t="n">
        <v>43921</v>
      </c>
      <c r="C61" s="0" t="n">
        <v>298</v>
      </c>
      <c r="D61" s="0" t="n">
        <v>35</v>
      </c>
      <c r="E61" s="0" t="n">
        <v>2</v>
      </c>
      <c r="G61" s="0" t="n">
        <v>15</v>
      </c>
      <c r="H61" s="0" t="n">
        <v>281</v>
      </c>
      <c r="I61" s="0" t="n">
        <v>44</v>
      </c>
      <c r="J61" s="0" t="n">
        <v>74</v>
      </c>
      <c r="K61" s="0" t="n">
        <v>0.5</v>
      </c>
    </row>
    <row r="62" customFormat="false" ht="14" hidden="false" customHeight="false" outlineLevel="0" collapsed="false">
      <c r="A62" s="0" t="s">
        <v>74</v>
      </c>
      <c r="B62" s="1" t="n">
        <v>43922</v>
      </c>
      <c r="C62" s="0" t="n">
        <v>353</v>
      </c>
      <c r="D62" s="0" t="n">
        <v>55</v>
      </c>
      <c r="E62" s="0" t="n">
        <v>4</v>
      </c>
      <c r="F62" s="0" t="n">
        <v>2</v>
      </c>
      <c r="G62" s="0" t="n">
        <v>18</v>
      </c>
      <c r="H62" s="0" t="n">
        <v>331</v>
      </c>
      <c r="I62" s="0" t="n">
        <v>44</v>
      </c>
      <c r="J62" s="0" t="n">
        <v>88</v>
      </c>
      <c r="K62" s="0" t="n">
        <v>1</v>
      </c>
    </row>
    <row r="63" customFormat="false" ht="14" hidden="false" customHeight="false" outlineLevel="0" collapsed="false">
      <c r="A63" s="0" t="s">
        <v>74</v>
      </c>
      <c r="B63" s="1" t="n">
        <v>43923</v>
      </c>
      <c r="C63" s="0" t="n">
        <v>423</v>
      </c>
      <c r="D63" s="0" t="n">
        <v>70</v>
      </c>
      <c r="E63" s="0" t="n">
        <v>5</v>
      </c>
      <c r="F63" s="0" t="n">
        <v>1</v>
      </c>
      <c r="G63" s="0" t="n">
        <v>23</v>
      </c>
      <c r="H63" s="0" t="n">
        <v>395</v>
      </c>
      <c r="I63" s="0" t="n">
        <v>44</v>
      </c>
      <c r="J63" s="0" t="n">
        <v>105</v>
      </c>
      <c r="K63" s="0" t="n">
        <v>1</v>
      </c>
    </row>
    <row r="64" customFormat="false" ht="14" hidden="false" customHeight="false" outlineLevel="0" collapsed="false">
      <c r="A64" s="0" t="s">
        <v>74</v>
      </c>
      <c r="B64" s="1" t="n">
        <v>43924</v>
      </c>
      <c r="C64" s="0" t="n">
        <v>505</v>
      </c>
      <c r="D64" s="0" t="n">
        <v>82</v>
      </c>
      <c r="E64" s="0" t="n">
        <v>6</v>
      </c>
      <c r="F64" s="0" t="n">
        <v>1</v>
      </c>
      <c r="G64" s="0" t="n">
        <v>23</v>
      </c>
      <c r="H64" s="0" t="n">
        <v>476</v>
      </c>
      <c r="I64" s="0" t="n">
        <v>65</v>
      </c>
      <c r="J64" s="0" t="n">
        <v>125</v>
      </c>
      <c r="K64" s="0" t="n">
        <v>1</v>
      </c>
    </row>
    <row r="65" customFormat="false" ht="14" hidden="false" customHeight="false" outlineLevel="0" collapsed="false">
      <c r="A65" s="0" t="s">
        <v>74</v>
      </c>
      <c r="B65" s="1" t="n">
        <v>43925</v>
      </c>
      <c r="C65" s="0" t="n">
        <v>591</v>
      </c>
      <c r="D65" s="0" t="n">
        <v>86</v>
      </c>
      <c r="E65" s="0" t="n">
        <v>8</v>
      </c>
      <c r="F65" s="0" t="n">
        <v>2</v>
      </c>
      <c r="G65" s="0" t="n">
        <v>26</v>
      </c>
      <c r="H65" s="0" t="n">
        <v>557</v>
      </c>
      <c r="I65" s="0" t="n">
        <v>65</v>
      </c>
      <c r="J65" s="0" t="n">
        <v>147</v>
      </c>
      <c r="K65" s="0" t="n">
        <v>2</v>
      </c>
    </row>
    <row r="66" customFormat="false" ht="14" hidden="false" customHeight="false" outlineLevel="0" collapsed="false">
      <c r="A66" s="0" t="s">
        <v>74</v>
      </c>
      <c r="B66" s="1" t="n">
        <v>43926</v>
      </c>
      <c r="C66" s="0" t="n">
        <v>752</v>
      </c>
      <c r="D66" s="0" t="n">
        <v>161</v>
      </c>
      <c r="E66" s="0" t="n">
        <v>12</v>
      </c>
      <c r="F66" s="0" t="n">
        <v>4</v>
      </c>
      <c r="G66" s="0" t="n">
        <v>29</v>
      </c>
      <c r="H66" s="0" t="n">
        <v>711</v>
      </c>
      <c r="I66" s="0" t="n">
        <v>65</v>
      </c>
      <c r="J66" s="0" t="n">
        <v>186</v>
      </c>
      <c r="K66" s="0" t="n">
        <v>3</v>
      </c>
    </row>
    <row r="67" customFormat="false" ht="14" hidden="false" customHeight="false" outlineLevel="0" collapsed="false">
      <c r="A67" s="0" t="s">
        <v>74</v>
      </c>
      <c r="B67" s="1" t="n">
        <v>43927</v>
      </c>
      <c r="C67" s="0" t="n">
        <v>864</v>
      </c>
      <c r="D67" s="0" t="n">
        <v>112</v>
      </c>
      <c r="E67" s="0" t="n">
        <v>15</v>
      </c>
      <c r="F67" s="0" t="n">
        <v>3</v>
      </c>
      <c r="G67" s="0" t="n">
        <v>30</v>
      </c>
      <c r="H67" s="0" t="n">
        <v>819</v>
      </c>
      <c r="I67" s="0" t="n">
        <v>80</v>
      </c>
      <c r="J67" s="0" t="n">
        <v>214</v>
      </c>
      <c r="K67" s="0" t="n">
        <v>4</v>
      </c>
    </row>
    <row r="68" customFormat="false" ht="14" hidden="false" customHeight="false" outlineLevel="0" collapsed="false">
      <c r="A68" s="0" t="s">
        <v>74</v>
      </c>
      <c r="B68" s="1" t="n">
        <v>43928</v>
      </c>
      <c r="C68" s="0" t="n">
        <v>965</v>
      </c>
      <c r="D68" s="0" t="n">
        <v>101</v>
      </c>
      <c r="E68" s="0" t="n">
        <v>19</v>
      </c>
      <c r="F68" s="0" t="n">
        <v>4</v>
      </c>
      <c r="G68" s="0" t="n">
        <v>37</v>
      </c>
      <c r="H68" s="0" t="n">
        <v>909</v>
      </c>
      <c r="I68" s="0" t="n">
        <v>80</v>
      </c>
      <c r="J68" s="0" t="n">
        <v>239</v>
      </c>
      <c r="K68" s="0" t="n">
        <v>5</v>
      </c>
    </row>
    <row r="69" customFormat="false" ht="14" hidden="false" customHeight="false" outlineLevel="0" collapsed="false">
      <c r="A69" s="0" t="s">
        <v>74</v>
      </c>
      <c r="B69" s="1" t="n">
        <v>43929</v>
      </c>
      <c r="C69" s="0" t="n">
        <v>1056</v>
      </c>
      <c r="D69" s="0" t="n">
        <v>91</v>
      </c>
      <c r="E69" s="0" t="n">
        <v>22</v>
      </c>
      <c r="F69" s="0" t="n">
        <v>3</v>
      </c>
      <c r="G69" s="0" t="n">
        <v>40</v>
      </c>
      <c r="H69" s="0" t="n">
        <v>994</v>
      </c>
      <c r="I69" s="0" t="n">
        <v>80</v>
      </c>
      <c r="J69" s="0" t="n">
        <v>262</v>
      </c>
      <c r="K69" s="0" t="n">
        <v>5</v>
      </c>
      <c r="L69" s="0" t="n">
        <v>5108</v>
      </c>
      <c r="M69" s="0" t="n">
        <v>1266</v>
      </c>
    </row>
    <row r="70" customFormat="false" ht="14" hidden="false" customHeight="false" outlineLevel="0" collapsed="false">
      <c r="A70" s="0" t="s">
        <v>74</v>
      </c>
      <c r="B70" s="1" t="n">
        <v>43930</v>
      </c>
      <c r="C70" s="0" t="n">
        <v>1174</v>
      </c>
      <c r="D70" s="0" t="n">
        <v>118</v>
      </c>
      <c r="E70" s="0" t="n">
        <v>27</v>
      </c>
      <c r="F70" s="0" t="n">
        <v>5</v>
      </c>
      <c r="G70" s="0" t="n">
        <v>40</v>
      </c>
      <c r="H70" s="0" t="n">
        <v>1107</v>
      </c>
      <c r="I70" s="0" t="n">
        <v>80</v>
      </c>
      <c r="J70" s="0" t="n">
        <v>291</v>
      </c>
      <c r="K70" s="0" t="n">
        <v>7</v>
      </c>
      <c r="L70" s="0" t="n">
        <v>5108</v>
      </c>
      <c r="M70" s="0" t="n">
        <v>1266</v>
      </c>
    </row>
    <row r="71" customFormat="false" ht="14" hidden="false" customHeight="false" outlineLevel="0" collapsed="false">
      <c r="A71" s="0" t="s">
        <v>74</v>
      </c>
      <c r="B71" s="1" t="n">
        <v>43931</v>
      </c>
      <c r="C71" s="0" t="n">
        <v>1289</v>
      </c>
      <c r="D71" s="0" t="n">
        <v>115</v>
      </c>
      <c r="E71" s="0" t="n">
        <v>29</v>
      </c>
      <c r="F71" s="0" t="n">
        <v>2</v>
      </c>
      <c r="G71" s="0" t="n">
        <v>50</v>
      </c>
      <c r="H71" s="0" t="n">
        <v>1210</v>
      </c>
      <c r="I71" s="0" t="n">
        <v>80</v>
      </c>
      <c r="J71" s="0" t="n">
        <v>320</v>
      </c>
      <c r="K71" s="0" t="n">
        <v>7</v>
      </c>
      <c r="L71" s="0" t="n">
        <v>5108</v>
      </c>
      <c r="M71" s="0" t="n">
        <v>1266</v>
      </c>
    </row>
    <row r="72" customFormat="false" ht="14" hidden="false" customHeight="false" outlineLevel="0" collapsed="false">
      <c r="A72" s="0" t="s">
        <v>74</v>
      </c>
      <c r="B72" s="1" t="n">
        <v>43932</v>
      </c>
      <c r="C72" s="0" t="n">
        <v>1438</v>
      </c>
      <c r="D72" s="0" t="n">
        <v>149</v>
      </c>
      <c r="E72" s="0" t="n">
        <v>29</v>
      </c>
      <c r="F72" s="0" t="n">
        <v>0</v>
      </c>
      <c r="G72" s="0" t="n">
        <v>56</v>
      </c>
      <c r="H72" s="0" t="n">
        <v>1353</v>
      </c>
      <c r="I72" s="0" t="n">
        <v>80</v>
      </c>
      <c r="J72" s="0" t="n">
        <v>356</v>
      </c>
      <c r="K72" s="0" t="n">
        <v>7</v>
      </c>
      <c r="L72" s="0" t="n">
        <v>6271</v>
      </c>
      <c r="M72" s="0" t="n">
        <v>1555</v>
      </c>
    </row>
    <row r="73" customFormat="false" ht="14" hidden="false" customHeight="false" outlineLevel="0" collapsed="false">
      <c r="A73" s="0" t="s">
        <v>74</v>
      </c>
      <c r="B73" s="1" t="n">
        <v>43933</v>
      </c>
      <c r="C73" s="0" t="n">
        <v>1560</v>
      </c>
      <c r="D73" s="0" t="n">
        <v>122</v>
      </c>
      <c r="E73" s="0" t="n">
        <v>30</v>
      </c>
      <c r="F73" s="0" t="n">
        <v>1</v>
      </c>
      <c r="G73" s="0" t="n">
        <v>75</v>
      </c>
      <c r="H73" s="0" t="n">
        <v>1455</v>
      </c>
      <c r="I73" s="0" t="n">
        <v>80</v>
      </c>
      <c r="J73" s="0" t="n">
        <v>387</v>
      </c>
      <c r="K73" s="0" t="n">
        <v>7</v>
      </c>
      <c r="L73" s="0" t="n">
        <v>6271</v>
      </c>
      <c r="M73" s="0" t="n">
        <v>1555</v>
      </c>
    </row>
    <row r="74" customFormat="false" ht="14" hidden="false" customHeight="false" outlineLevel="0" collapsed="false">
      <c r="A74" s="0" t="s">
        <v>74</v>
      </c>
      <c r="B74" s="1" t="n">
        <v>43934</v>
      </c>
      <c r="C74" s="0" t="n">
        <v>1662</v>
      </c>
      <c r="D74" s="0" t="n">
        <v>102</v>
      </c>
      <c r="E74" s="0" t="n">
        <v>31</v>
      </c>
      <c r="F74" s="0" t="n">
        <v>1</v>
      </c>
      <c r="G74" s="0" t="n">
        <v>94</v>
      </c>
      <c r="H74" s="0" t="n">
        <v>1537</v>
      </c>
      <c r="I74" s="0" t="n">
        <v>80</v>
      </c>
      <c r="J74" s="0" t="n">
        <v>412</v>
      </c>
      <c r="K74" s="0" t="n">
        <v>8</v>
      </c>
      <c r="L74" s="0" t="n">
        <v>6271</v>
      </c>
      <c r="M74" s="0" t="n">
        <v>1555</v>
      </c>
    </row>
    <row r="75" customFormat="false" ht="14" hidden="false" customHeight="false" outlineLevel="0" collapsed="false">
      <c r="A75" s="0" t="s">
        <v>74</v>
      </c>
      <c r="B75" s="1" t="n">
        <v>43935</v>
      </c>
      <c r="C75" s="0" t="n">
        <v>1712</v>
      </c>
      <c r="D75" s="0" t="n">
        <v>50</v>
      </c>
      <c r="E75" s="0" t="n">
        <v>35</v>
      </c>
      <c r="F75" s="0" t="n">
        <v>4</v>
      </c>
      <c r="G75" s="0" t="n">
        <v>107</v>
      </c>
      <c r="H75" s="0" t="n">
        <v>1570</v>
      </c>
      <c r="I75" s="0" t="n">
        <v>80</v>
      </c>
      <c r="J75" s="0" t="n">
        <v>424</v>
      </c>
      <c r="K75" s="0" t="n">
        <v>9</v>
      </c>
      <c r="L75" s="0" t="n">
        <v>6271</v>
      </c>
      <c r="M75" s="0" t="n">
        <v>1555</v>
      </c>
    </row>
    <row r="76" customFormat="false" ht="14" hidden="false" customHeight="false" outlineLevel="0" collapsed="false">
      <c r="A76" s="0" t="s">
        <v>74</v>
      </c>
      <c r="B76" s="1" t="n">
        <v>43936</v>
      </c>
      <c r="C76" s="0" t="n">
        <v>1934</v>
      </c>
      <c r="D76" s="0" t="n">
        <v>222</v>
      </c>
      <c r="E76" s="0" t="n">
        <v>40</v>
      </c>
      <c r="F76" s="0" t="n">
        <v>5</v>
      </c>
      <c r="G76" s="0" t="n">
        <v>134</v>
      </c>
      <c r="H76" s="0" t="n">
        <v>1760</v>
      </c>
      <c r="I76" s="0" t="n">
        <v>80</v>
      </c>
      <c r="J76" s="0" t="n">
        <v>479</v>
      </c>
      <c r="K76" s="0" t="n">
        <v>10</v>
      </c>
      <c r="L76" s="0" t="n">
        <v>6271</v>
      </c>
      <c r="M76" s="0" t="n">
        <v>1555</v>
      </c>
    </row>
    <row r="77" customFormat="false" ht="14" hidden="false" customHeight="false" outlineLevel="0" collapsed="false">
      <c r="A77" s="0" t="s">
        <v>74</v>
      </c>
      <c r="B77" s="1" t="n">
        <v>43937</v>
      </c>
      <c r="C77" s="0" t="n">
        <v>2049</v>
      </c>
      <c r="D77" s="0" t="n">
        <v>115</v>
      </c>
      <c r="E77" s="0" t="n">
        <v>46</v>
      </c>
      <c r="F77" s="0" t="n">
        <v>6</v>
      </c>
      <c r="G77" s="0" t="n">
        <v>171</v>
      </c>
      <c r="H77" s="0" t="n">
        <v>1832</v>
      </c>
      <c r="I77" s="0" t="n">
        <v>80</v>
      </c>
      <c r="J77" s="0" t="n">
        <v>508</v>
      </c>
      <c r="K77" s="0" t="n">
        <v>11</v>
      </c>
      <c r="L77" s="0" t="n">
        <v>6271</v>
      </c>
      <c r="M77" s="0" t="n">
        <v>1555</v>
      </c>
    </row>
    <row r="78" customFormat="false" ht="14" hidden="false" customHeight="false" outlineLevel="0" collapsed="false">
      <c r="A78" s="0" t="s">
        <v>74</v>
      </c>
      <c r="B78" s="1" t="n">
        <v>43938</v>
      </c>
      <c r="C78" s="0" t="n">
        <v>2154</v>
      </c>
      <c r="D78" s="0" t="n">
        <v>105</v>
      </c>
      <c r="E78" s="0" t="n">
        <v>54</v>
      </c>
      <c r="F78" s="0" t="n">
        <v>8</v>
      </c>
      <c r="G78" s="0" t="n">
        <v>235</v>
      </c>
      <c r="H78" s="0" t="n">
        <v>1865</v>
      </c>
      <c r="I78" s="0" t="n">
        <v>80</v>
      </c>
      <c r="J78" s="0" t="n">
        <v>534</v>
      </c>
      <c r="K78" s="0" t="n">
        <v>13</v>
      </c>
      <c r="L78" s="0" t="n">
        <v>9208</v>
      </c>
      <c r="M78" s="0" t="n">
        <v>2283</v>
      </c>
    </row>
    <row r="79" customFormat="false" ht="14" hidden="false" customHeight="false" outlineLevel="0" collapsed="false">
      <c r="A79" s="0" t="s">
        <v>74</v>
      </c>
      <c r="B79" s="1" t="n">
        <v>43939</v>
      </c>
      <c r="C79" s="0" t="n">
        <v>2264</v>
      </c>
      <c r="D79" s="0" t="n">
        <v>110</v>
      </c>
      <c r="E79" s="0" t="n">
        <v>56</v>
      </c>
      <c r="F79" s="0" t="n">
        <v>2</v>
      </c>
      <c r="G79" s="0" t="n">
        <v>276</v>
      </c>
      <c r="H79" s="0" t="n">
        <v>1932</v>
      </c>
      <c r="I79" s="0" t="n">
        <v>80</v>
      </c>
      <c r="J79" s="0" t="n">
        <v>561</v>
      </c>
      <c r="K79" s="0" t="n">
        <v>14</v>
      </c>
      <c r="L79" s="0" t="n">
        <v>9848</v>
      </c>
      <c r="M79" s="0" t="n">
        <v>2441</v>
      </c>
    </row>
    <row r="80" customFormat="false" ht="14" hidden="false" customHeight="false" outlineLevel="0" collapsed="false">
      <c r="A80" s="0" t="s">
        <v>74</v>
      </c>
      <c r="B80" s="1" t="n">
        <v>43940</v>
      </c>
      <c r="C80" s="0" t="n">
        <v>2378</v>
      </c>
      <c r="D80" s="0" t="n">
        <v>114</v>
      </c>
      <c r="E80" s="0" t="n">
        <v>57</v>
      </c>
      <c r="F80" s="0" t="n">
        <v>1</v>
      </c>
      <c r="G80" s="0" t="n">
        <v>391</v>
      </c>
      <c r="H80" s="0" t="n">
        <v>1930</v>
      </c>
      <c r="I80" s="0" t="n">
        <v>80</v>
      </c>
      <c r="J80" s="0" t="n">
        <v>589</v>
      </c>
      <c r="K80" s="0" t="n">
        <v>14</v>
      </c>
      <c r="L80" s="0" t="n">
        <v>9848</v>
      </c>
      <c r="M80" s="0" t="n">
        <v>2441</v>
      </c>
    </row>
    <row r="81" customFormat="false" ht="14" hidden="false" customHeight="false" outlineLevel="0" collapsed="false">
      <c r="A81" s="0" t="s">
        <v>74</v>
      </c>
      <c r="B81" s="1" t="n">
        <v>43941</v>
      </c>
      <c r="C81" s="0" t="n">
        <v>2472</v>
      </c>
      <c r="D81" s="0" t="n">
        <v>94</v>
      </c>
      <c r="E81" s="0" t="n">
        <v>67</v>
      </c>
      <c r="F81" s="0" t="n">
        <v>10</v>
      </c>
      <c r="G81" s="0" t="n">
        <v>457</v>
      </c>
      <c r="H81" s="0" t="n">
        <v>1948</v>
      </c>
      <c r="I81" s="0" t="n">
        <v>80</v>
      </c>
      <c r="J81" s="0" t="n">
        <v>613</v>
      </c>
      <c r="K81" s="0" t="n">
        <v>17</v>
      </c>
      <c r="L81" s="0" t="n">
        <v>10488</v>
      </c>
      <c r="M81" s="0" t="n">
        <v>2600</v>
      </c>
    </row>
    <row r="82" customFormat="false" ht="14" hidden="false" customHeight="false" outlineLevel="0" collapsed="false">
      <c r="A82" s="0" t="s">
        <v>74</v>
      </c>
      <c r="B82" s="1" t="n">
        <v>43942</v>
      </c>
      <c r="C82" s="0" t="n">
        <v>2548</v>
      </c>
      <c r="D82" s="0" t="n">
        <v>76</v>
      </c>
      <c r="E82" s="0" t="n">
        <v>70</v>
      </c>
      <c r="F82" s="0" t="n">
        <v>3</v>
      </c>
      <c r="G82" s="0" t="n">
        <v>457</v>
      </c>
      <c r="H82" s="0" t="n">
        <v>2021</v>
      </c>
      <c r="I82" s="0" t="n">
        <v>212</v>
      </c>
      <c r="J82" s="0" t="n">
        <v>632</v>
      </c>
      <c r="K82" s="0" t="n">
        <v>17</v>
      </c>
      <c r="L82" s="0" t="n">
        <v>11763</v>
      </c>
      <c r="M82" s="0" t="n">
        <v>2916</v>
      </c>
    </row>
    <row r="83" customFormat="false" ht="14" hidden="false" customHeight="false" outlineLevel="0" collapsed="false">
      <c r="A83" s="0" t="s">
        <v>74</v>
      </c>
      <c r="B83" s="1" t="n">
        <v>43943</v>
      </c>
      <c r="C83" s="0" t="n">
        <v>2614</v>
      </c>
      <c r="D83" s="0" t="n">
        <v>66</v>
      </c>
      <c r="E83" s="0" t="n">
        <v>72</v>
      </c>
      <c r="F83" s="0" t="n">
        <v>2</v>
      </c>
      <c r="G83" s="0" t="n">
        <v>505</v>
      </c>
      <c r="H83" s="0" t="n">
        <v>2037</v>
      </c>
      <c r="I83" s="0" t="n">
        <v>212</v>
      </c>
      <c r="J83" s="0" t="n">
        <v>648</v>
      </c>
      <c r="K83" s="0" t="n">
        <v>18</v>
      </c>
      <c r="L83" s="0" t="n">
        <v>11763</v>
      </c>
      <c r="M83" s="0" t="n">
        <v>2916</v>
      </c>
    </row>
    <row r="84" customFormat="false" ht="14" hidden="false" customHeight="false" outlineLevel="0" collapsed="false">
      <c r="A84" s="0" t="s">
        <v>74</v>
      </c>
      <c r="B84" s="1" t="n">
        <v>43944</v>
      </c>
      <c r="C84" s="0" t="n">
        <v>2778</v>
      </c>
      <c r="D84" s="0" t="n">
        <v>164</v>
      </c>
      <c r="E84" s="0" t="n">
        <v>75</v>
      </c>
      <c r="F84" s="0" t="n">
        <v>3</v>
      </c>
      <c r="G84" s="0" t="n">
        <v>560</v>
      </c>
      <c r="H84" s="0" t="n">
        <v>2143</v>
      </c>
      <c r="I84" s="0" t="n">
        <v>212</v>
      </c>
      <c r="J84" s="0" t="n">
        <v>689</v>
      </c>
      <c r="K84" s="0" t="n">
        <v>19</v>
      </c>
      <c r="L84" s="0" t="n">
        <v>11763</v>
      </c>
      <c r="M84" s="0" t="n">
        <v>2916</v>
      </c>
    </row>
    <row r="85" customFormat="false" ht="14" hidden="false" customHeight="false" outlineLevel="0" collapsed="false">
      <c r="A85" s="0" t="s">
        <v>74</v>
      </c>
      <c r="B85" s="1" t="n">
        <v>43945</v>
      </c>
      <c r="C85" s="0" t="n">
        <v>2926</v>
      </c>
      <c r="D85" s="0" t="n">
        <v>148</v>
      </c>
      <c r="E85" s="0" t="n">
        <v>80</v>
      </c>
      <c r="F85" s="0" t="n">
        <v>5</v>
      </c>
      <c r="G85" s="0" t="n">
        <v>661</v>
      </c>
      <c r="H85" s="0" t="n">
        <v>2185</v>
      </c>
      <c r="I85" s="0" t="n">
        <v>212</v>
      </c>
      <c r="J85" s="0" t="n">
        <v>725</v>
      </c>
      <c r="K85" s="0" t="n">
        <v>20</v>
      </c>
      <c r="L85" s="0" t="n">
        <v>11763</v>
      </c>
      <c r="M85" s="0" t="n">
        <v>2916</v>
      </c>
    </row>
    <row r="86" customFormat="false" ht="14" hidden="false" customHeight="false" outlineLevel="0" collapsed="false">
      <c r="A86" s="0" t="s">
        <v>74</v>
      </c>
      <c r="B86" s="1" t="n">
        <v>43946</v>
      </c>
      <c r="C86" s="0" t="n">
        <v>3110</v>
      </c>
      <c r="D86" s="0" t="n">
        <v>184</v>
      </c>
      <c r="E86" s="0" t="n">
        <v>84</v>
      </c>
      <c r="F86" s="0" t="n">
        <v>4</v>
      </c>
      <c r="G86" s="0" t="n">
        <v>755</v>
      </c>
      <c r="H86" s="0" t="n">
        <v>2271</v>
      </c>
      <c r="I86" s="0" t="n">
        <v>212</v>
      </c>
      <c r="J86" s="0" t="n">
        <v>771</v>
      </c>
      <c r="K86" s="0" t="n">
        <v>21</v>
      </c>
      <c r="L86" s="0" t="n">
        <v>11763</v>
      </c>
      <c r="M86" s="0" t="n">
        <v>2916</v>
      </c>
    </row>
    <row r="87" customFormat="false" ht="14" hidden="false" customHeight="false" outlineLevel="0" collapsed="false">
      <c r="A87" s="0" t="s">
        <v>74</v>
      </c>
      <c r="B87" s="1" t="n">
        <v>43947</v>
      </c>
      <c r="C87" s="0" t="n">
        <v>3304</v>
      </c>
      <c r="D87" s="0" t="n">
        <v>194</v>
      </c>
      <c r="E87" s="0" t="n">
        <v>94</v>
      </c>
      <c r="F87" s="0" t="n">
        <v>10</v>
      </c>
      <c r="G87" s="0" t="n">
        <v>825</v>
      </c>
      <c r="H87" s="0" t="n">
        <v>2385</v>
      </c>
      <c r="I87" s="0" t="n">
        <v>212</v>
      </c>
      <c r="J87" s="0" t="n">
        <v>819</v>
      </c>
      <c r="K87" s="0" t="n">
        <v>23</v>
      </c>
      <c r="L87" s="0" t="n">
        <v>11763</v>
      </c>
      <c r="M87" s="0" t="n">
        <v>2916</v>
      </c>
    </row>
    <row r="88" customFormat="false" ht="14" hidden="false" customHeight="false" outlineLevel="0" collapsed="false">
      <c r="A88" s="0" t="s">
        <v>74</v>
      </c>
      <c r="B88" s="1" t="n">
        <v>43948</v>
      </c>
      <c r="C88" s="0" t="n">
        <v>3408</v>
      </c>
      <c r="D88" s="0" t="n">
        <v>104</v>
      </c>
      <c r="E88" s="0" t="n">
        <v>96</v>
      </c>
      <c r="F88" s="0" t="n">
        <v>2</v>
      </c>
      <c r="G88" s="0" t="n">
        <v>895</v>
      </c>
      <c r="H88" s="0" t="n">
        <v>2417</v>
      </c>
      <c r="I88" s="0" t="n">
        <v>212</v>
      </c>
      <c r="J88" s="0" t="n">
        <v>845</v>
      </c>
      <c r="K88" s="0" t="n">
        <v>24</v>
      </c>
      <c r="L88" s="0" t="n">
        <v>11763</v>
      </c>
      <c r="M88" s="0" t="n">
        <v>2916</v>
      </c>
    </row>
    <row r="89" customFormat="false" ht="14" hidden="false" customHeight="false" outlineLevel="0" collapsed="false">
      <c r="A89" s="0" t="s">
        <v>74</v>
      </c>
      <c r="B89" s="1" t="n">
        <v>43949</v>
      </c>
      <c r="C89" s="2" t="n">
        <v>3481</v>
      </c>
      <c r="D89" s="2" t="n">
        <v>73</v>
      </c>
      <c r="E89" s="2" t="n">
        <v>102</v>
      </c>
      <c r="F89" s="2" t="n">
        <v>6</v>
      </c>
      <c r="G89" s="2" t="n">
        <v>925</v>
      </c>
      <c r="H89" s="2" t="n">
        <v>2454</v>
      </c>
      <c r="I89" s="2" t="n">
        <v>212</v>
      </c>
      <c r="J89" s="2" t="n">
        <v>863</v>
      </c>
      <c r="K89" s="2" t="n">
        <v>25</v>
      </c>
      <c r="L89" s="2" t="n">
        <v>11763</v>
      </c>
      <c r="M89" s="2" t="n">
        <v>2916</v>
      </c>
    </row>
    <row r="90" customFormat="false" ht="14" hidden="false" customHeight="false" outlineLevel="0" collapsed="false">
      <c r="A90" s="0" t="s">
        <v>74</v>
      </c>
      <c r="B90" s="1" t="n">
        <v>43950</v>
      </c>
      <c r="C90" s="2" t="n">
        <v>3638</v>
      </c>
      <c r="D90" s="2" t="n">
        <v>157</v>
      </c>
      <c r="E90" s="2" t="n">
        <v>103</v>
      </c>
      <c r="F90" s="2" t="n">
        <v>1</v>
      </c>
      <c r="G90" s="2" t="n">
        <v>975</v>
      </c>
      <c r="H90" s="2" t="n">
        <v>2560</v>
      </c>
      <c r="I90" s="2" t="n">
        <v>212</v>
      </c>
      <c r="J90" s="2" t="n">
        <v>902</v>
      </c>
      <c r="K90" s="2" t="n">
        <v>26</v>
      </c>
      <c r="L90" s="2" t="n">
        <v>11763</v>
      </c>
      <c r="M90" s="2" t="n">
        <v>2916</v>
      </c>
    </row>
    <row r="91" customFormat="false" ht="14" hidden="false" customHeight="false" outlineLevel="0" collapsed="false">
      <c r="A91" s="0" t="s">
        <v>74</v>
      </c>
      <c r="B91" s="1" t="n">
        <v>43951</v>
      </c>
      <c r="C91" s="2" t="n">
        <v>3771</v>
      </c>
      <c r="D91" s="2" t="n">
        <v>133</v>
      </c>
      <c r="E91" s="2" t="n">
        <v>107</v>
      </c>
      <c r="F91" s="2" t="n">
        <v>4</v>
      </c>
      <c r="G91" s="2" t="n">
        <v>1114</v>
      </c>
      <c r="H91" s="2" t="n">
        <v>2550</v>
      </c>
      <c r="I91" s="2" t="n">
        <v>212</v>
      </c>
      <c r="J91" s="2" t="n">
        <v>935</v>
      </c>
      <c r="K91" s="2" t="n">
        <v>27</v>
      </c>
      <c r="L91" s="2" t="n">
        <v>11763</v>
      </c>
      <c r="M91" s="2" t="n">
        <v>2916</v>
      </c>
    </row>
    <row r="92" customFormat="false" ht="14" hidden="false" customHeight="false" outlineLevel="0" collapsed="false">
      <c r="A92" s="0" t="s">
        <v>74</v>
      </c>
      <c r="B92" s="1" t="n">
        <v>43952</v>
      </c>
      <c r="C92" s="2" t="n">
        <v>3897</v>
      </c>
      <c r="D92" s="2" t="n">
        <v>126</v>
      </c>
      <c r="E92" s="2" t="n">
        <v>116</v>
      </c>
      <c r="F92" s="2" t="n">
        <v>9</v>
      </c>
      <c r="G92" s="2" t="n">
        <v>1182</v>
      </c>
      <c r="H92" s="2" t="n">
        <v>2599</v>
      </c>
      <c r="I92" s="2" t="n">
        <v>237</v>
      </c>
      <c r="J92" s="2" t="n">
        <v>966</v>
      </c>
      <c r="K92" s="2" t="n">
        <v>29</v>
      </c>
      <c r="L92" s="2" t="n">
        <v>11763</v>
      </c>
      <c r="M92" s="2" t="n">
        <v>2916</v>
      </c>
    </row>
    <row r="93" customFormat="false" ht="14" hidden="false" customHeight="false" outlineLevel="0" collapsed="false">
      <c r="A93" s="0" t="s">
        <v>74</v>
      </c>
      <c r="B93" s="1" t="n">
        <v>43953</v>
      </c>
      <c r="C93" s="0" t="n">
        <f aca="false">Sheet1!ABN94</f>
        <v>3980</v>
      </c>
      <c r="D93" s="0" t="n">
        <f aca="false">Sheet1!ABO94</f>
        <v>83</v>
      </c>
      <c r="E93" s="0" t="n">
        <f aca="false">Sheet1!ABP94</f>
        <v>122</v>
      </c>
      <c r="F93" s="0" t="n">
        <f aca="false">Sheet1!ABQ94</f>
        <v>6</v>
      </c>
      <c r="G93" s="0" t="n">
        <f aca="false">Sheet1!ABR94</f>
        <v>1272</v>
      </c>
      <c r="H93" s="0" t="n">
        <f aca="false">Sheet1!ABS94</f>
        <v>2586</v>
      </c>
      <c r="I93" s="0" t="n">
        <f aca="false">Sheet1!ABT94</f>
        <v>237</v>
      </c>
      <c r="J93" s="0" t="n">
        <f aca="false">Sheet1!ABU94</f>
        <v>987</v>
      </c>
      <c r="K93" s="0" t="n">
        <f aca="false">Sheet1!ABV94</f>
        <v>30</v>
      </c>
      <c r="L93" s="0" t="n">
        <f aca="false">Sheet1!ABW94</f>
        <v>11763</v>
      </c>
      <c r="M93" s="0" t="n">
        <f aca="false">Sheet1!ABX94</f>
        <v>2916</v>
      </c>
    </row>
    <row r="94" customFormat="false" ht="14" hidden="false" customHeight="false" outlineLevel="0" collapsed="false">
      <c r="A94" s="0" t="s">
        <v>74</v>
      </c>
      <c r="B94" s="1" t="n">
        <v>43954</v>
      </c>
      <c r="C94" s="0" t="n">
        <f aca="false">Sheet1!ABN95</f>
        <v>4052</v>
      </c>
      <c r="D94" s="0" t="n">
        <f aca="false">Sheet1!ABO95</f>
        <v>72</v>
      </c>
      <c r="E94" s="0" t="n">
        <f aca="false">Sheet1!ABP95</f>
        <v>124</v>
      </c>
      <c r="F94" s="0" t="n">
        <f aca="false">Sheet1!ABQ95</f>
        <v>2</v>
      </c>
      <c r="G94" s="0" t="n">
        <f aca="false">Sheet1!ABR95</f>
        <v>1334</v>
      </c>
      <c r="H94" s="0" t="n">
        <f aca="false">Sheet1!ABS95</f>
        <v>2594</v>
      </c>
      <c r="I94" s="0" t="n">
        <f aca="false">Sheet1!ABT95</f>
        <v>237</v>
      </c>
      <c r="J94" s="0" t="n">
        <f aca="false">Sheet1!ABU95</f>
        <v>1004</v>
      </c>
      <c r="K94" s="0" t="n">
        <f aca="false">Sheet1!ABV95</f>
        <v>31</v>
      </c>
      <c r="L94" s="0" t="n">
        <f aca="false">Sheet1!ABW95</f>
        <v>11763</v>
      </c>
      <c r="M94" s="0" t="n">
        <f aca="false">Sheet1!ABX95</f>
        <v>2916</v>
      </c>
    </row>
    <row r="95" customFormat="false" ht="14" hidden="false" customHeight="false" outlineLevel="0" collapsed="false">
      <c r="B95" s="1" t="n">
        <v>43955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5"/>
  <sheetViews>
    <sheetView showFormulas="false" showGridLines="true" showRowColHeaders="true" showZeros="true" rightToLeft="false" tabSelected="false" showOutlineSymbols="true" defaultGridColor="true" view="normal" topLeftCell="A71" colorId="64" zoomScale="100" zoomScaleNormal="100" zoomScalePageLayoutView="100" workbookViewId="0">
      <selection pane="topLeft" activeCell="C93" activeCellId="1" sqref="B90 C93"/>
    </sheetView>
  </sheetViews>
  <sheetFormatPr defaultColWidth="8.9921875" defaultRowHeight="14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75</v>
      </c>
      <c r="B2" s="1" t="n">
        <v>43862</v>
      </c>
    </row>
    <row r="3" customFormat="false" ht="14" hidden="false" customHeight="false" outlineLevel="0" collapsed="false">
      <c r="A3" s="0" t="s">
        <v>75</v>
      </c>
      <c r="B3" s="1" t="n">
        <v>43863</v>
      </c>
    </row>
    <row r="4" customFormat="false" ht="14" hidden="false" customHeight="false" outlineLevel="0" collapsed="false">
      <c r="A4" s="0" t="s">
        <v>75</v>
      </c>
      <c r="B4" s="1" t="n">
        <v>43864</v>
      </c>
    </row>
    <row r="5" customFormat="false" ht="14" hidden="false" customHeight="false" outlineLevel="0" collapsed="false">
      <c r="A5" s="0" t="s">
        <v>75</v>
      </c>
      <c r="B5" s="1" t="n">
        <v>43865</v>
      </c>
    </row>
    <row r="6" customFormat="false" ht="14" hidden="false" customHeight="false" outlineLevel="0" collapsed="false">
      <c r="A6" s="0" t="s">
        <v>75</v>
      </c>
      <c r="B6" s="1" t="n">
        <v>43866</v>
      </c>
    </row>
    <row r="7" customFormat="false" ht="14" hidden="false" customHeight="false" outlineLevel="0" collapsed="false">
      <c r="A7" s="0" t="s">
        <v>75</v>
      </c>
      <c r="B7" s="1" t="n">
        <v>43867</v>
      </c>
    </row>
    <row r="8" customFormat="false" ht="14" hidden="false" customHeight="false" outlineLevel="0" collapsed="false">
      <c r="A8" s="0" t="s">
        <v>75</v>
      </c>
      <c r="B8" s="1" t="n">
        <v>43868</v>
      </c>
    </row>
    <row r="9" customFormat="false" ht="14" hidden="false" customHeight="false" outlineLevel="0" collapsed="false">
      <c r="A9" s="0" t="s">
        <v>75</v>
      </c>
      <c r="B9" s="1" t="n">
        <v>43869</v>
      </c>
    </row>
    <row r="10" customFormat="false" ht="14" hidden="false" customHeight="false" outlineLevel="0" collapsed="false">
      <c r="A10" s="0" t="s">
        <v>75</v>
      </c>
      <c r="B10" s="1" t="n">
        <v>43870</v>
      </c>
    </row>
    <row r="11" customFormat="false" ht="14" hidden="false" customHeight="false" outlineLevel="0" collapsed="false">
      <c r="A11" s="0" t="s">
        <v>75</v>
      </c>
      <c r="B11" s="1" t="n">
        <v>43871</v>
      </c>
    </row>
    <row r="12" customFormat="false" ht="14" hidden="false" customHeight="false" outlineLevel="0" collapsed="false">
      <c r="A12" s="0" t="s">
        <v>75</v>
      </c>
      <c r="B12" s="1" t="n">
        <v>43872</v>
      </c>
    </row>
    <row r="13" customFormat="false" ht="14" hidden="false" customHeight="false" outlineLevel="0" collapsed="false">
      <c r="A13" s="0" t="s">
        <v>75</v>
      </c>
      <c r="B13" s="1" t="n">
        <v>43873</v>
      </c>
    </row>
    <row r="14" customFormat="false" ht="14" hidden="false" customHeight="false" outlineLevel="0" collapsed="false">
      <c r="A14" s="0" t="s">
        <v>75</v>
      </c>
      <c r="B14" s="1" t="n">
        <v>43874</v>
      </c>
    </row>
    <row r="15" customFormat="false" ht="14" hidden="false" customHeight="false" outlineLevel="0" collapsed="false">
      <c r="A15" s="0" t="s">
        <v>75</v>
      </c>
      <c r="B15" s="1" t="n">
        <v>43875</v>
      </c>
    </row>
    <row r="16" customFormat="false" ht="14" hidden="false" customHeight="false" outlineLevel="0" collapsed="false">
      <c r="A16" s="0" t="s">
        <v>75</v>
      </c>
      <c r="B16" s="1" t="n">
        <v>43876</v>
      </c>
    </row>
    <row r="17" customFormat="false" ht="14" hidden="false" customHeight="false" outlineLevel="0" collapsed="false">
      <c r="A17" s="0" t="s">
        <v>75</v>
      </c>
      <c r="B17" s="1" t="n">
        <v>43877</v>
      </c>
    </row>
    <row r="18" customFormat="false" ht="14" hidden="false" customHeight="false" outlineLevel="0" collapsed="false">
      <c r="A18" s="0" t="s">
        <v>75</v>
      </c>
      <c r="B18" s="1" t="n">
        <v>43878</v>
      </c>
    </row>
    <row r="19" customFormat="false" ht="14" hidden="false" customHeight="false" outlineLevel="0" collapsed="false">
      <c r="A19" s="0" t="s">
        <v>75</v>
      </c>
      <c r="B19" s="1" t="n">
        <v>43879</v>
      </c>
    </row>
    <row r="20" customFormat="false" ht="14" hidden="false" customHeight="false" outlineLevel="0" collapsed="false">
      <c r="A20" s="0" t="s">
        <v>75</v>
      </c>
      <c r="B20" s="1" t="n">
        <v>43880</v>
      </c>
    </row>
    <row r="21" customFormat="false" ht="14" hidden="false" customHeight="false" outlineLevel="0" collapsed="false">
      <c r="A21" s="0" t="s">
        <v>75</v>
      </c>
      <c r="B21" s="1" t="n">
        <v>43881</v>
      </c>
    </row>
    <row r="22" customFormat="false" ht="14" hidden="false" customHeight="false" outlineLevel="0" collapsed="false">
      <c r="A22" s="0" t="s">
        <v>75</v>
      </c>
      <c r="B22" s="1" t="n">
        <v>43882</v>
      </c>
    </row>
    <row r="23" customFormat="false" ht="14" hidden="false" customHeight="false" outlineLevel="0" collapsed="false">
      <c r="A23" s="0" t="s">
        <v>75</v>
      </c>
      <c r="B23" s="1" t="n">
        <v>43883</v>
      </c>
    </row>
    <row r="24" customFormat="false" ht="14" hidden="false" customHeight="false" outlineLevel="0" collapsed="false">
      <c r="A24" s="0" t="s">
        <v>75</v>
      </c>
      <c r="B24" s="1" t="n">
        <v>43884</v>
      </c>
    </row>
    <row r="25" customFormat="false" ht="14" hidden="false" customHeight="false" outlineLevel="0" collapsed="false">
      <c r="A25" s="0" t="s">
        <v>75</v>
      </c>
      <c r="B25" s="1" t="n">
        <v>43885</v>
      </c>
    </row>
    <row r="26" customFormat="false" ht="14" hidden="false" customHeight="false" outlineLevel="0" collapsed="false">
      <c r="A26" s="0" t="s">
        <v>75</v>
      </c>
      <c r="B26" s="1" t="n">
        <v>43886</v>
      </c>
    </row>
    <row r="27" customFormat="false" ht="14" hidden="false" customHeight="false" outlineLevel="0" collapsed="false">
      <c r="A27" s="0" t="s">
        <v>75</v>
      </c>
      <c r="B27" s="1" t="n">
        <v>43887</v>
      </c>
    </row>
    <row r="28" customFormat="false" ht="14" hidden="false" customHeight="false" outlineLevel="0" collapsed="false">
      <c r="A28" s="0" t="s">
        <v>75</v>
      </c>
      <c r="B28" s="1" t="n">
        <v>43888</v>
      </c>
    </row>
    <row r="29" customFormat="false" ht="14" hidden="false" customHeight="false" outlineLevel="0" collapsed="false">
      <c r="A29" s="0" t="s">
        <v>75</v>
      </c>
      <c r="B29" s="1" t="n">
        <v>43889</v>
      </c>
    </row>
    <row r="30" customFormat="false" ht="14" hidden="false" customHeight="false" outlineLevel="0" collapsed="false">
      <c r="A30" s="0" t="s">
        <v>75</v>
      </c>
      <c r="B30" s="1" t="n">
        <v>43890</v>
      </c>
    </row>
    <row r="31" customFormat="false" ht="14" hidden="false" customHeight="false" outlineLevel="0" collapsed="false">
      <c r="A31" s="0" t="s">
        <v>75</v>
      </c>
      <c r="B31" s="1" t="n">
        <v>43891</v>
      </c>
    </row>
    <row r="32" customFormat="false" ht="14" hidden="false" customHeight="false" outlineLevel="0" collapsed="false">
      <c r="A32" s="0" t="s">
        <v>75</v>
      </c>
      <c r="B32" s="1" t="n">
        <v>43892</v>
      </c>
    </row>
    <row r="33" customFormat="false" ht="14" hidden="false" customHeight="false" outlineLevel="0" collapsed="false">
      <c r="A33" s="0" t="s">
        <v>75</v>
      </c>
      <c r="B33" s="1" t="n">
        <v>43893</v>
      </c>
    </row>
    <row r="34" customFormat="false" ht="14" hidden="false" customHeight="false" outlineLevel="0" collapsed="false">
      <c r="A34" s="0" t="s">
        <v>75</v>
      </c>
      <c r="B34" s="1" t="n">
        <v>43894</v>
      </c>
    </row>
    <row r="35" customFormat="false" ht="14" hidden="false" customHeight="false" outlineLevel="0" collapsed="false">
      <c r="A35" s="0" t="s">
        <v>75</v>
      </c>
      <c r="B35" s="1" t="n">
        <v>43895</v>
      </c>
    </row>
    <row r="36" customFormat="false" ht="14" hidden="false" customHeight="false" outlineLevel="0" collapsed="false">
      <c r="A36" s="0" t="s">
        <v>75</v>
      </c>
      <c r="B36" s="1" t="n">
        <v>43896</v>
      </c>
    </row>
    <row r="37" customFormat="false" ht="14" hidden="false" customHeight="false" outlineLevel="0" collapsed="false">
      <c r="A37" s="0" t="s">
        <v>75</v>
      </c>
      <c r="B37" s="1" t="n">
        <v>43897</v>
      </c>
      <c r="C37" s="0" t="n">
        <v>58</v>
      </c>
      <c r="G37" s="0" t="n">
        <v>1</v>
      </c>
      <c r="H37" s="0" t="n">
        <v>57</v>
      </c>
    </row>
    <row r="38" customFormat="false" ht="14" hidden="false" customHeight="false" outlineLevel="0" collapsed="false">
      <c r="A38" s="0" t="s">
        <v>75</v>
      </c>
      <c r="B38" s="1" t="n">
        <v>43898</v>
      </c>
      <c r="C38" s="0" t="n">
        <v>61</v>
      </c>
      <c r="D38" s="0" t="n">
        <v>3</v>
      </c>
      <c r="G38" s="0" t="n">
        <v>1</v>
      </c>
      <c r="H38" s="0" t="n">
        <v>60</v>
      </c>
      <c r="J38" s="0" t="n">
        <v>14.3</v>
      </c>
    </row>
    <row r="39" customFormat="false" ht="14" hidden="false" customHeight="false" outlineLevel="0" collapsed="false">
      <c r="A39" s="0" t="s">
        <v>75</v>
      </c>
      <c r="B39" s="1" t="n">
        <v>43899</v>
      </c>
      <c r="C39" s="0" t="n">
        <v>64</v>
      </c>
      <c r="D39" s="0" t="n">
        <v>3</v>
      </c>
      <c r="G39" s="0" t="n">
        <v>1</v>
      </c>
      <c r="H39" s="0" t="n">
        <v>63</v>
      </c>
      <c r="I39" s="0" t="n">
        <v>3</v>
      </c>
      <c r="J39" s="0" t="n">
        <v>15</v>
      </c>
    </row>
    <row r="40" customFormat="false" ht="14" hidden="false" customHeight="false" outlineLevel="0" collapsed="false">
      <c r="A40" s="0" t="s">
        <v>75</v>
      </c>
      <c r="B40" s="1" t="n">
        <v>43900</v>
      </c>
      <c r="C40" s="0" t="n">
        <v>65</v>
      </c>
      <c r="D40" s="0" t="n">
        <v>1</v>
      </c>
      <c r="G40" s="0" t="n">
        <v>1</v>
      </c>
      <c r="H40" s="0" t="n">
        <v>64</v>
      </c>
      <c r="I40" s="0" t="n">
        <v>3</v>
      </c>
      <c r="J40" s="0" t="n">
        <v>15.2</v>
      </c>
    </row>
    <row r="41" customFormat="false" ht="14" hidden="false" customHeight="false" outlineLevel="0" collapsed="false">
      <c r="A41" s="0" t="s">
        <v>75</v>
      </c>
      <c r="B41" s="1" t="n">
        <v>43901</v>
      </c>
      <c r="C41" s="0" t="n">
        <v>69</v>
      </c>
      <c r="D41" s="0" t="n">
        <v>4</v>
      </c>
      <c r="G41" s="0" t="n">
        <v>1</v>
      </c>
      <c r="H41" s="0" t="n">
        <v>68</v>
      </c>
      <c r="I41" s="0" t="n">
        <v>3</v>
      </c>
      <c r="J41" s="0" t="n">
        <v>16.2</v>
      </c>
    </row>
    <row r="42" customFormat="false" ht="14" hidden="false" customHeight="false" outlineLevel="0" collapsed="false">
      <c r="A42" s="0" t="s">
        <v>75</v>
      </c>
      <c r="B42" s="1" t="n">
        <v>43902</v>
      </c>
      <c r="C42" s="0" t="n">
        <v>72</v>
      </c>
      <c r="D42" s="0" t="n">
        <v>3</v>
      </c>
      <c r="G42" s="0" t="n">
        <v>2</v>
      </c>
      <c r="H42" s="0" t="n">
        <v>70</v>
      </c>
      <c r="I42" s="0" t="n">
        <v>3</v>
      </c>
      <c r="J42" s="0" t="n">
        <v>16.9</v>
      </c>
    </row>
    <row r="43" customFormat="false" ht="14" hidden="false" customHeight="false" outlineLevel="0" collapsed="false">
      <c r="A43" s="0" t="s">
        <v>75</v>
      </c>
      <c r="B43" s="1" t="n">
        <v>43903</v>
      </c>
      <c r="C43" s="0" t="n">
        <v>80</v>
      </c>
      <c r="D43" s="0" t="n">
        <v>8</v>
      </c>
      <c r="G43" s="0" t="n">
        <v>5</v>
      </c>
      <c r="H43" s="0" t="n">
        <v>75</v>
      </c>
      <c r="I43" s="0" t="n">
        <v>4</v>
      </c>
      <c r="J43" s="0" t="n">
        <v>18.7</v>
      </c>
    </row>
    <row r="44" customFormat="false" ht="14" hidden="false" customHeight="false" outlineLevel="0" collapsed="false">
      <c r="A44" s="0" t="s">
        <v>75</v>
      </c>
      <c r="B44" s="1" t="n">
        <v>43904</v>
      </c>
      <c r="C44" s="0" t="n">
        <v>100</v>
      </c>
      <c r="D44" s="0" t="n">
        <v>20</v>
      </c>
      <c r="G44" s="0" t="n">
        <v>5</v>
      </c>
      <c r="H44" s="0" t="n">
        <v>95</v>
      </c>
      <c r="I44" s="0" t="n">
        <v>4</v>
      </c>
      <c r="J44" s="0" t="n">
        <v>23.4</v>
      </c>
    </row>
    <row r="45" customFormat="false" ht="14" hidden="false" customHeight="false" outlineLevel="0" collapsed="false">
      <c r="A45" s="0" t="s">
        <v>75</v>
      </c>
      <c r="B45" s="1" t="n">
        <v>43905</v>
      </c>
      <c r="C45" s="0" t="n">
        <v>104</v>
      </c>
      <c r="D45" s="0" t="n">
        <v>4</v>
      </c>
      <c r="G45" s="0" t="n">
        <v>5</v>
      </c>
      <c r="H45" s="0" t="n">
        <v>99</v>
      </c>
      <c r="I45" s="0" t="n">
        <v>4</v>
      </c>
      <c r="J45" s="0" t="n">
        <v>24.4</v>
      </c>
    </row>
    <row r="46" customFormat="false" ht="14" hidden="false" customHeight="false" outlineLevel="0" collapsed="false">
      <c r="A46" s="0" t="s">
        <v>75</v>
      </c>
      <c r="B46" s="1" t="n">
        <v>43906</v>
      </c>
      <c r="C46" s="0" t="n">
        <v>112</v>
      </c>
      <c r="D46" s="0" t="n">
        <v>8</v>
      </c>
      <c r="G46" s="0" t="n">
        <v>9</v>
      </c>
      <c r="H46" s="0" t="n">
        <v>103</v>
      </c>
      <c r="I46" s="0" t="n">
        <v>4</v>
      </c>
      <c r="J46" s="0" t="n">
        <v>26.2</v>
      </c>
    </row>
    <row r="47" customFormat="false" ht="14" hidden="false" customHeight="false" outlineLevel="0" collapsed="false">
      <c r="A47" s="0" t="s">
        <v>75</v>
      </c>
      <c r="B47" s="1" t="n">
        <v>43907</v>
      </c>
      <c r="C47" s="0" t="n">
        <v>123</v>
      </c>
      <c r="D47" s="0" t="n">
        <v>11</v>
      </c>
      <c r="G47" s="0" t="n">
        <v>9</v>
      </c>
      <c r="H47" s="0" t="n">
        <v>114</v>
      </c>
      <c r="I47" s="0" t="n">
        <v>4</v>
      </c>
      <c r="J47" s="0" t="n">
        <v>28.8</v>
      </c>
    </row>
    <row r="48" customFormat="false" ht="14" hidden="false" customHeight="false" outlineLevel="0" collapsed="false">
      <c r="A48" s="0" t="s">
        <v>75</v>
      </c>
      <c r="B48" s="1" t="n">
        <v>43908</v>
      </c>
      <c r="C48" s="0" t="n">
        <v>130</v>
      </c>
      <c r="D48" s="0" t="n">
        <v>7</v>
      </c>
      <c r="G48" s="0" t="n">
        <v>12</v>
      </c>
      <c r="H48" s="0" t="n">
        <v>118</v>
      </c>
      <c r="I48" s="0" t="n">
        <v>4</v>
      </c>
      <c r="J48" s="0" t="n">
        <v>30.4</v>
      </c>
    </row>
    <row r="49" customFormat="false" ht="14" hidden="false" customHeight="false" outlineLevel="0" collapsed="false">
      <c r="A49" s="0" t="s">
        <v>75</v>
      </c>
      <c r="B49" s="1" t="n">
        <v>43909</v>
      </c>
      <c r="C49" s="0" t="n">
        <v>142</v>
      </c>
      <c r="D49" s="0" t="n">
        <v>12</v>
      </c>
      <c r="G49" s="0" t="n">
        <v>15</v>
      </c>
      <c r="H49" s="0" t="n">
        <v>127</v>
      </c>
      <c r="I49" s="0" t="n">
        <v>4</v>
      </c>
      <c r="J49" s="0" t="n">
        <v>33</v>
      </c>
    </row>
    <row r="50" customFormat="false" ht="14" hidden="false" customHeight="false" outlineLevel="0" collapsed="false">
      <c r="A50" s="0" t="s">
        <v>75</v>
      </c>
      <c r="B50" s="1" t="n">
        <v>43910</v>
      </c>
      <c r="C50" s="0" t="n">
        <v>148</v>
      </c>
      <c r="D50" s="0" t="n">
        <v>6</v>
      </c>
      <c r="G50" s="0" t="n">
        <v>18</v>
      </c>
      <c r="H50" s="0" t="n">
        <v>130</v>
      </c>
      <c r="I50" s="0" t="n">
        <v>5</v>
      </c>
      <c r="J50" s="0" t="n">
        <v>35</v>
      </c>
    </row>
    <row r="51" customFormat="false" ht="14" hidden="false" customHeight="false" outlineLevel="0" collapsed="false">
      <c r="A51" s="0" t="s">
        <v>75</v>
      </c>
      <c r="B51" s="1" t="n">
        <v>43911</v>
      </c>
      <c r="C51" s="0" t="n">
        <v>176</v>
      </c>
      <c r="D51" s="0" t="n">
        <v>28</v>
      </c>
      <c r="G51" s="0" t="n">
        <v>27</v>
      </c>
      <c r="H51" s="0" t="n">
        <v>149</v>
      </c>
      <c r="I51" s="0" t="n">
        <v>5</v>
      </c>
      <c r="J51" s="0" t="n">
        <v>41</v>
      </c>
    </row>
    <row r="52" customFormat="false" ht="14" hidden="false" customHeight="false" outlineLevel="0" collapsed="false">
      <c r="A52" s="0" t="s">
        <v>75</v>
      </c>
      <c r="B52" s="1" t="n">
        <v>43912</v>
      </c>
      <c r="C52" s="0" t="n">
        <v>176</v>
      </c>
      <c r="D52" s="0" t="n">
        <v>0</v>
      </c>
      <c r="G52" s="0" t="n">
        <v>27</v>
      </c>
      <c r="H52" s="0" t="n">
        <v>149</v>
      </c>
      <c r="I52" s="0" t="n">
        <v>5</v>
      </c>
      <c r="J52" s="0" t="n">
        <v>41</v>
      </c>
    </row>
    <row r="53" customFormat="false" ht="14" hidden="false" customHeight="false" outlineLevel="0" collapsed="false">
      <c r="A53" s="0" t="s">
        <v>75</v>
      </c>
      <c r="B53" s="1" t="n">
        <v>43913</v>
      </c>
      <c r="C53" s="0" t="n">
        <v>188</v>
      </c>
      <c r="D53" s="0" t="n">
        <v>12</v>
      </c>
      <c r="G53" s="0" t="n">
        <v>30</v>
      </c>
      <c r="H53" s="0" t="n">
        <v>158</v>
      </c>
      <c r="I53" s="0" t="n">
        <v>5</v>
      </c>
      <c r="J53" s="0" t="n">
        <v>44</v>
      </c>
    </row>
    <row r="54" customFormat="false" ht="14" hidden="false" customHeight="false" outlineLevel="0" collapsed="false">
      <c r="A54" s="0" t="s">
        <v>75</v>
      </c>
      <c r="B54" s="1" t="n">
        <v>43914</v>
      </c>
      <c r="C54" s="0" t="n">
        <v>189</v>
      </c>
      <c r="D54" s="0" t="n">
        <v>1</v>
      </c>
      <c r="G54" s="0" t="n">
        <v>30</v>
      </c>
      <c r="H54" s="0" t="n">
        <v>159</v>
      </c>
      <c r="I54" s="0" t="n">
        <v>5</v>
      </c>
      <c r="J54" s="0" t="n">
        <v>44</v>
      </c>
    </row>
    <row r="55" customFormat="false" ht="14" hidden="false" customHeight="false" outlineLevel="0" collapsed="false">
      <c r="A55" s="0" t="s">
        <v>75</v>
      </c>
      <c r="B55" s="1" t="n">
        <v>43915</v>
      </c>
      <c r="C55" s="0" t="n">
        <v>191</v>
      </c>
      <c r="D55" s="0" t="n">
        <v>2</v>
      </c>
      <c r="G55" s="0" t="n">
        <v>39</v>
      </c>
      <c r="H55" s="0" t="n">
        <v>152</v>
      </c>
      <c r="I55" s="0" t="n">
        <v>5</v>
      </c>
      <c r="J55" s="0" t="n">
        <v>45</v>
      </c>
    </row>
    <row r="56" customFormat="false" ht="14" hidden="false" customHeight="false" outlineLevel="0" collapsed="false">
      <c r="A56" s="0" t="s">
        <v>75</v>
      </c>
      <c r="B56" s="1" t="n">
        <v>43916</v>
      </c>
      <c r="C56" s="0" t="n">
        <v>195</v>
      </c>
      <c r="D56" s="0" t="n">
        <v>4</v>
      </c>
      <c r="G56" s="0" t="n">
        <v>43</v>
      </c>
      <c r="H56" s="0" t="n">
        <v>152</v>
      </c>
      <c r="I56" s="0" t="n">
        <v>6</v>
      </c>
      <c r="J56" s="0" t="n">
        <v>46</v>
      </c>
    </row>
    <row r="57" customFormat="false" ht="14" hidden="false" customHeight="false" outlineLevel="0" collapsed="false">
      <c r="A57" s="0" t="s">
        <v>75</v>
      </c>
      <c r="B57" s="1" t="n">
        <v>43917</v>
      </c>
      <c r="C57" s="0" t="n">
        <v>208</v>
      </c>
      <c r="D57" s="0" t="n">
        <v>13</v>
      </c>
      <c r="G57" s="0" t="n">
        <v>49</v>
      </c>
      <c r="H57" s="0" t="n">
        <v>159</v>
      </c>
      <c r="I57" s="0" t="n">
        <v>7</v>
      </c>
      <c r="J57" s="0" t="n">
        <v>49</v>
      </c>
    </row>
    <row r="58" customFormat="false" ht="14" hidden="false" customHeight="false" outlineLevel="0" collapsed="false">
      <c r="A58" s="0" t="s">
        <v>75</v>
      </c>
      <c r="B58" s="1" t="n">
        <v>43918</v>
      </c>
      <c r="C58" s="0" t="n">
        <v>225</v>
      </c>
      <c r="D58" s="0" t="n">
        <v>17</v>
      </c>
      <c r="G58" s="0" t="n">
        <v>57</v>
      </c>
      <c r="H58" s="0" t="n">
        <v>168</v>
      </c>
      <c r="I58" s="0" t="n">
        <v>11</v>
      </c>
      <c r="J58" s="0" t="n">
        <v>53</v>
      </c>
    </row>
    <row r="59" customFormat="false" ht="14" hidden="false" customHeight="false" outlineLevel="0" collapsed="false">
      <c r="A59" s="0" t="s">
        <v>75</v>
      </c>
      <c r="B59" s="1" t="n">
        <v>43919</v>
      </c>
      <c r="C59" s="0" t="n">
        <v>235</v>
      </c>
      <c r="D59" s="0" t="n">
        <v>10</v>
      </c>
      <c r="G59" s="0" t="n">
        <v>64</v>
      </c>
      <c r="H59" s="0" t="n">
        <v>171</v>
      </c>
      <c r="I59" s="0" t="n">
        <v>11</v>
      </c>
      <c r="J59" s="0" t="n">
        <v>55</v>
      </c>
    </row>
    <row r="60" customFormat="false" ht="14" hidden="false" customHeight="false" outlineLevel="0" collapsed="false">
      <c r="A60" s="0" t="s">
        <v>75</v>
      </c>
      <c r="B60" s="1" t="n">
        <v>43920</v>
      </c>
      <c r="C60" s="0" t="n">
        <v>255</v>
      </c>
      <c r="D60" s="0" t="n">
        <v>20</v>
      </c>
      <c r="G60" s="0" t="n">
        <v>67</v>
      </c>
      <c r="H60" s="0" t="n">
        <v>188</v>
      </c>
      <c r="I60" s="0" t="n">
        <v>12</v>
      </c>
      <c r="J60" s="0" t="n">
        <v>60</v>
      </c>
    </row>
    <row r="61" customFormat="false" ht="14" hidden="false" customHeight="false" outlineLevel="0" collapsed="false">
      <c r="A61" s="0" t="s">
        <v>75</v>
      </c>
      <c r="B61" s="1" t="n">
        <v>43921</v>
      </c>
      <c r="C61" s="0" t="n">
        <v>266</v>
      </c>
      <c r="D61" s="0" t="n">
        <v>11</v>
      </c>
      <c r="G61" s="0" t="n">
        <v>72</v>
      </c>
      <c r="H61" s="0" t="n">
        <v>194</v>
      </c>
      <c r="I61" s="0" t="n">
        <v>13</v>
      </c>
      <c r="J61" s="0" t="n">
        <v>62</v>
      </c>
    </row>
    <row r="62" customFormat="false" ht="14" hidden="false" customHeight="false" outlineLevel="0" collapsed="false">
      <c r="A62" s="0" t="s">
        <v>75</v>
      </c>
      <c r="B62" s="1" t="n">
        <v>43922</v>
      </c>
      <c r="C62" s="0" t="n">
        <v>289</v>
      </c>
      <c r="D62" s="0" t="n">
        <v>23</v>
      </c>
      <c r="G62" s="0" t="n">
        <v>73</v>
      </c>
      <c r="H62" s="0" t="n">
        <v>216</v>
      </c>
      <c r="I62" s="0" t="n">
        <v>13</v>
      </c>
      <c r="J62" s="0" t="n">
        <v>68</v>
      </c>
    </row>
    <row r="63" customFormat="false" ht="14" hidden="false" customHeight="false" outlineLevel="0" collapsed="false">
      <c r="A63" s="0" t="s">
        <v>75</v>
      </c>
      <c r="B63" s="1" t="n">
        <v>43923</v>
      </c>
      <c r="C63" s="0" t="n">
        <v>317</v>
      </c>
      <c r="D63" s="0" t="n">
        <v>28</v>
      </c>
      <c r="G63" s="0" t="n">
        <v>80</v>
      </c>
      <c r="H63" s="0" t="n">
        <v>237</v>
      </c>
      <c r="I63" s="0" t="n">
        <v>14</v>
      </c>
      <c r="J63" s="0" t="n">
        <v>74</v>
      </c>
    </row>
    <row r="64" customFormat="false" ht="14" hidden="false" customHeight="false" outlineLevel="0" collapsed="false">
      <c r="A64" s="0" t="s">
        <v>75</v>
      </c>
      <c r="B64" s="1" t="n">
        <v>43924</v>
      </c>
      <c r="C64" s="0" t="n">
        <v>342</v>
      </c>
      <c r="D64" s="0" t="n">
        <v>25</v>
      </c>
      <c r="G64" s="0" t="n">
        <v>81</v>
      </c>
      <c r="H64" s="0" t="n">
        <v>261</v>
      </c>
      <c r="I64" s="0" t="n">
        <v>15</v>
      </c>
      <c r="J64" s="0" t="n">
        <v>80</v>
      </c>
    </row>
    <row r="65" customFormat="false" ht="14" hidden="false" customHeight="false" outlineLevel="0" collapsed="false">
      <c r="A65" s="0" t="s">
        <v>75</v>
      </c>
      <c r="B65" s="1" t="n">
        <v>43925</v>
      </c>
      <c r="C65" s="0" t="n">
        <v>417</v>
      </c>
      <c r="D65" s="0" t="n">
        <v>75</v>
      </c>
      <c r="G65" s="0" t="n">
        <v>82</v>
      </c>
      <c r="H65" s="0" t="n">
        <v>335</v>
      </c>
      <c r="I65" s="0" t="n">
        <v>16</v>
      </c>
      <c r="J65" s="0" t="n">
        <v>98</v>
      </c>
    </row>
    <row r="66" customFormat="false" ht="14" hidden="false" customHeight="false" outlineLevel="0" collapsed="false">
      <c r="A66" s="0" t="s">
        <v>75</v>
      </c>
      <c r="B66" s="1" t="n">
        <v>43926</v>
      </c>
      <c r="C66" s="0" t="n">
        <v>479</v>
      </c>
      <c r="D66" s="0" t="n">
        <v>62</v>
      </c>
      <c r="E66" s="0" t="n">
        <v>1</v>
      </c>
      <c r="F66" s="0" t="n">
        <v>1</v>
      </c>
      <c r="G66" s="0" t="n">
        <v>93</v>
      </c>
      <c r="H66" s="0" t="n">
        <v>385</v>
      </c>
      <c r="I66" s="0" t="n">
        <v>17</v>
      </c>
      <c r="J66" s="0" t="n">
        <v>112</v>
      </c>
      <c r="K66" s="0" t="n">
        <v>0.2</v>
      </c>
    </row>
    <row r="67" customFormat="false" ht="14" hidden="false" customHeight="false" outlineLevel="0" collapsed="false">
      <c r="A67" s="0" t="s">
        <v>75</v>
      </c>
      <c r="B67" s="1" t="n">
        <v>43927</v>
      </c>
      <c r="C67" s="0" t="n">
        <v>556</v>
      </c>
      <c r="D67" s="0" t="n">
        <v>77</v>
      </c>
      <c r="E67" s="0" t="n">
        <v>1</v>
      </c>
      <c r="G67" s="0" t="n">
        <v>99</v>
      </c>
      <c r="H67" s="0" t="n">
        <v>456</v>
      </c>
      <c r="I67" s="0" t="n">
        <v>17</v>
      </c>
      <c r="J67" s="0" t="n">
        <v>130</v>
      </c>
      <c r="K67" s="0" t="n">
        <v>0.2</v>
      </c>
    </row>
    <row r="68" customFormat="false" ht="14" hidden="false" customHeight="false" outlineLevel="0" collapsed="false">
      <c r="A68" s="0" t="s">
        <v>75</v>
      </c>
      <c r="B68" s="1" t="n">
        <v>43928</v>
      </c>
      <c r="C68" s="0" t="n">
        <v>665</v>
      </c>
      <c r="D68" s="0" t="n">
        <v>109</v>
      </c>
      <c r="E68" s="0" t="n">
        <v>1</v>
      </c>
      <c r="G68" s="0" t="n">
        <v>103</v>
      </c>
      <c r="H68" s="0" t="n">
        <v>561</v>
      </c>
      <c r="I68" s="0" t="n">
        <v>20</v>
      </c>
      <c r="J68" s="0" t="n">
        <v>156</v>
      </c>
      <c r="K68" s="0" t="n">
        <v>0.2</v>
      </c>
    </row>
    <row r="69" customFormat="false" ht="14" hidden="false" customHeight="false" outlineLevel="0" collapsed="false">
      <c r="A69" s="0" t="s">
        <v>75</v>
      </c>
      <c r="B69" s="1" t="n">
        <v>43929</v>
      </c>
      <c r="C69" s="0" t="n">
        <v>743</v>
      </c>
      <c r="D69" s="0" t="n">
        <v>78</v>
      </c>
      <c r="E69" s="0" t="n">
        <v>1</v>
      </c>
      <c r="G69" s="0" t="n">
        <v>105</v>
      </c>
      <c r="H69" s="0" t="n">
        <v>637</v>
      </c>
      <c r="I69" s="0" t="n">
        <v>23</v>
      </c>
      <c r="J69" s="0" t="n">
        <v>174</v>
      </c>
      <c r="K69" s="0" t="n">
        <v>0.2</v>
      </c>
    </row>
    <row r="70" customFormat="false" ht="14" hidden="false" customHeight="false" outlineLevel="0" collapsed="false">
      <c r="A70" s="0" t="s">
        <v>75</v>
      </c>
      <c r="B70" s="1" t="n">
        <v>43930</v>
      </c>
      <c r="C70" s="0" t="n">
        <v>855</v>
      </c>
      <c r="D70" s="0" t="n">
        <v>112</v>
      </c>
      <c r="E70" s="0" t="n">
        <v>1</v>
      </c>
      <c r="G70" s="0" t="n">
        <v>111</v>
      </c>
      <c r="H70" s="0" t="n">
        <v>743</v>
      </c>
      <c r="I70" s="0" t="n">
        <v>21</v>
      </c>
      <c r="J70" s="0" t="n">
        <v>200</v>
      </c>
      <c r="K70" s="0" t="n">
        <v>0.2</v>
      </c>
    </row>
    <row r="71" customFormat="false" ht="14" hidden="false" customHeight="false" outlineLevel="0" collapsed="false">
      <c r="A71" s="0" t="s">
        <v>75</v>
      </c>
      <c r="B71" s="1" t="n">
        <v>43931</v>
      </c>
      <c r="C71" s="0" t="n">
        <v>910</v>
      </c>
      <c r="D71" s="0" t="n">
        <v>55</v>
      </c>
      <c r="E71" s="0" t="n">
        <v>1</v>
      </c>
      <c r="G71" s="0" t="n">
        <v>111</v>
      </c>
      <c r="H71" s="0" t="n">
        <v>798</v>
      </c>
      <c r="I71" s="0" t="n">
        <v>22</v>
      </c>
      <c r="J71" s="0" t="n">
        <v>213</v>
      </c>
      <c r="K71" s="0" t="n">
        <v>0.2</v>
      </c>
    </row>
    <row r="72" customFormat="false" ht="14" hidden="false" customHeight="false" outlineLevel="0" collapsed="false">
      <c r="A72" s="0" t="s">
        <v>75</v>
      </c>
      <c r="B72" s="1" t="n">
        <v>43932</v>
      </c>
      <c r="C72" s="0" t="n">
        <v>993</v>
      </c>
      <c r="D72" s="0" t="n">
        <v>83</v>
      </c>
      <c r="E72" s="0" t="n">
        <v>1</v>
      </c>
      <c r="G72" s="0" t="n">
        <v>123</v>
      </c>
      <c r="H72" s="0" t="n">
        <v>869</v>
      </c>
      <c r="I72" s="0" t="n">
        <v>26</v>
      </c>
      <c r="J72" s="0" t="n">
        <v>233</v>
      </c>
      <c r="K72" s="0" t="n">
        <v>0.2</v>
      </c>
    </row>
    <row r="73" customFormat="false" ht="14" hidden="false" customHeight="false" outlineLevel="0" collapsed="false">
      <c r="A73" s="0" t="s">
        <v>75</v>
      </c>
      <c r="B73" s="1" t="n">
        <v>43933</v>
      </c>
      <c r="C73" s="0" t="n">
        <v>1154</v>
      </c>
      <c r="D73" s="0" t="n">
        <v>161</v>
      </c>
      <c r="E73" s="0" t="n">
        <v>1</v>
      </c>
      <c r="F73" s="0" t="n">
        <v>0</v>
      </c>
      <c r="G73" s="0" t="n">
        <v>133</v>
      </c>
      <c r="H73" s="0" t="n">
        <v>1020</v>
      </c>
      <c r="I73" s="0" t="n">
        <v>27</v>
      </c>
      <c r="J73" s="0" t="n">
        <v>270</v>
      </c>
      <c r="K73" s="0" t="n">
        <v>0.2</v>
      </c>
    </row>
    <row r="74" customFormat="false" ht="14" hidden="false" customHeight="false" outlineLevel="0" collapsed="false">
      <c r="A74" s="0" t="s">
        <v>75</v>
      </c>
      <c r="B74" s="1" t="n">
        <v>43934</v>
      </c>
      <c r="C74" s="0" t="n">
        <v>1234</v>
      </c>
      <c r="D74" s="0" t="n">
        <v>80</v>
      </c>
      <c r="E74" s="0" t="n">
        <v>1</v>
      </c>
      <c r="F74" s="0" t="n">
        <v>0</v>
      </c>
      <c r="G74" s="0" t="n">
        <v>142</v>
      </c>
      <c r="H74" s="0" t="n">
        <v>1091</v>
      </c>
      <c r="I74" s="0" t="n">
        <v>29</v>
      </c>
      <c r="J74" s="0" t="n">
        <v>289</v>
      </c>
      <c r="K74" s="0" t="n">
        <v>0.2</v>
      </c>
    </row>
    <row r="75" customFormat="false" ht="14" hidden="false" customHeight="false" outlineLevel="0" collapsed="false">
      <c r="A75" s="0" t="s">
        <v>75</v>
      </c>
      <c r="B75" s="1" t="n">
        <v>43935</v>
      </c>
      <c r="C75" s="0" t="n">
        <v>1300</v>
      </c>
      <c r="D75" s="0" t="n">
        <v>66</v>
      </c>
      <c r="E75" s="0" t="n">
        <v>2</v>
      </c>
      <c r="F75" s="0" t="n">
        <v>1</v>
      </c>
      <c r="G75" s="0" t="n">
        <v>150</v>
      </c>
      <c r="H75" s="0" t="n">
        <v>1148</v>
      </c>
      <c r="I75" s="0" t="n">
        <v>26</v>
      </c>
      <c r="J75" s="0" t="n">
        <v>304</v>
      </c>
      <c r="K75" s="0" t="n">
        <v>0.5</v>
      </c>
    </row>
    <row r="76" customFormat="false" ht="14" hidden="false" customHeight="false" outlineLevel="0" collapsed="false">
      <c r="A76" s="0" t="s">
        <v>75</v>
      </c>
      <c r="B76" s="1" t="n">
        <v>43936</v>
      </c>
      <c r="C76" s="0" t="n">
        <v>1355</v>
      </c>
      <c r="D76" s="0" t="n">
        <v>55</v>
      </c>
      <c r="E76" s="0" t="n">
        <v>3</v>
      </c>
      <c r="F76" s="0" t="n">
        <v>1</v>
      </c>
      <c r="G76" s="0" t="n">
        <v>176</v>
      </c>
      <c r="H76" s="0" t="n">
        <v>1176</v>
      </c>
      <c r="I76" s="0" t="n">
        <v>26</v>
      </c>
      <c r="J76" s="0" t="n">
        <v>317</v>
      </c>
      <c r="K76" s="0" t="n">
        <v>0.7</v>
      </c>
    </row>
    <row r="77" customFormat="false" ht="14" hidden="false" customHeight="false" outlineLevel="0" collapsed="false">
      <c r="A77" s="0" t="s">
        <v>75</v>
      </c>
      <c r="B77" s="1" t="n">
        <v>43937</v>
      </c>
      <c r="C77" s="0" t="n">
        <v>1405</v>
      </c>
      <c r="D77" s="0" t="n">
        <v>50</v>
      </c>
      <c r="E77" s="0" t="n">
        <v>3</v>
      </c>
      <c r="F77" s="0" t="n">
        <v>0</v>
      </c>
      <c r="G77" s="0" t="n">
        <v>206</v>
      </c>
      <c r="H77" s="0" t="n">
        <v>1196</v>
      </c>
      <c r="I77" s="0" t="n">
        <v>31</v>
      </c>
      <c r="J77" s="0" t="n">
        <v>329</v>
      </c>
      <c r="K77" s="0" t="n">
        <v>0.7</v>
      </c>
    </row>
    <row r="78" customFormat="false" ht="14" hidden="false" customHeight="false" outlineLevel="0" collapsed="false">
      <c r="A78" s="0" t="s">
        <v>75</v>
      </c>
      <c r="B78" s="1" t="n">
        <v>43938</v>
      </c>
      <c r="C78" s="0" t="n">
        <v>1524</v>
      </c>
      <c r="D78" s="0" t="n">
        <v>119</v>
      </c>
      <c r="E78" s="0" t="n">
        <v>3</v>
      </c>
      <c r="F78" s="0" t="n">
        <v>0</v>
      </c>
      <c r="G78" s="0" t="n">
        <v>225</v>
      </c>
      <c r="H78" s="0" t="n">
        <v>1296</v>
      </c>
      <c r="I78" s="0" t="n">
        <v>32</v>
      </c>
      <c r="J78" s="0" t="n">
        <v>357</v>
      </c>
      <c r="K78" s="0" t="n">
        <v>0.7</v>
      </c>
    </row>
    <row r="79" customFormat="false" ht="14" hidden="false" customHeight="false" outlineLevel="0" collapsed="false">
      <c r="A79" s="0" t="s">
        <v>75</v>
      </c>
      <c r="B79" s="1" t="n">
        <v>43939</v>
      </c>
      <c r="C79" s="0" t="n">
        <v>1658</v>
      </c>
      <c r="D79" s="0" t="n">
        <v>134</v>
      </c>
      <c r="E79" s="0" t="n">
        <v>5</v>
      </c>
      <c r="F79" s="0" t="n">
        <v>2</v>
      </c>
      <c r="G79" s="0" t="n">
        <v>258</v>
      </c>
      <c r="H79" s="0" t="n">
        <v>1395</v>
      </c>
      <c r="I79" s="0" t="n">
        <v>32</v>
      </c>
      <c r="J79" s="0" t="n">
        <v>388</v>
      </c>
      <c r="K79" s="0" t="n">
        <v>1</v>
      </c>
    </row>
    <row r="80" customFormat="false" ht="14" hidden="false" customHeight="false" outlineLevel="0" collapsed="false">
      <c r="A80" s="0" t="s">
        <v>75</v>
      </c>
      <c r="B80" s="1" t="n">
        <v>43940</v>
      </c>
      <c r="C80" s="0" t="n">
        <v>1751</v>
      </c>
      <c r="D80" s="0" t="n">
        <v>93</v>
      </c>
      <c r="E80" s="0" t="n">
        <v>6</v>
      </c>
      <c r="F80" s="0" t="n">
        <v>1</v>
      </c>
      <c r="G80" s="0" t="n">
        <v>280</v>
      </c>
      <c r="H80" s="0" t="n">
        <v>1465</v>
      </c>
      <c r="I80" s="0" t="n">
        <v>34</v>
      </c>
      <c r="J80" s="0" t="n">
        <v>410</v>
      </c>
      <c r="K80" s="0" t="n">
        <v>1</v>
      </c>
    </row>
    <row r="81" customFormat="false" ht="14" hidden="false" customHeight="false" outlineLevel="0" collapsed="false">
      <c r="A81" s="0" t="s">
        <v>75</v>
      </c>
      <c r="B81" s="1" t="n">
        <v>43941</v>
      </c>
      <c r="C81" s="0" t="n">
        <v>1915</v>
      </c>
      <c r="D81" s="0" t="n">
        <v>164</v>
      </c>
      <c r="E81" s="0" t="n">
        <v>7</v>
      </c>
      <c r="F81" s="0" t="n">
        <v>1</v>
      </c>
      <c r="G81" s="0" t="n">
        <v>305</v>
      </c>
      <c r="H81" s="0" t="n">
        <v>1603</v>
      </c>
      <c r="I81" s="0" t="n">
        <v>38</v>
      </c>
      <c r="J81" s="0" t="n">
        <v>448</v>
      </c>
      <c r="K81" s="0" t="n">
        <v>2</v>
      </c>
    </row>
    <row r="82" customFormat="false" ht="14" hidden="false" customHeight="false" outlineLevel="0" collapsed="false">
      <c r="A82" s="0" t="s">
        <v>75</v>
      </c>
      <c r="B82" s="1" t="n">
        <v>43942</v>
      </c>
      <c r="C82" s="0" t="n">
        <v>1995</v>
      </c>
      <c r="D82" s="0" t="n">
        <v>80</v>
      </c>
      <c r="E82" s="0" t="n">
        <v>9</v>
      </c>
      <c r="F82" s="0" t="n">
        <v>2</v>
      </c>
      <c r="G82" s="0" t="n">
        <v>367</v>
      </c>
      <c r="H82" s="0" t="n">
        <v>1619</v>
      </c>
      <c r="I82" s="0" t="n">
        <v>39</v>
      </c>
      <c r="J82" s="0" t="n">
        <v>467</v>
      </c>
      <c r="K82" s="0" t="n">
        <v>2</v>
      </c>
    </row>
    <row r="83" customFormat="false" ht="14" hidden="false" customHeight="false" outlineLevel="0" collapsed="false">
      <c r="A83" s="0" t="s">
        <v>75</v>
      </c>
      <c r="B83" s="1" t="n">
        <v>43943</v>
      </c>
      <c r="C83" s="0" t="n">
        <v>2080</v>
      </c>
      <c r="D83" s="0" t="n">
        <v>85</v>
      </c>
      <c r="E83" s="0" t="n">
        <v>11</v>
      </c>
      <c r="F83" s="0" t="n">
        <v>2</v>
      </c>
      <c r="G83" s="0" t="n">
        <v>412</v>
      </c>
      <c r="H83" s="0" t="n">
        <v>1657</v>
      </c>
      <c r="I83" s="0" t="n">
        <v>46</v>
      </c>
      <c r="J83" s="0" t="n">
        <v>487</v>
      </c>
      <c r="K83" s="0" t="n">
        <v>3</v>
      </c>
    </row>
    <row r="84" customFormat="false" ht="14" hidden="false" customHeight="false" outlineLevel="0" collapsed="false">
      <c r="A84" s="0" t="s">
        <v>75</v>
      </c>
      <c r="B84" s="1" t="n">
        <v>43944</v>
      </c>
      <c r="C84" s="0" t="n">
        <v>2248</v>
      </c>
      <c r="D84" s="0" t="n">
        <v>168</v>
      </c>
      <c r="E84" s="0" t="n">
        <v>13</v>
      </c>
      <c r="F84" s="0" t="n">
        <v>2</v>
      </c>
      <c r="G84" s="0" t="n">
        <v>443</v>
      </c>
      <c r="H84" s="0" t="n">
        <v>1792</v>
      </c>
      <c r="I84" s="0" t="n">
        <v>50</v>
      </c>
      <c r="J84" s="0" t="n">
        <v>526</v>
      </c>
      <c r="K84" s="0" t="n">
        <v>3</v>
      </c>
    </row>
    <row r="85" customFormat="false" ht="14" hidden="false" customHeight="false" outlineLevel="0" collapsed="false">
      <c r="A85" s="0" t="s">
        <v>75</v>
      </c>
      <c r="B85" s="1" t="n">
        <v>43945</v>
      </c>
      <c r="C85" s="0" t="n">
        <v>2399</v>
      </c>
      <c r="D85" s="0" t="n">
        <v>151</v>
      </c>
      <c r="E85" s="0" t="n">
        <v>14</v>
      </c>
      <c r="F85" s="0" t="n">
        <v>1</v>
      </c>
      <c r="G85" s="0" t="n">
        <v>498</v>
      </c>
      <c r="H85" s="0" t="n">
        <v>1887</v>
      </c>
      <c r="I85" s="0" t="n">
        <v>55</v>
      </c>
      <c r="J85" s="0" t="n">
        <v>562</v>
      </c>
      <c r="K85" s="0" t="n">
        <v>3</v>
      </c>
    </row>
    <row r="86" customFormat="false" ht="14" hidden="false" customHeight="false" outlineLevel="0" collapsed="false">
      <c r="A86" s="0" t="s">
        <v>75</v>
      </c>
      <c r="B86" s="1" t="n">
        <v>43946</v>
      </c>
      <c r="C86" s="0" t="n">
        <v>2614</v>
      </c>
      <c r="D86" s="0" t="n">
        <v>215</v>
      </c>
      <c r="E86" s="0" t="n">
        <v>15</v>
      </c>
      <c r="F86" s="0" t="n">
        <v>1</v>
      </c>
      <c r="G86" s="0" t="n">
        <v>613</v>
      </c>
      <c r="H86" s="0" t="n">
        <v>1986</v>
      </c>
      <c r="I86" s="0" t="n">
        <v>60</v>
      </c>
      <c r="J86" s="0" t="n">
        <v>612</v>
      </c>
      <c r="K86" s="0" t="n">
        <v>4</v>
      </c>
    </row>
    <row r="87" customFormat="false" ht="14" hidden="false" customHeight="false" outlineLevel="0" collapsed="false">
      <c r="A87" s="0" t="s">
        <v>75</v>
      </c>
      <c r="B87" s="1" t="n">
        <v>43947</v>
      </c>
      <c r="C87" s="0" t="n">
        <v>2892</v>
      </c>
      <c r="D87" s="0" t="n">
        <v>278</v>
      </c>
      <c r="E87" s="0" t="n">
        <v>19</v>
      </c>
      <c r="F87" s="0" t="n">
        <v>4</v>
      </c>
      <c r="G87" s="0" t="n">
        <v>656</v>
      </c>
      <c r="H87" s="0" t="n">
        <v>2217</v>
      </c>
      <c r="I87" s="0" t="n">
        <v>58</v>
      </c>
      <c r="J87" s="0" t="n">
        <v>677</v>
      </c>
      <c r="K87" s="0" t="n">
        <v>4</v>
      </c>
    </row>
    <row r="88" customFormat="false" ht="14" hidden="false" customHeight="false" outlineLevel="0" collapsed="false">
      <c r="A88" s="0" t="s">
        <v>75</v>
      </c>
      <c r="B88" s="1" t="n">
        <v>43948</v>
      </c>
      <c r="C88" s="0" t="n">
        <v>3075</v>
      </c>
      <c r="D88" s="0" t="n">
        <v>183</v>
      </c>
      <c r="E88" s="0" t="n">
        <v>20</v>
      </c>
      <c r="F88" s="0" t="n">
        <v>1</v>
      </c>
      <c r="G88" s="0" t="n">
        <v>806</v>
      </c>
      <c r="H88" s="0" t="n">
        <v>2249</v>
      </c>
      <c r="I88" s="0" t="n">
        <v>61</v>
      </c>
      <c r="J88" s="0" t="n">
        <v>720</v>
      </c>
      <c r="K88" s="0" t="n">
        <v>5</v>
      </c>
    </row>
    <row r="89" customFormat="false" ht="14" hidden="false" customHeight="false" outlineLevel="0" collapsed="false">
      <c r="A89" s="0" t="s">
        <v>75</v>
      </c>
      <c r="B89" s="1" t="n">
        <v>43949</v>
      </c>
      <c r="C89" s="2" t="n">
        <v>3288</v>
      </c>
      <c r="D89" s="2" t="n">
        <v>213</v>
      </c>
      <c r="E89" s="2" t="n">
        <v>22</v>
      </c>
      <c r="F89" s="2" t="n">
        <v>2</v>
      </c>
      <c r="G89" s="2" t="n">
        <v>1012</v>
      </c>
      <c r="H89" s="2" t="n">
        <v>2254</v>
      </c>
      <c r="I89" s="2" t="n">
        <v>64</v>
      </c>
      <c r="J89" s="2" t="n">
        <v>770</v>
      </c>
      <c r="K89" s="2" t="n">
        <v>5</v>
      </c>
    </row>
    <row r="90" customFormat="false" ht="14" hidden="false" customHeight="false" outlineLevel="0" collapsed="false">
      <c r="A90" s="0" t="s">
        <v>75</v>
      </c>
      <c r="B90" s="1" t="n">
        <v>43950</v>
      </c>
      <c r="C90" s="2" t="n">
        <v>3440</v>
      </c>
      <c r="D90" s="2" t="n">
        <v>152</v>
      </c>
      <c r="E90" s="2" t="n">
        <v>23</v>
      </c>
      <c r="F90" s="2" t="n">
        <v>1</v>
      </c>
      <c r="G90" s="2" t="n">
        <v>1176</v>
      </c>
      <c r="H90" s="2" t="n">
        <v>2241</v>
      </c>
      <c r="I90" s="2" t="n">
        <v>67</v>
      </c>
      <c r="J90" s="2" t="n">
        <v>806</v>
      </c>
      <c r="K90" s="2" t="n">
        <v>5</v>
      </c>
      <c r="L90" s="2" t="n">
        <v>179000</v>
      </c>
      <c r="M90" s="2" t="n">
        <v>41915</v>
      </c>
    </row>
    <row r="91" customFormat="false" ht="14" hidden="false" customHeight="false" outlineLevel="0" collapsed="false">
      <c r="A91" s="0" t="s">
        <v>75</v>
      </c>
      <c r="B91" s="1" t="n">
        <v>43951</v>
      </c>
      <c r="C91" s="2" t="n">
        <v>3740</v>
      </c>
      <c r="D91" s="2" t="n">
        <v>300</v>
      </c>
      <c r="E91" s="2" t="n">
        <v>24</v>
      </c>
      <c r="F91" s="2" t="n">
        <v>1</v>
      </c>
      <c r="G91" s="2" t="n">
        <v>1389</v>
      </c>
      <c r="H91" s="2" t="n">
        <v>2327</v>
      </c>
      <c r="I91" s="2" t="n">
        <v>66</v>
      </c>
      <c r="J91" s="2" t="n">
        <v>876</v>
      </c>
      <c r="K91" s="2" t="n">
        <v>6</v>
      </c>
      <c r="L91" s="2" t="n">
        <v>179000</v>
      </c>
      <c r="M91" s="2" t="n">
        <v>41915</v>
      </c>
    </row>
    <row r="92" customFormat="false" ht="14" hidden="false" customHeight="false" outlineLevel="0" collapsed="false">
      <c r="A92" s="0" t="s">
        <v>75</v>
      </c>
      <c r="B92" s="1" t="n">
        <v>43952</v>
      </c>
      <c r="C92" s="2" t="n">
        <v>4024</v>
      </c>
      <c r="D92" s="2" t="n">
        <v>284</v>
      </c>
      <c r="E92" s="2" t="n">
        <v>26</v>
      </c>
      <c r="F92" s="2" t="n">
        <v>2</v>
      </c>
      <c r="G92" s="2" t="n">
        <v>1539</v>
      </c>
      <c r="H92" s="2" t="n">
        <v>2459</v>
      </c>
      <c r="I92" s="2" t="n">
        <v>66</v>
      </c>
      <c r="J92" s="2" t="n">
        <v>942</v>
      </c>
      <c r="K92" s="2" t="n">
        <v>6</v>
      </c>
      <c r="L92" s="2" t="n">
        <v>179000</v>
      </c>
      <c r="M92" s="2" t="n">
        <v>41915</v>
      </c>
    </row>
    <row r="93" customFormat="false" ht="14" hidden="false" customHeight="false" outlineLevel="0" collapsed="false">
      <c r="A93" s="0" t="s">
        <v>75</v>
      </c>
      <c r="B93" s="1" t="n">
        <v>43953</v>
      </c>
      <c r="C93" s="0" t="n">
        <f aca="false">Sheet1!TB94</f>
        <v>4377</v>
      </c>
      <c r="D93" s="0" t="n">
        <f aca="false">Sheet1!TC94</f>
        <v>353</v>
      </c>
      <c r="E93" s="0" t="n">
        <f aca="false">Sheet1!TD94</f>
        <v>30</v>
      </c>
      <c r="F93" s="0" t="n">
        <f aca="false">Sheet1!TE94</f>
        <v>4</v>
      </c>
      <c r="G93" s="0" t="n">
        <f aca="false">Sheet1!TF94</f>
        <v>1602</v>
      </c>
      <c r="H93" s="0" t="n">
        <f aca="false">Sheet1!TG94</f>
        <v>2745</v>
      </c>
      <c r="I93" s="0" t="n">
        <f aca="false">Sheet1!TH94</f>
        <v>70</v>
      </c>
      <c r="J93" s="0" t="n">
        <f aca="false">Sheet1!TI94</f>
        <v>1025</v>
      </c>
      <c r="K93" s="0" t="n">
        <f aca="false">Sheet1!TJ94</f>
        <v>7</v>
      </c>
      <c r="L93" s="0" t="n">
        <f aca="false">Sheet1!TK94</f>
        <v>179000</v>
      </c>
      <c r="M93" s="0" t="n">
        <f aca="false">Sheet1!TL94</f>
        <v>41915</v>
      </c>
    </row>
    <row r="94" customFormat="false" ht="14" hidden="false" customHeight="false" outlineLevel="0" collapsed="false">
      <c r="A94" s="0" t="s">
        <v>75</v>
      </c>
      <c r="B94" s="1" t="n">
        <v>43954</v>
      </c>
      <c r="C94" s="0" t="n">
        <f aca="false">Sheet1!TB95</f>
        <v>4619</v>
      </c>
      <c r="D94" s="0" t="n">
        <f aca="false">Sheet1!TC95</f>
        <v>242</v>
      </c>
      <c r="E94" s="0" t="n">
        <f aca="false">Sheet1!TD95</f>
        <v>33</v>
      </c>
      <c r="F94" s="0" t="n">
        <f aca="false">Sheet1!TE95</f>
        <v>3</v>
      </c>
      <c r="G94" s="0" t="n">
        <f aca="false">Sheet1!TF95</f>
        <v>1703</v>
      </c>
      <c r="H94" s="0" t="n">
        <f aca="false">Sheet1!TG95</f>
        <v>2883</v>
      </c>
      <c r="I94" s="0" t="n">
        <f aca="false">Sheet1!TH95</f>
        <v>69</v>
      </c>
      <c r="J94" s="0" t="n">
        <f aca="false">Sheet1!TI95</f>
        <v>1082</v>
      </c>
      <c r="K94" s="0" t="n">
        <f aca="false">Sheet1!TJ95</f>
        <v>8</v>
      </c>
      <c r="L94" s="0" t="n">
        <f aca="false">Sheet1!TK95</f>
        <v>179000</v>
      </c>
      <c r="M94" s="0" t="n">
        <f aca="false">Sheet1!TL95</f>
        <v>41915</v>
      </c>
    </row>
    <row r="95" customFormat="false" ht="14" hidden="false" customHeight="false" outlineLevel="0" collapsed="false">
      <c r="A95" s="0" t="s">
        <v>75</v>
      </c>
      <c r="B95" s="1" t="n">
        <v>43955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5"/>
  <sheetViews>
    <sheetView showFormulas="false" showGridLines="true" showRowColHeaders="true" showZeros="true" rightToLeft="false" tabSelected="false" showOutlineSymbols="true" defaultGridColor="true" view="normal" topLeftCell="A68" colorId="64" zoomScale="100" zoomScaleNormal="100" zoomScalePageLayoutView="100" workbookViewId="0">
      <selection pane="topLeft" activeCell="C93" activeCellId="1" sqref="B90 C93"/>
    </sheetView>
  </sheetViews>
  <sheetFormatPr defaultColWidth="8.9921875" defaultRowHeight="14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76</v>
      </c>
      <c r="B2" s="1" t="n">
        <v>43862</v>
      </c>
    </row>
    <row r="3" customFormat="false" ht="14" hidden="false" customHeight="false" outlineLevel="0" collapsed="false">
      <c r="A3" s="0" t="s">
        <v>76</v>
      </c>
      <c r="B3" s="1" t="n">
        <v>43863</v>
      </c>
    </row>
    <row r="4" customFormat="false" ht="14" hidden="false" customHeight="false" outlineLevel="0" collapsed="false">
      <c r="A4" s="0" t="s">
        <v>76</v>
      </c>
      <c r="B4" s="1" t="n">
        <v>43864</v>
      </c>
    </row>
    <row r="5" customFormat="false" ht="14" hidden="false" customHeight="false" outlineLevel="0" collapsed="false">
      <c r="A5" s="0" t="s">
        <v>76</v>
      </c>
      <c r="B5" s="1" t="n">
        <v>43865</v>
      </c>
    </row>
    <row r="6" customFormat="false" ht="14" hidden="false" customHeight="false" outlineLevel="0" collapsed="false">
      <c r="A6" s="0" t="s">
        <v>76</v>
      </c>
      <c r="B6" s="1" t="n">
        <v>43866</v>
      </c>
    </row>
    <row r="7" customFormat="false" ht="14" hidden="false" customHeight="false" outlineLevel="0" collapsed="false">
      <c r="A7" s="0" t="s">
        <v>76</v>
      </c>
      <c r="B7" s="1" t="n">
        <v>43867</v>
      </c>
    </row>
    <row r="8" customFormat="false" ht="14" hidden="false" customHeight="false" outlineLevel="0" collapsed="false">
      <c r="A8" s="0" t="s">
        <v>76</v>
      </c>
      <c r="B8" s="1" t="n">
        <v>43868</v>
      </c>
    </row>
    <row r="9" customFormat="false" ht="14" hidden="false" customHeight="false" outlineLevel="0" collapsed="false">
      <c r="A9" s="0" t="s">
        <v>76</v>
      </c>
      <c r="B9" s="1" t="n">
        <v>43869</v>
      </c>
    </row>
    <row r="10" customFormat="false" ht="14" hidden="false" customHeight="false" outlineLevel="0" collapsed="false">
      <c r="A10" s="0" t="s">
        <v>76</v>
      </c>
      <c r="B10" s="1" t="n">
        <v>43870</v>
      </c>
    </row>
    <row r="11" customFormat="false" ht="14" hidden="false" customHeight="false" outlineLevel="0" collapsed="false">
      <c r="A11" s="0" t="s">
        <v>76</v>
      </c>
      <c r="B11" s="1" t="n">
        <v>43871</v>
      </c>
    </row>
    <row r="12" customFormat="false" ht="14" hidden="false" customHeight="false" outlineLevel="0" collapsed="false">
      <c r="A12" s="0" t="s">
        <v>76</v>
      </c>
      <c r="B12" s="1" t="n">
        <v>43872</v>
      </c>
    </row>
    <row r="13" customFormat="false" ht="14" hidden="false" customHeight="false" outlineLevel="0" collapsed="false">
      <c r="A13" s="0" t="s">
        <v>76</v>
      </c>
      <c r="B13" s="1" t="n">
        <v>43873</v>
      </c>
    </row>
    <row r="14" customFormat="false" ht="14" hidden="false" customHeight="false" outlineLevel="0" collapsed="false">
      <c r="A14" s="0" t="s">
        <v>76</v>
      </c>
      <c r="B14" s="1" t="n">
        <v>43874</v>
      </c>
    </row>
    <row r="15" customFormat="false" ht="14" hidden="false" customHeight="false" outlineLevel="0" collapsed="false">
      <c r="A15" s="0" t="s">
        <v>76</v>
      </c>
      <c r="B15" s="1" t="n">
        <v>43875</v>
      </c>
    </row>
    <row r="16" customFormat="false" ht="14" hidden="false" customHeight="false" outlineLevel="0" collapsed="false">
      <c r="A16" s="0" t="s">
        <v>76</v>
      </c>
      <c r="B16" s="1" t="n">
        <v>43876</v>
      </c>
    </row>
    <row r="17" customFormat="false" ht="14" hidden="false" customHeight="false" outlineLevel="0" collapsed="false">
      <c r="A17" s="0" t="s">
        <v>76</v>
      </c>
      <c r="B17" s="1" t="n">
        <v>43877</v>
      </c>
    </row>
    <row r="18" customFormat="false" ht="14" hidden="false" customHeight="false" outlineLevel="0" collapsed="false">
      <c r="A18" s="0" t="s">
        <v>76</v>
      </c>
      <c r="B18" s="1" t="n">
        <v>43878</v>
      </c>
    </row>
    <row r="19" customFormat="false" ht="14" hidden="false" customHeight="false" outlineLevel="0" collapsed="false">
      <c r="A19" s="0" t="s">
        <v>76</v>
      </c>
      <c r="B19" s="1" t="n">
        <v>43879</v>
      </c>
    </row>
    <row r="20" customFormat="false" ht="14" hidden="false" customHeight="false" outlineLevel="0" collapsed="false">
      <c r="A20" s="0" t="s">
        <v>76</v>
      </c>
      <c r="B20" s="1" t="n">
        <v>43880</v>
      </c>
    </row>
    <row r="21" customFormat="false" ht="14" hidden="false" customHeight="false" outlineLevel="0" collapsed="false">
      <c r="A21" s="0" t="s">
        <v>76</v>
      </c>
      <c r="B21" s="1" t="n">
        <v>43881</v>
      </c>
    </row>
    <row r="22" customFormat="false" ht="14" hidden="false" customHeight="false" outlineLevel="0" collapsed="false">
      <c r="A22" s="0" t="s">
        <v>76</v>
      </c>
      <c r="B22" s="1" t="n">
        <v>43882</v>
      </c>
    </row>
    <row r="23" customFormat="false" ht="14" hidden="false" customHeight="false" outlineLevel="0" collapsed="false">
      <c r="A23" s="0" t="s">
        <v>76</v>
      </c>
      <c r="B23" s="1" t="n">
        <v>43883</v>
      </c>
    </row>
    <row r="24" customFormat="false" ht="14" hidden="false" customHeight="false" outlineLevel="0" collapsed="false">
      <c r="A24" s="0" t="s">
        <v>76</v>
      </c>
      <c r="B24" s="1" t="n">
        <v>43884</v>
      </c>
    </row>
    <row r="25" customFormat="false" ht="14" hidden="false" customHeight="false" outlineLevel="0" collapsed="false">
      <c r="A25" s="0" t="s">
        <v>76</v>
      </c>
      <c r="B25" s="1" t="n">
        <v>43885</v>
      </c>
    </row>
    <row r="26" customFormat="false" ht="14" hidden="false" customHeight="false" outlineLevel="0" collapsed="false">
      <c r="A26" s="0" t="s">
        <v>76</v>
      </c>
      <c r="B26" s="1" t="n">
        <v>43886</v>
      </c>
    </row>
    <row r="27" customFormat="false" ht="14" hidden="false" customHeight="false" outlineLevel="0" collapsed="false">
      <c r="A27" s="0" t="s">
        <v>76</v>
      </c>
      <c r="B27" s="1" t="n">
        <v>43887</v>
      </c>
    </row>
    <row r="28" customFormat="false" ht="14" hidden="false" customHeight="false" outlineLevel="0" collapsed="false">
      <c r="A28" s="0" t="s">
        <v>76</v>
      </c>
      <c r="B28" s="1" t="n">
        <v>43888</v>
      </c>
    </row>
    <row r="29" customFormat="false" ht="14" hidden="false" customHeight="false" outlineLevel="0" collapsed="false">
      <c r="A29" s="0" t="s">
        <v>76</v>
      </c>
      <c r="B29" s="1" t="n">
        <v>43889</v>
      </c>
    </row>
    <row r="30" customFormat="false" ht="14" hidden="false" customHeight="false" outlineLevel="0" collapsed="false">
      <c r="A30" s="0" t="s">
        <v>76</v>
      </c>
      <c r="B30" s="1" t="n">
        <v>43890</v>
      </c>
    </row>
    <row r="31" customFormat="false" ht="14" hidden="false" customHeight="false" outlineLevel="0" collapsed="false">
      <c r="A31" s="0" t="s">
        <v>76</v>
      </c>
      <c r="B31" s="1" t="n">
        <v>43891</v>
      </c>
    </row>
    <row r="32" customFormat="false" ht="14" hidden="false" customHeight="false" outlineLevel="0" collapsed="false">
      <c r="A32" s="0" t="s">
        <v>76</v>
      </c>
      <c r="B32" s="1" t="n">
        <v>43892</v>
      </c>
    </row>
    <row r="33" customFormat="false" ht="14" hidden="false" customHeight="false" outlineLevel="0" collapsed="false">
      <c r="A33" s="0" t="s">
        <v>76</v>
      </c>
      <c r="B33" s="1" t="n">
        <v>43893</v>
      </c>
    </row>
    <row r="34" customFormat="false" ht="14" hidden="false" customHeight="false" outlineLevel="0" collapsed="false">
      <c r="A34" s="0" t="s">
        <v>76</v>
      </c>
      <c r="B34" s="1" t="n">
        <v>43894</v>
      </c>
    </row>
    <row r="35" customFormat="false" ht="14" hidden="false" customHeight="false" outlineLevel="0" collapsed="false">
      <c r="A35" s="0" t="s">
        <v>76</v>
      </c>
      <c r="B35" s="1" t="n">
        <v>43895</v>
      </c>
    </row>
    <row r="36" customFormat="false" ht="14" hidden="false" customHeight="false" outlineLevel="0" collapsed="false">
      <c r="A36" s="0" t="s">
        <v>76</v>
      </c>
      <c r="B36" s="1" t="n">
        <v>43896</v>
      </c>
    </row>
    <row r="37" customFormat="false" ht="14" hidden="false" customHeight="false" outlineLevel="0" collapsed="false">
      <c r="A37" s="0" t="s">
        <v>76</v>
      </c>
      <c r="B37" s="1" t="n">
        <v>43897</v>
      </c>
      <c r="C37" s="0" t="n">
        <v>4</v>
      </c>
      <c r="H37" s="0" t="n">
        <v>4</v>
      </c>
    </row>
    <row r="38" customFormat="false" ht="14" hidden="false" customHeight="false" outlineLevel="0" collapsed="false">
      <c r="A38" s="0" t="s">
        <v>76</v>
      </c>
      <c r="B38" s="1" t="n">
        <v>43898</v>
      </c>
      <c r="C38" s="0" t="n">
        <v>5</v>
      </c>
      <c r="D38" s="0" t="n">
        <v>1</v>
      </c>
      <c r="H38" s="0" t="n">
        <v>5</v>
      </c>
      <c r="J38" s="0" t="n">
        <v>0.5</v>
      </c>
    </row>
    <row r="39" customFormat="false" ht="14" hidden="false" customHeight="false" outlineLevel="0" collapsed="false">
      <c r="A39" s="0" t="s">
        <v>76</v>
      </c>
      <c r="B39" s="1" t="n">
        <v>43899</v>
      </c>
      <c r="C39" s="0" t="n">
        <v>7</v>
      </c>
      <c r="D39" s="0" t="n">
        <v>2</v>
      </c>
      <c r="H39" s="0" t="n">
        <v>7</v>
      </c>
      <c r="J39" s="0" t="n">
        <v>0.7</v>
      </c>
    </row>
    <row r="40" customFormat="false" ht="14" hidden="false" customHeight="false" outlineLevel="0" collapsed="false">
      <c r="A40" s="0" t="s">
        <v>76</v>
      </c>
      <c r="B40" s="1" t="n">
        <v>43900</v>
      </c>
      <c r="C40" s="0" t="n">
        <v>9</v>
      </c>
      <c r="D40" s="0" t="n">
        <v>2</v>
      </c>
      <c r="H40" s="0" t="n">
        <v>9</v>
      </c>
      <c r="J40" s="0" t="n">
        <v>0.9</v>
      </c>
    </row>
    <row r="41" customFormat="false" ht="14" hidden="false" customHeight="false" outlineLevel="0" collapsed="false">
      <c r="A41" s="0" t="s">
        <v>76</v>
      </c>
      <c r="B41" s="1" t="n">
        <v>43901</v>
      </c>
      <c r="C41" s="0" t="n">
        <v>12</v>
      </c>
      <c r="D41" s="0" t="n">
        <v>3</v>
      </c>
      <c r="H41" s="0" t="n">
        <v>12</v>
      </c>
      <c r="J41" s="0" t="n">
        <v>1.2</v>
      </c>
    </row>
    <row r="42" customFormat="false" ht="14" hidden="false" customHeight="false" outlineLevel="0" collapsed="false">
      <c r="A42" s="0" t="s">
        <v>76</v>
      </c>
      <c r="B42" s="1" t="n">
        <v>43902</v>
      </c>
      <c r="C42" s="0" t="n">
        <v>13</v>
      </c>
      <c r="D42" s="0" t="n">
        <v>1</v>
      </c>
      <c r="H42" s="0" t="n">
        <v>13</v>
      </c>
      <c r="J42" s="0" t="n">
        <v>1.3</v>
      </c>
    </row>
    <row r="43" customFormat="false" ht="14" hidden="false" customHeight="false" outlineLevel="0" collapsed="false">
      <c r="A43" s="0" t="s">
        <v>76</v>
      </c>
      <c r="B43" s="1" t="n">
        <v>43903</v>
      </c>
      <c r="C43" s="0" t="n">
        <v>16</v>
      </c>
      <c r="D43" s="0" t="n">
        <v>3</v>
      </c>
      <c r="H43" s="0" t="n">
        <v>16</v>
      </c>
      <c r="J43" s="0" t="n">
        <v>1.7</v>
      </c>
    </row>
    <row r="44" customFormat="false" ht="14" hidden="false" customHeight="false" outlineLevel="0" collapsed="false">
      <c r="A44" s="0" t="s">
        <v>76</v>
      </c>
      <c r="B44" s="1" t="n">
        <v>43904</v>
      </c>
      <c r="C44" s="0" t="n">
        <v>19</v>
      </c>
      <c r="D44" s="0" t="n">
        <v>3</v>
      </c>
      <c r="H44" s="0" t="n">
        <v>19</v>
      </c>
      <c r="J44" s="0" t="n">
        <v>2</v>
      </c>
    </row>
    <row r="45" customFormat="false" ht="14" hidden="false" customHeight="false" outlineLevel="0" collapsed="false">
      <c r="A45" s="0" t="s">
        <v>76</v>
      </c>
      <c r="B45" s="1" t="n">
        <v>43905</v>
      </c>
      <c r="C45" s="0" t="n">
        <v>30</v>
      </c>
      <c r="D45" s="0" t="n">
        <v>11</v>
      </c>
      <c r="G45" s="0" t="n">
        <v>1</v>
      </c>
      <c r="H45" s="0" t="n">
        <v>29</v>
      </c>
      <c r="J45" s="0" t="n">
        <v>3.1</v>
      </c>
    </row>
    <row r="46" customFormat="false" ht="14" hidden="false" customHeight="false" outlineLevel="0" collapsed="false">
      <c r="A46" s="0" t="s">
        <v>76</v>
      </c>
      <c r="B46" s="1" t="n">
        <v>43906</v>
      </c>
      <c r="C46" s="0" t="n">
        <v>32</v>
      </c>
      <c r="D46" s="0" t="n">
        <v>2</v>
      </c>
      <c r="E46" s="0" t="n">
        <v>1</v>
      </c>
      <c r="F46" s="0" t="n">
        <v>1</v>
      </c>
      <c r="G46" s="0" t="n">
        <v>1</v>
      </c>
      <c r="H46" s="0" t="n">
        <v>30</v>
      </c>
      <c r="J46" s="0" t="n">
        <v>3.3</v>
      </c>
    </row>
    <row r="47" customFormat="false" ht="14" hidden="false" customHeight="false" outlineLevel="0" collapsed="false">
      <c r="A47" s="0" t="s">
        <v>76</v>
      </c>
      <c r="B47" s="1" t="n">
        <v>43907</v>
      </c>
      <c r="C47" s="0" t="n">
        <v>39</v>
      </c>
      <c r="D47" s="0" t="n">
        <v>7</v>
      </c>
      <c r="E47" s="0" t="n">
        <v>1</v>
      </c>
      <c r="G47" s="0" t="n">
        <v>2</v>
      </c>
      <c r="H47" s="0" t="n">
        <v>36</v>
      </c>
      <c r="J47" s="0" t="n">
        <v>4</v>
      </c>
    </row>
    <row r="48" customFormat="false" ht="14" hidden="false" customHeight="false" outlineLevel="0" collapsed="false">
      <c r="A48" s="0" t="s">
        <v>76</v>
      </c>
      <c r="B48" s="1" t="n">
        <v>43908</v>
      </c>
      <c r="C48" s="0" t="n">
        <v>50</v>
      </c>
      <c r="D48" s="0" t="n">
        <v>11</v>
      </c>
      <c r="E48" s="0" t="n">
        <v>1</v>
      </c>
      <c r="G48" s="0" t="n">
        <v>2</v>
      </c>
      <c r="H48" s="0" t="n">
        <v>47</v>
      </c>
      <c r="J48" s="0" t="n">
        <v>5.2</v>
      </c>
    </row>
    <row r="49" customFormat="false" ht="14" hidden="false" customHeight="false" outlineLevel="0" collapsed="false">
      <c r="A49" s="0" t="s">
        <v>76</v>
      </c>
      <c r="B49" s="1" t="n">
        <v>43909</v>
      </c>
      <c r="C49" s="0" t="n">
        <v>58</v>
      </c>
      <c r="D49" s="0" t="n">
        <v>8</v>
      </c>
      <c r="E49" s="0" t="n">
        <v>1</v>
      </c>
      <c r="G49" s="0" t="n">
        <v>2</v>
      </c>
      <c r="H49" s="0" t="n">
        <v>55</v>
      </c>
      <c r="I49" s="0" t="n">
        <v>4</v>
      </c>
      <c r="J49" s="0" t="n">
        <v>6</v>
      </c>
    </row>
    <row r="50" customFormat="false" ht="14" hidden="false" customHeight="false" outlineLevel="0" collapsed="false">
      <c r="A50" s="0" t="s">
        <v>76</v>
      </c>
      <c r="B50" s="1" t="n">
        <v>43910</v>
      </c>
      <c r="C50" s="0" t="n">
        <v>73</v>
      </c>
      <c r="D50" s="0" t="n">
        <v>15</v>
      </c>
      <c r="E50" s="0" t="n">
        <v>1</v>
      </c>
      <c r="G50" s="0" t="n">
        <v>2</v>
      </c>
      <c r="H50" s="0" t="n">
        <v>70</v>
      </c>
      <c r="I50" s="0" t="n">
        <v>4</v>
      </c>
      <c r="J50" s="0" t="n">
        <v>8</v>
      </c>
    </row>
    <row r="51" customFormat="false" ht="14" hidden="false" customHeight="false" outlineLevel="0" collapsed="false">
      <c r="A51" s="0" t="s">
        <v>76</v>
      </c>
      <c r="B51" s="1" t="n">
        <v>43911</v>
      </c>
      <c r="C51" s="0" t="n">
        <v>103</v>
      </c>
      <c r="D51" s="0" t="n">
        <v>30</v>
      </c>
      <c r="E51" s="0" t="n">
        <v>4</v>
      </c>
      <c r="G51" s="0" t="n">
        <v>7</v>
      </c>
      <c r="H51" s="0" t="n">
        <v>92</v>
      </c>
      <c r="I51" s="0" t="n">
        <v>6</v>
      </c>
      <c r="J51" s="0" t="n">
        <v>11</v>
      </c>
    </row>
    <row r="52" customFormat="false" ht="14" hidden="false" customHeight="false" outlineLevel="0" collapsed="false">
      <c r="A52" s="0" t="s">
        <v>76</v>
      </c>
      <c r="B52" s="1" t="n">
        <v>43912</v>
      </c>
      <c r="C52" s="0" t="n">
        <v>103</v>
      </c>
      <c r="D52" s="0" t="n">
        <v>0</v>
      </c>
      <c r="E52" s="0" t="n">
        <v>4</v>
      </c>
      <c r="G52" s="0" t="n">
        <v>7</v>
      </c>
      <c r="H52" s="0" t="n">
        <v>92</v>
      </c>
      <c r="I52" s="0" t="n">
        <v>6</v>
      </c>
      <c r="J52" s="0" t="n">
        <v>11</v>
      </c>
    </row>
    <row r="53" customFormat="false" ht="14" hidden="false" customHeight="false" outlineLevel="0" collapsed="false">
      <c r="A53" s="0" t="s">
        <v>76</v>
      </c>
      <c r="B53" s="1" t="n">
        <v>43913</v>
      </c>
      <c r="C53" s="0" t="n">
        <v>131</v>
      </c>
      <c r="D53" s="0" t="n">
        <v>28</v>
      </c>
      <c r="E53" s="0" t="n">
        <v>6</v>
      </c>
      <c r="F53" s="0" t="n">
        <v>2</v>
      </c>
      <c r="G53" s="0" t="n">
        <v>16</v>
      </c>
      <c r="H53" s="0" t="n">
        <v>109</v>
      </c>
      <c r="I53" s="0" t="n">
        <v>6</v>
      </c>
      <c r="J53" s="0" t="n">
        <v>14</v>
      </c>
    </row>
    <row r="54" customFormat="false" ht="14" hidden="false" customHeight="false" outlineLevel="0" collapsed="false">
      <c r="A54" s="0" t="s">
        <v>76</v>
      </c>
      <c r="B54" s="1" t="n">
        <v>43914</v>
      </c>
      <c r="C54" s="0" t="n">
        <v>167</v>
      </c>
      <c r="D54" s="0" t="n">
        <v>36</v>
      </c>
      <c r="E54" s="0" t="n">
        <v>7</v>
      </c>
      <c r="F54" s="0" t="n">
        <v>1</v>
      </c>
      <c r="G54" s="0" t="n">
        <v>16</v>
      </c>
      <c r="H54" s="0" t="n">
        <v>144</v>
      </c>
      <c r="I54" s="0" t="n">
        <v>6</v>
      </c>
      <c r="J54" s="0" t="n">
        <v>17</v>
      </c>
    </row>
    <row r="55" customFormat="false" ht="14" hidden="false" customHeight="false" outlineLevel="0" collapsed="false">
      <c r="A55" s="0" t="s">
        <v>76</v>
      </c>
      <c r="B55" s="1" t="n">
        <v>43915</v>
      </c>
      <c r="C55" s="0" t="n">
        <v>187</v>
      </c>
      <c r="D55" s="0" t="n">
        <v>20</v>
      </c>
      <c r="E55" s="0" t="n">
        <v>9</v>
      </c>
      <c r="F55" s="0" t="n">
        <v>1</v>
      </c>
      <c r="G55" s="0" t="n">
        <v>21</v>
      </c>
      <c r="H55" s="0" t="n">
        <v>157</v>
      </c>
      <c r="I55" s="0" t="n">
        <v>6</v>
      </c>
      <c r="J55" s="0" t="n">
        <v>19</v>
      </c>
      <c r="K55" s="0" t="n">
        <v>0.9</v>
      </c>
    </row>
    <row r="56" customFormat="false" ht="14" hidden="false" customHeight="false" outlineLevel="0" collapsed="false">
      <c r="A56" s="0" t="s">
        <v>76</v>
      </c>
      <c r="B56" s="1" t="n">
        <v>43916</v>
      </c>
      <c r="C56" s="0" t="n">
        <v>226</v>
      </c>
      <c r="D56" s="0" t="n">
        <v>39</v>
      </c>
      <c r="E56" s="0" t="n">
        <v>10</v>
      </c>
      <c r="F56" s="0" t="n">
        <v>1</v>
      </c>
      <c r="G56" s="0" t="n">
        <v>21</v>
      </c>
      <c r="H56" s="0" t="n">
        <v>195</v>
      </c>
      <c r="I56" s="0" t="n">
        <v>6</v>
      </c>
      <c r="J56" s="0" t="n">
        <v>23</v>
      </c>
      <c r="K56" s="0" t="n">
        <v>1</v>
      </c>
    </row>
    <row r="57" customFormat="false" ht="14" hidden="false" customHeight="false" outlineLevel="0" collapsed="false">
      <c r="A57" s="0" t="s">
        <v>76</v>
      </c>
      <c r="B57" s="1" t="n">
        <v>43917</v>
      </c>
      <c r="C57" s="0" t="n">
        <v>261</v>
      </c>
      <c r="D57" s="0" t="n">
        <v>35</v>
      </c>
      <c r="E57" s="0" t="n">
        <v>10</v>
      </c>
      <c r="G57" s="0" t="n">
        <v>28</v>
      </c>
      <c r="H57" s="0" t="n">
        <v>223</v>
      </c>
      <c r="I57" s="0" t="n">
        <v>6</v>
      </c>
      <c r="J57" s="0" t="n">
        <v>27</v>
      </c>
      <c r="K57" s="0" t="n">
        <v>1</v>
      </c>
    </row>
    <row r="58" customFormat="false" ht="14" hidden="false" customHeight="false" outlineLevel="0" collapsed="false">
      <c r="A58" s="0" t="s">
        <v>76</v>
      </c>
      <c r="B58" s="1" t="n">
        <v>43918</v>
      </c>
      <c r="C58" s="0" t="n">
        <v>300</v>
      </c>
      <c r="D58" s="0" t="n">
        <v>39</v>
      </c>
      <c r="E58" s="0" t="n">
        <v>10</v>
      </c>
      <c r="G58" s="0" t="n">
        <v>34</v>
      </c>
      <c r="H58" s="0" t="n">
        <v>256</v>
      </c>
      <c r="I58" s="0" t="n">
        <v>6</v>
      </c>
      <c r="J58" s="0" t="n">
        <v>31</v>
      </c>
      <c r="K58" s="0" t="n">
        <v>1</v>
      </c>
    </row>
    <row r="59" customFormat="false" ht="14" hidden="false" customHeight="false" outlineLevel="0" collapsed="false">
      <c r="A59" s="0" t="s">
        <v>76</v>
      </c>
      <c r="B59" s="1" t="n">
        <v>43919</v>
      </c>
      <c r="C59" s="0" t="n">
        <v>343</v>
      </c>
      <c r="D59" s="0" t="n">
        <v>43</v>
      </c>
      <c r="E59" s="0" t="n">
        <v>11</v>
      </c>
      <c r="F59" s="0" t="n">
        <v>1</v>
      </c>
      <c r="G59" s="0" t="n">
        <v>34</v>
      </c>
      <c r="H59" s="0" t="n">
        <v>298</v>
      </c>
      <c r="I59" s="0" t="n">
        <v>6</v>
      </c>
      <c r="J59" s="0" t="n">
        <v>36</v>
      </c>
      <c r="K59" s="0" t="n">
        <v>1</v>
      </c>
    </row>
    <row r="60" customFormat="false" ht="14" hidden="false" customHeight="false" outlineLevel="0" collapsed="false">
      <c r="A60" s="0" t="s">
        <v>76</v>
      </c>
      <c r="B60" s="1" t="n">
        <v>43920</v>
      </c>
      <c r="C60" s="0" t="n">
        <v>408</v>
      </c>
      <c r="D60" s="0" t="n">
        <v>65</v>
      </c>
      <c r="E60" s="0" t="n">
        <v>13</v>
      </c>
      <c r="F60" s="0" t="n">
        <v>2</v>
      </c>
      <c r="G60" s="0" t="n">
        <v>34</v>
      </c>
      <c r="H60" s="0" t="n">
        <v>361</v>
      </c>
      <c r="I60" s="0" t="n">
        <v>6</v>
      </c>
      <c r="J60" s="0" t="n">
        <v>42</v>
      </c>
      <c r="K60" s="0" t="n">
        <v>1</v>
      </c>
    </row>
    <row r="61" customFormat="false" ht="14" hidden="false" customHeight="false" outlineLevel="0" collapsed="false">
      <c r="A61" s="0" t="s">
        <v>76</v>
      </c>
      <c r="B61" s="1" t="n">
        <v>43921</v>
      </c>
      <c r="C61" s="0" t="n">
        <v>447</v>
      </c>
      <c r="D61" s="0" t="n">
        <v>39</v>
      </c>
      <c r="E61" s="0" t="n">
        <v>15</v>
      </c>
      <c r="F61" s="0" t="n">
        <v>2</v>
      </c>
      <c r="G61" s="0" t="n">
        <v>34</v>
      </c>
      <c r="H61" s="0" t="n">
        <v>398</v>
      </c>
      <c r="I61" s="0" t="n">
        <v>6</v>
      </c>
      <c r="J61" s="0" t="n">
        <v>46</v>
      </c>
      <c r="K61" s="0" t="n">
        <v>2</v>
      </c>
    </row>
    <row r="62" customFormat="false" ht="14" hidden="false" customHeight="false" outlineLevel="0" collapsed="false">
      <c r="A62" s="0" t="s">
        <v>76</v>
      </c>
      <c r="B62" s="1" t="n">
        <v>43922</v>
      </c>
      <c r="C62" s="0" t="n">
        <v>492</v>
      </c>
      <c r="D62" s="0" t="n">
        <v>45</v>
      </c>
      <c r="E62" s="0" t="n">
        <v>16</v>
      </c>
      <c r="F62" s="0" t="n">
        <v>1</v>
      </c>
      <c r="G62" s="0" t="n">
        <v>37</v>
      </c>
      <c r="H62" s="0" t="n">
        <v>439</v>
      </c>
      <c r="I62" s="0" t="n">
        <v>6</v>
      </c>
      <c r="J62" s="0" t="n">
        <v>51</v>
      </c>
      <c r="K62" s="0" t="n">
        <v>2</v>
      </c>
    </row>
    <row r="63" customFormat="false" ht="14" hidden="false" customHeight="false" outlineLevel="0" collapsed="false">
      <c r="A63" s="0" t="s">
        <v>76</v>
      </c>
      <c r="B63" s="1" t="n">
        <v>43923</v>
      </c>
      <c r="C63" s="0" t="n">
        <v>525</v>
      </c>
      <c r="D63" s="0" t="n">
        <v>33</v>
      </c>
      <c r="E63" s="0" t="n">
        <v>20</v>
      </c>
      <c r="F63" s="0" t="n">
        <v>4</v>
      </c>
      <c r="G63" s="0" t="n">
        <v>40</v>
      </c>
      <c r="H63" s="0" t="n">
        <v>465</v>
      </c>
      <c r="I63" s="0" t="n">
        <v>17</v>
      </c>
      <c r="J63" s="0" t="n">
        <v>54</v>
      </c>
      <c r="K63" s="0" t="n">
        <v>2</v>
      </c>
    </row>
    <row r="64" customFormat="false" ht="14" hidden="false" customHeight="false" outlineLevel="0" collapsed="false">
      <c r="A64" s="0" t="s">
        <v>76</v>
      </c>
      <c r="B64" s="1" t="n">
        <v>43924</v>
      </c>
      <c r="C64" s="0" t="n">
        <v>585</v>
      </c>
      <c r="D64" s="0" t="n">
        <v>60</v>
      </c>
      <c r="E64" s="0" t="n">
        <v>21</v>
      </c>
      <c r="F64" s="0" t="n">
        <v>1</v>
      </c>
      <c r="G64" s="0" t="n">
        <v>42</v>
      </c>
      <c r="H64" s="0" t="n">
        <v>522</v>
      </c>
      <c r="I64" s="0" t="n">
        <v>17</v>
      </c>
      <c r="J64" s="0" t="n">
        <v>61</v>
      </c>
      <c r="K64" s="0" t="n">
        <v>2</v>
      </c>
    </row>
    <row r="65" customFormat="false" ht="14" hidden="false" customHeight="false" outlineLevel="0" collapsed="false">
      <c r="A65" s="0" t="s">
        <v>76</v>
      </c>
      <c r="B65" s="1" t="n">
        <v>43925</v>
      </c>
      <c r="C65" s="0" t="n">
        <v>623</v>
      </c>
      <c r="D65" s="0" t="n">
        <v>38</v>
      </c>
      <c r="E65" s="0" t="n">
        <v>26</v>
      </c>
      <c r="F65" s="0" t="n">
        <v>5</v>
      </c>
      <c r="G65" s="0" t="n">
        <v>43</v>
      </c>
      <c r="H65" s="0" t="n">
        <v>554</v>
      </c>
      <c r="I65" s="0" t="n">
        <v>17</v>
      </c>
      <c r="J65" s="0" t="n">
        <v>64</v>
      </c>
      <c r="K65" s="0" t="n">
        <v>3</v>
      </c>
    </row>
    <row r="66" customFormat="false" ht="14" hidden="false" customHeight="false" outlineLevel="0" collapsed="false">
      <c r="A66" s="0" t="s">
        <v>76</v>
      </c>
      <c r="B66" s="1" t="n">
        <v>43926</v>
      </c>
      <c r="C66" s="0" t="n">
        <v>678</v>
      </c>
      <c r="D66" s="0" t="n">
        <v>55</v>
      </c>
      <c r="E66" s="0" t="n">
        <v>32</v>
      </c>
      <c r="F66" s="0" t="n">
        <v>6</v>
      </c>
      <c r="G66" s="0" t="n">
        <v>58</v>
      </c>
      <c r="H66" s="0" t="n">
        <v>588</v>
      </c>
      <c r="I66" s="0" t="n">
        <v>17</v>
      </c>
      <c r="J66" s="0" t="n">
        <v>70</v>
      </c>
      <c r="K66" s="0" t="n">
        <v>3</v>
      </c>
      <c r="L66" s="0" t="n">
        <v>19424</v>
      </c>
      <c r="M66" s="0" t="n">
        <v>2011</v>
      </c>
    </row>
    <row r="67" customFormat="false" ht="14" hidden="false" customHeight="false" outlineLevel="0" collapsed="false">
      <c r="A67" s="0" t="s">
        <v>76</v>
      </c>
      <c r="B67" s="1" t="n">
        <v>43927</v>
      </c>
      <c r="C67" s="0" t="n">
        <v>733</v>
      </c>
      <c r="D67" s="0" t="n">
        <v>55</v>
      </c>
      <c r="E67" s="0" t="n">
        <v>34</v>
      </c>
      <c r="F67" s="0" t="n">
        <v>2</v>
      </c>
      <c r="G67" s="0" t="n">
        <v>66</v>
      </c>
      <c r="H67" s="0" t="n">
        <v>633</v>
      </c>
      <c r="I67" s="0" t="n">
        <v>17</v>
      </c>
      <c r="J67" s="0" t="n">
        <v>76</v>
      </c>
      <c r="K67" s="0" t="n">
        <v>4</v>
      </c>
      <c r="L67" s="0" t="n">
        <v>21250</v>
      </c>
      <c r="M67" s="0" t="n">
        <v>2200</v>
      </c>
    </row>
    <row r="68" customFormat="false" ht="14" hidden="false" customHeight="false" outlineLevel="0" collapsed="false">
      <c r="A68" s="0" t="s">
        <v>76</v>
      </c>
      <c r="B68" s="1" t="n">
        <v>43928</v>
      </c>
      <c r="C68" s="0" t="n">
        <v>744</v>
      </c>
      <c r="D68" s="0" t="n">
        <v>11</v>
      </c>
      <c r="E68" s="0" t="n">
        <v>38</v>
      </c>
      <c r="F68" s="0" t="n">
        <v>4</v>
      </c>
      <c r="G68" s="0" t="n">
        <v>67</v>
      </c>
      <c r="H68" s="0" t="n">
        <v>639</v>
      </c>
      <c r="I68" s="0" t="n">
        <v>17</v>
      </c>
      <c r="J68" s="0" t="n">
        <v>77</v>
      </c>
      <c r="K68" s="0" t="n">
        <v>4</v>
      </c>
      <c r="L68" s="0" t="n">
        <v>22282</v>
      </c>
      <c r="M68" s="0" t="n">
        <v>2307</v>
      </c>
    </row>
    <row r="69" customFormat="false" ht="14" hidden="false" customHeight="false" outlineLevel="0" collapsed="false">
      <c r="A69" s="0" t="s">
        <v>76</v>
      </c>
      <c r="B69" s="1" t="n">
        <v>43929</v>
      </c>
      <c r="C69" s="0" t="n">
        <v>817</v>
      </c>
      <c r="D69" s="0" t="n">
        <v>73</v>
      </c>
      <c r="E69" s="0" t="n">
        <v>47</v>
      </c>
      <c r="F69" s="0" t="n">
        <v>9</v>
      </c>
      <c r="G69" s="0" t="n">
        <v>71</v>
      </c>
      <c r="H69" s="0" t="n">
        <v>699</v>
      </c>
      <c r="I69" s="0" t="n">
        <v>17</v>
      </c>
      <c r="J69" s="0" t="n">
        <v>85</v>
      </c>
      <c r="K69" s="0" t="n">
        <v>5</v>
      </c>
      <c r="L69" s="0" t="n">
        <v>23746</v>
      </c>
      <c r="M69" s="0" t="n">
        <v>2458</v>
      </c>
    </row>
    <row r="70" customFormat="false" ht="14" hidden="false" customHeight="false" outlineLevel="0" collapsed="false">
      <c r="A70" s="0" t="s">
        <v>76</v>
      </c>
      <c r="B70" s="1" t="n">
        <v>43930</v>
      </c>
      <c r="C70" s="0" t="n">
        <v>895</v>
      </c>
      <c r="D70" s="0" t="n">
        <v>78</v>
      </c>
      <c r="E70" s="0" t="n">
        <v>58</v>
      </c>
      <c r="F70" s="0" t="n">
        <v>11</v>
      </c>
      <c r="G70" s="0" t="n">
        <v>94</v>
      </c>
      <c r="H70" s="0" t="n">
        <v>743</v>
      </c>
      <c r="I70" s="0" t="n">
        <v>17</v>
      </c>
      <c r="J70" s="0" t="n">
        <v>93</v>
      </c>
      <c r="K70" s="0" t="n">
        <v>6</v>
      </c>
      <c r="L70" s="0" t="n">
        <v>25748</v>
      </c>
      <c r="M70" s="0" t="n">
        <v>2665</v>
      </c>
    </row>
    <row r="71" customFormat="false" ht="14" hidden="false" customHeight="false" outlineLevel="0" collapsed="false">
      <c r="A71" s="0" t="s">
        <v>76</v>
      </c>
      <c r="B71" s="1" t="n">
        <v>43931</v>
      </c>
      <c r="C71" s="0" t="n">
        <v>980</v>
      </c>
      <c r="D71" s="0" t="n">
        <v>85</v>
      </c>
      <c r="E71" s="0" t="n">
        <v>66</v>
      </c>
      <c r="F71" s="0" t="n">
        <v>8</v>
      </c>
      <c r="G71" s="0" t="n">
        <v>96</v>
      </c>
      <c r="H71" s="0" t="n">
        <v>818</v>
      </c>
      <c r="I71" s="0" t="n">
        <v>17</v>
      </c>
      <c r="J71" s="0" t="n">
        <v>101</v>
      </c>
      <c r="K71" s="0" t="n">
        <v>7</v>
      </c>
      <c r="L71" s="0" t="n">
        <v>27826</v>
      </c>
      <c r="M71" s="0" t="n">
        <v>2880</v>
      </c>
    </row>
    <row r="72" customFormat="false" ht="14" hidden="false" customHeight="false" outlineLevel="0" collapsed="false">
      <c r="A72" s="0" t="s">
        <v>76</v>
      </c>
      <c r="B72" s="1" t="n">
        <v>43932</v>
      </c>
      <c r="C72" s="0" t="n">
        <v>1190</v>
      </c>
      <c r="D72" s="0" t="n">
        <v>210</v>
      </c>
      <c r="E72" s="0" t="n">
        <v>77</v>
      </c>
      <c r="F72" s="0" t="n">
        <v>11</v>
      </c>
      <c r="G72" s="0" t="n">
        <v>112</v>
      </c>
      <c r="H72" s="0" t="n">
        <v>1001</v>
      </c>
      <c r="I72" s="0" t="n">
        <v>17</v>
      </c>
      <c r="J72" s="0" t="n">
        <v>123</v>
      </c>
      <c r="K72" s="0" t="n">
        <v>8</v>
      </c>
      <c r="L72" s="0" t="n">
        <v>29948</v>
      </c>
      <c r="M72" s="0" t="n">
        <v>3100</v>
      </c>
    </row>
    <row r="73" customFormat="false" ht="14" hidden="false" customHeight="false" outlineLevel="0" collapsed="false">
      <c r="A73" s="0" t="s">
        <v>76</v>
      </c>
      <c r="B73" s="1" t="n">
        <v>43933</v>
      </c>
      <c r="C73" s="0" t="n">
        <v>1310</v>
      </c>
      <c r="D73" s="0" t="n">
        <v>120</v>
      </c>
      <c r="E73" s="0" t="n">
        <v>85</v>
      </c>
      <c r="F73" s="0" t="n">
        <v>8</v>
      </c>
      <c r="G73" s="0" t="n">
        <v>115</v>
      </c>
      <c r="H73" s="0" t="n">
        <v>1110</v>
      </c>
      <c r="I73" s="0" t="n">
        <v>17</v>
      </c>
      <c r="J73" s="0" t="n">
        <v>136</v>
      </c>
      <c r="K73" s="0" t="n">
        <v>9</v>
      </c>
      <c r="L73" s="0" t="n">
        <v>31961</v>
      </c>
      <c r="M73" s="0" t="n">
        <v>3308</v>
      </c>
    </row>
    <row r="74" customFormat="false" ht="14" hidden="false" customHeight="false" outlineLevel="0" collapsed="false">
      <c r="A74" s="0" t="s">
        <v>76</v>
      </c>
      <c r="B74" s="1" t="n">
        <v>43934</v>
      </c>
      <c r="C74" s="0" t="n">
        <v>1410</v>
      </c>
      <c r="D74" s="0" t="n">
        <v>100</v>
      </c>
      <c r="E74" s="0" t="n">
        <v>99</v>
      </c>
      <c r="F74" s="0" t="n">
        <v>14</v>
      </c>
      <c r="G74" s="0" t="n">
        <v>118</v>
      </c>
      <c r="H74" s="0" t="n">
        <v>1193</v>
      </c>
      <c r="I74" s="0" t="n">
        <v>58</v>
      </c>
      <c r="J74" s="0" t="n">
        <v>146</v>
      </c>
      <c r="K74" s="0" t="n">
        <v>10</v>
      </c>
      <c r="L74" s="0" t="n">
        <v>33532</v>
      </c>
      <c r="M74" s="0" t="n">
        <v>3471</v>
      </c>
    </row>
    <row r="75" customFormat="false" ht="14" hidden="false" customHeight="false" outlineLevel="0" collapsed="false">
      <c r="A75" s="0" t="s">
        <v>76</v>
      </c>
      <c r="B75" s="1" t="n">
        <v>43935</v>
      </c>
      <c r="C75" s="0" t="n">
        <v>1458</v>
      </c>
      <c r="D75" s="0" t="n">
        <v>48</v>
      </c>
      <c r="E75" s="0" t="n">
        <v>109</v>
      </c>
      <c r="F75" s="0" t="n">
        <v>10</v>
      </c>
      <c r="G75" s="0" t="n">
        <v>120</v>
      </c>
      <c r="H75" s="0" t="n">
        <v>1229</v>
      </c>
      <c r="I75" s="0" t="n">
        <v>58</v>
      </c>
      <c r="J75" s="0" t="n">
        <v>151</v>
      </c>
      <c r="K75" s="0" t="n">
        <v>11</v>
      </c>
      <c r="L75" s="0" t="n">
        <v>34819</v>
      </c>
      <c r="M75" s="0" t="n">
        <v>3604</v>
      </c>
    </row>
    <row r="76" customFormat="false" ht="14" hidden="false" customHeight="false" outlineLevel="0" collapsed="false">
      <c r="A76" s="0" t="s">
        <v>76</v>
      </c>
      <c r="B76" s="1" t="n">
        <v>43936</v>
      </c>
      <c r="C76" s="0" t="n">
        <v>1512</v>
      </c>
      <c r="D76" s="0" t="n">
        <v>54</v>
      </c>
      <c r="E76" s="0" t="n">
        <v>122</v>
      </c>
      <c r="F76" s="0" t="n">
        <v>13</v>
      </c>
      <c r="G76" s="0" t="n">
        <v>122</v>
      </c>
      <c r="H76" s="0" t="n">
        <v>1268</v>
      </c>
      <c r="I76" s="0" t="n">
        <v>58</v>
      </c>
      <c r="J76" s="0" t="n">
        <v>157</v>
      </c>
      <c r="K76" s="0" t="n">
        <v>13</v>
      </c>
      <c r="L76" s="0" t="n">
        <v>35825</v>
      </c>
      <c r="M76" s="0" t="n">
        <v>3708</v>
      </c>
    </row>
    <row r="77" customFormat="false" ht="14" hidden="false" customHeight="false" outlineLevel="0" collapsed="false">
      <c r="A77" s="0" t="s">
        <v>76</v>
      </c>
      <c r="B77" s="1" t="n">
        <v>43937</v>
      </c>
      <c r="C77" s="0" t="n">
        <v>1579</v>
      </c>
      <c r="D77" s="0" t="n">
        <v>67</v>
      </c>
      <c r="E77" s="0" t="n">
        <v>134</v>
      </c>
      <c r="F77" s="0" t="n">
        <v>12</v>
      </c>
      <c r="G77" s="0" t="n">
        <v>192</v>
      </c>
      <c r="H77" s="0" t="n">
        <v>1253</v>
      </c>
      <c r="I77" s="0" t="n">
        <v>58</v>
      </c>
      <c r="J77" s="0" t="n">
        <v>163</v>
      </c>
      <c r="K77" s="0" t="n">
        <v>14</v>
      </c>
      <c r="L77" s="0" t="n">
        <v>37326</v>
      </c>
      <c r="M77" s="0" t="n">
        <v>3864</v>
      </c>
    </row>
    <row r="78" customFormat="false" ht="14" hidden="false" customHeight="false" outlineLevel="0" collapsed="false">
      <c r="A78" s="0" t="s">
        <v>76</v>
      </c>
      <c r="B78" s="1" t="n">
        <v>43938</v>
      </c>
      <c r="C78" s="0" t="n">
        <v>1652</v>
      </c>
      <c r="D78" s="0" t="n">
        <v>73</v>
      </c>
      <c r="E78" s="0" t="n">
        <v>142</v>
      </c>
      <c r="F78" s="0" t="n">
        <v>8</v>
      </c>
      <c r="G78" s="0" t="n">
        <v>199</v>
      </c>
      <c r="H78" s="0" t="n">
        <v>1311</v>
      </c>
      <c r="I78" s="0" t="n">
        <v>60</v>
      </c>
      <c r="J78" s="0" t="n">
        <v>171</v>
      </c>
      <c r="K78" s="0" t="n">
        <v>15</v>
      </c>
      <c r="L78" s="0" t="n">
        <v>38489</v>
      </c>
      <c r="M78" s="0" t="n">
        <v>3984</v>
      </c>
    </row>
    <row r="79" customFormat="false" ht="14" hidden="false" customHeight="false" outlineLevel="0" collapsed="false">
      <c r="A79" s="0" t="s">
        <v>76</v>
      </c>
      <c r="B79" s="1" t="n">
        <v>43939</v>
      </c>
      <c r="C79" s="0" t="n">
        <v>1763</v>
      </c>
      <c r="D79" s="0" t="n">
        <v>111</v>
      </c>
      <c r="E79" s="0" t="n">
        <v>156</v>
      </c>
      <c r="F79" s="0" t="n">
        <v>14</v>
      </c>
      <c r="G79" s="0" t="n">
        <v>207</v>
      </c>
      <c r="H79" s="0" t="n">
        <v>1400</v>
      </c>
      <c r="I79" s="0" t="n">
        <v>63</v>
      </c>
      <c r="J79" s="0" t="n">
        <v>182</v>
      </c>
      <c r="K79" s="0" t="n">
        <v>16</v>
      </c>
      <c r="L79" s="0" t="n">
        <v>41590</v>
      </c>
      <c r="M79" s="0" t="n">
        <v>4305</v>
      </c>
    </row>
    <row r="80" customFormat="false" ht="14" hidden="false" customHeight="false" outlineLevel="0" collapsed="false">
      <c r="A80" s="0" t="s">
        <v>76</v>
      </c>
      <c r="B80" s="1" t="n">
        <v>43940</v>
      </c>
      <c r="C80" s="0" t="n">
        <v>1834</v>
      </c>
      <c r="D80" s="0" t="n">
        <v>71</v>
      </c>
      <c r="E80" s="0" t="n">
        <v>172</v>
      </c>
      <c r="F80" s="0" t="n">
        <v>16</v>
      </c>
      <c r="G80" s="0" t="n">
        <v>231</v>
      </c>
      <c r="H80" s="0" t="n">
        <v>1431</v>
      </c>
      <c r="I80" s="0" t="n">
        <v>60</v>
      </c>
      <c r="J80" s="0" t="n">
        <v>190</v>
      </c>
      <c r="K80" s="0" t="n">
        <v>18</v>
      </c>
      <c r="L80" s="0" t="n">
        <v>43901</v>
      </c>
      <c r="M80" s="0" t="n">
        <v>4544</v>
      </c>
    </row>
    <row r="81" customFormat="false" ht="14" hidden="false" customHeight="false" outlineLevel="0" collapsed="false">
      <c r="A81" s="0" t="s">
        <v>76</v>
      </c>
      <c r="B81" s="1" t="n">
        <v>43941</v>
      </c>
      <c r="C81" s="0" t="n">
        <v>1916</v>
      </c>
      <c r="D81" s="0" t="n">
        <v>82</v>
      </c>
      <c r="E81" s="0" t="n">
        <v>189</v>
      </c>
      <c r="F81" s="0" t="n">
        <v>17</v>
      </c>
      <c r="G81" s="0" t="n">
        <v>250</v>
      </c>
      <c r="H81" s="0" t="n">
        <v>1477</v>
      </c>
      <c r="I81" s="0" t="n">
        <v>61</v>
      </c>
      <c r="J81" s="0" t="n">
        <v>198</v>
      </c>
      <c r="K81" s="0" t="n">
        <v>20</v>
      </c>
      <c r="L81" s="0" t="n">
        <v>46353</v>
      </c>
      <c r="M81" s="0" t="n">
        <v>4798</v>
      </c>
    </row>
    <row r="82" customFormat="false" ht="14" hidden="false" customHeight="false" outlineLevel="0" collapsed="false">
      <c r="A82" s="0" t="s">
        <v>76</v>
      </c>
      <c r="B82" s="1" t="n">
        <v>43942</v>
      </c>
      <c r="C82" s="0" t="n">
        <v>1984</v>
      </c>
      <c r="D82" s="0" t="n">
        <v>68</v>
      </c>
      <c r="E82" s="0" t="n">
        <v>199</v>
      </c>
      <c r="F82" s="0" t="n">
        <v>10</v>
      </c>
      <c r="G82" s="0" t="n">
        <v>267</v>
      </c>
      <c r="H82" s="0" t="n">
        <v>1518</v>
      </c>
      <c r="I82" s="0" t="n">
        <v>60</v>
      </c>
      <c r="J82" s="0" t="n">
        <v>205</v>
      </c>
      <c r="K82" s="0" t="n">
        <v>21</v>
      </c>
      <c r="L82" s="0" t="n">
        <v>48057</v>
      </c>
      <c r="M82" s="0" t="n">
        <v>4975</v>
      </c>
    </row>
    <row r="83" customFormat="false" ht="14" hidden="false" customHeight="false" outlineLevel="0" collapsed="false">
      <c r="A83" s="0" t="s">
        <v>76</v>
      </c>
      <c r="B83" s="1" t="n">
        <v>43943</v>
      </c>
      <c r="C83" s="0" t="n">
        <v>2098</v>
      </c>
      <c r="D83" s="0" t="n">
        <v>114</v>
      </c>
      <c r="E83" s="0" t="n">
        <v>213</v>
      </c>
      <c r="F83" s="0" t="n">
        <v>14</v>
      </c>
      <c r="G83" s="0" t="n">
        <v>287</v>
      </c>
      <c r="H83" s="0" t="n">
        <v>1598</v>
      </c>
      <c r="I83" s="0" t="n">
        <v>82</v>
      </c>
      <c r="J83" s="0" t="n">
        <v>217</v>
      </c>
      <c r="K83" s="0" t="n">
        <v>22</v>
      </c>
      <c r="L83" s="0" t="n">
        <v>50052</v>
      </c>
      <c r="M83" s="0" t="n">
        <v>5181</v>
      </c>
    </row>
    <row r="84" customFormat="false" ht="14" hidden="false" customHeight="false" outlineLevel="0" collapsed="false">
      <c r="A84" s="0" t="s">
        <v>76</v>
      </c>
      <c r="B84" s="1" t="n">
        <v>43944</v>
      </c>
      <c r="C84" s="0" t="n">
        <v>2168</v>
      </c>
      <c r="D84" s="0" t="n">
        <v>70</v>
      </c>
      <c r="E84" s="0" t="n">
        <v>225</v>
      </c>
      <c r="F84" s="0" t="n">
        <v>12</v>
      </c>
      <c r="G84" s="0" t="n">
        <v>295</v>
      </c>
      <c r="H84" s="0" t="n">
        <v>1648</v>
      </c>
      <c r="I84" s="0" t="n">
        <v>82</v>
      </c>
      <c r="J84" s="0" t="n">
        <v>224</v>
      </c>
      <c r="K84" s="0" t="n">
        <v>23</v>
      </c>
      <c r="L84" s="0" t="n">
        <v>52702</v>
      </c>
      <c r="M84" s="0" t="n">
        <v>5455</v>
      </c>
    </row>
    <row r="85" customFormat="false" ht="14" hidden="false" customHeight="false" outlineLevel="0" collapsed="false">
      <c r="A85" s="0" t="s">
        <v>76</v>
      </c>
      <c r="B85" s="1" t="n">
        <v>43945</v>
      </c>
      <c r="C85" s="0" t="n">
        <v>2284</v>
      </c>
      <c r="D85" s="0" t="n">
        <v>116</v>
      </c>
      <c r="E85" s="0" t="n">
        <v>239</v>
      </c>
      <c r="F85" s="0" t="n">
        <v>14</v>
      </c>
      <c r="G85" s="0" t="n">
        <v>390</v>
      </c>
      <c r="H85" s="0" t="n">
        <v>1655</v>
      </c>
      <c r="I85" s="0" t="n">
        <v>61</v>
      </c>
      <c r="J85" s="0" t="n">
        <v>236</v>
      </c>
      <c r="K85" s="0" t="n">
        <v>25</v>
      </c>
      <c r="L85" s="0" t="n">
        <v>55390</v>
      </c>
      <c r="M85" s="0" t="n">
        <v>5734</v>
      </c>
    </row>
    <row r="86" customFormat="false" ht="14" hidden="false" customHeight="false" outlineLevel="0" collapsed="false">
      <c r="A86" s="0" t="s">
        <v>76</v>
      </c>
      <c r="B86" s="1" t="n">
        <v>43946</v>
      </c>
      <c r="C86" s="0" t="n">
        <v>2383</v>
      </c>
      <c r="D86" s="0" t="n">
        <v>99</v>
      </c>
      <c r="E86" s="0" t="n">
        <v>250</v>
      </c>
      <c r="F86" s="0" t="n">
        <v>11</v>
      </c>
      <c r="G86" s="0" t="n">
        <v>401</v>
      </c>
      <c r="H86" s="0" t="n">
        <v>1732</v>
      </c>
      <c r="I86" s="0" t="n">
        <v>61</v>
      </c>
      <c r="J86" s="0" t="n">
        <v>247</v>
      </c>
      <c r="K86" s="0" t="n">
        <v>26</v>
      </c>
      <c r="L86" s="0" t="n">
        <v>58251</v>
      </c>
      <c r="M86" s="0" t="n">
        <v>6030</v>
      </c>
    </row>
    <row r="87" customFormat="false" ht="14" hidden="false" customHeight="false" outlineLevel="0" collapsed="false">
      <c r="A87" s="0" t="s">
        <v>76</v>
      </c>
      <c r="B87" s="1" t="n">
        <v>43947</v>
      </c>
      <c r="C87" s="0" t="n">
        <v>2443</v>
      </c>
      <c r="D87" s="0" t="n">
        <v>60</v>
      </c>
      <c r="E87" s="0" t="n">
        <v>262</v>
      </c>
      <c r="F87" s="0" t="n">
        <v>12</v>
      </c>
      <c r="G87" s="0" t="n">
        <v>458</v>
      </c>
      <c r="H87" s="0" t="n">
        <v>1723</v>
      </c>
      <c r="I87" s="0" t="n">
        <v>61</v>
      </c>
      <c r="J87" s="0" t="n">
        <v>253</v>
      </c>
      <c r="K87" s="0" t="n">
        <v>27</v>
      </c>
      <c r="L87" s="0" t="n">
        <v>60801</v>
      </c>
      <c r="M87" s="0" t="n">
        <v>6294</v>
      </c>
    </row>
    <row r="88" customFormat="false" ht="14" hidden="false" customHeight="false" outlineLevel="0" collapsed="false">
      <c r="A88" s="0" t="s">
        <v>76</v>
      </c>
      <c r="B88" s="1" t="n">
        <v>43948</v>
      </c>
      <c r="C88" s="0" t="n">
        <v>2500</v>
      </c>
      <c r="D88" s="0" t="n">
        <v>57</v>
      </c>
      <c r="E88" s="0" t="n">
        <v>272</v>
      </c>
      <c r="F88" s="0" t="n">
        <v>10</v>
      </c>
      <c r="G88" s="0" t="n">
        <v>485</v>
      </c>
      <c r="H88" s="0" t="n">
        <v>1743</v>
      </c>
      <c r="I88" s="0" t="n">
        <v>61</v>
      </c>
      <c r="J88" s="0" t="n">
        <v>259</v>
      </c>
      <c r="K88" s="0" t="n">
        <v>28</v>
      </c>
      <c r="L88" s="0" t="n">
        <v>63505</v>
      </c>
      <c r="M88" s="0" t="n">
        <v>6574</v>
      </c>
    </row>
    <row r="89" customFormat="false" ht="14" hidden="false" customHeight="false" outlineLevel="0" collapsed="false">
      <c r="A89" s="0" t="s">
        <v>76</v>
      </c>
      <c r="B89" s="1" t="n">
        <v>43949</v>
      </c>
      <c r="C89" s="2" t="n">
        <v>2583</v>
      </c>
      <c r="D89" s="2" t="n">
        <v>83</v>
      </c>
      <c r="E89" s="2" t="n">
        <v>280</v>
      </c>
      <c r="F89" s="2" t="n">
        <v>8</v>
      </c>
      <c r="G89" s="2" t="n">
        <v>498</v>
      </c>
      <c r="H89" s="2" t="n">
        <v>1805</v>
      </c>
      <c r="I89" s="2" t="n">
        <v>61</v>
      </c>
      <c r="J89" s="2" t="n">
        <v>267</v>
      </c>
      <c r="K89" s="2" t="n">
        <v>29</v>
      </c>
      <c r="L89" s="2" t="n">
        <v>65625</v>
      </c>
      <c r="M89" s="2" t="n">
        <v>6793</v>
      </c>
    </row>
    <row r="90" customFormat="false" ht="14" hidden="false" customHeight="false" outlineLevel="0" collapsed="false">
      <c r="A90" s="0" t="s">
        <v>76</v>
      </c>
      <c r="B90" s="1" t="n">
        <v>43950</v>
      </c>
      <c r="C90" s="2" t="n">
        <v>2649</v>
      </c>
      <c r="D90" s="2" t="n">
        <v>66</v>
      </c>
      <c r="E90" s="2" t="n">
        <v>291</v>
      </c>
      <c r="F90" s="2" t="n">
        <v>11</v>
      </c>
      <c r="G90" s="2" t="n">
        <v>516</v>
      </c>
      <c r="H90" s="2" t="n">
        <v>1842</v>
      </c>
      <c r="I90" s="2" t="n">
        <v>49</v>
      </c>
      <c r="J90" s="2" t="n">
        <v>274</v>
      </c>
      <c r="K90" s="2" t="n">
        <v>30</v>
      </c>
      <c r="L90" s="2" t="n">
        <v>67172</v>
      </c>
      <c r="M90" s="2" t="n">
        <v>6953</v>
      </c>
    </row>
    <row r="91" customFormat="false" ht="14" hidden="false" customHeight="false" outlineLevel="0" collapsed="false">
      <c r="A91" s="0" t="s">
        <v>76</v>
      </c>
      <c r="B91" s="1" t="n">
        <v>43951</v>
      </c>
      <c r="C91" s="2" t="n">
        <v>2727</v>
      </c>
      <c r="D91" s="2" t="n">
        <v>78</v>
      </c>
      <c r="E91" s="2" t="n">
        <v>300</v>
      </c>
      <c r="F91" s="2" t="n">
        <v>9</v>
      </c>
      <c r="G91" s="2" t="n">
        <v>536</v>
      </c>
      <c r="H91" s="2" t="n">
        <v>1891</v>
      </c>
      <c r="I91" s="2" t="n">
        <v>50</v>
      </c>
      <c r="J91" s="2" t="n">
        <v>282</v>
      </c>
      <c r="K91" s="2" t="n">
        <v>31</v>
      </c>
      <c r="L91" s="2" t="n">
        <v>70300</v>
      </c>
      <c r="M91" s="2" t="n">
        <v>7277</v>
      </c>
    </row>
    <row r="92" customFormat="false" ht="14" hidden="false" customHeight="false" outlineLevel="0" collapsed="false">
      <c r="A92" s="0" t="s">
        <v>76</v>
      </c>
      <c r="B92" s="1" t="n">
        <v>43952</v>
      </c>
      <c r="C92" s="2" t="n">
        <v>2775</v>
      </c>
      <c r="D92" s="2" t="n">
        <v>48</v>
      </c>
      <c r="E92" s="2" t="n">
        <v>312</v>
      </c>
      <c r="F92" s="2" t="n">
        <v>12</v>
      </c>
      <c r="G92" s="2" t="n">
        <v>581</v>
      </c>
      <c r="H92" s="2" t="n">
        <v>1882</v>
      </c>
      <c r="I92" s="2" t="n">
        <v>54</v>
      </c>
      <c r="J92" s="2" t="n">
        <v>287</v>
      </c>
      <c r="K92" s="2" t="n">
        <v>32</v>
      </c>
      <c r="L92" s="2" t="n">
        <v>72951</v>
      </c>
      <c r="M92" s="2" t="n">
        <v>7552</v>
      </c>
    </row>
    <row r="93" customFormat="false" ht="14" hidden="false" customHeight="false" outlineLevel="0" collapsed="false">
      <c r="A93" s="0" t="s">
        <v>76</v>
      </c>
      <c r="B93" s="1" t="n">
        <v>43953</v>
      </c>
      <c r="C93" s="0" t="n">
        <f aca="false">Sheet1!AEB94</f>
        <v>2863</v>
      </c>
      <c r="D93" s="0" t="n">
        <f aca="false">Sheet1!AEC94</f>
        <v>88</v>
      </c>
      <c r="E93" s="0" t="n">
        <f aca="false">Sheet1!AED94</f>
        <v>323</v>
      </c>
      <c r="F93" s="0" t="n">
        <f aca="false">Sheet1!AEE94</f>
        <v>11</v>
      </c>
      <c r="G93" s="0" t="n">
        <f aca="false">Sheet1!AEF94</f>
        <v>609</v>
      </c>
      <c r="H93" s="0" t="n">
        <f aca="false">Sheet1!AEG94</f>
        <v>1931</v>
      </c>
      <c r="I93" s="0" t="n">
        <f aca="false">Sheet1!AEH94</f>
        <v>49</v>
      </c>
      <c r="J93" s="0" t="n">
        <f aca="false">Sheet1!AEI94</f>
        <v>296</v>
      </c>
      <c r="K93" s="0" t="n">
        <f aca="false">Sheet1!AEJ94</f>
        <v>33</v>
      </c>
      <c r="L93" s="0" t="n">
        <f aca="false">Sheet1!AEK94</f>
        <v>76331</v>
      </c>
      <c r="M93" s="0" t="n">
        <f aca="false">Sheet1!AEL94</f>
        <v>7901</v>
      </c>
    </row>
    <row r="94" customFormat="false" ht="14" hidden="false" customHeight="false" outlineLevel="0" collapsed="false">
      <c r="A94" s="0" t="s">
        <v>76</v>
      </c>
      <c r="B94" s="1" t="n">
        <v>43954</v>
      </c>
      <c r="C94" s="0" t="n">
        <f aca="false">Sheet1!AEB95</f>
        <v>2942</v>
      </c>
      <c r="D94" s="0" t="n">
        <f aca="false">Sheet1!AEC95</f>
        <v>79</v>
      </c>
      <c r="E94" s="0" t="n">
        <f aca="false">Sheet1!AED95</f>
        <v>335</v>
      </c>
      <c r="F94" s="0" t="n">
        <f aca="false">Sheet1!AEE95</f>
        <v>12</v>
      </c>
      <c r="G94" s="0" t="n">
        <f aca="false">Sheet1!AEF95</f>
        <v>625</v>
      </c>
      <c r="H94" s="0" t="n">
        <f aca="false">Sheet1!AEG95</f>
        <v>1982</v>
      </c>
      <c r="I94" s="0" t="n">
        <f aca="false">Sheet1!AEH95</f>
        <v>52</v>
      </c>
      <c r="J94" s="0" t="n">
        <f aca="false">Sheet1!AEI95</f>
        <v>305</v>
      </c>
      <c r="K94" s="0" t="n">
        <f aca="false">Sheet1!AEJ95</f>
        <v>35</v>
      </c>
      <c r="L94" s="0" t="n">
        <f aca="false">Sheet1!AEK95</f>
        <v>79551</v>
      </c>
      <c r="M94" s="0" t="n">
        <f aca="false">Sheet1!AEL95</f>
        <v>8235</v>
      </c>
    </row>
    <row r="95" customFormat="false" ht="14" hidden="false" customHeight="false" outlineLevel="0" collapsed="false">
      <c r="A95" s="0" t="s">
        <v>76</v>
      </c>
      <c r="B95" s="1" t="n">
        <v>43955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5"/>
  <sheetViews>
    <sheetView showFormulas="false" showGridLines="true" showRowColHeaders="true" showZeros="true" rightToLeft="false" tabSelected="false" showOutlineSymbols="true" defaultGridColor="true" view="normal" topLeftCell="A71" colorId="64" zoomScale="100" zoomScaleNormal="100" zoomScalePageLayoutView="100" workbookViewId="0">
      <selection pane="topLeft" activeCell="C93" activeCellId="1" sqref="B90 C93"/>
    </sheetView>
  </sheetViews>
  <sheetFormatPr defaultColWidth="8.9921875" defaultRowHeight="14" zeroHeight="false" outlineLevelRow="0" outlineLevelCol="0"/>
  <cols>
    <col collapsed="false" customWidth="true" hidden="false" outlineLevel="0" max="1" min="1" style="0" width="10.75"/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77</v>
      </c>
      <c r="B2" s="1" t="n">
        <v>43862</v>
      </c>
    </row>
    <row r="3" customFormat="false" ht="14" hidden="false" customHeight="false" outlineLevel="0" collapsed="false">
      <c r="A3" s="0" t="s">
        <v>77</v>
      </c>
      <c r="B3" s="1" t="n">
        <v>43863</v>
      </c>
    </row>
    <row r="4" customFormat="false" ht="14" hidden="false" customHeight="false" outlineLevel="0" collapsed="false">
      <c r="A4" s="0" t="s">
        <v>77</v>
      </c>
      <c r="B4" s="1" t="n">
        <v>43864</v>
      </c>
    </row>
    <row r="5" customFormat="false" ht="14" hidden="false" customHeight="false" outlineLevel="0" collapsed="false">
      <c r="A5" s="0" t="s">
        <v>77</v>
      </c>
      <c r="B5" s="1" t="n">
        <v>43865</v>
      </c>
    </row>
    <row r="6" customFormat="false" ht="14" hidden="false" customHeight="false" outlineLevel="0" collapsed="false">
      <c r="A6" s="0" t="s">
        <v>77</v>
      </c>
      <c r="B6" s="1" t="n">
        <v>43866</v>
      </c>
    </row>
    <row r="7" customFormat="false" ht="14" hidden="false" customHeight="false" outlineLevel="0" collapsed="false">
      <c r="A7" s="0" t="s">
        <v>77</v>
      </c>
      <c r="B7" s="1" t="n">
        <v>43867</v>
      </c>
    </row>
    <row r="8" customFormat="false" ht="14" hidden="false" customHeight="false" outlineLevel="0" collapsed="false">
      <c r="A8" s="0" t="s">
        <v>77</v>
      </c>
      <c r="B8" s="1" t="n">
        <v>43868</v>
      </c>
    </row>
    <row r="9" customFormat="false" ht="14" hidden="false" customHeight="false" outlineLevel="0" collapsed="false">
      <c r="A9" s="0" t="s">
        <v>77</v>
      </c>
      <c r="B9" s="1" t="n">
        <v>43869</v>
      </c>
    </row>
    <row r="10" customFormat="false" ht="14" hidden="false" customHeight="false" outlineLevel="0" collapsed="false">
      <c r="A10" s="0" t="s">
        <v>77</v>
      </c>
      <c r="B10" s="1" t="n">
        <v>43870</v>
      </c>
    </row>
    <row r="11" customFormat="false" ht="14" hidden="false" customHeight="false" outlineLevel="0" collapsed="false">
      <c r="A11" s="0" t="s">
        <v>77</v>
      </c>
      <c r="B11" s="1" t="n">
        <v>43871</v>
      </c>
    </row>
    <row r="12" customFormat="false" ht="14" hidden="false" customHeight="false" outlineLevel="0" collapsed="false">
      <c r="A12" s="0" t="s">
        <v>77</v>
      </c>
      <c r="B12" s="1" t="n">
        <v>43872</v>
      </c>
    </row>
    <row r="13" customFormat="false" ht="14" hidden="false" customHeight="false" outlineLevel="0" collapsed="false">
      <c r="A13" s="0" t="s">
        <v>77</v>
      </c>
      <c r="B13" s="1" t="n">
        <v>43873</v>
      </c>
    </row>
    <row r="14" customFormat="false" ht="14" hidden="false" customHeight="false" outlineLevel="0" collapsed="false">
      <c r="A14" s="0" t="s">
        <v>77</v>
      </c>
      <c r="B14" s="1" t="n">
        <v>43874</v>
      </c>
    </row>
    <row r="15" customFormat="false" ht="14" hidden="false" customHeight="false" outlineLevel="0" collapsed="false">
      <c r="A15" s="0" t="s">
        <v>77</v>
      </c>
      <c r="B15" s="1" t="n">
        <v>43875</v>
      </c>
    </row>
    <row r="16" customFormat="false" ht="14" hidden="false" customHeight="false" outlineLevel="0" collapsed="false">
      <c r="A16" s="0" t="s">
        <v>77</v>
      </c>
      <c r="B16" s="1" t="n">
        <v>43876</v>
      </c>
    </row>
    <row r="17" customFormat="false" ht="14" hidden="false" customHeight="false" outlineLevel="0" collapsed="false">
      <c r="A17" s="0" t="s">
        <v>77</v>
      </c>
      <c r="B17" s="1" t="n">
        <v>43877</v>
      </c>
    </row>
    <row r="18" customFormat="false" ht="14" hidden="false" customHeight="false" outlineLevel="0" collapsed="false">
      <c r="A18" s="0" t="s">
        <v>77</v>
      </c>
      <c r="B18" s="1" t="n">
        <v>43878</v>
      </c>
    </row>
    <row r="19" customFormat="false" ht="14" hidden="false" customHeight="false" outlineLevel="0" collapsed="false">
      <c r="A19" s="0" t="s">
        <v>77</v>
      </c>
      <c r="B19" s="1" t="n">
        <v>43879</v>
      </c>
    </row>
    <row r="20" customFormat="false" ht="14" hidden="false" customHeight="false" outlineLevel="0" collapsed="false">
      <c r="A20" s="0" t="s">
        <v>77</v>
      </c>
      <c r="B20" s="1" t="n">
        <v>43880</v>
      </c>
    </row>
    <row r="21" customFormat="false" ht="14" hidden="false" customHeight="false" outlineLevel="0" collapsed="false">
      <c r="A21" s="0" t="s">
        <v>77</v>
      </c>
      <c r="B21" s="1" t="n">
        <v>43881</v>
      </c>
    </row>
    <row r="22" customFormat="false" ht="14" hidden="false" customHeight="false" outlineLevel="0" collapsed="false">
      <c r="A22" s="0" t="s">
        <v>77</v>
      </c>
      <c r="B22" s="1" t="n">
        <v>43882</v>
      </c>
    </row>
    <row r="23" customFormat="false" ht="14" hidden="false" customHeight="false" outlineLevel="0" collapsed="false">
      <c r="A23" s="0" t="s">
        <v>77</v>
      </c>
      <c r="B23" s="1" t="n">
        <v>43883</v>
      </c>
    </row>
    <row r="24" customFormat="false" ht="14" hidden="false" customHeight="false" outlineLevel="0" collapsed="false">
      <c r="A24" s="0" t="s">
        <v>77</v>
      </c>
      <c r="B24" s="1" t="n">
        <v>43884</v>
      </c>
    </row>
    <row r="25" customFormat="false" ht="14" hidden="false" customHeight="false" outlineLevel="0" collapsed="false">
      <c r="A25" s="0" t="s">
        <v>77</v>
      </c>
      <c r="B25" s="1" t="n">
        <v>43885</v>
      </c>
    </row>
    <row r="26" customFormat="false" ht="14" hidden="false" customHeight="false" outlineLevel="0" collapsed="false">
      <c r="A26" s="0" t="s">
        <v>77</v>
      </c>
      <c r="B26" s="1" t="n">
        <v>43886</v>
      </c>
    </row>
    <row r="27" customFormat="false" ht="14" hidden="false" customHeight="false" outlineLevel="0" collapsed="false">
      <c r="A27" s="0" t="s">
        <v>77</v>
      </c>
      <c r="B27" s="1" t="n">
        <v>43887</v>
      </c>
    </row>
    <row r="28" customFormat="false" ht="14" hidden="false" customHeight="false" outlineLevel="0" collapsed="false">
      <c r="A28" s="0" t="s">
        <v>77</v>
      </c>
      <c r="B28" s="1" t="n">
        <v>43888</v>
      </c>
    </row>
    <row r="29" customFormat="false" ht="14" hidden="false" customHeight="false" outlineLevel="0" collapsed="false">
      <c r="A29" s="0" t="s">
        <v>77</v>
      </c>
      <c r="B29" s="1" t="n">
        <v>43889</v>
      </c>
    </row>
    <row r="30" customFormat="false" ht="14" hidden="false" customHeight="false" outlineLevel="0" collapsed="false">
      <c r="A30" s="0" t="s">
        <v>77</v>
      </c>
      <c r="B30" s="1" t="n">
        <v>43890</v>
      </c>
    </row>
    <row r="31" customFormat="false" ht="14" hidden="false" customHeight="false" outlineLevel="0" collapsed="false">
      <c r="A31" s="0" t="s">
        <v>77</v>
      </c>
      <c r="B31" s="1" t="n">
        <v>43891</v>
      </c>
    </row>
    <row r="32" customFormat="false" ht="14" hidden="false" customHeight="false" outlineLevel="0" collapsed="false">
      <c r="A32" s="0" t="s">
        <v>77</v>
      </c>
      <c r="B32" s="1" t="n">
        <v>43892</v>
      </c>
    </row>
    <row r="33" customFormat="false" ht="14" hidden="false" customHeight="false" outlineLevel="0" collapsed="false">
      <c r="A33" s="0" t="s">
        <v>77</v>
      </c>
      <c r="B33" s="1" t="n">
        <v>43893</v>
      </c>
    </row>
    <row r="34" customFormat="false" ht="14" hidden="false" customHeight="false" outlineLevel="0" collapsed="false">
      <c r="A34" s="0" t="s">
        <v>77</v>
      </c>
      <c r="B34" s="1" t="n">
        <v>43894</v>
      </c>
    </row>
    <row r="35" customFormat="false" ht="14" hidden="false" customHeight="false" outlineLevel="0" collapsed="false">
      <c r="A35" s="0" t="s">
        <v>77</v>
      </c>
      <c r="B35" s="1" t="n">
        <v>43895</v>
      </c>
    </row>
    <row r="36" customFormat="false" ht="14" hidden="false" customHeight="false" outlineLevel="0" collapsed="false">
      <c r="A36" s="0" t="s">
        <v>77</v>
      </c>
      <c r="B36" s="1" t="n">
        <v>43896</v>
      </c>
    </row>
    <row r="37" customFormat="false" ht="14" hidden="false" customHeight="false" outlineLevel="0" collapsed="false">
      <c r="A37" s="0" t="s">
        <v>77</v>
      </c>
      <c r="B37" s="1" t="n">
        <v>43897</v>
      </c>
    </row>
    <row r="38" customFormat="false" ht="14" hidden="false" customHeight="false" outlineLevel="0" collapsed="false">
      <c r="A38" s="0" t="s">
        <v>77</v>
      </c>
      <c r="B38" s="1" t="n">
        <v>43898</v>
      </c>
    </row>
    <row r="39" customFormat="false" ht="14" hidden="false" customHeight="false" outlineLevel="0" collapsed="false">
      <c r="A39" s="0" t="s">
        <v>77</v>
      </c>
      <c r="B39" s="1" t="n">
        <v>43899</v>
      </c>
    </row>
    <row r="40" customFormat="false" ht="14" hidden="false" customHeight="false" outlineLevel="0" collapsed="false">
      <c r="A40" s="0" t="s">
        <v>77</v>
      </c>
      <c r="B40" s="1" t="n">
        <v>43900</v>
      </c>
    </row>
    <row r="41" customFormat="false" ht="14" hidden="false" customHeight="false" outlineLevel="0" collapsed="false">
      <c r="A41" s="0" t="s">
        <v>77</v>
      </c>
      <c r="B41" s="1" t="n">
        <v>43901</v>
      </c>
    </row>
    <row r="42" customFormat="false" ht="14" hidden="false" customHeight="false" outlineLevel="0" collapsed="false">
      <c r="A42" s="0" t="s">
        <v>77</v>
      </c>
      <c r="B42" s="1" t="n">
        <v>43902</v>
      </c>
    </row>
    <row r="43" customFormat="false" ht="14" hidden="false" customHeight="false" outlineLevel="0" collapsed="false">
      <c r="A43" s="0" t="s">
        <v>77</v>
      </c>
      <c r="B43" s="1" t="n">
        <v>43903</v>
      </c>
    </row>
    <row r="44" customFormat="false" ht="14" hidden="false" customHeight="false" outlineLevel="0" collapsed="false">
      <c r="A44" s="0" t="s">
        <v>77</v>
      </c>
      <c r="B44" s="1" t="n">
        <v>43904</v>
      </c>
      <c r="C44" s="0" t="n">
        <v>4</v>
      </c>
      <c r="D44" s="0" t="n">
        <v>4</v>
      </c>
      <c r="H44" s="0" t="n">
        <v>4</v>
      </c>
      <c r="J44" s="0" t="n">
        <v>0.2</v>
      </c>
    </row>
    <row r="45" customFormat="false" ht="14" hidden="false" customHeight="false" outlineLevel="0" collapsed="false">
      <c r="A45" s="0" t="s">
        <v>77</v>
      </c>
      <c r="B45" s="1" t="n">
        <v>43905</v>
      </c>
      <c r="C45" s="0" t="n">
        <v>6</v>
      </c>
      <c r="D45" s="0" t="n">
        <v>2</v>
      </c>
      <c r="H45" s="0" t="n">
        <v>6</v>
      </c>
      <c r="J45" s="0" t="n">
        <v>0.3</v>
      </c>
    </row>
    <row r="46" customFormat="false" ht="14" hidden="false" customHeight="false" outlineLevel="0" collapsed="false">
      <c r="A46" s="0" t="s">
        <v>77</v>
      </c>
      <c r="B46" s="1" t="n">
        <v>43906</v>
      </c>
      <c r="C46" s="0" t="n">
        <v>9</v>
      </c>
      <c r="D46" s="0" t="n">
        <v>3</v>
      </c>
      <c r="H46" s="0" t="n">
        <v>9</v>
      </c>
      <c r="J46" s="0" t="n">
        <v>0.5</v>
      </c>
    </row>
    <row r="47" customFormat="false" ht="14" hidden="false" customHeight="false" outlineLevel="0" collapsed="false">
      <c r="A47" s="0" t="s">
        <v>77</v>
      </c>
      <c r="B47" s="1" t="n">
        <v>43907</v>
      </c>
      <c r="C47" s="0" t="n">
        <v>10</v>
      </c>
      <c r="D47" s="0" t="n">
        <v>1</v>
      </c>
      <c r="H47" s="0" t="n">
        <v>10</v>
      </c>
      <c r="J47" s="0" t="n">
        <v>0.5</v>
      </c>
    </row>
    <row r="48" customFormat="false" ht="14" hidden="false" customHeight="false" outlineLevel="0" collapsed="false">
      <c r="A48" s="0" t="s">
        <v>77</v>
      </c>
      <c r="B48" s="1" t="n">
        <v>43908</v>
      </c>
      <c r="C48" s="0" t="n">
        <v>33</v>
      </c>
      <c r="D48" s="0" t="n">
        <v>23</v>
      </c>
      <c r="H48" s="0" t="n">
        <v>33</v>
      </c>
      <c r="J48" s="0" t="n">
        <v>1.8</v>
      </c>
    </row>
    <row r="49" customFormat="false" ht="14" hidden="false" customHeight="false" outlineLevel="0" collapsed="false">
      <c r="A49" s="0" t="s">
        <v>77</v>
      </c>
      <c r="B49" s="1" t="n">
        <v>43909</v>
      </c>
      <c r="C49" s="0" t="n">
        <v>36</v>
      </c>
      <c r="D49" s="0" t="n">
        <v>3</v>
      </c>
      <c r="H49" s="0" t="n">
        <v>36</v>
      </c>
      <c r="J49" s="0" t="n">
        <v>2</v>
      </c>
    </row>
    <row r="50" customFormat="false" ht="14" hidden="false" customHeight="false" outlineLevel="0" collapsed="false">
      <c r="A50" s="0" t="s">
        <v>77</v>
      </c>
      <c r="B50" s="1" t="n">
        <v>43910</v>
      </c>
      <c r="C50" s="0" t="n">
        <v>44</v>
      </c>
      <c r="D50" s="0" t="n">
        <v>8</v>
      </c>
      <c r="E50" s="0" t="n">
        <v>3</v>
      </c>
      <c r="F50" s="0" t="n">
        <v>3</v>
      </c>
      <c r="H50" s="0" t="n">
        <v>41</v>
      </c>
      <c r="J50" s="0" t="n">
        <v>2</v>
      </c>
    </row>
    <row r="51" customFormat="false" ht="14" hidden="false" customHeight="false" outlineLevel="0" collapsed="false">
      <c r="A51" s="0" t="s">
        <v>77</v>
      </c>
      <c r="B51" s="1" t="n">
        <v>43911</v>
      </c>
      <c r="C51" s="0" t="n">
        <v>53</v>
      </c>
      <c r="D51" s="0" t="n">
        <v>9</v>
      </c>
      <c r="H51" s="0" t="n">
        <v>53</v>
      </c>
      <c r="J51" s="0" t="n">
        <v>3</v>
      </c>
    </row>
    <row r="52" customFormat="false" ht="14" hidden="false" customHeight="false" outlineLevel="0" collapsed="false">
      <c r="A52" s="0" t="s">
        <v>77</v>
      </c>
      <c r="B52" s="1" t="n">
        <v>43912</v>
      </c>
      <c r="C52" s="0" t="n">
        <v>54</v>
      </c>
      <c r="D52" s="0" t="n">
        <v>1</v>
      </c>
      <c r="H52" s="0" t="n">
        <v>54</v>
      </c>
      <c r="J52" s="0" t="n">
        <v>3</v>
      </c>
    </row>
    <row r="53" customFormat="false" ht="14" hidden="false" customHeight="false" outlineLevel="0" collapsed="false">
      <c r="A53" s="0" t="s">
        <v>77</v>
      </c>
      <c r="B53" s="1" t="n">
        <v>43913</v>
      </c>
      <c r="C53" s="0" t="n">
        <v>59</v>
      </c>
      <c r="D53" s="0" t="n">
        <v>5</v>
      </c>
      <c r="H53" s="0" t="n">
        <v>59</v>
      </c>
      <c r="J53" s="0" t="n">
        <v>3</v>
      </c>
    </row>
    <row r="54" customFormat="false" ht="14" hidden="false" customHeight="false" outlineLevel="0" collapsed="false">
      <c r="A54" s="0" t="s">
        <v>77</v>
      </c>
      <c r="B54" s="1" t="n">
        <v>43914</v>
      </c>
      <c r="C54" s="0" t="n">
        <v>62</v>
      </c>
      <c r="D54" s="0" t="n">
        <v>3</v>
      </c>
      <c r="H54" s="0" t="n">
        <v>62</v>
      </c>
      <c r="J54" s="0" t="n">
        <v>3</v>
      </c>
    </row>
    <row r="55" customFormat="false" ht="14" hidden="false" customHeight="false" outlineLevel="0" collapsed="false">
      <c r="A55" s="0" t="s">
        <v>77</v>
      </c>
      <c r="B55" s="1" t="n">
        <v>43915</v>
      </c>
      <c r="C55" s="0" t="n">
        <v>72</v>
      </c>
      <c r="D55" s="0" t="n">
        <v>10</v>
      </c>
      <c r="H55" s="0" t="n">
        <v>72</v>
      </c>
      <c r="J55" s="0" t="n">
        <v>4</v>
      </c>
    </row>
    <row r="56" customFormat="false" ht="14" hidden="false" customHeight="false" outlineLevel="0" collapsed="false">
      <c r="A56" s="0" t="s">
        <v>77</v>
      </c>
      <c r="B56" s="1" t="n">
        <v>43916</v>
      </c>
      <c r="C56" s="0" t="n">
        <v>81</v>
      </c>
      <c r="D56" s="0" t="n">
        <v>9</v>
      </c>
      <c r="H56" s="0" t="n">
        <v>81</v>
      </c>
      <c r="J56" s="0" t="n">
        <v>4</v>
      </c>
    </row>
    <row r="57" customFormat="false" ht="14" hidden="false" customHeight="false" outlineLevel="0" collapsed="false">
      <c r="A57" s="0" t="s">
        <v>77</v>
      </c>
      <c r="B57" s="1" t="n">
        <v>43917</v>
      </c>
      <c r="C57" s="0" t="n">
        <v>111</v>
      </c>
      <c r="D57" s="0" t="n">
        <v>30</v>
      </c>
      <c r="E57" s="0" t="n">
        <v>1</v>
      </c>
      <c r="F57" s="0" t="n">
        <v>1</v>
      </c>
      <c r="G57" s="0" t="n">
        <v>2</v>
      </c>
      <c r="H57" s="0" t="n">
        <v>108</v>
      </c>
      <c r="J57" s="0" t="n">
        <v>6</v>
      </c>
      <c r="K57" s="0" t="n">
        <v>0.05</v>
      </c>
    </row>
    <row r="58" customFormat="false" ht="14" hidden="false" customHeight="false" outlineLevel="0" collapsed="false">
      <c r="A58" s="0" t="s">
        <v>77</v>
      </c>
      <c r="B58" s="1" t="n">
        <v>43918</v>
      </c>
      <c r="C58" s="0" t="n">
        <v>150</v>
      </c>
      <c r="D58" s="0" t="n">
        <v>39</v>
      </c>
      <c r="E58" s="0" t="n">
        <v>1</v>
      </c>
      <c r="G58" s="0" t="n">
        <v>3</v>
      </c>
      <c r="H58" s="0" t="n">
        <v>146</v>
      </c>
      <c r="J58" s="0" t="n">
        <v>8</v>
      </c>
      <c r="K58" s="0" t="n">
        <v>0.05</v>
      </c>
    </row>
    <row r="59" customFormat="false" ht="14" hidden="false" customHeight="false" outlineLevel="0" collapsed="false">
      <c r="A59" s="0" t="s">
        <v>77</v>
      </c>
      <c r="B59" s="1" t="n">
        <v>43919</v>
      </c>
      <c r="C59" s="0" t="n">
        <v>228</v>
      </c>
      <c r="D59" s="0" t="n">
        <v>78</v>
      </c>
      <c r="E59" s="0" t="n">
        <v>1</v>
      </c>
      <c r="G59" s="0" t="n">
        <v>16</v>
      </c>
      <c r="H59" s="0" t="n">
        <v>211</v>
      </c>
      <c r="J59" s="0" t="n">
        <v>12</v>
      </c>
      <c r="K59" s="0" t="n">
        <v>0.05</v>
      </c>
    </row>
    <row r="60" customFormat="false" ht="14" hidden="false" customHeight="false" outlineLevel="0" collapsed="false">
      <c r="A60" s="0" t="s">
        <v>77</v>
      </c>
      <c r="B60" s="1" t="n">
        <v>43920</v>
      </c>
      <c r="C60" s="0" t="n">
        <v>284</v>
      </c>
      <c r="D60" s="0" t="n">
        <v>56</v>
      </c>
      <c r="E60" s="0" t="n">
        <v>1</v>
      </c>
      <c r="G60" s="0" t="n">
        <v>20</v>
      </c>
      <c r="H60" s="0" t="n">
        <v>263</v>
      </c>
      <c r="J60" s="0" t="n">
        <v>15</v>
      </c>
      <c r="K60" s="0" t="n">
        <v>0.05</v>
      </c>
    </row>
    <row r="61" customFormat="false" ht="14" hidden="false" customHeight="false" outlineLevel="0" collapsed="false">
      <c r="A61" s="0" t="s">
        <v>77</v>
      </c>
      <c r="B61" s="1" t="n">
        <v>43921</v>
      </c>
      <c r="C61" s="0" t="n">
        <v>302</v>
      </c>
      <c r="D61" s="0" t="n">
        <v>18</v>
      </c>
      <c r="E61" s="0" t="n">
        <v>1</v>
      </c>
      <c r="G61" s="0" t="n">
        <v>21</v>
      </c>
      <c r="H61" s="0" t="n">
        <v>280</v>
      </c>
      <c r="J61" s="0" t="n">
        <v>16</v>
      </c>
      <c r="K61" s="0" t="n">
        <v>0.05</v>
      </c>
    </row>
    <row r="62" customFormat="false" ht="14" hidden="false" customHeight="false" outlineLevel="0" collapsed="false">
      <c r="A62" s="0" t="s">
        <v>77</v>
      </c>
      <c r="B62" s="1" t="n">
        <v>43922</v>
      </c>
      <c r="C62" s="0" t="n">
        <v>343</v>
      </c>
      <c r="D62" s="0" t="n">
        <v>41</v>
      </c>
      <c r="E62" s="0" t="n">
        <v>2</v>
      </c>
      <c r="F62" s="0" t="n">
        <v>1</v>
      </c>
      <c r="G62" s="0" t="n">
        <v>24</v>
      </c>
      <c r="H62" s="0" t="n">
        <v>317</v>
      </c>
      <c r="I62" s="0" t="n">
        <v>6</v>
      </c>
      <c r="J62" s="0" t="n">
        <v>18</v>
      </c>
      <c r="K62" s="0" t="n">
        <v>0.1</v>
      </c>
    </row>
    <row r="63" customFormat="false" ht="14" hidden="false" customHeight="false" outlineLevel="0" collapsed="false">
      <c r="A63" s="0" t="s">
        <v>77</v>
      </c>
      <c r="B63" s="1" t="n">
        <v>43923</v>
      </c>
      <c r="C63" s="0" t="n">
        <v>380</v>
      </c>
      <c r="D63" s="0" t="n">
        <v>37</v>
      </c>
      <c r="E63" s="0" t="n">
        <v>3</v>
      </c>
      <c r="F63" s="0" t="n">
        <v>1</v>
      </c>
      <c r="G63" s="0" t="n">
        <v>26</v>
      </c>
      <c r="H63" s="0" t="n">
        <v>351</v>
      </c>
      <c r="I63" s="0" t="n">
        <v>6</v>
      </c>
      <c r="J63" s="0" t="n">
        <v>20</v>
      </c>
      <c r="K63" s="0" t="n">
        <v>0.2</v>
      </c>
    </row>
    <row r="64" customFormat="false" ht="14" hidden="false" customHeight="false" outlineLevel="0" collapsed="false">
      <c r="A64" s="0" t="s">
        <v>77</v>
      </c>
      <c r="B64" s="1" t="n">
        <v>43924</v>
      </c>
      <c r="C64" s="0" t="n">
        <v>435</v>
      </c>
      <c r="D64" s="0" t="n">
        <v>55</v>
      </c>
      <c r="E64" s="0" t="n">
        <v>3</v>
      </c>
      <c r="G64" s="0" t="n">
        <v>27</v>
      </c>
      <c r="H64" s="0" t="n">
        <v>405</v>
      </c>
      <c r="I64" s="0" t="n">
        <v>6</v>
      </c>
      <c r="J64" s="0" t="n">
        <v>23</v>
      </c>
      <c r="K64" s="0" t="n">
        <v>0.2</v>
      </c>
    </row>
    <row r="65" customFormat="false" ht="14" hidden="false" customHeight="false" outlineLevel="0" collapsed="false">
      <c r="A65" s="0" t="s">
        <v>77</v>
      </c>
      <c r="B65" s="1" t="n">
        <v>43925</v>
      </c>
      <c r="C65" s="0" t="n">
        <v>464</v>
      </c>
      <c r="D65" s="0" t="n">
        <v>29</v>
      </c>
      <c r="E65" s="0" t="n">
        <v>6</v>
      </c>
      <c r="F65" s="0" t="n">
        <v>3</v>
      </c>
      <c r="G65" s="0" t="n">
        <v>29</v>
      </c>
      <c r="H65" s="0" t="n">
        <v>429</v>
      </c>
      <c r="I65" s="0" t="n">
        <v>6</v>
      </c>
      <c r="J65" s="0" t="n">
        <v>25</v>
      </c>
      <c r="K65" s="0" t="n">
        <v>0.3</v>
      </c>
    </row>
    <row r="66" customFormat="false" ht="14" hidden="false" customHeight="false" outlineLevel="0" collapsed="false">
      <c r="A66" s="0" t="s">
        <v>77</v>
      </c>
      <c r="B66" s="1" t="n">
        <v>43926</v>
      </c>
      <c r="C66" s="0" t="n">
        <v>531</v>
      </c>
      <c r="D66" s="0" t="n">
        <v>67</v>
      </c>
      <c r="E66" s="0" t="n">
        <v>5</v>
      </c>
      <c r="F66" s="0" t="n">
        <v>2</v>
      </c>
      <c r="G66" s="0" t="n">
        <v>36</v>
      </c>
      <c r="H66" s="0" t="n">
        <v>490</v>
      </c>
      <c r="I66" s="0" t="n">
        <v>6</v>
      </c>
      <c r="J66" s="0" t="n">
        <v>28</v>
      </c>
      <c r="K66" s="0" t="n">
        <v>0.3</v>
      </c>
      <c r="L66" s="0" t="n">
        <v>316</v>
      </c>
      <c r="M66" s="0" t="n">
        <v>17</v>
      </c>
    </row>
    <row r="67" customFormat="false" ht="14" hidden="false" customHeight="false" outlineLevel="0" collapsed="false">
      <c r="A67" s="0" t="s">
        <v>77</v>
      </c>
      <c r="B67" s="1" t="n">
        <v>43927</v>
      </c>
      <c r="C67" s="0" t="n">
        <v>584</v>
      </c>
      <c r="D67" s="0" t="n">
        <v>53</v>
      </c>
      <c r="E67" s="0" t="n">
        <v>6</v>
      </c>
      <c r="F67" s="0" t="n">
        <v>1</v>
      </c>
      <c r="G67" s="0" t="n">
        <v>42</v>
      </c>
      <c r="H67" s="0" t="n">
        <v>536</v>
      </c>
      <c r="I67" s="0" t="n">
        <v>6</v>
      </c>
      <c r="J67" s="0" t="n">
        <v>31</v>
      </c>
      <c r="K67" s="0" t="n">
        <v>0.3</v>
      </c>
      <c r="L67" s="0" t="n">
        <v>5093</v>
      </c>
      <c r="M67" s="0" t="n">
        <v>271</v>
      </c>
    </row>
    <row r="68" customFormat="false" ht="14" hidden="false" customHeight="false" outlineLevel="0" collapsed="false">
      <c r="A68" s="0" t="s">
        <v>77</v>
      </c>
      <c r="B68" s="1" t="n">
        <v>43928</v>
      </c>
      <c r="C68" s="0" t="n">
        <v>662</v>
      </c>
      <c r="D68" s="0" t="n">
        <v>78</v>
      </c>
      <c r="E68" s="0" t="n">
        <v>6</v>
      </c>
      <c r="G68" s="0" t="n">
        <v>46</v>
      </c>
      <c r="H68" s="0" t="n">
        <v>610</v>
      </c>
      <c r="I68" s="0" t="n">
        <v>16</v>
      </c>
      <c r="J68" s="0" t="n">
        <v>35</v>
      </c>
      <c r="K68" s="0" t="n">
        <v>0.3</v>
      </c>
      <c r="L68" s="0" t="n">
        <v>5093</v>
      </c>
      <c r="M68" s="0" t="n">
        <v>271</v>
      </c>
    </row>
    <row r="69" customFormat="false" ht="14" hidden="false" customHeight="false" outlineLevel="0" collapsed="false">
      <c r="A69" s="0" t="s">
        <v>77</v>
      </c>
      <c r="B69" s="1" t="n">
        <v>43929</v>
      </c>
      <c r="C69" s="0" t="n">
        <v>697</v>
      </c>
      <c r="D69" s="0" t="n">
        <v>35</v>
      </c>
      <c r="E69" s="0" t="n">
        <v>6</v>
      </c>
      <c r="G69" s="0" t="n">
        <v>51</v>
      </c>
      <c r="H69" s="0" t="n">
        <v>640</v>
      </c>
      <c r="I69" s="0" t="n">
        <v>16</v>
      </c>
      <c r="J69" s="0" t="n">
        <v>37</v>
      </c>
      <c r="K69" s="0" t="n">
        <v>0.3</v>
      </c>
      <c r="L69" s="0" t="n">
        <v>54767</v>
      </c>
      <c r="M69" s="0" t="n">
        <v>2917</v>
      </c>
    </row>
    <row r="70" customFormat="false" ht="14" hidden="false" customHeight="false" outlineLevel="0" collapsed="false">
      <c r="A70" s="0" t="s">
        <v>77</v>
      </c>
      <c r="B70" s="1" t="n">
        <v>43930</v>
      </c>
      <c r="C70" s="0" t="n">
        <v>727</v>
      </c>
      <c r="D70" s="0" t="n">
        <v>30</v>
      </c>
      <c r="E70" s="0" t="n">
        <v>7</v>
      </c>
      <c r="F70" s="0" t="n">
        <v>1</v>
      </c>
      <c r="G70" s="0" t="n">
        <v>54</v>
      </c>
      <c r="H70" s="0" t="n">
        <v>666</v>
      </c>
      <c r="I70" s="0" t="n">
        <v>21</v>
      </c>
      <c r="J70" s="0" t="n">
        <v>39</v>
      </c>
      <c r="K70" s="0" t="n">
        <v>0.4</v>
      </c>
      <c r="L70" s="0" t="n">
        <v>56775</v>
      </c>
      <c r="M70" s="0" t="n">
        <v>3024</v>
      </c>
    </row>
    <row r="71" customFormat="false" ht="14" hidden="false" customHeight="false" outlineLevel="0" collapsed="false">
      <c r="A71" s="0" t="s">
        <v>77</v>
      </c>
      <c r="B71" s="1" t="n">
        <v>43931</v>
      </c>
      <c r="C71" s="0" t="n">
        <v>764</v>
      </c>
      <c r="D71" s="0" t="n">
        <v>37</v>
      </c>
      <c r="E71" s="0" t="n">
        <v>7</v>
      </c>
      <c r="G71" s="0" t="n">
        <v>60</v>
      </c>
      <c r="H71" s="0" t="n">
        <v>697</v>
      </c>
      <c r="I71" s="0" t="n">
        <v>21</v>
      </c>
      <c r="J71" s="0" t="n">
        <v>41</v>
      </c>
      <c r="K71" s="0" t="n">
        <v>0.4</v>
      </c>
      <c r="L71" s="0" t="n">
        <v>59371</v>
      </c>
      <c r="M71" s="0" t="n">
        <v>3162</v>
      </c>
    </row>
    <row r="72" customFormat="false" ht="14" hidden="false" customHeight="false" outlineLevel="0" collapsed="false">
      <c r="A72" s="0" t="s">
        <v>77</v>
      </c>
      <c r="B72" s="1" t="n">
        <v>43932</v>
      </c>
      <c r="C72" s="0" t="n">
        <v>812</v>
      </c>
      <c r="D72" s="0" t="n">
        <v>48</v>
      </c>
      <c r="E72" s="0" t="n">
        <v>10</v>
      </c>
      <c r="F72" s="0" t="n">
        <v>2</v>
      </c>
      <c r="G72" s="0" t="n">
        <v>64</v>
      </c>
      <c r="H72" s="0" t="n">
        <v>738</v>
      </c>
      <c r="I72" s="0" t="n">
        <v>21</v>
      </c>
      <c r="J72" s="0" t="n">
        <v>43</v>
      </c>
      <c r="K72" s="0" t="n">
        <v>0.5</v>
      </c>
      <c r="L72" s="0" t="n">
        <v>61955</v>
      </c>
      <c r="M72" s="0" t="n">
        <v>3300</v>
      </c>
    </row>
    <row r="73" customFormat="false" ht="14" hidden="false" customHeight="false" outlineLevel="0" collapsed="false">
      <c r="A73" s="0" t="s">
        <v>77</v>
      </c>
      <c r="B73" s="1" t="n">
        <v>43933</v>
      </c>
      <c r="C73" s="0" t="n">
        <v>865</v>
      </c>
      <c r="D73" s="0" t="n">
        <v>53</v>
      </c>
      <c r="E73" s="0" t="n">
        <v>10</v>
      </c>
      <c r="G73" s="0" t="n">
        <v>81</v>
      </c>
      <c r="H73" s="0" t="n">
        <v>774</v>
      </c>
      <c r="I73" s="0" t="n">
        <v>21</v>
      </c>
      <c r="J73" s="0" t="n">
        <v>46</v>
      </c>
      <c r="K73" s="0" t="n">
        <v>0.5</v>
      </c>
      <c r="L73" s="0" t="n">
        <v>61955</v>
      </c>
      <c r="M73" s="0" t="n">
        <v>3300</v>
      </c>
    </row>
    <row r="74" customFormat="false" ht="14" hidden="false" customHeight="false" outlineLevel="0" collapsed="false">
      <c r="A74" s="0" t="s">
        <v>77</v>
      </c>
      <c r="B74" s="1" t="n">
        <v>43934</v>
      </c>
      <c r="C74" s="0" t="n">
        <v>951</v>
      </c>
      <c r="D74" s="0" t="n">
        <v>86</v>
      </c>
      <c r="E74" s="0" t="n">
        <v>10</v>
      </c>
      <c r="G74" s="0" t="n">
        <v>99</v>
      </c>
      <c r="H74" s="0" t="n">
        <v>842</v>
      </c>
      <c r="I74" s="0" t="n">
        <v>21</v>
      </c>
      <c r="J74" s="0" t="n">
        <v>51</v>
      </c>
      <c r="K74" s="0" t="n">
        <v>0.5</v>
      </c>
      <c r="L74" s="0" t="n">
        <v>69304</v>
      </c>
      <c r="M74" s="0" t="n">
        <v>3691</v>
      </c>
    </row>
    <row r="75" customFormat="false" ht="14" hidden="false" customHeight="false" outlineLevel="0" collapsed="false">
      <c r="A75" s="0" t="s">
        <v>77</v>
      </c>
      <c r="B75" s="1" t="n">
        <v>43935</v>
      </c>
      <c r="C75" s="0" t="n">
        <v>1091</v>
      </c>
      <c r="D75" s="0" t="n">
        <v>140</v>
      </c>
      <c r="E75" s="0" t="n">
        <v>12</v>
      </c>
      <c r="F75" s="0" t="n">
        <v>2</v>
      </c>
      <c r="G75" s="0" t="n">
        <v>138</v>
      </c>
      <c r="H75" s="0" t="n">
        <v>941</v>
      </c>
      <c r="I75" s="0" t="n">
        <v>21</v>
      </c>
      <c r="J75" s="0" t="n">
        <v>58</v>
      </c>
      <c r="K75" s="0" t="n">
        <v>0.6</v>
      </c>
      <c r="L75" s="0" t="n">
        <v>69304</v>
      </c>
      <c r="M75" s="0" t="n">
        <v>3691</v>
      </c>
    </row>
    <row r="76" customFormat="false" ht="14" hidden="false" customHeight="false" outlineLevel="0" collapsed="false">
      <c r="A76" s="0" t="s">
        <v>77</v>
      </c>
      <c r="B76" s="1" t="n">
        <v>43936</v>
      </c>
      <c r="C76" s="0" t="n">
        <v>1232</v>
      </c>
      <c r="D76" s="0" t="n">
        <v>141</v>
      </c>
      <c r="E76" s="0" t="n">
        <v>14</v>
      </c>
      <c r="F76" s="0" t="n">
        <v>2</v>
      </c>
      <c r="G76" s="0" t="n">
        <v>203</v>
      </c>
      <c r="H76" s="0" t="n">
        <v>1015</v>
      </c>
      <c r="I76" s="0" t="n">
        <v>21</v>
      </c>
      <c r="J76" s="0" t="n">
        <v>66</v>
      </c>
      <c r="K76" s="0" t="n">
        <v>0.7</v>
      </c>
      <c r="L76" s="0" t="n">
        <v>76904</v>
      </c>
      <c r="M76" s="0" t="n">
        <v>4096</v>
      </c>
    </row>
    <row r="77" customFormat="false" ht="14" hidden="false" customHeight="false" outlineLevel="0" collapsed="false">
      <c r="A77" s="0" t="s">
        <v>77</v>
      </c>
      <c r="B77" s="1" t="n">
        <v>43937</v>
      </c>
      <c r="C77" s="0" t="n">
        <v>1295</v>
      </c>
      <c r="D77" s="0" t="n">
        <v>63</v>
      </c>
      <c r="E77" s="0" t="n">
        <v>16</v>
      </c>
      <c r="F77" s="0" t="n">
        <v>2</v>
      </c>
      <c r="G77" s="0" t="n">
        <v>240</v>
      </c>
      <c r="H77" s="0" t="n">
        <v>1039</v>
      </c>
      <c r="I77" s="0" t="n">
        <v>20</v>
      </c>
      <c r="J77" s="0" t="n">
        <v>69</v>
      </c>
      <c r="K77" s="0" t="n">
        <v>0.9</v>
      </c>
      <c r="L77" s="0" t="n">
        <v>81359</v>
      </c>
      <c r="M77" s="0" t="n">
        <v>4333</v>
      </c>
    </row>
    <row r="78" customFormat="false" ht="14" hidden="false" customHeight="false" outlineLevel="0" collapsed="false">
      <c r="A78" s="0" t="s">
        <v>77</v>
      </c>
      <c r="B78" s="1" t="n">
        <v>43938</v>
      </c>
      <c r="C78" s="0" t="n">
        <v>1402</v>
      </c>
      <c r="D78" s="0" t="n">
        <v>107</v>
      </c>
      <c r="E78" s="0" t="n">
        <v>17</v>
      </c>
      <c r="F78" s="0" t="n">
        <v>1</v>
      </c>
      <c r="G78" s="0" t="n">
        <v>277</v>
      </c>
      <c r="H78" s="0" t="n">
        <v>1108</v>
      </c>
      <c r="I78" s="0" t="n">
        <v>22</v>
      </c>
      <c r="J78" s="0" t="n">
        <v>75</v>
      </c>
      <c r="K78" s="0" t="n">
        <v>0.9</v>
      </c>
      <c r="L78" s="0" t="n">
        <v>85735</v>
      </c>
      <c r="M78" s="0" t="n">
        <v>4566</v>
      </c>
    </row>
    <row r="79" customFormat="false" ht="14" hidden="false" customHeight="false" outlineLevel="0" collapsed="false">
      <c r="A79" s="0" t="s">
        <v>77</v>
      </c>
      <c r="B79" s="1" t="n">
        <v>43939</v>
      </c>
      <c r="C79" s="0" t="n">
        <v>1546</v>
      </c>
      <c r="D79" s="0" t="n">
        <v>144</v>
      </c>
      <c r="E79" s="0" t="n">
        <v>17</v>
      </c>
      <c r="F79" s="0" t="n">
        <v>0</v>
      </c>
      <c r="G79" s="0" t="n">
        <v>347</v>
      </c>
      <c r="H79" s="0" t="n">
        <v>1182</v>
      </c>
      <c r="I79" s="0" t="n">
        <v>22</v>
      </c>
      <c r="J79" s="0" t="n">
        <v>82</v>
      </c>
      <c r="K79" s="0" t="n">
        <v>0.9</v>
      </c>
      <c r="L79" s="0" t="n">
        <v>85735</v>
      </c>
      <c r="M79" s="0" t="n">
        <v>4566</v>
      </c>
    </row>
    <row r="80" customFormat="false" ht="14" hidden="false" customHeight="false" outlineLevel="0" collapsed="false">
      <c r="A80" s="0" t="s">
        <v>77</v>
      </c>
      <c r="B80" s="1" t="n">
        <v>43940</v>
      </c>
      <c r="C80" s="0" t="n">
        <v>1615</v>
      </c>
      <c r="D80" s="0" t="n">
        <v>69</v>
      </c>
      <c r="E80" s="0" t="n">
        <v>17</v>
      </c>
      <c r="F80" s="0" t="n">
        <v>0</v>
      </c>
      <c r="G80" s="0" t="n">
        <v>377</v>
      </c>
      <c r="H80" s="0" t="n">
        <v>1221</v>
      </c>
      <c r="I80" s="0" t="n">
        <v>22</v>
      </c>
      <c r="J80" s="0" t="n">
        <v>86</v>
      </c>
      <c r="K80" s="0" t="n">
        <v>0.9</v>
      </c>
      <c r="L80" s="0" t="n">
        <v>100878</v>
      </c>
      <c r="M80" s="0" t="n">
        <v>5373</v>
      </c>
    </row>
    <row r="81" customFormat="false" ht="14" hidden="false" customHeight="false" outlineLevel="0" collapsed="false">
      <c r="A81" s="0" t="s">
        <v>77</v>
      </c>
      <c r="B81" s="1" t="n">
        <v>43941</v>
      </c>
      <c r="C81" s="0" t="n">
        <v>1676</v>
      </c>
      <c r="D81" s="0" t="n">
        <v>61</v>
      </c>
      <c r="E81" s="0" t="n">
        <v>17</v>
      </c>
      <c r="F81" s="0" t="n">
        <v>0</v>
      </c>
      <c r="G81" s="0" t="n">
        <v>400</v>
      </c>
      <c r="H81" s="0" t="n">
        <v>1259</v>
      </c>
      <c r="I81" s="0" t="n">
        <v>22</v>
      </c>
      <c r="J81" s="0" t="n">
        <v>89</v>
      </c>
      <c r="K81" s="0" t="n">
        <v>0.9</v>
      </c>
      <c r="L81" s="0" t="n">
        <v>100878</v>
      </c>
      <c r="M81" s="0" t="n">
        <v>5373</v>
      </c>
    </row>
    <row r="82" customFormat="false" ht="14" hidden="false" customHeight="false" outlineLevel="0" collapsed="false">
      <c r="A82" s="0" t="s">
        <v>77</v>
      </c>
      <c r="B82" s="1" t="n">
        <v>43942</v>
      </c>
      <c r="C82" s="0" t="n">
        <v>1852</v>
      </c>
      <c r="D82" s="0" t="n">
        <v>176</v>
      </c>
      <c r="E82" s="0" t="n">
        <v>19</v>
      </c>
      <c r="F82" s="0" t="n">
        <v>2</v>
      </c>
      <c r="G82" s="0" t="n">
        <v>447</v>
      </c>
      <c r="H82" s="0" t="n">
        <v>1386</v>
      </c>
      <c r="I82" s="0" t="n">
        <v>22</v>
      </c>
      <c r="J82" s="0" t="n">
        <v>99</v>
      </c>
      <c r="K82" s="0" t="n">
        <v>1</v>
      </c>
      <c r="L82" s="0" t="n">
        <v>117949</v>
      </c>
      <c r="M82" s="0" t="n">
        <v>6282</v>
      </c>
    </row>
    <row r="83" customFormat="false" ht="14" hidden="false" customHeight="false" outlineLevel="0" collapsed="false">
      <c r="A83" s="0" t="s">
        <v>77</v>
      </c>
      <c r="B83" s="1" t="n">
        <v>43943</v>
      </c>
      <c r="C83" s="0" t="n">
        <v>1995</v>
      </c>
      <c r="D83" s="0" t="n">
        <v>143</v>
      </c>
      <c r="E83" s="0" t="n">
        <v>19</v>
      </c>
      <c r="F83" s="0" t="n">
        <v>0</v>
      </c>
      <c r="G83" s="0" t="n">
        <v>489</v>
      </c>
      <c r="H83" s="0" t="n">
        <v>1487</v>
      </c>
      <c r="I83" s="0" t="n">
        <v>22</v>
      </c>
      <c r="J83" s="0" t="n">
        <v>106</v>
      </c>
      <c r="K83" s="0" t="n">
        <v>1</v>
      </c>
      <c r="L83" s="0" t="n">
        <v>126727</v>
      </c>
      <c r="M83" s="0" t="n">
        <v>6749</v>
      </c>
    </row>
    <row r="84" customFormat="false" ht="14" hidden="false" customHeight="false" outlineLevel="0" collapsed="false">
      <c r="A84" s="0" t="s">
        <v>77</v>
      </c>
      <c r="B84" s="1" t="n">
        <v>43944</v>
      </c>
      <c r="C84" s="0" t="n">
        <v>2135</v>
      </c>
      <c r="D84" s="0" t="n">
        <v>140</v>
      </c>
      <c r="E84" s="0" t="n">
        <v>19</v>
      </c>
      <c r="F84" s="0" t="n">
        <v>0</v>
      </c>
      <c r="G84" s="0" t="n">
        <v>515</v>
      </c>
      <c r="H84" s="0" t="n">
        <v>1601</v>
      </c>
      <c r="I84" s="0" t="n">
        <v>32</v>
      </c>
      <c r="J84" s="0" t="n">
        <v>114</v>
      </c>
      <c r="K84" s="0" t="n">
        <v>1</v>
      </c>
      <c r="L84" s="0" t="n">
        <v>139207</v>
      </c>
      <c r="M84" s="0" t="n">
        <v>7414</v>
      </c>
    </row>
    <row r="85" customFormat="false" ht="14" hidden="false" customHeight="false" outlineLevel="0" collapsed="false">
      <c r="A85" s="0" t="s">
        <v>77</v>
      </c>
      <c r="B85" s="1" t="n">
        <v>43945</v>
      </c>
      <c r="C85" s="0" t="n">
        <v>2289</v>
      </c>
      <c r="D85" s="0" t="n">
        <v>154</v>
      </c>
      <c r="E85" s="0" t="n">
        <v>20</v>
      </c>
      <c r="F85" s="0" t="n">
        <v>1</v>
      </c>
      <c r="G85" s="0" t="n">
        <v>560</v>
      </c>
      <c r="H85" s="0" t="n">
        <v>1709</v>
      </c>
      <c r="I85" s="0" t="n">
        <v>29</v>
      </c>
      <c r="J85" s="0" t="n">
        <v>122</v>
      </c>
      <c r="K85" s="0" t="n">
        <v>1</v>
      </c>
      <c r="L85" s="0" t="n">
        <v>153492</v>
      </c>
      <c r="M85" s="0" t="n">
        <v>8175</v>
      </c>
    </row>
    <row r="86" customFormat="false" ht="14" hidden="false" customHeight="false" outlineLevel="0" collapsed="false">
      <c r="A86" s="0" t="s">
        <v>77</v>
      </c>
      <c r="B86" s="1" t="n">
        <v>43946</v>
      </c>
      <c r="C86" s="0" t="n">
        <v>2416</v>
      </c>
      <c r="D86" s="0" t="n">
        <v>127</v>
      </c>
      <c r="E86" s="0" t="n">
        <v>25</v>
      </c>
      <c r="F86" s="0" t="n">
        <v>5</v>
      </c>
      <c r="G86" s="0" t="n">
        <v>604</v>
      </c>
      <c r="H86" s="0" t="n">
        <v>1787</v>
      </c>
      <c r="I86" s="0" t="n">
        <v>29</v>
      </c>
      <c r="J86" s="0" t="n">
        <v>129</v>
      </c>
      <c r="K86" s="0" t="n">
        <v>1</v>
      </c>
      <c r="L86" s="0" t="n">
        <v>153492</v>
      </c>
      <c r="M86" s="0" t="n">
        <v>8175</v>
      </c>
    </row>
    <row r="87" customFormat="false" ht="14" hidden="false" customHeight="false" outlineLevel="0" collapsed="false">
      <c r="A87" s="0" t="s">
        <v>77</v>
      </c>
      <c r="B87" s="1" t="n">
        <v>43947</v>
      </c>
      <c r="C87" s="0" t="n">
        <v>2601</v>
      </c>
      <c r="D87" s="0" t="n">
        <v>185</v>
      </c>
      <c r="E87" s="0" t="n">
        <v>25</v>
      </c>
      <c r="F87" s="0" t="n">
        <v>0</v>
      </c>
      <c r="G87" s="0" t="n">
        <v>646</v>
      </c>
      <c r="H87" s="0" t="n">
        <v>1930</v>
      </c>
      <c r="I87" s="0" t="n">
        <v>31</v>
      </c>
      <c r="J87" s="0" t="n">
        <v>139</v>
      </c>
      <c r="K87" s="0" t="n">
        <v>1</v>
      </c>
      <c r="L87" s="0" t="n">
        <v>180502</v>
      </c>
      <c r="M87" s="0" t="n">
        <v>9613</v>
      </c>
    </row>
    <row r="88" customFormat="false" ht="14" hidden="false" customHeight="false" outlineLevel="0" collapsed="false">
      <c r="A88" s="0" t="s">
        <v>77</v>
      </c>
      <c r="B88" s="1" t="n">
        <v>43948</v>
      </c>
      <c r="C88" s="0" t="n">
        <v>2693</v>
      </c>
      <c r="D88" s="0" t="n">
        <v>92</v>
      </c>
      <c r="E88" s="0" t="n">
        <v>25</v>
      </c>
      <c r="F88" s="0" t="n">
        <v>0</v>
      </c>
      <c r="G88" s="0" t="n">
        <v>677</v>
      </c>
      <c r="H88" s="0" t="n">
        <v>1991</v>
      </c>
      <c r="I88" s="0" t="n">
        <v>31</v>
      </c>
      <c r="J88" s="0" t="n">
        <v>143</v>
      </c>
      <c r="K88" s="0" t="n">
        <v>1</v>
      </c>
      <c r="L88" s="0" t="n">
        <v>196298</v>
      </c>
      <c r="M88" s="0" t="n">
        <v>10454</v>
      </c>
    </row>
    <row r="89" customFormat="false" ht="14" hidden="false" customHeight="false" outlineLevel="0" collapsed="false">
      <c r="A89" s="0" t="s">
        <v>77</v>
      </c>
      <c r="B89" s="1" t="n">
        <v>43949</v>
      </c>
      <c r="C89" s="2" t="n">
        <v>2835</v>
      </c>
      <c r="D89" s="2" t="n">
        <v>142</v>
      </c>
      <c r="E89" s="2" t="n">
        <v>25</v>
      </c>
      <c r="F89" s="2" t="n">
        <v>0</v>
      </c>
      <c r="G89" s="2" t="n">
        <v>720</v>
      </c>
      <c r="H89" s="2" t="n">
        <v>2090</v>
      </c>
      <c r="I89" s="2" t="n">
        <v>35</v>
      </c>
      <c r="J89" s="2" t="n">
        <v>151</v>
      </c>
      <c r="K89" s="2" t="n">
        <v>1</v>
      </c>
      <c r="L89" s="2" t="n">
        <v>205560</v>
      </c>
      <c r="M89" s="2" t="n">
        <v>10948</v>
      </c>
    </row>
    <row r="90" customFormat="false" ht="14" hidden="false" customHeight="false" outlineLevel="0" collapsed="false">
      <c r="A90" s="0" t="s">
        <v>77</v>
      </c>
      <c r="B90" s="1" t="n">
        <v>43950</v>
      </c>
      <c r="C90" s="2" t="n">
        <v>3027</v>
      </c>
      <c r="D90" s="2" t="n">
        <v>192</v>
      </c>
      <c r="E90" s="2" t="n">
        <v>25</v>
      </c>
      <c r="F90" s="2" t="n">
        <v>0</v>
      </c>
      <c r="G90" s="2" t="n">
        <v>774</v>
      </c>
      <c r="H90" s="2" t="n">
        <v>2228</v>
      </c>
      <c r="I90" s="2" t="n">
        <v>41</v>
      </c>
      <c r="J90" s="2" t="n">
        <v>161</v>
      </c>
      <c r="K90" s="2" t="n">
        <v>1</v>
      </c>
      <c r="L90" s="2" t="n">
        <v>216276</v>
      </c>
      <c r="M90" s="2" t="n">
        <v>11518</v>
      </c>
    </row>
    <row r="91" customFormat="false" ht="14" hidden="false" customHeight="false" outlineLevel="0" collapsed="false">
      <c r="A91" s="0" t="s">
        <v>77</v>
      </c>
      <c r="B91" s="1" t="n">
        <v>43951</v>
      </c>
      <c r="C91" s="2" t="n">
        <v>3138</v>
      </c>
      <c r="D91" s="2" t="n">
        <v>111</v>
      </c>
      <c r="E91" s="2" t="n">
        <v>25</v>
      </c>
      <c r="F91" s="2" t="n">
        <v>0</v>
      </c>
      <c r="G91" s="2" t="n">
        <v>819</v>
      </c>
      <c r="H91" s="2" t="n">
        <v>2294</v>
      </c>
      <c r="I91" s="2" t="n">
        <v>41</v>
      </c>
      <c r="J91" s="2" t="n">
        <v>167</v>
      </c>
      <c r="K91" s="2" t="n">
        <v>1</v>
      </c>
      <c r="L91" s="2" t="n">
        <v>232415</v>
      </c>
      <c r="M91" s="2" t="n">
        <v>12378</v>
      </c>
    </row>
    <row r="92" customFormat="false" ht="14" hidden="false" customHeight="false" outlineLevel="0" collapsed="false">
      <c r="A92" s="0" t="s">
        <v>77</v>
      </c>
      <c r="B92" s="1" t="n">
        <v>43952</v>
      </c>
      <c r="C92" s="2" t="n">
        <v>3402</v>
      </c>
      <c r="D92" s="2" t="n">
        <v>264</v>
      </c>
      <c r="E92" s="2" t="n">
        <v>25</v>
      </c>
      <c r="F92" s="2" t="n">
        <v>0</v>
      </c>
      <c r="G92" s="2" t="n">
        <v>866</v>
      </c>
      <c r="H92" s="2" t="n">
        <v>2511</v>
      </c>
      <c r="I92" s="2" t="n">
        <v>41</v>
      </c>
      <c r="J92" s="2" t="n">
        <v>181</v>
      </c>
      <c r="K92" s="2" t="n">
        <v>1</v>
      </c>
      <c r="L92" s="2" t="n">
        <v>249527</v>
      </c>
      <c r="M92" s="2" t="n">
        <v>13289</v>
      </c>
    </row>
    <row r="93" customFormat="false" ht="14" hidden="false" customHeight="false" outlineLevel="0" collapsed="false">
      <c r="A93" s="0" t="s">
        <v>77</v>
      </c>
      <c r="B93" s="1" t="n">
        <v>43953</v>
      </c>
      <c r="C93" s="0" t="n">
        <f aca="false">Sheet1!XH94</f>
        <v>3597</v>
      </c>
      <c r="D93" s="0" t="n">
        <f aca="false">Sheet1!XI94</f>
        <v>195</v>
      </c>
      <c r="E93" s="0" t="n">
        <f aca="false">Sheet1!XJ94</f>
        <v>25</v>
      </c>
      <c r="F93" s="0" t="n">
        <f aca="false">Sheet1!XK94</f>
        <v>0</v>
      </c>
      <c r="G93" s="0" t="n">
        <f aca="false">Sheet1!XL94</f>
        <v>922</v>
      </c>
      <c r="H93" s="0" t="n">
        <f aca="false">Sheet1!XM94</f>
        <v>2650</v>
      </c>
      <c r="I93" s="0" t="n">
        <f aca="false">Sheet1!XN94</f>
        <v>40</v>
      </c>
      <c r="J93" s="0" t="n">
        <f aca="false">Sheet1!XO94</f>
        <v>192</v>
      </c>
      <c r="K93" s="0" t="n">
        <f aca="false">Sheet1!XP94</f>
        <v>1</v>
      </c>
      <c r="L93" s="0" t="n">
        <f aca="false">Sheet1!XQ94</f>
        <v>268534</v>
      </c>
      <c r="M93" s="0" t="n">
        <f aca="false">Sheet1!XR94</f>
        <v>14301</v>
      </c>
    </row>
    <row r="94" customFormat="false" ht="14" hidden="false" customHeight="false" outlineLevel="0" collapsed="false">
      <c r="A94" s="0" t="s">
        <v>77</v>
      </c>
      <c r="B94" s="1" t="n">
        <v>43954</v>
      </c>
      <c r="C94" s="0" t="n">
        <f aca="false">Sheet1!XH95</f>
        <v>3857</v>
      </c>
      <c r="D94" s="0" t="n">
        <f aca="false">Sheet1!XI95</f>
        <v>260</v>
      </c>
      <c r="E94" s="0" t="n">
        <f aca="false">Sheet1!XJ95</f>
        <v>25</v>
      </c>
      <c r="F94" s="0" t="n">
        <f aca="false">Sheet1!XK95</f>
        <v>0</v>
      </c>
      <c r="G94" s="0" t="n">
        <f aca="false">Sheet1!XL95</f>
        <v>985</v>
      </c>
      <c r="H94" s="0" t="n">
        <f aca="false">Sheet1!XM95</f>
        <v>2847</v>
      </c>
      <c r="I94" s="0" t="n">
        <f aca="false">Sheet1!XN95</f>
        <v>41</v>
      </c>
      <c r="J94" s="0" t="n">
        <f aca="false">Sheet1!XO95</f>
        <v>205</v>
      </c>
      <c r="K94" s="0" t="n">
        <f aca="false">Sheet1!XP95</f>
        <v>1</v>
      </c>
      <c r="L94" s="0" t="n">
        <f aca="false">Sheet1!XQ95</f>
        <v>282862</v>
      </c>
      <c r="M94" s="0" t="n">
        <f aca="false">Sheet1!XR95</f>
        <v>15065</v>
      </c>
    </row>
    <row r="95" customFormat="false" ht="14" hidden="false" customHeight="false" outlineLevel="0" collapsed="false">
      <c r="A95" s="0" t="s">
        <v>77</v>
      </c>
      <c r="B95" s="1" t="n">
        <v>43955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5"/>
  <sheetViews>
    <sheetView showFormulas="false" showGridLines="true" showRowColHeaders="true" showZeros="true" rightToLeft="false" tabSelected="false" showOutlineSymbols="true" defaultGridColor="true" view="normal" topLeftCell="A64" colorId="64" zoomScale="100" zoomScaleNormal="100" zoomScalePageLayoutView="100" workbookViewId="0">
      <selection pane="topLeft" activeCell="C93" activeCellId="1" sqref="B90 C93"/>
    </sheetView>
  </sheetViews>
  <sheetFormatPr defaultColWidth="8.9921875" defaultRowHeight="14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78</v>
      </c>
      <c r="B2" s="1" t="n">
        <v>43862</v>
      </c>
    </row>
    <row r="3" customFormat="false" ht="14" hidden="false" customHeight="false" outlineLevel="0" collapsed="false">
      <c r="A3" s="0" t="s">
        <v>78</v>
      </c>
      <c r="B3" s="1" t="n">
        <v>43863</v>
      </c>
    </row>
    <row r="4" customFormat="false" ht="14" hidden="false" customHeight="false" outlineLevel="0" collapsed="false">
      <c r="A4" s="0" t="s">
        <v>78</v>
      </c>
      <c r="B4" s="1" t="n">
        <v>43864</v>
      </c>
    </row>
    <row r="5" customFormat="false" ht="14" hidden="false" customHeight="false" outlineLevel="0" collapsed="false">
      <c r="A5" s="0" t="s">
        <v>78</v>
      </c>
      <c r="B5" s="1" t="n">
        <v>43865</v>
      </c>
    </row>
    <row r="6" customFormat="false" ht="14" hidden="false" customHeight="false" outlineLevel="0" collapsed="false">
      <c r="A6" s="0" t="s">
        <v>78</v>
      </c>
      <c r="B6" s="1" t="n">
        <v>43866</v>
      </c>
    </row>
    <row r="7" customFormat="false" ht="14" hidden="false" customHeight="false" outlineLevel="0" collapsed="false">
      <c r="A7" s="0" t="s">
        <v>78</v>
      </c>
      <c r="B7" s="1" t="n">
        <v>43867</v>
      </c>
    </row>
    <row r="8" customFormat="false" ht="14" hidden="false" customHeight="false" outlineLevel="0" collapsed="false">
      <c r="A8" s="0" t="s">
        <v>78</v>
      </c>
      <c r="B8" s="1" t="n">
        <v>43868</v>
      </c>
    </row>
    <row r="9" customFormat="false" ht="14" hidden="false" customHeight="false" outlineLevel="0" collapsed="false">
      <c r="A9" s="0" t="s">
        <v>78</v>
      </c>
      <c r="B9" s="1" t="n">
        <v>43869</v>
      </c>
    </row>
    <row r="10" customFormat="false" ht="14" hidden="false" customHeight="false" outlineLevel="0" collapsed="false">
      <c r="A10" s="0" t="s">
        <v>78</v>
      </c>
      <c r="B10" s="1" t="n">
        <v>43870</v>
      </c>
    </row>
    <row r="11" customFormat="false" ht="14" hidden="false" customHeight="false" outlineLevel="0" collapsed="false">
      <c r="A11" s="0" t="s">
        <v>78</v>
      </c>
      <c r="B11" s="1" t="n">
        <v>43871</v>
      </c>
    </row>
    <row r="12" customFormat="false" ht="14" hidden="false" customHeight="false" outlineLevel="0" collapsed="false">
      <c r="A12" s="0" t="s">
        <v>78</v>
      </c>
      <c r="B12" s="1" t="n">
        <v>43872</v>
      </c>
    </row>
    <row r="13" customFormat="false" ht="14" hidden="false" customHeight="false" outlineLevel="0" collapsed="false">
      <c r="A13" s="0" t="s">
        <v>78</v>
      </c>
      <c r="B13" s="1" t="n">
        <v>43873</v>
      </c>
    </row>
    <row r="14" customFormat="false" ht="14" hidden="false" customHeight="false" outlineLevel="0" collapsed="false">
      <c r="A14" s="0" t="s">
        <v>78</v>
      </c>
      <c r="B14" s="1" t="n">
        <v>43874</v>
      </c>
    </row>
    <row r="15" customFormat="false" ht="14" hidden="false" customHeight="false" outlineLevel="0" collapsed="false">
      <c r="A15" s="0" t="s">
        <v>78</v>
      </c>
      <c r="B15" s="1" t="n">
        <v>43875</v>
      </c>
    </row>
    <row r="16" customFormat="false" ht="14" hidden="false" customHeight="false" outlineLevel="0" collapsed="false">
      <c r="A16" s="0" t="s">
        <v>78</v>
      </c>
      <c r="B16" s="1" t="n">
        <v>43876</v>
      </c>
    </row>
    <row r="17" customFormat="false" ht="14" hidden="false" customHeight="false" outlineLevel="0" collapsed="false">
      <c r="A17" s="0" t="s">
        <v>78</v>
      </c>
      <c r="B17" s="1" t="n">
        <v>43877</v>
      </c>
    </row>
    <row r="18" customFormat="false" ht="14" hidden="false" customHeight="false" outlineLevel="0" collapsed="false">
      <c r="A18" s="0" t="s">
        <v>78</v>
      </c>
      <c r="B18" s="1" t="n">
        <v>43878</v>
      </c>
    </row>
    <row r="19" customFormat="false" ht="14" hidden="false" customHeight="false" outlineLevel="0" collapsed="false">
      <c r="A19" s="0" t="s">
        <v>78</v>
      </c>
      <c r="B19" s="1" t="n">
        <v>43879</v>
      </c>
    </row>
    <row r="20" customFormat="false" ht="14" hidden="false" customHeight="false" outlineLevel="0" collapsed="false">
      <c r="A20" s="0" t="s">
        <v>78</v>
      </c>
      <c r="B20" s="1" t="n">
        <v>43880</v>
      </c>
    </row>
    <row r="21" customFormat="false" ht="14" hidden="false" customHeight="false" outlineLevel="0" collapsed="false">
      <c r="A21" s="0" t="s">
        <v>78</v>
      </c>
      <c r="B21" s="1" t="n">
        <v>43881</v>
      </c>
    </row>
    <row r="22" customFormat="false" ht="14" hidden="false" customHeight="false" outlineLevel="0" collapsed="false">
      <c r="A22" s="0" t="s">
        <v>78</v>
      </c>
      <c r="B22" s="1" t="n">
        <v>43882</v>
      </c>
    </row>
    <row r="23" customFormat="false" ht="14" hidden="false" customHeight="false" outlineLevel="0" collapsed="false">
      <c r="A23" s="0" t="s">
        <v>78</v>
      </c>
      <c r="B23" s="1" t="n">
        <v>43883</v>
      </c>
    </row>
    <row r="24" customFormat="false" ht="14" hidden="false" customHeight="false" outlineLevel="0" collapsed="false">
      <c r="A24" s="0" t="s">
        <v>78</v>
      </c>
      <c r="B24" s="1" t="n">
        <v>43884</v>
      </c>
    </row>
    <row r="25" customFormat="false" ht="14" hidden="false" customHeight="false" outlineLevel="0" collapsed="false">
      <c r="A25" s="0" t="s">
        <v>78</v>
      </c>
      <c r="B25" s="1" t="n">
        <v>43885</v>
      </c>
    </row>
    <row r="26" customFormat="false" ht="14" hidden="false" customHeight="false" outlineLevel="0" collapsed="false">
      <c r="A26" s="0" t="s">
        <v>78</v>
      </c>
      <c r="B26" s="1" t="n">
        <v>43886</v>
      </c>
    </row>
    <row r="27" customFormat="false" ht="14" hidden="false" customHeight="false" outlineLevel="0" collapsed="false">
      <c r="A27" s="0" t="s">
        <v>78</v>
      </c>
      <c r="B27" s="1" t="n">
        <v>43887</v>
      </c>
    </row>
    <row r="28" customFormat="false" ht="14" hidden="false" customHeight="false" outlineLevel="0" collapsed="false">
      <c r="A28" s="0" t="s">
        <v>78</v>
      </c>
      <c r="B28" s="1" t="n">
        <v>43888</v>
      </c>
    </row>
    <row r="29" customFormat="false" ht="14" hidden="false" customHeight="false" outlineLevel="0" collapsed="false">
      <c r="A29" s="0" t="s">
        <v>78</v>
      </c>
      <c r="B29" s="1" t="n">
        <v>43889</v>
      </c>
    </row>
    <row r="30" customFormat="false" ht="14" hidden="false" customHeight="false" outlineLevel="0" collapsed="false">
      <c r="A30" s="0" t="s">
        <v>78</v>
      </c>
      <c r="B30" s="1" t="n">
        <v>43890</v>
      </c>
    </row>
    <row r="31" customFormat="false" ht="14" hidden="false" customHeight="false" outlineLevel="0" collapsed="false">
      <c r="A31" s="0" t="s">
        <v>78</v>
      </c>
      <c r="B31" s="1" t="n">
        <v>43891</v>
      </c>
    </row>
    <row r="32" customFormat="false" ht="14" hidden="false" customHeight="false" outlineLevel="0" collapsed="false">
      <c r="A32" s="0" t="s">
        <v>78</v>
      </c>
      <c r="B32" s="1" t="n">
        <v>43892</v>
      </c>
    </row>
    <row r="33" customFormat="false" ht="14" hidden="false" customHeight="false" outlineLevel="0" collapsed="false">
      <c r="A33" s="0" t="s">
        <v>78</v>
      </c>
      <c r="B33" s="1" t="n">
        <v>43893</v>
      </c>
    </row>
    <row r="34" customFormat="false" ht="14" hidden="false" customHeight="false" outlineLevel="0" collapsed="false">
      <c r="A34" s="0" t="s">
        <v>78</v>
      </c>
      <c r="B34" s="1" t="n">
        <v>43894</v>
      </c>
    </row>
    <row r="35" customFormat="false" ht="14" hidden="false" customHeight="false" outlineLevel="0" collapsed="false">
      <c r="A35" s="0" t="s">
        <v>78</v>
      </c>
      <c r="B35" s="1" t="n">
        <v>43895</v>
      </c>
    </row>
    <row r="36" customFormat="false" ht="14" hidden="false" customHeight="false" outlineLevel="0" collapsed="false">
      <c r="A36" s="0" t="s">
        <v>78</v>
      </c>
      <c r="B36" s="1" t="n">
        <v>43896</v>
      </c>
    </row>
    <row r="37" customFormat="false" ht="14" hidden="false" customHeight="false" outlineLevel="0" collapsed="false">
      <c r="A37" s="0" t="s">
        <v>78</v>
      </c>
      <c r="B37" s="1" t="n">
        <v>43897</v>
      </c>
      <c r="C37" s="0" t="n">
        <v>60</v>
      </c>
      <c r="D37" s="0" t="n">
        <v>5</v>
      </c>
      <c r="E37" s="0" t="n">
        <v>0</v>
      </c>
      <c r="F37" s="0" t="n">
        <v>0</v>
      </c>
      <c r="G37" s="0" t="n">
        <v>4</v>
      </c>
      <c r="H37" s="0" t="n">
        <v>56</v>
      </c>
      <c r="I37" s="0" t="n">
        <v>0</v>
      </c>
    </row>
    <row r="38" customFormat="false" ht="14" hidden="false" customHeight="false" outlineLevel="0" collapsed="false">
      <c r="A38" s="0" t="s">
        <v>78</v>
      </c>
      <c r="B38" s="1" t="n">
        <v>43898</v>
      </c>
      <c r="C38" s="0" t="n">
        <v>85</v>
      </c>
      <c r="D38" s="0" t="n">
        <v>25</v>
      </c>
      <c r="E38" s="0" t="n">
        <v>0</v>
      </c>
      <c r="F38" s="0" t="n">
        <v>0</v>
      </c>
      <c r="G38" s="0" t="n">
        <v>6</v>
      </c>
      <c r="H38" s="0" t="n">
        <v>79</v>
      </c>
      <c r="I38" s="0" t="n">
        <v>0</v>
      </c>
      <c r="J38" s="0" t="n">
        <v>50</v>
      </c>
    </row>
    <row r="39" customFormat="false" ht="14" hidden="false" customHeight="false" outlineLevel="0" collapsed="false">
      <c r="A39" s="0" t="s">
        <v>78</v>
      </c>
      <c r="B39" s="1" t="n">
        <v>43899</v>
      </c>
      <c r="C39" s="0" t="n">
        <v>85</v>
      </c>
      <c r="D39" s="0" t="n">
        <v>0</v>
      </c>
      <c r="E39" s="0" t="n">
        <v>0</v>
      </c>
      <c r="F39" s="0" t="n">
        <v>0</v>
      </c>
      <c r="G39" s="0" t="n">
        <v>14</v>
      </c>
      <c r="H39" s="0" t="n">
        <v>71</v>
      </c>
      <c r="I39" s="0" t="n">
        <v>0</v>
      </c>
      <c r="J39" s="0" t="n">
        <v>50</v>
      </c>
    </row>
    <row r="40" customFormat="false" ht="14" hidden="false" customHeight="false" outlineLevel="0" collapsed="false">
      <c r="A40" s="0" t="s">
        <v>78</v>
      </c>
      <c r="B40" s="1" t="n">
        <v>43900</v>
      </c>
      <c r="C40" s="0" t="n">
        <v>109</v>
      </c>
      <c r="D40" s="0" t="n">
        <v>24</v>
      </c>
      <c r="E40" s="0" t="n">
        <v>0</v>
      </c>
      <c r="F40" s="0" t="n">
        <v>0</v>
      </c>
      <c r="G40" s="0" t="n">
        <v>22</v>
      </c>
      <c r="H40" s="0" t="n">
        <v>87</v>
      </c>
      <c r="I40" s="0" t="n">
        <v>0</v>
      </c>
      <c r="J40" s="0" t="n">
        <v>64.1</v>
      </c>
    </row>
    <row r="41" customFormat="false" ht="14" hidden="false" customHeight="false" outlineLevel="0" collapsed="false">
      <c r="A41" s="0" t="s">
        <v>78</v>
      </c>
      <c r="B41" s="1" t="n">
        <v>43901</v>
      </c>
      <c r="C41" s="0" t="n">
        <v>110</v>
      </c>
      <c r="D41" s="0" t="n">
        <v>1</v>
      </c>
      <c r="E41" s="0" t="n">
        <v>0</v>
      </c>
      <c r="F41" s="0" t="n">
        <v>0</v>
      </c>
      <c r="G41" s="0" t="n">
        <v>30</v>
      </c>
      <c r="H41" s="0" t="n">
        <v>80</v>
      </c>
      <c r="I41" s="0" t="n">
        <v>1</v>
      </c>
      <c r="J41" s="0" t="n">
        <v>64.6</v>
      </c>
    </row>
    <row r="42" customFormat="false" ht="14" hidden="false" customHeight="false" outlineLevel="0" collapsed="false">
      <c r="A42" s="0" t="s">
        <v>78</v>
      </c>
      <c r="B42" s="1" t="n">
        <v>43902</v>
      </c>
      <c r="C42" s="0" t="n">
        <v>195</v>
      </c>
      <c r="D42" s="0" t="n">
        <v>85</v>
      </c>
      <c r="E42" s="0" t="n">
        <v>0</v>
      </c>
      <c r="F42" s="0" t="n">
        <v>0</v>
      </c>
      <c r="G42" s="0" t="n">
        <v>35</v>
      </c>
      <c r="H42" s="0" t="n">
        <v>160</v>
      </c>
      <c r="I42" s="0" t="n">
        <v>1</v>
      </c>
      <c r="J42" s="0" t="n">
        <v>114.6</v>
      </c>
    </row>
    <row r="43" customFormat="false" ht="14" hidden="false" customHeight="false" outlineLevel="0" collapsed="false">
      <c r="A43" s="0" t="s">
        <v>78</v>
      </c>
      <c r="B43" s="1" t="n">
        <v>43903</v>
      </c>
      <c r="C43" s="0" t="n">
        <v>197</v>
      </c>
      <c r="D43" s="0" t="n">
        <v>2</v>
      </c>
      <c r="E43" s="0" t="n">
        <v>0</v>
      </c>
      <c r="F43" s="0" t="n">
        <v>0</v>
      </c>
      <c r="G43" s="0" t="n">
        <v>35</v>
      </c>
      <c r="H43" s="0" t="n">
        <v>162</v>
      </c>
      <c r="I43" s="0" t="n">
        <v>1</v>
      </c>
      <c r="J43" s="0" t="n">
        <v>115.8</v>
      </c>
    </row>
    <row r="44" customFormat="false" ht="14" hidden="false" customHeight="false" outlineLevel="0" collapsed="false">
      <c r="A44" s="0" t="s">
        <v>78</v>
      </c>
      <c r="B44" s="1" t="n">
        <v>43904</v>
      </c>
      <c r="C44" s="0" t="n">
        <v>210</v>
      </c>
      <c r="D44" s="0" t="n">
        <v>13</v>
      </c>
      <c r="E44" s="0" t="n">
        <v>0</v>
      </c>
      <c r="F44" s="0" t="n">
        <v>0</v>
      </c>
      <c r="G44" s="0" t="n">
        <v>44</v>
      </c>
      <c r="H44" s="0" t="n">
        <v>166</v>
      </c>
      <c r="I44" s="0" t="n">
        <v>1</v>
      </c>
      <c r="J44" s="0" t="n">
        <v>123.4</v>
      </c>
    </row>
    <row r="45" customFormat="false" ht="14" hidden="false" customHeight="false" outlineLevel="0" collapsed="false">
      <c r="A45" s="0" t="s">
        <v>78</v>
      </c>
      <c r="B45" s="1" t="n">
        <v>43905</v>
      </c>
      <c r="C45" s="0" t="n">
        <v>212</v>
      </c>
      <c r="D45" s="0" t="n">
        <v>2</v>
      </c>
      <c r="E45" s="0" t="n">
        <v>0</v>
      </c>
      <c r="F45" s="0" t="n">
        <v>0</v>
      </c>
      <c r="G45" s="0" t="n">
        <v>60</v>
      </c>
      <c r="H45" s="0" t="n">
        <v>152</v>
      </c>
      <c r="I45" s="0" t="n">
        <v>2</v>
      </c>
      <c r="J45" s="0" t="n">
        <v>124.6</v>
      </c>
    </row>
    <row r="46" customFormat="false" ht="14" hidden="false" customHeight="false" outlineLevel="0" collapsed="false">
      <c r="A46" s="0" t="s">
        <v>78</v>
      </c>
      <c r="B46" s="1" t="n">
        <v>43906</v>
      </c>
      <c r="C46" s="0" t="n">
        <v>214</v>
      </c>
      <c r="D46" s="0" t="n">
        <v>2</v>
      </c>
      <c r="E46" s="0" t="n">
        <v>0</v>
      </c>
      <c r="F46" s="0" t="n">
        <v>0</v>
      </c>
      <c r="G46" s="0" t="n">
        <v>77</v>
      </c>
      <c r="H46" s="0" t="n">
        <v>137</v>
      </c>
      <c r="I46" s="0" t="n">
        <v>2</v>
      </c>
      <c r="J46" s="0" t="n">
        <v>125.8</v>
      </c>
    </row>
    <row r="47" customFormat="false" ht="14" hidden="false" customHeight="false" outlineLevel="0" collapsed="false">
      <c r="A47" s="0" t="s">
        <v>78</v>
      </c>
      <c r="B47" s="1" t="n">
        <v>43907</v>
      </c>
      <c r="C47" s="0" t="n">
        <v>227</v>
      </c>
      <c r="D47" s="0" t="n">
        <v>13</v>
      </c>
      <c r="E47" s="0" t="n">
        <v>1</v>
      </c>
      <c r="F47" s="0" t="n">
        <v>1</v>
      </c>
      <c r="G47" s="0" t="n">
        <v>81</v>
      </c>
      <c r="H47" s="0" t="n">
        <v>145</v>
      </c>
      <c r="I47" s="0" t="n">
        <v>1</v>
      </c>
      <c r="J47" s="0" t="n">
        <v>133.4</v>
      </c>
    </row>
    <row r="48" customFormat="false" ht="14" hidden="false" customHeight="false" outlineLevel="0" collapsed="false">
      <c r="A48" s="0" t="s">
        <v>78</v>
      </c>
      <c r="B48" s="1" t="n">
        <v>43908</v>
      </c>
      <c r="C48" s="0" t="n">
        <v>241</v>
      </c>
      <c r="D48" s="0" t="n">
        <v>14</v>
      </c>
      <c r="E48" s="0" t="n">
        <v>1</v>
      </c>
      <c r="F48" s="0" t="n">
        <v>0</v>
      </c>
      <c r="G48" s="0" t="n">
        <v>88</v>
      </c>
      <c r="H48" s="0" t="n">
        <v>152</v>
      </c>
      <c r="I48" s="0" t="n">
        <v>3</v>
      </c>
      <c r="J48" s="0" t="n">
        <v>141.6</v>
      </c>
    </row>
    <row r="49" customFormat="false" ht="14" hidden="false" customHeight="false" outlineLevel="0" collapsed="false">
      <c r="A49" s="0" t="s">
        <v>78</v>
      </c>
      <c r="B49" s="1" t="n">
        <v>43909</v>
      </c>
      <c r="C49" s="0" t="n">
        <v>255</v>
      </c>
      <c r="D49" s="0" t="n">
        <v>14</v>
      </c>
      <c r="E49" s="0" t="n">
        <v>1</v>
      </c>
      <c r="F49" s="0" t="n">
        <v>0</v>
      </c>
      <c r="G49" s="0" t="n">
        <v>95</v>
      </c>
      <c r="H49" s="0" t="n">
        <v>159</v>
      </c>
      <c r="I49" s="0" t="n">
        <v>3</v>
      </c>
      <c r="J49" s="0" t="n">
        <v>150</v>
      </c>
    </row>
    <row r="50" customFormat="false" ht="14" hidden="false" customHeight="false" outlineLevel="0" collapsed="false">
      <c r="A50" s="0" t="s">
        <v>78</v>
      </c>
      <c r="B50" s="1" t="n">
        <v>43910</v>
      </c>
      <c r="C50" s="0" t="n">
        <v>278</v>
      </c>
      <c r="D50" s="0" t="n">
        <v>23</v>
      </c>
      <c r="E50" s="0" t="n">
        <v>1</v>
      </c>
      <c r="F50" s="0" t="n">
        <v>0</v>
      </c>
      <c r="G50" s="0" t="n">
        <v>110</v>
      </c>
      <c r="H50" s="0" t="n">
        <v>167</v>
      </c>
      <c r="I50" s="0" t="n">
        <v>4</v>
      </c>
      <c r="J50" s="0" t="n">
        <v>163</v>
      </c>
    </row>
    <row r="51" customFormat="false" ht="14" hidden="false" customHeight="false" outlineLevel="0" collapsed="false">
      <c r="A51" s="0" t="s">
        <v>78</v>
      </c>
      <c r="B51" s="1" t="n">
        <v>43911</v>
      </c>
      <c r="C51" s="0" t="n">
        <v>298</v>
      </c>
      <c r="D51" s="0" t="n">
        <v>20</v>
      </c>
      <c r="E51" s="0" t="n">
        <v>1</v>
      </c>
      <c r="F51" s="0" t="n">
        <v>0</v>
      </c>
      <c r="G51" s="0" t="n">
        <v>125</v>
      </c>
      <c r="H51" s="0" t="n">
        <v>172</v>
      </c>
      <c r="I51" s="0" t="n">
        <v>4</v>
      </c>
      <c r="J51" s="0" t="n">
        <v>175</v>
      </c>
    </row>
    <row r="52" customFormat="false" ht="14" hidden="false" customHeight="false" outlineLevel="0" collapsed="false">
      <c r="A52" s="0" t="s">
        <v>78</v>
      </c>
      <c r="B52" s="1" t="n">
        <v>43912</v>
      </c>
      <c r="C52" s="0" t="n">
        <v>310</v>
      </c>
      <c r="D52" s="0" t="n">
        <v>12</v>
      </c>
      <c r="E52" s="0" t="n">
        <v>1</v>
      </c>
      <c r="F52" s="0" t="n">
        <v>0</v>
      </c>
      <c r="G52" s="0" t="n">
        <v>125</v>
      </c>
      <c r="H52" s="0" t="n">
        <v>184</v>
      </c>
      <c r="I52" s="0" t="n">
        <v>4</v>
      </c>
      <c r="J52" s="0" t="n">
        <v>182</v>
      </c>
    </row>
    <row r="53" customFormat="false" ht="14" hidden="false" customHeight="false" outlineLevel="0" collapsed="false">
      <c r="A53" s="0" t="s">
        <v>78</v>
      </c>
      <c r="B53" s="1" t="n">
        <v>43913</v>
      </c>
      <c r="C53" s="0" t="n">
        <v>334</v>
      </c>
      <c r="D53" s="0" t="n">
        <v>24</v>
      </c>
      <c r="E53" s="0" t="n">
        <v>2</v>
      </c>
      <c r="F53" s="0" t="n">
        <v>1</v>
      </c>
      <c r="G53" s="0" t="n">
        <v>149</v>
      </c>
      <c r="H53" s="0" t="n">
        <v>183</v>
      </c>
      <c r="I53" s="0" t="n">
        <v>3</v>
      </c>
      <c r="J53" s="0" t="n">
        <v>196</v>
      </c>
    </row>
    <row r="54" customFormat="false" ht="14" hidden="false" customHeight="false" outlineLevel="0" collapsed="false">
      <c r="A54" s="0" t="s">
        <v>78</v>
      </c>
      <c r="B54" s="1" t="n">
        <v>43914</v>
      </c>
      <c r="C54" s="0" t="n">
        <v>377</v>
      </c>
      <c r="D54" s="0" t="n">
        <v>43</v>
      </c>
      <c r="E54" s="0" t="n">
        <v>2</v>
      </c>
      <c r="F54" s="0" t="n">
        <v>0</v>
      </c>
      <c r="G54" s="0" t="n">
        <v>164</v>
      </c>
      <c r="H54" s="0" t="n">
        <v>211</v>
      </c>
      <c r="I54" s="0" t="n">
        <v>3</v>
      </c>
      <c r="J54" s="0" t="n">
        <v>222</v>
      </c>
    </row>
    <row r="55" customFormat="false" ht="14" hidden="false" customHeight="false" outlineLevel="0" collapsed="false">
      <c r="A55" s="0" t="s">
        <v>78</v>
      </c>
      <c r="B55" s="1" t="n">
        <v>43915</v>
      </c>
      <c r="C55" s="0" t="n">
        <v>392</v>
      </c>
      <c r="D55" s="0" t="n">
        <v>15</v>
      </c>
      <c r="E55" s="0" t="n">
        <v>3</v>
      </c>
      <c r="F55" s="0" t="n">
        <v>1</v>
      </c>
      <c r="G55" s="0" t="n">
        <v>177</v>
      </c>
      <c r="H55" s="0" t="n">
        <v>212</v>
      </c>
      <c r="I55" s="0" t="n">
        <v>2</v>
      </c>
      <c r="J55" s="0" t="n">
        <v>230</v>
      </c>
      <c r="K55" s="0" t="n">
        <v>2</v>
      </c>
    </row>
    <row r="56" customFormat="false" ht="14" hidden="false" customHeight="false" outlineLevel="0" collapsed="false">
      <c r="A56" s="0" t="s">
        <v>78</v>
      </c>
      <c r="B56" s="1" t="n">
        <v>43916</v>
      </c>
      <c r="C56" s="0" t="n">
        <v>419</v>
      </c>
      <c r="D56" s="0" t="n">
        <v>27</v>
      </c>
      <c r="E56" s="0" t="n">
        <v>4</v>
      </c>
      <c r="F56" s="0" t="n">
        <v>1</v>
      </c>
      <c r="G56" s="0" t="n">
        <v>177</v>
      </c>
      <c r="H56" s="0" t="n">
        <v>238</v>
      </c>
      <c r="I56" s="0" t="n">
        <v>2</v>
      </c>
      <c r="J56" s="0" t="n">
        <v>246</v>
      </c>
      <c r="K56" s="0" t="n">
        <v>2</v>
      </c>
    </row>
    <row r="57" customFormat="false" ht="14" hidden="false" customHeight="false" outlineLevel="0" collapsed="false">
      <c r="A57" s="0" t="s">
        <v>78</v>
      </c>
      <c r="B57" s="1" t="n">
        <v>43917</v>
      </c>
      <c r="C57" s="0" t="n">
        <v>458</v>
      </c>
      <c r="D57" s="0" t="n">
        <v>39</v>
      </c>
      <c r="E57" s="0" t="n">
        <v>4</v>
      </c>
      <c r="F57" s="0" t="n">
        <v>0</v>
      </c>
      <c r="G57" s="0" t="n">
        <v>204</v>
      </c>
      <c r="H57" s="0" t="n">
        <v>250</v>
      </c>
      <c r="I57" s="0" t="n">
        <v>1</v>
      </c>
      <c r="J57" s="0" t="n">
        <v>269</v>
      </c>
      <c r="K57" s="0" t="n">
        <v>2</v>
      </c>
    </row>
    <row r="58" customFormat="false" ht="14" hidden="false" customHeight="false" outlineLevel="0" collapsed="false">
      <c r="A58" s="0" t="s">
        <v>78</v>
      </c>
      <c r="B58" s="1" t="n">
        <v>43918</v>
      </c>
      <c r="C58" s="0" t="n">
        <v>466</v>
      </c>
      <c r="D58" s="0" t="n">
        <v>8</v>
      </c>
      <c r="E58" s="0" t="n">
        <v>4</v>
      </c>
      <c r="F58" s="0" t="n">
        <v>0</v>
      </c>
      <c r="G58" s="0" t="n">
        <v>227</v>
      </c>
      <c r="H58" s="0" t="n">
        <v>235</v>
      </c>
      <c r="I58" s="0" t="n">
        <v>1</v>
      </c>
      <c r="J58" s="0" t="n">
        <v>274</v>
      </c>
      <c r="K58" s="0" t="n">
        <v>2</v>
      </c>
    </row>
    <row r="59" customFormat="false" ht="14" hidden="false" customHeight="false" outlineLevel="0" collapsed="false">
      <c r="A59" s="0" t="s">
        <v>78</v>
      </c>
      <c r="B59" s="1" t="n">
        <v>43919</v>
      </c>
      <c r="C59" s="0" t="n">
        <v>476</v>
      </c>
      <c r="D59" s="0" t="n">
        <v>10</v>
      </c>
      <c r="E59" s="0" t="n">
        <v>4</v>
      </c>
      <c r="F59" s="0" t="n">
        <v>0</v>
      </c>
      <c r="G59" s="0" t="n">
        <v>265</v>
      </c>
      <c r="H59" s="0" t="n">
        <v>207</v>
      </c>
      <c r="I59" s="0" t="n">
        <v>1</v>
      </c>
      <c r="J59" s="0" t="n">
        <v>280</v>
      </c>
      <c r="K59" s="0" t="n">
        <v>2</v>
      </c>
    </row>
    <row r="60" customFormat="false" ht="14" hidden="false" customHeight="false" outlineLevel="0" collapsed="false">
      <c r="A60" s="0" t="s">
        <v>78</v>
      </c>
      <c r="B60" s="1" t="n">
        <v>43920</v>
      </c>
      <c r="C60" s="0" t="n">
        <v>499</v>
      </c>
      <c r="D60" s="0" t="n">
        <v>23</v>
      </c>
      <c r="E60" s="0" t="n">
        <v>4</v>
      </c>
      <c r="F60" s="0" t="n">
        <v>0</v>
      </c>
      <c r="G60" s="0" t="n">
        <v>272</v>
      </c>
      <c r="H60" s="0" t="n">
        <v>223</v>
      </c>
      <c r="I60" s="0" t="n">
        <v>1</v>
      </c>
      <c r="J60" s="0" t="n">
        <v>293</v>
      </c>
      <c r="K60" s="0" t="n">
        <v>2</v>
      </c>
    </row>
    <row r="61" customFormat="false" ht="14" hidden="false" customHeight="false" outlineLevel="0" collapsed="false">
      <c r="A61" s="0" t="s">
        <v>78</v>
      </c>
      <c r="B61" s="1" t="n">
        <v>43921</v>
      </c>
      <c r="C61" s="0" t="n">
        <v>515</v>
      </c>
      <c r="D61" s="0" t="n">
        <v>16</v>
      </c>
      <c r="E61" s="0" t="n">
        <v>4</v>
      </c>
      <c r="F61" s="0" t="n">
        <v>0</v>
      </c>
      <c r="G61" s="0" t="n">
        <v>279</v>
      </c>
      <c r="H61" s="0" t="n">
        <v>232</v>
      </c>
      <c r="I61" s="0" t="n">
        <v>2</v>
      </c>
      <c r="J61" s="0" t="n">
        <v>303</v>
      </c>
      <c r="K61" s="0" t="n">
        <v>2</v>
      </c>
    </row>
    <row r="62" customFormat="false" ht="14" hidden="false" customHeight="false" outlineLevel="0" collapsed="false">
      <c r="A62" s="0" t="s">
        <v>78</v>
      </c>
      <c r="B62" s="1" t="n">
        <v>43922</v>
      </c>
      <c r="C62" s="0" t="n">
        <v>567</v>
      </c>
      <c r="D62" s="0" t="n">
        <v>52</v>
      </c>
      <c r="E62" s="0" t="n">
        <v>4</v>
      </c>
      <c r="F62" s="0" t="n">
        <v>0</v>
      </c>
      <c r="G62" s="0" t="n">
        <v>295</v>
      </c>
      <c r="H62" s="0" t="n">
        <v>268</v>
      </c>
      <c r="I62" s="0" t="n">
        <v>2</v>
      </c>
      <c r="J62" s="0" t="n">
        <v>333</v>
      </c>
      <c r="K62" s="0" t="n">
        <v>2</v>
      </c>
    </row>
    <row r="63" customFormat="false" ht="14" hidden="false" customHeight="false" outlineLevel="0" collapsed="false">
      <c r="A63" s="0" t="s">
        <v>78</v>
      </c>
      <c r="B63" s="1" t="n">
        <v>43923</v>
      </c>
      <c r="C63" s="0" t="n">
        <v>569</v>
      </c>
      <c r="D63" s="0" t="n">
        <v>2</v>
      </c>
      <c r="E63" s="0" t="n">
        <v>4</v>
      </c>
      <c r="F63" s="0" t="n">
        <v>0</v>
      </c>
      <c r="G63" s="0" t="n">
        <v>337</v>
      </c>
      <c r="H63" s="0" t="n">
        <v>228</v>
      </c>
      <c r="I63" s="0" t="n">
        <v>3</v>
      </c>
      <c r="J63" s="0" t="n">
        <v>334</v>
      </c>
      <c r="K63" s="0" t="n">
        <v>2</v>
      </c>
    </row>
    <row r="64" customFormat="false" ht="14" hidden="false" customHeight="false" outlineLevel="0" collapsed="false">
      <c r="A64" s="0" t="s">
        <v>78</v>
      </c>
      <c r="B64" s="1" t="n">
        <v>43924</v>
      </c>
      <c r="C64" s="0" t="n">
        <v>643</v>
      </c>
      <c r="D64" s="0" t="n">
        <v>74</v>
      </c>
      <c r="E64" s="0" t="n">
        <v>4</v>
      </c>
      <c r="F64" s="0" t="n">
        <v>0</v>
      </c>
      <c r="G64" s="0" t="n">
        <v>381</v>
      </c>
      <c r="H64" s="0" t="n">
        <v>258</v>
      </c>
      <c r="I64" s="0" t="n">
        <v>3</v>
      </c>
      <c r="J64" s="0" t="n">
        <v>378</v>
      </c>
      <c r="K64" s="0" t="n">
        <v>2</v>
      </c>
    </row>
    <row r="65" customFormat="false" ht="14" hidden="false" customHeight="false" outlineLevel="0" collapsed="false">
      <c r="A65" s="0" t="s">
        <v>78</v>
      </c>
      <c r="B65" s="1" t="n">
        <v>43925</v>
      </c>
      <c r="C65" s="0" t="n">
        <v>672</v>
      </c>
      <c r="D65" s="0" t="n">
        <v>29</v>
      </c>
      <c r="E65" s="0" t="n">
        <v>4</v>
      </c>
      <c r="F65" s="0" t="n">
        <v>0</v>
      </c>
      <c r="G65" s="0" t="n">
        <v>382</v>
      </c>
      <c r="H65" s="0" t="n">
        <v>286</v>
      </c>
      <c r="I65" s="0" t="n">
        <v>3</v>
      </c>
      <c r="J65" s="0" t="n">
        <v>395</v>
      </c>
      <c r="K65" s="0" t="n">
        <v>2</v>
      </c>
    </row>
    <row r="66" customFormat="false" ht="14" hidden="false" customHeight="false" outlineLevel="0" collapsed="false">
      <c r="A66" s="0" t="s">
        <v>78</v>
      </c>
      <c r="B66" s="1" t="n">
        <v>43926</v>
      </c>
      <c r="C66" s="0" t="n">
        <v>688</v>
      </c>
      <c r="D66" s="0" t="n">
        <v>16</v>
      </c>
      <c r="E66" s="0" t="n">
        <v>4</v>
      </c>
      <c r="F66" s="0" t="n">
        <v>0</v>
      </c>
      <c r="G66" s="0" t="n">
        <v>423</v>
      </c>
      <c r="H66" s="0" t="n">
        <v>261</v>
      </c>
      <c r="I66" s="0" t="n">
        <v>3</v>
      </c>
      <c r="J66" s="0" t="n">
        <v>404</v>
      </c>
      <c r="K66" s="0" t="n">
        <v>2</v>
      </c>
      <c r="L66" s="0" t="n">
        <v>39379</v>
      </c>
      <c r="M66" s="0" t="n">
        <v>23143</v>
      </c>
    </row>
    <row r="67" customFormat="false" ht="14" hidden="false" customHeight="false" outlineLevel="0" collapsed="false">
      <c r="A67" s="0" t="s">
        <v>78</v>
      </c>
      <c r="B67" s="1" t="n">
        <v>43927</v>
      </c>
      <c r="C67" s="0" t="n">
        <v>700</v>
      </c>
      <c r="D67" s="0" t="n">
        <v>12</v>
      </c>
      <c r="E67" s="0" t="n">
        <v>4</v>
      </c>
      <c r="F67" s="0" t="n">
        <v>0</v>
      </c>
      <c r="G67" s="0" t="n">
        <v>431</v>
      </c>
      <c r="H67" s="0" t="n">
        <v>265</v>
      </c>
      <c r="I67" s="0" t="n">
        <v>3</v>
      </c>
      <c r="J67" s="0" t="n">
        <v>411</v>
      </c>
      <c r="K67" s="0" t="n">
        <v>2</v>
      </c>
      <c r="L67" s="0" t="n">
        <v>44386</v>
      </c>
      <c r="M67" s="0" t="n">
        <v>26085</v>
      </c>
    </row>
    <row r="68" customFormat="false" ht="14" hidden="false" customHeight="false" outlineLevel="0" collapsed="false">
      <c r="A68" s="0" t="s">
        <v>78</v>
      </c>
      <c r="B68" s="1" t="n">
        <v>43928</v>
      </c>
      <c r="C68" s="0" t="n">
        <v>756</v>
      </c>
      <c r="D68" s="0" t="n">
        <v>56</v>
      </c>
      <c r="E68" s="0" t="n">
        <v>4</v>
      </c>
      <c r="F68" s="0" t="n">
        <v>0</v>
      </c>
      <c r="G68" s="0" t="n">
        <v>458</v>
      </c>
      <c r="H68" s="0" t="n">
        <v>294</v>
      </c>
      <c r="I68" s="0" t="n">
        <v>4</v>
      </c>
      <c r="J68" s="0" t="n">
        <v>444</v>
      </c>
      <c r="K68" s="0" t="n">
        <v>2</v>
      </c>
      <c r="L68" s="0" t="n">
        <v>47684</v>
      </c>
      <c r="M68" s="0" t="n">
        <v>28023</v>
      </c>
    </row>
    <row r="69" customFormat="false" ht="14" hidden="false" customHeight="false" outlineLevel="0" collapsed="false">
      <c r="A69" s="0" t="s">
        <v>78</v>
      </c>
      <c r="B69" s="1" t="n">
        <v>43929</v>
      </c>
      <c r="C69" s="0" t="n">
        <v>811</v>
      </c>
      <c r="D69" s="0" t="n">
        <v>55</v>
      </c>
      <c r="E69" s="0" t="n">
        <v>5</v>
      </c>
      <c r="F69" s="0" t="n">
        <v>1</v>
      </c>
      <c r="G69" s="0" t="n">
        <v>458</v>
      </c>
      <c r="H69" s="0" t="n">
        <v>348</v>
      </c>
      <c r="I69" s="0" t="n">
        <v>4</v>
      </c>
      <c r="J69" s="0" t="n">
        <v>477</v>
      </c>
      <c r="K69" s="0" t="n">
        <v>3</v>
      </c>
      <c r="L69" s="0" t="n">
        <v>47684</v>
      </c>
      <c r="M69" s="0" t="n">
        <v>28023</v>
      </c>
    </row>
    <row r="70" customFormat="false" ht="14" hidden="false" customHeight="false" outlineLevel="0" collapsed="false">
      <c r="A70" s="0" t="s">
        <v>78</v>
      </c>
      <c r="B70" s="1" t="n">
        <v>43930</v>
      </c>
      <c r="C70" s="0" t="n">
        <v>823</v>
      </c>
      <c r="D70" s="0" t="n">
        <v>12</v>
      </c>
      <c r="E70" s="0" t="n">
        <v>5</v>
      </c>
      <c r="F70" s="0" t="n">
        <v>0</v>
      </c>
      <c r="G70" s="0" t="n">
        <v>477</v>
      </c>
      <c r="H70" s="0" t="n">
        <v>341</v>
      </c>
      <c r="I70" s="0" t="n">
        <v>3</v>
      </c>
      <c r="J70" s="0" t="n">
        <v>484</v>
      </c>
      <c r="K70" s="0" t="n">
        <v>3</v>
      </c>
      <c r="L70" s="0" t="n">
        <v>52351</v>
      </c>
      <c r="M70" s="0" t="n">
        <v>30766</v>
      </c>
    </row>
    <row r="71" customFormat="false" ht="14" hidden="false" customHeight="false" outlineLevel="0" collapsed="false">
      <c r="A71" s="0" t="s">
        <v>78</v>
      </c>
      <c r="B71" s="1" t="n">
        <v>43931</v>
      </c>
      <c r="C71" s="0" t="n">
        <v>887</v>
      </c>
      <c r="D71" s="0" t="n">
        <v>64</v>
      </c>
      <c r="E71" s="0" t="n">
        <v>5</v>
      </c>
      <c r="F71" s="0" t="n">
        <v>0</v>
      </c>
      <c r="G71" s="0" t="n">
        <v>519</v>
      </c>
      <c r="H71" s="0" t="n">
        <v>363</v>
      </c>
      <c r="I71" s="0" t="n">
        <v>3</v>
      </c>
      <c r="J71" s="0" t="n">
        <v>521</v>
      </c>
      <c r="K71" s="0" t="n">
        <v>3</v>
      </c>
      <c r="L71" s="0" t="n">
        <v>55096</v>
      </c>
      <c r="M71" s="0" t="n">
        <v>32379</v>
      </c>
    </row>
    <row r="72" customFormat="false" ht="14" hidden="false" customHeight="false" outlineLevel="0" collapsed="false">
      <c r="A72" s="0" t="s">
        <v>78</v>
      </c>
      <c r="B72" s="1" t="n">
        <v>43932</v>
      </c>
      <c r="C72" s="0" t="n">
        <v>925</v>
      </c>
      <c r="D72" s="0" t="n">
        <v>38</v>
      </c>
      <c r="E72" s="0" t="n">
        <v>6</v>
      </c>
      <c r="F72" s="0" t="n">
        <v>1</v>
      </c>
      <c r="G72" s="0" t="n">
        <v>539</v>
      </c>
      <c r="H72" s="0" t="n">
        <v>380</v>
      </c>
      <c r="I72" s="0" t="n">
        <v>3</v>
      </c>
      <c r="J72" s="0" t="n">
        <v>544</v>
      </c>
      <c r="K72" s="0" t="n">
        <v>4</v>
      </c>
      <c r="L72" s="0" t="n">
        <v>57681</v>
      </c>
      <c r="M72" s="0" t="n">
        <v>33899</v>
      </c>
    </row>
    <row r="73" customFormat="false" ht="14" hidden="false" customHeight="false" outlineLevel="0" collapsed="false">
      <c r="A73" s="0" t="s">
        <v>78</v>
      </c>
      <c r="B73" s="1" t="n">
        <v>43933</v>
      </c>
      <c r="C73" s="0" t="n">
        <v>1040</v>
      </c>
      <c r="D73" s="0" t="n">
        <v>115</v>
      </c>
      <c r="E73" s="0" t="n">
        <v>6</v>
      </c>
      <c r="F73" s="0" t="n">
        <v>0</v>
      </c>
      <c r="G73" s="0" t="n">
        <v>555</v>
      </c>
      <c r="H73" s="0" t="n">
        <v>479</v>
      </c>
      <c r="I73" s="0" t="n">
        <v>3</v>
      </c>
      <c r="J73" s="0" t="n">
        <v>611</v>
      </c>
      <c r="K73" s="0" t="n">
        <v>4</v>
      </c>
      <c r="L73" s="0" t="n">
        <v>60425</v>
      </c>
      <c r="M73" s="0" t="n">
        <v>35511</v>
      </c>
    </row>
    <row r="74" customFormat="false" ht="14" hidden="false" customHeight="false" outlineLevel="0" collapsed="false">
      <c r="A74" s="0" t="s">
        <v>78</v>
      </c>
      <c r="B74" s="1" t="n">
        <v>43934</v>
      </c>
      <c r="C74" s="0" t="n">
        <v>1136</v>
      </c>
      <c r="D74" s="0" t="n">
        <v>96</v>
      </c>
      <c r="E74" s="0" t="n">
        <v>6</v>
      </c>
      <c r="F74" s="0" t="n">
        <v>0</v>
      </c>
      <c r="G74" s="0" t="n">
        <v>558</v>
      </c>
      <c r="H74" s="0" t="n">
        <v>572</v>
      </c>
      <c r="I74" s="0" t="n">
        <v>4</v>
      </c>
      <c r="J74" s="0" t="n">
        <v>668</v>
      </c>
      <c r="K74" s="0" t="n">
        <v>4</v>
      </c>
      <c r="L74" s="0" t="n">
        <v>63973</v>
      </c>
      <c r="M74" s="0" t="n">
        <v>37596</v>
      </c>
    </row>
    <row r="75" customFormat="false" ht="14" hidden="false" customHeight="false" outlineLevel="0" collapsed="false">
      <c r="A75" s="0" t="s">
        <v>78</v>
      </c>
      <c r="B75" s="1" t="n">
        <v>43935</v>
      </c>
      <c r="C75" s="0" t="n">
        <v>1361</v>
      </c>
      <c r="D75" s="0" t="n">
        <v>225</v>
      </c>
      <c r="E75" s="0" t="n">
        <v>6</v>
      </c>
      <c r="F75" s="0" t="n">
        <v>0</v>
      </c>
      <c r="G75" s="0" t="n">
        <v>591</v>
      </c>
      <c r="H75" s="0" t="n">
        <v>764</v>
      </c>
      <c r="I75" s="0" t="n">
        <v>4</v>
      </c>
      <c r="J75" s="0" t="n">
        <v>800</v>
      </c>
      <c r="K75" s="0" t="n">
        <v>4</v>
      </c>
      <c r="L75" s="0" t="n">
        <v>67327</v>
      </c>
      <c r="M75" s="0" t="n">
        <v>39567</v>
      </c>
    </row>
    <row r="76" customFormat="false" ht="14" hidden="false" customHeight="false" outlineLevel="0" collapsed="false">
      <c r="A76" s="0" t="s">
        <v>78</v>
      </c>
      <c r="B76" s="1" t="n">
        <v>43936</v>
      </c>
      <c r="C76" s="0" t="n">
        <v>1528</v>
      </c>
      <c r="D76" s="0" t="n">
        <v>167</v>
      </c>
      <c r="E76" s="0" t="n">
        <v>7</v>
      </c>
      <c r="F76" s="0" t="n">
        <v>1</v>
      </c>
      <c r="G76" s="0" t="n">
        <v>645</v>
      </c>
      <c r="H76" s="0" t="n">
        <v>876</v>
      </c>
      <c r="I76" s="0" t="n">
        <v>3</v>
      </c>
      <c r="J76" s="0" t="n">
        <v>898</v>
      </c>
      <c r="K76" s="0" t="n">
        <v>4</v>
      </c>
      <c r="L76" s="0" t="n">
        <v>69359</v>
      </c>
      <c r="M76" s="0" t="n">
        <v>40762</v>
      </c>
    </row>
    <row r="77" customFormat="false" ht="14" hidden="false" customHeight="false" outlineLevel="0" collapsed="false">
      <c r="A77" s="0" t="s">
        <v>78</v>
      </c>
      <c r="B77" s="1" t="n">
        <v>43937</v>
      </c>
      <c r="C77" s="0" t="n">
        <v>1671</v>
      </c>
      <c r="D77" s="0" t="n">
        <v>143</v>
      </c>
      <c r="E77" s="0" t="n">
        <v>7</v>
      </c>
      <c r="F77" s="0" t="n">
        <v>0</v>
      </c>
      <c r="G77" s="0" t="n">
        <v>663</v>
      </c>
      <c r="H77" s="0" t="n">
        <v>1001</v>
      </c>
      <c r="I77" s="0" t="n">
        <v>3</v>
      </c>
      <c r="J77" s="0" t="n">
        <v>982</v>
      </c>
      <c r="K77" s="0" t="n">
        <v>4</v>
      </c>
      <c r="L77" s="0" t="n">
        <v>72647</v>
      </c>
      <c r="M77" s="0" t="n">
        <v>42694</v>
      </c>
    </row>
    <row r="78" customFormat="false" ht="14" hidden="false" customHeight="false" outlineLevel="0" collapsed="false">
      <c r="A78" s="0" t="s">
        <v>78</v>
      </c>
      <c r="B78" s="1" t="n">
        <v>43938</v>
      </c>
      <c r="C78" s="0" t="n">
        <v>1700</v>
      </c>
      <c r="D78" s="0" t="n">
        <v>29</v>
      </c>
      <c r="E78" s="0" t="n">
        <v>7</v>
      </c>
      <c r="F78" s="0" t="n">
        <v>0</v>
      </c>
      <c r="G78" s="0" t="n">
        <v>703</v>
      </c>
      <c r="H78" s="0" t="n">
        <v>990</v>
      </c>
      <c r="I78" s="0" t="n">
        <v>3</v>
      </c>
      <c r="J78" s="0" t="n">
        <v>999</v>
      </c>
      <c r="K78" s="0" t="n">
        <v>4</v>
      </c>
      <c r="L78" s="0" t="n">
        <v>76630</v>
      </c>
      <c r="M78" s="0" t="n">
        <v>45035</v>
      </c>
    </row>
    <row r="79" customFormat="false" ht="14" hidden="false" customHeight="false" outlineLevel="0" collapsed="false">
      <c r="A79" s="0" t="s">
        <v>78</v>
      </c>
      <c r="B79" s="1" t="n">
        <v>43939</v>
      </c>
      <c r="C79" s="0" t="n">
        <v>1740</v>
      </c>
      <c r="D79" s="0" t="n">
        <v>40</v>
      </c>
      <c r="E79" s="0" t="n">
        <v>7</v>
      </c>
      <c r="F79" s="0" t="n">
        <v>0</v>
      </c>
      <c r="G79" s="0" t="n">
        <v>725</v>
      </c>
      <c r="H79" s="0" t="n">
        <v>1008</v>
      </c>
      <c r="I79" s="0" t="n">
        <v>3</v>
      </c>
      <c r="J79" s="0" t="n">
        <v>1023</v>
      </c>
      <c r="K79" s="0" t="n">
        <v>4</v>
      </c>
      <c r="L79" s="0" t="n">
        <v>79564</v>
      </c>
      <c r="M79" s="0" t="n">
        <v>46759</v>
      </c>
    </row>
    <row r="80" customFormat="false" ht="14" hidden="false" customHeight="false" outlineLevel="0" collapsed="false">
      <c r="A80" s="0" t="s">
        <v>78</v>
      </c>
      <c r="B80" s="1" t="n">
        <v>43940</v>
      </c>
      <c r="C80" s="0" t="n">
        <v>1773</v>
      </c>
      <c r="D80" s="0" t="n">
        <v>33</v>
      </c>
      <c r="E80" s="0" t="n">
        <v>7</v>
      </c>
      <c r="F80" s="0" t="n">
        <v>0</v>
      </c>
      <c r="G80" s="0" t="n">
        <v>755</v>
      </c>
      <c r="H80" s="0" t="n">
        <v>1011</v>
      </c>
      <c r="I80" s="0" t="n">
        <v>3</v>
      </c>
      <c r="J80" s="0" t="n">
        <v>1042</v>
      </c>
      <c r="K80" s="0" t="n">
        <v>4</v>
      </c>
      <c r="L80" s="0" t="n">
        <v>82568</v>
      </c>
      <c r="M80" s="0" t="n">
        <v>48524</v>
      </c>
    </row>
    <row r="81" customFormat="false" ht="14" hidden="false" customHeight="false" outlineLevel="0" collapsed="false">
      <c r="A81" s="0" t="s">
        <v>78</v>
      </c>
      <c r="B81" s="1" t="n">
        <v>43941</v>
      </c>
      <c r="C81" s="0" t="n">
        <v>1881</v>
      </c>
      <c r="D81" s="0" t="n">
        <v>108</v>
      </c>
      <c r="E81" s="0" t="n">
        <v>7</v>
      </c>
      <c r="F81" s="0" t="n">
        <v>0</v>
      </c>
      <c r="G81" s="0" t="n">
        <v>759</v>
      </c>
      <c r="H81" s="0" t="n">
        <v>1115</v>
      </c>
      <c r="I81" s="0" t="n">
        <v>2</v>
      </c>
      <c r="J81" s="0" t="n">
        <v>1105</v>
      </c>
      <c r="K81" s="0" t="n">
        <v>4</v>
      </c>
      <c r="L81" s="0" t="n">
        <v>85126</v>
      </c>
      <c r="M81" s="0" t="n">
        <v>50028</v>
      </c>
    </row>
    <row r="82" customFormat="false" ht="14" hidden="false" customHeight="false" outlineLevel="0" collapsed="false">
      <c r="A82" s="0" t="s">
        <v>78</v>
      </c>
      <c r="B82" s="1" t="n">
        <v>43942</v>
      </c>
      <c r="C82" s="0" t="n">
        <v>1907</v>
      </c>
      <c r="D82" s="0" t="n">
        <v>26</v>
      </c>
      <c r="E82" s="0" t="n">
        <v>7</v>
      </c>
      <c r="F82" s="0" t="n">
        <v>0</v>
      </c>
      <c r="G82" s="0" t="n">
        <v>769</v>
      </c>
      <c r="H82" s="0" t="n">
        <v>1131</v>
      </c>
      <c r="I82" s="0" t="n">
        <v>2</v>
      </c>
      <c r="J82" s="0" t="n">
        <v>1121</v>
      </c>
      <c r="K82" s="0" t="n">
        <v>4</v>
      </c>
      <c r="L82" s="0" t="n">
        <v>89225</v>
      </c>
      <c r="M82" s="0" t="n">
        <v>52437</v>
      </c>
    </row>
    <row r="83" customFormat="false" ht="14" hidden="false" customHeight="false" outlineLevel="0" collapsed="false">
      <c r="A83" s="0" t="s">
        <v>78</v>
      </c>
      <c r="B83" s="1" t="n">
        <v>43943</v>
      </c>
      <c r="C83" s="0" t="n">
        <v>1973</v>
      </c>
      <c r="D83" s="0" t="n">
        <v>66</v>
      </c>
      <c r="E83" s="0" t="n">
        <v>7</v>
      </c>
      <c r="F83" s="0" t="n">
        <v>0</v>
      </c>
      <c r="G83" s="0" t="n">
        <v>784</v>
      </c>
      <c r="H83" s="0" t="n">
        <v>1182</v>
      </c>
      <c r="I83" s="0" t="n">
        <v>2</v>
      </c>
      <c r="J83" s="0" t="n">
        <v>1160</v>
      </c>
      <c r="K83" s="0" t="n">
        <v>4</v>
      </c>
      <c r="L83" s="0" t="n">
        <v>94380</v>
      </c>
      <c r="M83" s="0" t="n">
        <v>55466</v>
      </c>
    </row>
    <row r="84" customFormat="false" ht="14" hidden="false" customHeight="false" outlineLevel="0" collapsed="false">
      <c r="A84" s="0" t="s">
        <v>78</v>
      </c>
      <c r="B84" s="1" t="n">
        <v>43944</v>
      </c>
      <c r="C84" s="0" t="n">
        <v>2027</v>
      </c>
      <c r="D84" s="0" t="n">
        <v>54</v>
      </c>
      <c r="E84" s="0" t="n">
        <v>7</v>
      </c>
      <c r="F84" s="0" t="n">
        <v>0</v>
      </c>
      <c r="G84" s="0" t="n">
        <v>1026</v>
      </c>
      <c r="H84" s="0" t="n">
        <v>994</v>
      </c>
      <c r="I84" s="0" t="n">
        <v>2</v>
      </c>
      <c r="J84" s="0" t="n">
        <v>1191</v>
      </c>
      <c r="K84" s="0" t="n">
        <v>4</v>
      </c>
      <c r="L84" s="0" t="n">
        <v>97796</v>
      </c>
      <c r="M84" s="0" t="n">
        <v>57474</v>
      </c>
    </row>
    <row r="85" customFormat="false" ht="14" hidden="false" customHeight="false" outlineLevel="0" collapsed="false">
      <c r="A85" s="0" t="s">
        <v>78</v>
      </c>
      <c r="B85" s="1" t="n">
        <v>43945</v>
      </c>
      <c r="C85" s="0" t="n">
        <v>2217</v>
      </c>
      <c r="D85" s="0" t="n">
        <v>190</v>
      </c>
      <c r="E85" s="0" t="n">
        <v>8</v>
      </c>
      <c r="F85" s="0" t="n">
        <v>1</v>
      </c>
      <c r="G85" s="0" t="n">
        <v>1082</v>
      </c>
      <c r="H85" s="0" t="n">
        <v>1127</v>
      </c>
      <c r="I85" s="0" t="n">
        <v>2</v>
      </c>
      <c r="J85" s="0" t="n">
        <v>1303</v>
      </c>
      <c r="K85" s="0" t="n">
        <v>5</v>
      </c>
      <c r="L85" s="0" t="n">
        <v>100031</v>
      </c>
      <c r="M85" s="0" t="n">
        <v>58787</v>
      </c>
    </row>
    <row r="86" customFormat="false" ht="14" hidden="false" customHeight="false" outlineLevel="0" collapsed="false">
      <c r="A86" s="0" t="s">
        <v>78</v>
      </c>
      <c r="B86" s="1" t="n">
        <v>43946</v>
      </c>
      <c r="C86" s="0" t="n">
        <v>2518</v>
      </c>
      <c r="D86" s="0" t="n">
        <v>301</v>
      </c>
      <c r="E86" s="0" t="n">
        <v>8</v>
      </c>
      <c r="F86" s="0" t="n">
        <v>0</v>
      </c>
      <c r="G86" s="0" t="n">
        <v>1113</v>
      </c>
      <c r="H86" s="0" t="n">
        <v>1397</v>
      </c>
      <c r="I86" s="0" t="n">
        <v>1</v>
      </c>
      <c r="J86" s="0" t="n">
        <v>1480</v>
      </c>
      <c r="K86" s="0" t="n">
        <v>5</v>
      </c>
      <c r="L86" s="0" t="n">
        <v>107273</v>
      </c>
      <c r="M86" s="0" t="n">
        <v>63043</v>
      </c>
    </row>
    <row r="87" customFormat="false" ht="14" hidden="false" customHeight="false" outlineLevel="0" collapsed="false">
      <c r="A87" s="0" t="s">
        <v>78</v>
      </c>
      <c r="B87" s="1" t="n">
        <v>43947</v>
      </c>
      <c r="C87" s="0" t="n">
        <v>2588</v>
      </c>
      <c r="D87" s="0" t="n">
        <v>70</v>
      </c>
      <c r="E87" s="0" t="n">
        <v>8</v>
      </c>
      <c r="F87" s="0" t="n">
        <v>0</v>
      </c>
      <c r="G87" s="0" t="n">
        <v>1160</v>
      </c>
      <c r="H87" s="0" t="n">
        <v>1420</v>
      </c>
      <c r="I87" s="0" t="n">
        <v>2</v>
      </c>
      <c r="J87" s="0" t="n">
        <v>1521</v>
      </c>
      <c r="K87" s="0" t="n">
        <v>5</v>
      </c>
      <c r="L87" s="0" t="n">
        <v>110379</v>
      </c>
      <c r="M87" s="0" t="n">
        <v>64869</v>
      </c>
    </row>
    <row r="88" customFormat="false" ht="14" hidden="false" customHeight="false" outlineLevel="0" collapsed="false">
      <c r="A88" s="0" t="s">
        <v>78</v>
      </c>
      <c r="B88" s="1" t="n">
        <v>43948</v>
      </c>
      <c r="C88" s="0" t="n">
        <v>2647</v>
      </c>
      <c r="D88" s="0" t="n">
        <v>59</v>
      </c>
      <c r="E88" s="0" t="n">
        <v>8</v>
      </c>
      <c r="F88" s="0" t="n">
        <v>0</v>
      </c>
      <c r="G88" s="0" t="n">
        <v>1189</v>
      </c>
      <c r="H88" s="0" t="n">
        <v>1450</v>
      </c>
      <c r="I88" s="0" t="n">
        <v>2</v>
      </c>
      <c r="J88" s="0" t="n">
        <v>1556</v>
      </c>
      <c r="K88" s="0" t="n">
        <v>5</v>
      </c>
      <c r="L88" s="0" t="n">
        <v>114110</v>
      </c>
      <c r="M88" s="0" t="n">
        <v>67061</v>
      </c>
    </row>
    <row r="89" customFormat="false" ht="14" hidden="false" customHeight="false" outlineLevel="0" collapsed="false">
      <c r="A89" s="0" t="s">
        <v>78</v>
      </c>
      <c r="B89" s="1" t="n">
        <v>43949</v>
      </c>
      <c r="C89" s="2" t="n">
        <v>2723</v>
      </c>
      <c r="D89" s="2" t="n">
        <v>76</v>
      </c>
      <c r="E89" s="2" t="n">
        <v>8</v>
      </c>
      <c r="F89" s="2" t="n">
        <v>0</v>
      </c>
      <c r="G89" s="2" t="n">
        <v>1218</v>
      </c>
      <c r="H89" s="2" t="n">
        <v>1497</v>
      </c>
      <c r="I89" s="2" t="n">
        <v>2</v>
      </c>
      <c r="J89" s="2" t="n">
        <v>1600</v>
      </c>
      <c r="K89" s="2" t="n">
        <v>5</v>
      </c>
      <c r="L89" s="2" t="n">
        <v>117374</v>
      </c>
      <c r="M89" s="2" t="n">
        <v>68980</v>
      </c>
    </row>
    <row r="90" customFormat="false" ht="14" hidden="false" customHeight="false" outlineLevel="0" collapsed="false">
      <c r="A90" s="0" t="s">
        <v>78</v>
      </c>
      <c r="B90" s="1" t="n">
        <v>43950</v>
      </c>
      <c r="C90" s="2" t="n">
        <v>2811</v>
      </c>
      <c r="D90" s="2" t="n">
        <v>88</v>
      </c>
      <c r="E90" s="2" t="n">
        <v>8</v>
      </c>
      <c r="F90" s="2" t="n">
        <v>0</v>
      </c>
      <c r="G90" s="2" t="n">
        <v>1310</v>
      </c>
      <c r="H90" s="2" t="n">
        <v>1493</v>
      </c>
      <c r="I90" s="2" t="n">
        <v>2</v>
      </c>
      <c r="J90" s="2" t="n">
        <v>1652</v>
      </c>
      <c r="K90" s="2" t="n">
        <v>5</v>
      </c>
      <c r="L90" s="2" t="n">
        <v>121706</v>
      </c>
      <c r="M90" s="2" t="n">
        <v>71525</v>
      </c>
    </row>
    <row r="91" customFormat="false" ht="14" hidden="false" customHeight="false" outlineLevel="0" collapsed="false">
      <c r="A91" s="0" t="s">
        <v>78</v>
      </c>
      <c r="B91" s="1" t="n">
        <v>43951</v>
      </c>
      <c r="C91" s="2" t="n">
        <v>2869</v>
      </c>
      <c r="D91" s="2" t="n">
        <v>58</v>
      </c>
      <c r="E91" s="2" t="n">
        <v>8</v>
      </c>
      <c r="F91" s="2" t="n">
        <v>0</v>
      </c>
      <c r="G91" s="2" t="n">
        <v>1370</v>
      </c>
      <c r="H91" s="2" t="n">
        <v>1491</v>
      </c>
      <c r="I91" s="2" t="n">
        <v>2</v>
      </c>
      <c r="J91" s="2" t="n">
        <v>1686</v>
      </c>
      <c r="K91" s="2" t="n">
        <v>5</v>
      </c>
      <c r="L91" s="2" t="n">
        <v>124591</v>
      </c>
      <c r="M91" s="2" t="n">
        <v>73221</v>
      </c>
    </row>
    <row r="92" customFormat="false" ht="14" hidden="false" customHeight="false" outlineLevel="0" collapsed="false">
      <c r="A92" s="0" t="s">
        <v>78</v>
      </c>
      <c r="B92" s="1" t="n">
        <v>43952</v>
      </c>
      <c r="C92" s="2" t="n">
        <v>3040</v>
      </c>
      <c r="D92" s="2" t="n">
        <v>171</v>
      </c>
      <c r="E92" s="2" t="n">
        <v>8</v>
      </c>
      <c r="F92" s="2" t="n">
        <v>0</v>
      </c>
      <c r="G92" s="2" t="n">
        <v>1500</v>
      </c>
      <c r="H92" s="2" t="n">
        <v>1532</v>
      </c>
      <c r="I92" s="2" t="n">
        <v>1</v>
      </c>
      <c r="J92" s="2" t="n">
        <v>1787</v>
      </c>
      <c r="K92" s="2" t="n">
        <v>5</v>
      </c>
      <c r="L92" s="2" t="n">
        <v>129694</v>
      </c>
      <c r="M92" s="2" t="n">
        <v>76220</v>
      </c>
    </row>
    <row r="93" customFormat="false" ht="14" hidden="false" customHeight="false" outlineLevel="0" collapsed="false">
      <c r="A93" s="0" t="s">
        <v>78</v>
      </c>
      <c r="B93" s="1" t="n">
        <v>43953</v>
      </c>
      <c r="C93" s="0" t="n">
        <f aca="false">Sheet1!GS94</f>
        <v>3170</v>
      </c>
      <c r="D93" s="0" t="n">
        <f aca="false">Sheet1!GT94</f>
        <v>130</v>
      </c>
      <c r="E93" s="0" t="n">
        <f aca="false">Sheet1!GU94</f>
        <v>8</v>
      </c>
      <c r="F93" s="0" t="n">
        <f aca="false">Sheet1!GV94</f>
        <v>0</v>
      </c>
      <c r="G93" s="0" t="n">
        <f aca="false">Sheet1!GW94</f>
        <v>1555</v>
      </c>
      <c r="H93" s="0" t="n">
        <f aca="false">Sheet1!GX94</f>
        <v>1607</v>
      </c>
      <c r="I93" s="0" t="n">
        <f aca="false">Sheet1!GY94</f>
        <v>1</v>
      </c>
      <c r="J93" s="0" t="n">
        <f aca="false">Sheet1!GZ94</f>
        <v>1863</v>
      </c>
      <c r="K93" s="0" t="n">
        <f aca="false">Sheet1!HA94</f>
        <v>5</v>
      </c>
      <c r="L93" s="0" t="n">
        <f aca="false">Sheet1!HB94</f>
        <v>134082</v>
      </c>
      <c r="M93" s="0" t="n">
        <f aca="false">Sheet1!HC94</f>
        <v>78799</v>
      </c>
    </row>
    <row r="94" customFormat="false" ht="14" hidden="false" customHeight="false" outlineLevel="0" collapsed="false">
      <c r="A94" s="0" t="s">
        <v>78</v>
      </c>
      <c r="B94" s="1" t="n">
        <v>43954</v>
      </c>
      <c r="C94" s="0" t="n">
        <f aca="false">Sheet1!GS95</f>
        <v>3284</v>
      </c>
      <c r="D94" s="0" t="n">
        <f aca="false">Sheet1!GT95</f>
        <v>114</v>
      </c>
      <c r="E94" s="0" t="n">
        <f aca="false">Sheet1!GU95</f>
        <v>8</v>
      </c>
      <c r="F94" s="0" t="n">
        <f aca="false">Sheet1!GV95</f>
        <v>0</v>
      </c>
      <c r="G94" s="0" t="n">
        <f aca="false">Sheet1!GW95</f>
        <v>1568</v>
      </c>
      <c r="H94" s="0" t="n">
        <f aca="false">Sheet1!GX95</f>
        <v>1708</v>
      </c>
      <c r="I94" s="0" t="n">
        <f aca="false">Sheet1!GY95</f>
        <v>1</v>
      </c>
      <c r="J94" s="0" t="n">
        <f aca="false">Sheet1!GZ95</f>
        <v>1930</v>
      </c>
      <c r="K94" s="0" t="n">
        <f aca="false">Sheet1!HA95</f>
        <v>5</v>
      </c>
      <c r="L94" s="0" t="n">
        <f aca="false">Sheet1!HB95</f>
        <v>139354</v>
      </c>
      <c r="M94" s="0" t="n">
        <f aca="false">Sheet1!HC95</f>
        <v>81897</v>
      </c>
    </row>
    <row r="95" customFormat="false" ht="14" hidden="false" customHeight="false" outlineLevel="0" collapsed="false">
      <c r="A95" s="0" t="s">
        <v>78</v>
      </c>
      <c r="B95" s="1" t="n">
        <v>43955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7"/>
  <sheetViews>
    <sheetView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C93" activeCellId="1" sqref="B90 C93"/>
    </sheetView>
  </sheetViews>
  <sheetFormatPr defaultColWidth="8.9921875" defaultRowHeight="14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79</v>
      </c>
      <c r="B2" s="1" t="n">
        <v>43862</v>
      </c>
    </row>
    <row r="3" customFormat="false" ht="14" hidden="false" customHeight="false" outlineLevel="0" collapsed="false">
      <c r="A3" s="0" t="s">
        <v>79</v>
      </c>
      <c r="B3" s="1" t="n">
        <v>43863</v>
      </c>
    </row>
    <row r="4" customFormat="false" ht="14" hidden="false" customHeight="false" outlineLevel="0" collapsed="false">
      <c r="A4" s="0" t="s">
        <v>79</v>
      </c>
      <c r="B4" s="1" t="n">
        <v>43864</v>
      </c>
    </row>
    <row r="5" customFormat="false" ht="14" hidden="false" customHeight="false" outlineLevel="0" collapsed="false">
      <c r="A5" s="0" t="s">
        <v>79</v>
      </c>
      <c r="B5" s="1" t="n">
        <v>43865</v>
      </c>
    </row>
    <row r="6" customFormat="false" ht="14" hidden="false" customHeight="false" outlineLevel="0" collapsed="false">
      <c r="A6" s="0" t="s">
        <v>79</v>
      </c>
      <c r="B6" s="1" t="n">
        <v>43866</v>
      </c>
    </row>
    <row r="7" customFormat="false" ht="14" hidden="false" customHeight="false" outlineLevel="0" collapsed="false">
      <c r="A7" s="0" t="s">
        <v>79</v>
      </c>
      <c r="B7" s="1" t="n">
        <v>43867</v>
      </c>
    </row>
    <row r="8" customFormat="false" ht="14" hidden="false" customHeight="false" outlineLevel="0" collapsed="false">
      <c r="A8" s="0" t="s">
        <v>79</v>
      </c>
      <c r="B8" s="1" t="n">
        <v>43868</v>
      </c>
    </row>
    <row r="9" customFormat="false" ht="14" hidden="false" customHeight="false" outlineLevel="0" collapsed="false">
      <c r="A9" s="0" t="s">
        <v>79</v>
      </c>
      <c r="B9" s="1" t="n">
        <v>43869</v>
      </c>
    </row>
    <row r="10" customFormat="false" ht="14" hidden="false" customHeight="false" outlineLevel="0" collapsed="false">
      <c r="A10" s="0" t="s">
        <v>79</v>
      </c>
      <c r="B10" s="1" t="n">
        <v>43870</v>
      </c>
    </row>
    <row r="11" customFormat="false" ht="14" hidden="false" customHeight="false" outlineLevel="0" collapsed="false">
      <c r="A11" s="0" t="s">
        <v>79</v>
      </c>
      <c r="B11" s="1" t="n">
        <v>43871</v>
      </c>
    </row>
    <row r="12" customFormat="false" ht="14" hidden="false" customHeight="false" outlineLevel="0" collapsed="false">
      <c r="A12" s="0" t="s">
        <v>79</v>
      </c>
      <c r="B12" s="1" t="n">
        <v>43872</v>
      </c>
    </row>
    <row r="13" customFormat="false" ht="14" hidden="false" customHeight="false" outlineLevel="0" collapsed="false">
      <c r="A13" s="0" t="s">
        <v>79</v>
      </c>
      <c r="B13" s="1" t="n">
        <v>43873</v>
      </c>
    </row>
    <row r="14" customFormat="false" ht="14" hidden="false" customHeight="false" outlineLevel="0" collapsed="false">
      <c r="A14" s="0" t="s">
        <v>79</v>
      </c>
      <c r="B14" s="1" t="n">
        <v>43874</v>
      </c>
    </row>
    <row r="15" customFormat="false" ht="14" hidden="false" customHeight="false" outlineLevel="0" collapsed="false">
      <c r="A15" s="0" t="s">
        <v>79</v>
      </c>
      <c r="B15" s="1" t="n">
        <v>43875</v>
      </c>
    </row>
    <row r="16" customFormat="false" ht="14" hidden="false" customHeight="false" outlineLevel="0" collapsed="false">
      <c r="A16" s="0" t="s">
        <v>79</v>
      </c>
      <c r="B16" s="1" t="n">
        <v>43876</v>
      </c>
    </row>
    <row r="17" customFormat="false" ht="14" hidden="false" customHeight="false" outlineLevel="0" collapsed="false">
      <c r="A17" s="0" t="s">
        <v>79</v>
      </c>
      <c r="B17" s="1" t="n">
        <v>43877</v>
      </c>
    </row>
    <row r="18" customFormat="false" ht="14" hidden="false" customHeight="false" outlineLevel="0" collapsed="false">
      <c r="A18" s="0" t="s">
        <v>79</v>
      </c>
      <c r="B18" s="1" t="n">
        <v>43878</v>
      </c>
    </row>
    <row r="19" customFormat="false" ht="14" hidden="false" customHeight="false" outlineLevel="0" collapsed="false">
      <c r="A19" s="0" t="s">
        <v>79</v>
      </c>
      <c r="B19" s="1" t="n">
        <v>43879</v>
      </c>
    </row>
    <row r="20" customFormat="false" ht="14" hidden="false" customHeight="false" outlineLevel="0" collapsed="false">
      <c r="A20" s="0" t="s">
        <v>79</v>
      </c>
      <c r="B20" s="1" t="n">
        <v>43880</v>
      </c>
    </row>
    <row r="21" customFormat="false" ht="14" hidden="false" customHeight="false" outlineLevel="0" collapsed="false">
      <c r="A21" s="0" t="s">
        <v>79</v>
      </c>
      <c r="B21" s="1" t="n">
        <v>43881</v>
      </c>
    </row>
    <row r="22" customFormat="false" ht="14" hidden="false" customHeight="false" outlineLevel="0" collapsed="false">
      <c r="A22" s="0" t="s">
        <v>79</v>
      </c>
      <c r="B22" s="1" t="n">
        <v>43882</v>
      </c>
    </row>
    <row r="23" customFormat="false" ht="14" hidden="false" customHeight="false" outlineLevel="0" collapsed="false">
      <c r="A23" s="0" t="s">
        <v>79</v>
      </c>
      <c r="B23" s="1" t="n">
        <v>43883</v>
      </c>
    </row>
    <row r="24" customFormat="false" ht="14" hidden="false" customHeight="false" outlineLevel="0" collapsed="false">
      <c r="A24" s="0" t="s">
        <v>79</v>
      </c>
      <c r="B24" s="1" t="n">
        <v>43884</v>
      </c>
    </row>
    <row r="25" customFormat="false" ht="14" hidden="false" customHeight="false" outlineLevel="0" collapsed="false">
      <c r="A25" s="0" t="s">
        <v>79</v>
      </c>
      <c r="B25" s="1" t="n">
        <v>43885</v>
      </c>
    </row>
    <row r="26" customFormat="false" ht="14" hidden="false" customHeight="false" outlineLevel="0" collapsed="false">
      <c r="A26" s="0" t="s">
        <v>79</v>
      </c>
      <c r="B26" s="1" t="n">
        <v>43886</v>
      </c>
    </row>
    <row r="27" customFormat="false" ht="14" hidden="false" customHeight="false" outlineLevel="0" collapsed="false">
      <c r="A27" s="0" t="s">
        <v>79</v>
      </c>
      <c r="B27" s="1" t="n">
        <v>43887</v>
      </c>
    </row>
    <row r="28" customFormat="false" ht="14" hidden="false" customHeight="false" outlineLevel="0" collapsed="false">
      <c r="A28" s="0" t="s">
        <v>79</v>
      </c>
      <c r="B28" s="1" t="n">
        <v>43888</v>
      </c>
    </row>
    <row r="29" customFormat="false" ht="14" hidden="false" customHeight="false" outlineLevel="0" collapsed="false">
      <c r="A29" s="0" t="s">
        <v>79</v>
      </c>
      <c r="B29" s="1" t="n">
        <v>43889</v>
      </c>
    </row>
    <row r="30" customFormat="false" ht="14" hidden="false" customHeight="false" outlineLevel="0" collapsed="false">
      <c r="A30" s="0" t="s">
        <v>79</v>
      </c>
      <c r="B30" s="1" t="n">
        <v>43890</v>
      </c>
    </row>
    <row r="31" customFormat="false" ht="14" hidden="false" customHeight="false" outlineLevel="0" collapsed="false">
      <c r="A31" s="0" t="s">
        <v>79</v>
      </c>
      <c r="B31" s="1" t="n">
        <v>43891</v>
      </c>
    </row>
    <row r="32" customFormat="false" ht="14" hidden="false" customHeight="false" outlineLevel="0" collapsed="false">
      <c r="A32" s="0" t="s">
        <v>79</v>
      </c>
      <c r="B32" s="1" t="n">
        <v>43892</v>
      </c>
    </row>
    <row r="33" customFormat="false" ht="14" hidden="false" customHeight="false" outlineLevel="0" collapsed="false">
      <c r="A33" s="0" t="s">
        <v>79</v>
      </c>
      <c r="B33" s="1" t="n">
        <v>43893</v>
      </c>
    </row>
    <row r="34" customFormat="false" ht="14" hidden="false" customHeight="false" outlineLevel="0" collapsed="false">
      <c r="A34" s="0" t="s">
        <v>79</v>
      </c>
      <c r="B34" s="1" t="n">
        <v>43894</v>
      </c>
    </row>
    <row r="35" customFormat="false" ht="14" hidden="false" customHeight="false" outlineLevel="0" collapsed="false">
      <c r="A35" s="0" t="s">
        <v>79</v>
      </c>
      <c r="B35" s="1" t="n">
        <v>43895</v>
      </c>
    </row>
    <row r="36" customFormat="false" ht="14" hidden="false" customHeight="false" outlineLevel="0" collapsed="false">
      <c r="A36" s="0" t="s">
        <v>79</v>
      </c>
      <c r="B36" s="1" t="n">
        <v>43896</v>
      </c>
    </row>
    <row r="37" customFormat="false" ht="14" hidden="false" customHeight="false" outlineLevel="0" collapsed="false">
      <c r="A37" s="0" t="s">
        <v>79</v>
      </c>
      <c r="B37" s="1" t="n">
        <v>43897</v>
      </c>
      <c r="C37" s="0" t="n">
        <v>11</v>
      </c>
      <c r="D37" s="0" t="n">
        <v>1</v>
      </c>
      <c r="H37" s="0" t="n">
        <v>11</v>
      </c>
    </row>
    <row r="38" customFormat="false" ht="14" hidden="false" customHeight="false" outlineLevel="0" collapsed="false">
      <c r="A38" s="0" t="s">
        <v>79</v>
      </c>
      <c r="B38" s="1" t="n">
        <v>43898</v>
      </c>
      <c r="C38" s="0" t="n">
        <v>12</v>
      </c>
      <c r="D38" s="0" t="n">
        <v>1</v>
      </c>
      <c r="H38" s="0" t="n">
        <v>12</v>
      </c>
      <c r="J38" s="0" t="n">
        <v>2.9</v>
      </c>
    </row>
    <row r="39" customFormat="false" ht="14" hidden="false" customHeight="false" outlineLevel="0" collapsed="false">
      <c r="A39" s="0" t="s">
        <v>79</v>
      </c>
      <c r="B39" s="1" t="n">
        <v>43899</v>
      </c>
      <c r="C39" s="0" t="n">
        <v>12</v>
      </c>
      <c r="D39" s="0" t="n">
        <v>0</v>
      </c>
      <c r="H39" s="0" t="n">
        <v>12</v>
      </c>
      <c r="J39" s="0" t="n">
        <v>2.9</v>
      </c>
    </row>
    <row r="40" customFormat="false" ht="14" hidden="false" customHeight="false" outlineLevel="0" collapsed="false">
      <c r="A40" s="0" t="s">
        <v>79</v>
      </c>
      <c r="B40" s="1" t="n">
        <v>43900</v>
      </c>
      <c r="C40" s="0" t="n">
        <v>13</v>
      </c>
      <c r="D40" s="0" t="n">
        <v>1</v>
      </c>
      <c r="H40" s="0" t="n">
        <v>13</v>
      </c>
      <c r="J40" s="0" t="n">
        <v>3.2</v>
      </c>
    </row>
    <row r="41" customFormat="false" ht="14" hidden="false" customHeight="false" outlineLevel="0" collapsed="false">
      <c r="A41" s="0" t="s">
        <v>79</v>
      </c>
      <c r="B41" s="1" t="n">
        <v>43901</v>
      </c>
      <c r="C41" s="0" t="n">
        <v>15</v>
      </c>
      <c r="D41" s="0" t="n">
        <v>2</v>
      </c>
      <c r="H41" s="0" t="n">
        <v>15</v>
      </c>
      <c r="J41" s="0" t="n">
        <v>3.7</v>
      </c>
    </row>
    <row r="42" customFormat="false" ht="14" hidden="false" customHeight="false" outlineLevel="0" collapsed="false">
      <c r="A42" s="0" t="s">
        <v>79</v>
      </c>
      <c r="B42" s="1" t="n">
        <v>43902</v>
      </c>
      <c r="C42" s="0" t="n">
        <v>19</v>
      </c>
      <c r="D42" s="0" t="n">
        <v>4</v>
      </c>
      <c r="H42" s="0" t="n">
        <v>19</v>
      </c>
      <c r="J42" s="0" t="n">
        <v>4.6</v>
      </c>
    </row>
    <row r="43" customFormat="false" ht="14" hidden="false" customHeight="false" outlineLevel="0" collapsed="false">
      <c r="A43" s="0" t="s">
        <v>79</v>
      </c>
      <c r="B43" s="1" t="n">
        <v>43903</v>
      </c>
      <c r="C43" s="0" t="n">
        <v>27</v>
      </c>
      <c r="D43" s="0" t="n">
        <v>8</v>
      </c>
      <c r="G43" s="0" t="n">
        <v>1</v>
      </c>
      <c r="H43" s="0" t="n">
        <v>26</v>
      </c>
      <c r="J43" s="0" t="n">
        <v>6.6</v>
      </c>
    </row>
    <row r="44" customFormat="false" ht="14" hidden="false" customHeight="false" outlineLevel="0" collapsed="false">
      <c r="A44" s="0" t="s">
        <v>79</v>
      </c>
      <c r="B44" s="1" t="n">
        <v>43904</v>
      </c>
      <c r="C44" s="0" t="n">
        <v>32</v>
      </c>
      <c r="D44" s="0" t="n">
        <v>5</v>
      </c>
      <c r="G44" s="0" t="n">
        <v>1</v>
      </c>
      <c r="H44" s="0" t="n">
        <v>31</v>
      </c>
      <c r="J44" s="0" t="n">
        <v>7.8</v>
      </c>
    </row>
    <row r="45" customFormat="false" ht="14" hidden="false" customHeight="false" outlineLevel="0" collapsed="false">
      <c r="A45" s="0" t="s">
        <v>79</v>
      </c>
      <c r="B45" s="1" t="n">
        <v>43905</v>
      </c>
      <c r="C45" s="0" t="n">
        <v>39</v>
      </c>
      <c r="D45" s="0" t="n">
        <v>7</v>
      </c>
      <c r="G45" s="0" t="n">
        <v>2</v>
      </c>
      <c r="H45" s="0" t="n">
        <v>37</v>
      </c>
      <c r="J45" s="0" t="n">
        <v>9.5</v>
      </c>
    </row>
    <row r="46" customFormat="false" ht="14" hidden="false" customHeight="false" outlineLevel="0" collapsed="false">
      <c r="A46" s="0" t="s">
        <v>79</v>
      </c>
      <c r="B46" s="1" t="n">
        <v>43906</v>
      </c>
      <c r="C46" s="0" t="n">
        <v>49</v>
      </c>
      <c r="D46" s="0" t="n">
        <v>10</v>
      </c>
      <c r="G46" s="0" t="n">
        <v>2</v>
      </c>
      <c r="H46" s="0" t="n">
        <v>47</v>
      </c>
      <c r="J46" s="0" t="n">
        <v>11.9</v>
      </c>
    </row>
    <row r="47" customFormat="false" ht="14" hidden="false" customHeight="false" outlineLevel="0" collapsed="false">
      <c r="A47" s="0" t="s">
        <v>79</v>
      </c>
      <c r="B47" s="1" t="n">
        <v>43907</v>
      </c>
      <c r="C47" s="0" t="n">
        <v>57</v>
      </c>
      <c r="D47" s="0" t="n">
        <v>8</v>
      </c>
      <c r="G47" s="0" t="n">
        <v>3</v>
      </c>
      <c r="H47" s="0" t="n">
        <v>54</v>
      </c>
      <c r="J47" s="0" t="n">
        <v>13.9</v>
      </c>
    </row>
    <row r="48" customFormat="false" ht="14" hidden="false" customHeight="false" outlineLevel="0" collapsed="false">
      <c r="A48" s="0" t="s">
        <v>79</v>
      </c>
      <c r="B48" s="1" t="n">
        <v>43908</v>
      </c>
      <c r="C48" s="0" t="n">
        <v>69</v>
      </c>
      <c r="D48" s="0" t="n">
        <v>12</v>
      </c>
      <c r="G48" s="0" t="n">
        <v>5</v>
      </c>
      <c r="H48" s="0" t="n">
        <v>64</v>
      </c>
      <c r="J48" s="0" t="n">
        <v>16.8</v>
      </c>
    </row>
    <row r="49" customFormat="false" ht="14" hidden="false" customHeight="false" outlineLevel="0" collapsed="false">
      <c r="A49" s="0" t="s">
        <v>79</v>
      </c>
      <c r="B49" s="1" t="n">
        <v>43909</v>
      </c>
      <c r="C49" s="0" t="n">
        <v>89</v>
      </c>
      <c r="D49" s="0" t="n">
        <v>20</v>
      </c>
      <c r="G49" s="0" t="n">
        <v>5</v>
      </c>
      <c r="H49" s="0" t="n">
        <v>84</v>
      </c>
      <c r="J49" s="0" t="n">
        <v>22</v>
      </c>
    </row>
    <row r="50" customFormat="false" ht="14" hidden="false" customHeight="false" outlineLevel="0" collapsed="false">
      <c r="A50" s="0" t="s">
        <v>79</v>
      </c>
      <c r="B50" s="1" t="n">
        <v>43910</v>
      </c>
      <c r="C50" s="0" t="n">
        <v>110</v>
      </c>
      <c r="D50" s="0" t="n">
        <v>21</v>
      </c>
      <c r="E50" s="0" t="n">
        <v>1</v>
      </c>
      <c r="F50" s="0" t="n">
        <v>1</v>
      </c>
      <c r="G50" s="0" t="n">
        <v>5</v>
      </c>
      <c r="H50" s="0" t="n">
        <v>104</v>
      </c>
      <c r="J50" s="0" t="n">
        <v>27</v>
      </c>
    </row>
    <row r="51" customFormat="false" ht="14" hidden="false" customHeight="false" outlineLevel="0" collapsed="false">
      <c r="A51" s="0" t="s">
        <v>79</v>
      </c>
      <c r="B51" s="1" t="n">
        <v>43911</v>
      </c>
      <c r="C51" s="0" t="n">
        <v>168</v>
      </c>
      <c r="D51" s="0" t="n">
        <v>58</v>
      </c>
      <c r="E51" s="0" t="n">
        <v>1</v>
      </c>
      <c r="G51" s="0" t="n">
        <v>5</v>
      </c>
      <c r="H51" s="0" t="n">
        <v>162</v>
      </c>
      <c r="J51" s="0" t="n">
        <v>41</v>
      </c>
    </row>
    <row r="52" customFormat="false" ht="14" hidden="false" customHeight="false" outlineLevel="0" collapsed="false">
      <c r="A52" s="0" t="s">
        <v>79</v>
      </c>
      <c r="B52" s="1" t="n">
        <v>43912</v>
      </c>
      <c r="C52" s="0" t="n">
        <v>206</v>
      </c>
      <c r="D52" s="0" t="n">
        <v>38</v>
      </c>
      <c r="E52" s="0" t="n">
        <v>1</v>
      </c>
      <c r="G52" s="0" t="n">
        <v>5</v>
      </c>
      <c r="H52" s="0" t="n">
        <v>200</v>
      </c>
      <c r="J52" s="0" t="n">
        <v>50</v>
      </c>
    </row>
    <row r="53" customFormat="false" ht="14" hidden="false" customHeight="false" outlineLevel="0" collapsed="false">
      <c r="A53" s="0" t="s">
        <v>79</v>
      </c>
      <c r="B53" s="1" t="n">
        <v>43913</v>
      </c>
      <c r="C53" s="0" t="n">
        <v>254</v>
      </c>
      <c r="D53" s="0" t="n">
        <v>48</v>
      </c>
      <c r="E53" s="0" t="n">
        <v>1</v>
      </c>
      <c r="G53" s="0" t="n">
        <v>5</v>
      </c>
      <c r="H53" s="0" t="n">
        <v>248</v>
      </c>
      <c r="I53" s="0" t="n">
        <v>5</v>
      </c>
      <c r="J53" s="0" t="n">
        <v>62</v>
      </c>
    </row>
    <row r="54" customFormat="false" ht="14" hidden="false" customHeight="false" outlineLevel="0" collapsed="false">
      <c r="A54" s="0" t="s">
        <v>79</v>
      </c>
      <c r="B54" s="1" t="n">
        <v>43914</v>
      </c>
      <c r="C54" s="0" t="n">
        <v>315</v>
      </c>
      <c r="D54" s="0" t="n">
        <v>61</v>
      </c>
      <c r="E54" s="0" t="n">
        <v>1</v>
      </c>
      <c r="G54" s="0" t="n">
        <v>5</v>
      </c>
      <c r="H54" s="0" t="n">
        <v>309</v>
      </c>
      <c r="I54" s="0" t="n">
        <v>5</v>
      </c>
      <c r="J54" s="0" t="n">
        <v>77</v>
      </c>
    </row>
    <row r="55" customFormat="false" ht="14" hidden="false" customHeight="false" outlineLevel="0" collapsed="false">
      <c r="A55" s="0" t="s">
        <v>79</v>
      </c>
      <c r="B55" s="1" t="n">
        <v>43915</v>
      </c>
      <c r="C55" s="0" t="n">
        <v>382</v>
      </c>
      <c r="D55" s="0" t="n">
        <v>67</v>
      </c>
      <c r="E55" s="0" t="n">
        <v>1</v>
      </c>
      <c r="G55" s="0" t="n">
        <v>5</v>
      </c>
      <c r="H55" s="0" t="n">
        <v>376</v>
      </c>
      <c r="I55" s="0" t="n">
        <v>6</v>
      </c>
      <c r="J55" s="0" t="n">
        <v>93</v>
      </c>
      <c r="K55" s="0" t="n">
        <v>0.2</v>
      </c>
    </row>
    <row r="56" customFormat="false" ht="14" hidden="false" customHeight="false" outlineLevel="0" collapsed="false">
      <c r="A56" s="0" t="s">
        <v>79</v>
      </c>
      <c r="B56" s="1" t="n">
        <v>43916</v>
      </c>
      <c r="C56" s="0" t="n">
        <v>442</v>
      </c>
      <c r="D56" s="0" t="n">
        <v>60</v>
      </c>
      <c r="E56" s="0" t="n">
        <v>1</v>
      </c>
      <c r="G56" s="0" t="n">
        <v>22</v>
      </c>
      <c r="H56" s="0" t="n">
        <v>419</v>
      </c>
      <c r="I56" s="0" t="n">
        <v>6</v>
      </c>
      <c r="J56" s="0" t="n">
        <v>108</v>
      </c>
      <c r="K56" s="0" t="n">
        <v>0.2</v>
      </c>
    </row>
    <row r="57" customFormat="false" ht="14" hidden="false" customHeight="false" outlineLevel="0" collapsed="false">
      <c r="A57" s="0" t="s">
        <v>79</v>
      </c>
      <c r="B57" s="1" t="n">
        <v>43917</v>
      </c>
      <c r="C57" s="0" t="n">
        <v>495</v>
      </c>
      <c r="D57" s="0" t="n">
        <v>53</v>
      </c>
      <c r="E57" s="0" t="n">
        <v>3</v>
      </c>
      <c r="F57" s="0" t="n">
        <v>2</v>
      </c>
      <c r="G57" s="0" t="n">
        <v>22</v>
      </c>
      <c r="H57" s="0" t="n">
        <v>470</v>
      </c>
      <c r="I57" s="0" t="n">
        <v>14</v>
      </c>
      <c r="J57" s="0" t="n">
        <v>121</v>
      </c>
      <c r="K57" s="0" t="n">
        <v>0.7</v>
      </c>
    </row>
    <row r="58" customFormat="false" ht="14" hidden="false" customHeight="false" outlineLevel="0" collapsed="false">
      <c r="A58" s="0" t="s">
        <v>79</v>
      </c>
      <c r="B58" s="1" t="n">
        <v>43918</v>
      </c>
      <c r="C58" s="0" t="n">
        <v>586</v>
      </c>
      <c r="D58" s="0" t="n">
        <v>91</v>
      </c>
      <c r="E58" s="0" t="n">
        <v>3</v>
      </c>
      <c r="G58" s="0" t="n">
        <v>37</v>
      </c>
      <c r="H58" s="0" t="n">
        <v>546</v>
      </c>
      <c r="I58" s="0" t="n">
        <v>14</v>
      </c>
      <c r="J58" s="0" t="n">
        <v>143</v>
      </c>
      <c r="K58" s="0" t="n">
        <v>0.7</v>
      </c>
    </row>
    <row r="59" customFormat="false" ht="14" hidden="false" customHeight="false" outlineLevel="0" collapsed="false">
      <c r="A59" s="0" t="s">
        <v>79</v>
      </c>
      <c r="B59" s="1" t="n">
        <v>43919</v>
      </c>
      <c r="C59" s="0" t="n">
        <v>657</v>
      </c>
      <c r="D59" s="0" t="n">
        <v>71</v>
      </c>
      <c r="E59" s="0" t="n">
        <v>5</v>
      </c>
      <c r="F59" s="0" t="n">
        <v>2</v>
      </c>
      <c r="G59" s="0" t="n">
        <v>45</v>
      </c>
      <c r="H59" s="0" t="n">
        <v>607</v>
      </c>
      <c r="I59" s="0" t="n">
        <v>14</v>
      </c>
      <c r="J59" s="0" t="n">
        <v>160</v>
      </c>
      <c r="K59" s="0" t="n">
        <v>1</v>
      </c>
      <c r="L59" s="0" t="n">
        <v>43885</v>
      </c>
    </row>
    <row r="60" customFormat="false" ht="14" hidden="false" customHeight="false" outlineLevel="0" collapsed="false">
      <c r="A60" s="0" t="s">
        <v>79</v>
      </c>
      <c r="B60" s="1" t="n">
        <v>43920</v>
      </c>
      <c r="C60" s="0" t="n">
        <v>713</v>
      </c>
      <c r="D60" s="0" t="n">
        <v>56</v>
      </c>
      <c r="E60" s="0" t="n">
        <v>6</v>
      </c>
      <c r="F60" s="0" t="n">
        <v>1</v>
      </c>
      <c r="G60" s="0" t="n">
        <v>52</v>
      </c>
      <c r="H60" s="0" t="n">
        <v>655</v>
      </c>
      <c r="I60" s="0" t="n">
        <v>26</v>
      </c>
      <c r="J60" s="0" t="n">
        <v>174</v>
      </c>
      <c r="K60" s="0" t="n">
        <v>1</v>
      </c>
      <c r="L60" s="0" t="n">
        <v>43885</v>
      </c>
    </row>
    <row r="61" customFormat="false" ht="14" hidden="false" customHeight="false" outlineLevel="0" collapsed="false">
      <c r="A61" s="0" t="s">
        <v>79</v>
      </c>
      <c r="B61" s="1" t="n">
        <v>43921</v>
      </c>
      <c r="C61" s="0" t="n">
        <v>790</v>
      </c>
      <c r="D61" s="0" t="n">
        <v>77</v>
      </c>
      <c r="E61" s="0" t="n">
        <v>6</v>
      </c>
      <c r="G61" s="0" t="n">
        <v>67</v>
      </c>
      <c r="H61" s="0" t="n">
        <v>717</v>
      </c>
      <c r="I61" s="0" t="n">
        <v>27</v>
      </c>
      <c r="J61" s="0" t="n">
        <v>192</v>
      </c>
      <c r="K61" s="0" t="n">
        <v>1</v>
      </c>
      <c r="L61" s="0" t="n">
        <v>43885</v>
      </c>
    </row>
    <row r="62" customFormat="false" ht="14" hidden="false" customHeight="false" outlineLevel="0" collapsed="false">
      <c r="A62" s="0" t="s">
        <v>79</v>
      </c>
      <c r="B62" s="1" t="n">
        <v>43922</v>
      </c>
      <c r="C62" s="0" t="n">
        <v>867</v>
      </c>
      <c r="D62" s="0" t="n">
        <v>77</v>
      </c>
      <c r="E62" s="0" t="n">
        <v>6</v>
      </c>
      <c r="G62" s="0" t="n">
        <v>67</v>
      </c>
      <c r="H62" s="0" t="n">
        <v>794</v>
      </c>
      <c r="I62" s="0" t="n">
        <v>32</v>
      </c>
      <c r="J62" s="0" t="n">
        <v>211</v>
      </c>
      <c r="K62" s="0" t="n">
        <v>1</v>
      </c>
      <c r="L62" s="0" t="n">
        <v>43885</v>
      </c>
    </row>
    <row r="63" customFormat="false" ht="14" hidden="false" customHeight="false" outlineLevel="0" collapsed="false">
      <c r="A63" s="0" t="s">
        <v>79</v>
      </c>
      <c r="B63" s="1" t="n">
        <v>43923</v>
      </c>
      <c r="C63" s="0" t="n">
        <v>963</v>
      </c>
      <c r="D63" s="0" t="n">
        <v>96</v>
      </c>
      <c r="E63" s="0" t="n">
        <v>6</v>
      </c>
      <c r="G63" s="0" t="n">
        <v>73</v>
      </c>
      <c r="H63" s="0" t="n">
        <v>884</v>
      </c>
      <c r="I63" s="0" t="n">
        <v>34</v>
      </c>
      <c r="J63" s="0" t="n">
        <v>235</v>
      </c>
      <c r="K63" s="0" t="n">
        <v>1</v>
      </c>
      <c r="L63" s="0" t="n">
        <v>43885</v>
      </c>
    </row>
    <row r="64" customFormat="false" ht="14" hidden="false" customHeight="false" outlineLevel="0" collapsed="false">
      <c r="A64" s="0" t="s">
        <v>79</v>
      </c>
      <c r="B64" s="1" t="n">
        <v>43924</v>
      </c>
      <c r="C64" s="0" t="n">
        <v>1011</v>
      </c>
      <c r="D64" s="0" t="n">
        <v>48</v>
      </c>
      <c r="E64" s="0" t="n">
        <v>7</v>
      </c>
      <c r="F64" s="0" t="n">
        <v>1</v>
      </c>
      <c r="G64" s="0" t="n">
        <v>88</v>
      </c>
      <c r="H64" s="0" t="n">
        <v>916</v>
      </c>
      <c r="I64" s="0" t="n">
        <v>34</v>
      </c>
      <c r="J64" s="0" t="n">
        <v>246</v>
      </c>
      <c r="K64" s="0" t="n">
        <v>2</v>
      </c>
      <c r="L64" s="0" t="n">
        <v>43885</v>
      </c>
    </row>
    <row r="65" customFormat="false" ht="14" hidden="false" customHeight="false" outlineLevel="0" collapsed="false">
      <c r="A65" s="0" t="s">
        <v>79</v>
      </c>
      <c r="B65" s="1" t="n">
        <v>43925</v>
      </c>
      <c r="C65" s="0" t="n">
        <v>1079</v>
      </c>
      <c r="D65" s="0" t="n">
        <v>68</v>
      </c>
      <c r="E65" s="0" t="n">
        <v>8</v>
      </c>
      <c r="F65" s="0" t="n">
        <v>1</v>
      </c>
      <c r="G65" s="0" t="n">
        <v>92</v>
      </c>
      <c r="H65" s="0" t="n">
        <v>979</v>
      </c>
      <c r="I65" s="0" t="n">
        <v>39</v>
      </c>
      <c r="J65" s="0" t="n">
        <v>263</v>
      </c>
      <c r="K65" s="0" t="n">
        <v>2</v>
      </c>
    </row>
    <row r="66" customFormat="false" ht="14" hidden="false" customHeight="false" outlineLevel="0" collapsed="false">
      <c r="A66" s="0" t="s">
        <v>79</v>
      </c>
      <c r="B66" s="1" t="n">
        <v>43926</v>
      </c>
      <c r="C66" s="0" t="n">
        <v>1126</v>
      </c>
      <c r="D66" s="0" t="n">
        <v>47</v>
      </c>
      <c r="E66" s="0" t="n">
        <v>12</v>
      </c>
      <c r="F66" s="0" t="n">
        <v>4</v>
      </c>
      <c r="G66" s="0" t="n">
        <v>119</v>
      </c>
      <c r="H66" s="0" t="n">
        <v>995</v>
      </c>
      <c r="I66" s="0" t="n">
        <v>39</v>
      </c>
      <c r="J66" s="0" t="n">
        <v>274</v>
      </c>
      <c r="K66" s="0" t="n">
        <v>3</v>
      </c>
      <c r="L66" s="0" t="n">
        <v>9833</v>
      </c>
      <c r="M66" s="0" t="n">
        <v>2395</v>
      </c>
    </row>
    <row r="67" customFormat="false" ht="14" hidden="false" customHeight="false" outlineLevel="0" collapsed="false">
      <c r="A67" s="0" t="s">
        <v>79</v>
      </c>
      <c r="B67" s="1" t="n">
        <v>43927</v>
      </c>
      <c r="C67" s="0" t="n">
        <v>1182</v>
      </c>
      <c r="D67" s="0" t="n">
        <v>56</v>
      </c>
      <c r="E67" s="0" t="n">
        <v>15</v>
      </c>
      <c r="F67" s="0" t="n">
        <v>3</v>
      </c>
      <c r="G67" s="0" t="n">
        <v>125</v>
      </c>
      <c r="H67" s="0" t="n">
        <v>1042</v>
      </c>
      <c r="I67" s="0" t="n">
        <v>39</v>
      </c>
      <c r="J67" s="0" t="n">
        <v>288</v>
      </c>
      <c r="K67" s="0" t="n">
        <v>4</v>
      </c>
      <c r="L67" s="0" t="n">
        <v>10847</v>
      </c>
      <c r="M67" s="0" t="n">
        <v>2642</v>
      </c>
    </row>
    <row r="68" customFormat="false" ht="14" hidden="false" customHeight="false" outlineLevel="0" collapsed="false">
      <c r="A68" s="0" t="s">
        <v>79</v>
      </c>
      <c r="B68" s="1" t="n">
        <v>43928</v>
      </c>
      <c r="C68" s="0" t="n">
        <v>1222</v>
      </c>
      <c r="D68" s="0" t="n">
        <v>40</v>
      </c>
      <c r="E68" s="0" t="n">
        <v>16</v>
      </c>
      <c r="F68" s="0" t="n">
        <v>1</v>
      </c>
      <c r="G68" s="0" t="n">
        <v>130</v>
      </c>
      <c r="H68" s="0" t="n">
        <v>1076</v>
      </c>
      <c r="I68" s="0" t="n">
        <v>36</v>
      </c>
      <c r="J68" s="0" t="n">
        <v>298</v>
      </c>
      <c r="K68" s="0" t="n">
        <v>4</v>
      </c>
      <c r="L68" s="0" t="n">
        <v>11464</v>
      </c>
      <c r="M68" s="0" t="n">
        <v>2793</v>
      </c>
    </row>
    <row r="69" customFormat="false" ht="14" hidden="false" customHeight="false" outlineLevel="0" collapsed="false">
      <c r="A69" s="0" t="s">
        <v>79</v>
      </c>
      <c r="B69" s="1" t="n">
        <v>43929</v>
      </c>
      <c r="C69" s="0" t="n">
        <v>1282</v>
      </c>
      <c r="D69" s="0" t="n">
        <v>60</v>
      </c>
      <c r="E69" s="0" t="n">
        <v>18</v>
      </c>
      <c r="F69" s="0" t="n">
        <v>2</v>
      </c>
      <c r="G69" s="0" t="n">
        <v>167</v>
      </c>
      <c r="H69" s="0" t="n">
        <v>1097</v>
      </c>
      <c r="I69" s="0" t="n">
        <v>35</v>
      </c>
      <c r="J69" s="0" t="n">
        <v>312</v>
      </c>
      <c r="K69" s="0" t="n">
        <v>4</v>
      </c>
      <c r="L69" s="0" t="n">
        <v>12322</v>
      </c>
      <c r="M69" s="0" t="n">
        <v>3002</v>
      </c>
    </row>
    <row r="70" customFormat="false" ht="14" hidden="false" customHeight="false" outlineLevel="0" collapsed="false">
      <c r="A70" s="0" t="s">
        <v>79</v>
      </c>
      <c r="B70" s="1" t="n">
        <v>43930</v>
      </c>
      <c r="C70" s="0" t="n">
        <v>1343</v>
      </c>
      <c r="D70" s="0" t="n">
        <v>61</v>
      </c>
      <c r="E70" s="0" t="n">
        <v>19</v>
      </c>
      <c r="F70" s="0" t="n">
        <v>1</v>
      </c>
      <c r="G70" s="0" t="n">
        <v>179</v>
      </c>
      <c r="H70" s="0" t="n">
        <v>1145</v>
      </c>
      <c r="I70" s="0" t="n">
        <v>36</v>
      </c>
      <c r="J70" s="0" t="n">
        <v>327</v>
      </c>
      <c r="K70" s="0" t="n">
        <v>5</v>
      </c>
      <c r="L70" s="0" t="n">
        <v>13125</v>
      </c>
      <c r="M70" s="0" t="n">
        <v>3197</v>
      </c>
    </row>
    <row r="71" customFormat="false" ht="14" hidden="false" customHeight="false" outlineLevel="0" collapsed="false">
      <c r="A71" s="0" t="s">
        <v>79</v>
      </c>
      <c r="B71" s="1" t="n">
        <v>43931</v>
      </c>
      <c r="C71" s="0" t="n">
        <v>1407</v>
      </c>
      <c r="D71" s="0" t="n">
        <v>64</v>
      </c>
      <c r="E71" s="0" t="n">
        <v>20</v>
      </c>
      <c r="F71" s="0" t="n">
        <v>1</v>
      </c>
      <c r="G71" s="0" t="n">
        <v>219</v>
      </c>
      <c r="H71" s="0" t="n">
        <v>1168</v>
      </c>
      <c r="I71" s="0" t="n">
        <v>34</v>
      </c>
      <c r="J71" s="0" t="n">
        <v>343</v>
      </c>
      <c r="K71" s="0" t="n">
        <v>5</v>
      </c>
      <c r="L71" s="0" t="n">
        <v>13680</v>
      </c>
      <c r="M71" s="0" t="n">
        <v>3332</v>
      </c>
    </row>
    <row r="72" customFormat="false" ht="14" hidden="false" customHeight="false" outlineLevel="0" collapsed="false">
      <c r="A72" s="0" t="s">
        <v>79</v>
      </c>
      <c r="B72" s="1" t="n">
        <v>43932</v>
      </c>
      <c r="C72" s="0" t="n">
        <v>1495</v>
      </c>
      <c r="D72" s="0" t="n">
        <v>88</v>
      </c>
      <c r="E72" s="0" t="n">
        <v>21</v>
      </c>
      <c r="F72" s="0" t="n">
        <v>1</v>
      </c>
      <c r="G72" s="0" t="n">
        <v>231</v>
      </c>
      <c r="H72" s="0" t="n">
        <v>1243</v>
      </c>
      <c r="I72" s="0" t="n">
        <v>34</v>
      </c>
      <c r="J72" s="0" t="n">
        <v>364</v>
      </c>
      <c r="K72" s="0" t="n">
        <v>5</v>
      </c>
      <c r="L72" s="0" t="n">
        <v>14612</v>
      </c>
      <c r="M72" s="0" t="n">
        <v>3559</v>
      </c>
    </row>
    <row r="73" customFormat="false" ht="14" hidden="false" customHeight="false" outlineLevel="0" collapsed="false">
      <c r="A73" s="0" t="s">
        <v>79</v>
      </c>
      <c r="B73" s="1" t="n">
        <v>43933</v>
      </c>
      <c r="C73" s="0" t="n">
        <v>1534</v>
      </c>
      <c r="D73" s="0" t="n">
        <v>39</v>
      </c>
      <c r="E73" s="0" t="n">
        <v>21</v>
      </c>
      <c r="F73" s="0" t="n">
        <v>0</v>
      </c>
      <c r="G73" s="0" t="n">
        <v>323</v>
      </c>
      <c r="H73" s="0" t="n">
        <v>1190</v>
      </c>
      <c r="I73" s="0" t="n">
        <v>32</v>
      </c>
      <c r="J73" s="0" t="n">
        <v>374</v>
      </c>
      <c r="K73" s="0" t="n">
        <v>5</v>
      </c>
      <c r="L73" s="0" t="n">
        <v>15691</v>
      </c>
      <c r="M73" s="0" t="n">
        <v>3822</v>
      </c>
    </row>
    <row r="74" customFormat="false" ht="14" hidden="false" customHeight="false" outlineLevel="0" collapsed="false">
      <c r="A74" s="0" t="s">
        <v>79</v>
      </c>
      <c r="B74" s="1" t="n">
        <v>43934</v>
      </c>
      <c r="C74" s="0" t="n">
        <v>1600</v>
      </c>
      <c r="D74" s="0" t="n">
        <v>66</v>
      </c>
      <c r="E74" s="0" t="n">
        <v>23</v>
      </c>
      <c r="F74" s="0" t="n">
        <v>2</v>
      </c>
      <c r="G74" s="0" t="n">
        <v>373</v>
      </c>
      <c r="H74" s="0" t="n">
        <v>1204</v>
      </c>
      <c r="I74" s="0" t="n">
        <v>34</v>
      </c>
      <c r="J74" s="0" t="n">
        <v>390</v>
      </c>
      <c r="K74" s="0" t="n">
        <v>6</v>
      </c>
      <c r="L74" s="0" t="n">
        <v>16381</v>
      </c>
      <c r="M74" s="0" t="n">
        <v>3990</v>
      </c>
    </row>
    <row r="75" customFormat="false" ht="14" hidden="false" customHeight="false" outlineLevel="0" collapsed="false">
      <c r="A75" s="0" t="s">
        <v>79</v>
      </c>
      <c r="B75" s="1" t="n">
        <v>43935</v>
      </c>
      <c r="C75" s="0" t="n">
        <v>1650</v>
      </c>
      <c r="D75" s="0" t="n">
        <v>50</v>
      </c>
      <c r="E75" s="0" t="n">
        <v>25</v>
      </c>
      <c r="F75" s="0" t="n">
        <v>2</v>
      </c>
      <c r="G75" s="0" t="n">
        <v>400</v>
      </c>
      <c r="H75" s="0" t="n">
        <v>1225</v>
      </c>
      <c r="I75" s="0" t="n">
        <v>34</v>
      </c>
      <c r="J75" s="0" t="n">
        <v>402</v>
      </c>
      <c r="K75" s="0" t="n">
        <v>6</v>
      </c>
      <c r="L75" s="0" t="n">
        <v>17790</v>
      </c>
      <c r="M75" s="0" t="n">
        <v>4333</v>
      </c>
    </row>
    <row r="76" customFormat="false" ht="14" hidden="false" customHeight="false" outlineLevel="0" collapsed="false">
      <c r="A76" s="0" t="s">
        <v>79</v>
      </c>
      <c r="B76" s="1" t="n">
        <v>43936</v>
      </c>
      <c r="C76" s="0" t="n">
        <v>1704</v>
      </c>
      <c r="D76" s="0" t="n">
        <v>54</v>
      </c>
      <c r="E76" s="0" t="n">
        <v>31</v>
      </c>
      <c r="F76" s="0" t="n">
        <v>6</v>
      </c>
      <c r="G76" s="0" t="n">
        <v>415</v>
      </c>
      <c r="H76" s="0" t="n">
        <v>1258</v>
      </c>
      <c r="I76" s="0" t="n">
        <v>34</v>
      </c>
      <c r="J76" s="0" t="n">
        <v>415</v>
      </c>
      <c r="K76" s="0" t="n">
        <v>8</v>
      </c>
      <c r="L76" s="0" t="n">
        <v>18359</v>
      </c>
      <c r="M76" s="0" t="n">
        <v>4472</v>
      </c>
    </row>
    <row r="77" customFormat="false" ht="14" hidden="false" customHeight="false" outlineLevel="0" collapsed="false">
      <c r="A77" s="0" t="s">
        <v>79</v>
      </c>
      <c r="B77" s="1" t="n">
        <v>43937</v>
      </c>
      <c r="C77" s="0" t="n">
        <v>1741</v>
      </c>
      <c r="D77" s="0" t="n">
        <v>37</v>
      </c>
      <c r="E77" s="0" t="n">
        <v>33</v>
      </c>
      <c r="F77" s="0" t="n">
        <v>2</v>
      </c>
      <c r="G77" s="0" t="n">
        <v>473</v>
      </c>
      <c r="H77" s="0" t="n">
        <v>1235</v>
      </c>
      <c r="I77" s="0" t="n">
        <v>31</v>
      </c>
      <c r="J77" s="0" t="n">
        <v>424</v>
      </c>
      <c r="K77" s="0" t="n">
        <v>8</v>
      </c>
      <c r="L77" s="0" t="n">
        <v>19256</v>
      </c>
      <c r="M77" s="0" t="n">
        <v>4691</v>
      </c>
    </row>
    <row r="78" customFormat="false" ht="14" hidden="false" customHeight="false" outlineLevel="0" collapsed="false">
      <c r="A78" s="0" t="s">
        <v>79</v>
      </c>
      <c r="B78" s="1" t="n">
        <v>43938</v>
      </c>
      <c r="C78" s="0" t="n">
        <v>1791</v>
      </c>
      <c r="D78" s="0" t="n">
        <v>50</v>
      </c>
      <c r="E78" s="0" t="n">
        <v>35</v>
      </c>
      <c r="F78" s="0" t="n">
        <v>2</v>
      </c>
      <c r="G78" s="0" t="n">
        <v>529</v>
      </c>
      <c r="H78" s="0" t="n">
        <v>1227</v>
      </c>
      <c r="I78" s="0" t="n">
        <v>31</v>
      </c>
      <c r="J78" s="0" t="n">
        <v>436</v>
      </c>
      <c r="K78" s="0" t="n">
        <v>9</v>
      </c>
      <c r="L78" s="0" t="n">
        <v>20158</v>
      </c>
      <c r="M78" s="0" t="n">
        <v>4910</v>
      </c>
    </row>
    <row r="79" customFormat="false" ht="14" hidden="false" customHeight="false" outlineLevel="0" collapsed="false">
      <c r="A79" s="0" t="s">
        <v>79</v>
      </c>
      <c r="B79" s="1" t="n">
        <v>43939</v>
      </c>
      <c r="C79" s="0" t="n">
        <v>1814</v>
      </c>
      <c r="D79" s="0" t="n">
        <v>23</v>
      </c>
      <c r="E79" s="0" t="n">
        <v>36</v>
      </c>
      <c r="F79" s="0" t="n">
        <v>1</v>
      </c>
      <c r="G79" s="0" t="n">
        <v>600</v>
      </c>
      <c r="H79" s="0" t="n">
        <v>1178</v>
      </c>
      <c r="I79" s="0" t="n">
        <v>30</v>
      </c>
      <c r="J79" s="0" t="n">
        <v>442</v>
      </c>
      <c r="K79" s="0" t="n">
        <v>9</v>
      </c>
      <c r="L79" s="0" t="n">
        <v>20953</v>
      </c>
      <c r="M79" s="0" t="n">
        <v>5104</v>
      </c>
    </row>
    <row r="80" customFormat="false" ht="14" hidden="false" customHeight="false" outlineLevel="0" collapsed="false">
      <c r="A80" s="0" t="s">
        <v>79</v>
      </c>
      <c r="B80" s="1" t="n">
        <v>43940</v>
      </c>
      <c r="C80" s="0" t="n">
        <v>1832</v>
      </c>
      <c r="D80" s="0" t="n">
        <v>18</v>
      </c>
      <c r="E80" s="0" t="n">
        <v>39</v>
      </c>
      <c r="F80" s="0" t="n">
        <v>3</v>
      </c>
      <c r="G80" s="0" t="n">
        <v>615</v>
      </c>
      <c r="H80" s="0" t="n">
        <v>1178</v>
      </c>
      <c r="I80" s="0" t="n">
        <v>27</v>
      </c>
      <c r="J80" s="0" t="n">
        <v>446</v>
      </c>
      <c r="K80" s="0" t="n">
        <v>9</v>
      </c>
      <c r="L80" s="0" t="n">
        <v>21647</v>
      </c>
      <c r="M80" s="0" t="n">
        <v>5273</v>
      </c>
    </row>
    <row r="81" customFormat="false" ht="14" hidden="false" customHeight="false" outlineLevel="0" collapsed="false">
      <c r="A81" s="0" t="s">
        <v>79</v>
      </c>
      <c r="B81" s="1" t="n">
        <v>43941</v>
      </c>
      <c r="C81" s="0" t="n">
        <v>1871</v>
      </c>
      <c r="D81" s="0" t="n">
        <v>39</v>
      </c>
      <c r="E81" s="0" t="n">
        <v>47</v>
      </c>
      <c r="F81" s="0" t="n">
        <v>8</v>
      </c>
      <c r="G81" s="0" t="n">
        <v>709</v>
      </c>
      <c r="H81" s="0" t="n">
        <v>1115</v>
      </c>
      <c r="I81" s="0" t="n">
        <v>23</v>
      </c>
      <c r="J81" s="0" t="n">
        <v>456</v>
      </c>
      <c r="K81" s="0" t="n">
        <v>11</v>
      </c>
      <c r="L81" s="0" t="n">
        <v>24186</v>
      </c>
      <c r="M81" s="0" t="n">
        <v>5891</v>
      </c>
    </row>
    <row r="82" customFormat="false" ht="14" hidden="false" customHeight="false" outlineLevel="0" collapsed="false">
      <c r="A82" s="0" t="s">
        <v>79</v>
      </c>
      <c r="B82" s="1" t="n">
        <v>43942</v>
      </c>
      <c r="C82" s="0" t="n">
        <v>1881</v>
      </c>
      <c r="D82" s="0" t="n">
        <v>10</v>
      </c>
      <c r="E82" s="0" t="n">
        <v>47</v>
      </c>
      <c r="F82" s="0" t="n">
        <v>0</v>
      </c>
      <c r="G82" s="0" t="n">
        <v>771</v>
      </c>
      <c r="H82" s="0" t="n">
        <v>1063</v>
      </c>
      <c r="I82" s="0" t="n">
        <v>18</v>
      </c>
      <c r="J82" s="0" t="n">
        <v>458</v>
      </c>
      <c r="K82" s="0" t="n">
        <v>11</v>
      </c>
      <c r="L82" s="0" t="n">
        <v>26610</v>
      </c>
      <c r="M82" s="0" t="n">
        <v>6482</v>
      </c>
    </row>
    <row r="83" customFormat="false" ht="14" hidden="false" customHeight="false" outlineLevel="0" collapsed="false">
      <c r="A83" s="0" t="s">
        <v>79</v>
      </c>
      <c r="B83" s="1" t="n">
        <v>43943</v>
      </c>
      <c r="C83" s="0" t="n">
        <v>1908</v>
      </c>
      <c r="D83" s="0" t="n">
        <v>27</v>
      </c>
      <c r="E83" s="0" t="n">
        <v>48</v>
      </c>
      <c r="F83" s="0" t="n">
        <v>1</v>
      </c>
      <c r="G83" s="0" t="n">
        <v>801</v>
      </c>
      <c r="H83" s="0" t="n">
        <v>1059</v>
      </c>
      <c r="I83" s="0" t="n">
        <v>18</v>
      </c>
      <c r="J83" s="0" t="n">
        <v>465</v>
      </c>
      <c r="K83" s="0" t="n">
        <v>12</v>
      </c>
      <c r="L83" s="0" t="n">
        <v>26610</v>
      </c>
      <c r="M83" s="0" t="n">
        <v>6482</v>
      </c>
    </row>
    <row r="84" customFormat="false" ht="14" hidden="false" customHeight="false" outlineLevel="0" collapsed="false">
      <c r="A84" s="0" t="s">
        <v>79</v>
      </c>
      <c r="B84" s="1" t="n">
        <v>43944</v>
      </c>
      <c r="C84" s="0" t="n">
        <v>1950</v>
      </c>
      <c r="D84" s="0" t="n">
        <v>42</v>
      </c>
      <c r="E84" s="0" t="n">
        <v>48</v>
      </c>
      <c r="F84" s="0" t="n">
        <v>0</v>
      </c>
      <c r="G84" s="0" t="n">
        <v>869</v>
      </c>
      <c r="H84" s="0" t="n">
        <v>1033</v>
      </c>
      <c r="I84" s="0" t="n">
        <v>19</v>
      </c>
      <c r="J84" s="0" t="n">
        <v>475</v>
      </c>
      <c r="K84" s="0" t="n">
        <v>12</v>
      </c>
      <c r="L84" s="0" t="n">
        <v>27614</v>
      </c>
      <c r="M84" s="0" t="n">
        <v>6726</v>
      </c>
    </row>
    <row r="85" customFormat="false" ht="14" hidden="false" customHeight="false" outlineLevel="0" collapsed="false">
      <c r="A85" s="0" t="s">
        <v>79</v>
      </c>
      <c r="B85" s="1" t="n">
        <v>43945</v>
      </c>
      <c r="C85" s="0" t="n">
        <v>1981</v>
      </c>
      <c r="D85" s="0" t="n">
        <v>31</v>
      </c>
      <c r="E85" s="0" t="n">
        <v>50</v>
      </c>
      <c r="F85" s="0" t="n">
        <v>2</v>
      </c>
      <c r="G85" s="0" t="n">
        <v>883</v>
      </c>
      <c r="H85" s="0" t="n">
        <v>1048</v>
      </c>
      <c r="I85" s="0" t="n">
        <v>19</v>
      </c>
      <c r="J85" s="0" t="n">
        <v>483</v>
      </c>
      <c r="K85" s="0" t="n">
        <v>12</v>
      </c>
      <c r="L85" s="0" t="n">
        <v>28853</v>
      </c>
      <c r="M85" s="0" t="n">
        <v>7028</v>
      </c>
    </row>
    <row r="86" customFormat="false" ht="14" hidden="false" customHeight="false" outlineLevel="0" collapsed="false">
      <c r="A86" s="0" t="s">
        <v>79</v>
      </c>
      <c r="B86" s="1" t="n">
        <v>43946</v>
      </c>
      <c r="C86" s="0" t="n">
        <v>2009</v>
      </c>
      <c r="D86" s="0" t="n">
        <v>28</v>
      </c>
      <c r="E86" s="0" t="n">
        <v>51</v>
      </c>
      <c r="F86" s="0" t="n">
        <v>1</v>
      </c>
      <c r="G86" s="0" t="n">
        <v>982</v>
      </c>
      <c r="H86" s="0" t="n">
        <v>976</v>
      </c>
      <c r="I86" s="0" t="n">
        <v>19</v>
      </c>
      <c r="J86" s="0" t="n">
        <v>489</v>
      </c>
      <c r="K86" s="0" t="n">
        <v>12</v>
      </c>
      <c r="L86" s="0" t="n">
        <v>30213</v>
      </c>
      <c r="M86" s="0" t="n">
        <v>7360</v>
      </c>
    </row>
    <row r="87" customFormat="false" ht="14" hidden="false" customHeight="false" outlineLevel="0" collapsed="false">
      <c r="A87" s="0" t="s">
        <v>79</v>
      </c>
      <c r="B87" s="1" t="n">
        <v>43947</v>
      </c>
      <c r="C87" s="0" t="n">
        <v>2016</v>
      </c>
      <c r="D87" s="0" t="n">
        <v>7</v>
      </c>
      <c r="E87" s="0" t="n">
        <v>54</v>
      </c>
      <c r="F87" s="0" t="n">
        <v>3</v>
      </c>
      <c r="G87" s="0" t="n">
        <v>1034</v>
      </c>
      <c r="H87" s="0" t="n">
        <v>928</v>
      </c>
      <c r="I87" s="0" t="n">
        <v>21</v>
      </c>
      <c r="J87" s="0" t="n">
        <v>491</v>
      </c>
      <c r="K87" s="0" t="n">
        <v>13</v>
      </c>
      <c r="L87" s="0" t="n">
        <v>30913</v>
      </c>
      <c r="M87" s="0" t="n">
        <v>7530</v>
      </c>
    </row>
    <row r="88" customFormat="false" ht="14" hidden="false" customHeight="false" outlineLevel="0" collapsed="false">
      <c r="A88" s="0" t="s">
        <v>79</v>
      </c>
      <c r="B88" s="1" t="n">
        <v>43948</v>
      </c>
      <c r="C88" s="0" t="n">
        <v>2030</v>
      </c>
      <c r="D88" s="0" t="n">
        <v>14</v>
      </c>
      <c r="E88" s="0" t="n">
        <v>55</v>
      </c>
      <c r="F88" s="0" t="n">
        <v>1</v>
      </c>
      <c r="G88" s="0" t="n">
        <v>1103</v>
      </c>
      <c r="H88" s="0" t="n">
        <v>872</v>
      </c>
      <c r="I88" s="0" t="n">
        <v>23</v>
      </c>
      <c r="J88" s="0" t="n">
        <v>494</v>
      </c>
      <c r="K88" s="0" t="n">
        <v>13</v>
      </c>
      <c r="L88" s="0" t="n">
        <v>31622</v>
      </c>
      <c r="M88" s="0" t="n">
        <v>7703</v>
      </c>
    </row>
    <row r="89" customFormat="false" ht="14" hidden="false" customHeight="false" outlineLevel="0" collapsed="false">
      <c r="A89" s="0" t="s">
        <v>79</v>
      </c>
      <c r="B89" s="1" t="n">
        <v>43949</v>
      </c>
      <c r="C89" s="2" t="n">
        <v>2039</v>
      </c>
      <c r="D89" s="2" t="n">
        <v>9</v>
      </c>
      <c r="E89" s="2" t="n">
        <v>59</v>
      </c>
      <c r="F89" s="2" t="n">
        <v>4</v>
      </c>
      <c r="G89" s="2" t="n">
        <v>1166</v>
      </c>
      <c r="H89" s="2" t="n">
        <v>814</v>
      </c>
      <c r="I89" s="2" t="n">
        <v>21</v>
      </c>
      <c r="J89" s="2" t="n">
        <v>497</v>
      </c>
      <c r="K89" s="2" t="n">
        <v>14</v>
      </c>
      <c r="L89" s="2" t="n">
        <v>32817</v>
      </c>
      <c r="M89" s="2" t="n">
        <v>7994</v>
      </c>
    </row>
    <row r="90" customFormat="false" ht="14" hidden="false" customHeight="false" outlineLevel="0" collapsed="false">
      <c r="A90" s="0" t="s">
        <v>79</v>
      </c>
      <c r="B90" s="1" t="n">
        <v>43950</v>
      </c>
      <c r="C90" s="2" t="n">
        <v>2047</v>
      </c>
      <c r="D90" s="2" t="n">
        <v>8</v>
      </c>
      <c r="E90" s="2" t="n">
        <v>63</v>
      </c>
      <c r="F90" s="2" t="n">
        <v>4</v>
      </c>
      <c r="G90" s="2" t="n">
        <v>1232</v>
      </c>
      <c r="H90" s="2" t="n">
        <v>752</v>
      </c>
      <c r="I90" s="2" t="n">
        <v>21</v>
      </c>
      <c r="J90" s="2" t="n">
        <v>499</v>
      </c>
      <c r="K90" s="2" t="n">
        <v>15</v>
      </c>
      <c r="L90" s="2" t="n">
        <v>33577</v>
      </c>
      <c r="M90" s="2" t="n">
        <v>8179</v>
      </c>
    </row>
    <row r="91" customFormat="false" ht="14" hidden="false" customHeight="false" outlineLevel="0" collapsed="false">
      <c r="A91" s="0" t="s">
        <v>79</v>
      </c>
      <c r="B91" s="1" t="n">
        <v>43951</v>
      </c>
      <c r="C91" s="2" t="n">
        <v>2062</v>
      </c>
      <c r="D91" s="2" t="n">
        <v>15</v>
      </c>
      <c r="E91" s="2" t="n">
        <v>67</v>
      </c>
      <c r="F91" s="2" t="n">
        <v>4</v>
      </c>
      <c r="G91" s="2" t="n">
        <v>1288</v>
      </c>
      <c r="H91" s="2" t="n">
        <v>707</v>
      </c>
      <c r="I91" s="2" t="n">
        <v>19</v>
      </c>
      <c r="J91" s="2" t="n">
        <v>502</v>
      </c>
      <c r="K91" s="2" t="n">
        <v>16</v>
      </c>
      <c r="L91" s="2" t="n">
        <v>34476</v>
      </c>
      <c r="M91" s="2" t="n">
        <v>8398</v>
      </c>
    </row>
    <row r="92" customFormat="false" ht="14" hidden="false" customHeight="false" outlineLevel="0" collapsed="false">
      <c r="A92" s="0" t="s">
        <v>79</v>
      </c>
      <c r="B92" s="1" t="n">
        <v>43952</v>
      </c>
      <c r="C92" s="2" t="n">
        <v>2076</v>
      </c>
      <c r="D92" s="2" t="n">
        <v>14</v>
      </c>
      <c r="E92" s="2" t="n">
        <v>69</v>
      </c>
      <c r="F92" s="2" t="n">
        <v>2</v>
      </c>
      <c r="G92" s="2" t="n">
        <v>1348</v>
      </c>
      <c r="H92" s="2" t="n">
        <v>659</v>
      </c>
      <c r="I92" s="2" t="n">
        <v>20</v>
      </c>
      <c r="J92" s="2" t="n">
        <v>506</v>
      </c>
      <c r="K92" s="2" t="n">
        <v>17</v>
      </c>
      <c r="L92" s="2" t="n">
        <v>36221</v>
      </c>
      <c r="M92" s="2" t="n">
        <v>8823</v>
      </c>
    </row>
    <row r="93" customFormat="false" ht="14" hidden="false" customHeight="false" outlineLevel="0" collapsed="false">
      <c r="A93" s="0" t="s">
        <v>79</v>
      </c>
      <c r="B93" s="1" t="n">
        <v>43953</v>
      </c>
      <c r="C93" s="0" t="n">
        <f aca="false">Sheet1!AEX94</f>
        <v>2085</v>
      </c>
      <c r="D93" s="0" t="n">
        <f aca="false">Sheet1!AEY94</f>
        <v>9</v>
      </c>
      <c r="E93" s="0" t="n">
        <f aca="false">Sheet1!AEZ94</f>
        <v>75</v>
      </c>
      <c r="F93" s="0" t="n">
        <f aca="false">Sheet1!AFA94</f>
        <v>6</v>
      </c>
      <c r="G93" s="0" t="n">
        <f aca="false">Sheet1!AFB94</f>
        <v>1421</v>
      </c>
      <c r="H93" s="0" t="n">
        <f aca="false">Sheet1!AFC94</f>
        <v>589</v>
      </c>
      <c r="I93" s="0" t="n">
        <f aca="false">Sheet1!AFD94</f>
        <v>17</v>
      </c>
      <c r="J93" s="0" t="n">
        <f aca="false">Sheet1!AFE94</f>
        <v>508</v>
      </c>
      <c r="K93" s="0" t="n">
        <f aca="false">Sheet1!AFF94</f>
        <v>18</v>
      </c>
      <c r="L93" s="0" t="n">
        <f aca="false">Sheet1!AFG94</f>
        <v>36917</v>
      </c>
      <c r="M93" s="0" t="n">
        <f aca="false">Sheet1!AFH94</f>
        <v>8993</v>
      </c>
    </row>
    <row r="94" customFormat="false" ht="14" hidden="false" customHeight="false" outlineLevel="0" collapsed="false">
      <c r="A94" s="0" t="s">
        <v>79</v>
      </c>
      <c r="B94" s="1" t="n">
        <v>43954</v>
      </c>
      <c r="C94" s="0" t="n">
        <f aca="false">Sheet1!AEX95</f>
        <v>2088</v>
      </c>
      <c r="D94" s="0" t="n">
        <f aca="false">Sheet1!AEY95</f>
        <v>3</v>
      </c>
      <c r="E94" s="0" t="n">
        <f aca="false">Sheet1!AEZ95</f>
        <v>77</v>
      </c>
      <c r="F94" s="0" t="n">
        <f aca="false">Sheet1!AFA95</f>
        <v>2</v>
      </c>
      <c r="G94" s="0" t="n">
        <f aca="false">Sheet1!AFB95</f>
        <v>1463</v>
      </c>
      <c r="H94" s="0" t="n">
        <f aca="false">Sheet1!AFC95</f>
        <v>548</v>
      </c>
      <c r="I94" s="0" t="n">
        <f aca="false">Sheet1!AFD95</f>
        <v>17</v>
      </c>
      <c r="J94" s="0" t="n">
        <f aca="false">Sheet1!AFE95</f>
        <v>509</v>
      </c>
      <c r="K94" s="0" t="n">
        <f aca="false">Sheet1!AFF95</f>
        <v>19</v>
      </c>
      <c r="L94" s="0" t="n">
        <f aca="false">Sheet1!AFG95</f>
        <v>37557</v>
      </c>
      <c r="M94" s="0" t="n">
        <f aca="false">Sheet1!AFH95</f>
        <v>9148</v>
      </c>
    </row>
    <row r="95" customFormat="false" ht="14" hidden="false" customHeight="false" outlineLevel="0" collapsed="false">
      <c r="A95" s="0" t="s">
        <v>79</v>
      </c>
      <c r="B95" s="1" t="n">
        <v>43955</v>
      </c>
    </row>
    <row r="96" customFormat="false" ht="14" hidden="false" customHeight="false" outlineLevel="0" collapsed="false">
      <c r="A96" s="0" t="s">
        <v>79</v>
      </c>
      <c r="B96" s="1" t="n">
        <v>43956</v>
      </c>
    </row>
    <row r="97" customFormat="false" ht="14" hidden="false" customHeight="false" outlineLevel="0" collapsed="false">
      <c r="A97" s="0" t="s">
        <v>79</v>
      </c>
      <c r="B97" s="1" t="n">
        <v>43957</v>
      </c>
    </row>
    <row r="98" customFormat="false" ht="14" hidden="false" customHeight="false" outlineLevel="0" collapsed="false">
      <c r="A98" s="0" t="s">
        <v>79</v>
      </c>
      <c r="B98" s="1" t="n">
        <v>43958</v>
      </c>
    </row>
    <row r="99" customFormat="false" ht="14" hidden="false" customHeight="false" outlineLevel="0" collapsed="false">
      <c r="A99" s="0" t="s">
        <v>79</v>
      </c>
      <c r="B99" s="1" t="n">
        <v>43959</v>
      </c>
    </row>
    <row r="100" customFormat="false" ht="14" hidden="false" customHeight="false" outlineLevel="0" collapsed="false">
      <c r="A100" s="0" t="s">
        <v>79</v>
      </c>
      <c r="B100" s="1" t="n">
        <v>43960</v>
      </c>
    </row>
    <row r="101" customFormat="false" ht="14" hidden="false" customHeight="false" outlineLevel="0" collapsed="false">
      <c r="A101" s="0" t="s">
        <v>79</v>
      </c>
      <c r="B101" s="1" t="n">
        <v>43961</v>
      </c>
    </row>
    <row r="102" customFormat="false" ht="14" hidden="false" customHeight="false" outlineLevel="0" collapsed="false">
      <c r="A102" s="0" t="s">
        <v>79</v>
      </c>
      <c r="B102" s="1" t="n">
        <v>43962</v>
      </c>
    </row>
    <row r="103" customFormat="false" ht="14" hidden="false" customHeight="false" outlineLevel="0" collapsed="false">
      <c r="A103" s="0" t="s">
        <v>79</v>
      </c>
      <c r="B103" s="1" t="n">
        <v>43963</v>
      </c>
    </row>
    <row r="104" customFormat="false" ht="14" hidden="false" customHeight="false" outlineLevel="0" collapsed="false">
      <c r="A104" s="0" t="s">
        <v>79</v>
      </c>
      <c r="B104" s="1" t="n">
        <v>43964</v>
      </c>
    </row>
    <row r="105" customFormat="false" ht="14" hidden="false" customHeight="false" outlineLevel="0" collapsed="false">
      <c r="A105" s="0" t="s">
        <v>79</v>
      </c>
      <c r="B105" s="1" t="n">
        <v>43965</v>
      </c>
    </row>
    <row r="106" customFormat="false" ht="14" hidden="false" customHeight="false" outlineLevel="0" collapsed="false">
      <c r="A106" s="0" t="s">
        <v>79</v>
      </c>
      <c r="B106" s="1" t="n">
        <v>43966</v>
      </c>
    </row>
    <row r="107" customFormat="false" ht="14" hidden="false" customHeight="false" outlineLevel="0" collapsed="false">
      <c r="A107" s="0" t="s">
        <v>79</v>
      </c>
      <c r="B107" s="1" t="n">
        <v>43967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5"/>
  <sheetViews>
    <sheetView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C93" activeCellId="1" sqref="B90 C93"/>
    </sheetView>
  </sheetViews>
  <sheetFormatPr defaultColWidth="8.9921875" defaultRowHeight="14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80</v>
      </c>
      <c r="B2" s="1" t="n">
        <v>43862</v>
      </c>
    </row>
    <row r="3" customFormat="false" ht="14" hidden="false" customHeight="false" outlineLevel="0" collapsed="false">
      <c r="A3" s="0" t="s">
        <v>80</v>
      </c>
      <c r="B3" s="1" t="n">
        <v>43863</v>
      </c>
    </row>
    <row r="4" customFormat="false" ht="14" hidden="false" customHeight="false" outlineLevel="0" collapsed="false">
      <c r="A4" s="0" t="s">
        <v>80</v>
      </c>
      <c r="B4" s="1" t="n">
        <v>43864</v>
      </c>
    </row>
    <row r="5" customFormat="false" ht="14" hidden="false" customHeight="false" outlineLevel="0" collapsed="false">
      <c r="A5" s="0" t="s">
        <v>80</v>
      </c>
      <c r="B5" s="1" t="n">
        <v>43865</v>
      </c>
    </row>
    <row r="6" customFormat="false" ht="14" hidden="false" customHeight="false" outlineLevel="0" collapsed="false">
      <c r="A6" s="0" t="s">
        <v>80</v>
      </c>
      <c r="B6" s="1" t="n">
        <v>43866</v>
      </c>
    </row>
    <row r="7" customFormat="false" ht="14" hidden="false" customHeight="false" outlineLevel="0" collapsed="false">
      <c r="A7" s="0" t="s">
        <v>80</v>
      </c>
      <c r="B7" s="1" t="n">
        <v>43867</v>
      </c>
    </row>
    <row r="8" customFormat="false" ht="14" hidden="false" customHeight="false" outlineLevel="0" collapsed="false">
      <c r="A8" s="0" t="s">
        <v>80</v>
      </c>
      <c r="B8" s="1" t="n">
        <v>43868</v>
      </c>
    </row>
    <row r="9" customFormat="false" ht="14" hidden="false" customHeight="false" outlineLevel="0" collapsed="false">
      <c r="A9" s="0" t="s">
        <v>80</v>
      </c>
      <c r="B9" s="1" t="n">
        <v>43869</v>
      </c>
    </row>
    <row r="10" customFormat="false" ht="14" hidden="false" customHeight="false" outlineLevel="0" collapsed="false">
      <c r="A10" s="0" t="s">
        <v>80</v>
      </c>
      <c r="B10" s="1" t="n">
        <v>43870</v>
      </c>
    </row>
    <row r="11" customFormat="false" ht="14" hidden="false" customHeight="false" outlineLevel="0" collapsed="false">
      <c r="A11" s="0" t="s">
        <v>80</v>
      </c>
      <c r="B11" s="1" t="n">
        <v>43871</v>
      </c>
    </row>
    <row r="12" customFormat="false" ht="14" hidden="false" customHeight="false" outlineLevel="0" collapsed="false">
      <c r="A12" s="0" t="s">
        <v>80</v>
      </c>
      <c r="B12" s="1" t="n">
        <v>43872</v>
      </c>
    </row>
    <row r="13" customFormat="false" ht="14" hidden="false" customHeight="false" outlineLevel="0" collapsed="false">
      <c r="A13" s="0" t="s">
        <v>80</v>
      </c>
      <c r="B13" s="1" t="n">
        <v>43873</v>
      </c>
    </row>
    <row r="14" customFormat="false" ht="14" hidden="false" customHeight="false" outlineLevel="0" collapsed="false">
      <c r="A14" s="0" t="s">
        <v>80</v>
      </c>
      <c r="B14" s="1" t="n">
        <v>43874</v>
      </c>
    </row>
    <row r="15" customFormat="false" ht="14" hidden="false" customHeight="false" outlineLevel="0" collapsed="false">
      <c r="A15" s="0" t="s">
        <v>80</v>
      </c>
      <c r="B15" s="1" t="n">
        <v>43875</v>
      </c>
    </row>
    <row r="16" customFormat="false" ht="14" hidden="false" customHeight="false" outlineLevel="0" collapsed="false">
      <c r="A16" s="0" t="s">
        <v>80</v>
      </c>
      <c r="B16" s="1" t="n">
        <v>43876</v>
      </c>
    </row>
    <row r="17" customFormat="false" ht="14" hidden="false" customHeight="false" outlineLevel="0" collapsed="false">
      <c r="A17" s="0" t="s">
        <v>80</v>
      </c>
      <c r="B17" s="1" t="n">
        <v>43877</v>
      </c>
    </row>
    <row r="18" customFormat="false" ht="14" hidden="false" customHeight="false" outlineLevel="0" collapsed="false">
      <c r="A18" s="0" t="s">
        <v>80</v>
      </c>
      <c r="B18" s="1" t="n">
        <v>43878</v>
      </c>
    </row>
    <row r="19" customFormat="false" ht="14" hidden="false" customHeight="false" outlineLevel="0" collapsed="false">
      <c r="A19" s="0" t="s">
        <v>80</v>
      </c>
      <c r="B19" s="1" t="n">
        <v>43879</v>
      </c>
    </row>
    <row r="20" customFormat="false" ht="14" hidden="false" customHeight="false" outlineLevel="0" collapsed="false">
      <c r="A20" s="0" t="s">
        <v>80</v>
      </c>
      <c r="B20" s="1" t="n">
        <v>43880</v>
      </c>
    </row>
    <row r="21" customFormat="false" ht="14" hidden="false" customHeight="false" outlineLevel="0" collapsed="false">
      <c r="A21" s="0" t="s">
        <v>80</v>
      </c>
      <c r="B21" s="1" t="n">
        <v>43881</v>
      </c>
    </row>
    <row r="22" customFormat="false" ht="14" hidden="false" customHeight="false" outlineLevel="0" collapsed="false">
      <c r="A22" s="0" t="s">
        <v>80</v>
      </c>
      <c r="B22" s="1" t="n">
        <v>43882</v>
      </c>
    </row>
    <row r="23" customFormat="false" ht="14" hidden="false" customHeight="false" outlineLevel="0" collapsed="false">
      <c r="A23" s="0" t="s">
        <v>80</v>
      </c>
      <c r="B23" s="1" t="n">
        <v>43883</v>
      </c>
    </row>
    <row r="24" customFormat="false" ht="14" hidden="false" customHeight="false" outlineLevel="0" collapsed="false">
      <c r="A24" s="0" t="s">
        <v>80</v>
      </c>
      <c r="B24" s="1" t="n">
        <v>43884</v>
      </c>
    </row>
    <row r="25" customFormat="false" ht="14" hidden="false" customHeight="false" outlineLevel="0" collapsed="false">
      <c r="A25" s="0" t="s">
        <v>80</v>
      </c>
      <c r="B25" s="1" t="n">
        <v>43885</v>
      </c>
    </row>
    <row r="26" customFormat="false" ht="14" hidden="false" customHeight="false" outlineLevel="0" collapsed="false">
      <c r="A26" s="0" t="s">
        <v>80</v>
      </c>
      <c r="B26" s="1" t="n">
        <v>43886</v>
      </c>
    </row>
    <row r="27" customFormat="false" ht="14" hidden="false" customHeight="false" outlineLevel="0" collapsed="false">
      <c r="A27" s="0" t="s">
        <v>80</v>
      </c>
      <c r="B27" s="1" t="n">
        <v>43887</v>
      </c>
    </row>
    <row r="28" customFormat="false" ht="14" hidden="false" customHeight="false" outlineLevel="0" collapsed="false">
      <c r="A28" s="0" t="s">
        <v>80</v>
      </c>
      <c r="B28" s="1" t="n">
        <v>43888</v>
      </c>
    </row>
    <row r="29" customFormat="false" ht="14" hidden="false" customHeight="false" outlineLevel="0" collapsed="false">
      <c r="A29" s="0" t="s">
        <v>80</v>
      </c>
      <c r="B29" s="1" t="n">
        <v>43889</v>
      </c>
    </row>
    <row r="30" customFormat="false" ht="14" hidden="false" customHeight="false" outlineLevel="0" collapsed="false">
      <c r="A30" s="0" t="s">
        <v>80</v>
      </c>
      <c r="B30" s="1" t="n">
        <v>43890</v>
      </c>
    </row>
    <row r="31" customFormat="false" ht="14" hidden="false" customHeight="false" outlineLevel="0" collapsed="false">
      <c r="A31" s="0" t="s">
        <v>80</v>
      </c>
      <c r="B31" s="1" t="n">
        <v>43891</v>
      </c>
    </row>
    <row r="32" customFormat="false" ht="14" hidden="false" customHeight="false" outlineLevel="0" collapsed="false">
      <c r="A32" s="0" t="s">
        <v>80</v>
      </c>
      <c r="B32" s="1" t="n">
        <v>43892</v>
      </c>
    </row>
    <row r="33" customFormat="false" ht="14" hidden="false" customHeight="false" outlineLevel="0" collapsed="false">
      <c r="A33" s="0" t="s">
        <v>80</v>
      </c>
      <c r="B33" s="1" t="n">
        <v>43893</v>
      </c>
    </row>
    <row r="34" customFormat="false" ht="14" hidden="false" customHeight="false" outlineLevel="0" collapsed="false">
      <c r="A34" s="0" t="s">
        <v>80</v>
      </c>
      <c r="B34" s="1" t="n">
        <v>43894</v>
      </c>
    </row>
    <row r="35" customFormat="false" ht="14" hidden="false" customHeight="false" outlineLevel="0" collapsed="false">
      <c r="A35" s="0" t="s">
        <v>80</v>
      </c>
      <c r="B35" s="1" t="n">
        <v>43895</v>
      </c>
    </row>
    <row r="36" customFormat="false" ht="14" hidden="false" customHeight="false" outlineLevel="0" collapsed="false">
      <c r="A36" s="0" t="s">
        <v>80</v>
      </c>
      <c r="B36" s="1" t="n">
        <v>43896</v>
      </c>
    </row>
    <row r="37" customFormat="false" ht="14" hidden="false" customHeight="false" outlineLevel="0" collapsed="false">
      <c r="A37" s="0" t="s">
        <v>80</v>
      </c>
      <c r="B37" s="1" t="n">
        <v>43897</v>
      </c>
      <c r="C37" s="0" t="n">
        <v>16</v>
      </c>
      <c r="G37" s="0" t="n">
        <v>2</v>
      </c>
      <c r="H37" s="0" t="n">
        <v>14</v>
      </c>
    </row>
    <row r="38" customFormat="false" ht="14" hidden="false" customHeight="false" outlineLevel="0" collapsed="false">
      <c r="A38" s="0" t="s">
        <v>80</v>
      </c>
      <c r="B38" s="1" t="n">
        <v>43898</v>
      </c>
      <c r="C38" s="0" t="n">
        <v>16</v>
      </c>
      <c r="D38" s="0" t="n">
        <v>0</v>
      </c>
      <c r="G38" s="0" t="n">
        <v>2</v>
      </c>
      <c r="H38" s="0" t="n">
        <v>14</v>
      </c>
      <c r="J38" s="0" t="n">
        <v>3.1</v>
      </c>
    </row>
    <row r="39" customFormat="false" ht="14" hidden="false" customHeight="false" outlineLevel="0" collapsed="false">
      <c r="A39" s="0" t="s">
        <v>80</v>
      </c>
      <c r="B39" s="1" t="n">
        <v>43899</v>
      </c>
      <c r="C39" s="0" t="n">
        <v>16</v>
      </c>
      <c r="D39" s="0" t="n">
        <v>0</v>
      </c>
      <c r="G39" s="0" t="n">
        <v>2</v>
      </c>
      <c r="H39" s="0" t="n">
        <v>14</v>
      </c>
      <c r="J39" s="0" t="n">
        <v>3.1</v>
      </c>
    </row>
    <row r="40" customFormat="false" ht="14" hidden="false" customHeight="false" outlineLevel="0" collapsed="false">
      <c r="A40" s="0" t="s">
        <v>80</v>
      </c>
      <c r="B40" s="1" t="n">
        <v>43900</v>
      </c>
      <c r="C40" s="0" t="n">
        <v>18</v>
      </c>
      <c r="D40" s="0" t="n">
        <v>2</v>
      </c>
      <c r="G40" s="0" t="n">
        <v>9</v>
      </c>
      <c r="H40" s="0" t="n">
        <v>9</v>
      </c>
      <c r="J40" s="0" t="n">
        <v>3.5</v>
      </c>
    </row>
    <row r="41" customFormat="false" ht="14" hidden="false" customHeight="false" outlineLevel="0" collapsed="false">
      <c r="A41" s="0" t="s">
        <v>80</v>
      </c>
      <c r="B41" s="1" t="n">
        <v>43901</v>
      </c>
      <c r="C41" s="0" t="n">
        <v>18</v>
      </c>
      <c r="D41" s="0" t="n">
        <v>0</v>
      </c>
      <c r="G41" s="0" t="n">
        <v>9</v>
      </c>
      <c r="H41" s="0" t="n">
        <v>9</v>
      </c>
      <c r="J41" s="0" t="n">
        <v>3.5</v>
      </c>
    </row>
    <row r="42" customFormat="false" ht="14" hidden="false" customHeight="false" outlineLevel="0" collapsed="false">
      <c r="A42" s="0" t="s">
        <v>80</v>
      </c>
      <c r="B42" s="1" t="n">
        <v>43902</v>
      </c>
      <c r="C42" s="0" t="n">
        <v>18</v>
      </c>
      <c r="D42" s="0" t="n">
        <v>0</v>
      </c>
      <c r="G42" s="0" t="n">
        <v>9</v>
      </c>
      <c r="H42" s="0" t="n">
        <v>9</v>
      </c>
      <c r="J42" s="0" t="n">
        <v>3.5</v>
      </c>
    </row>
    <row r="43" customFormat="false" ht="14" hidden="false" customHeight="false" outlineLevel="0" collapsed="false">
      <c r="A43" s="0" t="s">
        <v>80</v>
      </c>
      <c r="B43" s="1" t="n">
        <v>43903</v>
      </c>
      <c r="C43" s="0" t="n">
        <v>18</v>
      </c>
      <c r="D43" s="0" t="n">
        <v>0</v>
      </c>
      <c r="G43" s="0" t="n">
        <v>9</v>
      </c>
      <c r="H43" s="0" t="n">
        <v>9</v>
      </c>
      <c r="J43" s="0" t="n">
        <v>3.5</v>
      </c>
    </row>
    <row r="44" customFormat="false" ht="14" hidden="false" customHeight="false" outlineLevel="0" collapsed="false">
      <c r="A44" s="0" t="s">
        <v>80</v>
      </c>
      <c r="B44" s="1" t="n">
        <v>43904</v>
      </c>
      <c r="C44" s="0" t="n">
        <v>19</v>
      </c>
      <c r="D44" s="0" t="n">
        <v>1</v>
      </c>
      <c r="G44" s="0" t="n">
        <v>9</v>
      </c>
      <c r="H44" s="0" t="n">
        <v>10</v>
      </c>
      <c r="J44" s="0" t="n">
        <v>3.7</v>
      </c>
    </row>
    <row r="45" customFormat="false" ht="14" hidden="false" customHeight="false" outlineLevel="0" collapsed="false">
      <c r="A45" s="0" t="s">
        <v>80</v>
      </c>
      <c r="B45" s="1" t="n">
        <v>43905</v>
      </c>
      <c r="C45" s="0" t="n">
        <v>19</v>
      </c>
      <c r="D45" s="0" t="n">
        <v>0</v>
      </c>
      <c r="G45" s="0" t="n">
        <v>9</v>
      </c>
      <c r="H45" s="0" t="n">
        <v>10</v>
      </c>
      <c r="J45" s="0" t="n">
        <v>3.7</v>
      </c>
    </row>
    <row r="46" customFormat="false" ht="14" hidden="false" customHeight="false" outlineLevel="0" collapsed="false">
      <c r="A46" s="0" t="s">
        <v>80</v>
      </c>
      <c r="B46" s="1" t="n">
        <v>43906</v>
      </c>
      <c r="C46" s="0" t="n">
        <v>22</v>
      </c>
      <c r="D46" s="0" t="n">
        <v>3</v>
      </c>
      <c r="G46" s="0" t="n">
        <v>9</v>
      </c>
      <c r="H46" s="0" t="n">
        <v>13</v>
      </c>
      <c r="J46" s="0" t="n">
        <v>4.3</v>
      </c>
    </row>
    <row r="47" customFormat="false" ht="14" hidden="false" customHeight="false" outlineLevel="0" collapsed="false">
      <c r="A47" s="0" t="s">
        <v>80</v>
      </c>
      <c r="B47" s="1" t="n">
        <v>43907</v>
      </c>
      <c r="C47" s="0" t="n">
        <v>22</v>
      </c>
      <c r="D47" s="0" t="n">
        <v>0</v>
      </c>
      <c r="G47" s="0" t="n">
        <v>9</v>
      </c>
      <c r="H47" s="0" t="n">
        <v>13</v>
      </c>
      <c r="J47" s="0" t="n">
        <v>4.3</v>
      </c>
    </row>
    <row r="48" customFormat="false" ht="14" hidden="false" customHeight="false" outlineLevel="0" collapsed="false">
      <c r="A48" s="0" t="s">
        <v>80</v>
      </c>
      <c r="B48" s="1" t="n">
        <v>43908</v>
      </c>
      <c r="C48" s="0" t="n">
        <v>33</v>
      </c>
      <c r="D48" s="0" t="n">
        <v>11</v>
      </c>
      <c r="G48" s="0" t="n">
        <v>12</v>
      </c>
      <c r="H48" s="0" t="n">
        <v>21</v>
      </c>
      <c r="J48" s="0" t="n">
        <v>6.5</v>
      </c>
    </row>
    <row r="49" customFormat="false" ht="14" hidden="false" customHeight="false" outlineLevel="0" collapsed="false">
      <c r="A49" s="0" t="s">
        <v>80</v>
      </c>
      <c r="B49" s="1" t="n">
        <v>43909</v>
      </c>
      <c r="C49" s="0" t="n">
        <v>39</v>
      </c>
      <c r="D49" s="0" t="n">
        <v>6</v>
      </c>
      <c r="G49" s="0" t="n">
        <v>13</v>
      </c>
      <c r="H49" s="0" t="n">
        <v>26</v>
      </c>
      <c r="J49" s="0" t="n">
        <v>8</v>
      </c>
    </row>
    <row r="50" customFormat="false" ht="14" hidden="false" customHeight="false" outlineLevel="0" collapsed="false">
      <c r="A50" s="0" t="s">
        <v>80</v>
      </c>
      <c r="B50" s="1" t="n">
        <v>43910</v>
      </c>
      <c r="C50" s="0" t="n">
        <v>48</v>
      </c>
      <c r="D50" s="0" t="n">
        <v>9</v>
      </c>
      <c r="G50" s="0" t="n">
        <v>13</v>
      </c>
      <c r="H50" s="0" t="n">
        <v>35</v>
      </c>
      <c r="J50" s="0" t="n">
        <v>9</v>
      </c>
    </row>
    <row r="51" customFormat="false" ht="14" hidden="false" customHeight="false" outlineLevel="0" collapsed="false">
      <c r="A51" s="0" t="s">
        <v>80</v>
      </c>
      <c r="B51" s="1" t="n">
        <v>43911</v>
      </c>
      <c r="C51" s="0" t="n">
        <v>52</v>
      </c>
      <c r="D51" s="0" t="n">
        <v>4</v>
      </c>
      <c r="G51" s="0" t="n">
        <v>13</v>
      </c>
      <c r="H51" s="0" t="n">
        <v>39</v>
      </c>
      <c r="J51" s="0" t="n">
        <v>10</v>
      </c>
    </row>
    <row r="52" customFormat="false" ht="14" hidden="false" customHeight="false" outlineLevel="0" collapsed="false">
      <c r="A52" s="0" t="s">
        <v>80</v>
      </c>
      <c r="B52" s="1" t="n">
        <v>43912</v>
      </c>
      <c r="C52" s="0" t="n">
        <v>52</v>
      </c>
      <c r="D52" s="0" t="n">
        <v>0</v>
      </c>
      <c r="G52" s="0" t="n">
        <v>13</v>
      </c>
      <c r="H52" s="0" t="n">
        <v>39</v>
      </c>
      <c r="J52" s="0" t="n">
        <v>10</v>
      </c>
    </row>
    <row r="53" customFormat="false" ht="14" hidden="false" customHeight="false" outlineLevel="0" collapsed="false">
      <c r="A53" s="0" t="s">
        <v>80</v>
      </c>
      <c r="B53" s="1" t="n">
        <v>43913</v>
      </c>
      <c r="C53" s="0" t="n">
        <v>55</v>
      </c>
      <c r="D53" s="0" t="n">
        <v>3</v>
      </c>
      <c r="G53" s="0" t="n">
        <v>17</v>
      </c>
      <c r="H53" s="0" t="n">
        <v>38</v>
      </c>
      <c r="J53" s="0" t="n">
        <v>11</v>
      </c>
    </row>
    <row r="54" customFormat="false" ht="14" hidden="false" customHeight="false" outlineLevel="0" collapsed="false">
      <c r="A54" s="0" t="s">
        <v>80</v>
      </c>
      <c r="B54" s="1" t="n">
        <v>43914</v>
      </c>
      <c r="C54" s="0" t="n">
        <v>66</v>
      </c>
      <c r="D54" s="0" t="n">
        <v>11</v>
      </c>
      <c r="G54" s="0" t="n">
        <v>17</v>
      </c>
      <c r="H54" s="0" t="n">
        <v>49</v>
      </c>
      <c r="J54" s="0" t="n">
        <v>13</v>
      </c>
    </row>
    <row r="55" customFormat="false" ht="14" hidden="false" customHeight="false" outlineLevel="0" collapsed="false">
      <c r="A55" s="0" t="s">
        <v>80</v>
      </c>
      <c r="B55" s="1" t="n">
        <v>43915</v>
      </c>
      <c r="C55" s="0" t="n">
        <v>84</v>
      </c>
      <c r="D55" s="0" t="n">
        <v>18</v>
      </c>
      <c r="G55" s="0" t="n">
        <v>17</v>
      </c>
      <c r="H55" s="0" t="n">
        <v>67</v>
      </c>
      <c r="J55" s="0" t="n">
        <v>16</v>
      </c>
    </row>
    <row r="56" customFormat="false" ht="14" hidden="false" customHeight="false" outlineLevel="0" collapsed="false">
      <c r="A56" s="0" t="s">
        <v>80</v>
      </c>
      <c r="B56" s="1" t="n">
        <v>43916</v>
      </c>
      <c r="C56" s="0" t="n">
        <v>99</v>
      </c>
      <c r="D56" s="0" t="n">
        <v>15</v>
      </c>
      <c r="G56" s="0" t="n">
        <v>17</v>
      </c>
      <c r="H56" s="0" t="n">
        <v>82</v>
      </c>
      <c r="J56" s="0" t="n">
        <v>19</v>
      </c>
    </row>
    <row r="57" customFormat="false" ht="14" hidden="false" customHeight="false" outlineLevel="0" collapsed="false">
      <c r="A57" s="0" t="s">
        <v>80</v>
      </c>
      <c r="B57" s="1" t="n">
        <v>43917</v>
      </c>
      <c r="C57" s="0" t="n">
        <v>109</v>
      </c>
      <c r="D57" s="0" t="n">
        <v>10</v>
      </c>
      <c r="G57" s="0" t="n">
        <v>23</v>
      </c>
      <c r="H57" s="0" t="n">
        <v>86</v>
      </c>
      <c r="J57" s="0" t="n">
        <v>21</v>
      </c>
    </row>
    <row r="58" customFormat="false" ht="14" hidden="false" customHeight="false" outlineLevel="0" collapsed="false">
      <c r="A58" s="0" t="s">
        <v>80</v>
      </c>
      <c r="B58" s="1" t="n">
        <v>43918</v>
      </c>
      <c r="C58" s="0" t="n">
        <v>131</v>
      </c>
      <c r="D58" s="0" t="n">
        <v>22</v>
      </c>
      <c r="G58" s="0" t="n">
        <v>23</v>
      </c>
      <c r="H58" s="0" t="n">
        <v>108</v>
      </c>
      <c r="J58" s="0" t="n">
        <v>26</v>
      </c>
    </row>
    <row r="59" customFormat="false" ht="14" hidden="false" customHeight="false" outlineLevel="0" collapsed="false">
      <c r="A59" s="0" t="s">
        <v>80</v>
      </c>
      <c r="B59" s="1" t="n">
        <v>43919</v>
      </c>
      <c r="C59" s="0" t="n">
        <v>152</v>
      </c>
      <c r="D59" s="0" t="n">
        <v>21</v>
      </c>
      <c r="G59" s="0" t="n">
        <v>23</v>
      </c>
      <c r="H59" s="0" t="n">
        <v>129</v>
      </c>
      <c r="J59" s="0" t="n">
        <v>30</v>
      </c>
    </row>
    <row r="60" customFormat="false" ht="14" hidden="false" customHeight="false" outlineLevel="0" collapsed="false">
      <c r="A60" s="0" t="s">
        <v>80</v>
      </c>
      <c r="B60" s="1" t="n">
        <v>43920</v>
      </c>
      <c r="C60" s="0" t="n">
        <v>167</v>
      </c>
      <c r="D60" s="0" t="n">
        <v>15</v>
      </c>
      <c r="G60" s="0" t="n">
        <v>23</v>
      </c>
      <c r="H60" s="0" t="n">
        <v>144</v>
      </c>
      <c r="J60" s="0" t="n">
        <v>33</v>
      </c>
    </row>
    <row r="61" customFormat="false" ht="14" hidden="false" customHeight="false" outlineLevel="0" collapsed="false">
      <c r="A61" s="0" t="s">
        <v>80</v>
      </c>
      <c r="B61" s="1" t="n">
        <v>43921</v>
      </c>
      <c r="C61" s="0" t="n">
        <v>179</v>
      </c>
      <c r="D61" s="0" t="n">
        <v>12</v>
      </c>
      <c r="G61" s="0" t="n">
        <v>29</v>
      </c>
      <c r="H61" s="0" t="n">
        <v>150</v>
      </c>
      <c r="I61" s="0" t="n">
        <v>3</v>
      </c>
      <c r="J61" s="0" t="n">
        <v>35</v>
      </c>
    </row>
    <row r="62" customFormat="false" ht="14" hidden="false" customHeight="false" outlineLevel="0" collapsed="false">
      <c r="A62" s="0" t="s">
        <v>80</v>
      </c>
      <c r="B62" s="1" t="n">
        <v>43922</v>
      </c>
      <c r="C62" s="0" t="n">
        <v>192</v>
      </c>
      <c r="D62" s="0" t="n">
        <v>13</v>
      </c>
      <c r="E62" s="0" t="n">
        <v>1</v>
      </c>
      <c r="F62" s="0" t="n">
        <v>1</v>
      </c>
      <c r="G62" s="0" t="n">
        <v>34</v>
      </c>
      <c r="H62" s="0" t="n">
        <v>157</v>
      </c>
      <c r="I62" s="0" t="n">
        <v>3</v>
      </c>
      <c r="J62" s="0" t="n">
        <v>38</v>
      </c>
      <c r="K62" s="0" t="n">
        <v>0.2</v>
      </c>
    </row>
    <row r="63" customFormat="false" ht="14" hidden="false" customHeight="false" outlineLevel="0" collapsed="false">
      <c r="A63" s="0" t="s">
        <v>80</v>
      </c>
      <c r="B63" s="1" t="n">
        <v>43923</v>
      </c>
      <c r="C63" s="0" t="n">
        <v>210</v>
      </c>
      <c r="D63" s="0" t="n">
        <v>18</v>
      </c>
      <c r="E63" s="0" t="n">
        <v>1</v>
      </c>
      <c r="G63" s="0" t="n">
        <v>34</v>
      </c>
      <c r="H63" s="0" t="n">
        <v>175</v>
      </c>
      <c r="I63" s="0" t="n">
        <v>3</v>
      </c>
      <c r="J63" s="0" t="n">
        <v>41</v>
      </c>
      <c r="K63" s="0" t="n">
        <v>0.2</v>
      </c>
    </row>
    <row r="64" customFormat="false" ht="14" hidden="false" customHeight="false" outlineLevel="0" collapsed="false">
      <c r="A64" s="0" t="s">
        <v>80</v>
      </c>
      <c r="B64" s="1" t="n">
        <v>43924</v>
      </c>
      <c r="C64" s="0" t="n">
        <v>231</v>
      </c>
      <c r="D64" s="0" t="n">
        <v>21</v>
      </c>
      <c r="E64" s="0" t="n">
        <v>1</v>
      </c>
      <c r="G64" s="0" t="n">
        <v>57</v>
      </c>
      <c r="H64" s="0" t="n">
        <v>173</v>
      </c>
      <c r="I64" s="0" t="n">
        <v>3</v>
      </c>
      <c r="J64" s="0" t="n">
        <v>45</v>
      </c>
      <c r="K64" s="0" t="n">
        <v>0.2</v>
      </c>
    </row>
    <row r="65" customFormat="false" ht="14" hidden="false" customHeight="false" outlineLevel="0" collapsed="false">
      <c r="A65" s="0" t="s">
        <v>80</v>
      </c>
      <c r="B65" s="1" t="n">
        <v>43925</v>
      </c>
      <c r="C65" s="0" t="n">
        <v>252</v>
      </c>
      <c r="D65" s="0" t="n">
        <v>21</v>
      </c>
      <c r="E65" s="0" t="n">
        <v>1</v>
      </c>
      <c r="G65" s="0" t="n">
        <v>57</v>
      </c>
      <c r="H65" s="0" t="n">
        <v>194</v>
      </c>
      <c r="I65" s="0" t="n">
        <v>3</v>
      </c>
      <c r="J65" s="0" t="n">
        <v>49</v>
      </c>
      <c r="K65" s="0" t="n">
        <v>0.2</v>
      </c>
    </row>
    <row r="66" customFormat="false" ht="14" hidden="false" customHeight="false" outlineLevel="0" collapsed="false">
      <c r="A66" s="0" t="s">
        <v>80</v>
      </c>
      <c r="B66" s="1" t="n">
        <v>43926</v>
      </c>
      <c r="C66" s="0" t="n">
        <v>277</v>
      </c>
      <c r="D66" s="0" t="n">
        <v>25</v>
      </c>
      <c r="E66" s="0" t="n">
        <v>2</v>
      </c>
      <c r="F66" s="0" t="n">
        <v>1</v>
      </c>
      <c r="G66" s="0" t="n">
        <v>61</v>
      </c>
      <c r="H66" s="0" t="n">
        <v>214</v>
      </c>
      <c r="I66" s="0" t="n">
        <v>3</v>
      </c>
      <c r="J66" s="0" t="n">
        <v>54</v>
      </c>
      <c r="K66" s="0" t="n">
        <v>0.4</v>
      </c>
    </row>
    <row r="67" customFormat="false" ht="14" hidden="false" customHeight="false" outlineLevel="0" collapsed="false">
      <c r="A67" s="0" t="s">
        <v>80</v>
      </c>
      <c r="B67" s="1" t="n">
        <v>43927</v>
      </c>
      <c r="C67" s="0" t="n">
        <v>298</v>
      </c>
      <c r="D67" s="0" t="n">
        <v>21</v>
      </c>
      <c r="E67" s="0" t="n">
        <v>2</v>
      </c>
      <c r="G67" s="0" t="n">
        <v>61</v>
      </c>
      <c r="H67" s="0" t="n">
        <v>235</v>
      </c>
      <c r="I67" s="0" t="n">
        <v>3</v>
      </c>
      <c r="J67" s="0" t="n">
        <v>58</v>
      </c>
      <c r="K67" s="0" t="n">
        <v>0.4</v>
      </c>
    </row>
    <row r="68" customFormat="false" ht="14" hidden="false" customHeight="false" outlineLevel="0" collapsed="false">
      <c r="A68" s="0" t="s">
        <v>80</v>
      </c>
      <c r="B68" s="1" t="n">
        <v>43928</v>
      </c>
      <c r="C68" s="0" t="n">
        <v>331</v>
      </c>
      <c r="D68" s="0" t="n">
        <v>33</v>
      </c>
      <c r="E68" s="0" t="n">
        <v>2</v>
      </c>
      <c r="G68" s="0" t="n">
        <v>61</v>
      </c>
      <c r="H68" s="0" t="n">
        <v>268</v>
      </c>
      <c r="I68" s="0" t="n">
        <v>3</v>
      </c>
      <c r="J68" s="0" t="n">
        <v>65</v>
      </c>
      <c r="K68" s="0" t="n">
        <v>0.4</v>
      </c>
    </row>
    <row r="69" customFormat="false" ht="14" hidden="false" customHeight="false" outlineLevel="0" collapsed="false">
      <c r="A69" s="0" t="s">
        <v>80</v>
      </c>
      <c r="B69" s="1" t="n">
        <v>43929</v>
      </c>
      <c r="C69" s="0" t="n">
        <v>371</v>
      </c>
      <c r="D69" s="0" t="n">
        <v>40</v>
      </c>
      <c r="E69" s="0" t="n">
        <v>2</v>
      </c>
      <c r="G69" s="0" t="n">
        <v>67</v>
      </c>
      <c r="H69" s="0" t="n">
        <v>302</v>
      </c>
      <c r="I69" s="0" t="n">
        <v>3</v>
      </c>
      <c r="J69" s="0" t="n">
        <v>73</v>
      </c>
      <c r="K69" s="0" t="n">
        <v>0.4</v>
      </c>
    </row>
    <row r="70" customFormat="false" ht="14" hidden="false" customHeight="false" outlineLevel="0" collapsed="false">
      <c r="A70" s="0" t="s">
        <v>80</v>
      </c>
      <c r="B70" s="1" t="n">
        <v>43930</v>
      </c>
      <c r="C70" s="0" t="n">
        <v>419</v>
      </c>
      <c r="D70" s="0" t="n">
        <v>48</v>
      </c>
      <c r="E70" s="0" t="n">
        <v>2</v>
      </c>
      <c r="G70" s="0" t="n">
        <v>72</v>
      </c>
      <c r="H70" s="0" t="n">
        <v>345</v>
      </c>
      <c r="I70" s="0" t="n">
        <v>3</v>
      </c>
      <c r="J70" s="0" t="n">
        <v>82</v>
      </c>
      <c r="K70" s="0" t="n">
        <v>0.4</v>
      </c>
    </row>
    <row r="71" customFormat="false" ht="14" hidden="false" customHeight="false" outlineLevel="0" collapsed="false">
      <c r="A71" s="0" t="s">
        <v>80</v>
      </c>
      <c r="B71" s="1" t="n">
        <v>43931</v>
      </c>
      <c r="C71" s="0" t="n">
        <v>457</v>
      </c>
      <c r="D71" s="0" t="n">
        <v>38</v>
      </c>
      <c r="E71" s="0" t="n">
        <v>3</v>
      </c>
      <c r="F71" s="0" t="n">
        <v>1</v>
      </c>
      <c r="G71" s="0" t="n">
        <v>109</v>
      </c>
      <c r="H71" s="0" t="n">
        <v>345</v>
      </c>
      <c r="I71" s="0" t="n">
        <v>3</v>
      </c>
      <c r="J71" s="0" t="n">
        <v>89</v>
      </c>
      <c r="K71" s="0" t="n">
        <v>0.6</v>
      </c>
    </row>
    <row r="72" customFormat="false" ht="14" hidden="false" customHeight="false" outlineLevel="0" collapsed="false">
      <c r="A72" s="0" t="s">
        <v>80</v>
      </c>
      <c r="B72" s="1" t="n">
        <v>43932</v>
      </c>
      <c r="C72" s="0" t="n">
        <v>484</v>
      </c>
      <c r="D72" s="0" t="n">
        <v>27</v>
      </c>
      <c r="E72" s="0" t="n">
        <v>3</v>
      </c>
      <c r="G72" s="0" t="n">
        <v>109</v>
      </c>
      <c r="H72" s="0" t="n">
        <v>372</v>
      </c>
      <c r="I72" s="0" t="n">
        <v>3</v>
      </c>
      <c r="J72" s="0" t="n">
        <v>95</v>
      </c>
      <c r="K72" s="0" t="n">
        <v>0.6</v>
      </c>
    </row>
    <row r="73" customFormat="false" ht="14" hidden="false" customHeight="false" outlineLevel="0" collapsed="false">
      <c r="A73" s="0" t="s">
        <v>80</v>
      </c>
      <c r="B73" s="1" t="n">
        <v>43933</v>
      </c>
      <c r="C73" s="0" t="n">
        <v>546</v>
      </c>
      <c r="D73" s="0" t="n">
        <v>62</v>
      </c>
      <c r="E73" s="0" t="n">
        <v>3</v>
      </c>
      <c r="G73" s="0" t="n">
        <v>109</v>
      </c>
      <c r="H73" s="0" t="n">
        <v>434</v>
      </c>
      <c r="I73" s="0" t="n">
        <v>3</v>
      </c>
      <c r="J73" s="0" t="n">
        <v>107</v>
      </c>
      <c r="K73" s="0" t="n">
        <v>0.6</v>
      </c>
    </row>
    <row r="74" customFormat="false" ht="14" hidden="false" customHeight="false" outlineLevel="0" collapsed="false">
      <c r="A74" s="0" t="s">
        <v>80</v>
      </c>
      <c r="B74" s="1" t="n">
        <v>43934</v>
      </c>
      <c r="C74" s="0" t="n">
        <v>599</v>
      </c>
      <c r="D74" s="0" t="n">
        <v>53</v>
      </c>
      <c r="E74" s="0" t="n">
        <v>4</v>
      </c>
      <c r="F74" s="0" t="n">
        <v>1</v>
      </c>
      <c r="G74" s="0" t="n">
        <v>109</v>
      </c>
      <c r="H74" s="0" t="n">
        <v>486</v>
      </c>
      <c r="I74" s="0" t="n">
        <v>3</v>
      </c>
      <c r="J74" s="0" t="n">
        <v>117</v>
      </c>
      <c r="K74" s="0" t="n">
        <v>0.8</v>
      </c>
    </row>
    <row r="75" customFormat="false" ht="14" hidden="false" customHeight="false" outlineLevel="0" collapsed="false">
      <c r="A75" s="0" t="s">
        <v>80</v>
      </c>
      <c r="B75" s="1" t="n">
        <v>43935</v>
      </c>
      <c r="C75" s="0" t="n">
        <v>727</v>
      </c>
      <c r="D75" s="0" t="n">
        <v>128</v>
      </c>
      <c r="E75" s="0" t="n">
        <v>4</v>
      </c>
      <c r="F75" s="0" t="n">
        <v>0</v>
      </c>
      <c r="G75" s="0" t="n">
        <v>124</v>
      </c>
      <c r="H75" s="0" t="n">
        <v>599</v>
      </c>
      <c r="I75" s="0" t="n">
        <v>3</v>
      </c>
      <c r="J75" s="0" t="n">
        <v>142</v>
      </c>
      <c r="K75" s="0" t="n">
        <v>0.8</v>
      </c>
    </row>
    <row r="76" customFormat="false" ht="14" hidden="false" customHeight="false" outlineLevel="0" collapsed="false">
      <c r="A76" s="0" t="s">
        <v>80</v>
      </c>
      <c r="B76" s="1" t="n">
        <v>43936</v>
      </c>
      <c r="C76" s="0" t="n">
        <v>813</v>
      </c>
      <c r="D76" s="0" t="n">
        <v>86</v>
      </c>
      <c r="E76" s="0" t="n">
        <v>4</v>
      </c>
      <c r="F76" s="0" t="n">
        <v>0</v>
      </c>
      <c r="G76" s="0" t="n">
        <v>130</v>
      </c>
      <c r="H76" s="0" t="n">
        <v>679</v>
      </c>
      <c r="I76" s="0" t="n">
        <v>3</v>
      </c>
      <c r="J76" s="0" t="n">
        <v>159</v>
      </c>
      <c r="K76" s="0" t="n">
        <v>0.8</v>
      </c>
    </row>
    <row r="77" customFormat="false" ht="14" hidden="false" customHeight="false" outlineLevel="0" collapsed="false">
      <c r="A77" s="0" t="s">
        <v>80</v>
      </c>
      <c r="B77" s="1" t="n">
        <v>43937</v>
      </c>
      <c r="C77" s="0" t="n">
        <v>910</v>
      </c>
      <c r="D77" s="0" t="n">
        <v>97</v>
      </c>
      <c r="E77" s="0" t="n">
        <v>4</v>
      </c>
      <c r="F77" s="0" t="n">
        <v>0</v>
      </c>
      <c r="G77" s="0" t="n">
        <v>131</v>
      </c>
      <c r="H77" s="0" t="n">
        <v>775</v>
      </c>
      <c r="I77" s="0" t="n">
        <v>3</v>
      </c>
      <c r="J77" s="0" t="n">
        <v>178</v>
      </c>
      <c r="K77" s="0" t="n">
        <v>0.8</v>
      </c>
    </row>
    <row r="78" customFormat="false" ht="14" hidden="false" customHeight="false" outlineLevel="0" collapsed="false">
      <c r="A78" s="0" t="s">
        <v>80</v>
      </c>
      <c r="B78" s="1" t="n">
        <v>43938</v>
      </c>
      <c r="C78" s="0" t="n">
        <v>1019</v>
      </c>
      <c r="D78" s="0" t="n">
        <v>109</v>
      </c>
      <c r="E78" s="0" t="n">
        <v>4</v>
      </c>
      <c r="F78" s="0" t="n">
        <v>0</v>
      </c>
      <c r="G78" s="0" t="n">
        <v>176</v>
      </c>
      <c r="H78" s="0" t="n">
        <v>839</v>
      </c>
      <c r="I78" s="0" t="n">
        <v>3</v>
      </c>
      <c r="J78" s="0" t="n">
        <v>200</v>
      </c>
      <c r="K78" s="0" t="n">
        <v>0.8</v>
      </c>
    </row>
    <row r="79" customFormat="false" ht="14" hidden="false" customHeight="false" outlineLevel="0" collapsed="false">
      <c r="A79" s="0" t="s">
        <v>80</v>
      </c>
      <c r="B79" s="1" t="n">
        <v>43939</v>
      </c>
      <c r="C79" s="0" t="n">
        <v>1069</v>
      </c>
      <c r="D79" s="0" t="n">
        <v>50</v>
      </c>
      <c r="E79" s="0" t="n">
        <v>6</v>
      </c>
      <c r="F79" s="0" t="n">
        <v>2</v>
      </c>
      <c r="G79" s="0" t="n">
        <v>176</v>
      </c>
      <c r="H79" s="0" t="n">
        <v>887</v>
      </c>
      <c r="I79" s="0" t="n">
        <v>3</v>
      </c>
      <c r="J79" s="0" t="n">
        <v>209</v>
      </c>
      <c r="K79" s="0" t="n">
        <v>1</v>
      </c>
    </row>
    <row r="80" customFormat="false" ht="14" hidden="false" customHeight="false" outlineLevel="0" collapsed="false">
      <c r="A80" s="0" t="s">
        <v>80</v>
      </c>
      <c r="B80" s="1" t="n">
        <v>43940</v>
      </c>
      <c r="C80" s="0" t="n">
        <v>1180</v>
      </c>
      <c r="D80" s="0" t="n">
        <v>111</v>
      </c>
      <c r="E80" s="0" t="n">
        <v>6</v>
      </c>
      <c r="F80" s="0" t="n">
        <v>0</v>
      </c>
      <c r="G80" s="0" t="n">
        <v>176</v>
      </c>
      <c r="H80" s="0" t="n">
        <v>998</v>
      </c>
      <c r="I80" s="0" t="n">
        <v>3</v>
      </c>
      <c r="J80" s="0" t="n">
        <v>231</v>
      </c>
      <c r="K80" s="0" t="n">
        <v>1</v>
      </c>
    </row>
    <row r="81" customFormat="false" ht="14" hidden="false" customHeight="false" outlineLevel="0" collapsed="false">
      <c r="A81" s="0" t="s">
        <v>80</v>
      </c>
      <c r="B81" s="1" t="n">
        <v>43941</v>
      </c>
      <c r="C81" s="0" t="n">
        <v>1266</v>
      </c>
      <c r="D81" s="0" t="n">
        <v>86</v>
      </c>
      <c r="E81" s="0" t="n">
        <v>7</v>
      </c>
      <c r="F81" s="0" t="n">
        <v>1</v>
      </c>
      <c r="G81" s="0" t="n">
        <v>233</v>
      </c>
      <c r="H81" s="0" t="n">
        <v>1026</v>
      </c>
      <c r="I81" s="0" t="n">
        <v>3</v>
      </c>
      <c r="J81" s="0" t="n">
        <v>248</v>
      </c>
      <c r="K81" s="0" t="n">
        <v>1</v>
      </c>
    </row>
    <row r="82" customFormat="false" ht="14" hidden="false" customHeight="false" outlineLevel="0" collapsed="false">
      <c r="A82" s="0" t="s">
        <v>80</v>
      </c>
      <c r="B82" s="1" t="n">
        <v>43942</v>
      </c>
      <c r="C82" s="0" t="n">
        <v>1410</v>
      </c>
      <c r="D82" s="0" t="n">
        <v>144</v>
      </c>
      <c r="E82" s="0" t="n">
        <v>7</v>
      </c>
      <c r="F82" s="0" t="n">
        <v>0</v>
      </c>
      <c r="G82" s="0" t="n">
        <v>238</v>
      </c>
      <c r="H82" s="0" t="n">
        <v>1165</v>
      </c>
      <c r="I82" s="0" t="n">
        <v>3</v>
      </c>
      <c r="J82" s="0" t="n">
        <v>276</v>
      </c>
      <c r="K82" s="0" t="n">
        <v>1</v>
      </c>
    </row>
    <row r="83" customFormat="false" ht="14" hidden="false" customHeight="false" outlineLevel="0" collapsed="false">
      <c r="A83" s="0" t="s">
        <v>80</v>
      </c>
      <c r="B83" s="1" t="n">
        <v>43943</v>
      </c>
      <c r="C83" s="0" t="n">
        <v>1508</v>
      </c>
      <c r="D83" s="0" t="n">
        <v>98</v>
      </c>
      <c r="E83" s="0" t="n">
        <v>8</v>
      </c>
      <c r="F83" s="0" t="n">
        <v>1</v>
      </c>
      <c r="G83" s="0" t="n">
        <v>238</v>
      </c>
      <c r="H83" s="0" t="n">
        <v>1262</v>
      </c>
      <c r="I83" s="0" t="n">
        <v>3</v>
      </c>
      <c r="J83" s="0" t="n">
        <v>295</v>
      </c>
      <c r="K83" s="0" t="n">
        <v>2</v>
      </c>
    </row>
    <row r="84" customFormat="false" ht="14" hidden="false" customHeight="false" outlineLevel="0" collapsed="false">
      <c r="A84" s="0" t="s">
        <v>80</v>
      </c>
      <c r="B84" s="1" t="n">
        <v>43944</v>
      </c>
      <c r="C84" s="0" t="n">
        <v>1614</v>
      </c>
      <c r="D84" s="0" t="n">
        <v>106</v>
      </c>
      <c r="E84" s="0" t="n">
        <v>8</v>
      </c>
      <c r="F84" s="0" t="n">
        <v>0</v>
      </c>
      <c r="G84" s="0" t="n">
        <v>238</v>
      </c>
      <c r="H84" s="0" t="n">
        <v>1368</v>
      </c>
      <c r="I84" s="0" t="n">
        <v>3</v>
      </c>
      <c r="J84" s="0" t="n">
        <v>316</v>
      </c>
      <c r="K84" s="0" t="n">
        <v>2</v>
      </c>
    </row>
    <row r="85" customFormat="false" ht="14" hidden="false" customHeight="false" outlineLevel="0" collapsed="false">
      <c r="A85" s="0" t="s">
        <v>80</v>
      </c>
      <c r="B85" s="1" t="n">
        <v>43945</v>
      </c>
      <c r="C85" s="0" t="n">
        <v>1716</v>
      </c>
      <c r="D85" s="0" t="n">
        <v>102</v>
      </c>
      <c r="E85" s="0" t="n">
        <v>9</v>
      </c>
      <c r="F85" s="0" t="n">
        <v>1</v>
      </c>
      <c r="G85" s="0" t="n">
        <v>307</v>
      </c>
      <c r="H85" s="0" t="n">
        <v>1400</v>
      </c>
      <c r="I85" s="0" t="n">
        <v>3</v>
      </c>
      <c r="J85" s="0" t="n">
        <v>336</v>
      </c>
      <c r="K85" s="0" t="n">
        <v>2</v>
      </c>
    </row>
    <row r="86" customFormat="false" ht="14" hidden="false" customHeight="false" outlineLevel="0" collapsed="false">
      <c r="A86" s="0" t="s">
        <v>80</v>
      </c>
      <c r="B86" s="1" t="n">
        <v>43946</v>
      </c>
      <c r="C86" s="0" t="n">
        <v>1790</v>
      </c>
      <c r="D86" s="0" t="n">
        <v>74</v>
      </c>
      <c r="E86" s="0" t="n">
        <v>10</v>
      </c>
      <c r="F86" s="0" t="n">
        <v>1</v>
      </c>
      <c r="G86" s="0" t="n">
        <v>325</v>
      </c>
      <c r="H86" s="0" t="n">
        <v>1455</v>
      </c>
      <c r="I86" s="0" t="n">
        <v>3</v>
      </c>
      <c r="J86" s="0" t="n">
        <v>351</v>
      </c>
      <c r="K86" s="0" t="n">
        <v>2</v>
      </c>
    </row>
    <row r="87" customFormat="false" ht="14" hidden="false" customHeight="false" outlineLevel="0" collapsed="false">
      <c r="A87" s="0" t="s">
        <v>80</v>
      </c>
      <c r="B87" s="1" t="n">
        <v>43947</v>
      </c>
      <c r="C87" s="0" t="n">
        <v>1905</v>
      </c>
      <c r="D87" s="0" t="n">
        <v>115</v>
      </c>
      <c r="E87" s="0" t="n">
        <v>10</v>
      </c>
      <c r="F87" s="0" t="n">
        <v>0</v>
      </c>
      <c r="G87" s="0" t="n">
        <v>329</v>
      </c>
      <c r="H87" s="0" t="n">
        <v>1566</v>
      </c>
      <c r="I87" s="0" t="n">
        <v>3</v>
      </c>
      <c r="J87" s="0" t="n">
        <v>373</v>
      </c>
      <c r="K87" s="0" t="n">
        <v>2</v>
      </c>
    </row>
    <row r="88" customFormat="false" ht="14" hidden="false" customHeight="false" outlineLevel="0" collapsed="false">
      <c r="A88" s="0" t="s">
        <v>80</v>
      </c>
      <c r="B88" s="1" t="n">
        <v>43948</v>
      </c>
      <c r="C88" s="0" t="n">
        <v>1998</v>
      </c>
      <c r="D88" s="0" t="n">
        <v>93</v>
      </c>
      <c r="E88" s="0" t="n">
        <v>10</v>
      </c>
      <c r="F88" s="0" t="n">
        <v>0</v>
      </c>
      <c r="G88" s="0" t="n">
        <v>333</v>
      </c>
      <c r="H88" s="0" t="n">
        <v>1655</v>
      </c>
      <c r="I88" s="0" t="n">
        <v>3</v>
      </c>
      <c r="J88" s="0" t="n">
        <v>391</v>
      </c>
      <c r="K88" s="0" t="n">
        <v>2</v>
      </c>
    </row>
    <row r="89" customFormat="false" ht="14" hidden="false" customHeight="false" outlineLevel="0" collapsed="false">
      <c r="A89" s="0" t="s">
        <v>80</v>
      </c>
      <c r="B89" s="1" t="n">
        <v>43949</v>
      </c>
      <c r="C89" s="0" t="n">
        <v>2049</v>
      </c>
      <c r="D89" s="0" t="n">
        <v>51</v>
      </c>
      <c r="E89" s="0" t="n">
        <v>10</v>
      </c>
      <c r="F89" s="0" t="n">
        <v>0</v>
      </c>
      <c r="G89" s="0" t="n">
        <v>364</v>
      </c>
      <c r="H89" s="0" t="n">
        <v>1675</v>
      </c>
      <c r="I89" s="0" t="n">
        <v>3</v>
      </c>
      <c r="J89" s="0" t="n">
        <v>401</v>
      </c>
      <c r="K89" s="0" t="n">
        <v>2</v>
      </c>
    </row>
    <row r="90" customFormat="false" ht="14" hidden="false" customHeight="false" outlineLevel="0" collapsed="false">
      <c r="A90" s="0" t="s">
        <v>80</v>
      </c>
      <c r="B90" s="1" t="n">
        <v>43950</v>
      </c>
      <c r="C90" s="2" t="n">
        <v>2131</v>
      </c>
      <c r="D90" s="2" t="n">
        <v>82</v>
      </c>
      <c r="E90" s="2" t="n">
        <v>10</v>
      </c>
      <c r="F90" s="2" t="n">
        <v>0</v>
      </c>
      <c r="G90" s="2" t="n">
        <v>364</v>
      </c>
      <c r="H90" s="2" t="n">
        <v>1757</v>
      </c>
      <c r="I90" s="2" t="n">
        <v>3</v>
      </c>
      <c r="J90" s="2" t="n">
        <v>417</v>
      </c>
      <c r="K90" s="2" t="n">
        <v>2</v>
      </c>
    </row>
    <row r="91" customFormat="false" ht="14" hidden="false" customHeight="false" outlineLevel="0" collapsed="false">
      <c r="A91" s="0" t="s">
        <v>80</v>
      </c>
      <c r="B91" s="1" t="n">
        <v>43951</v>
      </c>
      <c r="C91" s="2" t="n">
        <v>2274</v>
      </c>
      <c r="D91" s="2" t="n">
        <v>143</v>
      </c>
      <c r="E91" s="2" t="n">
        <v>10</v>
      </c>
      <c r="F91" s="2" t="n">
        <v>0</v>
      </c>
      <c r="G91" s="2" t="n">
        <v>364</v>
      </c>
      <c r="H91" s="2" t="n">
        <v>1900</v>
      </c>
      <c r="I91" s="2" t="n">
        <v>3</v>
      </c>
      <c r="J91" s="2" t="n">
        <v>445</v>
      </c>
      <c r="K91" s="2" t="n">
        <v>2</v>
      </c>
    </row>
    <row r="92" customFormat="false" ht="14" hidden="false" customHeight="false" outlineLevel="0" collapsed="false">
      <c r="A92" s="0" t="s">
        <v>80</v>
      </c>
      <c r="B92" s="1" t="n">
        <v>43952</v>
      </c>
      <c r="C92" s="2" t="n">
        <v>2348</v>
      </c>
      <c r="D92" s="2" t="n">
        <v>74</v>
      </c>
      <c r="E92" s="2" t="n">
        <v>11</v>
      </c>
      <c r="F92" s="2" t="n">
        <v>1</v>
      </c>
      <c r="G92" s="2" t="n">
        <v>495</v>
      </c>
      <c r="H92" s="2" t="n">
        <v>1842</v>
      </c>
      <c r="I92" s="2" t="n">
        <v>17</v>
      </c>
      <c r="J92" s="2" t="n">
        <v>460</v>
      </c>
      <c r="K92" s="2" t="n">
        <v>2</v>
      </c>
      <c r="L92" s="2" t="n">
        <v>40459</v>
      </c>
      <c r="M92" s="2" t="n">
        <v>7923</v>
      </c>
    </row>
    <row r="93" customFormat="false" ht="14" hidden="false" customHeight="false" outlineLevel="0" collapsed="false">
      <c r="A93" s="0" t="s">
        <v>80</v>
      </c>
      <c r="B93" s="1" t="n">
        <v>43953</v>
      </c>
      <c r="C93" s="0" t="n">
        <f aca="false">Sheet1!SF94</f>
        <v>2447</v>
      </c>
      <c r="D93" s="0" t="n">
        <f aca="false">Sheet1!SG94</f>
        <v>99</v>
      </c>
      <c r="E93" s="0" t="n">
        <f aca="false">Sheet1!SH94</f>
        <v>11</v>
      </c>
      <c r="F93" s="0" t="n">
        <f aca="false">Sheet1!SI94</f>
        <v>0</v>
      </c>
      <c r="G93" s="0" t="n">
        <f aca="false">Sheet1!SJ94</f>
        <v>495</v>
      </c>
      <c r="H93" s="0" t="n">
        <f aca="false">Sheet1!SK94</f>
        <v>1941</v>
      </c>
      <c r="I93" s="0" t="n">
        <f aca="false">Sheet1!SL94</f>
        <v>17</v>
      </c>
      <c r="J93" s="0" t="n">
        <f aca="false">Sheet1!SM94</f>
        <v>479</v>
      </c>
      <c r="K93" s="0" t="n">
        <f aca="false">Sheet1!SN94</f>
        <v>2</v>
      </c>
      <c r="L93" s="0" t="n">
        <f aca="false">Sheet1!SO94</f>
        <v>40459</v>
      </c>
      <c r="M93" s="0" t="n">
        <f aca="false">Sheet1!SP94</f>
        <v>7923</v>
      </c>
    </row>
    <row r="94" customFormat="false" ht="14" hidden="false" customHeight="false" outlineLevel="0" collapsed="false">
      <c r="A94" s="0" t="s">
        <v>80</v>
      </c>
      <c r="B94" s="1" t="n">
        <v>43954</v>
      </c>
      <c r="C94" s="0" t="n">
        <f aca="false">Sheet1!SF95</f>
        <v>2483</v>
      </c>
      <c r="D94" s="0" t="n">
        <f aca="false">Sheet1!SG95</f>
        <v>36</v>
      </c>
      <c r="E94" s="0" t="n">
        <f aca="false">Sheet1!SH95</f>
        <v>12</v>
      </c>
      <c r="F94" s="0" t="n">
        <f aca="false">Sheet1!SI95</f>
        <v>1</v>
      </c>
      <c r="G94" s="0" t="n">
        <f aca="false">Sheet1!SJ95</f>
        <v>750</v>
      </c>
      <c r="H94" s="0" t="n">
        <f aca="false">Sheet1!SK95</f>
        <v>1721</v>
      </c>
      <c r="I94" s="0" t="n">
        <f aca="false">Sheet1!SL95</f>
        <v>17</v>
      </c>
      <c r="J94" s="0" t="n">
        <f aca="false">Sheet1!SM95</f>
        <v>486</v>
      </c>
      <c r="K94" s="0" t="n">
        <f aca="false">Sheet1!SN95</f>
        <v>2</v>
      </c>
      <c r="L94" s="0" t="n">
        <f aca="false">Sheet1!SO95</f>
        <v>40459</v>
      </c>
      <c r="M94" s="0" t="n">
        <f aca="false">Sheet1!SP95</f>
        <v>7923</v>
      </c>
    </row>
    <row r="95" customFormat="false" ht="14" hidden="false" customHeight="false" outlineLevel="0" collapsed="false">
      <c r="A95" s="0" t="s">
        <v>80</v>
      </c>
      <c r="B95" s="1" t="n">
        <v>43955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7"/>
  <sheetViews>
    <sheetView showFormulas="false" showGridLines="tru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C93" activeCellId="1" sqref="B90 C93"/>
    </sheetView>
  </sheetViews>
  <sheetFormatPr defaultColWidth="8.9921875" defaultRowHeight="14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81</v>
      </c>
      <c r="B2" s="1" t="n">
        <v>43862</v>
      </c>
    </row>
    <row r="3" customFormat="false" ht="14" hidden="false" customHeight="false" outlineLevel="0" collapsed="false">
      <c r="A3" s="0" t="s">
        <v>81</v>
      </c>
      <c r="B3" s="1" t="n">
        <v>43863</v>
      </c>
    </row>
    <row r="4" customFormat="false" ht="14" hidden="false" customHeight="false" outlineLevel="0" collapsed="false">
      <c r="A4" s="0" t="s">
        <v>81</v>
      </c>
      <c r="B4" s="1" t="n">
        <v>43864</v>
      </c>
    </row>
    <row r="5" customFormat="false" ht="14" hidden="false" customHeight="false" outlineLevel="0" collapsed="false">
      <c r="A5" s="0" t="s">
        <v>81</v>
      </c>
      <c r="B5" s="1" t="n">
        <v>43865</v>
      </c>
    </row>
    <row r="6" customFormat="false" ht="14" hidden="false" customHeight="false" outlineLevel="0" collapsed="false">
      <c r="A6" s="0" t="s">
        <v>81</v>
      </c>
      <c r="B6" s="1" t="n">
        <v>43866</v>
      </c>
    </row>
    <row r="7" customFormat="false" ht="14" hidden="false" customHeight="false" outlineLevel="0" collapsed="false">
      <c r="A7" s="0" t="s">
        <v>81</v>
      </c>
      <c r="B7" s="1" t="n">
        <v>43867</v>
      </c>
    </row>
    <row r="8" customFormat="false" ht="14" hidden="false" customHeight="false" outlineLevel="0" collapsed="false">
      <c r="A8" s="0" t="s">
        <v>81</v>
      </c>
      <c r="B8" s="1" t="n">
        <v>43868</v>
      </c>
    </row>
    <row r="9" customFormat="false" ht="14" hidden="false" customHeight="false" outlineLevel="0" collapsed="false">
      <c r="A9" s="0" t="s">
        <v>81</v>
      </c>
      <c r="B9" s="1" t="n">
        <v>43869</v>
      </c>
    </row>
    <row r="10" customFormat="false" ht="14" hidden="false" customHeight="false" outlineLevel="0" collapsed="false">
      <c r="A10" s="0" t="s">
        <v>81</v>
      </c>
      <c r="B10" s="1" t="n">
        <v>43870</v>
      </c>
    </row>
    <row r="11" customFormat="false" ht="14" hidden="false" customHeight="false" outlineLevel="0" collapsed="false">
      <c r="A11" s="0" t="s">
        <v>81</v>
      </c>
      <c r="B11" s="1" t="n">
        <v>43871</v>
      </c>
    </row>
    <row r="12" customFormat="false" ht="14" hidden="false" customHeight="false" outlineLevel="0" collapsed="false">
      <c r="A12" s="0" t="s">
        <v>81</v>
      </c>
      <c r="B12" s="1" t="n">
        <v>43872</v>
      </c>
    </row>
    <row r="13" customFormat="false" ht="14" hidden="false" customHeight="false" outlineLevel="0" collapsed="false">
      <c r="A13" s="0" t="s">
        <v>81</v>
      </c>
      <c r="B13" s="1" t="n">
        <v>43873</v>
      </c>
    </row>
    <row r="14" customFormat="false" ht="14" hidden="false" customHeight="false" outlineLevel="0" collapsed="false">
      <c r="A14" s="0" t="s">
        <v>81</v>
      </c>
      <c r="B14" s="1" t="n">
        <v>43874</v>
      </c>
    </row>
    <row r="15" customFormat="false" ht="14" hidden="false" customHeight="false" outlineLevel="0" collapsed="false">
      <c r="A15" s="0" t="s">
        <v>81</v>
      </c>
      <c r="B15" s="1" t="n">
        <v>43875</v>
      </c>
    </row>
    <row r="16" customFormat="false" ht="14" hidden="false" customHeight="false" outlineLevel="0" collapsed="false">
      <c r="A16" s="0" t="s">
        <v>81</v>
      </c>
      <c r="B16" s="1" t="n">
        <v>43876</v>
      </c>
    </row>
    <row r="17" customFormat="false" ht="14" hidden="false" customHeight="false" outlineLevel="0" collapsed="false">
      <c r="A17" s="0" t="s">
        <v>81</v>
      </c>
      <c r="B17" s="1" t="n">
        <v>43877</v>
      </c>
    </row>
    <row r="18" customFormat="false" ht="14" hidden="false" customHeight="false" outlineLevel="0" collapsed="false">
      <c r="A18" s="0" t="s">
        <v>81</v>
      </c>
      <c r="B18" s="1" t="n">
        <v>43878</v>
      </c>
    </row>
    <row r="19" customFormat="false" ht="14" hidden="false" customHeight="false" outlineLevel="0" collapsed="false">
      <c r="A19" s="0" t="s">
        <v>81</v>
      </c>
      <c r="B19" s="1" t="n">
        <v>43879</v>
      </c>
    </row>
    <row r="20" customFormat="false" ht="14" hidden="false" customHeight="false" outlineLevel="0" collapsed="false">
      <c r="A20" s="0" t="s">
        <v>81</v>
      </c>
      <c r="B20" s="1" t="n">
        <v>43880</v>
      </c>
    </row>
    <row r="21" customFormat="false" ht="14" hidden="false" customHeight="false" outlineLevel="0" collapsed="false">
      <c r="A21" s="0" t="s">
        <v>81</v>
      </c>
      <c r="B21" s="1" t="n">
        <v>43881</v>
      </c>
    </row>
    <row r="22" customFormat="false" ht="14" hidden="false" customHeight="false" outlineLevel="0" collapsed="false">
      <c r="A22" s="0" t="s">
        <v>81</v>
      </c>
      <c r="B22" s="1" t="n">
        <v>43882</v>
      </c>
    </row>
    <row r="23" customFormat="false" ht="14" hidden="false" customHeight="false" outlineLevel="0" collapsed="false">
      <c r="A23" s="0" t="s">
        <v>81</v>
      </c>
      <c r="B23" s="1" t="n">
        <v>43883</v>
      </c>
    </row>
    <row r="24" customFormat="false" ht="14" hidden="false" customHeight="false" outlineLevel="0" collapsed="false">
      <c r="A24" s="0" t="s">
        <v>81</v>
      </c>
      <c r="B24" s="1" t="n">
        <v>43884</v>
      </c>
    </row>
    <row r="25" customFormat="false" ht="14" hidden="false" customHeight="false" outlineLevel="0" collapsed="false">
      <c r="A25" s="0" t="s">
        <v>81</v>
      </c>
      <c r="B25" s="1" t="n">
        <v>43885</v>
      </c>
    </row>
    <row r="26" customFormat="false" ht="14" hidden="false" customHeight="false" outlineLevel="0" collapsed="false">
      <c r="A26" s="0" t="s">
        <v>81</v>
      </c>
      <c r="B26" s="1" t="n">
        <v>43886</v>
      </c>
    </row>
    <row r="27" customFormat="false" ht="14" hidden="false" customHeight="false" outlineLevel="0" collapsed="false">
      <c r="A27" s="0" t="s">
        <v>81</v>
      </c>
      <c r="B27" s="1" t="n">
        <v>43887</v>
      </c>
    </row>
    <row r="28" customFormat="false" ht="14" hidden="false" customHeight="false" outlineLevel="0" collapsed="false">
      <c r="A28" s="0" t="s">
        <v>81</v>
      </c>
      <c r="B28" s="1" t="n">
        <v>43888</v>
      </c>
    </row>
    <row r="29" customFormat="false" ht="14" hidden="false" customHeight="false" outlineLevel="0" collapsed="false">
      <c r="A29" s="0" t="s">
        <v>81</v>
      </c>
      <c r="B29" s="1" t="n">
        <v>43889</v>
      </c>
    </row>
    <row r="30" customFormat="false" ht="14" hidden="false" customHeight="false" outlineLevel="0" collapsed="false">
      <c r="A30" s="0" t="s">
        <v>81</v>
      </c>
      <c r="B30" s="1" t="n">
        <v>43890</v>
      </c>
    </row>
    <row r="31" customFormat="false" ht="14" hidden="false" customHeight="false" outlineLevel="0" collapsed="false">
      <c r="A31" s="0" t="s">
        <v>81</v>
      </c>
      <c r="B31" s="1" t="n">
        <v>43891</v>
      </c>
    </row>
    <row r="32" customFormat="false" ht="14" hidden="false" customHeight="false" outlineLevel="0" collapsed="false">
      <c r="A32" s="0" t="s">
        <v>81</v>
      </c>
      <c r="B32" s="1" t="n">
        <v>43892</v>
      </c>
    </row>
    <row r="33" customFormat="false" ht="14" hidden="false" customHeight="false" outlineLevel="0" collapsed="false">
      <c r="A33" s="0" t="s">
        <v>81</v>
      </c>
      <c r="B33" s="1" t="n">
        <v>43893</v>
      </c>
    </row>
    <row r="34" customFormat="false" ht="14" hidden="false" customHeight="false" outlineLevel="0" collapsed="false">
      <c r="A34" s="0" t="s">
        <v>81</v>
      </c>
      <c r="B34" s="1" t="n">
        <v>43894</v>
      </c>
    </row>
    <row r="35" customFormat="false" ht="14" hidden="false" customHeight="false" outlineLevel="0" collapsed="false">
      <c r="A35" s="0" t="s">
        <v>81</v>
      </c>
      <c r="B35" s="1" t="n">
        <v>43895</v>
      </c>
    </row>
    <row r="36" customFormat="false" ht="14" hidden="false" customHeight="false" outlineLevel="0" collapsed="false">
      <c r="A36" s="0" t="s">
        <v>81</v>
      </c>
      <c r="B36" s="1" t="n">
        <v>43896</v>
      </c>
    </row>
    <row r="37" customFormat="false" ht="14" hidden="false" customHeight="false" outlineLevel="0" collapsed="false">
      <c r="A37" s="0" t="s">
        <v>81</v>
      </c>
      <c r="B37" s="1" t="n">
        <v>43897</v>
      </c>
      <c r="C37" s="0" t="n">
        <v>48</v>
      </c>
      <c r="D37" s="0" t="n">
        <v>8</v>
      </c>
      <c r="E37" s="0" t="n">
        <v>4</v>
      </c>
      <c r="F37" s="0" t="n">
        <v>1</v>
      </c>
      <c r="G37" s="0" t="n">
        <v>1</v>
      </c>
      <c r="H37" s="0" t="n">
        <v>43</v>
      </c>
    </row>
    <row r="38" customFormat="false" ht="14" hidden="false" customHeight="false" outlineLevel="0" collapsed="false">
      <c r="A38" s="0" t="s">
        <v>81</v>
      </c>
      <c r="B38" s="1" t="n">
        <v>43898</v>
      </c>
      <c r="C38" s="0" t="n">
        <v>54</v>
      </c>
      <c r="D38" s="0" t="n">
        <v>6</v>
      </c>
      <c r="E38" s="0" t="n">
        <v>4</v>
      </c>
      <c r="F38" s="0" t="n">
        <v>0</v>
      </c>
      <c r="G38" s="0" t="n">
        <v>1</v>
      </c>
      <c r="H38" s="0" t="n">
        <v>49</v>
      </c>
      <c r="J38" s="0" t="n">
        <v>1.3</v>
      </c>
    </row>
    <row r="39" customFormat="false" ht="14" hidden="false" customHeight="false" outlineLevel="0" collapsed="false">
      <c r="A39" s="0" t="s">
        <v>81</v>
      </c>
      <c r="B39" s="1" t="n">
        <v>43899</v>
      </c>
      <c r="C39" s="0" t="n">
        <v>60</v>
      </c>
      <c r="D39" s="0" t="n">
        <v>6</v>
      </c>
      <c r="E39" s="0" t="n">
        <v>6</v>
      </c>
      <c r="F39" s="0" t="n">
        <v>2</v>
      </c>
      <c r="G39" s="0" t="n">
        <v>1</v>
      </c>
      <c r="H39" s="0" t="n">
        <v>53</v>
      </c>
      <c r="J39" s="0" t="n">
        <v>1.5</v>
      </c>
    </row>
    <row r="40" customFormat="false" ht="14" hidden="false" customHeight="false" outlineLevel="0" collapsed="false">
      <c r="A40" s="0" t="s">
        <v>81</v>
      </c>
      <c r="B40" s="1" t="n">
        <v>43900</v>
      </c>
      <c r="C40" s="0" t="n">
        <v>71</v>
      </c>
      <c r="D40" s="0" t="n">
        <v>11</v>
      </c>
      <c r="E40" s="0" t="n">
        <v>7</v>
      </c>
      <c r="F40" s="0" t="n">
        <v>1</v>
      </c>
      <c r="G40" s="0" t="n">
        <v>3</v>
      </c>
      <c r="H40" s="0" t="n">
        <v>61</v>
      </c>
      <c r="J40" s="0" t="n">
        <v>1.8</v>
      </c>
    </row>
    <row r="41" customFormat="false" ht="14" hidden="false" customHeight="false" outlineLevel="0" collapsed="false">
      <c r="A41" s="0" t="s">
        <v>81</v>
      </c>
      <c r="B41" s="1" t="n">
        <v>43901</v>
      </c>
      <c r="C41" s="0" t="n">
        <v>71</v>
      </c>
      <c r="D41" s="0" t="n">
        <v>0</v>
      </c>
      <c r="E41" s="0" t="n">
        <v>7</v>
      </c>
      <c r="F41" s="0" t="n">
        <v>0</v>
      </c>
      <c r="G41" s="0" t="n">
        <v>15</v>
      </c>
      <c r="H41" s="0" t="n">
        <v>49</v>
      </c>
      <c r="J41" s="0" t="n">
        <v>1.8</v>
      </c>
    </row>
    <row r="42" customFormat="false" ht="14" hidden="false" customHeight="false" outlineLevel="0" collapsed="false">
      <c r="A42" s="0" t="s">
        <v>81</v>
      </c>
      <c r="B42" s="1" t="n">
        <v>43902</v>
      </c>
      <c r="C42" s="0" t="n">
        <v>71</v>
      </c>
      <c r="D42" s="0" t="n">
        <v>0</v>
      </c>
      <c r="E42" s="0" t="n">
        <v>7</v>
      </c>
      <c r="F42" s="0" t="n">
        <v>0</v>
      </c>
      <c r="G42" s="0" t="n">
        <v>15</v>
      </c>
      <c r="H42" s="0" t="n">
        <v>49</v>
      </c>
      <c r="J42" s="0" t="n">
        <v>1.8</v>
      </c>
    </row>
    <row r="43" customFormat="false" ht="14" hidden="false" customHeight="false" outlineLevel="0" collapsed="false">
      <c r="A43" s="0" t="s">
        <v>81</v>
      </c>
      <c r="B43" s="1" t="n">
        <v>43903</v>
      </c>
      <c r="C43" s="0" t="n">
        <v>83</v>
      </c>
      <c r="D43" s="0" t="n">
        <v>12</v>
      </c>
      <c r="E43" s="0" t="n">
        <v>8</v>
      </c>
      <c r="F43" s="0" t="n">
        <v>1</v>
      </c>
      <c r="G43" s="0" t="n">
        <v>24</v>
      </c>
      <c r="H43" s="0" t="n">
        <v>51</v>
      </c>
      <c r="J43" s="0" t="n">
        <v>2.1</v>
      </c>
    </row>
    <row r="44" customFormat="false" ht="14" hidden="false" customHeight="false" outlineLevel="0" collapsed="false">
      <c r="A44" s="0" t="s">
        <v>81</v>
      </c>
      <c r="B44" s="1" t="n">
        <v>43904</v>
      </c>
      <c r="C44" s="0" t="n">
        <v>101</v>
      </c>
      <c r="D44" s="0" t="n">
        <v>18</v>
      </c>
      <c r="E44" s="0" t="n">
        <v>9</v>
      </c>
      <c r="F44" s="0" t="n">
        <v>1</v>
      </c>
      <c r="G44" s="0" t="n">
        <v>24</v>
      </c>
      <c r="H44" s="0" t="n">
        <v>68</v>
      </c>
      <c r="J44" s="0" t="n">
        <v>2.5</v>
      </c>
    </row>
    <row r="45" customFormat="false" ht="14" hidden="false" customHeight="false" outlineLevel="0" collapsed="false">
      <c r="A45" s="0" t="s">
        <v>81</v>
      </c>
      <c r="B45" s="1" t="n">
        <v>43905</v>
      </c>
      <c r="C45" s="0" t="n">
        <v>110</v>
      </c>
      <c r="D45" s="0" t="n">
        <v>9</v>
      </c>
      <c r="E45" s="0" t="n">
        <v>10</v>
      </c>
      <c r="F45" s="0" t="n">
        <v>1</v>
      </c>
      <c r="G45" s="0" t="n">
        <v>26</v>
      </c>
      <c r="H45" s="0" t="n">
        <v>74</v>
      </c>
      <c r="J45" s="0" t="n">
        <v>2.7</v>
      </c>
    </row>
    <row r="46" customFormat="false" ht="14" hidden="false" customHeight="false" outlineLevel="0" collapsed="false">
      <c r="A46" s="0" t="s">
        <v>81</v>
      </c>
      <c r="B46" s="1" t="n">
        <v>43906</v>
      </c>
      <c r="C46" s="0" t="n">
        <v>124</v>
      </c>
      <c r="D46" s="0" t="n">
        <v>14</v>
      </c>
      <c r="E46" s="0" t="n">
        <v>10</v>
      </c>
      <c r="F46" s="0" t="n">
        <v>0</v>
      </c>
      <c r="G46" s="0" t="n">
        <v>26</v>
      </c>
      <c r="H46" s="0" t="n">
        <v>88</v>
      </c>
      <c r="J46" s="0" t="n">
        <v>3.1</v>
      </c>
    </row>
    <row r="47" customFormat="false" ht="14" hidden="false" customHeight="false" outlineLevel="0" collapsed="false">
      <c r="A47" s="0" t="s">
        <v>81</v>
      </c>
      <c r="B47" s="1" t="n">
        <v>43907</v>
      </c>
      <c r="C47" s="0" t="n">
        <v>133</v>
      </c>
      <c r="D47" s="0" t="n">
        <v>9</v>
      </c>
      <c r="E47" s="0" t="n">
        <v>10</v>
      </c>
      <c r="F47" s="0" t="n">
        <v>0</v>
      </c>
      <c r="G47" s="0" t="n">
        <v>32</v>
      </c>
      <c r="H47" s="0" t="n">
        <v>91</v>
      </c>
      <c r="J47" s="0" t="n">
        <v>3.3</v>
      </c>
    </row>
    <row r="48" customFormat="false" ht="14" hidden="false" customHeight="false" outlineLevel="0" collapsed="false">
      <c r="A48" s="0" t="s">
        <v>81</v>
      </c>
      <c r="B48" s="1" t="n">
        <v>43908</v>
      </c>
      <c r="C48" s="0" t="n">
        <v>154</v>
      </c>
      <c r="D48" s="0" t="n">
        <v>21</v>
      </c>
      <c r="E48" s="0" t="n">
        <v>11</v>
      </c>
      <c r="F48" s="0" t="n">
        <v>1</v>
      </c>
      <c r="G48" s="0" t="n">
        <v>41</v>
      </c>
      <c r="H48" s="0" t="n">
        <v>102</v>
      </c>
      <c r="J48" s="0" t="n">
        <v>3.8</v>
      </c>
    </row>
    <row r="49" customFormat="false" ht="14" hidden="false" customHeight="false" outlineLevel="0" collapsed="false">
      <c r="A49" s="0" t="s">
        <v>81</v>
      </c>
      <c r="B49" s="1" t="n">
        <v>43909</v>
      </c>
      <c r="C49" s="0" t="n">
        <v>164</v>
      </c>
      <c r="D49" s="0" t="n">
        <v>10</v>
      </c>
      <c r="E49" s="0" t="n">
        <v>12</v>
      </c>
      <c r="F49" s="0" t="n">
        <v>1</v>
      </c>
      <c r="G49" s="0" t="n">
        <v>41</v>
      </c>
      <c r="H49" s="0" t="n">
        <v>111</v>
      </c>
      <c r="J49" s="0" t="n">
        <v>4</v>
      </c>
    </row>
    <row r="50" customFormat="false" ht="14" hidden="false" customHeight="false" outlineLevel="0" collapsed="false">
      <c r="A50" s="0" t="s">
        <v>81</v>
      </c>
      <c r="B50" s="1" t="n">
        <v>43910</v>
      </c>
      <c r="C50" s="0" t="n">
        <v>192</v>
      </c>
      <c r="D50" s="0" t="n">
        <v>28</v>
      </c>
      <c r="E50" s="0" t="n">
        <v>13</v>
      </c>
      <c r="F50" s="0" t="n">
        <v>1</v>
      </c>
      <c r="G50" s="0" t="n">
        <v>49</v>
      </c>
      <c r="H50" s="0" t="n">
        <v>130</v>
      </c>
      <c r="J50" s="0" t="n">
        <v>5</v>
      </c>
    </row>
    <row r="51" customFormat="false" ht="14" hidden="false" customHeight="false" outlineLevel="0" collapsed="false">
      <c r="A51" s="0" t="s">
        <v>81</v>
      </c>
      <c r="B51" s="1" t="n">
        <v>43911</v>
      </c>
      <c r="C51" s="0" t="n">
        <v>208</v>
      </c>
      <c r="D51" s="0" t="n">
        <v>16</v>
      </c>
      <c r="E51" s="0" t="n">
        <v>17</v>
      </c>
      <c r="F51" s="0" t="n">
        <v>4</v>
      </c>
      <c r="G51" s="0" t="n">
        <v>49</v>
      </c>
      <c r="H51" s="0" t="n">
        <v>142</v>
      </c>
      <c r="J51" s="0" t="n">
        <v>5</v>
      </c>
    </row>
    <row r="52" customFormat="false" ht="14" hidden="false" customHeight="false" outlineLevel="0" collapsed="false">
      <c r="A52" s="0" t="s">
        <v>81</v>
      </c>
      <c r="B52" s="1" t="n">
        <v>43912</v>
      </c>
      <c r="C52" s="0" t="n">
        <v>214</v>
      </c>
      <c r="D52" s="0" t="n">
        <v>6</v>
      </c>
      <c r="E52" s="0" t="n">
        <v>17</v>
      </c>
      <c r="F52" s="0" t="n">
        <v>0</v>
      </c>
      <c r="G52" s="0" t="n">
        <v>51</v>
      </c>
      <c r="H52" s="0" t="n">
        <v>146</v>
      </c>
      <c r="J52" s="0" t="n">
        <v>5</v>
      </c>
    </row>
    <row r="53" customFormat="false" ht="14" hidden="false" customHeight="false" outlineLevel="0" collapsed="false">
      <c r="A53" s="0" t="s">
        <v>81</v>
      </c>
      <c r="B53" s="1" t="n">
        <v>43913</v>
      </c>
      <c r="C53" s="0" t="n">
        <v>233</v>
      </c>
      <c r="D53" s="0" t="n">
        <v>19</v>
      </c>
      <c r="E53" s="0" t="n">
        <v>20</v>
      </c>
      <c r="F53" s="0" t="n">
        <v>3</v>
      </c>
      <c r="G53" s="0" t="n">
        <v>57</v>
      </c>
      <c r="H53" s="0" t="n">
        <v>156</v>
      </c>
      <c r="J53" s="0" t="n">
        <v>6</v>
      </c>
    </row>
    <row r="54" customFormat="false" ht="14" hidden="false" customHeight="false" outlineLevel="0" collapsed="false">
      <c r="A54" s="0" t="s">
        <v>81</v>
      </c>
      <c r="B54" s="1" t="n">
        <v>43914</v>
      </c>
      <c r="C54" s="0" t="n">
        <v>266</v>
      </c>
      <c r="D54" s="0" t="n">
        <v>33</v>
      </c>
      <c r="E54" s="0" t="n">
        <v>23</v>
      </c>
      <c r="F54" s="0" t="n">
        <v>3</v>
      </c>
      <c r="G54" s="0" t="n">
        <v>62</v>
      </c>
      <c r="H54" s="0" t="n">
        <v>181</v>
      </c>
      <c r="J54" s="0" t="n">
        <v>7</v>
      </c>
    </row>
    <row r="55" customFormat="false" ht="14" hidden="false" customHeight="false" outlineLevel="0" collapsed="false">
      <c r="A55" s="0" t="s">
        <v>81</v>
      </c>
      <c r="B55" s="1" t="n">
        <v>43915</v>
      </c>
      <c r="C55" s="0" t="n">
        <v>316</v>
      </c>
      <c r="D55" s="0" t="n">
        <v>50</v>
      </c>
      <c r="E55" s="0" t="n">
        <v>27</v>
      </c>
      <c r="F55" s="0" t="n">
        <v>4</v>
      </c>
      <c r="G55" s="0" t="n">
        <v>75</v>
      </c>
      <c r="H55" s="0" t="n">
        <v>214</v>
      </c>
      <c r="J55" s="0" t="n">
        <v>8</v>
      </c>
      <c r="K55" s="0" t="n">
        <v>0.7</v>
      </c>
    </row>
    <row r="56" customFormat="false" ht="14" hidden="false" customHeight="false" outlineLevel="0" collapsed="false">
      <c r="A56" s="0" t="s">
        <v>81</v>
      </c>
      <c r="B56" s="1" t="n">
        <v>43916</v>
      </c>
      <c r="C56" s="0" t="n">
        <v>346</v>
      </c>
      <c r="D56" s="0" t="n">
        <v>30</v>
      </c>
      <c r="E56" s="0" t="n">
        <v>29</v>
      </c>
      <c r="F56" s="0" t="n">
        <v>2</v>
      </c>
      <c r="G56" s="0" t="n">
        <v>103</v>
      </c>
      <c r="H56" s="0" t="n">
        <v>214</v>
      </c>
      <c r="J56" s="0" t="n">
        <v>9</v>
      </c>
      <c r="K56" s="0" t="n">
        <v>0.7</v>
      </c>
    </row>
    <row r="57" customFormat="false" ht="14" hidden="false" customHeight="false" outlineLevel="0" collapsed="false">
      <c r="A57" s="0" t="s">
        <v>81</v>
      </c>
      <c r="B57" s="1" t="n">
        <v>43917</v>
      </c>
      <c r="C57" s="0" t="n">
        <v>382</v>
      </c>
      <c r="D57" s="0" t="n">
        <v>36</v>
      </c>
      <c r="E57" s="0" t="n">
        <v>36</v>
      </c>
      <c r="F57" s="0" t="n">
        <v>7</v>
      </c>
      <c r="G57" s="0" t="n">
        <v>105</v>
      </c>
      <c r="H57" s="0" t="n">
        <v>241</v>
      </c>
      <c r="J57" s="0" t="n">
        <v>9</v>
      </c>
      <c r="K57" s="0" t="n">
        <v>0.9</v>
      </c>
    </row>
    <row r="58" customFormat="false" ht="14" hidden="false" customHeight="false" outlineLevel="0" collapsed="false">
      <c r="A58" s="0" t="s">
        <v>81</v>
      </c>
      <c r="B58" s="1" t="n">
        <v>43918</v>
      </c>
      <c r="C58" s="0" t="n">
        <v>458</v>
      </c>
      <c r="D58" s="0" t="n">
        <v>76</v>
      </c>
      <c r="E58" s="0" t="n">
        <v>40</v>
      </c>
      <c r="F58" s="0" t="n">
        <v>4</v>
      </c>
      <c r="G58" s="0" t="n">
        <v>122</v>
      </c>
      <c r="H58" s="0" t="n">
        <v>296</v>
      </c>
      <c r="J58" s="0" t="n">
        <v>11</v>
      </c>
      <c r="K58" s="0" t="n">
        <v>1</v>
      </c>
    </row>
    <row r="59" customFormat="false" ht="14" hidden="false" customHeight="false" outlineLevel="0" collapsed="false">
      <c r="A59" s="0" t="s">
        <v>81</v>
      </c>
      <c r="B59" s="1" t="n">
        <v>43919</v>
      </c>
      <c r="C59" s="0" t="n">
        <v>506</v>
      </c>
      <c r="D59" s="0" t="n">
        <v>48</v>
      </c>
      <c r="E59" s="0" t="n">
        <v>42</v>
      </c>
      <c r="F59" s="0" t="n">
        <v>2</v>
      </c>
      <c r="G59" s="0" t="n">
        <v>131</v>
      </c>
      <c r="H59" s="0" t="n">
        <v>333</v>
      </c>
      <c r="J59" s="0" t="n">
        <v>13</v>
      </c>
      <c r="K59" s="0" t="n">
        <v>1</v>
      </c>
    </row>
    <row r="60" customFormat="false" ht="14" hidden="false" customHeight="false" outlineLevel="0" collapsed="false">
      <c r="A60" s="0" t="s">
        <v>81</v>
      </c>
      <c r="B60" s="1" t="n">
        <v>43920</v>
      </c>
      <c r="C60" s="0" t="n">
        <v>547</v>
      </c>
      <c r="D60" s="0" t="n">
        <v>41</v>
      </c>
      <c r="E60" s="0" t="n">
        <v>42</v>
      </c>
      <c r="F60" s="0" t="n">
        <v>0</v>
      </c>
      <c r="G60" s="0" t="n">
        <v>143</v>
      </c>
      <c r="H60" s="0" t="n">
        <v>362</v>
      </c>
      <c r="J60" s="0" t="n">
        <v>14</v>
      </c>
      <c r="K60" s="0" t="n">
        <v>1</v>
      </c>
    </row>
    <row r="61" customFormat="false" ht="14" hidden="false" customHeight="false" outlineLevel="0" collapsed="false">
      <c r="A61" s="0" t="s">
        <v>81</v>
      </c>
      <c r="B61" s="1" t="n">
        <v>43921</v>
      </c>
      <c r="C61" s="0" t="n">
        <v>630</v>
      </c>
      <c r="D61" s="0" t="n">
        <v>83</v>
      </c>
      <c r="E61" s="0" t="n">
        <v>46</v>
      </c>
      <c r="F61" s="0" t="n">
        <v>4</v>
      </c>
      <c r="G61" s="0" t="n">
        <v>152</v>
      </c>
      <c r="H61" s="0" t="n">
        <v>432</v>
      </c>
      <c r="J61" s="0" t="n">
        <v>16</v>
      </c>
      <c r="K61" s="0" t="n">
        <v>1</v>
      </c>
    </row>
    <row r="62" customFormat="false" ht="14" hidden="false" customHeight="false" outlineLevel="0" collapsed="false">
      <c r="A62" s="0" t="s">
        <v>81</v>
      </c>
      <c r="B62" s="1" t="n">
        <v>43922</v>
      </c>
      <c r="C62" s="0" t="n">
        <v>694</v>
      </c>
      <c r="D62" s="0" t="n">
        <v>64</v>
      </c>
      <c r="E62" s="0" t="n">
        <v>50</v>
      </c>
      <c r="F62" s="0" t="n">
        <v>4</v>
      </c>
      <c r="G62" s="0" t="n">
        <v>170</v>
      </c>
      <c r="H62" s="0" t="n">
        <v>474</v>
      </c>
      <c r="J62" s="0" t="n">
        <v>17</v>
      </c>
      <c r="K62" s="0" t="n">
        <v>1</v>
      </c>
    </row>
    <row r="63" customFormat="false" ht="14" hidden="false" customHeight="false" outlineLevel="0" collapsed="false">
      <c r="A63" s="0" t="s">
        <v>81</v>
      </c>
      <c r="B63" s="1" t="n">
        <v>43923</v>
      </c>
      <c r="C63" s="0" t="n">
        <v>728</v>
      </c>
      <c r="D63" s="0" t="n">
        <v>34</v>
      </c>
      <c r="E63" s="0" t="n">
        <v>52</v>
      </c>
      <c r="F63" s="0" t="n">
        <v>2</v>
      </c>
      <c r="G63" s="0" t="n">
        <v>182</v>
      </c>
      <c r="H63" s="0" t="n">
        <v>494</v>
      </c>
      <c r="J63" s="0" t="n">
        <v>18</v>
      </c>
      <c r="K63" s="0" t="n">
        <v>1</v>
      </c>
    </row>
    <row r="64" customFormat="false" ht="14" hidden="false" customHeight="false" outlineLevel="0" collapsed="false">
      <c r="A64" s="0" t="s">
        <v>81</v>
      </c>
      <c r="B64" s="1" t="n">
        <v>43924</v>
      </c>
      <c r="C64" s="0" t="n">
        <v>772</v>
      </c>
      <c r="D64" s="0" t="n">
        <v>44</v>
      </c>
      <c r="E64" s="0" t="n">
        <v>54</v>
      </c>
      <c r="F64" s="0" t="n">
        <v>2</v>
      </c>
      <c r="G64" s="0" t="n">
        <v>202</v>
      </c>
      <c r="H64" s="0" t="n">
        <v>516</v>
      </c>
      <c r="J64" s="0" t="n">
        <v>19</v>
      </c>
      <c r="K64" s="0" t="n">
        <v>1</v>
      </c>
    </row>
    <row r="65" customFormat="false" ht="14" hidden="false" customHeight="false" outlineLevel="0" collapsed="false">
      <c r="A65" s="0" t="s">
        <v>81</v>
      </c>
      <c r="B65" s="1" t="n">
        <v>43925</v>
      </c>
      <c r="C65" s="0" t="n">
        <v>820</v>
      </c>
      <c r="D65" s="0" t="n">
        <v>48</v>
      </c>
      <c r="E65" s="0" t="n">
        <v>54</v>
      </c>
      <c r="F65" s="0" t="n">
        <v>0</v>
      </c>
      <c r="G65" s="0" t="n">
        <v>226</v>
      </c>
      <c r="H65" s="0" t="n">
        <v>540</v>
      </c>
      <c r="J65" s="0" t="n">
        <v>20</v>
      </c>
      <c r="K65" s="0" t="n">
        <v>1</v>
      </c>
    </row>
    <row r="66" customFormat="false" ht="14" hidden="false" customHeight="false" outlineLevel="0" collapsed="false">
      <c r="A66" s="0" t="s">
        <v>81</v>
      </c>
      <c r="B66" s="1" t="n">
        <v>43926</v>
      </c>
      <c r="C66" s="0" t="n">
        <v>878</v>
      </c>
      <c r="D66" s="0" t="n">
        <v>58</v>
      </c>
      <c r="E66" s="0" t="n">
        <v>56</v>
      </c>
      <c r="F66" s="0" t="n">
        <v>2</v>
      </c>
      <c r="G66" s="0" t="n">
        <v>259</v>
      </c>
      <c r="H66" s="0" t="n">
        <v>563</v>
      </c>
      <c r="J66" s="0" t="n">
        <v>22</v>
      </c>
      <c r="K66" s="0" t="n">
        <v>1</v>
      </c>
    </row>
    <row r="67" customFormat="false" ht="14" hidden="false" customHeight="false" outlineLevel="0" collapsed="false">
      <c r="A67" s="0" t="s">
        <v>81</v>
      </c>
      <c r="B67" s="1" t="n">
        <v>43927</v>
      </c>
      <c r="C67" s="0" t="n">
        <v>961</v>
      </c>
      <c r="D67" s="0" t="n">
        <v>83</v>
      </c>
      <c r="E67" s="0" t="n">
        <v>61</v>
      </c>
      <c r="F67" s="0" t="n">
        <v>5</v>
      </c>
      <c r="G67" s="0" t="n">
        <v>279</v>
      </c>
      <c r="H67" s="0" t="n">
        <v>621</v>
      </c>
      <c r="J67" s="0" t="n">
        <v>24</v>
      </c>
      <c r="K67" s="0" t="n">
        <v>2</v>
      </c>
    </row>
    <row r="68" customFormat="false" ht="14" hidden="false" customHeight="false" outlineLevel="0" collapsed="false">
      <c r="A68" s="0" t="s">
        <v>81</v>
      </c>
      <c r="B68" s="1" t="n">
        <v>43928</v>
      </c>
      <c r="C68" s="0" t="n">
        <v>1031</v>
      </c>
      <c r="D68" s="0" t="n">
        <v>70</v>
      </c>
      <c r="E68" s="0" t="n">
        <v>64</v>
      </c>
      <c r="F68" s="0" t="n">
        <v>3</v>
      </c>
      <c r="G68" s="0" t="n">
        <v>344</v>
      </c>
      <c r="H68" s="0" t="n">
        <v>623</v>
      </c>
      <c r="J68" s="0" t="n">
        <v>26</v>
      </c>
      <c r="K68" s="0" t="n">
        <v>2</v>
      </c>
    </row>
    <row r="69" customFormat="false" ht="14" hidden="false" customHeight="false" outlineLevel="0" collapsed="false">
      <c r="A69" s="0" t="s">
        <v>81</v>
      </c>
      <c r="B69" s="1" t="n">
        <v>43929</v>
      </c>
      <c r="C69" s="0" t="n">
        <v>1122</v>
      </c>
      <c r="D69" s="0" t="n">
        <v>91</v>
      </c>
      <c r="E69" s="0" t="n">
        <v>65</v>
      </c>
      <c r="F69" s="0" t="n">
        <v>1</v>
      </c>
      <c r="G69" s="0" t="n">
        <v>373</v>
      </c>
      <c r="H69" s="0" t="n">
        <v>684</v>
      </c>
      <c r="J69" s="0" t="n">
        <v>28</v>
      </c>
      <c r="K69" s="0" t="n">
        <v>2</v>
      </c>
      <c r="L69" s="0" t="n">
        <v>26331</v>
      </c>
      <c r="M69" s="0" t="n">
        <v>655</v>
      </c>
    </row>
    <row r="70" customFormat="false" ht="14" hidden="false" customHeight="false" outlineLevel="0" collapsed="false">
      <c r="A70" s="0" t="s">
        <v>81</v>
      </c>
      <c r="B70" s="1" t="n">
        <v>43930</v>
      </c>
      <c r="C70" s="0" t="n">
        <v>1202</v>
      </c>
      <c r="D70" s="0" t="n">
        <v>80</v>
      </c>
      <c r="E70" s="0" t="n">
        <v>69</v>
      </c>
      <c r="F70" s="0" t="n">
        <v>4</v>
      </c>
      <c r="G70" s="0" t="n">
        <v>452</v>
      </c>
      <c r="H70" s="0" t="n">
        <v>681</v>
      </c>
      <c r="J70" s="0" t="n">
        <v>30</v>
      </c>
      <c r="K70" s="0" t="n">
        <v>2</v>
      </c>
      <c r="L70" s="0" t="n">
        <v>28414</v>
      </c>
      <c r="M70" s="0" t="n">
        <v>706</v>
      </c>
    </row>
    <row r="71" customFormat="false" ht="14" hidden="false" customHeight="false" outlineLevel="0" collapsed="false">
      <c r="A71" s="0" t="s">
        <v>81</v>
      </c>
      <c r="B71" s="1" t="n">
        <v>43931</v>
      </c>
      <c r="C71" s="0" t="n">
        <v>1232</v>
      </c>
      <c r="D71" s="0" t="n">
        <v>30</v>
      </c>
      <c r="E71" s="0" t="n">
        <v>69</v>
      </c>
      <c r="F71" s="0" t="n">
        <v>0</v>
      </c>
      <c r="G71" s="0" t="n">
        <v>496</v>
      </c>
      <c r="H71" s="0" t="n">
        <v>667</v>
      </c>
      <c r="J71" s="0" t="n">
        <v>31</v>
      </c>
      <c r="K71" s="0" t="n">
        <v>2</v>
      </c>
      <c r="L71" s="0" t="n">
        <v>30466</v>
      </c>
      <c r="M71" s="0" t="n">
        <v>757</v>
      </c>
    </row>
    <row r="72" customFormat="false" ht="14" hidden="false" customHeight="false" outlineLevel="0" collapsed="false">
      <c r="A72" s="0" t="s">
        <v>81</v>
      </c>
      <c r="B72" s="1" t="n">
        <v>43932</v>
      </c>
      <c r="C72" s="0" t="n">
        <v>1279</v>
      </c>
      <c r="D72" s="0" t="n">
        <v>47</v>
      </c>
      <c r="E72" s="0" t="n">
        <v>70</v>
      </c>
      <c r="F72" s="0" t="n">
        <v>1</v>
      </c>
      <c r="G72" s="0" t="n">
        <v>550</v>
      </c>
      <c r="H72" s="0" t="n">
        <v>659</v>
      </c>
      <c r="J72" s="0" t="n">
        <v>32</v>
      </c>
      <c r="K72" s="0" t="n">
        <v>2</v>
      </c>
      <c r="L72" s="0" t="n">
        <v>32158</v>
      </c>
      <c r="M72" s="0" t="n">
        <v>800</v>
      </c>
    </row>
    <row r="73" customFormat="false" ht="14" hidden="false" customHeight="false" outlineLevel="0" collapsed="false">
      <c r="A73" s="0" t="s">
        <v>81</v>
      </c>
      <c r="B73" s="1" t="n">
        <v>43933</v>
      </c>
      <c r="C73" s="0" t="n">
        <v>1318</v>
      </c>
      <c r="D73" s="0" t="n">
        <v>39</v>
      </c>
      <c r="E73" s="0" t="n">
        <v>72</v>
      </c>
      <c r="F73" s="0" t="n">
        <v>2</v>
      </c>
      <c r="G73" s="0" t="n">
        <v>601</v>
      </c>
      <c r="H73" s="0" t="n">
        <v>645</v>
      </c>
      <c r="J73" s="0" t="n">
        <v>33</v>
      </c>
      <c r="K73" s="0" t="n">
        <v>2</v>
      </c>
      <c r="L73" s="0" t="n">
        <v>33889</v>
      </c>
      <c r="M73" s="0" t="n">
        <v>843</v>
      </c>
    </row>
    <row r="74" customFormat="false" ht="14" hidden="false" customHeight="false" outlineLevel="0" collapsed="false">
      <c r="A74" s="0" t="s">
        <v>81</v>
      </c>
      <c r="B74" s="1" t="n">
        <v>43934</v>
      </c>
      <c r="C74" s="0" t="n">
        <v>1352</v>
      </c>
      <c r="D74" s="0" t="n">
        <v>34</v>
      </c>
      <c r="E74" s="0" t="n">
        <v>76</v>
      </c>
      <c r="F74" s="0" t="n">
        <v>4</v>
      </c>
      <c r="G74" s="0" t="n">
        <v>640</v>
      </c>
      <c r="H74" s="0" t="n">
        <v>636</v>
      </c>
      <c r="J74" s="0" t="n">
        <v>34</v>
      </c>
      <c r="K74" s="0" t="n">
        <v>2</v>
      </c>
      <c r="L74" s="0" t="n">
        <v>35415</v>
      </c>
      <c r="M74" s="0" t="n">
        <v>880</v>
      </c>
    </row>
    <row r="75" customFormat="false" ht="14" hidden="false" customHeight="false" outlineLevel="0" collapsed="false">
      <c r="A75" s="0" t="s">
        <v>81</v>
      </c>
      <c r="B75" s="1" t="n">
        <v>43935</v>
      </c>
      <c r="C75" s="0" t="n">
        <v>1378</v>
      </c>
      <c r="D75" s="0" t="n">
        <v>26</v>
      </c>
      <c r="E75" s="0" t="n">
        <v>78</v>
      </c>
      <c r="F75" s="0" t="n">
        <v>2</v>
      </c>
      <c r="G75" s="0" t="n">
        <v>717</v>
      </c>
      <c r="H75" s="0" t="n">
        <v>583</v>
      </c>
      <c r="J75" s="0" t="n">
        <v>34</v>
      </c>
      <c r="K75" s="0" t="n">
        <v>2</v>
      </c>
      <c r="L75" s="0" t="n">
        <v>37791</v>
      </c>
      <c r="M75" s="0" t="n">
        <v>940</v>
      </c>
    </row>
    <row r="76" customFormat="false" ht="14" hidden="false" customHeight="false" outlineLevel="0" collapsed="false">
      <c r="A76" s="0" t="s">
        <v>81</v>
      </c>
      <c r="B76" s="1" t="n">
        <v>43936</v>
      </c>
      <c r="C76" s="0" t="n">
        <v>1400</v>
      </c>
      <c r="D76" s="0" t="n">
        <v>22</v>
      </c>
      <c r="E76" s="0" t="n">
        <v>78</v>
      </c>
      <c r="F76" s="0" t="n">
        <v>0</v>
      </c>
      <c r="G76" s="0" t="n">
        <v>766</v>
      </c>
      <c r="H76" s="0" t="n">
        <v>556</v>
      </c>
      <c r="J76" s="0" t="n">
        <v>35</v>
      </c>
      <c r="K76" s="0" t="n">
        <v>2</v>
      </c>
      <c r="L76" s="0" t="n">
        <v>45437</v>
      </c>
      <c r="M76" s="0" t="n">
        <v>1130</v>
      </c>
    </row>
    <row r="77" customFormat="false" ht="14" hidden="false" customHeight="false" outlineLevel="0" collapsed="false">
      <c r="A77" s="0" t="s">
        <v>81</v>
      </c>
      <c r="B77" s="1" t="n">
        <v>43937</v>
      </c>
      <c r="C77" s="0" t="n">
        <v>1415</v>
      </c>
      <c r="D77" s="0" t="n">
        <v>15</v>
      </c>
      <c r="E77" s="0" t="n">
        <v>79</v>
      </c>
      <c r="F77" s="0" t="n">
        <v>1</v>
      </c>
      <c r="G77" s="0" t="n">
        <v>812</v>
      </c>
      <c r="H77" s="0" t="n">
        <v>524</v>
      </c>
      <c r="J77" s="0" t="n">
        <v>35</v>
      </c>
      <c r="K77" s="0" t="n">
        <v>2</v>
      </c>
      <c r="L77" s="0" t="n">
        <v>46135</v>
      </c>
      <c r="M77" s="0" t="n">
        <v>1147</v>
      </c>
    </row>
    <row r="78" customFormat="false" ht="14" hidden="false" customHeight="false" outlineLevel="0" collapsed="false">
      <c r="A78" s="0" t="s">
        <v>81</v>
      </c>
      <c r="B78" s="1" t="n">
        <v>43938</v>
      </c>
      <c r="C78" s="0" t="n">
        <v>1434</v>
      </c>
      <c r="D78" s="0" t="n">
        <v>19</v>
      </c>
      <c r="E78" s="0" t="n">
        <v>80</v>
      </c>
      <c r="F78" s="0" t="n">
        <v>1</v>
      </c>
      <c r="G78" s="0" t="n">
        <v>856</v>
      </c>
      <c r="H78" s="0" t="n">
        <v>498</v>
      </c>
      <c r="J78" s="0" t="n">
        <v>36</v>
      </c>
      <c r="K78" s="0" t="n">
        <v>2</v>
      </c>
      <c r="L78" s="0" t="n">
        <v>49260</v>
      </c>
      <c r="M78" s="0" t="n">
        <v>1225</v>
      </c>
    </row>
    <row r="79" customFormat="false" ht="14" hidden="false" customHeight="false" outlineLevel="0" collapsed="false">
      <c r="A79" s="0" t="s">
        <v>81</v>
      </c>
      <c r="B79" s="1" t="n">
        <v>43939</v>
      </c>
      <c r="C79" s="0" t="n">
        <v>1482</v>
      </c>
      <c r="D79" s="0" t="n">
        <v>48</v>
      </c>
      <c r="E79" s="0" t="n">
        <v>81</v>
      </c>
      <c r="F79" s="0" t="n">
        <v>1</v>
      </c>
      <c r="G79" s="0" t="n">
        <v>906</v>
      </c>
      <c r="H79" s="0" t="n">
        <v>495</v>
      </c>
      <c r="J79" s="0" t="n">
        <v>37</v>
      </c>
      <c r="K79" s="0" t="n">
        <v>2</v>
      </c>
      <c r="L79" s="0" t="n">
        <v>51737</v>
      </c>
      <c r="M79" s="0" t="n">
        <v>1286</v>
      </c>
    </row>
    <row r="80" customFormat="false" ht="14" hidden="false" customHeight="false" outlineLevel="0" collapsed="false">
      <c r="A80" s="0" t="s">
        <v>81</v>
      </c>
      <c r="B80" s="1" t="n">
        <v>43940</v>
      </c>
      <c r="C80" s="0" t="n">
        <v>1513</v>
      </c>
      <c r="D80" s="0" t="n">
        <v>31</v>
      </c>
      <c r="E80" s="0" t="n">
        <v>82</v>
      </c>
      <c r="F80" s="0" t="n">
        <v>1</v>
      </c>
      <c r="G80" s="0" t="n">
        <v>953</v>
      </c>
      <c r="H80" s="0" t="n">
        <v>478</v>
      </c>
      <c r="J80" s="0" t="n">
        <v>38</v>
      </c>
      <c r="K80" s="0" t="n">
        <v>2</v>
      </c>
      <c r="L80" s="0" t="n">
        <v>53955</v>
      </c>
      <c r="M80" s="0" t="n">
        <v>1341</v>
      </c>
    </row>
    <row r="81" customFormat="false" ht="14" hidden="false" customHeight="false" outlineLevel="0" collapsed="false">
      <c r="A81" s="0" t="s">
        <v>81</v>
      </c>
      <c r="B81" s="1" t="n">
        <v>43941</v>
      </c>
      <c r="C81" s="0" t="n">
        <v>1539</v>
      </c>
      <c r="D81" s="0" t="n">
        <v>26</v>
      </c>
      <c r="E81" s="0" t="n">
        <v>82</v>
      </c>
      <c r="F81" s="0" t="n">
        <v>0</v>
      </c>
      <c r="G81" s="0" t="n">
        <v>1009</v>
      </c>
      <c r="H81" s="0" t="n">
        <v>448</v>
      </c>
      <c r="J81" s="0" t="n">
        <v>38</v>
      </c>
      <c r="K81" s="0" t="n">
        <v>2</v>
      </c>
      <c r="L81" s="0" t="n">
        <v>56147</v>
      </c>
      <c r="M81" s="0" t="n">
        <v>1396</v>
      </c>
    </row>
    <row r="82" customFormat="false" ht="14" hidden="false" customHeight="false" outlineLevel="0" collapsed="false">
      <c r="A82" s="0" t="s">
        <v>81</v>
      </c>
      <c r="B82" s="1" t="n">
        <v>43942</v>
      </c>
      <c r="C82" s="0" t="n">
        <v>1574</v>
      </c>
      <c r="D82" s="0" t="n">
        <v>35</v>
      </c>
      <c r="E82" s="0" t="n">
        <v>82</v>
      </c>
      <c r="F82" s="0" t="n">
        <v>0</v>
      </c>
      <c r="G82" s="0" t="n">
        <v>1043</v>
      </c>
      <c r="H82" s="0" t="n">
        <v>449</v>
      </c>
      <c r="J82" s="0" t="n">
        <v>39</v>
      </c>
      <c r="K82" s="0" t="n">
        <v>2</v>
      </c>
      <c r="L82" s="0" t="n">
        <v>59055</v>
      </c>
      <c r="M82" s="0" t="n">
        <v>1468</v>
      </c>
    </row>
    <row r="83" customFormat="false" ht="14" hidden="false" customHeight="false" outlineLevel="0" collapsed="false">
      <c r="A83" s="0" t="s">
        <v>81</v>
      </c>
      <c r="B83" s="1" t="n">
        <v>43943</v>
      </c>
      <c r="C83" s="0" t="n">
        <v>1602</v>
      </c>
      <c r="D83" s="0" t="n">
        <v>28</v>
      </c>
      <c r="E83" s="0" t="n">
        <v>83</v>
      </c>
      <c r="F83" s="0" t="n">
        <v>1</v>
      </c>
      <c r="G83" s="0" t="n">
        <v>1096</v>
      </c>
      <c r="H83" s="0" t="n">
        <v>423</v>
      </c>
      <c r="J83" s="0" t="n">
        <v>40</v>
      </c>
      <c r="K83" s="0" t="n">
        <v>2</v>
      </c>
      <c r="L83" s="0" t="n">
        <v>60837</v>
      </c>
      <c r="M83" s="0" t="n">
        <v>1513</v>
      </c>
    </row>
    <row r="84" customFormat="false" ht="14" hidden="false" customHeight="false" outlineLevel="0" collapsed="false">
      <c r="A84" s="0" t="s">
        <v>81</v>
      </c>
      <c r="B84" s="1" t="n">
        <v>43944</v>
      </c>
      <c r="C84" s="0" t="n">
        <v>1631</v>
      </c>
      <c r="D84" s="0" t="n">
        <v>29</v>
      </c>
      <c r="E84" s="0" t="n">
        <v>83</v>
      </c>
      <c r="F84" s="0" t="n">
        <v>0</v>
      </c>
      <c r="G84" s="0" t="n">
        <v>1146</v>
      </c>
      <c r="H84" s="0" t="n">
        <v>402</v>
      </c>
      <c r="J84" s="0" t="n">
        <v>41</v>
      </c>
      <c r="K84" s="0" t="n">
        <v>2</v>
      </c>
      <c r="L84" s="0" t="n">
        <v>62880</v>
      </c>
      <c r="M84" s="0" t="n">
        <v>1563</v>
      </c>
    </row>
    <row r="85" customFormat="false" ht="14" hidden="false" customHeight="false" outlineLevel="0" collapsed="false">
      <c r="A85" s="0" t="s">
        <v>81</v>
      </c>
      <c r="B85" s="1" t="n">
        <v>43945</v>
      </c>
      <c r="C85" s="0" t="n">
        <v>1677</v>
      </c>
      <c r="D85" s="0" t="n">
        <v>46</v>
      </c>
      <c r="E85" s="0" t="n">
        <v>83</v>
      </c>
      <c r="F85" s="0" t="n">
        <v>0</v>
      </c>
      <c r="G85" s="0" t="n">
        <v>1171</v>
      </c>
      <c r="H85" s="0" t="n">
        <v>423</v>
      </c>
      <c r="J85" s="0" t="n">
        <v>42</v>
      </c>
      <c r="K85" s="0" t="n">
        <v>2</v>
      </c>
      <c r="L85" s="0" t="n">
        <v>64882</v>
      </c>
      <c r="M85" s="0" t="n">
        <v>1613</v>
      </c>
    </row>
    <row r="86" customFormat="false" ht="14" hidden="false" customHeight="false" outlineLevel="0" collapsed="false">
      <c r="A86" s="0" t="s">
        <v>81</v>
      </c>
      <c r="B86" s="1" t="n">
        <v>43946</v>
      </c>
      <c r="C86" s="0" t="n">
        <v>1708</v>
      </c>
      <c r="D86" s="0" t="n">
        <v>31</v>
      </c>
      <c r="E86" s="0" t="n">
        <v>86</v>
      </c>
      <c r="F86" s="0" t="n">
        <v>3</v>
      </c>
      <c r="G86" s="0" t="n">
        <v>1204</v>
      </c>
      <c r="H86" s="0" t="n">
        <v>418</v>
      </c>
      <c r="J86" s="0" t="n">
        <v>42</v>
      </c>
      <c r="K86" s="0" t="n">
        <v>2</v>
      </c>
      <c r="L86" s="0" t="n">
        <v>67293</v>
      </c>
      <c r="M86" s="0" t="n">
        <v>1673</v>
      </c>
    </row>
    <row r="87" customFormat="false" ht="14" hidden="false" customHeight="false" outlineLevel="0" collapsed="false">
      <c r="A87" s="0" t="s">
        <v>81</v>
      </c>
      <c r="B87" s="1" t="n">
        <v>43947</v>
      </c>
      <c r="C87" s="0" t="n">
        <v>1763</v>
      </c>
      <c r="D87" s="0" t="n">
        <v>55</v>
      </c>
      <c r="E87" s="0" t="n">
        <v>86</v>
      </c>
      <c r="F87" s="0" t="n">
        <v>0</v>
      </c>
      <c r="G87" s="0" t="n">
        <v>1224</v>
      </c>
      <c r="H87" s="0" t="n">
        <v>453</v>
      </c>
      <c r="J87" s="0" t="n">
        <v>44</v>
      </c>
      <c r="K87" s="0" t="n">
        <v>2</v>
      </c>
      <c r="L87" s="0" t="n">
        <v>68224</v>
      </c>
      <c r="M87" s="0" t="n">
        <v>1696</v>
      </c>
    </row>
    <row r="88" customFormat="false" ht="14" hidden="false" customHeight="false" outlineLevel="0" collapsed="false">
      <c r="A88" s="0" t="s">
        <v>81</v>
      </c>
      <c r="B88" s="1" t="n">
        <v>43948</v>
      </c>
      <c r="C88" s="0" t="n">
        <v>1820</v>
      </c>
      <c r="D88" s="0" t="n">
        <v>57</v>
      </c>
      <c r="E88" s="0" t="n">
        <v>87</v>
      </c>
      <c r="F88" s="0" t="n">
        <v>1</v>
      </c>
      <c r="G88" s="0" t="n">
        <v>1263</v>
      </c>
      <c r="H88" s="0" t="n">
        <v>470</v>
      </c>
      <c r="J88" s="0" t="n">
        <v>45</v>
      </c>
      <c r="K88" s="0" t="n">
        <v>2</v>
      </c>
      <c r="L88" s="0" t="n">
        <v>71471</v>
      </c>
      <c r="M88" s="0" t="n">
        <v>1777</v>
      </c>
    </row>
    <row r="89" customFormat="false" ht="14" hidden="false" customHeight="false" outlineLevel="0" collapsed="false">
      <c r="A89" s="0" t="s">
        <v>81</v>
      </c>
      <c r="B89" s="1" t="n">
        <v>43949</v>
      </c>
      <c r="C89" s="0" t="n">
        <v>1847</v>
      </c>
      <c r="D89" s="0" t="n">
        <v>27</v>
      </c>
      <c r="E89" s="0" t="n">
        <v>88</v>
      </c>
      <c r="F89" s="0" t="n">
        <v>1</v>
      </c>
      <c r="G89" s="0" t="n">
        <v>1286</v>
      </c>
      <c r="H89" s="0" t="n">
        <v>473</v>
      </c>
      <c r="J89" s="0" t="n">
        <v>46</v>
      </c>
      <c r="K89" s="0" t="n">
        <v>2</v>
      </c>
      <c r="L89" s="0" t="n">
        <v>73782</v>
      </c>
      <c r="M89" s="0" t="n">
        <v>1834</v>
      </c>
    </row>
    <row r="90" customFormat="false" ht="14" hidden="false" customHeight="false" outlineLevel="0" collapsed="false">
      <c r="A90" s="0" t="s">
        <v>81</v>
      </c>
      <c r="B90" s="1" t="n">
        <v>43950</v>
      </c>
      <c r="C90" s="0" t="n">
        <v>1928</v>
      </c>
      <c r="D90" s="0" t="n">
        <v>81</v>
      </c>
      <c r="E90" s="0" t="n">
        <v>90</v>
      </c>
      <c r="F90" s="0" t="n">
        <v>2</v>
      </c>
      <c r="G90" s="0" t="n">
        <v>1319</v>
      </c>
      <c r="H90" s="0" t="n">
        <v>519</v>
      </c>
      <c r="J90" s="0" t="n">
        <v>48</v>
      </c>
      <c r="K90" s="0" t="n">
        <v>2</v>
      </c>
      <c r="L90" s="0" t="n">
        <v>73782</v>
      </c>
      <c r="M90" s="0" t="n">
        <v>1834</v>
      </c>
    </row>
    <row r="91" customFormat="false" ht="14" hidden="false" customHeight="false" outlineLevel="0" collapsed="false">
      <c r="A91" s="0" t="s">
        <v>81</v>
      </c>
      <c r="B91" s="1" t="n">
        <v>43951</v>
      </c>
      <c r="C91" s="2" t="n">
        <v>2003</v>
      </c>
      <c r="D91" s="2" t="n">
        <v>75</v>
      </c>
      <c r="E91" s="2" t="n">
        <v>92</v>
      </c>
      <c r="F91" s="2" t="n">
        <v>2</v>
      </c>
      <c r="G91" s="2" t="n">
        <v>1346</v>
      </c>
      <c r="H91" s="2" t="n">
        <v>565</v>
      </c>
      <c r="I91" s="2" t="n">
        <v>0</v>
      </c>
      <c r="J91" s="2" t="n">
        <v>50</v>
      </c>
      <c r="K91" s="2" t="n">
        <v>2</v>
      </c>
      <c r="L91" s="2" t="n">
        <v>86708</v>
      </c>
      <c r="M91" s="2" t="n">
        <v>2156</v>
      </c>
    </row>
    <row r="92" customFormat="false" ht="14" hidden="false" customHeight="false" outlineLevel="0" collapsed="false">
      <c r="A92" s="0" t="s">
        <v>81</v>
      </c>
      <c r="B92" s="1" t="n">
        <v>43952</v>
      </c>
      <c r="C92" s="2" t="n">
        <v>2085</v>
      </c>
      <c r="D92" s="2" t="n">
        <v>82</v>
      </c>
      <c r="E92" s="2" t="n">
        <v>93</v>
      </c>
      <c r="F92" s="2" t="n">
        <v>1</v>
      </c>
      <c r="G92" s="2" t="n">
        <v>1375</v>
      </c>
      <c r="H92" s="2" t="n">
        <v>617</v>
      </c>
      <c r="I92" s="2" t="n">
        <v>0</v>
      </c>
      <c r="J92" s="2" t="n">
        <v>52</v>
      </c>
      <c r="K92" s="2" t="n">
        <v>2</v>
      </c>
      <c r="L92" s="2" t="n">
        <v>92061</v>
      </c>
      <c r="M92" s="2" t="n">
        <v>2289</v>
      </c>
    </row>
    <row r="93" customFormat="false" ht="14" hidden="false" customHeight="false" outlineLevel="0" collapsed="false">
      <c r="A93" s="0" t="s">
        <v>81</v>
      </c>
      <c r="B93" s="1" t="n">
        <v>43953</v>
      </c>
      <c r="C93" s="0" t="n">
        <f aca="false">Sheet1!OV94</f>
        <v>2153</v>
      </c>
      <c r="D93" s="0" t="n">
        <f aca="false">Sheet1!OW94</f>
        <v>68</v>
      </c>
      <c r="E93" s="0" t="n">
        <f aca="false">Sheet1!OX94</f>
        <v>94</v>
      </c>
      <c r="F93" s="0" t="n">
        <f aca="false">Sheet1!OY94</f>
        <v>1</v>
      </c>
      <c r="G93" s="0" t="n">
        <f aca="false">Sheet1!OZ94</f>
        <v>1414</v>
      </c>
      <c r="H93" s="0" t="n">
        <f aca="false">Sheet1!PA94</f>
        <v>645</v>
      </c>
      <c r="I93" s="0" t="n">
        <f aca="false">Sheet1!PB94</f>
        <v>0</v>
      </c>
      <c r="J93" s="0" t="n">
        <f aca="false">Sheet1!PC94</f>
        <v>54</v>
      </c>
      <c r="K93" s="0" t="n">
        <f aca="false">Sheet1!PD94</f>
        <v>2</v>
      </c>
      <c r="L93" s="0" t="n">
        <f aca="false">Sheet1!PE94</f>
        <v>95399</v>
      </c>
      <c r="M93" s="0" t="n">
        <f aca="false">Sheet1!PF94</f>
        <v>2372</v>
      </c>
    </row>
    <row r="94" customFormat="false" ht="14" hidden="false" customHeight="false" outlineLevel="0" collapsed="false">
      <c r="A94" s="0" t="s">
        <v>81</v>
      </c>
      <c r="B94" s="1" t="n">
        <v>43954</v>
      </c>
      <c r="C94" s="0" t="n">
        <f aca="false">Sheet1!OV95</f>
        <v>2219</v>
      </c>
      <c r="D94" s="0" t="n">
        <f aca="false">Sheet1!OW95</f>
        <v>66</v>
      </c>
      <c r="E94" s="0" t="n">
        <f aca="false">Sheet1!OX95</f>
        <v>95</v>
      </c>
      <c r="F94" s="0" t="n">
        <f aca="false">Sheet1!OY95</f>
        <v>1</v>
      </c>
      <c r="G94" s="0" t="n">
        <f aca="false">Sheet1!OZ95</f>
        <v>1473</v>
      </c>
      <c r="H94" s="0" t="n">
        <f aca="false">Sheet1!PA95</f>
        <v>651</v>
      </c>
      <c r="I94" s="0" t="n">
        <f aca="false">Sheet1!PB95</f>
        <v>0</v>
      </c>
      <c r="J94" s="0" t="n">
        <f aca="false">Sheet1!PC95</f>
        <v>55</v>
      </c>
      <c r="K94" s="0" t="n">
        <f aca="false">Sheet1!PD95</f>
        <v>2</v>
      </c>
      <c r="L94" s="0" t="n">
        <f aca="false">Sheet1!PE95</f>
        <v>98253</v>
      </c>
      <c r="M94" s="0" t="n">
        <f aca="false">Sheet1!PF95</f>
        <v>2443</v>
      </c>
    </row>
    <row r="95" customFormat="false" ht="14" hidden="false" customHeight="false" outlineLevel="0" collapsed="false">
      <c r="A95" s="0" t="s">
        <v>81</v>
      </c>
      <c r="B95" s="1" t="n">
        <v>43955</v>
      </c>
    </row>
    <row r="96" customFormat="false" ht="14" hidden="false" customHeight="false" outlineLevel="0" collapsed="false">
      <c r="A96" s="0" t="s">
        <v>81</v>
      </c>
      <c r="B96" s="1" t="n">
        <v>43956</v>
      </c>
    </row>
    <row r="97" customFormat="false" ht="14" hidden="false" customHeight="false" outlineLevel="0" collapsed="false">
      <c r="A97" s="0" t="s">
        <v>81</v>
      </c>
      <c r="B97" s="1" t="n">
        <v>43957</v>
      </c>
    </row>
    <row r="98" customFormat="false" ht="14" hidden="false" customHeight="false" outlineLevel="0" collapsed="false">
      <c r="A98" s="0" t="s">
        <v>81</v>
      </c>
      <c r="B98" s="1" t="n">
        <v>43958</v>
      </c>
    </row>
    <row r="99" customFormat="false" ht="14" hidden="false" customHeight="false" outlineLevel="0" collapsed="false">
      <c r="A99" s="0" t="s">
        <v>81</v>
      </c>
      <c r="B99" s="1" t="n">
        <v>43959</v>
      </c>
    </row>
    <row r="100" customFormat="false" ht="14" hidden="false" customHeight="false" outlineLevel="0" collapsed="false">
      <c r="A100" s="0" t="s">
        <v>81</v>
      </c>
      <c r="B100" s="1" t="n">
        <v>43960</v>
      </c>
    </row>
    <row r="101" customFormat="false" ht="14" hidden="false" customHeight="false" outlineLevel="0" collapsed="false">
      <c r="A101" s="0" t="s">
        <v>81</v>
      </c>
      <c r="B101" s="1" t="n">
        <v>43961</v>
      </c>
    </row>
    <row r="102" customFormat="false" ht="14" hidden="false" customHeight="false" outlineLevel="0" collapsed="false">
      <c r="A102" s="0" t="s">
        <v>81</v>
      </c>
      <c r="B102" s="1" t="n">
        <v>43962</v>
      </c>
    </row>
    <row r="103" customFormat="false" ht="14" hidden="false" customHeight="false" outlineLevel="0" collapsed="false">
      <c r="A103" s="0" t="s">
        <v>81</v>
      </c>
      <c r="B103" s="1" t="n">
        <v>43963</v>
      </c>
    </row>
    <row r="104" customFormat="false" ht="14" hidden="false" customHeight="false" outlineLevel="0" collapsed="false">
      <c r="A104" s="0" t="s">
        <v>81</v>
      </c>
      <c r="B104" s="1" t="n">
        <v>43964</v>
      </c>
    </row>
    <row r="105" customFormat="false" ht="14" hidden="false" customHeight="false" outlineLevel="0" collapsed="false">
      <c r="A105" s="0" t="s">
        <v>81</v>
      </c>
      <c r="B105" s="1" t="n">
        <v>43965</v>
      </c>
    </row>
    <row r="106" customFormat="false" ht="14" hidden="false" customHeight="false" outlineLevel="0" collapsed="false">
      <c r="A106" s="0" t="s">
        <v>81</v>
      </c>
      <c r="B106" s="1" t="n">
        <v>43966</v>
      </c>
    </row>
    <row r="107" customFormat="false" ht="14" hidden="false" customHeight="false" outlineLevel="0" collapsed="false">
      <c r="A107" s="0" t="s">
        <v>81</v>
      </c>
      <c r="B107" s="1" t="n">
        <v>43967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7"/>
  <sheetViews>
    <sheetView showFormulas="false" showGridLines="true" showRowColHeaders="true" showZeros="true" rightToLeft="false" tabSelected="false" showOutlineSymbols="true" defaultGridColor="true" view="normal" topLeftCell="A64" colorId="64" zoomScale="100" zoomScaleNormal="100" zoomScalePageLayoutView="100" workbookViewId="0">
      <selection pane="topLeft" activeCell="C93" activeCellId="1" sqref="B90 C93"/>
    </sheetView>
  </sheetViews>
  <sheetFormatPr defaultColWidth="8.9921875" defaultRowHeight="14" zeroHeight="false" outlineLevelRow="0" outlineLevelCol="0"/>
  <cols>
    <col collapsed="false" customWidth="true" hidden="false" outlineLevel="0" max="1" min="1" style="0" width="11.37"/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82</v>
      </c>
      <c r="B2" s="1" t="n">
        <v>43862</v>
      </c>
    </row>
    <row r="3" customFormat="false" ht="14" hidden="false" customHeight="false" outlineLevel="0" collapsed="false">
      <c r="A3" s="0" t="s">
        <v>82</v>
      </c>
      <c r="B3" s="1" t="n">
        <v>43863</v>
      </c>
    </row>
    <row r="4" customFormat="false" ht="14" hidden="false" customHeight="false" outlineLevel="0" collapsed="false">
      <c r="A4" s="0" t="s">
        <v>82</v>
      </c>
      <c r="B4" s="1" t="n">
        <v>43864</v>
      </c>
    </row>
    <row r="5" customFormat="false" ht="14" hidden="false" customHeight="false" outlineLevel="0" collapsed="false">
      <c r="A5" s="0" t="s">
        <v>82</v>
      </c>
      <c r="B5" s="1" t="n">
        <v>43865</v>
      </c>
    </row>
    <row r="6" customFormat="false" ht="14" hidden="false" customHeight="false" outlineLevel="0" collapsed="false">
      <c r="A6" s="0" t="s">
        <v>82</v>
      </c>
      <c r="B6" s="1" t="n">
        <v>43866</v>
      </c>
    </row>
    <row r="7" customFormat="false" ht="14" hidden="false" customHeight="false" outlineLevel="0" collapsed="false">
      <c r="A7" s="0" t="s">
        <v>82</v>
      </c>
      <c r="B7" s="1" t="n">
        <v>43867</v>
      </c>
    </row>
    <row r="8" customFormat="false" ht="14" hidden="false" customHeight="false" outlineLevel="0" collapsed="false">
      <c r="A8" s="0" t="s">
        <v>82</v>
      </c>
      <c r="B8" s="1" t="n">
        <v>43868</v>
      </c>
    </row>
    <row r="9" customFormat="false" ht="14" hidden="false" customHeight="false" outlineLevel="0" collapsed="false">
      <c r="A9" s="0" t="s">
        <v>82</v>
      </c>
      <c r="B9" s="1" t="n">
        <v>43869</v>
      </c>
    </row>
    <row r="10" customFormat="false" ht="14" hidden="false" customHeight="false" outlineLevel="0" collapsed="false">
      <c r="A10" s="0" t="s">
        <v>82</v>
      </c>
      <c r="B10" s="1" t="n">
        <v>43870</v>
      </c>
    </row>
    <row r="11" customFormat="false" ht="14" hidden="false" customHeight="false" outlineLevel="0" collapsed="false">
      <c r="A11" s="0" t="s">
        <v>82</v>
      </c>
      <c r="B11" s="1" t="n">
        <v>43871</v>
      </c>
    </row>
    <row r="12" customFormat="false" ht="14" hidden="false" customHeight="false" outlineLevel="0" collapsed="false">
      <c r="A12" s="0" t="s">
        <v>82</v>
      </c>
      <c r="B12" s="1" t="n">
        <v>43872</v>
      </c>
    </row>
    <row r="13" customFormat="false" ht="14" hidden="false" customHeight="false" outlineLevel="0" collapsed="false">
      <c r="A13" s="0" t="s">
        <v>82</v>
      </c>
      <c r="B13" s="1" t="n">
        <v>43873</v>
      </c>
    </row>
    <row r="14" customFormat="false" ht="14" hidden="false" customHeight="false" outlineLevel="0" collapsed="false">
      <c r="A14" s="0" t="s">
        <v>82</v>
      </c>
      <c r="B14" s="1" t="n">
        <v>43874</v>
      </c>
    </row>
    <row r="15" customFormat="false" ht="14" hidden="false" customHeight="false" outlineLevel="0" collapsed="false">
      <c r="A15" s="0" t="s">
        <v>82</v>
      </c>
      <c r="B15" s="1" t="n">
        <v>43875</v>
      </c>
    </row>
    <row r="16" customFormat="false" ht="14" hidden="false" customHeight="false" outlineLevel="0" collapsed="false">
      <c r="A16" s="0" t="s">
        <v>82</v>
      </c>
      <c r="B16" s="1" t="n">
        <v>43876</v>
      </c>
    </row>
    <row r="17" customFormat="false" ht="14" hidden="false" customHeight="false" outlineLevel="0" collapsed="false">
      <c r="A17" s="0" t="s">
        <v>82</v>
      </c>
      <c r="B17" s="1" t="n">
        <v>43877</v>
      </c>
    </row>
    <row r="18" customFormat="false" ht="14" hidden="false" customHeight="false" outlineLevel="0" collapsed="false">
      <c r="A18" s="0" t="s">
        <v>82</v>
      </c>
      <c r="B18" s="1" t="n">
        <v>43878</v>
      </c>
    </row>
    <row r="19" customFormat="false" ht="14" hidden="false" customHeight="false" outlineLevel="0" collapsed="false">
      <c r="A19" s="0" t="s">
        <v>82</v>
      </c>
      <c r="B19" s="1" t="n">
        <v>43879</v>
      </c>
    </row>
    <row r="20" customFormat="false" ht="14" hidden="false" customHeight="false" outlineLevel="0" collapsed="false">
      <c r="A20" s="0" t="s">
        <v>82</v>
      </c>
      <c r="B20" s="1" t="n">
        <v>43880</v>
      </c>
    </row>
    <row r="21" customFormat="false" ht="14" hidden="false" customHeight="false" outlineLevel="0" collapsed="false">
      <c r="A21" s="0" t="s">
        <v>82</v>
      </c>
      <c r="B21" s="1" t="n">
        <v>43881</v>
      </c>
    </row>
    <row r="22" customFormat="false" ht="14" hidden="false" customHeight="false" outlineLevel="0" collapsed="false">
      <c r="A22" s="0" t="s">
        <v>82</v>
      </c>
      <c r="B22" s="1" t="n">
        <v>43882</v>
      </c>
    </row>
    <row r="23" customFormat="false" ht="14" hidden="false" customHeight="false" outlineLevel="0" collapsed="false">
      <c r="A23" s="0" t="s">
        <v>82</v>
      </c>
      <c r="B23" s="1" t="n">
        <v>43883</v>
      </c>
    </row>
    <row r="24" customFormat="false" ht="14" hidden="false" customHeight="false" outlineLevel="0" collapsed="false">
      <c r="A24" s="0" t="s">
        <v>82</v>
      </c>
      <c r="B24" s="1" t="n">
        <v>43884</v>
      </c>
    </row>
    <row r="25" customFormat="false" ht="14" hidden="false" customHeight="false" outlineLevel="0" collapsed="false">
      <c r="A25" s="0" t="s">
        <v>82</v>
      </c>
      <c r="B25" s="1" t="n">
        <v>43885</v>
      </c>
    </row>
    <row r="26" customFormat="false" ht="14" hidden="false" customHeight="false" outlineLevel="0" collapsed="false">
      <c r="A26" s="0" t="s">
        <v>82</v>
      </c>
      <c r="B26" s="1" t="n">
        <v>43886</v>
      </c>
    </row>
    <row r="27" customFormat="false" ht="14" hidden="false" customHeight="false" outlineLevel="0" collapsed="false">
      <c r="A27" s="0" t="s">
        <v>82</v>
      </c>
      <c r="B27" s="1" t="n">
        <v>43887</v>
      </c>
    </row>
    <row r="28" customFormat="false" ht="14" hidden="false" customHeight="false" outlineLevel="0" collapsed="false">
      <c r="A28" s="0" t="s">
        <v>82</v>
      </c>
      <c r="B28" s="1" t="n">
        <v>43888</v>
      </c>
    </row>
    <row r="29" customFormat="false" ht="14" hidden="false" customHeight="false" outlineLevel="0" collapsed="false">
      <c r="A29" s="0" t="s">
        <v>82</v>
      </c>
      <c r="B29" s="1" t="n">
        <v>43889</v>
      </c>
    </row>
    <row r="30" customFormat="false" ht="14" hidden="false" customHeight="false" outlineLevel="0" collapsed="false">
      <c r="A30" s="0" t="s">
        <v>82</v>
      </c>
      <c r="B30" s="1" t="n">
        <v>43890</v>
      </c>
    </row>
    <row r="31" customFormat="false" ht="14" hidden="false" customHeight="false" outlineLevel="0" collapsed="false">
      <c r="A31" s="0" t="s">
        <v>82</v>
      </c>
      <c r="B31" s="1" t="n">
        <v>43891</v>
      </c>
    </row>
    <row r="32" customFormat="false" ht="14" hidden="false" customHeight="false" outlineLevel="0" collapsed="false">
      <c r="A32" s="0" t="s">
        <v>82</v>
      </c>
      <c r="B32" s="1" t="n">
        <v>43892</v>
      </c>
    </row>
    <row r="33" customFormat="false" ht="14" hidden="false" customHeight="false" outlineLevel="0" collapsed="false">
      <c r="A33" s="0" t="s">
        <v>82</v>
      </c>
      <c r="B33" s="1" t="n">
        <v>43893</v>
      </c>
    </row>
    <row r="34" customFormat="false" ht="14" hidden="false" customHeight="false" outlineLevel="0" collapsed="false">
      <c r="A34" s="0" t="s">
        <v>82</v>
      </c>
      <c r="B34" s="1" t="n">
        <v>43894</v>
      </c>
    </row>
    <row r="35" customFormat="false" ht="14" hidden="false" customHeight="false" outlineLevel="0" collapsed="false">
      <c r="A35" s="0" t="s">
        <v>82</v>
      </c>
      <c r="B35" s="1" t="n">
        <v>43895</v>
      </c>
    </row>
    <row r="36" customFormat="false" ht="14" hidden="false" customHeight="false" outlineLevel="0" collapsed="false">
      <c r="A36" s="0" t="s">
        <v>82</v>
      </c>
      <c r="B36" s="1" t="n">
        <v>43896</v>
      </c>
    </row>
    <row r="37" customFormat="false" ht="14" hidden="false" customHeight="false" outlineLevel="0" collapsed="false">
      <c r="A37" s="0" t="s">
        <v>82</v>
      </c>
      <c r="B37" s="1" t="n">
        <v>43897</v>
      </c>
    </row>
    <row r="38" customFormat="false" ht="14" hidden="false" customHeight="false" outlineLevel="0" collapsed="false">
      <c r="A38" s="0" t="s">
        <v>82</v>
      </c>
      <c r="B38" s="1" t="n">
        <v>43898</v>
      </c>
    </row>
    <row r="39" customFormat="false" ht="14" hidden="false" customHeight="false" outlineLevel="0" collapsed="false">
      <c r="A39" s="0" t="s">
        <v>82</v>
      </c>
      <c r="B39" s="1" t="n">
        <v>43899</v>
      </c>
    </row>
    <row r="40" customFormat="false" ht="14" hidden="false" customHeight="false" outlineLevel="0" collapsed="false">
      <c r="A40" s="0" t="s">
        <v>82</v>
      </c>
      <c r="B40" s="1" t="n">
        <v>43900</v>
      </c>
    </row>
    <row r="41" customFormat="false" ht="14" hidden="false" customHeight="false" outlineLevel="0" collapsed="false">
      <c r="A41" s="0" t="s">
        <v>82</v>
      </c>
      <c r="B41" s="1" t="n">
        <v>43901</v>
      </c>
    </row>
    <row r="42" customFormat="false" ht="14" hidden="false" customHeight="false" outlineLevel="0" collapsed="false">
      <c r="A42" s="0" t="s">
        <v>82</v>
      </c>
      <c r="B42" s="1" t="n">
        <v>43902</v>
      </c>
    </row>
    <row r="43" customFormat="false" ht="14" hidden="false" customHeight="false" outlineLevel="0" collapsed="false">
      <c r="A43" s="0" t="s">
        <v>82</v>
      </c>
      <c r="B43" s="1" t="n">
        <v>43903</v>
      </c>
    </row>
    <row r="44" customFormat="false" ht="14" hidden="false" customHeight="false" outlineLevel="0" collapsed="false">
      <c r="A44" s="0" t="s">
        <v>82</v>
      </c>
      <c r="B44" s="1" t="n">
        <v>43904</v>
      </c>
    </row>
    <row r="45" customFormat="false" ht="14" hidden="false" customHeight="false" outlineLevel="0" collapsed="false">
      <c r="A45" s="0" t="s">
        <v>82</v>
      </c>
      <c r="B45" s="1" t="n">
        <v>43905</v>
      </c>
    </row>
    <row r="46" customFormat="false" ht="14" hidden="false" customHeight="false" outlineLevel="0" collapsed="false">
      <c r="A46" s="0" t="s">
        <v>82</v>
      </c>
      <c r="B46" s="1" t="n">
        <v>43906</v>
      </c>
      <c r="C46" s="0" t="n">
        <v>4</v>
      </c>
      <c r="D46" s="0" t="n">
        <v>4</v>
      </c>
      <c r="H46" s="0" t="n">
        <v>4</v>
      </c>
      <c r="J46" s="0" t="n">
        <v>0.1</v>
      </c>
    </row>
    <row r="47" customFormat="false" ht="14" hidden="false" customHeight="false" outlineLevel="0" collapsed="false">
      <c r="A47" s="0" t="s">
        <v>82</v>
      </c>
      <c r="B47" s="1" t="n">
        <v>43907</v>
      </c>
      <c r="C47" s="0" t="n">
        <v>8</v>
      </c>
      <c r="D47" s="0" t="n">
        <v>4</v>
      </c>
      <c r="H47" s="0" t="n">
        <v>8</v>
      </c>
      <c r="J47" s="0" t="n">
        <v>0.2</v>
      </c>
    </row>
    <row r="48" customFormat="false" ht="14" hidden="false" customHeight="false" outlineLevel="0" collapsed="false">
      <c r="A48" s="0" t="s">
        <v>82</v>
      </c>
      <c r="B48" s="1" t="n">
        <v>43908</v>
      </c>
      <c r="C48" s="0" t="n">
        <v>11</v>
      </c>
      <c r="D48" s="0" t="n">
        <v>3</v>
      </c>
      <c r="H48" s="0" t="n">
        <v>11</v>
      </c>
      <c r="J48" s="0" t="n">
        <v>0.3</v>
      </c>
    </row>
    <row r="49" customFormat="false" ht="14" hidden="false" customHeight="false" outlineLevel="0" collapsed="false">
      <c r="A49" s="0" t="s">
        <v>82</v>
      </c>
      <c r="B49" s="1" t="n">
        <v>43909</v>
      </c>
      <c r="C49" s="0" t="n">
        <v>18</v>
      </c>
      <c r="D49" s="0" t="n">
        <v>7</v>
      </c>
      <c r="H49" s="0" t="n">
        <v>18</v>
      </c>
      <c r="J49" s="0" t="n">
        <v>0.5</v>
      </c>
    </row>
    <row r="50" customFormat="false" ht="14" hidden="false" customHeight="false" outlineLevel="0" collapsed="false">
      <c r="A50" s="0" t="s">
        <v>82</v>
      </c>
      <c r="B50" s="1" t="n">
        <v>43910</v>
      </c>
      <c r="C50" s="0" t="n">
        <v>23</v>
      </c>
      <c r="D50" s="0" t="n">
        <v>5</v>
      </c>
      <c r="H50" s="0" t="n">
        <v>23</v>
      </c>
      <c r="J50" s="0" t="n">
        <v>0.7</v>
      </c>
    </row>
    <row r="51" customFormat="false" ht="14" hidden="false" customHeight="false" outlineLevel="0" collapsed="false">
      <c r="A51" s="0" t="s">
        <v>82</v>
      </c>
      <c r="B51" s="1" t="n">
        <v>43911</v>
      </c>
      <c r="C51" s="0" t="n">
        <v>37</v>
      </c>
      <c r="D51" s="0" t="n">
        <v>14</v>
      </c>
      <c r="H51" s="0" t="n">
        <v>37</v>
      </c>
      <c r="J51" s="0" t="n">
        <v>1</v>
      </c>
    </row>
    <row r="52" customFormat="false" ht="14" hidden="false" customHeight="false" outlineLevel="0" collapsed="false">
      <c r="A52" s="0" t="s">
        <v>82</v>
      </c>
      <c r="B52" s="1" t="n">
        <v>43912</v>
      </c>
      <c r="C52" s="0" t="n">
        <v>41</v>
      </c>
      <c r="D52" s="0" t="n">
        <v>4</v>
      </c>
      <c r="H52" s="0" t="n">
        <v>41</v>
      </c>
      <c r="J52" s="0" t="n">
        <v>1</v>
      </c>
    </row>
    <row r="53" customFormat="false" ht="14" hidden="false" customHeight="false" outlineLevel="0" collapsed="false">
      <c r="A53" s="0" t="s">
        <v>82</v>
      </c>
      <c r="B53" s="1" t="n">
        <v>43913</v>
      </c>
      <c r="C53" s="0" t="n">
        <v>43</v>
      </c>
      <c r="D53" s="0" t="n">
        <v>2</v>
      </c>
      <c r="H53" s="0" t="n">
        <v>43</v>
      </c>
      <c r="J53" s="0" t="n">
        <v>1</v>
      </c>
    </row>
    <row r="54" customFormat="false" ht="14" hidden="false" customHeight="false" outlineLevel="0" collapsed="false">
      <c r="A54" s="0" t="s">
        <v>82</v>
      </c>
      <c r="B54" s="1" t="n">
        <v>43914</v>
      </c>
      <c r="C54" s="0" t="n">
        <v>46</v>
      </c>
      <c r="D54" s="0" t="n">
        <v>3</v>
      </c>
      <c r="H54" s="0" t="n">
        <v>46</v>
      </c>
      <c r="J54" s="0" t="n">
        <v>1</v>
      </c>
    </row>
    <row r="55" customFormat="false" ht="14" hidden="false" customHeight="false" outlineLevel="0" collapsed="false">
      <c r="A55" s="0" t="s">
        <v>82</v>
      </c>
      <c r="B55" s="1" t="n">
        <v>43915</v>
      </c>
      <c r="C55" s="0" t="n">
        <v>50</v>
      </c>
      <c r="D55" s="0" t="n">
        <v>4</v>
      </c>
      <c r="H55" s="0" t="n">
        <v>50</v>
      </c>
      <c r="J55" s="0" t="n">
        <v>1</v>
      </c>
    </row>
    <row r="56" customFormat="false" ht="14" hidden="false" customHeight="false" outlineLevel="0" collapsed="false">
      <c r="A56" s="0" t="s">
        <v>82</v>
      </c>
      <c r="B56" s="1" t="n">
        <v>43916</v>
      </c>
      <c r="C56" s="0" t="n">
        <v>60</v>
      </c>
      <c r="D56" s="0" t="n">
        <v>10</v>
      </c>
      <c r="H56" s="0" t="n">
        <v>60</v>
      </c>
      <c r="I56" s="0" t="n">
        <v>4</v>
      </c>
      <c r="J56" s="0" t="n">
        <v>2</v>
      </c>
    </row>
    <row r="57" customFormat="false" ht="14" hidden="false" customHeight="false" outlineLevel="0" collapsed="false">
      <c r="A57" s="0" t="s">
        <v>82</v>
      </c>
      <c r="B57" s="1" t="n">
        <v>43917</v>
      </c>
      <c r="C57" s="0" t="n">
        <v>75</v>
      </c>
      <c r="D57" s="0" t="n">
        <v>15</v>
      </c>
      <c r="H57" s="0" t="n">
        <v>75</v>
      </c>
      <c r="I57" s="0" t="n">
        <v>4</v>
      </c>
      <c r="J57" s="0" t="n">
        <v>2</v>
      </c>
    </row>
    <row r="58" customFormat="false" ht="14" hidden="false" customHeight="false" outlineLevel="0" collapsed="false">
      <c r="A58" s="0" t="s">
        <v>82</v>
      </c>
      <c r="B58" s="1" t="n">
        <v>43918</v>
      </c>
      <c r="C58" s="0" t="n">
        <v>88</v>
      </c>
      <c r="D58" s="0" t="n">
        <v>13</v>
      </c>
      <c r="E58" s="0" t="n">
        <v>1</v>
      </c>
      <c r="F58" s="0" t="n">
        <v>1</v>
      </c>
      <c r="G58" s="0" t="n">
        <v>5</v>
      </c>
      <c r="H58" s="0" t="n">
        <v>82</v>
      </c>
      <c r="I58" s="0" t="n">
        <v>8</v>
      </c>
      <c r="J58" s="0" t="n">
        <v>3</v>
      </c>
      <c r="K58" s="0" t="n">
        <v>0.03</v>
      </c>
    </row>
    <row r="59" customFormat="false" ht="14" hidden="false" customHeight="false" outlineLevel="0" collapsed="false">
      <c r="A59" s="0" t="s">
        <v>82</v>
      </c>
      <c r="B59" s="1" t="n">
        <v>43919</v>
      </c>
      <c r="C59" s="0" t="n">
        <v>104</v>
      </c>
      <c r="D59" s="0" t="n">
        <v>16</v>
      </c>
      <c r="E59" s="0" t="n">
        <v>2</v>
      </c>
      <c r="F59" s="0" t="n">
        <v>1</v>
      </c>
      <c r="G59" s="0" t="n">
        <v>5</v>
      </c>
      <c r="H59" s="0" t="n">
        <v>97</v>
      </c>
      <c r="I59" s="0" t="n">
        <v>8</v>
      </c>
      <c r="J59" s="0" t="n">
        <v>3</v>
      </c>
      <c r="K59" s="0" t="n">
        <v>0.06</v>
      </c>
    </row>
    <row r="60" customFormat="false" ht="14" hidden="false" customHeight="false" outlineLevel="0" collapsed="false">
      <c r="A60" s="0" t="s">
        <v>82</v>
      </c>
      <c r="B60" s="1" t="n">
        <v>43920</v>
      </c>
      <c r="C60" s="0" t="n">
        <v>144</v>
      </c>
      <c r="D60" s="0" t="n">
        <v>40</v>
      </c>
      <c r="E60" s="0" t="n">
        <v>2</v>
      </c>
      <c r="G60" s="0" t="n">
        <v>7</v>
      </c>
      <c r="H60" s="0" t="n">
        <v>135</v>
      </c>
      <c r="I60" s="0" t="n">
        <v>8</v>
      </c>
      <c r="J60" s="0" t="n">
        <v>4</v>
      </c>
      <c r="K60" s="0" t="n">
        <v>0.06</v>
      </c>
    </row>
    <row r="61" customFormat="false" ht="14" hidden="false" customHeight="false" outlineLevel="0" collapsed="false">
      <c r="A61" s="0" t="s">
        <v>82</v>
      </c>
      <c r="B61" s="1" t="n">
        <v>43921</v>
      </c>
      <c r="C61" s="0" t="n">
        <v>149</v>
      </c>
      <c r="D61" s="0" t="n">
        <v>5</v>
      </c>
      <c r="E61" s="0" t="n">
        <v>2</v>
      </c>
      <c r="G61" s="0" t="n">
        <v>7</v>
      </c>
      <c r="H61" s="0" t="n">
        <v>140</v>
      </c>
      <c r="I61" s="0" t="n">
        <v>8</v>
      </c>
      <c r="J61" s="0" t="n">
        <v>4</v>
      </c>
      <c r="K61" s="0" t="n">
        <v>0.06</v>
      </c>
    </row>
    <row r="62" customFormat="false" ht="14" hidden="false" customHeight="false" outlineLevel="0" collapsed="false">
      <c r="A62" s="0" t="s">
        <v>82</v>
      </c>
      <c r="B62" s="1" t="n">
        <v>43922</v>
      </c>
      <c r="C62" s="0" t="n">
        <v>172</v>
      </c>
      <c r="D62" s="0" t="n">
        <v>23</v>
      </c>
      <c r="E62" s="0" t="n">
        <v>2</v>
      </c>
      <c r="G62" s="0" t="n">
        <v>7</v>
      </c>
      <c r="H62" s="0" t="n">
        <v>163</v>
      </c>
      <c r="I62" s="0" t="n">
        <v>8</v>
      </c>
      <c r="J62" s="0" t="n">
        <v>5</v>
      </c>
      <c r="K62" s="0" t="n">
        <v>0.06</v>
      </c>
    </row>
    <row r="63" customFormat="false" ht="14" hidden="false" customHeight="false" outlineLevel="0" collapsed="false">
      <c r="A63" s="0" t="s">
        <v>82</v>
      </c>
      <c r="B63" s="1" t="n">
        <v>43923</v>
      </c>
      <c r="C63" s="0" t="n">
        <v>181</v>
      </c>
      <c r="D63" s="0" t="n">
        <v>9</v>
      </c>
      <c r="E63" s="0" t="n">
        <v>2</v>
      </c>
      <c r="G63" s="0" t="n">
        <v>12</v>
      </c>
      <c r="H63" s="0" t="n">
        <v>167</v>
      </c>
      <c r="I63" s="0" t="n">
        <v>8</v>
      </c>
      <c r="J63" s="0" t="n">
        <v>5</v>
      </c>
      <c r="K63" s="0" t="n">
        <v>0.06</v>
      </c>
    </row>
    <row r="64" customFormat="false" ht="14" hidden="false" customHeight="false" outlineLevel="0" collapsed="false">
      <c r="A64" s="0" t="s">
        <v>82</v>
      </c>
      <c r="B64" s="1" t="n">
        <v>43924</v>
      </c>
      <c r="C64" s="0" t="n">
        <v>205</v>
      </c>
      <c r="D64" s="0" t="n">
        <v>24</v>
      </c>
      <c r="E64" s="0" t="n">
        <v>2</v>
      </c>
      <c r="G64" s="0" t="n">
        <v>25</v>
      </c>
      <c r="H64" s="0" t="n">
        <v>178</v>
      </c>
      <c r="I64" s="0" t="n">
        <v>8</v>
      </c>
      <c r="J64" s="0" t="n">
        <v>6</v>
      </c>
      <c r="K64" s="0" t="n">
        <v>0.06</v>
      </c>
    </row>
    <row r="65" customFormat="false" ht="14" hidden="false" customHeight="false" outlineLevel="0" collapsed="false">
      <c r="A65" s="0" t="s">
        <v>82</v>
      </c>
      <c r="B65" s="1" t="n">
        <v>43925</v>
      </c>
      <c r="C65" s="0" t="n">
        <v>227</v>
      </c>
      <c r="D65" s="0" t="n">
        <v>22</v>
      </c>
      <c r="E65" s="0" t="n">
        <v>2</v>
      </c>
      <c r="G65" s="0" t="n">
        <v>25</v>
      </c>
      <c r="H65" s="0" t="n">
        <v>200</v>
      </c>
      <c r="I65" s="0" t="n">
        <v>8</v>
      </c>
      <c r="J65" s="0" t="n">
        <v>7</v>
      </c>
      <c r="K65" s="0" t="n">
        <v>0.06</v>
      </c>
    </row>
    <row r="66" customFormat="false" ht="14" hidden="false" customHeight="false" outlineLevel="0" collapsed="false">
      <c r="A66" s="0" t="s">
        <v>82</v>
      </c>
      <c r="B66" s="1" t="n">
        <v>43926</v>
      </c>
      <c r="C66" s="0" t="n">
        <v>266</v>
      </c>
      <c r="D66" s="0" t="n">
        <v>39</v>
      </c>
      <c r="E66" s="0" t="n">
        <v>2</v>
      </c>
      <c r="G66" s="0" t="n">
        <v>25</v>
      </c>
      <c r="H66" s="0" t="n">
        <v>239</v>
      </c>
      <c r="I66" s="0" t="n">
        <v>8</v>
      </c>
      <c r="J66" s="0" t="n">
        <v>8</v>
      </c>
      <c r="K66" s="0" t="n">
        <v>0.06</v>
      </c>
    </row>
    <row r="67" customFormat="false" ht="14" hidden="false" customHeight="false" outlineLevel="0" collapsed="false">
      <c r="A67" s="0" t="s">
        <v>82</v>
      </c>
      <c r="B67" s="1" t="n">
        <v>43927</v>
      </c>
      <c r="C67" s="0" t="n">
        <v>342</v>
      </c>
      <c r="D67" s="0" t="n">
        <v>76</v>
      </c>
      <c r="E67" s="0" t="n">
        <v>2</v>
      </c>
      <c r="G67" s="0" t="n">
        <v>30</v>
      </c>
      <c r="H67" s="0" t="n">
        <v>310</v>
      </c>
      <c r="I67" s="0" t="n">
        <v>8</v>
      </c>
      <c r="J67" s="0" t="n">
        <v>10</v>
      </c>
      <c r="K67" s="0" t="n">
        <v>0.06</v>
      </c>
    </row>
    <row r="68" customFormat="false" ht="14" hidden="false" customHeight="false" outlineLevel="0" collapsed="false">
      <c r="A68" s="0" t="s">
        <v>82</v>
      </c>
      <c r="B68" s="1" t="n">
        <v>43928</v>
      </c>
      <c r="C68" s="0" t="n">
        <v>457</v>
      </c>
      <c r="D68" s="0" t="n">
        <v>115</v>
      </c>
      <c r="E68" s="0" t="n">
        <v>2</v>
      </c>
      <c r="G68" s="0" t="n">
        <v>30</v>
      </c>
      <c r="H68" s="0" t="n">
        <v>425</v>
      </c>
      <c r="I68" s="0" t="n">
        <v>8</v>
      </c>
      <c r="J68" s="0" t="n">
        <v>14</v>
      </c>
      <c r="K68" s="0" t="n">
        <v>0.06</v>
      </c>
    </row>
    <row r="69" customFormat="false" ht="14" hidden="false" customHeight="false" outlineLevel="0" collapsed="false">
      <c r="A69" s="0" t="s">
        <v>82</v>
      </c>
      <c r="B69" s="1" t="n">
        <v>43929</v>
      </c>
      <c r="C69" s="0" t="n">
        <v>504</v>
      </c>
      <c r="D69" s="0" t="n">
        <v>47</v>
      </c>
      <c r="E69" s="0" t="n">
        <v>2</v>
      </c>
      <c r="G69" s="0" t="n">
        <v>30</v>
      </c>
      <c r="H69" s="0" t="n">
        <v>472</v>
      </c>
      <c r="I69" s="0" t="n">
        <v>8</v>
      </c>
      <c r="J69" s="0" t="n">
        <v>15</v>
      </c>
      <c r="K69" s="0" t="n">
        <v>0.06</v>
      </c>
    </row>
    <row r="70" customFormat="false" ht="14" hidden="false" customHeight="false" outlineLevel="0" collapsed="false">
      <c r="A70" s="0" t="s">
        <v>82</v>
      </c>
      <c r="B70" s="1" t="n">
        <v>43930</v>
      </c>
      <c r="C70" s="0" t="n">
        <v>545</v>
      </c>
      <c r="D70" s="0" t="n">
        <v>41</v>
      </c>
      <c r="E70" s="0" t="n">
        <v>3</v>
      </c>
      <c r="F70" s="0" t="n">
        <v>1</v>
      </c>
      <c r="G70" s="0" t="n">
        <v>30</v>
      </c>
      <c r="H70" s="0" t="n">
        <v>512</v>
      </c>
      <c r="I70" s="0" t="n">
        <v>8</v>
      </c>
      <c r="J70" s="0" t="n">
        <v>16</v>
      </c>
      <c r="K70" s="0" t="n">
        <v>0.09</v>
      </c>
    </row>
    <row r="71" customFormat="false" ht="14" hidden="false" customHeight="false" outlineLevel="0" collapsed="false">
      <c r="A71" s="0" t="s">
        <v>82</v>
      </c>
      <c r="B71" s="1" t="n">
        <v>43931</v>
      </c>
      <c r="C71" s="0" t="n">
        <v>582</v>
      </c>
      <c r="D71" s="0" t="n">
        <v>37</v>
      </c>
      <c r="E71" s="0" t="n">
        <v>3</v>
      </c>
      <c r="G71" s="0" t="n">
        <v>38</v>
      </c>
      <c r="H71" s="0" t="n">
        <v>541</v>
      </c>
      <c r="I71" s="0" t="n">
        <v>8</v>
      </c>
      <c r="J71" s="0" t="n">
        <v>17</v>
      </c>
      <c r="K71" s="0" t="n">
        <v>0.09</v>
      </c>
      <c r="L71" s="0" t="n">
        <v>70000</v>
      </c>
      <c r="M71" s="0" t="n">
        <v>2091</v>
      </c>
    </row>
    <row r="72" customFormat="false" ht="14" hidden="false" customHeight="false" outlineLevel="0" collapsed="false">
      <c r="A72" s="0" t="s">
        <v>82</v>
      </c>
      <c r="B72" s="1" t="n">
        <v>43932</v>
      </c>
      <c r="C72" s="0" t="n">
        <v>624</v>
      </c>
      <c r="D72" s="0" t="n">
        <v>42</v>
      </c>
      <c r="E72" s="0" t="n">
        <v>3</v>
      </c>
      <c r="G72" s="0" t="n">
        <v>42</v>
      </c>
      <c r="H72" s="0" t="n">
        <v>579</v>
      </c>
      <c r="I72" s="0" t="n">
        <v>8</v>
      </c>
      <c r="J72" s="0" t="n">
        <v>19</v>
      </c>
      <c r="K72" s="0" t="n">
        <v>0.09</v>
      </c>
      <c r="L72" s="0" t="n">
        <v>70000</v>
      </c>
      <c r="M72" s="0" t="n">
        <v>2091</v>
      </c>
    </row>
    <row r="73" customFormat="false" ht="14" hidden="false" customHeight="false" outlineLevel="0" collapsed="false">
      <c r="A73" s="0" t="s">
        <v>82</v>
      </c>
      <c r="B73" s="1" t="n">
        <v>43933</v>
      </c>
      <c r="C73" s="0" t="n">
        <v>767</v>
      </c>
      <c r="D73" s="0" t="n">
        <v>143</v>
      </c>
      <c r="E73" s="0" t="n">
        <v>4</v>
      </c>
      <c r="F73" s="0" t="n">
        <v>1</v>
      </c>
      <c r="G73" s="0" t="n">
        <v>42</v>
      </c>
      <c r="H73" s="0" t="n">
        <v>721</v>
      </c>
      <c r="I73" s="0" t="n">
        <v>8</v>
      </c>
      <c r="J73" s="0" t="n">
        <v>23</v>
      </c>
      <c r="K73" s="0" t="n">
        <v>0.1</v>
      </c>
      <c r="L73" s="0" t="n">
        <v>70000</v>
      </c>
      <c r="M73" s="0" t="n">
        <v>2091</v>
      </c>
    </row>
    <row r="74" customFormat="false" ht="14" hidden="false" customHeight="false" outlineLevel="0" collapsed="false">
      <c r="A74" s="0" t="s">
        <v>82</v>
      </c>
      <c r="B74" s="1" t="n">
        <v>43934</v>
      </c>
      <c r="C74" s="0" t="n">
        <v>865</v>
      </c>
      <c r="D74" s="0" t="n">
        <v>98</v>
      </c>
      <c r="E74" s="0" t="n">
        <v>4</v>
      </c>
      <c r="G74" s="0" t="n">
        <v>66</v>
      </c>
      <c r="H74" s="0" t="n">
        <v>795</v>
      </c>
      <c r="I74" s="0" t="n">
        <v>8</v>
      </c>
      <c r="J74" s="0" t="n">
        <v>26</v>
      </c>
      <c r="K74" s="0" t="n">
        <v>0.1</v>
      </c>
      <c r="L74" s="0" t="n">
        <v>70000</v>
      </c>
      <c r="M74" s="0" t="n">
        <v>2091</v>
      </c>
    </row>
    <row r="75" customFormat="false" ht="14" hidden="false" customHeight="false" outlineLevel="0" collapsed="false">
      <c r="A75" s="0" t="s">
        <v>82</v>
      </c>
      <c r="B75" s="1" t="n">
        <v>43935</v>
      </c>
      <c r="C75" s="0" t="n">
        <v>998</v>
      </c>
      <c r="D75" s="0" t="n">
        <v>133</v>
      </c>
      <c r="E75" s="0" t="n">
        <v>4</v>
      </c>
      <c r="F75" s="0" t="n">
        <v>0</v>
      </c>
      <c r="G75" s="0" t="n">
        <v>85</v>
      </c>
      <c r="H75" s="0" t="n">
        <v>909</v>
      </c>
      <c r="I75" s="0" t="n">
        <v>8</v>
      </c>
      <c r="J75" s="0" t="n">
        <v>30</v>
      </c>
      <c r="K75" s="0" t="n">
        <v>0.1</v>
      </c>
      <c r="L75" s="0" t="n">
        <v>70000</v>
      </c>
      <c r="M75" s="0" t="n">
        <v>2091</v>
      </c>
    </row>
    <row r="76" customFormat="false" ht="14" hidden="false" customHeight="false" outlineLevel="0" collapsed="false">
      <c r="A76" s="0" t="s">
        <v>82</v>
      </c>
      <c r="B76" s="1" t="n">
        <v>43936</v>
      </c>
      <c r="C76" s="0" t="n">
        <v>1165</v>
      </c>
      <c r="D76" s="0" t="n">
        <v>167</v>
      </c>
      <c r="E76" s="0" t="n">
        <v>4</v>
      </c>
      <c r="F76" s="0" t="n">
        <v>0</v>
      </c>
      <c r="G76" s="0" t="n">
        <v>99</v>
      </c>
      <c r="H76" s="0" t="n">
        <v>1062</v>
      </c>
      <c r="I76" s="0" t="n">
        <v>8</v>
      </c>
      <c r="J76" s="0" t="n">
        <v>35</v>
      </c>
      <c r="K76" s="0" t="n">
        <v>0.1</v>
      </c>
      <c r="L76" s="0" t="n">
        <v>70000</v>
      </c>
      <c r="M76" s="0" t="n">
        <v>2091</v>
      </c>
    </row>
    <row r="77" customFormat="false" ht="14" hidden="false" customHeight="false" outlineLevel="0" collapsed="false">
      <c r="A77" s="0" t="s">
        <v>82</v>
      </c>
      <c r="B77" s="1" t="n">
        <v>43937</v>
      </c>
      <c r="C77" s="0" t="n">
        <v>1302</v>
      </c>
      <c r="D77" s="0" t="n">
        <v>137</v>
      </c>
      <c r="E77" s="0" t="n">
        <v>4</v>
      </c>
      <c r="F77" s="0" t="n">
        <v>0</v>
      </c>
      <c r="G77" s="0" t="n">
        <v>107</v>
      </c>
      <c r="H77" s="0" t="n">
        <v>1191</v>
      </c>
      <c r="I77" s="0" t="n">
        <v>8</v>
      </c>
      <c r="J77" s="0" t="n">
        <v>39</v>
      </c>
      <c r="K77" s="0" t="n">
        <v>0.1</v>
      </c>
      <c r="L77" s="0" t="n">
        <v>70000</v>
      </c>
      <c r="M77" s="0" t="n">
        <v>2091</v>
      </c>
    </row>
    <row r="78" customFormat="false" ht="14" hidden="false" customHeight="false" outlineLevel="0" collapsed="false">
      <c r="A78" s="0" t="s">
        <v>82</v>
      </c>
      <c r="B78" s="1" t="n">
        <v>43938</v>
      </c>
      <c r="C78" s="0" t="n">
        <v>1349</v>
      </c>
      <c r="D78" s="0" t="n">
        <v>47</v>
      </c>
      <c r="E78" s="0" t="n">
        <v>4</v>
      </c>
      <c r="F78" s="0" t="n">
        <v>0</v>
      </c>
      <c r="G78" s="0" t="n">
        <v>129</v>
      </c>
      <c r="H78" s="0" t="n">
        <v>1216</v>
      </c>
      <c r="I78" s="0" t="n">
        <v>8</v>
      </c>
      <c r="J78" s="0" t="n">
        <v>40</v>
      </c>
      <c r="K78" s="0" t="n">
        <v>0.1</v>
      </c>
      <c r="L78" s="0" t="n">
        <v>100000</v>
      </c>
      <c r="M78" s="0" t="n">
        <v>2988</v>
      </c>
    </row>
    <row r="79" customFormat="false" ht="14" hidden="false" customHeight="false" outlineLevel="0" collapsed="false">
      <c r="A79" s="0" t="s">
        <v>82</v>
      </c>
      <c r="B79" s="1" t="n">
        <v>43939</v>
      </c>
      <c r="C79" s="0" t="n">
        <v>1405</v>
      </c>
      <c r="D79" s="0" t="n">
        <v>56</v>
      </c>
      <c r="E79" s="0" t="n">
        <v>4</v>
      </c>
      <c r="F79" s="0" t="n">
        <v>0</v>
      </c>
      <c r="G79" s="0" t="n">
        <v>156</v>
      </c>
      <c r="H79" s="0" t="n">
        <v>1245</v>
      </c>
      <c r="I79" s="0" t="n">
        <v>8</v>
      </c>
      <c r="J79" s="0" t="n">
        <v>42</v>
      </c>
      <c r="K79" s="0" t="n">
        <v>0.1</v>
      </c>
      <c r="L79" s="0" t="n">
        <v>136000</v>
      </c>
      <c r="M79" s="0" t="n">
        <v>4063</v>
      </c>
    </row>
    <row r="80" customFormat="false" ht="14" hidden="false" customHeight="false" outlineLevel="0" collapsed="false">
      <c r="A80" s="0" t="s">
        <v>82</v>
      </c>
      <c r="B80" s="1" t="n">
        <v>43940</v>
      </c>
      <c r="C80" s="0" t="n">
        <v>1490</v>
      </c>
      <c r="D80" s="0" t="n">
        <v>85</v>
      </c>
      <c r="E80" s="0" t="n">
        <v>5</v>
      </c>
      <c r="F80" s="0" t="n">
        <v>1</v>
      </c>
      <c r="G80" s="0" t="n">
        <v>194</v>
      </c>
      <c r="H80" s="0" t="n">
        <v>1291</v>
      </c>
      <c r="I80" s="0" t="n">
        <v>8</v>
      </c>
      <c r="J80" s="0" t="n">
        <v>45</v>
      </c>
      <c r="K80" s="0" t="n">
        <v>0.1</v>
      </c>
      <c r="L80" s="0" t="n">
        <v>136000</v>
      </c>
      <c r="M80" s="0" t="n">
        <v>4063</v>
      </c>
    </row>
    <row r="81" customFormat="false" ht="14" hidden="false" customHeight="false" outlineLevel="0" collapsed="false">
      <c r="A81" s="0" t="s">
        <v>82</v>
      </c>
      <c r="B81" s="1" t="n">
        <v>43941</v>
      </c>
      <c r="C81" s="0" t="n">
        <v>1565</v>
      </c>
      <c r="D81" s="0" t="n">
        <v>75</v>
      </c>
      <c r="E81" s="0" t="n">
        <v>5</v>
      </c>
      <c r="F81" s="0" t="n">
        <v>0</v>
      </c>
      <c r="G81" s="0" t="n">
        <v>225</v>
      </c>
      <c r="H81" s="0" t="n">
        <v>1335</v>
      </c>
      <c r="I81" s="0" t="n">
        <v>8</v>
      </c>
      <c r="J81" s="0" t="n">
        <v>47</v>
      </c>
      <c r="K81" s="0" t="n">
        <v>0.1</v>
      </c>
      <c r="L81" s="0" t="n">
        <v>136000</v>
      </c>
      <c r="M81" s="0" t="n">
        <v>4063</v>
      </c>
    </row>
    <row r="82" customFormat="false" ht="14" hidden="false" customHeight="false" outlineLevel="0" collapsed="false">
      <c r="A82" s="0" t="s">
        <v>82</v>
      </c>
      <c r="B82" s="1" t="n">
        <v>43942</v>
      </c>
      <c r="C82" s="0" t="n">
        <v>1627</v>
      </c>
      <c r="D82" s="0" t="n">
        <v>62</v>
      </c>
      <c r="E82" s="0" t="n">
        <v>5</v>
      </c>
      <c r="F82" s="0" t="n">
        <v>0</v>
      </c>
      <c r="G82" s="0" t="n">
        <v>261</v>
      </c>
      <c r="H82" s="0" t="n">
        <v>1361</v>
      </c>
      <c r="I82" s="0" t="n">
        <v>8</v>
      </c>
      <c r="J82" s="0" t="n">
        <v>49</v>
      </c>
      <c r="K82" s="0" t="n">
        <v>0.1</v>
      </c>
      <c r="L82" s="0" t="n">
        <v>136000</v>
      </c>
      <c r="M82" s="0" t="n">
        <v>4063</v>
      </c>
    </row>
    <row r="83" customFormat="false" ht="14" hidden="false" customHeight="false" outlineLevel="0" collapsed="false">
      <c r="A83" s="0" t="s">
        <v>82</v>
      </c>
      <c r="B83" s="1" t="n">
        <v>43943</v>
      </c>
      <c r="C83" s="0" t="n">
        <v>1678</v>
      </c>
      <c r="D83" s="0" t="n">
        <v>51</v>
      </c>
      <c r="E83" s="0" t="n">
        <v>6</v>
      </c>
      <c r="F83" s="0" t="n">
        <v>1</v>
      </c>
      <c r="G83" s="0" t="n">
        <v>357</v>
      </c>
      <c r="H83" s="0" t="n">
        <v>1315</v>
      </c>
      <c r="I83" s="0" t="n">
        <v>8</v>
      </c>
      <c r="J83" s="0" t="n">
        <v>50</v>
      </c>
      <c r="K83" s="0" t="n">
        <v>0.2</v>
      </c>
      <c r="L83" s="0" t="n">
        <v>150000</v>
      </c>
      <c r="M83" s="0" t="n">
        <v>4482</v>
      </c>
    </row>
    <row r="84" customFormat="false" ht="14" hidden="false" customHeight="false" outlineLevel="0" collapsed="false">
      <c r="A84" s="0" t="s">
        <v>82</v>
      </c>
      <c r="B84" s="1" t="n">
        <v>43944</v>
      </c>
      <c r="C84" s="0" t="n">
        <v>1716</v>
      </c>
      <c r="D84" s="0" t="n">
        <v>38</v>
      </c>
      <c r="E84" s="0" t="n">
        <v>7</v>
      </c>
      <c r="F84" s="0" t="n">
        <v>1</v>
      </c>
      <c r="G84" s="0" t="n">
        <v>450</v>
      </c>
      <c r="H84" s="0" t="n">
        <v>1259</v>
      </c>
      <c r="I84" s="0" t="n">
        <v>8</v>
      </c>
      <c r="J84" s="0" t="n">
        <v>51</v>
      </c>
      <c r="K84" s="0" t="n">
        <v>0.2</v>
      </c>
      <c r="L84" s="0" t="n">
        <v>150000</v>
      </c>
      <c r="M84" s="0" t="n">
        <v>4482</v>
      </c>
    </row>
    <row r="85" customFormat="false" ht="14" hidden="false" customHeight="false" outlineLevel="0" collapsed="false">
      <c r="A85" s="0" t="s">
        <v>82</v>
      </c>
      <c r="B85" s="1" t="n">
        <v>43945</v>
      </c>
      <c r="C85" s="0" t="n">
        <v>1758</v>
      </c>
      <c r="D85" s="0" t="n">
        <v>42</v>
      </c>
      <c r="E85" s="0" t="n">
        <v>7</v>
      </c>
      <c r="F85" s="0" t="n">
        <v>0</v>
      </c>
      <c r="G85" s="0" t="n">
        <v>561</v>
      </c>
      <c r="H85" s="0" t="n">
        <v>1190</v>
      </c>
      <c r="I85" s="0" t="n">
        <v>8</v>
      </c>
      <c r="J85" s="0" t="n">
        <v>53</v>
      </c>
      <c r="K85" s="0" t="n">
        <v>0.2</v>
      </c>
      <c r="L85" s="0" t="n">
        <v>210000</v>
      </c>
      <c r="M85" s="0" t="n">
        <v>6274</v>
      </c>
    </row>
    <row r="86" customFormat="false" ht="14" hidden="false" customHeight="false" outlineLevel="0" collapsed="false">
      <c r="A86" s="0" t="s">
        <v>82</v>
      </c>
      <c r="B86" s="1" t="n">
        <v>43946</v>
      </c>
      <c r="C86" s="0" t="n">
        <v>1804</v>
      </c>
      <c r="D86" s="0" t="n">
        <v>46</v>
      </c>
      <c r="E86" s="0" t="n">
        <v>8</v>
      </c>
      <c r="F86" s="0" t="n">
        <v>1</v>
      </c>
      <c r="G86" s="0" t="n">
        <v>621</v>
      </c>
      <c r="H86" s="0" t="n">
        <v>1175</v>
      </c>
      <c r="I86" s="0" t="n">
        <v>8</v>
      </c>
      <c r="J86" s="0" t="n">
        <v>54</v>
      </c>
      <c r="K86" s="0" t="n">
        <v>0.2</v>
      </c>
      <c r="L86" s="0" t="n">
        <v>210000</v>
      </c>
      <c r="M86" s="0" t="n">
        <v>6274</v>
      </c>
    </row>
    <row r="87" customFormat="false" ht="14" hidden="false" customHeight="false" outlineLevel="0" collapsed="false">
      <c r="A87" s="0" t="s">
        <v>82</v>
      </c>
      <c r="B87" s="1" t="n">
        <v>43947</v>
      </c>
      <c r="C87" s="0" t="n">
        <v>1862</v>
      </c>
      <c r="D87" s="0" t="n">
        <v>58</v>
      </c>
      <c r="E87" s="0" t="n">
        <v>8</v>
      </c>
      <c r="F87" s="0" t="n">
        <v>0</v>
      </c>
      <c r="G87" s="0" t="n">
        <v>707</v>
      </c>
      <c r="H87" s="0" t="n">
        <v>1147</v>
      </c>
      <c r="I87" s="0" t="n">
        <v>8</v>
      </c>
      <c r="J87" s="0" t="n">
        <v>56</v>
      </c>
      <c r="K87" s="0" t="n">
        <v>0.2</v>
      </c>
      <c r="L87" s="0" t="n">
        <v>210000</v>
      </c>
      <c r="M87" s="0" t="n">
        <v>6274</v>
      </c>
    </row>
    <row r="88" customFormat="false" ht="14" hidden="false" customHeight="false" outlineLevel="0" collapsed="false">
      <c r="A88" s="0" t="s">
        <v>82</v>
      </c>
      <c r="B88" s="1" t="n">
        <v>43948</v>
      </c>
      <c r="C88" s="0" t="n">
        <v>1869</v>
      </c>
      <c r="D88" s="0" t="n">
        <v>7</v>
      </c>
      <c r="E88" s="0" t="n">
        <v>8</v>
      </c>
      <c r="F88" s="0" t="n">
        <v>0</v>
      </c>
      <c r="G88" s="0" t="n">
        <v>789</v>
      </c>
      <c r="H88" s="0" t="n">
        <v>1072</v>
      </c>
      <c r="I88" s="0" t="n">
        <v>8</v>
      </c>
      <c r="J88" s="0" t="n">
        <v>56</v>
      </c>
      <c r="K88" s="0" t="n">
        <v>0.2</v>
      </c>
      <c r="L88" s="0" t="n">
        <v>242536</v>
      </c>
      <c r="M88" s="0" t="n">
        <v>7247</v>
      </c>
    </row>
    <row r="89" customFormat="false" ht="14" hidden="false" customHeight="false" outlineLevel="0" collapsed="false">
      <c r="A89" s="0" t="s">
        <v>82</v>
      </c>
      <c r="B89" s="1" t="n">
        <v>43949</v>
      </c>
      <c r="C89" s="0" t="n">
        <v>1904</v>
      </c>
      <c r="D89" s="0" t="n">
        <v>35</v>
      </c>
      <c r="E89" s="0" t="n">
        <v>8</v>
      </c>
      <c r="F89" s="0" t="n">
        <v>0</v>
      </c>
      <c r="G89" s="0" t="n">
        <v>892</v>
      </c>
      <c r="H89" s="0" t="n">
        <v>1004</v>
      </c>
      <c r="I89" s="0" t="n">
        <v>8</v>
      </c>
      <c r="J89" s="0" t="n">
        <v>57</v>
      </c>
      <c r="K89" s="0" t="n">
        <v>0.2</v>
      </c>
      <c r="L89" s="0" t="n">
        <v>242536</v>
      </c>
      <c r="M89" s="0" t="n">
        <v>7247</v>
      </c>
    </row>
    <row r="90" customFormat="false" ht="14" hidden="false" customHeight="false" outlineLevel="0" collapsed="false">
      <c r="A90" s="0" t="s">
        <v>82</v>
      </c>
      <c r="B90" s="1" t="n">
        <v>43950</v>
      </c>
      <c r="C90" s="0" t="n">
        <v>1939</v>
      </c>
      <c r="D90" s="0" t="n">
        <v>35</v>
      </c>
      <c r="E90" s="0" t="n">
        <v>8</v>
      </c>
      <c r="F90" s="0" t="n">
        <v>0</v>
      </c>
      <c r="G90" s="0" t="n">
        <v>992</v>
      </c>
      <c r="H90" s="0" t="n">
        <v>939</v>
      </c>
      <c r="I90" s="0" t="n">
        <v>8</v>
      </c>
      <c r="J90" s="0" t="n">
        <v>58</v>
      </c>
      <c r="K90" s="0" t="n">
        <v>0.2</v>
      </c>
      <c r="L90" s="0" t="n">
        <v>242536</v>
      </c>
      <c r="M90" s="0" t="n">
        <v>7247</v>
      </c>
    </row>
    <row r="91" customFormat="false" ht="14" hidden="false" customHeight="false" outlineLevel="0" collapsed="false">
      <c r="A91" s="0" t="s">
        <v>82</v>
      </c>
      <c r="B91" s="1" t="n">
        <v>43951</v>
      </c>
      <c r="C91" s="2" t="n">
        <v>2002</v>
      </c>
      <c r="D91" s="2" t="n">
        <v>63</v>
      </c>
      <c r="E91" s="2" t="n">
        <v>9</v>
      </c>
      <c r="F91" s="2" t="n">
        <v>1</v>
      </c>
      <c r="G91" s="2" t="n">
        <v>1096</v>
      </c>
      <c r="H91" s="2" t="n">
        <v>897</v>
      </c>
      <c r="I91" s="2" t="n">
        <v>8</v>
      </c>
      <c r="J91" s="2" t="n">
        <v>60</v>
      </c>
      <c r="K91" s="2" t="n">
        <v>0.3</v>
      </c>
      <c r="L91" s="2" t="n">
        <v>242536</v>
      </c>
      <c r="M91" s="2" t="n">
        <v>7247</v>
      </c>
    </row>
    <row r="92" customFormat="false" ht="14" hidden="false" customHeight="false" outlineLevel="0" collapsed="false">
      <c r="A92" s="0" t="s">
        <v>82</v>
      </c>
      <c r="B92" s="1" t="n">
        <v>43952</v>
      </c>
      <c r="C92" s="0" t="n">
        <v>2039</v>
      </c>
      <c r="D92" s="0" t="n">
        <v>37</v>
      </c>
      <c r="E92" s="0" t="n">
        <v>9</v>
      </c>
      <c r="F92" s="0" t="n">
        <v>0</v>
      </c>
      <c r="G92" s="0" t="n">
        <v>1133</v>
      </c>
      <c r="H92" s="0" t="n">
        <v>897</v>
      </c>
      <c r="I92" s="0" t="n">
        <v>8</v>
      </c>
      <c r="J92" s="0" t="n">
        <v>61</v>
      </c>
      <c r="K92" s="0" t="n">
        <v>0.3</v>
      </c>
      <c r="L92" s="0" t="n">
        <v>242536</v>
      </c>
      <c r="M92" s="0" t="n">
        <v>7247</v>
      </c>
    </row>
    <row r="93" customFormat="false" ht="14" hidden="false" customHeight="false" outlineLevel="0" collapsed="false">
      <c r="A93" s="0" t="s">
        <v>82</v>
      </c>
      <c r="B93" s="1" t="n">
        <v>43953</v>
      </c>
      <c r="C93" s="0" t="n">
        <f aca="false">Sheet1!XS94</f>
        <v>2075</v>
      </c>
      <c r="D93" s="0" t="n">
        <f aca="false">Sheet1!XT94</f>
        <v>36</v>
      </c>
      <c r="E93" s="0" t="n">
        <f aca="false">Sheet1!XU94</f>
        <v>9</v>
      </c>
      <c r="F93" s="0" t="n">
        <f aca="false">Sheet1!XV94</f>
        <v>0</v>
      </c>
      <c r="G93" s="0" t="n">
        <f aca="false">Sheet1!XW94</f>
        <v>1212</v>
      </c>
      <c r="H93" s="0" t="n">
        <f aca="false">Sheet1!XX94</f>
        <v>854</v>
      </c>
      <c r="I93" s="0" t="n">
        <f aca="false">Sheet1!XY94</f>
        <v>8</v>
      </c>
      <c r="J93" s="0" t="n">
        <f aca="false">Sheet1!XZ94</f>
        <v>62</v>
      </c>
      <c r="K93" s="0" t="n">
        <f aca="false">Sheet1!YA94</f>
        <v>0.3</v>
      </c>
      <c r="L93" s="0" t="n">
        <f aca="false">Sheet1!YB94</f>
        <v>242536</v>
      </c>
      <c r="M93" s="0" t="n">
        <f aca="false">Sheet1!YC94</f>
        <v>7247</v>
      </c>
    </row>
    <row r="94" customFormat="false" ht="14" hidden="false" customHeight="false" outlineLevel="0" collapsed="false">
      <c r="A94" s="0" t="s">
        <v>82</v>
      </c>
      <c r="B94" s="1" t="n">
        <v>43954</v>
      </c>
      <c r="C94" s="0" t="n">
        <f aca="false">Sheet1!XS95</f>
        <v>2118</v>
      </c>
      <c r="D94" s="0" t="n">
        <f aca="false">Sheet1!XT95</f>
        <v>43</v>
      </c>
      <c r="E94" s="0" t="n">
        <f aca="false">Sheet1!XU95</f>
        <v>9</v>
      </c>
      <c r="F94" s="0" t="n">
        <f aca="false">Sheet1!XV95</f>
        <v>0</v>
      </c>
      <c r="G94" s="0" t="n">
        <f aca="false">Sheet1!XW95</f>
        <v>1271</v>
      </c>
      <c r="H94" s="0" t="n">
        <f aca="false">Sheet1!XX95</f>
        <v>838</v>
      </c>
      <c r="I94" s="0" t="n">
        <f aca="false">Sheet1!XY95</f>
        <v>8</v>
      </c>
      <c r="J94" s="0" t="n">
        <f aca="false">Sheet1!XZ95</f>
        <v>63</v>
      </c>
      <c r="K94" s="0" t="n">
        <f aca="false">Sheet1!YA95</f>
        <v>0.3</v>
      </c>
      <c r="L94" s="0" t="n">
        <f aca="false">Sheet1!YB95</f>
        <v>242536</v>
      </c>
      <c r="M94" s="0" t="n">
        <f aca="false">Sheet1!YC95</f>
        <v>7247</v>
      </c>
    </row>
    <row r="95" customFormat="false" ht="14" hidden="false" customHeight="false" outlineLevel="0" collapsed="false">
      <c r="A95" s="0" t="s">
        <v>82</v>
      </c>
      <c r="B95" s="1" t="n">
        <v>43955</v>
      </c>
    </row>
    <row r="96" customFormat="false" ht="14" hidden="false" customHeight="false" outlineLevel="0" collapsed="false">
      <c r="A96" s="0" t="s">
        <v>82</v>
      </c>
      <c r="B96" s="1" t="n">
        <v>43956</v>
      </c>
    </row>
    <row r="97" customFormat="false" ht="14" hidden="false" customHeight="false" outlineLevel="0" collapsed="false">
      <c r="A97" s="0" t="s">
        <v>82</v>
      </c>
      <c r="B97" s="1" t="n">
        <v>43957</v>
      </c>
    </row>
    <row r="98" customFormat="false" ht="14" hidden="false" customHeight="false" outlineLevel="0" collapsed="false">
      <c r="A98" s="0" t="s">
        <v>82</v>
      </c>
      <c r="B98" s="1" t="n">
        <v>43958</v>
      </c>
    </row>
    <row r="99" customFormat="false" ht="14" hidden="false" customHeight="false" outlineLevel="0" collapsed="false">
      <c r="A99" s="0" t="s">
        <v>82</v>
      </c>
      <c r="B99" s="1" t="n">
        <v>43959</v>
      </c>
    </row>
    <row r="100" customFormat="false" ht="14" hidden="false" customHeight="false" outlineLevel="0" collapsed="false">
      <c r="A100" s="0" t="s">
        <v>82</v>
      </c>
      <c r="B100" s="1" t="n">
        <v>43960</v>
      </c>
    </row>
    <row r="101" customFormat="false" ht="14" hidden="false" customHeight="false" outlineLevel="0" collapsed="false">
      <c r="A101" s="0" t="s">
        <v>82</v>
      </c>
      <c r="B101" s="1" t="n">
        <v>43961</v>
      </c>
    </row>
    <row r="102" customFormat="false" ht="14" hidden="false" customHeight="false" outlineLevel="0" collapsed="false">
      <c r="A102" s="0" t="s">
        <v>82</v>
      </c>
      <c r="B102" s="1" t="n">
        <v>43962</v>
      </c>
    </row>
    <row r="103" customFormat="false" ht="14" hidden="false" customHeight="false" outlineLevel="0" collapsed="false">
      <c r="A103" s="0" t="s">
        <v>82</v>
      </c>
      <c r="B103" s="1" t="n">
        <v>43963</v>
      </c>
    </row>
    <row r="104" customFormat="false" ht="14" hidden="false" customHeight="false" outlineLevel="0" collapsed="false">
      <c r="A104" s="0" t="s">
        <v>82</v>
      </c>
      <c r="B104" s="1" t="n">
        <v>43964</v>
      </c>
    </row>
    <row r="105" customFormat="false" ht="14" hidden="false" customHeight="false" outlineLevel="0" collapsed="false">
      <c r="A105" s="0" t="s">
        <v>82</v>
      </c>
      <c r="B105" s="1" t="n">
        <v>43965</v>
      </c>
    </row>
    <row r="106" customFormat="false" ht="14" hidden="false" customHeight="false" outlineLevel="0" collapsed="false">
      <c r="A106" s="0" t="s">
        <v>82</v>
      </c>
      <c r="B106" s="1" t="n">
        <v>43966</v>
      </c>
    </row>
    <row r="107" customFormat="false" ht="14" hidden="false" customHeight="false" outlineLevel="0" collapsed="false">
      <c r="A107" s="0" t="s">
        <v>82</v>
      </c>
      <c r="B107" s="1" t="n">
        <v>43967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7"/>
  <sheetViews>
    <sheetView showFormulas="false" showGridLines="true" showRowColHeaders="true" showZeros="true" rightToLeft="false" tabSelected="false" showOutlineSymbols="true" defaultGridColor="true" view="normal" topLeftCell="A65" colorId="64" zoomScale="100" zoomScaleNormal="100" zoomScalePageLayoutView="100" workbookViewId="0">
      <selection pane="topLeft" activeCell="C93" activeCellId="1" sqref="B90 C93"/>
    </sheetView>
  </sheetViews>
  <sheetFormatPr defaultColWidth="8.9921875" defaultRowHeight="14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83</v>
      </c>
      <c r="B2" s="1" t="n">
        <v>43862</v>
      </c>
    </row>
    <row r="3" customFormat="false" ht="14" hidden="false" customHeight="false" outlineLevel="0" collapsed="false">
      <c r="A3" s="0" t="s">
        <v>83</v>
      </c>
      <c r="B3" s="1" t="n">
        <v>43863</v>
      </c>
    </row>
    <row r="4" customFormat="false" ht="14" hidden="false" customHeight="false" outlineLevel="0" collapsed="false">
      <c r="A4" s="0" t="s">
        <v>83</v>
      </c>
      <c r="B4" s="1" t="n">
        <v>43864</v>
      </c>
    </row>
    <row r="5" customFormat="false" ht="14" hidden="false" customHeight="false" outlineLevel="0" collapsed="false">
      <c r="A5" s="0" t="s">
        <v>83</v>
      </c>
      <c r="B5" s="1" t="n">
        <v>43865</v>
      </c>
    </row>
    <row r="6" customFormat="false" ht="14" hidden="false" customHeight="false" outlineLevel="0" collapsed="false">
      <c r="A6" s="0" t="s">
        <v>83</v>
      </c>
      <c r="B6" s="1" t="n">
        <v>43866</v>
      </c>
    </row>
    <row r="7" customFormat="false" ht="14" hidden="false" customHeight="false" outlineLevel="0" collapsed="false">
      <c r="A7" s="0" t="s">
        <v>83</v>
      </c>
      <c r="B7" s="1" t="n">
        <v>43867</v>
      </c>
    </row>
    <row r="8" customFormat="false" ht="14" hidden="false" customHeight="false" outlineLevel="0" collapsed="false">
      <c r="A8" s="0" t="s">
        <v>83</v>
      </c>
      <c r="B8" s="1" t="n">
        <v>43868</v>
      </c>
    </row>
    <row r="9" customFormat="false" ht="14" hidden="false" customHeight="false" outlineLevel="0" collapsed="false">
      <c r="A9" s="0" t="s">
        <v>83</v>
      </c>
      <c r="B9" s="1" t="n">
        <v>43869</v>
      </c>
    </row>
    <row r="10" customFormat="false" ht="14" hidden="false" customHeight="false" outlineLevel="0" collapsed="false">
      <c r="A10" s="0" t="s">
        <v>83</v>
      </c>
      <c r="B10" s="1" t="n">
        <v>43870</v>
      </c>
    </row>
    <row r="11" customFormat="false" ht="14" hidden="false" customHeight="false" outlineLevel="0" collapsed="false">
      <c r="A11" s="0" t="s">
        <v>83</v>
      </c>
      <c r="B11" s="1" t="n">
        <v>43871</v>
      </c>
    </row>
    <row r="12" customFormat="false" ht="14" hidden="false" customHeight="false" outlineLevel="0" collapsed="false">
      <c r="A12" s="0" t="s">
        <v>83</v>
      </c>
      <c r="B12" s="1" t="n">
        <v>43872</v>
      </c>
    </row>
    <row r="13" customFormat="false" ht="14" hidden="false" customHeight="false" outlineLevel="0" collapsed="false">
      <c r="A13" s="0" t="s">
        <v>83</v>
      </c>
      <c r="B13" s="1" t="n">
        <v>43873</v>
      </c>
    </row>
    <row r="14" customFormat="false" ht="14" hidden="false" customHeight="false" outlineLevel="0" collapsed="false">
      <c r="A14" s="0" t="s">
        <v>83</v>
      </c>
      <c r="B14" s="1" t="n">
        <v>43874</v>
      </c>
    </row>
    <row r="15" customFormat="false" ht="14" hidden="false" customHeight="false" outlineLevel="0" collapsed="false">
      <c r="A15" s="0" t="s">
        <v>83</v>
      </c>
      <c r="B15" s="1" t="n">
        <v>43875</v>
      </c>
    </row>
    <row r="16" customFormat="false" ht="14" hidden="false" customHeight="false" outlineLevel="0" collapsed="false">
      <c r="A16" s="0" t="s">
        <v>83</v>
      </c>
      <c r="B16" s="1" t="n">
        <v>43876</v>
      </c>
    </row>
    <row r="17" customFormat="false" ht="14" hidden="false" customHeight="false" outlineLevel="0" collapsed="false">
      <c r="A17" s="0" t="s">
        <v>83</v>
      </c>
      <c r="B17" s="1" t="n">
        <v>43877</v>
      </c>
    </row>
    <row r="18" customFormat="false" ht="14" hidden="false" customHeight="false" outlineLevel="0" collapsed="false">
      <c r="A18" s="0" t="s">
        <v>83</v>
      </c>
      <c r="B18" s="1" t="n">
        <v>43878</v>
      </c>
    </row>
    <row r="19" customFormat="false" ht="14" hidden="false" customHeight="false" outlineLevel="0" collapsed="false">
      <c r="A19" s="0" t="s">
        <v>83</v>
      </c>
      <c r="B19" s="1" t="n">
        <v>43879</v>
      </c>
    </row>
    <row r="20" customFormat="false" ht="14" hidden="false" customHeight="false" outlineLevel="0" collapsed="false">
      <c r="A20" s="0" t="s">
        <v>83</v>
      </c>
      <c r="B20" s="1" t="n">
        <v>43880</v>
      </c>
    </row>
    <row r="21" customFormat="false" ht="14" hidden="false" customHeight="false" outlineLevel="0" collapsed="false">
      <c r="A21" s="0" t="s">
        <v>83</v>
      </c>
      <c r="B21" s="1" t="n">
        <v>43881</v>
      </c>
    </row>
    <row r="22" customFormat="false" ht="14" hidden="false" customHeight="false" outlineLevel="0" collapsed="false">
      <c r="A22" s="0" t="s">
        <v>83</v>
      </c>
      <c r="B22" s="1" t="n">
        <v>43882</v>
      </c>
    </row>
    <row r="23" customFormat="false" ht="14" hidden="false" customHeight="false" outlineLevel="0" collapsed="false">
      <c r="A23" s="0" t="s">
        <v>83</v>
      </c>
      <c r="B23" s="1" t="n">
        <v>43883</v>
      </c>
    </row>
    <row r="24" customFormat="false" ht="14" hidden="false" customHeight="false" outlineLevel="0" collapsed="false">
      <c r="A24" s="0" t="s">
        <v>83</v>
      </c>
      <c r="B24" s="1" t="n">
        <v>43884</v>
      </c>
    </row>
    <row r="25" customFormat="false" ht="14" hidden="false" customHeight="false" outlineLevel="0" collapsed="false">
      <c r="A25" s="0" t="s">
        <v>83</v>
      </c>
      <c r="B25" s="1" t="n">
        <v>43885</v>
      </c>
    </row>
    <row r="26" customFormat="false" ht="14" hidden="false" customHeight="false" outlineLevel="0" collapsed="false">
      <c r="A26" s="0" t="s">
        <v>83</v>
      </c>
      <c r="B26" s="1" t="n">
        <v>43886</v>
      </c>
    </row>
    <row r="27" customFormat="false" ht="14" hidden="false" customHeight="false" outlineLevel="0" collapsed="false">
      <c r="A27" s="0" t="s">
        <v>83</v>
      </c>
      <c r="B27" s="1" t="n">
        <v>43887</v>
      </c>
    </row>
    <row r="28" customFormat="false" ht="14" hidden="false" customHeight="false" outlineLevel="0" collapsed="false">
      <c r="A28" s="0" t="s">
        <v>83</v>
      </c>
      <c r="B28" s="1" t="n">
        <v>43888</v>
      </c>
    </row>
    <row r="29" customFormat="false" ht="14" hidden="false" customHeight="false" outlineLevel="0" collapsed="false">
      <c r="A29" s="0" t="s">
        <v>83</v>
      </c>
      <c r="B29" s="1" t="n">
        <v>43889</v>
      </c>
    </row>
    <row r="30" customFormat="false" ht="14" hidden="false" customHeight="false" outlineLevel="0" collapsed="false">
      <c r="A30" s="0" t="s">
        <v>83</v>
      </c>
      <c r="B30" s="1" t="n">
        <v>43890</v>
      </c>
    </row>
    <row r="31" customFormat="false" ht="14" hidden="false" customHeight="false" outlineLevel="0" collapsed="false">
      <c r="A31" s="0" t="s">
        <v>83</v>
      </c>
      <c r="B31" s="1" t="n">
        <v>43891</v>
      </c>
    </row>
    <row r="32" customFormat="false" ht="14" hidden="false" customHeight="false" outlineLevel="0" collapsed="false">
      <c r="A32" s="0" t="s">
        <v>83</v>
      </c>
      <c r="B32" s="1" t="n">
        <v>43892</v>
      </c>
    </row>
    <row r="33" customFormat="false" ht="14" hidden="false" customHeight="false" outlineLevel="0" collapsed="false">
      <c r="A33" s="0" t="s">
        <v>83</v>
      </c>
      <c r="B33" s="1" t="n">
        <v>43893</v>
      </c>
    </row>
    <row r="34" customFormat="false" ht="14" hidden="false" customHeight="false" outlineLevel="0" collapsed="false">
      <c r="A34" s="0" t="s">
        <v>83</v>
      </c>
      <c r="B34" s="1" t="n">
        <v>43894</v>
      </c>
    </row>
    <row r="35" customFormat="false" ht="14" hidden="false" customHeight="false" outlineLevel="0" collapsed="false">
      <c r="A35" s="0" t="s">
        <v>83</v>
      </c>
      <c r="B35" s="1" t="n">
        <v>43895</v>
      </c>
    </row>
    <row r="36" customFormat="false" ht="14" hidden="false" customHeight="false" outlineLevel="0" collapsed="false">
      <c r="A36" s="0" t="s">
        <v>83</v>
      </c>
      <c r="B36" s="1" t="n">
        <v>43896</v>
      </c>
    </row>
    <row r="37" customFormat="false" ht="14" hidden="false" customHeight="false" outlineLevel="0" collapsed="false">
      <c r="A37" s="0" t="s">
        <v>83</v>
      </c>
      <c r="B37" s="1" t="n">
        <v>43897</v>
      </c>
      <c r="C37" s="0" t="n">
        <v>1</v>
      </c>
      <c r="H37" s="0" t="n">
        <v>1</v>
      </c>
    </row>
    <row r="38" customFormat="false" ht="14" hidden="false" customHeight="false" outlineLevel="0" collapsed="false">
      <c r="A38" s="0" t="s">
        <v>83</v>
      </c>
      <c r="B38" s="1" t="n">
        <v>43898</v>
      </c>
      <c r="C38" s="0" t="n">
        <v>4</v>
      </c>
      <c r="D38" s="0" t="n">
        <v>3</v>
      </c>
      <c r="H38" s="0" t="n">
        <v>4</v>
      </c>
    </row>
    <row r="39" customFormat="false" ht="14" hidden="false" customHeight="false" outlineLevel="0" collapsed="false">
      <c r="A39" s="0" t="s">
        <v>83</v>
      </c>
      <c r="B39" s="1" t="n">
        <v>43899</v>
      </c>
      <c r="C39" s="0" t="n">
        <v>4</v>
      </c>
      <c r="D39" s="0" t="n">
        <v>0</v>
      </c>
      <c r="H39" s="0" t="n">
        <v>4</v>
      </c>
      <c r="J39" s="0" t="n">
        <v>0.1</v>
      </c>
    </row>
    <row r="40" customFormat="false" ht="14" hidden="false" customHeight="false" outlineLevel="0" collapsed="false">
      <c r="A40" s="0" t="s">
        <v>83</v>
      </c>
      <c r="B40" s="1" t="n">
        <v>43900</v>
      </c>
      <c r="C40" s="0" t="n">
        <v>4</v>
      </c>
      <c r="D40" s="0" t="n">
        <v>0</v>
      </c>
      <c r="H40" s="0" t="n">
        <v>4</v>
      </c>
      <c r="J40" s="0" t="n">
        <v>0.1</v>
      </c>
    </row>
    <row r="41" customFormat="false" ht="14" hidden="false" customHeight="false" outlineLevel="0" collapsed="false">
      <c r="A41" s="0" t="s">
        <v>83</v>
      </c>
      <c r="B41" s="1" t="n">
        <v>43901</v>
      </c>
      <c r="C41" s="0" t="n">
        <v>5</v>
      </c>
      <c r="D41" s="0" t="n">
        <v>1</v>
      </c>
      <c r="H41" s="0" t="n">
        <v>5</v>
      </c>
      <c r="J41" s="0" t="n">
        <v>0.1</v>
      </c>
    </row>
    <row r="42" customFormat="false" ht="14" hidden="false" customHeight="false" outlineLevel="0" collapsed="false">
      <c r="A42" s="0" t="s">
        <v>83</v>
      </c>
      <c r="B42" s="1" t="n">
        <v>43902</v>
      </c>
      <c r="C42" s="0" t="n">
        <v>7</v>
      </c>
      <c r="D42" s="0" t="n">
        <v>2</v>
      </c>
      <c r="H42" s="0" t="n">
        <v>7</v>
      </c>
      <c r="J42" s="0" t="n">
        <v>0.2</v>
      </c>
    </row>
    <row r="43" customFormat="false" ht="14" hidden="false" customHeight="false" outlineLevel="0" collapsed="false">
      <c r="A43" s="0" t="s">
        <v>83</v>
      </c>
      <c r="B43" s="1" t="n">
        <v>43903</v>
      </c>
      <c r="C43" s="0" t="n">
        <v>7</v>
      </c>
      <c r="D43" s="0" t="n">
        <v>0</v>
      </c>
      <c r="H43" s="0" t="n">
        <v>7</v>
      </c>
      <c r="J43" s="0" t="n">
        <v>0.2</v>
      </c>
    </row>
    <row r="44" customFormat="false" ht="14" hidden="false" customHeight="false" outlineLevel="0" collapsed="false">
      <c r="A44" s="0" t="s">
        <v>83</v>
      </c>
      <c r="B44" s="1" t="n">
        <v>43904</v>
      </c>
      <c r="C44" s="0" t="n">
        <v>7</v>
      </c>
      <c r="D44" s="0" t="n">
        <v>0</v>
      </c>
      <c r="H44" s="0" t="n">
        <v>7</v>
      </c>
      <c r="J44" s="0" t="n">
        <v>0.2</v>
      </c>
    </row>
    <row r="45" customFormat="false" ht="14" hidden="false" customHeight="false" outlineLevel="0" collapsed="false">
      <c r="A45" s="0" t="s">
        <v>83</v>
      </c>
      <c r="B45" s="1" t="n">
        <v>43905</v>
      </c>
      <c r="C45" s="0" t="n">
        <v>11</v>
      </c>
      <c r="D45" s="0" t="n">
        <v>4</v>
      </c>
      <c r="H45" s="0" t="n">
        <v>11</v>
      </c>
      <c r="J45" s="0" t="n">
        <v>0.3</v>
      </c>
    </row>
    <row r="46" customFormat="false" ht="14" hidden="false" customHeight="false" outlineLevel="0" collapsed="false">
      <c r="A46" s="0" t="s">
        <v>83</v>
      </c>
      <c r="B46" s="1" t="n">
        <v>43906</v>
      </c>
      <c r="C46" s="0" t="n">
        <v>16</v>
      </c>
      <c r="D46" s="0" t="n">
        <v>5</v>
      </c>
      <c r="G46" s="0" t="n">
        <v>1</v>
      </c>
      <c r="H46" s="0" t="n">
        <v>15</v>
      </c>
      <c r="J46" s="0" t="n">
        <v>0.4</v>
      </c>
    </row>
    <row r="47" customFormat="false" ht="14" hidden="false" customHeight="false" outlineLevel="0" collapsed="false">
      <c r="A47" s="0" t="s">
        <v>83</v>
      </c>
      <c r="B47" s="1" t="n">
        <v>43907</v>
      </c>
      <c r="C47" s="0" t="n">
        <v>21</v>
      </c>
      <c r="D47" s="0" t="n">
        <v>5</v>
      </c>
      <c r="G47" s="0" t="n">
        <v>1</v>
      </c>
      <c r="H47" s="0" t="n">
        <v>20</v>
      </c>
      <c r="J47" s="0" t="n">
        <v>0.5</v>
      </c>
    </row>
    <row r="48" customFormat="false" ht="14" hidden="false" customHeight="false" outlineLevel="0" collapsed="false">
      <c r="A48" s="0" t="s">
        <v>83</v>
      </c>
      <c r="B48" s="1" t="n">
        <v>43908</v>
      </c>
      <c r="C48" s="0" t="n">
        <v>22</v>
      </c>
      <c r="D48" s="0" t="n">
        <v>1</v>
      </c>
      <c r="G48" s="0" t="n">
        <v>1</v>
      </c>
      <c r="H48" s="0" t="n">
        <v>21</v>
      </c>
      <c r="J48" s="0" t="n">
        <v>0.6</v>
      </c>
    </row>
    <row r="49" customFormat="false" ht="14" hidden="false" customHeight="false" outlineLevel="0" collapsed="false">
      <c r="A49" s="0" t="s">
        <v>83</v>
      </c>
      <c r="B49" s="1" t="n">
        <v>43909</v>
      </c>
      <c r="C49" s="0" t="n">
        <v>22</v>
      </c>
      <c r="D49" s="0" t="n">
        <v>0</v>
      </c>
      <c r="G49" s="0" t="n">
        <v>1</v>
      </c>
      <c r="H49" s="0" t="n">
        <v>21</v>
      </c>
      <c r="J49" s="0" t="n">
        <v>0.6</v>
      </c>
    </row>
    <row r="50" customFormat="false" ht="14" hidden="false" customHeight="false" outlineLevel="0" collapsed="false">
      <c r="A50" s="0" t="s">
        <v>83</v>
      </c>
      <c r="B50" s="1" t="n">
        <v>43910</v>
      </c>
      <c r="C50" s="0" t="n">
        <v>22</v>
      </c>
      <c r="D50" s="0" t="n">
        <v>0</v>
      </c>
      <c r="G50" s="0" t="n">
        <v>1</v>
      </c>
      <c r="H50" s="0" t="n">
        <v>21</v>
      </c>
      <c r="J50" s="0" t="n">
        <v>0.6</v>
      </c>
    </row>
    <row r="51" customFormat="false" ht="14" hidden="false" customHeight="false" outlineLevel="0" collapsed="false">
      <c r="A51" s="0" t="s">
        <v>83</v>
      </c>
      <c r="B51" s="1" t="n">
        <v>43911</v>
      </c>
      <c r="C51" s="0" t="n">
        <v>24</v>
      </c>
      <c r="D51" s="0" t="n">
        <v>2</v>
      </c>
      <c r="G51" s="0" t="n">
        <v>1</v>
      </c>
      <c r="H51" s="0" t="n">
        <v>23</v>
      </c>
      <c r="J51" s="0" t="n">
        <v>0.6</v>
      </c>
    </row>
    <row r="52" customFormat="false" ht="14" hidden="false" customHeight="false" outlineLevel="0" collapsed="false">
      <c r="A52" s="0" t="s">
        <v>83</v>
      </c>
      <c r="B52" s="1" t="n">
        <v>43912</v>
      </c>
      <c r="C52" s="0" t="n">
        <v>24</v>
      </c>
      <c r="D52" s="0" t="n">
        <v>0</v>
      </c>
      <c r="G52" s="0" t="n">
        <v>1</v>
      </c>
      <c r="H52" s="0" t="n">
        <v>23</v>
      </c>
      <c r="J52" s="0" t="n">
        <v>0.6</v>
      </c>
    </row>
    <row r="53" customFormat="false" ht="14" hidden="false" customHeight="false" outlineLevel="0" collapsed="false">
      <c r="A53" s="0" t="s">
        <v>83</v>
      </c>
      <c r="B53" s="1" t="n">
        <v>43913</v>
      </c>
      <c r="C53" s="0" t="n">
        <v>40</v>
      </c>
      <c r="D53" s="0" t="n">
        <v>16</v>
      </c>
      <c r="E53" s="0" t="n">
        <v>1</v>
      </c>
      <c r="F53" s="0" t="n">
        <v>1</v>
      </c>
      <c r="G53" s="0" t="n">
        <v>1</v>
      </c>
      <c r="H53" s="0" t="n">
        <v>38</v>
      </c>
      <c r="J53" s="0" t="n">
        <v>1</v>
      </c>
    </row>
    <row r="54" customFormat="false" ht="14" hidden="false" customHeight="false" outlineLevel="0" collapsed="false">
      <c r="A54" s="0" t="s">
        <v>83</v>
      </c>
      <c r="B54" s="1" t="n">
        <v>43914</v>
      </c>
      <c r="C54" s="0" t="n">
        <v>40</v>
      </c>
      <c r="D54" s="0" t="n">
        <v>0</v>
      </c>
      <c r="E54" s="0" t="n">
        <v>1</v>
      </c>
      <c r="G54" s="0" t="n">
        <v>1</v>
      </c>
      <c r="H54" s="0" t="n">
        <v>38</v>
      </c>
      <c r="J54" s="0" t="n">
        <v>1</v>
      </c>
    </row>
    <row r="55" customFormat="false" ht="14" hidden="false" customHeight="false" outlineLevel="0" collapsed="false">
      <c r="A55" s="0" t="s">
        <v>83</v>
      </c>
      <c r="B55" s="1" t="n">
        <v>43915</v>
      </c>
      <c r="C55" s="0" t="n">
        <v>74</v>
      </c>
      <c r="D55" s="0" t="n">
        <v>34</v>
      </c>
      <c r="E55" s="0" t="n">
        <v>1</v>
      </c>
      <c r="G55" s="0" t="n">
        <v>1</v>
      </c>
      <c r="H55" s="0" t="n">
        <v>72</v>
      </c>
      <c r="J55" s="0" t="n">
        <v>2</v>
      </c>
      <c r="K55" s="0" t="n">
        <v>0.03</v>
      </c>
    </row>
    <row r="56" customFormat="false" ht="14" hidden="false" customHeight="false" outlineLevel="0" collapsed="false">
      <c r="A56" s="0" t="s">
        <v>83</v>
      </c>
      <c r="B56" s="1" t="n">
        <v>43916</v>
      </c>
      <c r="C56" s="0" t="n">
        <v>84</v>
      </c>
      <c r="D56" s="0" t="n">
        <v>10</v>
      </c>
      <c r="E56" s="0" t="n">
        <v>2</v>
      </c>
      <c r="F56" s="0" t="n">
        <v>1</v>
      </c>
      <c r="G56" s="0" t="n">
        <v>2</v>
      </c>
      <c r="H56" s="0" t="n">
        <v>80</v>
      </c>
      <c r="J56" s="0" t="n">
        <v>2</v>
      </c>
      <c r="K56" s="0" t="n">
        <v>0.05</v>
      </c>
    </row>
    <row r="57" customFormat="false" ht="14" hidden="false" customHeight="false" outlineLevel="0" collapsed="false">
      <c r="A57" s="0" t="s">
        <v>83</v>
      </c>
      <c r="B57" s="1" t="n">
        <v>43917</v>
      </c>
      <c r="C57" s="0" t="n">
        <v>94</v>
      </c>
      <c r="D57" s="0" t="n">
        <v>10</v>
      </c>
      <c r="E57" s="0" t="n">
        <v>4</v>
      </c>
      <c r="F57" s="0" t="n">
        <v>2</v>
      </c>
      <c r="G57" s="0" t="n">
        <v>2</v>
      </c>
      <c r="H57" s="0" t="n">
        <v>88</v>
      </c>
      <c r="J57" s="0" t="n">
        <v>2</v>
      </c>
      <c r="K57" s="0" t="n">
        <v>0.1</v>
      </c>
    </row>
    <row r="58" customFormat="false" ht="14" hidden="false" customHeight="false" outlineLevel="0" collapsed="false">
      <c r="A58" s="0" t="s">
        <v>83</v>
      </c>
      <c r="B58" s="1" t="n">
        <v>43918</v>
      </c>
      <c r="C58" s="0" t="n">
        <v>110</v>
      </c>
      <c r="D58" s="0" t="n">
        <v>16</v>
      </c>
      <c r="E58" s="0" t="n">
        <v>4</v>
      </c>
      <c r="G58" s="0" t="n">
        <v>2</v>
      </c>
      <c r="H58" s="0" t="n">
        <v>104</v>
      </c>
      <c r="J58" s="0" t="n">
        <v>3</v>
      </c>
      <c r="K58" s="0" t="n">
        <v>0.1</v>
      </c>
    </row>
    <row r="59" customFormat="false" ht="14" hidden="false" customHeight="false" outlineLevel="0" collapsed="false">
      <c r="A59" s="0" t="s">
        <v>83</v>
      </c>
      <c r="B59" s="1" t="n">
        <v>43919</v>
      </c>
      <c r="C59" s="0" t="n">
        <v>110</v>
      </c>
      <c r="D59" s="0" t="n">
        <v>0</v>
      </c>
      <c r="E59" s="0" t="n">
        <v>4</v>
      </c>
      <c r="G59" s="0" t="n">
        <v>2</v>
      </c>
      <c r="H59" s="0" t="n">
        <v>104</v>
      </c>
      <c r="J59" s="0" t="n">
        <v>3</v>
      </c>
      <c r="K59" s="0" t="n">
        <v>0.1</v>
      </c>
    </row>
    <row r="60" customFormat="false" ht="14" hidden="false" customHeight="false" outlineLevel="0" collapsed="false">
      <c r="A60" s="0" t="s">
        <v>83</v>
      </c>
      <c r="B60" s="1" t="n">
        <v>43920</v>
      </c>
      <c r="C60" s="0" t="n">
        <v>120</v>
      </c>
      <c r="D60" s="0" t="n">
        <v>10</v>
      </c>
      <c r="E60" s="0" t="n">
        <v>4</v>
      </c>
      <c r="G60" s="0" t="n">
        <v>2</v>
      </c>
      <c r="H60" s="0" t="n">
        <v>114</v>
      </c>
      <c r="J60" s="0" t="n">
        <v>3</v>
      </c>
      <c r="K60" s="0" t="n">
        <v>0.1</v>
      </c>
    </row>
    <row r="61" customFormat="false" ht="14" hidden="false" customHeight="false" outlineLevel="0" collapsed="false">
      <c r="A61" s="0" t="s">
        <v>83</v>
      </c>
      <c r="B61" s="1" t="n">
        <v>43921</v>
      </c>
      <c r="C61" s="0" t="n">
        <v>170</v>
      </c>
      <c r="D61" s="0" t="n">
        <v>50</v>
      </c>
      <c r="E61" s="0" t="n">
        <v>4</v>
      </c>
      <c r="G61" s="0" t="n">
        <v>2</v>
      </c>
      <c r="H61" s="0" t="n">
        <v>164</v>
      </c>
      <c r="J61" s="0" t="n">
        <v>4</v>
      </c>
      <c r="K61" s="0" t="n">
        <v>0.1</v>
      </c>
    </row>
    <row r="62" customFormat="false" ht="14" hidden="false" customHeight="false" outlineLevel="0" collapsed="false">
      <c r="A62" s="0" t="s">
        <v>83</v>
      </c>
      <c r="B62" s="1" t="n">
        <v>43922</v>
      </c>
      <c r="C62" s="0" t="n">
        <v>174</v>
      </c>
      <c r="D62" s="0" t="n">
        <v>4</v>
      </c>
      <c r="E62" s="0" t="n">
        <v>4</v>
      </c>
      <c r="G62" s="0" t="n">
        <v>5</v>
      </c>
      <c r="H62" s="0" t="n">
        <v>165</v>
      </c>
      <c r="J62" s="0" t="n">
        <v>4</v>
      </c>
      <c r="K62" s="0" t="n">
        <v>0.1</v>
      </c>
    </row>
    <row r="63" customFormat="false" ht="14" hidden="false" customHeight="false" outlineLevel="0" collapsed="false">
      <c r="A63" s="0" t="s">
        <v>83</v>
      </c>
      <c r="B63" s="1" t="n">
        <v>43923</v>
      </c>
      <c r="C63" s="0" t="n">
        <v>237</v>
      </c>
      <c r="D63" s="0" t="n">
        <v>63</v>
      </c>
      <c r="E63" s="0" t="n">
        <v>4</v>
      </c>
      <c r="G63" s="0" t="n">
        <v>5</v>
      </c>
      <c r="H63" s="0" t="n">
        <v>228</v>
      </c>
      <c r="J63" s="0" t="n">
        <v>6</v>
      </c>
      <c r="K63" s="0" t="n">
        <v>0.1</v>
      </c>
    </row>
    <row r="64" customFormat="false" ht="14" hidden="false" customHeight="false" outlineLevel="0" collapsed="false">
      <c r="A64" s="0" t="s">
        <v>83</v>
      </c>
      <c r="B64" s="1" t="n">
        <v>43924</v>
      </c>
      <c r="C64" s="0" t="n">
        <v>273</v>
      </c>
      <c r="D64" s="0" t="n">
        <v>36</v>
      </c>
      <c r="E64" s="0" t="n">
        <v>6</v>
      </c>
      <c r="F64" s="0" t="n">
        <v>2</v>
      </c>
      <c r="G64" s="0" t="n">
        <v>10</v>
      </c>
      <c r="H64" s="0" t="n">
        <v>257</v>
      </c>
      <c r="J64" s="0" t="n">
        <v>7</v>
      </c>
      <c r="K64" s="0" t="n">
        <v>0.2</v>
      </c>
    </row>
    <row r="65" customFormat="false" ht="14" hidden="false" customHeight="false" outlineLevel="0" collapsed="false">
      <c r="A65" s="0" t="s">
        <v>83</v>
      </c>
      <c r="B65" s="1" t="n">
        <v>43925</v>
      </c>
      <c r="C65" s="0" t="n">
        <v>281</v>
      </c>
      <c r="D65" s="0" t="n">
        <v>8</v>
      </c>
      <c r="E65" s="0" t="n">
        <v>6</v>
      </c>
      <c r="G65" s="0" t="n">
        <v>10</v>
      </c>
      <c r="H65" s="0" t="n">
        <v>265</v>
      </c>
      <c r="J65" s="0" t="n">
        <v>7</v>
      </c>
      <c r="K65" s="0" t="n">
        <v>0.2</v>
      </c>
    </row>
    <row r="66" customFormat="false" ht="14" hidden="false" customHeight="false" outlineLevel="0" collapsed="false">
      <c r="A66" s="0" t="s">
        <v>83</v>
      </c>
      <c r="B66" s="1" t="n">
        <v>43926</v>
      </c>
      <c r="C66" s="0" t="n">
        <v>299</v>
      </c>
      <c r="D66" s="0" t="n">
        <v>18</v>
      </c>
      <c r="E66" s="0" t="n">
        <v>7</v>
      </c>
      <c r="F66" s="0" t="n">
        <v>1</v>
      </c>
      <c r="G66" s="0" t="n">
        <v>10</v>
      </c>
      <c r="H66" s="0" t="n">
        <v>282</v>
      </c>
      <c r="J66" s="0" t="n">
        <v>8</v>
      </c>
      <c r="K66" s="0" t="n">
        <v>0.2</v>
      </c>
    </row>
    <row r="67" customFormat="false" ht="14" hidden="false" customHeight="false" outlineLevel="0" collapsed="false">
      <c r="A67" s="0" t="s">
        <v>83</v>
      </c>
      <c r="B67" s="1" t="n">
        <v>43927</v>
      </c>
      <c r="C67" s="0" t="n">
        <v>349</v>
      </c>
      <c r="D67" s="0" t="n">
        <v>50</v>
      </c>
      <c r="E67" s="0" t="n">
        <v>7</v>
      </c>
      <c r="G67" s="0" t="n">
        <v>15</v>
      </c>
      <c r="H67" s="0" t="n">
        <v>327</v>
      </c>
      <c r="J67" s="0" t="n">
        <v>9</v>
      </c>
      <c r="K67" s="0" t="n">
        <v>0.2</v>
      </c>
    </row>
    <row r="68" customFormat="false" ht="14" hidden="false" customHeight="false" outlineLevel="0" collapsed="false">
      <c r="A68" s="0" t="s">
        <v>83</v>
      </c>
      <c r="B68" s="1" t="n">
        <v>43928</v>
      </c>
      <c r="C68" s="0" t="n">
        <v>367</v>
      </c>
      <c r="D68" s="0" t="n">
        <v>18</v>
      </c>
      <c r="E68" s="0" t="n">
        <v>11</v>
      </c>
      <c r="F68" s="0" t="n">
        <v>4</v>
      </c>
      <c r="G68" s="0" t="n">
        <v>18</v>
      </c>
      <c r="H68" s="0" t="n">
        <v>338</v>
      </c>
      <c r="J68" s="0" t="n">
        <v>9</v>
      </c>
      <c r="K68" s="0" t="n">
        <v>0.3</v>
      </c>
    </row>
    <row r="69" customFormat="false" ht="14" hidden="false" customHeight="false" outlineLevel="0" collapsed="false">
      <c r="A69" s="0" t="s">
        <v>83</v>
      </c>
      <c r="B69" s="1" t="n">
        <v>43929</v>
      </c>
      <c r="C69" s="0" t="n">
        <v>423</v>
      </c>
      <c r="D69" s="0" t="n">
        <v>56</v>
      </c>
      <c r="E69" s="0" t="n">
        <v>14</v>
      </c>
      <c r="F69" s="0" t="n">
        <v>3</v>
      </c>
      <c r="G69" s="0" t="n">
        <v>18</v>
      </c>
      <c r="H69" s="0" t="n">
        <v>391</v>
      </c>
      <c r="J69" s="0" t="n">
        <v>11</v>
      </c>
      <c r="K69" s="0" t="n">
        <v>0.4</v>
      </c>
    </row>
    <row r="70" customFormat="false" ht="14" hidden="false" customHeight="false" outlineLevel="0" collapsed="false">
      <c r="A70" s="0" t="s">
        <v>83</v>
      </c>
      <c r="B70" s="1" t="n">
        <v>43930</v>
      </c>
      <c r="C70" s="0" t="n">
        <v>444</v>
      </c>
      <c r="D70" s="0" t="n">
        <v>21</v>
      </c>
      <c r="E70" s="0" t="n">
        <v>14</v>
      </c>
      <c r="G70" s="0" t="n">
        <v>29</v>
      </c>
      <c r="H70" s="0" t="n">
        <v>401</v>
      </c>
      <c r="J70" s="0" t="n">
        <v>11</v>
      </c>
      <c r="K70" s="0" t="n">
        <v>0.4</v>
      </c>
    </row>
    <row r="71" customFormat="false" ht="14" hidden="false" customHeight="false" outlineLevel="0" collapsed="false">
      <c r="A71" s="0" t="s">
        <v>83</v>
      </c>
      <c r="B71" s="1" t="n">
        <v>43931</v>
      </c>
      <c r="C71" s="0" t="n">
        <v>484</v>
      </c>
      <c r="D71" s="0" t="n">
        <v>40</v>
      </c>
      <c r="E71" s="0" t="n">
        <v>15</v>
      </c>
      <c r="F71" s="0" t="n">
        <v>1</v>
      </c>
      <c r="G71" s="0" t="n">
        <v>32</v>
      </c>
      <c r="H71" s="0" t="n">
        <v>437</v>
      </c>
      <c r="J71" s="0" t="n">
        <v>12</v>
      </c>
      <c r="K71" s="0" t="n">
        <v>0.4</v>
      </c>
    </row>
    <row r="72" customFormat="false" ht="14" hidden="false" customHeight="false" outlineLevel="0" collapsed="false">
      <c r="A72" s="0" t="s">
        <v>83</v>
      </c>
      <c r="B72" s="1" t="n">
        <v>43932</v>
      </c>
      <c r="C72" s="0" t="n">
        <v>521</v>
      </c>
      <c r="D72" s="0" t="n">
        <v>37</v>
      </c>
      <c r="E72" s="0" t="n">
        <v>15</v>
      </c>
      <c r="G72" s="0" t="n">
        <v>32</v>
      </c>
      <c r="H72" s="0" t="n">
        <v>474</v>
      </c>
      <c r="J72" s="0" t="n">
        <v>13</v>
      </c>
      <c r="K72" s="0" t="n">
        <v>0.4</v>
      </c>
    </row>
    <row r="73" customFormat="false" ht="14" hidden="false" customHeight="false" outlineLevel="0" collapsed="false">
      <c r="A73" s="0" t="s">
        <v>83</v>
      </c>
      <c r="B73" s="1" t="n">
        <v>43933</v>
      </c>
      <c r="C73" s="0" t="n">
        <v>555</v>
      </c>
      <c r="D73" s="0" t="n">
        <v>34</v>
      </c>
      <c r="E73" s="0" t="n">
        <v>18</v>
      </c>
      <c r="F73" s="0" t="n">
        <v>3</v>
      </c>
      <c r="G73" s="0" t="n">
        <v>32</v>
      </c>
      <c r="H73" s="0" t="n">
        <v>505</v>
      </c>
      <c r="J73" s="0" t="n">
        <v>14</v>
      </c>
      <c r="K73" s="0" t="n">
        <v>0.5</v>
      </c>
    </row>
    <row r="74" customFormat="false" ht="14" hidden="false" customHeight="false" outlineLevel="0" collapsed="false">
      <c r="A74" s="0" t="s">
        <v>83</v>
      </c>
      <c r="B74" s="1" t="n">
        <v>43934</v>
      </c>
      <c r="C74" s="0" t="n">
        <v>607</v>
      </c>
      <c r="D74" s="0" t="n">
        <v>52</v>
      </c>
      <c r="E74" s="0" t="n">
        <v>18</v>
      </c>
      <c r="G74" s="0" t="n">
        <v>32</v>
      </c>
      <c r="H74" s="0" t="n">
        <v>557</v>
      </c>
      <c r="J74" s="0" t="n">
        <v>16</v>
      </c>
      <c r="K74" s="0" t="n">
        <v>0.5</v>
      </c>
    </row>
    <row r="75" customFormat="false" ht="14" hidden="false" customHeight="false" outlineLevel="0" collapsed="false">
      <c r="A75" s="0" t="s">
        <v>83</v>
      </c>
      <c r="B75" s="1" t="n">
        <v>43935</v>
      </c>
      <c r="C75" s="0" t="n">
        <v>665</v>
      </c>
      <c r="D75" s="0" t="n">
        <v>58</v>
      </c>
      <c r="E75" s="0" t="n">
        <v>21</v>
      </c>
      <c r="F75" s="0" t="n">
        <v>3</v>
      </c>
      <c r="G75" s="0" t="n">
        <v>32</v>
      </c>
      <c r="H75" s="0" t="n">
        <v>612</v>
      </c>
      <c r="I75" s="0" t="n">
        <v>0</v>
      </c>
      <c r="J75" s="0" t="n">
        <v>17</v>
      </c>
      <c r="K75" s="0" t="n">
        <v>0.5</v>
      </c>
      <c r="L75" s="0" t="n">
        <v>0</v>
      </c>
      <c r="M75" s="0" t="n">
        <v>0</v>
      </c>
    </row>
    <row r="76" customFormat="false" ht="14" hidden="false" customHeight="false" outlineLevel="0" collapsed="false">
      <c r="A76" s="0" t="s">
        <v>83</v>
      </c>
      <c r="B76" s="1" t="n">
        <v>43936</v>
      </c>
      <c r="C76" s="0" t="n">
        <v>714</v>
      </c>
      <c r="D76" s="0" t="n">
        <v>49</v>
      </c>
      <c r="E76" s="0" t="n">
        <v>23</v>
      </c>
      <c r="F76" s="0" t="n">
        <v>2</v>
      </c>
      <c r="G76" s="0" t="n">
        <v>40</v>
      </c>
      <c r="H76" s="0" t="n">
        <v>651</v>
      </c>
      <c r="I76" s="0" t="n">
        <v>0</v>
      </c>
      <c r="J76" s="0" t="n">
        <v>18</v>
      </c>
      <c r="K76" s="0" t="n">
        <v>0.6</v>
      </c>
      <c r="L76" s="0" t="n">
        <v>0</v>
      </c>
      <c r="M76" s="0" t="n">
        <v>0</v>
      </c>
    </row>
    <row r="77" customFormat="false" ht="14" hidden="false" customHeight="false" outlineLevel="0" collapsed="false">
      <c r="A77" s="0" t="s">
        <v>83</v>
      </c>
      <c r="B77" s="1" t="n">
        <v>43937</v>
      </c>
      <c r="C77" s="0" t="n">
        <v>784</v>
      </c>
      <c r="D77" s="0" t="n">
        <v>70</v>
      </c>
      <c r="E77" s="0" t="n">
        <v>25</v>
      </c>
      <c r="F77" s="0" t="n">
        <v>2</v>
      </c>
      <c r="G77" s="0" t="n">
        <v>43</v>
      </c>
      <c r="H77" s="0" t="n">
        <v>716</v>
      </c>
      <c r="I77" s="0" t="n">
        <v>0</v>
      </c>
      <c r="J77" s="0" t="n">
        <v>20</v>
      </c>
      <c r="K77" s="0" t="n">
        <v>0.6</v>
      </c>
      <c r="L77" s="0" t="n">
        <v>0</v>
      </c>
      <c r="M77" s="0" t="n">
        <v>0</v>
      </c>
    </row>
    <row r="78" customFormat="false" ht="14" hidden="false" customHeight="false" outlineLevel="0" collapsed="false">
      <c r="A78" s="0" t="s">
        <v>83</v>
      </c>
      <c r="B78" s="1" t="n">
        <v>43938</v>
      </c>
      <c r="C78" s="0" t="n">
        <v>840</v>
      </c>
      <c r="D78" s="0" t="n">
        <v>56</v>
      </c>
      <c r="E78" s="0" t="n">
        <v>30</v>
      </c>
      <c r="F78" s="0" t="n">
        <v>5</v>
      </c>
      <c r="G78" s="0" t="n">
        <v>54</v>
      </c>
      <c r="H78" s="0" t="n">
        <v>756</v>
      </c>
      <c r="I78" s="0" t="n">
        <v>0</v>
      </c>
      <c r="J78" s="0" t="n">
        <v>22</v>
      </c>
      <c r="K78" s="0" t="n">
        <v>0.8</v>
      </c>
      <c r="L78" s="0" t="n">
        <v>0</v>
      </c>
      <c r="M78" s="0" t="n">
        <v>0</v>
      </c>
    </row>
    <row r="79" customFormat="false" ht="14" hidden="false" customHeight="false" outlineLevel="0" collapsed="false">
      <c r="A79" s="0" t="s">
        <v>83</v>
      </c>
      <c r="B79" s="1" t="n">
        <v>43939</v>
      </c>
      <c r="C79" s="0" t="n">
        <v>906</v>
      </c>
      <c r="D79" s="0" t="n">
        <v>66</v>
      </c>
      <c r="E79" s="0" t="n">
        <v>30</v>
      </c>
      <c r="F79" s="0" t="n">
        <v>0</v>
      </c>
      <c r="G79" s="0" t="n">
        <v>99</v>
      </c>
      <c r="H79" s="0" t="n">
        <v>777</v>
      </c>
      <c r="I79" s="0" t="n">
        <v>0</v>
      </c>
      <c r="J79" s="0" t="n">
        <v>23</v>
      </c>
      <c r="K79" s="0" t="n">
        <v>0.8</v>
      </c>
      <c r="L79" s="0" t="n">
        <v>0</v>
      </c>
      <c r="M79" s="0" t="n">
        <v>0</v>
      </c>
    </row>
    <row r="80" customFormat="false" ht="14" hidden="false" customHeight="false" outlineLevel="0" collapsed="false">
      <c r="A80" s="0" t="s">
        <v>83</v>
      </c>
      <c r="B80" s="1" t="n">
        <v>43940</v>
      </c>
      <c r="C80" s="0" t="n">
        <v>933</v>
      </c>
      <c r="D80" s="0" t="n">
        <v>27</v>
      </c>
      <c r="E80" s="0" t="n">
        <v>30</v>
      </c>
      <c r="F80" s="0" t="n">
        <v>0</v>
      </c>
      <c r="G80" s="0" t="n">
        <v>112</v>
      </c>
      <c r="H80" s="0" t="n">
        <v>791</v>
      </c>
      <c r="I80" s="0" t="n">
        <v>0</v>
      </c>
      <c r="J80" s="0" t="n">
        <v>24</v>
      </c>
      <c r="K80" s="0" t="n">
        <v>0.8</v>
      </c>
      <c r="L80" s="0" t="n">
        <v>0</v>
      </c>
      <c r="M80" s="0" t="n">
        <v>0</v>
      </c>
    </row>
    <row r="81" customFormat="false" ht="14" hidden="false" customHeight="false" outlineLevel="0" collapsed="false">
      <c r="A81" s="0" t="s">
        <v>83</v>
      </c>
      <c r="B81" s="1" t="n">
        <v>43941</v>
      </c>
      <c r="C81" s="0" t="n">
        <v>996</v>
      </c>
      <c r="D81" s="0" t="n">
        <v>63</v>
      </c>
      <c r="E81" s="0" t="n">
        <v>33</v>
      </c>
      <c r="F81" s="0" t="n">
        <v>3</v>
      </c>
      <c r="G81" s="0" t="n">
        <v>131</v>
      </c>
      <c r="H81" s="0" t="n">
        <v>832</v>
      </c>
      <c r="I81" s="0" t="n">
        <v>7</v>
      </c>
      <c r="J81" s="0" t="n">
        <v>26</v>
      </c>
      <c r="K81" s="0" t="n">
        <v>0.8</v>
      </c>
      <c r="L81" s="0" t="n">
        <v>6422</v>
      </c>
      <c r="M81" s="0" t="n">
        <v>165</v>
      </c>
    </row>
    <row r="82" customFormat="false" ht="14" hidden="false" customHeight="false" outlineLevel="0" collapsed="false">
      <c r="A82" s="0" t="s">
        <v>83</v>
      </c>
      <c r="B82" s="1" t="n">
        <v>43942</v>
      </c>
      <c r="C82" s="0" t="n">
        <v>1026</v>
      </c>
      <c r="D82" s="0" t="n">
        <v>30</v>
      </c>
      <c r="E82" s="0" t="n">
        <v>36</v>
      </c>
      <c r="F82" s="0" t="n">
        <v>3</v>
      </c>
      <c r="G82" s="0" t="n">
        <v>135</v>
      </c>
      <c r="H82" s="0" t="n">
        <v>855</v>
      </c>
      <c r="I82" s="0" t="n">
        <v>7</v>
      </c>
      <c r="J82" s="0" t="n">
        <v>26</v>
      </c>
      <c r="K82" s="0" t="n">
        <v>0.9</v>
      </c>
      <c r="L82" s="0" t="n">
        <v>6422</v>
      </c>
      <c r="M82" s="0" t="n">
        <v>165</v>
      </c>
    </row>
    <row r="83" customFormat="false" ht="14" hidden="false" customHeight="false" outlineLevel="0" collapsed="false">
      <c r="A83" s="0" t="s">
        <v>83</v>
      </c>
      <c r="B83" s="1" t="n">
        <v>43943</v>
      </c>
      <c r="C83" s="0" t="n">
        <v>1092</v>
      </c>
      <c r="D83" s="0" t="n">
        <v>66</v>
      </c>
      <c r="E83" s="0" t="n">
        <v>36</v>
      </c>
      <c r="F83" s="0" t="n">
        <v>0</v>
      </c>
      <c r="G83" s="0" t="n">
        <v>150</v>
      </c>
      <c r="H83" s="0" t="n">
        <v>906</v>
      </c>
      <c r="I83" s="0" t="n">
        <v>7</v>
      </c>
      <c r="J83" s="0" t="n">
        <v>28</v>
      </c>
      <c r="K83" s="0" t="n">
        <v>0.9</v>
      </c>
      <c r="L83" s="0" t="n">
        <v>6422</v>
      </c>
      <c r="M83" s="0" t="n">
        <v>165</v>
      </c>
    </row>
    <row r="84" customFormat="false" ht="14" hidden="false" customHeight="false" outlineLevel="0" collapsed="false">
      <c r="A84" s="0" t="s">
        <v>83</v>
      </c>
      <c r="B84" s="1" t="n">
        <v>43944</v>
      </c>
      <c r="C84" s="0" t="n">
        <v>1176</v>
      </c>
      <c r="D84" s="0" t="n">
        <v>84</v>
      </c>
      <c r="E84" s="0" t="n">
        <v>40</v>
      </c>
      <c r="F84" s="0" t="n">
        <v>4</v>
      </c>
      <c r="G84" s="0" t="n">
        <v>166</v>
      </c>
      <c r="H84" s="0" t="n">
        <v>970</v>
      </c>
      <c r="I84" s="0" t="n">
        <v>7</v>
      </c>
      <c r="J84" s="0" t="n">
        <v>30</v>
      </c>
      <c r="K84" s="0" t="n">
        <v>1</v>
      </c>
      <c r="L84" s="0" t="n">
        <v>6422</v>
      </c>
      <c r="M84" s="0" t="n">
        <v>165</v>
      </c>
    </row>
    <row r="85" customFormat="false" ht="14" hidden="false" customHeight="false" outlineLevel="0" collapsed="false">
      <c r="A85" s="0" t="s">
        <v>83</v>
      </c>
      <c r="B85" s="1" t="n">
        <v>43945</v>
      </c>
      <c r="C85" s="0" t="n">
        <v>1279</v>
      </c>
      <c r="D85" s="0" t="n">
        <v>103</v>
      </c>
      <c r="E85" s="0" t="n">
        <v>42</v>
      </c>
      <c r="F85" s="0" t="n">
        <v>2</v>
      </c>
      <c r="G85" s="0" t="n">
        <v>179</v>
      </c>
      <c r="H85" s="0" t="n">
        <v>1058</v>
      </c>
      <c r="I85" s="0" t="n">
        <v>7</v>
      </c>
      <c r="J85" s="0" t="n">
        <v>33</v>
      </c>
      <c r="K85" s="0" t="n">
        <v>1</v>
      </c>
      <c r="L85" s="0" t="n">
        <v>6422</v>
      </c>
      <c r="M85" s="0" t="n">
        <v>165</v>
      </c>
    </row>
    <row r="86" customFormat="false" ht="14" hidden="false" customHeight="false" outlineLevel="0" collapsed="false">
      <c r="A86" s="0" t="s">
        <v>83</v>
      </c>
      <c r="B86" s="1" t="n">
        <v>43946</v>
      </c>
      <c r="C86" s="0" t="n">
        <v>1351</v>
      </c>
      <c r="D86" s="0" t="n">
        <v>72</v>
      </c>
      <c r="E86" s="0" t="n">
        <v>43</v>
      </c>
      <c r="F86" s="0" t="n">
        <v>1</v>
      </c>
      <c r="G86" s="0" t="n">
        <v>188</v>
      </c>
      <c r="H86" s="0" t="n">
        <v>1120</v>
      </c>
      <c r="I86" s="0" t="n">
        <v>7</v>
      </c>
      <c r="J86" s="0" t="n">
        <v>35</v>
      </c>
      <c r="K86" s="0" t="n">
        <v>1</v>
      </c>
      <c r="L86" s="0" t="n">
        <v>6422</v>
      </c>
      <c r="M86" s="0" t="n">
        <v>165</v>
      </c>
    </row>
    <row r="87" customFormat="false" ht="14" hidden="false" customHeight="false" outlineLevel="0" collapsed="false">
      <c r="A87" s="0" t="s">
        <v>83</v>
      </c>
      <c r="B87" s="1" t="n">
        <v>43947</v>
      </c>
      <c r="C87" s="0" t="n">
        <v>1463</v>
      </c>
      <c r="D87" s="0" t="n">
        <v>112</v>
      </c>
      <c r="E87" s="0" t="n">
        <v>47</v>
      </c>
      <c r="F87" s="0" t="n">
        <v>4</v>
      </c>
      <c r="G87" s="0" t="n">
        <v>188</v>
      </c>
      <c r="H87" s="0" t="n">
        <v>1228</v>
      </c>
      <c r="I87" s="0" t="n">
        <v>7</v>
      </c>
      <c r="J87" s="0" t="n">
        <v>38</v>
      </c>
      <c r="K87" s="0" t="n">
        <v>1</v>
      </c>
      <c r="L87" s="0" t="n">
        <v>7425</v>
      </c>
      <c r="M87" s="0" t="n">
        <v>191</v>
      </c>
    </row>
    <row r="88" customFormat="false" ht="14" hidden="false" customHeight="false" outlineLevel="0" collapsed="false">
      <c r="A88" s="0" t="s">
        <v>83</v>
      </c>
      <c r="B88" s="1" t="n">
        <v>43948</v>
      </c>
      <c r="C88" s="0" t="n">
        <v>1531</v>
      </c>
      <c r="D88" s="0" t="n">
        <v>68</v>
      </c>
      <c r="E88" s="0" t="n">
        <v>50</v>
      </c>
      <c r="F88" s="0" t="n">
        <v>3</v>
      </c>
      <c r="G88" s="0" t="n">
        <v>207</v>
      </c>
      <c r="H88" s="0" t="n">
        <v>1274</v>
      </c>
      <c r="I88" s="0" t="n">
        <v>7</v>
      </c>
      <c r="J88" s="0" t="n">
        <v>39</v>
      </c>
      <c r="K88" s="0" t="n">
        <v>1</v>
      </c>
      <c r="L88" s="0" t="n">
        <v>8090</v>
      </c>
      <c r="M88" s="0" t="n">
        <v>208</v>
      </c>
    </row>
    <row r="89" customFormat="false" ht="14" hidden="false" customHeight="false" outlineLevel="0" collapsed="false">
      <c r="A89" s="0" t="s">
        <v>83</v>
      </c>
      <c r="B89" s="1" t="n">
        <v>43949</v>
      </c>
      <c r="C89" s="0" t="n">
        <v>1703</v>
      </c>
      <c r="D89" s="0" t="n">
        <v>172</v>
      </c>
      <c r="E89" s="0" t="n">
        <v>57</v>
      </c>
      <c r="F89" s="0" t="n">
        <v>7</v>
      </c>
      <c r="G89" s="0" t="n">
        <v>220</v>
      </c>
      <c r="H89" s="0" t="n">
        <v>1426</v>
      </c>
      <c r="I89" s="0" t="n">
        <v>7</v>
      </c>
      <c r="J89" s="0" t="n">
        <v>44</v>
      </c>
      <c r="K89" s="0" t="n">
        <v>1</v>
      </c>
      <c r="L89" s="0" t="n">
        <v>8694</v>
      </c>
      <c r="M89" s="0" t="n">
        <v>223</v>
      </c>
    </row>
    <row r="90" customFormat="false" ht="14" hidden="false" customHeight="false" outlineLevel="0" collapsed="false">
      <c r="A90" s="0" t="s">
        <v>83</v>
      </c>
      <c r="B90" s="1" t="n">
        <v>43950</v>
      </c>
      <c r="C90" s="0" t="n">
        <v>1828</v>
      </c>
      <c r="D90" s="0" t="n">
        <v>125</v>
      </c>
      <c r="E90" s="0" t="n">
        <v>58</v>
      </c>
      <c r="F90" s="0" t="n">
        <v>1</v>
      </c>
      <c r="G90" s="0" t="n">
        <v>228</v>
      </c>
      <c r="H90" s="0" t="n">
        <v>1542</v>
      </c>
      <c r="I90" s="0" t="n">
        <v>7</v>
      </c>
      <c r="J90" s="0" t="n">
        <v>47</v>
      </c>
      <c r="K90" s="0" t="n">
        <v>1</v>
      </c>
      <c r="L90" s="0" t="n">
        <v>9000</v>
      </c>
      <c r="M90" s="0" t="n">
        <v>231</v>
      </c>
    </row>
    <row r="91" customFormat="false" ht="14" hidden="false" customHeight="false" outlineLevel="0" collapsed="false">
      <c r="A91" s="0" t="s">
        <v>83</v>
      </c>
      <c r="B91" s="1" t="n">
        <v>43951</v>
      </c>
      <c r="C91" s="0" t="n">
        <v>1939</v>
      </c>
      <c r="D91" s="0" t="n">
        <v>111</v>
      </c>
      <c r="E91" s="0" t="n">
        <v>60</v>
      </c>
      <c r="F91" s="0" t="n">
        <v>2</v>
      </c>
      <c r="G91" s="0" t="n">
        <v>252</v>
      </c>
      <c r="H91" s="0" t="n">
        <v>1627</v>
      </c>
      <c r="I91" s="0" t="n">
        <v>7</v>
      </c>
      <c r="J91" s="0" t="n">
        <v>50</v>
      </c>
      <c r="K91" s="0" t="n">
        <v>2</v>
      </c>
      <c r="L91" s="0" t="n">
        <v>9000</v>
      </c>
      <c r="M91" s="0" t="n">
        <v>231</v>
      </c>
    </row>
    <row r="92" customFormat="false" ht="14" hidden="false" customHeight="false" outlineLevel="0" collapsed="false">
      <c r="A92" s="0" t="s">
        <v>83</v>
      </c>
      <c r="B92" s="1" t="n">
        <v>43952</v>
      </c>
      <c r="C92" s="0" t="n">
        <v>2171</v>
      </c>
      <c r="D92" s="0" t="n">
        <v>232</v>
      </c>
      <c r="E92" s="0" t="n">
        <v>64</v>
      </c>
      <c r="F92" s="0" t="n">
        <v>4</v>
      </c>
      <c r="G92" s="0" t="n">
        <v>260</v>
      </c>
      <c r="H92" s="0" t="n">
        <v>1847</v>
      </c>
      <c r="I92" s="0" t="n">
        <v>7</v>
      </c>
      <c r="J92" s="0" t="n">
        <v>56</v>
      </c>
      <c r="K92" s="0" t="n">
        <v>2</v>
      </c>
      <c r="L92" s="0" t="n">
        <v>10022</v>
      </c>
      <c r="M92" s="0" t="n">
        <v>257</v>
      </c>
    </row>
    <row r="93" customFormat="false" ht="14" hidden="false" customHeight="false" outlineLevel="0" collapsed="false">
      <c r="A93" s="0" t="s">
        <v>83</v>
      </c>
      <c r="B93" s="1" t="n">
        <v>43953</v>
      </c>
      <c r="C93" s="0" t="n">
        <f aca="false">Sheet1!VE94</f>
        <v>2335</v>
      </c>
      <c r="D93" s="0" t="n">
        <f aca="false">Sheet1!VF94</f>
        <v>164</v>
      </c>
      <c r="E93" s="0" t="n">
        <f aca="false">Sheet1!VG94</f>
        <v>68</v>
      </c>
      <c r="F93" s="0" t="n">
        <f aca="false">Sheet1!VH94</f>
        <v>4</v>
      </c>
      <c r="G93" s="0" t="n">
        <f aca="false">Sheet1!VI94</f>
        <v>310</v>
      </c>
      <c r="H93" s="0" t="n">
        <f aca="false">Sheet1!VJ94</f>
        <v>1957</v>
      </c>
      <c r="I93" s="0" t="n">
        <f aca="false">Sheet1!VK94</f>
        <v>7</v>
      </c>
      <c r="J93" s="0" t="n">
        <f aca="false">Sheet1!VL94</f>
        <v>60</v>
      </c>
      <c r="K93" s="0" t="n">
        <f aca="false">Sheet1!VM94</f>
        <v>2</v>
      </c>
      <c r="L93" s="0" t="n">
        <f aca="false">Sheet1!VN94</f>
        <v>10593</v>
      </c>
      <c r="M93" s="0" t="n">
        <f aca="false">Sheet1!VO94</f>
        <v>272</v>
      </c>
    </row>
    <row r="94" customFormat="false" ht="14" hidden="false" customHeight="false" outlineLevel="0" collapsed="false">
      <c r="A94" s="0" t="s">
        <v>83</v>
      </c>
      <c r="B94" s="1" t="n">
        <v>43954</v>
      </c>
      <c r="C94" s="0" t="n">
        <f aca="false">Sheet1!VE95</f>
        <v>2469</v>
      </c>
      <c r="D94" s="0" t="n">
        <f aca="false">Sheet1!VF95</f>
        <v>134</v>
      </c>
      <c r="E94" s="0" t="n">
        <f aca="false">Sheet1!VG95</f>
        <v>72</v>
      </c>
      <c r="F94" s="0" t="n">
        <f aca="false">Sheet1!VH95</f>
        <v>4</v>
      </c>
      <c r="G94" s="0" t="n">
        <f aca="false">Sheet1!VI95</f>
        <v>331</v>
      </c>
      <c r="H94" s="0" t="n">
        <f aca="false">Sheet1!VJ95</f>
        <v>2066</v>
      </c>
      <c r="I94" s="0" t="n">
        <f aca="false">Sheet1!VK95</f>
        <v>7</v>
      </c>
      <c r="J94" s="0" t="n">
        <f aca="false">Sheet1!VL95</f>
        <v>63</v>
      </c>
      <c r="K94" s="0" t="n">
        <f aca="false">Sheet1!VM95</f>
        <v>2</v>
      </c>
      <c r="L94" s="0" t="n">
        <f aca="false">Sheet1!VN95</f>
        <v>11068</v>
      </c>
      <c r="M94" s="0" t="n">
        <f aca="false">Sheet1!VO95</f>
        <v>284</v>
      </c>
    </row>
    <row r="95" customFormat="false" ht="14" hidden="false" customHeight="false" outlineLevel="0" collapsed="false">
      <c r="A95" s="0" t="s">
        <v>83</v>
      </c>
      <c r="B95" s="1" t="n">
        <v>43955</v>
      </c>
    </row>
    <row r="96" customFormat="false" ht="14" hidden="false" customHeight="false" outlineLevel="0" collapsed="false">
      <c r="A96" s="0" t="s">
        <v>83</v>
      </c>
      <c r="B96" s="1" t="n">
        <v>43956</v>
      </c>
    </row>
    <row r="97" customFormat="false" ht="14" hidden="false" customHeight="false" outlineLevel="0" collapsed="false">
      <c r="A97" s="0" t="s">
        <v>83</v>
      </c>
      <c r="B97" s="1" t="n">
        <v>43957</v>
      </c>
    </row>
    <row r="98" customFormat="false" ht="14" hidden="false" customHeight="false" outlineLevel="0" collapsed="false">
      <c r="A98" s="0" t="s">
        <v>83</v>
      </c>
      <c r="B98" s="1" t="n">
        <v>43958</v>
      </c>
    </row>
    <row r="99" customFormat="false" ht="14" hidden="false" customHeight="false" outlineLevel="0" collapsed="false">
      <c r="A99" s="0" t="s">
        <v>83</v>
      </c>
      <c r="B99" s="1" t="n">
        <v>43959</v>
      </c>
    </row>
    <row r="100" customFormat="false" ht="14" hidden="false" customHeight="false" outlineLevel="0" collapsed="false">
      <c r="A100" s="0" t="s">
        <v>83</v>
      </c>
      <c r="B100" s="1" t="n">
        <v>43960</v>
      </c>
    </row>
    <row r="101" customFormat="false" ht="14" hidden="false" customHeight="false" outlineLevel="0" collapsed="false">
      <c r="A101" s="0" t="s">
        <v>83</v>
      </c>
      <c r="B101" s="1" t="n">
        <v>43961</v>
      </c>
    </row>
    <row r="102" customFormat="false" ht="14" hidden="false" customHeight="false" outlineLevel="0" collapsed="false">
      <c r="A102" s="0" t="s">
        <v>83</v>
      </c>
      <c r="B102" s="1" t="n">
        <v>43962</v>
      </c>
    </row>
    <row r="103" customFormat="false" ht="14" hidden="false" customHeight="false" outlineLevel="0" collapsed="false">
      <c r="A103" s="0" t="s">
        <v>83</v>
      </c>
      <c r="B103" s="1" t="n">
        <v>43963</v>
      </c>
    </row>
    <row r="104" customFormat="false" ht="14" hidden="false" customHeight="false" outlineLevel="0" collapsed="false">
      <c r="A104" s="0" t="s">
        <v>83</v>
      </c>
      <c r="B104" s="1" t="n">
        <v>43964</v>
      </c>
    </row>
    <row r="105" customFormat="false" ht="14" hidden="false" customHeight="false" outlineLevel="0" collapsed="false">
      <c r="A105" s="0" t="s">
        <v>83</v>
      </c>
      <c r="B105" s="1" t="n">
        <v>43965</v>
      </c>
    </row>
    <row r="106" customFormat="false" ht="14" hidden="false" customHeight="false" outlineLevel="0" collapsed="false">
      <c r="A106" s="0" t="s">
        <v>83</v>
      </c>
      <c r="B106" s="1" t="n">
        <v>43966</v>
      </c>
    </row>
    <row r="107" customFormat="false" ht="14" hidden="false" customHeight="false" outlineLevel="0" collapsed="false">
      <c r="A107" s="0" t="s">
        <v>83</v>
      </c>
      <c r="B107" s="1" t="n">
        <v>43967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90 A1"/>
    </sheetView>
  </sheetViews>
  <sheetFormatPr defaultColWidth="8.9921875" defaultRowHeight="14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5.5" hidden="false" customHeight="false" outlineLevel="0" collapsed="false">
      <c r="A2" s="0" t="s">
        <v>84</v>
      </c>
      <c r="B2" s="1" t="n">
        <v>43862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</row>
    <row r="3" customFormat="false" ht="15.5" hidden="false" customHeight="false" outlineLevel="0" collapsed="false">
      <c r="A3" s="0" t="s">
        <v>84</v>
      </c>
      <c r="B3" s="1" t="n">
        <v>43863</v>
      </c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</row>
    <row r="4" customFormat="false" ht="15.5" hidden="false" customHeight="false" outlineLevel="0" collapsed="false">
      <c r="A4" s="0" t="s">
        <v>84</v>
      </c>
      <c r="B4" s="1" t="n">
        <v>43864</v>
      </c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</row>
    <row r="5" customFormat="false" ht="15.5" hidden="false" customHeight="false" outlineLevel="0" collapsed="false">
      <c r="A5" s="0" t="s">
        <v>84</v>
      </c>
      <c r="B5" s="1" t="n">
        <v>43865</v>
      </c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</row>
    <row r="6" customFormat="false" ht="15.5" hidden="false" customHeight="false" outlineLevel="0" collapsed="false">
      <c r="A6" s="0" t="s">
        <v>84</v>
      </c>
      <c r="B6" s="1" t="n">
        <v>43866</v>
      </c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</row>
    <row r="7" customFormat="false" ht="15.5" hidden="false" customHeight="false" outlineLevel="0" collapsed="false">
      <c r="A7" s="0" t="s">
        <v>84</v>
      </c>
      <c r="B7" s="1" t="n">
        <v>43867</v>
      </c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</row>
    <row r="8" customFormat="false" ht="15.5" hidden="false" customHeight="false" outlineLevel="0" collapsed="false">
      <c r="A8" s="0" t="s">
        <v>84</v>
      </c>
      <c r="B8" s="1" t="n">
        <v>43868</v>
      </c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</row>
    <row r="9" customFormat="false" ht="15.5" hidden="false" customHeight="false" outlineLevel="0" collapsed="false">
      <c r="A9" s="0" t="s">
        <v>84</v>
      </c>
      <c r="B9" s="1" t="n">
        <v>43869</v>
      </c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</row>
    <row r="10" customFormat="false" ht="15.5" hidden="false" customHeight="false" outlineLevel="0" collapsed="false">
      <c r="A10" s="0" t="s">
        <v>84</v>
      </c>
      <c r="B10" s="1" t="n">
        <v>43870</v>
      </c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</row>
    <row r="11" customFormat="false" ht="15.5" hidden="false" customHeight="false" outlineLevel="0" collapsed="false">
      <c r="A11" s="0" t="s">
        <v>84</v>
      </c>
      <c r="B11" s="1" t="n">
        <v>43871</v>
      </c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</row>
    <row r="12" customFormat="false" ht="15.5" hidden="false" customHeight="false" outlineLevel="0" collapsed="false">
      <c r="A12" s="0" t="s">
        <v>84</v>
      </c>
      <c r="B12" s="1" t="n">
        <v>43872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</row>
    <row r="13" customFormat="false" ht="15.5" hidden="false" customHeight="false" outlineLevel="0" collapsed="false">
      <c r="A13" s="0" t="s">
        <v>84</v>
      </c>
      <c r="B13" s="1" t="n">
        <v>43873</v>
      </c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</row>
    <row r="14" customFormat="false" ht="15.5" hidden="false" customHeight="false" outlineLevel="0" collapsed="false">
      <c r="A14" s="0" t="s">
        <v>84</v>
      </c>
      <c r="B14" s="1" t="n">
        <v>43874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</row>
    <row r="15" customFormat="false" ht="15.5" hidden="false" customHeight="false" outlineLevel="0" collapsed="false">
      <c r="A15" s="0" t="s">
        <v>84</v>
      </c>
      <c r="B15" s="1" t="n">
        <v>43875</v>
      </c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</row>
    <row r="16" customFormat="false" ht="15.5" hidden="false" customHeight="false" outlineLevel="0" collapsed="false">
      <c r="A16" s="0" t="s">
        <v>84</v>
      </c>
      <c r="B16" s="1" t="n">
        <v>43876</v>
      </c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</row>
    <row r="17" customFormat="false" ht="15.5" hidden="false" customHeight="false" outlineLevel="0" collapsed="false">
      <c r="A17" s="0" t="s">
        <v>84</v>
      </c>
      <c r="B17" s="1" t="n">
        <v>43877</v>
      </c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</row>
    <row r="18" customFormat="false" ht="15.5" hidden="false" customHeight="false" outlineLevel="0" collapsed="false">
      <c r="A18" s="0" t="s">
        <v>84</v>
      </c>
      <c r="B18" s="1" t="n">
        <v>43878</v>
      </c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</row>
    <row r="19" customFormat="false" ht="15.5" hidden="false" customHeight="false" outlineLevel="0" collapsed="false">
      <c r="A19" s="0" t="s">
        <v>84</v>
      </c>
      <c r="B19" s="1" t="n">
        <v>43879</v>
      </c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</row>
    <row r="20" customFormat="false" ht="15.5" hidden="false" customHeight="false" outlineLevel="0" collapsed="false">
      <c r="A20" s="0" t="s">
        <v>84</v>
      </c>
      <c r="B20" s="1" t="n">
        <v>43880</v>
      </c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</row>
    <row r="21" customFormat="false" ht="15.5" hidden="false" customHeight="false" outlineLevel="0" collapsed="false">
      <c r="A21" s="0" t="s">
        <v>84</v>
      </c>
      <c r="B21" s="1" t="n">
        <v>43881</v>
      </c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</row>
    <row r="22" customFormat="false" ht="15.5" hidden="false" customHeight="false" outlineLevel="0" collapsed="false">
      <c r="A22" s="0" t="s">
        <v>84</v>
      </c>
      <c r="B22" s="1" t="n">
        <v>43882</v>
      </c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</row>
    <row r="23" customFormat="false" ht="15.5" hidden="false" customHeight="false" outlineLevel="0" collapsed="false">
      <c r="A23" s="0" t="s">
        <v>84</v>
      </c>
      <c r="B23" s="1" t="n">
        <v>43883</v>
      </c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</row>
    <row r="24" customFormat="false" ht="15.5" hidden="false" customHeight="false" outlineLevel="0" collapsed="false">
      <c r="A24" s="0" t="s">
        <v>84</v>
      </c>
      <c r="B24" s="1" t="n">
        <v>43884</v>
      </c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</row>
    <row r="25" customFormat="false" ht="15.5" hidden="false" customHeight="false" outlineLevel="0" collapsed="false">
      <c r="A25" s="0" t="s">
        <v>84</v>
      </c>
      <c r="B25" s="1" t="n">
        <v>43885</v>
      </c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</row>
    <row r="26" customFormat="false" ht="15.5" hidden="false" customHeight="false" outlineLevel="0" collapsed="false">
      <c r="A26" s="0" t="s">
        <v>84</v>
      </c>
      <c r="B26" s="1" t="n">
        <v>43886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</row>
    <row r="27" customFormat="false" ht="15.5" hidden="false" customHeight="false" outlineLevel="0" collapsed="false">
      <c r="A27" s="0" t="s">
        <v>84</v>
      </c>
      <c r="B27" s="1" t="n">
        <v>43887</v>
      </c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</row>
    <row r="28" customFormat="false" ht="15.5" hidden="false" customHeight="false" outlineLevel="0" collapsed="false">
      <c r="A28" s="0" t="s">
        <v>84</v>
      </c>
      <c r="B28" s="1" t="n">
        <v>43888</v>
      </c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</row>
    <row r="29" customFormat="false" ht="15.5" hidden="false" customHeight="false" outlineLevel="0" collapsed="false">
      <c r="A29" s="0" t="s">
        <v>84</v>
      </c>
      <c r="B29" s="1" t="n">
        <v>43889</v>
      </c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</row>
    <row r="30" customFormat="false" ht="15.5" hidden="false" customHeight="false" outlineLevel="0" collapsed="false">
      <c r="A30" s="0" t="s">
        <v>84</v>
      </c>
      <c r="B30" s="1" t="n">
        <v>43890</v>
      </c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</row>
    <row r="31" customFormat="false" ht="15.5" hidden="false" customHeight="false" outlineLevel="0" collapsed="false">
      <c r="A31" s="0" t="s">
        <v>84</v>
      </c>
      <c r="B31" s="1" t="n">
        <v>43891</v>
      </c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</row>
    <row r="32" customFormat="false" ht="15.5" hidden="false" customHeight="false" outlineLevel="0" collapsed="false">
      <c r="A32" s="0" t="s">
        <v>84</v>
      </c>
      <c r="B32" s="1" t="n">
        <v>43892</v>
      </c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</row>
    <row r="33" customFormat="false" ht="15.5" hidden="false" customHeight="false" outlineLevel="0" collapsed="false">
      <c r="A33" s="0" t="s">
        <v>84</v>
      </c>
      <c r="B33" s="1" t="n">
        <v>43893</v>
      </c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</row>
    <row r="34" customFormat="false" ht="15.5" hidden="false" customHeight="false" outlineLevel="0" collapsed="false">
      <c r="A34" s="0" t="s">
        <v>84</v>
      </c>
      <c r="B34" s="1" t="n">
        <v>43894</v>
      </c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</row>
    <row r="35" customFormat="false" ht="14" hidden="false" customHeight="false" outlineLevel="0" collapsed="false">
      <c r="A35" s="0" t="s">
        <v>84</v>
      </c>
      <c r="B35" s="1" t="n">
        <v>43895</v>
      </c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</row>
    <row r="36" customFormat="false" ht="14" hidden="false" customHeight="false" outlineLevel="0" collapsed="false">
      <c r="A36" s="0" t="s">
        <v>84</v>
      </c>
      <c r="B36" s="1" t="n">
        <v>43896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customFormat="false" ht="14" hidden="false" customHeight="false" outlineLevel="0" collapsed="false">
      <c r="A37" s="0" t="s">
        <v>84</v>
      </c>
      <c r="B37" s="1" t="n">
        <v>43897</v>
      </c>
      <c r="C37" s="43" t="n">
        <v>1</v>
      </c>
      <c r="D37" s="43"/>
      <c r="E37" s="43"/>
      <c r="F37" s="43"/>
      <c r="G37" s="43"/>
      <c r="H37" s="43" t="n">
        <v>1</v>
      </c>
      <c r="I37" s="43"/>
      <c r="J37" s="43"/>
      <c r="K37" s="43"/>
      <c r="L37" s="43"/>
      <c r="M37" s="43"/>
    </row>
    <row r="38" customFormat="false" ht="14" hidden="false" customHeight="false" outlineLevel="0" collapsed="false">
      <c r="A38" s="0" t="s">
        <v>84</v>
      </c>
      <c r="B38" s="1" t="n">
        <v>43898</v>
      </c>
      <c r="C38" s="43" t="n">
        <v>1</v>
      </c>
      <c r="D38" s="43"/>
      <c r="E38" s="43"/>
      <c r="F38" s="43"/>
      <c r="G38" s="43"/>
      <c r="H38" s="43" t="n">
        <v>1</v>
      </c>
      <c r="I38" s="43"/>
      <c r="J38" s="30"/>
      <c r="K38" s="2"/>
      <c r="L38" s="2"/>
      <c r="M38" s="2"/>
    </row>
    <row r="39" customFormat="false" ht="14" hidden="false" customHeight="false" outlineLevel="0" collapsed="false">
      <c r="A39" s="0" t="s">
        <v>84</v>
      </c>
      <c r="B39" s="1" t="n">
        <v>43899</v>
      </c>
      <c r="C39" s="43" t="n">
        <v>1</v>
      </c>
      <c r="D39" s="43"/>
      <c r="E39" s="43"/>
      <c r="F39" s="43"/>
      <c r="G39" s="43"/>
      <c r="H39" s="43" t="n">
        <v>1</v>
      </c>
      <c r="I39" s="43"/>
      <c r="J39" s="30" t="n">
        <v>0.3</v>
      </c>
      <c r="K39" s="2"/>
      <c r="L39" s="2"/>
      <c r="M39" s="2"/>
    </row>
    <row r="40" customFormat="false" ht="14" hidden="false" customHeight="false" outlineLevel="0" collapsed="false">
      <c r="A40" s="0" t="s">
        <v>84</v>
      </c>
      <c r="B40" s="1" t="n">
        <v>43900</v>
      </c>
      <c r="C40" s="43" t="n">
        <v>1</v>
      </c>
      <c r="D40" s="43"/>
      <c r="E40" s="43"/>
      <c r="F40" s="43"/>
      <c r="G40" s="43"/>
      <c r="H40" s="43" t="n">
        <v>1</v>
      </c>
      <c r="I40" s="43"/>
      <c r="J40" s="30" t="n">
        <v>0.3</v>
      </c>
      <c r="K40" s="2"/>
      <c r="L40" s="2"/>
      <c r="M40" s="2"/>
    </row>
    <row r="41" customFormat="false" ht="14" hidden="false" customHeight="false" outlineLevel="0" collapsed="false">
      <c r="A41" s="0" t="s">
        <v>84</v>
      </c>
      <c r="B41" s="1" t="n">
        <v>43901</v>
      </c>
      <c r="C41" s="43" t="n">
        <v>1</v>
      </c>
      <c r="D41" s="43"/>
      <c r="E41" s="43"/>
      <c r="F41" s="43"/>
      <c r="G41" s="43"/>
      <c r="H41" s="43" t="n">
        <v>1</v>
      </c>
      <c r="I41" s="43"/>
      <c r="J41" s="30" t="n">
        <v>0.3</v>
      </c>
      <c r="K41" s="2"/>
      <c r="L41" s="2"/>
      <c r="M41" s="2"/>
    </row>
    <row r="42" customFormat="false" ht="14" hidden="false" customHeight="false" outlineLevel="0" collapsed="false">
      <c r="A42" s="0" t="s">
        <v>84</v>
      </c>
      <c r="B42" s="1" t="n">
        <v>43902</v>
      </c>
      <c r="C42" s="43" t="n">
        <v>1</v>
      </c>
      <c r="D42" s="43"/>
      <c r="E42" s="43"/>
      <c r="F42" s="43"/>
      <c r="G42" s="43"/>
      <c r="H42" s="43" t="n">
        <v>1</v>
      </c>
      <c r="I42" s="43"/>
      <c r="J42" s="30" t="n">
        <v>0.3</v>
      </c>
      <c r="K42" s="2"/>
      <c r="L42" s="2"/>
      <c r="M42" s="2"/>
    </row>
    <row r="43" customFormat="false" ht="14" hidden="false" customHeight="false" outlineLevel="0" collapsed="false">
      <c r="A43" s="0" t="s">
        <v>84</v>
      </c>
      <c r="B43" s="1" t="n">
        <v>43903</v>
      </c>
      <c r="C43" s="43" t="n">
        <v>6</v>
      </c>
      <c r="D43" s="43" t="n">
        <v>5</v>
      </c>
      <c r="E43" s="43"/>
      <c r="F43" s="43"/>
      <c r="G43" s="43"/>
      <c r="H43" s="43" t="n">
        <v>6</v>
      </c>
      <c r="I43" s="43"/>
      <c r="J43" s="30" t="n">
        <v>2</v>
      </c>
      <c r="K43" s="2"/>
      <c r="L43" s="2"/>
      <c r="M43" s="2"/>
    </row>
    <row r="44" customFormat="false" ht="14" hidden="false" customHeight="false" outlineLevel="0" collapsed="false">
      <c r="A44" s="0" t="s">
        <v>84</v>
      </c>
      <c r="B44" s="1" t="n">
        <v>43904</v>
      </c>
      <c r="C44" s="43" t="n">
        <v>8</v>
      </c>
      <c r="D44" s="43" t="n">
        <v>2</v>
      </c>
      <c r="E44" s="43"/>
      <c r="F44" s="43"/>
      <c r="G44" s="43"/>
      <c r="H44" s="43" t="n">
        <v>8</v>
      </c>
      <c r="I44" s="43"/>
      <c r="J44" s="43" t="n">
        <v>2.7</v>
      </c>
      <c r="K44" s="2"/>
      <c r="L44" s="2"/>
      <c r="M44" s="2"/>
    </row>
    <row r="45" customFormat="false" ht="14" hidden="false" customHeight="false" outlineLevel="0" collapsed="false">
      <c r="A45" s="0" t="s">
        <v>84</v>
      </c>
      <c r="B45" s="1" t="n">
        <v>43905</v>
      </c>
      <c r="C45" s="43" t="n">
        <v>18</v>
      </c>
      <c r="D45" s="43" t="n">
        <v>10</v>
      </c>
      <c r="E45" s="43"/>
      <c r="F45" s="43"/>
      <c r="G45" s="43"/>
      <c r="H45" s="43" t="n">
        <v>18</v>
      </c>
      <c r="I45" s="43"/>
      <c r="J45" s="43" t="n">
        <v>6.1</v>
      </c>
      <c r="K45" s="2"/>
      <c r="L45" s="2"/>
      <c r="M45" s="2"/>
    </row>
    <row r="46" customFormat="false" ht="14" hidden="false" customHeight="false" outlineLevel="0" collapsed="false">
      <c r="A46" s="0" t="s">
        <v>84</v>
      </c>
      <c r="B46" s="1" t="n">
        <v>43906</v>
      </c>
      <c r="C46" s="43" t="n">
        <v>26</v>
      </c>
      <c r="D46" s="43" t="n">
        <v>8</v>
      </c>
      <c r="E46" s="43"/>
      <c r="F46" s="43"/>
      <c r="G46" s="43"/>
      <c r="H46" s="43" t="n">
        <v>26</v>
      </c>
      <c r="I46" s="43"/>
      <c r="J46" s="43" t="n">
        <v>8.8</v>
      </c>
      <c r="K46" s="2"/>
      <c r="L46" s="2"/>
      <c r="M46" s="2"/>
    </row>
    <row r="47" customFormat="false" ht="14" hidden="false" customHeight="false" outlineLevel="0" collapsed="false">
      <c r="A47" s="0" t="s">
        <v>84</v>
      </c>
      <c r="B47" s="1" t="n">
        <v>43907</v>
      </c>
      <c r="C47" s="43" t="n">
        <v>45</v>
      </c>
      <c r="D47" s="43" t="n">
        <v>19</v>
      </c>
      <c r="E47" s="43"/>
      <c r="F47" s="43"/>
      <c r="G47" s="43" t="n">
        <v>1</v>
      </c>
      <c r="H47" s="43" t="n">
        <v>44</v>
      </c>
      <c r="I47" s="43" t="n">
        <v>2</v>
      </c>
      <c r="J47" s="43" t="n">
        <v>15.2</v>
      </c>
      <c r="K47" s="2"/>
      <c r="L47" s="2"/>
      <c r="M47" s="2"/>
    </row>
    <row r="48" customFormat="false" ht="14" hidden="false" customHeight="false" outlineLevel="0" collapsed="false">
      <c r="A48" s="0" t="s">
        <v>84</v>
      </c>
      <c r="B48" s="1" t="n">
        <v>43908</v>
      </c>
      <c r="C48" s="43" t="n">
        <v>78</v>
      </c>
      <c r="D48" s="43" t="n">
        <v>33</v>
      </c>
      <c r="E48" s="43"/>
      <c r="F48" s="43"/>
      <c r="G48" s="43" t="n">
        <v>1</v>
      </c>
      <c r="H48" s="43" t="n">
        <v>77</v>
      </c>
      <c r="I48" s="43" t="n">
        <v>2</v>
      </c>
      <c r="J48" s="43" t="n">
        <v>26.3</v>
      </c>
      <c r="K48" s="2"/>
      <c r="L48" s="2"/>
      <c r="M48" s="2"/>
    </row>
    <row r="49" customFormat="false" ht="14" hidden="false" customHeight="false" outlineLevel="0" collapsed="false">
      <c r="A49" s="0" t="s">
        <v>84</v>
      </c>
      <c r="B49" s="1" t="n">
        <v>43909</v>
      </c>
      <c r="C49" s="43" t="n">
        <v>110</v>
      </c>
      <c r="D49" s="43" t="n">
        <v>32</v>
      </c>
      <c r="E49" s="43"/>
      <c r="F49" s="43"/>
      <c r="G49" s="43" t="n">
        <v>1</v>
      </c>
      <c r="H49" s="43" t="n">
        <v>109</v>
      </c>
      <c r="I49" s="43" t="n">
        <v>2</v>
      </c>
      <c r="J49" s="43" t="n">
        <v>37</v>
      </c>
      <c r="K49" s="2"/>
      <c r="L49" s="2"/>
      <c r="M49" s="2"/>
    </row>
    <row r="50" customFormat="false" ht="14" hidden="false" customHeight="false" outlineLevel="0" collapsed="false">
      <c r="A50" s="0" t="s">
        <v>84</v>
      </c>
      <c r="B50" s="1" t="n">
        <v>43910</v>
      </c>
      <c r="C50" s="43" t="n">
        <v>122</v>
      </c>
      <c r="D50" s="43" t="n">
        <v>12</v>
      </c>
      <c r="E50" s="43"/>
      <c r="F50" s="43"/>
      <c r="G50" s="43" t="n">
        <v>1</v>
      </c>
      <c r="H50" s="43" t="n">
        <v>121</v>
      </c>
      <c r="I50" s="43" t="n">
        <v>2</v>
      </c>
      <c r="J50" s="43" t="n">
        <v>41</v>
      </c>
      <c r="K50" s="2"/>
      <c r="L50" s="2"/>
      <c r="M50" s="2"/>
    </row>
    <row r="51" customFormat="false" ht="14" hidden="false" customHeight="false" outlineLevel="0" collapsed="false">
      <c r="A51" s="0" t="s">
        <v>84</v>
      </c>
      <c r="B51" s="1" t="n">
        <v>43911</v>
      </c>
      <c r="C51" s="43" t="n">
        <v>160</v>
      </c>
      <c r="D51" s="43" t="n">
        <v>38</v>
      </c>
      <c r="E51" s="43"/>
      <c r="F51" s="43"/>
      <c r="G51" s="43" t="n">
        <v>1</v>
      </c>
      <c r="H51" s="43" t="n">
        <v>159</v>
      </c>
      <c r="I51" s="43" t="n">
        <v>2</v>
      </c>
      <c r="J51" s="43" t="n">
        <v>54</v>
      </c>
      <c r="K51" s="2"/>
      <c r="L51" s="2"/>
      <c r="M51" s="2"/>
    </row>
    <row r="52" customFormat="false" ht="14" hidden="false" customHeight="false" outlineLevel="0" collapsed="false">
      <c r="A52" s="0" t="s">
        <v>84</v>
      </c>
      <c r="B52" s="1" t="n">
        <v>43912</v>
      </c>
      <c r="C52" s="43" t="n">
        <v>160</v>
      </c>
      <c r="D52" s="43" t="n">
        <v>0</v>
      </c>
      <c r="E52" s="43"/>
      <c r="F52" s="43"/>
      <c r="G52" s="43" t="n">
        <v>1</v>
      </c>
      <c r="H52" s="43" t="n">
        <v>159</v>
      </c>
      <c r="I52" s="43" t="n">
        <v>2</v>
      </c>
      <c r="J52" s="43" t="n">
        <v>54</v>
      </c>
      <c r="K52" s="2"/>
      <c r="L52" s="2"/>
      <c r="M52" s="2"/>
    </row>
    <row r="53" customFormat="false" ht="14" hidden="false" customHeight="false" outlineLevel="0" collapsed="false">
      <c r="A53" s="0" t="s">
        <v>84</v>
      </c>
      <c r="B53" s="1" t="n">
        <v>43913</v>
      </c>
      <c r="C53" s="43" t="n">
        <v>194</v>
      </c>
      <c r="D53" s="43" t="n">
        <v>34</v>
      </c>
      <c r="E53" s="43"/>
      <c r="F53" s="43"/>
      <c r="G53" s="43" t="n">
        <v>2</v>
      </c>
      <c r="H53" s="43" t="n">
        <v>192</v>
      </c>
      <c r="I53" s="43" t="n">
        <v>6</v>
      </c>
      <c r="J53" s="43" t="n">
        <v>65</v>
      </c>
      <c r="K53" s="2"/>
      <c r="L53" s="2"/>
      <c r="M53" s="2"/>
    </row>
    <row r="54" customFormat="false" ht="14" hidden="false" customHeight="false" outlineLevel="0" collapsed="false">
      <c r="A54" s="0" t="s">
        <v>84</v>
      </c>
      <c r="B54" s="1" t="n">
        <v>43914</v>
      </c>
      <c r="C54" s="43" t="n">
        <v>235</v>
      </c>
      <c r="D54" s="43" t="n">
        <v>41</v>
      </c>
      <c r="E54" s="43"/>
      <c r="F54" s="43"/>
      <c r="G54" s="43" t="n">
        <v>2</v>
      </c>
      <c r="H54" s="43" t="n">
        <v>233</v>
      </c>
      <c r="I54" s="43" t="n">
        <v>6</v>
      </c>
      <c r="J54" s="43" t="n">
        <v>79</v>
      </c>
      <c r="K54" s="2"/>
      <c r="L54" s="2"/>
      <c r="M54" s="2"/>
    </row>
    <row r="55" customFormat="false" ht="14" hidden="false" customHeight="false" outlineLevel="0" collapsed="false">
      <c r="A55" s="0" t="s">
        <v>84</v>
      </c>
      <c r="B55" s="1" t="n">
        <v>43915</v>
      </c>
      <c r="C55" s="44" t="n">
        <v>249</v>
      </c>
      <c r="D55" s="44" t="n">
        <v>14</v>
      </c>
      <c r="E55" s="44"/>
      <c r="F55" s="44"/>
      <c r="G55" s="44" t="n">
        <v>14</v>
      </c>
      <c r="H55" s="44" t="n">
        <v>235</v>
      </c>
      <c r="I55" s="44" t="n">
        <v>6</v>
      </c>
      <c r="J55" s="44" t="n">
        <v>84</v>
      </c>
      <c r="K55" s="44"/>
      <c r="L55" s="45"/>
      <c r="M55" s="45"/>
    </row>
    <row r="56" customFormat="false" ht="14" hidden="false" customHeight="false" outlineLevel="0" collapsed="false">
      <c r="A56" s="0" t="s">
        <v>84</v>
      </c>
      <c r="B56" s="1" t="n">
        <v>43916</v>
      </c>
      <c r="C56" s="43" t="n">
        <v>265</v>
      </c>
      <c r="D56" s="43" t="n">
        <v>16</v>
      </c>
      <c r="E56" s="43"/>
      <c r="F56" s="43"/>
      <c r="G56" s="43" t="n">
        <v>16</v>
      </c>
      <c r="H56" s="43" t="n">
        <v>249</v>
      </c>
      <c r="I56" s="43" t="n">
        <v>6</v>
      </c>
      <c r="J56" s="43" t="n">
        <v>89</v>
      </c>
      <c r="K56" s="43"/>
      <c r="L56" s="2"/>
      <c r="M56" s="2"/>
    </row>
    <row r="57" customFormat="false" ht="14" hidden="false" customHeight="false" outlineLevel="0" collapsed="false">
      <c r="A57" s="0" t="s">
        <v>84</v>
      </c>
      <c r="B57" s="1" t="n">
        <v>43917</v>
      </c>
      <c r="C57" s="43" t="n">
        <v>290</v>
      </c>
      <c r="D57" s="43" t="n">
        <v>25</v>
      </c>
      <c r="E57" s="43" t="n">
        <v>1</v>
      </c>
      <c r="F57" s="43" t="n">
        <v>1</v>
      </c>
      <c r="G57" s="43" t="n">
        <v>18</v>
      </c>
      <c r="H57" s="43" t="n">
        <v>271</v>
      </c>
      <c r="I57" s="43" t="n">
        <v>6</v>
      </c>
      <c r="J57" s="43" t="n">
        <v>98</v>
      </c>
      <c r="K57" s="43" t="n">
        <v>0.3</v>
      </c>
      <c r="L57" s="2"/>
      <c r="M57" s="2"/>
    </row>
    <row r="58" customFormat="false" ht="14" hidden="false" customHeight="false" outlineLevel="0" collapsed="false">
      <c r="A58" s="0" t="s">
        <v>84</v>
      </c>
      <c r="B58" s="1" t="n">
        <v>43918</v>
      </c>
      <c r="C58" s="43" t="n">
        <v>329</v>
      </c>
      <c r="D58" s="43" t="n">
        <v>39</v>
      </c>
      <c r="E58" s="43" t="n">
        <v>1</v>
      </c>
      <c r="F58" s="43"/>
      <c r="G58" s="43" t="n">
        <v>28</v>
      </c>
      <c r="H58" s="43" t="n">
        <v>300</v>
      </c>
      <c r="I58" s="43" t="n">
        <v>6</v>
      </c>
      <c r="J58" s="43" t="n">
        <v>111</v>
      </c>
      <c r="K58" s="43" t="n">
        <v>0.3</v>
      </c>
      <c r="L58" s="2"/>
      <c r="M58" s="2"/>
    </row>
    <row r="59" customFormat="false" ht="14" hidden="false" customHeight="false" outlineLevel="0" collapsed="false">
      <c r="A59" s="0" t="s">
        <v>84</v>
      </c>
      <c r="B59" s="1" t="n">
        <v>43919</v>
      </c>
      <c r="C59" s="43" t="n">
        <v>407</v>
      </c>
      <c r="D59" s="43" t="n">
        <v>78</v>
      </c>
      <c r="E59" s="43" t="n">
        <v>1</v>
      </c>
      <c r="F59" s="43"/>
      <c r="G59" s="43" t="n">
        <v>30</v>
      </c>
      <c r="H59" s="43" t="n">
        <v>376</v>
      </c>
      <c r="I59" s="43" t="n">
        <v>6</v>
      </c>
      <c r="J59" s="43" t="n">
        <v>137</v>
      </c>
      <c r="K59" s="43" t="n">
        <v>0.3</v>
      </c>
      <c r="L59" s="2"/>
      <c r="M59" s="2"/>
    </row>
    <row r="60" customFormat="false" ht="14" hidden="false" customHeight="false" outlineLevel="0" collapsed="false">
      <c r="A60" s="0" t="s">
        <v>84</v>
      </c>
      <c r="B60" s="1" t="n">
        <v>43920</v>
      </c>
      <c r="C60" s="43" t="n">
        <v>424</v>
      </c>
      <c r="D60" s="43" t="n">
        <v>17</v>
      </c>
      <c r="E60" s="43" t="n">
        <v>3</v>
      </c>
      <c r="F60" s="43" t="n">
        <v>2</v>
      </c>
      <c r="G60" s="43" t="n">
        <v>30</v>
      </c>
      <c r="H60" s="43" t="n">
        <v>391</v>
      </c>
      <c r="I60" s="43" t="n">
        <v>6</v>
      </c>
      <c r="J60" s="43" t="n">
        <v>143</v>
      </c>
      <c r="K60" s="43" t="n">
        <v>1</v>
      </c>
      <c r="L60" s="2"/>
      <c r="M60" s="2"/>
    </row>
    <row r="61" customFormat="false" ht="14" hidden="false" customHeight="false" outlineLevel="0" collapsed="false">
      <c r="A61" s="0" t="s">
        <v>84</v>
      </c>
      <c r="B61" s="1" t="n">
        <v>43921</v>
      </c>
      <c r="C61" s="43" t="n">
        <v>482</v>
      </c>
      <c r="D61" s="43" t="n">
        <v>58</v>
      </c>
      <c r="E61" s="43" t="n">
        <v>3</v>
      </c>
      <c r="F61" s="43"/>
      <c r="G61" s="43" t="n">
        <v>30</v>
      </c>
      <c r="H61" s="43" t="n">
        <v>449</v>
      </c>
      <c r="I61" s="43" t="n">
        <v>15</v>
      </c>
      <c r="J61" s="43" t="n">
        <v>163</v>
      </c>
      <c r="K61" s="43" t="n">
        <v>1</v>
      </c>
      <c r="L61" s="2"/>
      <c r="M61" s="2"/>
    </row>
    <row r="62" customFormat="false" ht="14" hidden="false" customHeight="false" outlineLevel="0" collapsed="false">
      <c r="A62" s="0" t="s">
        <v>84</v>
      </c>
      <c r="B62" s="1" t="n">
        <v>43922</v>
      </c>
      <c r="C62" s="43" t="n">
        <v>532</v>
      </c>
      <c r="D62" s="43" t="n">
        <v>50</v>
      </c>
      <c r="E62" s="43" t="n">
        <v>3</v>
      </c>
      <c r="F62" s="43"/>
      <c r="G62" s="43" t="n">
        <v>30</v>
      </c>
      <c r="H62" s="43" t="n">
        <v>499</v>
      </c>
      <c r="I62" s="43" t="n">
        <v>30</v>
      </c>
      <c r="J62" s="43" t="n">
        <v>180</v>
      </c>
      <c r="K62" s="43" t="n">
        <v>1</v>
      </c>
      <c r="L62" s="2"/>
      <c r="M62" s="2"/>
    </row>
    <row r="63" customFormat="false" ht="14" hidden="false" customHeight="false" outlineLevel="0" collapsed="false">
      <c r="A63" s="0" t="s">
        <v>84</v>
      </c>
      <c r="B63" s="1" t="n">
        <v>43923</v>
      </c>
      <c r="C63" s="43" t="n">
        <v>571</v>
      </c>
      <c r="D63" s="43" t="n">
        <v>39</v>
      </c>
      <c r="E63" s="43" t="n">
        <v>4</v>
      </c>
      <c r="F63" s="43" t="n">
        <v>1</v>
      </c>
      <c r="G63" s="43" t="n">
        <v>31</v>
      </c>
      <c r="H63" s="43" t="n">
        <v>536</v>
      </c>
      <c r="I63" s="43" t="n">
        <v>30</v>
      </c>
      <c r="J63" s="43" t="n">
        <v>193</v>
      </c>
      <c r="K63" s="43" t="n">
        <v>1</v>
      </c>
      <c r="L63" s="2"/>
      <c r="M63" s="2"/>
    </row>
    <row r="64" customFormat="false" ht="14" hidden="false" customHeight="false" outlineLevel="0" collapsed="false">
      <c r="A64" s="0" t="s">
        <v>84</v>
      </c>
      <c r="B64" s="1" t="n">
        <v>43924</v>
      </c>
      <c r="C64" s="43" t="n">
        <v>663</v>
      </c>
      <c r="D64" s="43" t="n">
        <v>92</v>
      </c>
      <c r="E64" s="43" t="n">
        <v>7</v>
      </c>
      <c r="F64" s="43" t="n">
        <v>3</v>
      </c>
      <c r="G64" s="43" t="n">
        <v>33</v>
      </c>
      <c r="H64" s="43" t="n">
        <v>623</v>
      </c>
      <c r="I64" s="43" t="n">
        <v>30</v>
      </c>
      <c r="J64" s="43" t="n">
        <v>224</v>
      </c>
      <c r="K64" s="43" t="n">
        <v>2</v>
      </c>
      <c r="L64" s="2"/>
      <c r="M64" s="2"/>
    </row>
    <row r="65" customFormat="false" ht="14" hidden="false" customHeight="false" outlineLevel="0" collapsed="false">
      <c r="A65" s="0" t="s">
        <v>84</v>
      </c>
      <c r="B65" s="1" t="n">
        <v>43925</v>
      </c>
      <c r="C65" s="43" t="n">
        <v>736</v>
      </c>
      <c r="D65" s="43" t="n">
        <v>73</v>
      </c>
      <c r="E65" s="43" t="n">
        <v>7</v>
      </c>
      <c r="F65" s="43"/>
      <c r="G65" s="43" t="n">
        <v>43</v>
      </c>
      <c r="H65" s="43" t="n">
        <v>686</v>
      </c>
      <c r="I65" s="43" t="n">
        <v>30</v>
      </c>
      <c r="J65" s="43" t="n">
        <v>248</v>
      </c>
      <c r="K65" s="43" t="n">
        <v>2</v>
      </c>
      <c r="L65" s="2"/>
      <c r="M65" s="2"/>
    </row>
    <row r="66" customFormat="false" ht="14" hidden="false" customHeight="false" outlineLevel="0" collapsed="false">
      <c r="A66" s="0" t="s">
        <v>84</v>
      </c>
      <c r="B66" s="1" t="n">
        <v>43926</v>
      </c>
      <c r="C66" s="43" t="n">
        <v>770</v>
      </c>
      <c r="D66" s="43" t="n">
        <v>34</v>
      </c>
      <c r="E66" s="43" t="n">
        <v>7</v>
      </c>
      <c r="F66" s="43"/>
      <c r="G66" s="43" t="n">
        <v>43</v>
      </c>
      <c r="H66" s="43" t="n">
        <v>720</v>
      </c>
      <c r="I66" s="43" t="n">
        <v>30</v>
      </c>
      <c r="J66" s="43" t="n">
        <v>260</v>
      </c>
      <c r="K66" s="43" t="n">
        <v>2</v>
      </c>
      <c r="L66" s="46" t="n">
        <v>3994</v>
      </c>
      <c r="M66" s="46" t="n">
        <v>1348</v>
      </c>
    </row>
    <row r="67" customFormat="false" ht="14" hidden="false" customHeight="false" outlineLevel="0" collapsed="false">
      <c r="A67" s="0" t="s">
        <v>84</v>
      </c>
      <c r="B67" s="1" t="n">
        <v>43927</v>
      </c>
      <c r="C67" s="43" t="n">
        <v>822</v>
      </c>
      <c r="D67" s="43" t="n">
        <v>52</v>
      </c>
      <c r="E67" s="43" t="n">
        <v>7</v>
      </c>
      <c r="F67" s="43"/>
      <c r="G67" s="43" t="n">
        <v>57</v>
      </c>
      <c r="H67" s="43" t="n">
        <v>758</v>
      </c>
      <c r="I67" s="43" t="n">
        <v>30</v>
      </c>
      <c r="J67" s="43" t="n">
        <v>277</v>
      </c>
      <c r="K67" s="43" t="n">
        <v>2</v>
      </c>
      <c r="L67" s="46" t="n">
        <v>4666</v>
      </c>
      <c r="M67" s="46" t="n">
        <v>1575</v>
      </c>
    </row>
    <row r="68" customFormat="false" ht="14.75" hidden="false" customHeight="false" outlineLevel="0" collapsed="false">
      <c r="A68" s="0" t="s">
        <v>84</v>
      </c>
      <c r="B68" s="1" t="n">
        <v>43928</v>
      </c>
      <c r="C68" s="43" t="n">
        <v>833</v>
      </c>
      <c r="D68" s="43" t="n">
        <v>11</v>
      </c>
      <c r="E68" s="43" t="n">
        <v>8</v>
      </c>
      <c r="F68" s="43" t="n">
        <v>1</v>
      </c>
      <c r="G68" s="43" t="n">
        <v>62</v>
      </c>
      <c r="H68" s="43" t="n">
        <v>763</v>
      </c>
      <c r="I68" s="43" t="n">
        <v>30</v>
      </c>
      <c r="J68" s="43" t="n">
        <v>281</v>
      </c>
      <c r="K68" s="43" t="n">
        <v>3</v>
      </c>
      <c r="L68" s="46" t="n">
        <v>4929</v>
      </c>
      <c r="M68" s="46" t="n">
        <v>1663</v>
      </c>
    </row>
    <row r="69" customFormat="false" ht="15.25" hidden="false" customHeight="false" outlineLevel="0" collapsed="false">
      <c r="A69" s="0" t="s">
        <v>84</v>
      </c>
      <c r="B69" s="1" t="n">
        <v>43929</v>
      </c>
      <c r="C69" s="6" t="n">
        <v>853</v>
      </c>
      <c r="D69" s="47" t="n">
        <v>20</v>
      </c>
      <c r="E69" s="6" t="n">
        <v>8</v>
      </c>
      <c r="F69" s="6"/>
      <c r="G69" s="6" t="n">
        <v>87</v>
      </c>
      <c r="H69" s="6" t="n">
        <v>758</v>
      </c>
      <c r="I69" s="6" t="n">
        <v>30</v>
      </c>
      <c r="J69" s="6" t="n">
        <v>288</v>
      </c>
      <c r="K69" s="6" t="n">
        <v>3</v>
      </c>
      <c r="L69" s="8" t="n">
        <v>5140</v>
      </c>
      <c r="M69" s="8" t="n">
        <v>1735</v>
      </c>
    </row>
    <row r="70" customFormat="false" ht="15.25" hidden="false" customHeight="false" outlineLevel="0" collapsed="false">
      <c r="A70" s="0" t="s">
        <v>84</v>
      </c>
      <c r="B70" s="1" t="n">
        <v>43930</v>
      </c>
      <c r="C70" s="6" t="n">
        <v>881</v>
      </c>
      <c r="D70" s="47" t="n">
        <v>28</v>
      </c>
      <c r="E70" s="6" t="n">
        <v>9</v>
      </c>
      <c r="F70" s="48" t="n">
        <v>1</v>
      </c>
      <c r="G70" s="6" t="n">
        <v>114</v>
      </c>
      <c r="H70" s="6" t="n">
        <v>758</v>
      </c>
      <c r="I70" s="6" t="n">
        <v>30</v>
      </c>
      <c r="J70" s="6" t="n">
        <v>297</v>
      </c>
      <c r="K70" s="6" t="n">
        <v>3</v>
      </c>
      <c r="L70" s="8" t="n">
        <v>5452</v>
      </c>
      <c r="M70" s="8" t="n">
        <v>1840</v>
      </c>
    </row>
    <row r="71" customFormat="false" ht="15.25" hidden="false" customHeight="false" outlineLevel="0" collapsed="false">
      <c r="A71" s="0" t="s">
        <v>84</v>
      </c>
      <c r="B71" s="1" t="n">
        <v>43931</v>
      </c>
      <c r="C71" s="6" t="n">
        <v>921</v>
      </c>
      <c r="D71" s="47" t="n">
        <v>40</v>
      </c>
      <c r="E71" s="6" t="n">
        <v>10</v>
      </c>
      <c r="F71" s="48" t="n">
        <v>1</v>
      </c>
      <c r="G71" s="6" t="n">
        <v>138</v>
      </c>
      <c r="H71" s="6" t="n">
        <v>773</v>
      </c>
      <c r="I71" s="6" t="n">
        <v>30</v>
      </c>
      <c r="J71" s="6" t="n">
        <v>311</v>
      </c>
      <c r="K71" s="6" t="n">
        <v>3</v>
      </c>
      <c r="L71" s="8" t="n">
        <v>5823</v>
      </c>
      <c r="M71" s="8" t="n">
        <v>1965</v>
      </c>
    </row>
    <row r="72" customFormat="false" ht="14.75" hidden="false" customHeight="false" outlineLevel="0" collapsed="false">
      <c r="A72" s="0" t="s">
        <v>84</v>
      </c>
      <c r="B72" s="1" t="n">
        <v>43932</v>
      </c>
      <c r="C72" s="43" t="n">
        <v>937</v>
      </c>
      <c r="D72" s="43" t="n">
        <v>16</v>
      </c>
      <c r="E72" s="43" t="n">
        <v>12</v>
      </c>
      <c r="F72" s="43" t="n">
        <v>2</v>
      </c>
      <c r="G72" s="43" t="n">
        <v>149</v>
      </c>
      <c r="H72" s="43" t="n">
        <v>776</v>
      </c>
      <c r="I72" s="43" t="n">
        <v>30</v>
      </c>
      <c r="J72" s="43" t="n">
        <v>316</v>
      </c>
      <c r="K72" s="43" t="n">
        <v>4</v>
      </c>
      <c r="L72" s="46" t="n">
        <v>6081</v>
      </c>
      <c r="M72" s="46" t="n">
        <v>2052</v>
      </c>
    </row>
    <row r="73" customFormat="false" ht="15.25" hidden="false" customHeight="false" outlineLevel="0" collapsed="false">
      <c r="A73" s="0" t="s">
        <v>84</v>
      </c>
      <c r="B73" s="1" t="n">
        <v>43933</v>
      </c>
      <c r="C73" s="6" t="n">
        <v>967</v>
      </c>
      <c r="D73" s="47" t="n">
        <v>30</v>
      </c>
      <c r="E73" s="6" t="n">
        <v>13</v>
      </c>
      <c r="F73" s="48" t="n">
        <v>1</v>
      </c>
      <c r="G73" s="6" t="n">
        <v>173</v>
      </c>
      <c r="H73" s="6" t="n">
        <v>781</v>
      </c>
      <c r="I73" s="6" t="n">
        <v>30</v>
      </c>
      <c r="J73" s="6" t="n">
        <v>326</v>
      </c>
      <c r="K73" s="6" t="n">
        <v>4</v>
      </c>
      <c r="L73" s="8" t="n">
        <v>6484</v>
      </c>
      <c r="M73" s="8" t="n">
        <v>2188</v>
      </c>
    </row>
    <row r="74" customFormat="false" ht="14" hidden="false" customHeight="false" outlineLevel="0" collapsed="false">
      <c r="A74" s="0" t="s">
        <v>84</v>
      </c>
      <c r="B74" s="1" t="n">
        <v>43934</v>
      </c>
      <c r="C74" s="2" t="n">
        <v>1013</v>
      </c>
      <c r="D74" s="2" t="n">
        <v>46</v>
      </c>
      <c r="E74" s="2" t="n">
        <v>13</v>
      </c>
      <c r="F74" s="2"/>
      <c r="G74" s="2" t="n">
        <v>197</v>
      </c>
      <c r="H74" s="2" t="n">
        <v>803</v>
      </c>
      <c r="I74" s="2" t="n">
        <v>30</v>
      </c>
      <c r="J74" s="2" t="n">
        <v>342</v>
      </c>
      <c r="K74" s="2" t="n">
        <v>4</v>
      </c>
      <c r="L74" s="2" t="n">
        <v>7164</v>
      </c>
      <c r="M74" s="2" t="n">
        <v>2418</v>
      </c>
    </row>
    <row r="75" customFormat="false" ht="14" hidden="false" customHeight="false" outlineLevel="0" collapsed="false">
      <c r="A75" s="0" t="s">
        <v>84</v>
      </c>
      <c r="B75" s="1" t="n">
        <v>43935</v>
      </c>
      <c r="C75" s="2" t="n">
        <v>1039</v>
      </c>
      <c r="D75" s="2" t="n">
        <v>26</v>
      </c>
      <c r="E75" s="2" t="n">
        <v>14</v>
      </c>
      <c r="F75" s="2" t="n">
        <v>1</v>
      </c>
      <c r="G75" s="2" t="n">
        <v>211</v>
      </c>
      <c r="H75" s="2" t="n">
        <v>814</v>
      </c>
      <c r="I75" s="2" t="n">
        <v>30</v>
      </c>
      <c r="J75" s="2" t="n">
        <v>351</v>
      </c>
      <c r="K75" s="2" t="n">
        <v>5</v>
      </c>
      <c r="L75" s="2" t="n">
        <v>7631</v>
      </c>
      <c r="M75" s="2" t="n">
        <v>2575</v>
      </c>
    </row>
    <row r="76" customFormat="false" ht="14" hidden="false" customHeight="false" outlineLevel="0" collapsed="false">
      <c r="A76" s="0" t="s">
        <v>84</v>
      </c>
      <c r="B76" s="1" t="n">
        <v>43936</v>
      </c>
      <c r="C76" s="2" t="n">
        <v>1067</v>
      </c>
      <c r="D76" s="2" t="n">
        <v>28</v>
      </c>
      <c r="E76" s="2" t="n">
        <v>16</v>
      </c>
      <c r="F76" s="2" t="n">
        <v>2</v>
      </c>
      <c r="G76" s="2" t="n">
        <v>265</v>
      </c>
      <c r="H76" s="2" t="n">
        <v>786</v>
      </c>
      <c r="I76" s="2" t="n">
        <v>30</v>
      </c>
      <c r="J76" s="2" t="n">
        <v>360</v>
      </c>
      <c r="K76" s="2" t="n">
        <v>5</v>
      </c>
      <c r="L76" s="2" t="n">
        <v>8316</v>
      </c>
      <c r="M76" s="2" t="n">
        <v>2806</v>
      </c>
    </row>
    <row r="77" customFormat="false" ht="14" hidden="false" customHeight="false" outlineLevel="0" collapsed="false">
      <c r="A77" s="0" t="s">
        <v>84</v>
      </c>
      <c r="B77" s="1" t="n">
        <v>43937</v>
      </c>
      <c r="C77" s="2" t="n">
        <v>1111</v>
      </c>
      <c r="D77" s="2" t="n">
        <v>44</v>
      </c>
      <c r="E77" s="2" t="n">
        <v>17</v>
      </c>
      <c r="F77" s="2" t="n">
        <v>1</v>
      </c>
      <c r="G77" s="2" t="n">
        <v>297</v>
      </c>
      <c r="H77" s="2" t="n">
        <v>797</v>
      </c>
      <c r="I77" s="2" t="n">
        <v>30</v>
      </c>
      <c r="J77" s="2" t="n">
        <v>375</v>
      </c>
      <c r="K77" s="2" t="n">
        <v>6</v>
      </c>
      <c r="L77" s="2" t="n">
        <v>9095</v>
      </c>
      <c r="M77" s="2" t="n">
        <v>3069</v>
      </c>
    </row>
    <row r="78" customFormat="false" ht="14" hidden="false" customHeight="false" outlineLevel="0" collapsed="false">
      <c r="A78" s="0" t="s">
        <v>84</v>
      </c>
      <c r="B78" s="1" t="n">
        <v>43938</v>
      </c>
      <c r="C78" s="2" t="n">
        <v>1159</v>
      </c>
      <c r="D78" s="2" t="n">
        <v>48</v>
      </c>
      <c r="E78" s="2" t="n">
        <v>18</v>
      </c>
      <c r="F78" s="2" t="n">
        <v>1</v>
      </c>
      <c r="G78" s="2" t="n">
        <v>358</v>
      </c>
      <c r="H78" s="2" t="n">
        <v>783</v>
      </c>
      <c r="I78" s="2" t="n">
        <v>30</v>
      </c>
      <c r="J78" s="2" t="n">
        <v>391</v>
      </c>
      <c r="K78" s="2" t="n">
        <v>6</v>
      </c>
      <c r="L78" s="2" t="n">
        <v>9632</v>
      </c>
      <c r="M78" s="2" t="n">
        <v>3250</v>
      </c>
    </row>
    <row r="79" customFormat="false" ht="14" hidden="false" customHeight="false" outlineLevel="0" collapsed="false">
      <c r="A79" s="0" t="s">
        <v>84</v>
      </c>
      <c r="B79" s="1" t="n">
        <v>43939</v>
      </c>
      <c r="C79" s="2" t="n">
        <v>1201</v>
      </c>
      <c r="D79" s="2" t="n">
        <v>42</v>
      </c>
      <c r="E79" s="2" t="n">
        <v>19</v>
      </c>
      <c r="F79" s="2" t="n">
        <v>1</v>
      </c>
      <c r="G79" s="2" t="n">
        <v>402</v>
      </c>
      <c r="H79" s="2" t="n">
        <v>780</v>
      </c>
      <c r="I79" s="2" t="n">
        <v>30</v>
      </c>
      <c r="J79" s="2" t="n">
        <v>405</v>
      </c>
      <c r="K79" s="2" t="n">
        <v>6</v>
      </c>
      <c r="L79" s="2" t="n">
        <v>10793</v>
      </c>
      <c r="M79" s="2" t="n">
        <v>3642</v>
      </c>
    </row>
    <row r="80" customFormat="false" ht="14" hidden="false" customHeight="false" outlineLevel="0" collapsed="false">
      <c r="A80" s="0" t="s">
        <v>84</v>
      </c>
      <c r="B80" s="1" t="n">
        <v>43940</v>
      </c>
      <c r="C80" s="2" t="n">
        <v>1248</v>
      </c>
      <c r="D80" s="2" t="n">
        <v>47</v>
      </c>
      <c r="E80" s="2" t="n">
        <v>20</v>
      </c>
      <c r="F80" s="2" t="n">
        <v>1</v>
      </c>
      <c r="G80" s="2" t="n">
        <v>523</v>
      </c>
      <c r="H80" s="2" t="n">
        <v>705</v>
      </c>
      <c r="I80" s="2" t="n">
        <v>30</v>
      </c>
      <c r="J80" s="2" t="n">
        <v>421</v>
      </c>
      <c r="K80" s="2" t="n">
        <v>7</v>
      </c>
      <c r="L80" s="2" t="n">
        <v>11796</v>
      </c>
      <c r="M80" s="2" t="n">
        <v>3981</v>
      </c>
    </row>
    <row r="81" customFormat="false" ht="14" hidden="false" customHeight="false" outlineLevel="0" collapsed="false">
      <c r="A81" s="0" t="s">
        <v>84</v>
      </c>
      <c r="B81" s="1" t="n">
        <v>43941</v>
      </c>
      <c r="C81" s="2" t="n">
        <v>1291</v>
      </c>
      <c r="D81" s="2" t="n">
        <v>43</v>
      </c>
      <c r="E81" s="2" t="n">
        <v>20</v>
      </c>
      <c r="F81" s="2" t="n">
        <v>0</v>
      </c>
      <c r="G81" s="2" t="n">
        <v>545</v>
      </c>
      <c r="H81" s="2" t="n">
        <v>726</v>
      </c>
      <c r="I81" s="2" t="n">
        <v>30</v>
      </c>
      <c r="J81" s="2" t="n">
        <v>436</v>
      </c>
      <c r="K81" s="2" t="n">
        <v>7</v>
      </c>
      <c r="L81" s="2" t="n">
        <v>12680</v>
      </c>
      <c r="M81" s="2" t="n">
        <v>4279</v>
      </c>
    </row>
    <row r="82" customFormat="false" ht="14" hidden="false" customHeight="false" outlineLevel="0" collapsed="false">
      <c r="A82" s="0" t="s">
        <v>84</v>
      </c>
      <c r="B82" s="1" t="n">
        <v>43942</v>
      </c>
      <c r="C82" s="2" t="n">
        <v>1339</v>
      </c>
      <c r="D82" s="2" t="n">
        <v>48</v>
      </c>
      <c r="E82" s="2" t="n">
        <v>22</v>
      </c>
      <c r="F82" s="2" t="n">
        <v>2</v>
      </c>
      <c r="G82" s="2" t="n">
        <v>580</v>
      </c>
      <c r="H82" s="2" t="n">
        <v>737</v>
      </c>
      <c r="I82" s="2" t="n">
        <v>30</v>
      </c>
      <c r="J82" s="2" t="n">
        <v>452</v>
      </c>
      <c r="K82" s="2" t="n">
        <v>7</v>
      </c>
      <c r="L82" s="2" t="n">
        <v>13373</v>
      </c>
      <c r="M82" s="2" t="n">
        <v>4513</v>
      </c>
    </row>
    <row r="83" customFormat="false" ht="14" hidden="false" customHeight="false" outlineLevel="0" collapsed="false">
      <c r="A83" s="0" t="s">
        <v>84</v>
      </c>
      <c r="B83" s="1" t="n">
        <v>43943</v>
      </c>
      <c r="C83" s="2" t="n">
        <v>1401</v>
      </c>
      <c r="D83" s="2" t="n">
        <v>62</v>
      </c>
      <c r="E83" s="2" t="n">
        <v>24</v>
      </c>
      <c r="F83" s="2" t="n">
        <v>2</v>
      </c>
      <c r="G83" s="2" t="n">
        <v>609</v>
      </c>
      <c r="H83" s="2" t="n">
        <v>768</v>
      </c>
      <c r="I83" s="2" t="n">
        <v>30</v>
      </c>
      <c r="J83" s="2" t="n">
        <v>473</v>
      </c>
      <c r="K83" s="2" t="n">
        <v>8</v>
      </c>
      <c r="L83" s="2" t="n">
        <v>13929</v>
      </c>
      <c r="M83" s="2" t="n">
        <v>4701</v>
      </c>
    </row>
    <row r="84" customFormat="false" ht="14" hidden="false" customHeight="false" outlineLevel="0" collapsed="false">
      <c r="A84" s="0" t="s">
        <v>84</v>
      </c>
      <c r="B84" s="1" t="n">
        <v>43944</v>
      </c>
      <c r="C84" s="2" t="n">
        <v>1473</v>
      </c>
      <c r="D84" s="2" t="n">
        <v>72</v>
      </c>
      <c r="E84" s="2" t="n">
        <v>24</v>
      </c>
      <c r="F84" s="2" t="n">
        <v>0</v>
      </c>
      <c r="G84" s="2" t="n">
        <v>633</v>
      </c>
      <c r="H84" s="2" t="n">
        <v>816</v>
      </c>
      <c r="I84" s="2" t="n">
        <v>30</v>
      </c>
      <c r="J84" s="2" t="n">
        <v>497</v>
      </c>
      <c r="K84" s="2" t="n">
        <v>8</v>
      </c>
      <c r="L84" s="2" t="n">
        <v>14966</v>
      </c>
      <c r="M84" s="2" t="n">
        <v>5051</v>
      </c>
    </row>
    <row r="85" customFormat="false" ht="14" hidden="false" customHeight="false" outlineLevel="0" collapsed="false">
      <c r="A85" s="0" t="s">
        <v>84</v>
      </c>
      <c r="B85" s="1" t="n">
        <v>43945</v>
      </c>
      <c r="C85" s="2" t="n">
        <v>1523</v>
      </c>
      <c r="D85" s="2" t="n">
        <v>50</v>
      </c>
      <c r="E85" s="2" t="n">
        <v>24</v>
      </c>
      <c r="F85" s="2" t="n">
        <v>0</v>
      </c>
      <c r="G85" s="2" t="n">
        <v>659</v>
      </c>
      <c r="H85" s="2" t="n">
        <v>840</v>
      </c>
      <c r="I85" s="2" t="n">
        <v>10</v>
      </c>
      <c r="J85" s="2" t="n">
        <v>514</v>
      </c>
      <c r="K85" s="2" t="n">
        <v>8</v>
      </c>
      <c r="L85" s="2" t="n">
        <v>15960</v>
      </c>
      <c r="M85" s="2" t="n">
        <v>5386</v>
      </c>
    </row>
    <row r="86" customFormat="false" ht="14" hidden="false" customHeight="false" outlineLevel="0" collapsed="false">
      <c r="A86" s="0" t="s">
        <v>84</v>
      </c>
      <c r="B86" s="1" t="n">
        <v>43946</v>
      </c>
      <c r="C86" s="2" t="n">
        <v>1596</v>
      </c>
      <c r="D86" s="2" t="n">
        <v>73</v>
      </c>
      <c r="E86" s="2" t="n">
        <v>27</v>
      </c>
      <c r="F86" s="2" t="n">
        <v>3</v>
      </c>
      <c r="G86" s="2" t="n">
        <v>728</v>
      </c>
      <c r="H86" s="2" t="n">
        <v>841</v>
      </c>
      <c r="I86" s="2" t="n">
        <v>10</v>
      </c>
      <c r="J86" s="2" t="n">
        <v>539</v>
      </c>
      <c r="K86" s="2" t="n">
        <v>9</v>
      </c>
      <c r="L86" s="2" t="n">
        <v>16552</v>
      </c>
      <c r="M86" s="2" t="n">
        <v>5586</v>
      </c>
    </row>
    <row r="87" customFormat="false" ht="14" hidden="false" customHeight="false" outlineLevel="0" collapsed="false">
      <c r="A87" s="0" t="s">
        <v>84</v>
      </c>
      <c r="B87" s="1" t="n">
        <v>43947</v>
      </c>
      <c r="C87" s="2" t="n">
        <v>1677</v>
      </c>
      <c r="D87" s="2" t="n">
        <v>81</v>
      </c>
      <c r="E87" s="2" t="n">
        <v>28</v>
      </c>
      <c r="F87" s="2" t="n">
        <v>1</v>
      </c>
      <c r="G87" s="2" t="n">
        <v>803</v>
      </c>
      <c r="H87" s="2" t="n">
        <v>846</v>
      </c>
      <c r="I87" s="2" t="n">
        <v>10</v>
      </c>
      <c r="J87" s="2" t="n">
        <v>566</v>
      </c>
      <c r="K87" s="2" t="n">
        <v>9</v>
      </c>
      <c r="L87" s="2" t="n">
        <v>17342</v>
      </c>
      <c r="M87" s="2" t="n">
        <v>5852</v>
      </c>
    </row>
    <row r="88" customFormat="false" ht="14" hidden="false" customHeight="false" outlineLevel="0" collapsed="false">
      <c r="A88" s="0" t="s">
        <v>84</v>
      </c>
      <c r="B88" s="1" t="n">
        <v>43948</v>
      </c>
      <c r="C88" s="2" t="n">
        <v>1746</v>
      </c>
      <c r="D88" s="2" t="n">
        <v>69</v>
      </c>
      <c r="E88" s="2" t="n">
        <v>28</v>
      </c>
      <c r="F88" s="2" t="n">
        <v>0</v>
      </c>
      <c r="G88" s="2" t="n">
        <v>833</v>
      </c>
      <c r="H88" s="2" t="n">
        <v>885</v>
      </c>
      <c r="I88" s="2" t="n">
        <v>10</v>
      </c>
      <c r="J88" s="2" t="n">
        <v>589</v>
      </c>
      <c r="K88" s="2" t="n">
        <v>9</v>
      </c>
      <c r="L88" s="2" t="n">
        <v>17931</v>
      </c>
      <c r="M88" s="2" t="n">
        <v>6051</v>
      </c>
    </row>
    <row r="89" customFormat="false" ht="14" hidden="false" customHeight="false" outlineLevel="0" collapsed="false">
      <c r="A89" s="0" t="s">
        <v>84</v>
      </c>
      <c r="B89" s="1" t="n">
        <v>43949</v>
      </c>
      <c r="C89" s="2" t="n">
        <v>1808</v>
      </c>
      <c r="D89" s="2" t="n">
        <v>62</v>
      </c>
      <c r="E89" s="2" t="n">
        <v>29</v>
      </c>
      <c r="F89" s="2" t="n">
        <v>1</v>
      </c>
      <c r="G89" s="2" t="n">
        <v>848</v>
      </c>
      <c r="H89" s="2" t="n">
        <v>931</v>
      </c>
      <c r="I89" s="2" t="n">
        <v>10</v>
      </c>
      <c r="J89" s="2" t="n">
        <v>610</v>
      </c>
      <c r="K89" s="2" t="n">
        <v>10</v>
      </c>
      <c r="L89" s="2" t="n">
        <v>18547</v>
      </c>
      <c r="M89" s="2" t="n">
        <v>6259</v>
      </c>
    </row>
    <row r="90" customFormat="false" ht="14" hidden="false" customHeight="false" outlineLevel="0" collapsed="false">
      <c r="A90" s="0" t="s">
        <v>84</v>
      </c>
      <c r="B90" s="1" t="n">
        <v>43950</v>
      </c>
      <c r="C90" s="2" t="n">
        <v>1867</v>
      </c>
      <c r="D90" s="2" t="n">
        <v>59</v>
      </c>
      <c r="E90" s="2" t="n">
        <v>30</v>
      </c>
      <c r="F90" s="2" t="n">
        <v>1</v>
      </c>
      <c r="G90" s="2" t="n">
        <v>866</v>
      </c>
      <c r="H90" s="2" t="n">
        <v>971</v>
      </c>
      <c r="I90" s="2" t="n">
        <v>10</v>
      </c>
      <c r="J90" s="2" t="n">
        <v>630</v>
      </c>
      <c r="K90" s="2" t="n">
        <v>10</v>
      </c>
      <c r="L90" s="2" t="n">
        <v>19296</v>
      </c>
      <c r="M90" s="2" t="n">
        <v>6512</v>
      </c>
    </row>
    <row r="91" customFormat="false" ht="14" hidden="false" customHeight="false" outlineLevel="0" collapsed="false">
      <c r="A91" s="0" t="s">
        <v>84</v>
      </c>
      <c r="B91" s="1" t="n">
        <v>43951</v>
      </c>
      <c r="C91" s="0" t="n">
        <v>1932</v>
      </c>
      <c r="D91" s="0" t="n">
        <v>65</v>
      </c>
      <c r="E91" s="0" t="n">
        <v>30</v>
      </c>
      <c r="G91" s="0" t="n">
        <v>900</v>
      </c>
      <c r="H91" s="0" t="n">
        <v>1002</v>
      </c>
      <c r="I91" s="0" t="n">
        <v>10</v>
      </c>
      <c r="J91" s="0" t="n">
        <v>652</v>
      </c>
      <c r="K91" s="0" t="n">
        <v>10</v>
      </c>
      <c r="L91" s="0" t="n">
        <v>20189</v>
      </c>
      <c r="M91" s="0" t="n">
        <v>6813</v>
      </c>
    </row>
    <row r="92" customFormat="false" ht="14" hidden="false" customHeight="false" outlineLevel="0" collapsed="false">
      <c r="A92" s="0" t="s">
        <v>84</v>
      </c>
      <c r="B92" s="1" t="n">
        <v>43952</v>
      </c>
      <c r="C92" s="0" t="n">
        <v>2066</v>
      </c>
      <c r="D92" s="0" t="n">
        <v>134</v>
      </c>
      <c r="E92" s="0" t="n">
        <v>32</v>
      </c>
      <c r="F92" s="0" t="n">
        <v>2</v>
      </c>
      <c r="G92" s="0" t="n">
        <v>929</v>
      </c>
      <c r="H92" s="0" t="n">
        <v>1105</v>
      </c>
      <c r="I92" s="0" t="n">
        <v>10</v>
      </c>
      <c r="J92" s="0" t="n">
        <v>697</v>
      </c>
      <c r="K92" s="0" t="n">
        <v>11</v>
      </c>
      <c r="L92" s="0" t="n">
        <v>21125</v>
      </c>
      <c r="M92" s="0" t="n">
        <v>7129</v>
      </c>
    </row>
    <row r="93" customFormat="false" ht="14" hidden="false" customHeight="false" outlineLevel="0" collapsed="false">
      <c r="A93" s="0" t="s">
        <v>84</v>
      </c>
      <c r="B93" s="1" t="n">
        <v>43953</v>
      </c>
      <c r="C93" s="0" t="n">
        <f aca="false">Sheet1!ABC94</f>
        <v>2148</v>
      </c>
      <c r="D93" s="0" t="n">
        <f aca="false">Sheet1!ABD94</f>
        <v>82</v>
      </c>
      <c r="E93" s="0" t="n">
        <f aca="false">Sheet1!ABE94</f>
        <v>33</v>
      </c>
      <c r="F93" s="0" t="n">
        <f aca="false">Sheet1!ABF94</f>
        <v>1</v>
      </c>
      <c r="G93" s="0" t="n">
        <f aca="false">Sheet1!ABG94</f>
        <v>977</v>
      </c>
      <c r="H93" s="0" t="n">
        <f aca="false">Sheet1!ABH94</f>
        <v>1138</v>
      </c>
      <c r="I93" s="0" t="n">
        <f aca="false">Sheet1!ABI94</f>
        <v>10</v>
      </c>
      <c r="J93" s="0" t="n">
        <f aca="false">Sheet1!ABJ94</f>
        <v>725</v>
      </c>
      <c r="K93" s="0" t="n">
        <f aca="false">Sheet1!ABK94</f>
        <v>11</v>
      </c>
      <c r="L93" s="0" t="n">
        <f aca="false">Sheet1!ABL94</f>
        <v>22177</v>
      </c>
      <c r="M93" s="0" t="n">
        <f aca="false">Sheet1!ABM94</f>
        <v>7484</v>
      </c>
    </row>
    <row r="94" customFormat="false" ht="14" hidden="false" customHeight="false" outlineLevel="0" collapsed="false">
      <c r="A94" s="0" t="s">
        <v>84</v>
      </c>
      <c r="B94" s="1" t="n">
        <v>43954</v>
      </c>
      <c r="C94" s="0" t="n">
        <f aca="false">Sheet1!ABC95</f>
        <v>2273</v>
      </c>
      <c r="D94" s="0" t="n">
        <f aca="false">Sheet1!ABD95</f>
        <v>125</v>
      </c>
      <c r="E94" s="0" t="n">
        <f aca="false">Sheet1!ABE95</f>
        <v>33</v>
      </c>
      <c r="F94" s="0" t="n">
        <f aca="false">Sheet1!ABF95</f>
        <v>0</v>
      </c>
      <c r="G94" s="0" t="n">
        <f aca="false">Sheet1!ABG95</f>
        <v>1010</v>
      </c>
      <c r="H94" s="0" t="n">
        <f aca="false">Sheet1!ABH95</f>
        <v>1230</v>
      </c>
      <c r="I94" s="0" t="n">
        <f aca="false">Sheet1!ABI95</f>
        <v>10</v>
      </c>
      <c r="J94" s="0" t="n">
        <f aca="false">Sheet1!ABJ95</f>
        <v>767</v>
      </c>
      <c r="K94" s="0" t="n">
        <f aca="false">Sheet1!ABK95</f>
        <v>11</v>
      </c>
      <c r="L94" s="0" t="n">
        <f aca="false">Sheet1!ABL95</f>
        <v>23142</v>
      </c>
      <c r="M94" s="0" t="n">
        <f aca="false">Sheet1!ABM95</f>
        <v>7810</v>
      </c>
    </row>
    <row r="95" customFormat="false" ht="14" hidden="false" customHeight="false" outlineLevel="0" collapsed="false">
      <c r="A95" s="0" t="s">
        <v>84</v>
      </c>
      <c r="B95" s="1" t="n">
        <v>43955</v>
      </c>
    </row>
    <row r="96" customFormat="false" ht="14" hidden="false" customHeight="false" outlineLevel="0" collapsed="false">
      <c r="A96" s="0" t="s">
        <v>84</v>
      </c>
      <c r="B96" s="1" t="n">
        <v>43956</v>
      </c>
    </row>
    <row r="97" customFormat="false" ht="14" hidden="false" customHeight="false" outlineLevel="0" collapsed="false">
      <c r="A97" s="0" t="s">
        <v>84</v>
      </c>
      <c r="B97" s="1" t="n">
        <v>43957</v>
      </c>
    </row>
    <row r="98" customFormat="false" ht="14" hidden="false" customHeight="false" outlineLevel="0" collapsed="false">
      <c r="A98" s="0" t="s">
        <v>84</v>
      </c>
      <c r="B98" s="1" t="n">
        <v>43958</v>
      </c>
    </row>
    <row r="99" customFormat="false" ht="14" hidden="false" customHeight="false" outlineLevel="0" collapsed="false">
      <c r="A99" s="0" t="s">
        <v>84</v>
      </c>
      <c r="B99" s="1" t="n">
        <v>43959</v>
      </c>
    </row>
    <row r="100" customFormat="false" ht="14" hidden="false" customHeight="false" outlineLevel="0" collapsed="false">
      <c r="A100" s="0" t="s">
        <v>84</v>
      </c>
      <c r="B100" s="1" t="n">
        <v>43960</v>
      </c>
    </row>
    <row r="101" customFormat="false" ht="14" hidden="false" customHeight="false" outlineLevel="0" collapsed="false">
      <c r="A101" s="0" t="s">
        <v>84</v>
      </c>
      <c r="B101" s="1" t="n">
        <v>43961</v>
      </c>
    </row>
    <row r="102" customFormat="false" ht="14" hidden="false" customHeight="false" outlineLevel="0" collapsed="false">
      <c r="A102" s="0" t="s">
        <v>84</v>
      </c>
      <c r="B102" s="1" t="n">
        <v>43962</v>
      </c>
    </row>
    <row r="103" customFormat="false" ht="14" hidden="false" customHeight="false" outlineLevel="0" collapsed="false">
      <c r="A103" s="0" t="s">
        <v>84</v>
      </c>
      <c r="B103" s="1" t="n">
        <v>43963</v>
      </c>
    </row>
    <row r="104" customFormat="false" ht="14" hidden="false" customHeight="false" outlineLevel="0" collapsed="false">
      <c r="A104" s="0" t="s">
        <v>84</v>
      </c>
      <c r="B104" s="1" t="n">
        <v>43964</v>
      </c>
    </row>
    <row r="105" customFormat="false" ht="14" hidden="false" customHeight="false" outlineLevel="0" collapsed="false">
      <c r="A105" s="0" t="s">
        <v>84</v>
      </c>
      <c r="B105" s="1" t="n">
        <v>43965</v>
      </c>
    </row>
    <row r="106" customFormat="false" ht="14" hidden="false" customHeight="false" outlineLevel="0" collapsed="false">
      <c r="A106" s="0" t="s">
        <v>84</v>
      </c>
      <c r="B106" s="1" t="n">
        <v>43966</v>
      </c>
    </row>
    <row r="107" customFormat="false" ht="14" hidden="false" customHeight="false" outlineLevel="0" collapsed="false">
      <c r="A107" s="0" t="s">
        <v>84</v>
      </c>
      <c r="B107" s="1" t="n">
        <v>43967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7"/>
  <sheetViews>
    <sheetView showFormulas="false" showGridLines="true" showRowColHeaders="true" showZeros="true" rightToLeft="false" tabSelected="false" showOutlineSymbols="true" defaultGridColor="true" view="normal" topLeftCell="A76" colorId="64" zoomScale="100" zoomScaleNormal="100" zoomScalePageLayoutView="100" workbookViewId="0">
      <selection pane="topLeft" activeCell="C91" activeCellId="1" sqref="B90 C91"/>
    </sheetView>
  </sheetViews>
  <sheetFormatPr defaultColWidth="8.9921875" defaultRowHeight="14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85</v>
      </c>
      <c r="B2" s="1" t="n">
        <v>43862</v>
      </c>
    </row>
    <row r="3" customFormat="false" ht="14" hidden="false" customHeight="false" outlineLevel="0" collapsed="false">
      <c r="A3" s="0" t="s">
        <v>85</v>
      </c>
      <c r="B3" s="1" t="n">
        <v>43863</v>
      </c>
    </row>
    <row r="4" customFormat="false" ht="14" hidden="false" customHeight="false" outlineLevel="0" collapsed="false">
      <c r="A4" s="0" t="s">
        <v>85</v>
      </c>
      <c r="B4" s="1" t="n">
        <v>43864</v>
      </c>
    </row>
    <row r="5" customFormat="false" ht="14" hidden="false" customHeight="false" outlineLevel="0" collapsed="false">
      <c r="A5" s="0" t="s">
        <v>85</v>
      </c>
      <c r="B5" s="1" t="n">
        <v>43865</v>
      </c>
    </row>
    <row r="6" customFormat="false" ht="14" hidden="false" customHeight="false" outlineLevel="0" collapsed="false">
      <c r="A6" s="0" t="s">
        <v>85</v>
      </c>
      <c r="B6" s="1" t="n">
        <v>43866</v>
      </c>
    </row>
    <row r="7" customFormat="false" ht="14" hidden="false" customHeight="false" outlineLevel="0" collapsed="false">
      <c r="A7" s="0" t="s">
        <v>85</v>
      </c>
      <c r="B7" s="1" t="n">
        <v>43867</v>
      </c>
    </row>
    <row r="8" customFormat="false" ht="14" hidden="false" customHeight="false" outlineLevel="0" collapsed="false">
      <c r="A8" s="0" t="s">
        <v>85</v>
      </c>
      <c r="B8" s="1" t="n">
        <v>43868</v>
      </c>
    </row>
    <row r="9" customFormat="false" ht="14" hidden="false" customHeight="false" outlineLevel="0" collapsed="false">
      <c r="A9" s="0" t="s">
        <v>85</v>
      </c>
      <c r="B9" s="1" t="n">
        <v>43869</v>
      </c>
    </row>
    <row r="10" customFormat="false" ht="14" hidden="false" customHeight="false" outlineLevel="0" collapsed="false">
      <c r="A10" s="0" t="s">
        <v>85</v>
      </c>
      <c r="B10" s="1" t="n">
        <v>43870</v>
      </c>
    </row>
    <row r="11" customFormat="false" ht="14" hidden="false" customHeight="false" outlineLevel="0" collapsed="false">
      <c r="A11" s="0" t="s">
        <v>85</v>
      </c>
      <c r="B11" s="1" t="n">
        <v>43871</v>
      </c>
    </row>
    <row r="12" customFormat="false" ht="14" hidden="false" customHeight="false" outlineLevel="0" collapsed="false">
      <c r="A12" s="0" t="s">
        <v>85</v>
      </c>
      <c r="B12" s="1" t="n">
        <v>43872</v>
      </c>
    </row>
    <row r="13" customFormat="false" ht="14" hidden="false" customHeight="false" outlineLevel="0" collapsed="false">
      <c r="A13" s="0" t="s">
        <v>85</v>
      </c>
      <c r="B13" s="1" t="n">
        <v>43873</v>
      </c>
    </row>
    <row r="14" customFormat="false" ht="14" hidden="false" customHeight="false" outlineLevel="0" collapsed="false">
      <c r="A14" s="0" t="s">
        <v>85</v>
      </c>
      <c r="B14" s="1" t="n">
        <v>43874</v>
      </c>
    </row>
    <row r="15" customFormat="false" ht="14" hidden="false" customHeight="false" outlineLevel="0" collapsed="false">
      <c r="A15" s="0" t="s">
        <v>85</v>
      </c>
      <c r="B15" s="1" t="n">
        <v>43875</v>
      </c>
    </row>
    <row r="16" customFormat="false" ht="14" hidden="false" customHeight="false" outlineLevel="0" collapsed="false">
      <c r="A16" s="0" t="s">
        <v>85</v>
      </c>
      <c r="B16" s="1" t="n">
        <v>43876</v>
      </c>
    </row>
    <row r="17" customFormat="false" ht="14" hidden="false" customHeight="false" outlineLevel="0" collapsed="false">
      <c r="A17" s="0" t="s">
        <v>85</v>
      </c>
      <c r="B17" s="1" t="n">
        <v>43877</v>
      </c>
    </row>
    <row r="18" customFormat="false" ht="14" hidden="false" customHeight="false" outlineLevel="0" collapsed="false">
      <c r="A18" s="0" t="s">
        <v>85</v>
      </c>
      <c r="B18" s="1" t="n">
        <v>43878</v>
      </c>
    </row>
    <row r="19" customFormat="false" ht="14" hidden="false" customHeight="false" outlineLevel="0" collapsed="false">
      <c r="A19" s="0" t="s">
        <v>85</v>
      </c>
      <c r="B19" s="1" t="n">
        <v>43879</v>
      </c>
    </row>
    <row r="20" customFormat="false" ht="14" hidden="false" customHeight="false" outlineLevel="0" collapsed="false">
      <c r="A20" s="0" t="s">
        <v>85</v>
      </c>
      <c r="B20" s="1" t="n">
        <v>43880</v>
      </c>
    </row>
    <row r="21" customFormat="false" ht="14" hidden="false" customHeight="false" outlineLevel="0" collapsed="false">
      <c r="A21" s="0" t="s">
        <v>85</v>
      </c>
      <c r="B21" s="1" t="n">
        <v>43881</v>
      </c>
    </row>
    <row r="22" customFormat="false" ht="14" hidden="false" customHeight="false" outlineLevel="0" collapsed="false">
      <c r="A22" s="0" t="s">
        <v>85</v>
      </c>
      <c r="B22" s="1" t="n">
        <v>43882</v>
      </c>
    </row>
    <row r="23" customFormat="false" ht="14" hidden="false" customHeight="false" outlineLevel="0" collapsed="false">
      <c r="A23" s="0" t="s">
        <v>85</v>
      </c>
      <c r="B23" s="1" t="n">
        <v>43883</v>
      </c>
    </row>
    <row r="24" customFormat="false" ht="14" hidden="false" customHeight="false" outlineLevel="0" collapsed="false">
      <c r="A24" s="0" t="s">
        <v>85</v>
      </c>
      <c r="B24" s="1" t="n">
        <v>43884</v>
      </c>
    </row>
    <row r="25" customFormat="false" ht="14" hidden="false" customHeight="false" outlineLevel="0" collapsed="false">
      <c r="A25" s="0" t="s">
        <v>85</v>
      </c>
      <c r="B25" s="1" t="n">
        <v>43885</v>
      </c>
    </row>
    <row r="26" customFormat="false" ht="14" hidden="false" customHeight="false" outlineLevel="0" collapsed="false">
      <c r="A26" s="0" t="s">
        <v>85</v>
      </c>
      <c r="B26" s="1" t="n">
        <v>43886</v>
      </c>
    </row>
    <row r="27" customFormat="false" ht="14" hidden="false" customHeight="false" outlineLevel="0" collapsed="false">
      <c r="A27" s="0" t="s">
        <v>85</v>
      </c>
      <c r="B27" s="1" t="n">
        <v>43887</v>
      </c>
    </row>
    <row r="28" customFormat="false" ht="14" hidden="false" customHeight="false" outlineLevel="0" collapsed="false">
      <c r="A28" s="0" t="s">
        <v>85</v>
      </c>
      <c r="B28" s="1" t="n">
        <v>43888</v>
      </c>
    </row>
    <row r="29" customFormat="false" ht="14" hidden="false" customHeight="false" outlineLevel="0" collapsed="false">
      <c r="A29" s="0" t="s">
        <v>85</v>
      </c>
      <c r="B29" s="1" t="n">
        <v>43889</v>
      </c>
    </row>
    <row r="30" customFormat="false" ht="14" hidden="false" customHeight="false" outlineLevel="0" collapsed="false">
      <c r="A30" s="0" t="s">
        <v>85</v>
      </c>
      <c r="B30" s="1" t="n">
        <v>43890</v>
      </c>
    </row>
    <row r="31" customFormat="false" ht="14" hidden="false" customHeight="false" outlineLevel="0" collapsed="false">
      <c r="A31" s="0" t="s">
        <v>85</v>
      </c>
      <c r="B31" s="1" t="n">
        <v>43891</v>
      </c>
    </row>
    <row r="32" customFormat="false" ht="14" hidden="false" customHeight="false" outlineLevel="0" collapsed="false">
      <c r="A32" s="0" t="s">
        <v>85</v>
      </c>
      <c r="B32" s="1" t="n">
        <v>43892</v>
      </c>
    </row>
    <row r="33" customFormat="false" ht="14" hidden="false" customHeight="false" outlineLevel="0" collapsed="false">
      <c r="A33" s="0" t="s">
        <v>85</v>
      </c>
      <c r="B33" s="1" t="n">
        <v>43893</v>
      </c>
    </row>
    <row r="34" customFormat="false" ht="14" hidden="false" customHeight="false" outlineLevel="0" collapsed="false">
      <c r="A34" s="0" t="s">
        <v>85</v>
      </c>
      <c r="B34" s="1" t="n">
        <v>43894</v>
      </c>
    </row>
    <row r="35" customFormat="false" ht="14" hidden="false" customHeight="false" outlineLevel="0" collapsed="false">
      <c r="A35" s="0" t="s">
        <v>85</v>
      </c>
      <c r="B35" s="1" t="n">
        <v>43895</v>
      </c>
    </row>
    <row r="36" customFormat="false" ht="14.75" hidden="false" customHeight="false" outlineLevel="0" collapsed="false">
      <c r="A36" s="0" t="s">
        <v>85</v>
      </c>
      <c r="B36" s="1" t="n">
        <v>43896</v>
      </c>
    </row>
    <row r="37" customFormat="false" ht="15.25" hidden="false" customHeight="false" outlineLevel="0" collapsed="false">
      <c r="A37" s="0" t="s">
        <v>85</v>
      </c>
      <c r="B37" s="1" t="n">
        <v>43897</v>
      </c>
      <c r="C37" s="49" t="n">
        <v>1</v>
      </c>
      <c r="D37" s="50"/>
      <c r="E37" s="49"/>
      <c r="F37" s="49"/>
      <c r="G37" s="49"/>
      <c r="H37" s="51" t="n">
        <v>1</v>
      </c>
    </row>
    <row r="38" customFormat="false" ht="15.25" hidden="false" customHeight="false" outlineLevel="0" collapsed="false">
      <c r="A38" s="0" t="s">
        <v>85</v>
      </c>
      <c r="B38" s="1" t="n">
        <v>43898</v>
      </c>
      <c r="C38" s="6" t="n">
        <v>1</v>
      </c>
      <c r="D38" s="6"/>
      <c r="E38" s="6"/>
      <c r="F38" s="6"/>
      <c r="G38" s="6"/>
      <c r="H38" s="6" t="n">
        <v>1</v>
      </c>
      <c r="I38" s="6"/>
    </row>
    <row r="39" customFormat="false" ht="15.25" hidden="false" customHeight="false" outlineLevel="0" collapsed="false">
      <c r="A39" s="0" t="s">
        <v>85</v>
      </c>
      <c r="B39" s="1" t="n">
        <v>43899</v>
      </c>
      <c r="C39" s="49" t="n">
        <v>1</v>
      </c>
      <c r="D39" s="50"/>
      <c r="E39" s="49"/>
      <c r="F39" s="49"/>
      <c r="G39" s="49"/>
      <c r="H39" s="51" t="n">
        <v>1</v>
      </c>
    </row>
    <row r="40" customFormat="false" ht="15.25" hidden="false" customHeight="false" outlineLevel="0" collapsed="false">
      <c r="A40" s="0" t="s">
        <v>85</v>
      </c>
      <c r="B40" s="1" t="n">
        <v>43900</v>
      </c>
      <c r="C40" s="6" t="n">
        <v>2</v>
      </c>
      <c r="D40" s="47" t="n">
        <v>1</v>
      </c>
      <c r="E40" s="6"/>
      <c r="F40" s="6"/>
      <c r="G40" s="6"/>
      <c r="H40" s="6" t="n">
        <v>2</v>
      </c>
    </row>
    <row r="41" customFormat="false" ht="15.25" hidden="false" customHeight="false" outlineLevel="0" collapsed="false">
      <c r="A41" s="0" t="s">
        <v>85</v>
      </c>
      <c r="B41" s="1" t="n">
        <v>43901</v>
      </c>
      <c r="C41" s="6" t="n">
        <v>2</v>
      </c>
      <c r="D41" s="6"/>
      <c r="E41" s="6"/>
      <c r="F41" s="6"/>
      <c r="G41" s="6"/>
      <c r="H41" s="6" t="n">
        <v>2</v>
      </c>
    </row>
    <row r="42" customFormat="false" ht="15.25" hidden="false" customHeight="false" outlineLevel="0" collapsed="false">
      <c r="A42" s="0" t="s">
        <v>85</v>
      </c>
      <c r="B42" s="1" t="n">
        <v>43902</v>
      </c>
      <c r="C42" s="6" t="n">
        <v>2</v>
      </c>
      <c r="D42" s="6"/>
      <c r="E42" s="6"/>
      <c r="F42" s="6"/>
      <c r="G42" s="6"/>
      <c r="H42" s="6" t="n">
        <v>2</v>
      </c>
    </row>
    <row r="43" customFormat="false" ht="15.25" hidden="false" customHeight="false" outlineLevel="0" collapsed="false">
      <c r="A43" s="0" t="s">
        <v>85</v>
      </c>
      <c r="B43" s="1" t="n">
        <v>43903</v>
      </c>
      <c r="C43" s="6" t="n">
        <v>2</v>
      </c>
      <c r="D43" s="6"/>
      <c r="E43" s="6"/>
      <c r="F43" s="6"/>
      <c r="G43" s="6"/>
      <c r="H43" s="6" t="n">
        <v>2</v>
      </c>
    </row>
    <row r="44" customFormat="false" ht="15.25" hidden="false" customHeight="false" outlineLevel="0" collapsed="false">
      <c r="A44" s="0" t="s">
        <v>85</v>
      </c>
      <c r="B44" s="1" t="n">
        <v>43904</v>
      </c>
      <c r="C44" s="6" t="n">
        <v>2</v>
      </c>
      <c r="D44" s="6"/>
      <c r="E44" s="6"/>
      <c r="F44" s="6"/>
      <c r="G44" s="6"/>
      <c r="H44" s="6" t="n">
        <v>2</v>
      </c>
    </row>
    <row r="45" customFormat="false" ht="15.25" hidden="false" customHeight="false" outlineLevel="0" collapsed="false">
      <c r="A45" s="0" t="s">
        <v>85</v>
      </c>
      <c r="B45" s="1" t="n">
        <v>43905</v>
      </c>
      <c r="C45" s="6" t="n">
        <v>2</v>
      </c>
      <c r="D45" s="6"/>
      <c r="E45" s="6"/>
      <c r="F45" s="6"/>
      <c r="G45" s="6"/>
      <c r="H45" s="6" t="n">
        <v>2</v>
      </c>
    </row>
    <row r="46" customFormat="false" ht="15.25" hidden="false" customHeight="false" outlineLevel="0" collapsed="false">
      <c r="A46" s="0" t="s">
        <v>85</v>
      </c>
      <c r="B46" s="1" t="n">
        <v>43906</v>
      </c>
      <c r="C46" s="6" t="n">
        <v>2</v>
      </c>
      <c r="D46" s="6"/>
      <c r="E46" s="6"/>
      <c r="F46" s="6"/>
      <c r="G46" s="6" t="n">
        <v>1</v>
      </c>
      <c r="H46" s="6" t="n">
        <v>1</v>
      </c>
    </row>
    <row r="47" customFormat="false" ht="15.25" hidden="false" customHeight="false" outlineLevel="0" collapsed="false">
      <c r="A47" s="0" t="s">
        <v>85</v>
      </c>
      <c r="B47" s="1" t="n">
        <v>43907</v>
      </c>
      <c r="C47" s="6" t="n">
        <v>2</v>
      </c>
      <c r="D47" s="6"/>
      <c r="E47" s="6"/>
      <c r="F47" s="6"/>
      <c r="G47" s="6" t="n">
        <v>1</v>
      </c>
      <c r="H47" s="6" t="n">
        <v>1</v>
      </c>
    </row>
    <row r="48" customFormat="false" ht="15.25" hidden="false" customHeight="false" outlineLevel="0" collapsed="false">
      <c r="A48" s="0" t="s">
        <v>85</v>
      </c>
      <c r="B48" s="1" t="n">
        <v>43908</v>
      </c>
      <c r="C48" s="6" t="n">
        <v>3</v>
      </c>
      <c r="D48" s="47" t="n">
        <v>1</v>
      </c>
      <c r="E48" s="6"/>
      <c r="F48" s="6"/>
      <c r="G48" s="6" t="n">
        <v>1</v>
      </c>
      <c r="H48" s="6" t="n">
        <v>2</v>
      </c>
    </row>
    <row r="49" customFormat="false" ht="15.25" hidden="false" customHeight="false" outlineLevel="0" collapsed="false">
      <c r="A49" s="0" t="s">
        <v>85</v>
      </c>
      <c r="B49" s="1" t="n">
        <v>43909</v>
      </c>
      <c r="C49" s="6" t="n">
        <v>8</v>
      </c>
      <c r="D49" s="47" t="n">
        <v>5</v>
      </c>
      <c r="E49" s="6"/>
      <c r="F49" s="6"/>
      <c r="G49" s="6" t="n">
        <v>1</v>
      </c>
      <c r="H49" s="6" t="n">
        <v>7</v>
      </c>
      <c r="I49" s="6"/>
      <c r="J49" s="6" t="n">
        <v>0.04</v>
      </c>
    </row>
    <row r="50" customFormat="false" ht="15.25" hidden="false" customHeight="false" outlineLevel="0" collapsed="false">
      <c r="A50" s="0" t="s">
        <v>85</v>
      </c>
      <c r="B50" s="1" t="n">
        <v>43910</v>
      </c>
      <c r="C50" s="6" t="n">
        <v>12</v>
      </c>
      <c r="D50" s="47" t="n">
        <v>4</v>
      </c>
      <c r="E50" s="6"/>
      <c r="F50" s="6"/>
      <c r="G50" s="6" t="n">
        <v>1</v>
      </c>
      <c r="H50" s="6" t="n">
        <v>11</v>
      </c>
      <c r="I50" s="6"/>
      <c r="J50" s="6" t="n">
        <v>0.06</v>
      </c>
    </row>
    <row r="51" customFormat="false" ht="15.25" hidden="false" customHeight="false" outlineLevel="0" collapsed="false">
      <c r="A51" s="0" t="s">
        <v>85</v>
      </c>
      <c r="B51" s="1" t="n">
        <v>43911</v>
      </c>
      <c r="C51" s="6" t="n">
        <v>12</v>
      </c>
      <c r="D51" s="6"/>
      <c r="E51" s="6"/>
      <c r="F51" s="6"/>
      <c r="G51" s="6" t="n">
        <v>1</v>
      </c>
      <c r="H51" s="6" t="n">
        <v>11</v>
      </c>
      <c r="I51" s="6"/>
      <c r="J51" s="6" t="n">
        <v>0.06</v>
      </c>
    </row>
    <row r="52" customFormat="false" ht="15.25" hidden="false" customHeight="false" outlineLevel="0" collapsed="false">
      <c r="A52" s="0" t="s">
        <v>85</v>
      </c>
      <c r="B52" s="1" t="n">
        <v>43912</v>
      </c>
      <c r="C52" s="6" t="n">
        <v>22</v>
      </c>
      <c r="D52" s="47" t="n">
        <v>10</v>
      </c>
      <c r="E52" s="6"/>
      <c r="F52" s="6"/>
      <c r="G52" s="6" t="n">
        <v>1</v>
      </c>
      <c r="H52" s="6" t="n">
        <v>21</v>
      </c>
      <c r="I52" s="6"/>
      <c r="J52" s="6" t="n">
        <v>0.1</v>
      </c>
    </row>
    <row r="53" customFormat="false" ht="15.25" hidden="false" customHeight="false" outlineLevel="0" collapsed="false">
      <c r="A53" s="0" t="s">
        <v>85</v>
      </c>
      <c r="B53" s="1" t="n">
        <v>43913</v>
      </c>
      <c r="C53" s="6" t="n">
        <v>30</v>
      </c>
      <c r="D53" s="47" t="n">
        <v>8</v>
      </c>
      <c r="E53" s="6"/>
      <c r="F53" s="6"/>
      <c r="G53" s="6" t="n">
        <v>2</v>
      </c>
      <c r="H53" s="6" t="n">
        <v>28</v>
      </c>
      <c r="I53" s="6"/>
      <c r="J53" s="6" t="n">
        <v>0.1</v>
      </c>
    </row>
    <row r="54" customFormat="false" ht="15.25" hidden="false" customHeight="false" outlineLevel="0" collapsed="false">
      <c r="A54" s="0" t="s">
        <v>85</v>
      </c>
      <c r="B54" s="1" t="n">
        <v>43914</v>
      </c>
      <c r="C54" s="6" t="n">
        <v>40</v>
      </c>
      <c r="D54" s="47" t="n">
        <v>10</v>
      </c>
      <c r="E54" s="6" t="n">
        <v>1</v>
      </c>
      <c r="F54" s="48" t="n">
        <v>1</v>
      </c>
      <c r="G54" s="6" t="n">
        <v>2</v>
      </c>
      <c r="H54" s="6" t="n">
        <v>37</v>
      </c>
      <c r="I54" s="6"/>
      <c r="J54" s="6" t="n">
        <v>0.2</v>
      </c>
    </row>
    <row r="55" customFormat="false" ht="15.25" hidden="false" customHeight="false" outlineLevel="0" collapsed="false">
      <c r="A55" s="0" t="s">
        <v>85</v>
      </c>
      <c r="B55" s="1" t="n">
        <v>43915</v>
      </c>
      <c r="C55" s="6" t="n">
        <v>44</v>
      </c>
      <c r="D55" s="47" t="n">
        <v>4</v>
      </c>
      <c r="E55" s="6" t="n">
        <v>1</v>
      </c>
      <c r="F55" s="6"/>
      <c r="G55" s="6" t="n">
        <v>2</v>
      </c>
      <c r="H55" s="6" t="n">
        <v>41</v>
      </c>
      <c r="I55" s="6"/>
      <c r="J55" s="6" t="n">
        <v>0.2</v>
      </c>
    </row>
    <row r="56" customFormat="false" ht="15.25" hidden="false" customHeight="false" outlineLevel="0" collapsed="false">
      <c r="A56" s="0" t="s">
        <v>85</v>
      </c>
      <c r="B56" s="1" t="n">
        <v>43916</v>
      </c>
      <c r="C56" s="6" t="n">
        <v>46</v>
      </c>
      <c r="D56" s="47" t="n">
        <v>2</v>
      </c>
      <c r="E56" s="6" t="n">
        <v>1</v>
      </c>
      <c r="F56" s="6"/>
      <c r="G56" s="6" t="n">
        <v>2</v>
      </c>
      <c r="H56" s="6" t="n">
        <v>43</v>
      </c>
      <c r="I56" s="6"/>
      <c r="J56" s="6" t="n">
        <v>0.2</v>
      </c>
    </row>
    <row r="57" customFormat="false" ht="14.75" hidden="false" customHeight="false" outlineLevel="0" collapsed="false">
      <c r="A57" s="0" t="s">
        <v>85</v>
      </c>
      <c r="B57" s="1" t="n">
        <v>43917</v>
      </c>
      <c r="C57" s="0" t="n">
        <v>65</v>
      </c>
      <c r="D57" s="0" t="n">
        <v>14</v>
      </c>
      <c r="E57" s="0" t="n">
        <v>1</v>
      </c>
      <c r="G57" s="0" t="n">
        <v>2</v>
      </c>
      <c r="H57" s="0" t="n">
        <v>62</v>
      </c>
      <c r="J57" s="0" t="n">
        <v>0.3</v>
      </c>
    </row>
    <row r="58" customFormat="false" ht="15.25" hidden="false" customHeight="false" outlineLevel="0" collapsed="false">
      <c r="A58" s="0" t="s">
        <v>85</v>
      </c>
      <c r="B58" s="1" t="n">
        <v>43918</v>
      </c>
      <c r="C58" s="6" t="n">
        <v>70</v>
      </c>
      <c r="D58" s="47" t="n">
        <v>5</v>
      </c>
      <c r="E58" s="6" t="n">
        <v>1</v>
      </c>
      <c r="F58" s="6"/>
      <c r="G58" s="6" t="n">
        <v>3</v>
      </c>
      <c r="H58" s="6" t="n">
        <v>66</v>
      </c>
      <c r="I58" s="6"/>
      <c r="J58" s="6" t="n">
        <v>0.3</v>
      </c>
    </row>
    <row r="59" customFormat="false" ht="15.25" hidden="false" customHeight="false" outlineLevel="0" collapsed="false">
      <c r="A59" s="0" t="s">
        <v>85</v>
      </c>
      <c r="B59" s="1" t="n">
        <v>43919</v>
      </c>
      <c r="C59" s="6" t="n">
        <v>89</v>
      </c>
      <c r="D59" s="47" t="n">
        <v>19</v>
      </c>
      <c r="E59" s="6" t="n">
        <v>1</v>
      </c>
      <c r="F59" s="6"/>
      <c r="G59" s="6" t="n">
        <v>3</v>
      </c>
      <c r="H59" s="6" t="n">
        <v>85</v>
      </c>
      <c r="I59" s="6"/>
      <c r="J59" s="6" t="n">
        <v>0.4</v>
      </c>
    </row>
    <row r="60" customFormat="false" ht="15.25" hidden="false" customHeight="false" outlineLevel="0" collapsed="false">
      <c r="A60" s="0" t="s">
        <v>85</v>
      </c>
      <c r="B60" s="1" t="n">
        <v>43920</v>
      </c>
      <c r="C60" s="6" t="n">
        <v>111</v>
      </c>
      <c r="D60" s="47" t="n">
        <v>14</v>
      </c>
      <c r="E60" s="6" t="n">
        <v>1</v>
      </c>
      <c r="F60" s="6"/>
      <c r="G60" s="6" t="n">
        <v>3</v>
      </c>
      <c r="H60" s="6" t="n">
        <v>107</v>
      </c>
      <c r="I60" s="6"/>
      <c r="J60" s="6" t="n">
        <v>0.5</v>
      </c>
    </row>
    <row r="61" customFormat="false" ht="15.25" hidden="false" customHeight="false" outlineLevel="0" collapsed="false">
      <c r="A61" s="0" t="s">
        <v>85</v>
      </c>
      <c r="B61" s="1" t="n">
        <v>43921</v>
      </c>
      <c r="C61" s="6" t="n">
        <v>131</v>
      </c>
      <c r="D61" s="47" t="n">
        <v>20</v>
      </c>
      <c r="E61" s="6" t="n">
        <v>2</v>
      </c>
      <c r="F61" s="48" t="n">
        <v>1</v>
      </c>
      <c r="G61" s="6" t="n">
        <v>8</v>
      </c>
      <c r="H61" s="6" t="n">
        <v>121</v>
      </c>
      <c r="I61" s="6"/>
      <c r="J61" s="6" t="n">
        <v>0.6</v>
      </c>
      <c r="K61" s="6" t="n">
        <v>0.01</v>
      </c>
    </row>
    <row r="62" customFormat="false" ht="15.25" hidden="false" customHeight="false" outlineLevel="0" collapsed="false">
      <c r="A62" s="0" t="s">
        <v>85</v>
      </c>
      <c r="B62" s="1" t="n">
        <v>43922</v>
      </c>
      <c r="C62" s="6" t="n">
        <v>135</v>
      </c>
      <c r="D62" s="47" t="n">
        <v>4</v>
      </c>
      <c r="E62" s="6" t="n">
        <v>2</v>
      </c>
      <c r="F62" s="6"/>
      <c r="G62" s="6" t="n">
        <v>8</v>
      </c>
      <c r="H62" s="6" t="n">
        <v>125</v>
      </c>
      <c r="I62" s="6"/>
      <c r="J62" s="6" t="n">
        <v>0.7</v>
      </c>
      <c r="K62" s="6" t="n">
        <v>0.01</v>
      </c>
    </row>
    <row r="63" customFormat="false" ht="15.25" hidden="false" customHeight="false" outlineLevel="0" collapsed="false">
      <c r="A63" s="0" t="s">
        <v>85</v>
      </c>
      <c r="B63" s="1" t="n">
        <v>43923</v>
      </c>
      <c r="C63" s="6" t="n">
        <v>174</v>
      </c>
      <c r="D63" s="47" t="n">
        <v>39</v>
      </c>
      <c r="E63" s="6" t="n">
        <v>2</v>
      </c>
      <c r="F63" s="6"/>
      <c r="G63" s="6" t="n">
        <v>9</v>
      </c>
      <c r="H63" s="6" t="n">
        <v>163</v>
      </c>
      <c r="I63" s="6"/>
      <c r="J63" s="6" t="n">
        <v>0.8</v>
      </c>
      <c r="K63" s="6" t="n">
        <v>0.01</v>
      </c>
    </row>
    <row r="64" customFormat="false" ht="15.25" hidden="false" customHeight="false" outlineLevel="0" collapsed="false">
      <c r="A64" s="0" t="s">
        <v>85</v>
      </c>
      <c r="B64" s="1" t="n">
        <v>43924</v>
      </c>
      <c r="C64" s="6" t="n">
        <v>184</v>
      </c>
      <c r="D64" s="47" t="n">
        <v>10</v>
      </c>
      <c r="E64" s="6" t="n">
        <v>2</v>
      </c>
      <c r="F64" s="6"/>
      <c r="G64" s="6" t="n">
        <v>20</v>
      </c>
      <c r="H64" s="6" t="n">
        <v>162</v>
      </c>
      <c r="I64" s="6"/>
      <c r="J64" s="6" t="n">
        <v>0.9</v>
      </c>
      <c r="K64" s="6" t="n">
        <v>0.01</v>
      </c>
    </row>
    <row r="65" customFormat="false" ht="15.25" hidden="false" customHeight="false" outlineLevel="0" collapsed="false">
      <c r="A65" s="0" t="s">
        <v>85</v>
      </c>
      <c r="B65" s="1" t="n">
        <v>43925</v>
      </c>
      <c r="C65" s="6" t="n">
        <v>210</v>
      </c>
      <c r="D65" s="47" t="n">
        <v>26</v>
      </c>
      <c r="E65" s="6" t="n">
        <v>4</v>
      </c>
      <c r="F65" s="48" t="n">
        <v>2</v>
      </c>
      <c r="G65" s="6" t="n">
        <v>25</v>
      </c>
      <c r="H65" s="6" t="n">
        <v>181</v>
      </c>
      <c r="I65" s="6"/>
      <c r="J65" s="6" t="n">
        <v>1</v>
      </c>
      <c r="K65" s="6" t="n">
        <v>0.02</v>
      </c>
    </row>
    <row r="66" customFormat="false" ht="15.25" hidden="false" customHeight="false" outlineLevel="0" collapsed="false">
      <c r="A66" s="0" t="s">
        <v>85</v>
      </c>
      <c r="B66" s="1" t="n">
        <v>43926</v>
      </c>
      <c r="C66" s="6" t="n">
        <v>214</v>
      </c>
      <c r="D66" s="47" t="n">
        <v>4</v>
      </c>
      <c r="E66" s="6" t="n">
        <v>4</v>
      </c>
      <c r="F66" s="6"/>
      <c r="G66" s="6" t="n">
        <v>25</v>
      </c>
      <c r="H66" s="6" t="n">
        <v>185</v>
      </c>
      <c r="I66" s="6" t="n">
        <v>2</v>
      </c>
      <c r="J66" s="6" t="n">
        <v>1</v>
      </c>
      <c r="K66" s="6" t="n">
        <v>0.02</v>
      </c>
      <c r="L66" s="8" t="n">
        <v>4000</v>
      </c>
      <c r="M66" s="6" t="n">
        <v>19</v>
      </c>
    </row>
    <row r="67" customFormat="false" ht="15.25" hidden="false" customHeight="false" outlineLevel="0" collapsed="false">
      <c r="A67" s="0" t="s">
        <v>85</v>
      </c>
      <c r="B67" s="1" t="n">
        <v>43927</v>
      </c>
      <c r="C67" s="6" t="n">
        <v>232</v>
      </c>
      <c r="D67" s="47" t="n">
        <v>18</v>
      </c>
      <c r="E67" s="6" t="n">
        <v>5</v>
      </c>
      <c r="F67" s="48" t="n">
        <v>1</v>
      </c>
      <c r="G67" s="6" t="n">
        <v>33</v>
      </c>
      <c r="H67" s="6" t="n">
        <v>194</v>
      </c>
      <c r="I67" s="6" t="n">
        <v>2</v>
      </c>
      <c r="J67" s="6" t="n">
        <v>1</v>
      </c>
      <c r="K67" s="6" t="n">
        <v>0.02</v>
      </c>
      <c r="L67" s="8" t="n">
        <v>4000</v>
      </c>
      <c r="M67" s="6" t="n">
        <v>19</v>
      </c>
    </row>
    <row r="68" customFormat="false" ht="15.25" hidden="false" customHeight="false" outlineLevel="0" collapsed="false">
      <c r="A68" s="0" t="s">
        <v>85</v>
      </c>
      <c r="B68" s="1" t="n">
        <v>43928</v>
      </c>
      <c r="C68" s="6" t="n">
        <v>238</v>
      </c>
      <c r="D68" s="47" t="n">
        <v>6</v>
      </c>
      <c r="E68" s="6" t="n">
        <v>5</v>
      </c>
      <c r="F68" s="6"/>
      <c r="G68" s="6" t="n">
        <v>35</v>
      </c>
      <c r="H68" s="6" t="n">
        <v>198</v>
      </c>
      <c r="I68" s="6" t="n">
        <v>2</v>
      </c>
      <c r="J68" s="6" t="n">
        <v>1</v>
      </c>
      <c r="K68" s="6" t="n">
        <v>0.02</v>
      </c>
      <c r="L68" s="8" t="n">
        <v>5000</v>
      </c>
      <c r="M68" s="6" t="n">
        <v>24</v>
      </c>
    </row>
    <row r="69" customFormat="false" ht="15.25" hidden="false" customHeight="false" outlineLevel="0" collapsed="false">
      <c r="A69" s="0" t="s">
        <v>85</v>
      </c>
      <c r="B69" s="1" t="n">
        <v>43929</v>
      </c>
      <c r="C69" s="6" t="n">
        <v>254</v>
      </c>
      <c r="D69" s="47" t="n">
        <v>16</v>
      </c>
      <c r="E69" s="6" t="n">
        <v>6</v>
      </c>
      <c r="F69" s="48" t="n">
        <v>1</v>
      </c>
      <c r="G69" s="6" t="n">
        <v>44</v>
      </c>
      <c r="H69" s="6" t="n">
        <v>204</v>
      </c>
      <c r="I69" s="6" t="n">
        <v>2</v>
      </c>
      <c r="J69" s="6" t="n">
        <v>1</v>
      </c>
      <c r="K69" s="6" t="n">
        <v>0.03</v>
      </c>
      <c r="L69" s="8" t="n">
        <v>5000</v>
      </c>
      <c r="M69" s="6" t="n">
        <v>24</v>
      </c>
    </row>
    <row r="70" customFormat="false" ht="15.25" hidden="false" customHeight="false" outlineLevel="0" collapsed="false">
      <c r="A70" s="0" t="s">
        <v>85</v>
      </c>
      <c r="B70" s="1" t="n">
        <v>43930</v>
      </c>
      <c r="C70" s="6" t="n">
        <v>276</v>
      </c>
      <c r="D70" s="47" t="n">
        <v>22</v>
      </c>
      <c r="E70" s="6" t="n">
        <v>6</v>
      </c>
      <c r="F70" s="6"/>
      <c r="G70" s="6" t="n">
        <v>44</v>
      </c>
      <c r="H70" s="6" t="n">
        <v>226</v>
      </c>
      <c r="I70" s="6" t="n">
        <v>2</v>
      </c>
      <c r="J70" s="6" t="n">
        <v>1</v>
      </c>
      <c r="K70" s="6" t="n">
        <v>0.03</v>
      </c>
      <c r="L70" s="8" t="n">
        <v>5000</v>
      </c>
      <c r="M70" s="6" t="n">
        <v>24</v>
      </c>
    </row>
    <row r="71" customFormat="false" ht="15.25" hidden="false" customHeight="false" outlineLevel="0" collapsed="false">
      <c r="A71" s="0" t="s">
        <v>85</v>
      </c>
      <c r="B71" s="1" t="n">
        <v>43931</v>
      </c>
      <c r="C71" s="6" t="n">
        <v>276</v>
      </c>
      <c r="D71" s="6"/>
      <c r="E71" s="6" t="n">
        <v>6</v>
      </c>
      <c r="F71" s="6"/>
      <c r="G71" s="6" t="n">
        <v>44</v>
      </c>
      <c r="H71" s="6" t="n">
        <v>226</v>
      </c>
      <c r="I71" s="6" t="n">
        <v>2</v>
      </c>
      <c r="J71" s="6" t="n">
        <v>1</v>
      </c>
      <c r="K71" s="6" t="n">
        <v>0.03</v>
      </c>
      <c r="L71" s="8" t="n">
        <v>5000</v>
      </c>
      <c r="M71" s="6" t="n">
        <v>24</v>
      </c>
    </row>
    <row r="72" customFormat="false" ht="15.25" hidden="false" customHeight="false" outlineLevel="0" collapsed="false">
      <c r="A72" s="0" t="s">
        <v>85</v>
      </c>
      <c r="B72" s="1" t="n">
        <v>43932</v>
      </c>
      <c r="C72" s="6" t="n">
        <v>288</v>
      </c>
      <c r="D72" s="6"/>
      <c r="E72" s="6" t="n">
        <v>7</v>
      </c>
      <c r="F72" s="6"/>
      <c r="G72" s="6" t="n">
        <v>51</v>
      </c>
      <c r="H72" s="6" t="n">
        <v>230</v>
      </c>
      <c r="I72" s="6" t="n">
        <v>2</v>
      </c>
      <c r="J72" s="6" t="n">
        <v>1</v>
      </c>
      <c r="K72" s="6" t="n">
        <v>0.03</v>
      </c>
      <c r="L72" s="8" t="n">
        <v>5000</v>
      </c>
      <c r="M72" s="6" t="n">
        <v>24</v>
      </c>
    </row>
    <row r="73" customFormat="false" ht="15.25" hidden="false" customHeight="false" outlineLevel="0" collapsed="false">
      <c r="A73" s="0" t="s">
        <v>85</v>
      </c>
      <c r="B73" s="1" t="n">
        <v>43933</v>
      </c>
      <c r="C73" s="6" t="n">
        <v>318</v>
      </c>
      <c r="D73" s="47" t="n">
        <v>13</v>
      </c>
      <c r="E73" s="6" t="n">
        <v>10</v>
      </c>
      <c r="F73" s="48" t="n">
        <v>3</v>
      </c>
      <c r="G73" s="6" t="n">
        <v>70</v>
      </c>
      <c r="H73" s="6" t="n">
        <v>238</v>
      </c>
      <c r="I73" s="6" t="n">
        <v>2</v>
      </c>
      <c r="J73" s="6" t="n">
        <v>2</v>
      </c>
      <c r="K73" s="6" t="n">
        <v>0.05</v>
      </c>
      <c r="L73" s="8" t="n">
        <v>5000</v>
      </c>
      <c r="M73" s="6" t="n">
        <v>24</v>
      </c>
    </row>
    <row r="74" customFormat="false" ht="15.25" hidden="false" customHeight="false" outlineLevel="0" collapsed="false">
      <c r="A74" s="0" t="s">
        <v>85</v>
      </c>
      <c r="B74" s="1" t="n">
        <v>43934</v>
      </c>
      <c r="C74" s="6" t="n">
        <v>323</v>
      </c>
      <c r="D74" s="47" t="n">
        <v>5</v>
      </c>
      <c r="E74" s="6" t="n">
        <v>10</v>
      </c>
      <c r="F74" s="6"/>
      <c r="G74" s="6" t="n">
        <v>85</v>
      </c>
      <c r="H74" s="6" t="n">
        <v>228</v>
      </c>
      <c r="I74" s="6" t="n">
        <v>2</v>
      </c>
      <c r="J74" s="6" t="n">
        <v>2</v>
      </c>
      <c r="K74" s="6" t="n">
        <v>0.05</v>
      </c>
      <c r="L74" s="8" t="n">
        <v>5000</v>
      </c>
      <c r="M74" s="6" t="n">
        <v>24</v>
      </c>
    </row>
    <row r="75" customFormat="false" ht="14.75" hidden="false" customHeight="false" outlineLevel="0" collapsed="false">
      <c r="A75" s="0" t="s">
        <v>85</v>
      </c>
      <c r="B75" s="1" t="n">
        <v>43935</v>
      </c>
      <c r="C75" s="52" t="n">
        <v>343</v>
      </c>
      <c r="D75" s="53" t="n">
        <v>20</v>
      </c>
      <c r="E75" s="52" t="n">
        <v>10</v>
      </c>
      <c r="F75" s="52"/>
      <c r="G75" s="52" t="n">
        <v>91</v>
      </c>
      <c r="H75" s="52" t="n">
        <v>242</v>
      </c>
      <c r="I75" s="52" t="n">
        <v>2</v>
      </c>
      <c r="J75" s="52" t="n">
        <v>2</v>
      </c>
      <c r="K75" s="52" t="n">
        <v>0.05</v>
      </c>
      <c r="L75" s="54" t="n">
        <v>5000</v>
      </c>
      <c r="M75" s="52" t="n">
        <v>24</v>
      </c>
    </row>
    <row r="76" customFormat="false" ht="14" hidden="false" customHeight="false" outlineLevel="0" collapsed="false">
      <c r="A76" s="0" t="s">
        <v>85</v>
      </c>
      <c r="B76" s="1" t="n">
        <v>43936</v>
      </c>
      <c r="C76" s="2" t="n">
        <v>362</v>
      </c>
      <c r="D76" s="2" t="n">
        <v>19</v>
      </c>
      <c r="E76" s="2" t="n">
        <v>11</v>
      </c>
      <c r="F76" s="2" t="n">
        <v>1</v>
      </c>
      <c r="G76" s="2" t="n">
        <v>99</v>
      </c>
      <c r="H76" s="2" t="n">
        <v>252</v>
      </c>
      <c r="I76" s="2" t="n">
        <v>2</v>
      </c>
      <c r="J76" s="2" t="n">
        <v>2</v>
      </c>
      <c r="K76" s="2" t="n">
        <v>0.05</v>
      </c>
      <c r="L76" s="2" t="n">
        <v>5000</v>
      </c>
      <c r="M76" s="2" t="n">
        <v>24</v>
      </c>
    </row>
    <row r="77" customFormat="false" ht="14" hidden="false" customHeight="false" outlineLevel="0" collapsed="false">
      <c r="A77" s="0" t="s">
        <v>85</v>
      </c>
      <c r="B77" s="1" t="n">
        <v>43937</v>
      </c>
      <c r="C77" s="0" t="n">
        <v>373</v>
      </c>
      <c r="D77" s="0" t="n">
        <v>11</v>
      </c>
      <c r="E77" s="0" t="n">
        <v>11</v>
      </c>
      <c r="F77" s="0" t="n">
        <v>0</v>
      </c>
      <c r="G77" s="0" t="n">
        <v>99</v>
      </c>
      <c r="H77" s="0" t="n">
        <v>263</v>
      </c>
      <c r="I77" s="0" t="n">
        <v>2</v>
      </c>
      <c r="J77" s="0" t="n">
        <v>2</v>
      </c>
      <c r="K77" s="0" t="n">
        <v>0.05</v>
      </c>
      <c r="L77" s="0" t="n">
        <v>5000</v>
      </c>
      <c r="M77" s="0" t="n">
        <v>24</v>
      </c>
    </row>
    <row r="78" customFormat="false" ht="14" hidden="false" customHeight="false" outlineLevel="0" collapsed="false">
      <c r="A78" s="0" t="s">
        <v>85</v>
      </c>
      <c r="B78" s="1" t="n">
        <v>43938</v>
      </c>
      <c r="C78" s="2" t="n">
        <v>442</v>
      </c>
      <c r="D78" s="2" t="n">
        <v>69</v>
      </c>
      <c r="E78" s="2" t="n">
        <v>13</v>
      </c>
      <c r="F78" s="2" t="n">
        <v>2</v>
      </c>
      <c r="G78" s="2" t="n">
        <v>152</v>
      </c>
      <c r="H78" s="2" t="n">
        <v>277</v>
      </c>
      <c r="I78" s="2" t="n">
        <v>2</v>
      </c>
      <c r="J78" s="2" t="n">
        <v>2</v>
      </c>
      <c r="K78" s="2" t="n">
        <v>0.06</v>
      </c>
      <c r="L78" s="2" t="n">
        <v>5000</v>
      </c>
      <c r="M78" s="2" t="n">
        <v>24</v>
      </c>
    </row>
    <row r="79" customFormat="false" ht="14" hidden="false" customHeight="false" outlineLevel="0" collapsed="false">
      <c r="A79" s="0" t="s">
        <v>85</v>
      </c>
      <c r="B79" s="1" t="n">
        <v>43939</v>
      </c>
      <c r="C79" s="2" t="n">
        <v>493</v>
      </c>
      <c r="D79" s="2" t="n">
        <v>51</v>
      </c>
      <c r="E79" s="2" t="n">
        <v>17</v>
      </c>
      <c r="F79" s="2" t="n">
        <v>4</v>
      </c>
      <c r="G79" s="2" t="n">
        <v>159</v>
      </c>
      <c r="H79" s="2" t="n">
        <v>317</v>
      </c>
      <c r="I79" s="2" t="n">
        <v>2</v>
      </c>
      <c r="J79" s="2" t="n">
        <v>2</v>
      </c>
      <c r="K79" s="2" t="n">
        <v>0.08</v>
      </c>
      <c r="L79" s="2" t="n">
        <v>7153</v>
      </c>
      <c r="M79" s="2" t="n">
        <v>35</v>
      </c>
    </row>
    <row r="80" customFormat="false" ht="14" hidden="false" customHeight="false" outlineLevel="0" collapsed="false">
      <c r="A80" s="0" t="s">
        <v>85</v>
      </c>
      <c r="B80" s="1" t="n">
        <v>43940</v>
      </c>
      <c r="C80" s="0" t="n">
        <v>493</v>
      </c>
      <c r="D80" s="0" t="n">
        <v>0</v>
      </c>
      <c r="E80" s="0" t="n">
        <v>17</v>
      </c>
      <c r="F80" s="0" t="n">
        <v>0</v>
      </c>
      <c r="G80" s="0" t="n">
        <v>159</v>
      </c>
      <c r="H80" s="0" t="n">
        <v>317</v>
      </c>
      <c r="I80" s="0" t="n">
        <v>2</v>
      </c>
      <c r="J80" s="0" t="n">
        <v>2</v>
      </c>
      <c r="K80" s="0" t="n">
        <v>0.08</v>
      </c>
      <c r="L80" s="0" t="n">
        <v>7153</v>
      </c>
      <c r="M80" s="0" t="n">
        <v>35</v>
      </c>
    </row>
    <row r="81" customFormat="false" ht="14" hidden="false" customHeight="false" outlineLevel="0" collapsed="false">
      <c r="A81" s="0" t="s">
        <v>85</v>
      </c>
      <c r="B81" s="1" t="n">
        <v>43941</v>
      </c>
      <c r="C81" s="0" t="n">
        <v>541</v>
      </c>
      <c r="D81" s="0" t="n">
        <v>48</v>
      </c>
      <c r="E81" s="0" t="n">
        <v>19</v>
      </c>
      <c r="F81" s="0" t="n">
        <v>2</v>
      </c>
      <c r="G81" s="0" t="n">
        <v>166</v>
      </c>
      <c r="H81" s="0" t="n">
        <v>356</v>
      </c>
      <c r="I81" s="0" t="n">
        <v>2</v>
      </c>
      <c r="J81" s="0" t="n">
        <v>3</v>
      </c>
      <c r="K81" s="0" t="n">
        <v>0.09</v>
      </c>
      <c r="L81" s="0" t="n">
        <v>7153</v>
      </c>
      <c r="M81" s="0" t="n">
        <v>35</v>
      </c>
    </row>
    <row r="82" customFormat="false" ht="14" hidden="false" customHeight="false" outlineLevel="0" collapsed="false">
      <c r="A82" s="0" t="s">
        <v>85</v>
      </c>
      <c r="B82" s="1" t="n">
        <v>43942</v>
      </c>
      <c r="C82" s="0" t="n">
        <v>627</v>
      </c>
      <c r="D82" s="0" t="n">
        <v>86</v>
      </c>
      <c r="E82" s="0" t="n">
        <v>21</v>
      </c>
      <c r="F82" s="0" t="n">
        <v>2</v>
      </c>
      <c r="G82" s="0" t="n">
        <v>170</v>
      </c>
      <c r="H82" s="0" t="n">
        <v>436</v>
      </c>
      <c r="I82" s="0" t="n">
        <v>2</v>
      </c>
      <c r="J82" s="0" t="n">
        <v>3</v>
      </c>
      <c r="K82" s="0" t="n">
        <v>0.1</v>
      </c>
      <c r="L82" s="0" t="n">
        <v>7153</v>
      </c>
      <c r="M82" s="0" t="n">
        <v>35</v>
      </c>
    </row>
    <row r="83" customFormat="false" ht="14" hidden="false" customHeight="false" outlineLevel="0" collapsed="false">
      <c r="A83" s="0" t="s">
        <v>85</v>
      </c>
      <c r="B83" s="1" t="n">
        <v>43943</v>
      </c>
      <c r="C83" s="0" t="n">
        <v>665</v>
      </c>
      <c r="D83" s="0" t="n">
        <v>38</v>
      </c>
      <c r="E83" s="0" t="n">
        <v>22</v>
      </c>
      <c r="F83" s="0" t="n">
        <v>1</v>
      </c>
      <c r="G83" s="0" t="n">
        <v>188</v>
      </c>
      <c r="H83" s="0" t="n">
        <v>455</v>
      </c>
      <c r="I83" s="0" t="n">
        <v>2</v>
      </c>
      <c r="J83" s="0" t="n">
        <v>3</v>
      </c>
      <c r="K83" s="0" t="n">
        <v>0.1</v>
      </c>
      <c r="L83" s="0" t="n">
        <v>8003</v>
      </c>
      <c r="M83" s="0" t="n">
        <v>39</v>
      </c>
    </row>
    <row r="84" customFormat="false" ht="14" hidden="false" customHeight="false" outlineLevel="0" collapsed="false">
      <c r="A84" s="0" t="s">
        <v>85</v>
      </c>
      <c r="B84" s="1" t="n">
        <v>43944</v>
      </c>
      <c r="C84" s="0" t="n">
        <v>782</v>
      </c>
      <c r="D84" s="0" t="n">
        <v>117</v>
      </c>
      <c r="E84" s="0" t="n">
        <v>25</v>
      </c>
      <c r="F84" s="0" t="n">
        <v>3</v>
      </c>
      <c r="G84" s="0" t="n">
        <v>197</v>
      </c>
      <c r="H84" s="0" t="n">
        <v>560</v>
      </c>
      <c r="I84" s="0" t="n">
        <v>2</v>
      </c>
      <c r="J84" s="0" t="n">
        <v>4</v>
      </c>
      <c r="K84" s="0" t="n">
        <v>0.1</v>
      </c>
      <c r="L84" s="0" t="n">
        <v>8003</v>
      </c>
      <c r="M84" s="0" t="n">
        <v>39</v>
      </c>
    </row>
    <row r="85" customFormat="false" ht="14" hidden="false" customHeight="false" outlineLevel="0" collapsed="false">
      <c r="A85" s="0" t="s">
        <v>85</v>
      </c>
      <c r="B85" s="1" t="n">
        <v>43945</v>
      </c>
      <c r="C85" s="0" t="n">
        <v>873</v>
      </c>
      <c r="D85" s="0" t="n">
        <v>91</v>
      </c>
      <c r="E85" s="0" t="n">
        <v>28</v>
      </c>
      <c r="F85" s="0" t="n">
        <v>3</v>
      </c>
      <c r="G85" s="0" t="n">
        <v>197</v>
      </c>
      <c r="H85" s="0" t="n">
        <v>648</v>
      </c>
      <c r="I85" s="0" t="n">
        <v>2</v>
      </c>
      <c r="J85" s="0" t="n">
        <v>4</v>
      </c>
      <c r="K85" s="0" t="n">
        <v>0.1</v>
      </c>
      <c r="L85" s="0" t="n">
        <v>8003</v>
      </c>
      <c r="M85" s="0" t="n">
        <v>39</v>
      </c>
    </row>
    <row r="86" customFormat="false" ht="14" hidden="false" customHeight="false" outlineLevel="0" collapsed="false">
      <c r="A86" s="0" t="s">
        <v>85</v>
      </c>
      <c r="B86" s="1" t="n">
        <v>43946</v>
      </c>
      <c r="C86" s="0" t="n">
        <v>981</v>
      </c>
      <c r="D86" s="0" t="n">
        <v>108</v>
      </c>
      <c r="E86" s="0" t="n">
        <v>31</v>
      </c>
      <c r="F86" s="0" t="n">
        <v>3</v>
      </c>
      <c r="G86" s="0" t="n">
        <v>197</v>
      </c>
      <c r="H86" s="0" t="n">
        <v>753</v>
      </c>
      <c r="I86" s="0" t="n">
        <v>2</v>
      </c>
      <c r="J86" s="0" t="n">
        <v>5</v>
      </c>
      <c r="K86" s="0" t="n">
        <v>0.2</v>
      </c>
      <c r="L86" s="0" t="n">
        <v>8003</v>
      </c>
      <c r="M86" s="0" t="n">
        <v>39</v>
      </c>
    </row>
    <row r="87" customFormat="false" ht="14" hidden="false" customHeight="false" outlineLevel="0" collapsed="false">
      <c r="A87" s="0" t="s">
        <v>85</v>
      </c>
      <c r="B87" s="1" t="n">
        <v>43947</v>
      </c>
      <c r="C87" s="0" t="n">
        <v>1095</v>
      </c>
      <c r="D87" s="0" t="n">
        <v>114</v>
      </c>
      <c r="E87" s="0" t="n">
        <v>32</v>
      </c>
      <c r="F87" s="0" t="n">
        <v>1</v>
      </c>
      <c r="G87" s="0" t="n">
        <v>208</v>
      </c>
      <c r="H87" s="0" t="n">
        <v>855</v>
      </c>
      <c r="I87" s="0" t="n">
        <v>2</v>
      </c>
      <c r="J87" s="0" t="n">
        <v>5</v>
      </c>
      <c r="K87" s="0" t="n">
        <v>0.2</v>
      </c>
      <c r="L87" s="0" t="n">
        <v>10061</v>
      </c>
      <c r="M87" s="0" t="n">
        <v>49</v>
      </c>
    </row>
    <row r="88" customFormat="false" ht="14" hidden="false" customHeight="false" outlineLevel="0" collapsed="false">
      <c r="A88" s="0" t="s">
        <v>85</v>
      </c>
      <c r="B88" s="1" t="n">
        <v>43948</v>
      </c>
      <c r="C88" s="0" t="n">
        <v>1182</v>
      </c>
      <c r="D88" s="0" t="n">
        <v>87</v>
      </c>
      <c r="E88" s="0" t="n">
        <v>35</v>
      </c>
      <c r="F88" s="0" t="n">
        <v>3</v>
      </c>
      <c r="G88" s="0" t="n">
        <v>222</v>
      </c>
      <c r="H88" s="0" t="n">
        <v>925</v>
      </c>
      <c r="I88" s="0" t="n">
        <v>2</v>
      </c>
      <c r="J88" s="0" t="n">
        <v>6</v>
      </c>
      <c r="K88" s="0" t="n">
        <v>0.2</v>
      </c>
      <c r="L88" s="0" t="n">
        <v>10061</v>
      </c>
      <c r="M88" s="0" t="n">
        <v>49</v>
      </c>
    </row>
    <row r="89" customFormat="false" ht="14" hidden="false" customHeight="false" outlineLevel="0" collapsed="false">
      <c r="A89" s="0" t="s">
        <v>85</v>
      </c>
      <c r="B89" s="1" t="n">
        <v>43949</v>
      </c>
      <c r="C89" s="0" t="n">
        <v>1273</v>
      </c>
      <c r="D89" s="0" t="n">
        <v>91</v>
      </c>
      <c r="E89" s="0" t="n">
        <v>40</v>
      </c>
      <c r="F89" s="0" t="n">
        <v>5</v>
      </c>
      <c r="G89" s="0" t="n">
        <v>239</v>
      </c>
      <c r="H89" s="0" t="n">
        <v>994</v>
      </c>
      <c r="I89" s="0" t="n">
        <v>2</v>
      </c>
      <c r="J89" s="0" t="n">
        <v>6</v>
      </c>
      <c r="K89" s="0" t="n">
        <v>0.2</v>
      </c>
      <c r="L89" s="0" t="n">
        <v>10918</v>
      </c>
      <c r="M89" s="0" t="n">
        <v>53</v>
      </c>
    </row>
    <row r="90" customFormat="false" ht="14" hidden="false" customHeight="false" outlineLevel="0" collapsed="false">
      <c r="A90" s="0" t="s">
        <v>85</v>
      </c>
      <c r="B90" s="1" t="n">
        <v>43950</v>
      </c>
      <c r="C90" s="2" t="n">
        <v>1337</v>
      </c>
      <c r="D90" s="2" t="n">
        <v>64</v>
      </c>
      <c r="E90" s="2" t="n">
        <v>40</v>
      </c>
      <c r="F90" s="2" t="n">
        <v>0</v>
      </c>
      <c r="G90" s="2" t="n">
        <v>255</v>
      </c>
      <c r="H90" s="2" t="n">
        <v>1042</v>
      </c>
      <c r="I90" s="2" t="n">
        <v>2</v>
      </c>
      <c r="J90" s="2" t="n">
        <v>6</v>
      </c>
      <c r="K90" s="2" t="n">
        <v>0.2</v>
      </c>
      <c r="L90" s="2" t="n">
        <v>10918</v>
      </c>
      <c r="M90" s="2" t="n">
        <v>53</v>
      </c>
    </row>
    <row r="91" customFormat="false" ht="14" hidden="false" customHeight="false" outlineLevel="0" collapsed="false">
      <c r="A91" s="0" t="s">
        <v>85</v>
      </c>
      <c r="B91" s="1" t="n">
        <v>43951</v>
      </c>
      <c r="C91" s="2" t="n">
        <v>1532</v>
      </c>
      <c r="D91" s="2" t="n">
        <v>195</v>
      </c>
      <c r="E91" s="2" t="n">
        <v>44</v>
      </c>
      <c r="F91" s="2" t="n">
        <v>4</v>
      </c>
      <c r="G91" s="2" t="n">
        <v>255</v>
      </c>
      <c r="H91" s="2" t="n">
        <v>1233</v>
      </c>
      <c r="I91" s="2" t="n">
        <v>2</v>
      </c>
      <c r="J91" s="2" t="n">
        <v>7</v>
      </c>
      <c r="K91" s="2" t="n">
        <v>0.2</v>
      </c>
      <c r="L91" s="2" t="n">
        <v>12828</v>
      </c>
      <c r="M91" s="2" t="n">
        <v>62</v>
      </c>
    </row>
    <row r="92" customFormat="false" ht="14" hidden="false" customHeight="false" outlineLevel="0" collapsed="false">
      <c r="A92" s="0" t="s">
        <v>85</v>
      </c>
      <c r="B92" s="1" t="n">
        <v>43952</v>
      </c>
      <c r="C92" s="2" t="n">
        <v>1728</v>
      </c>
      <c r="D92" s="2" t="n">
        <v>196</v>
      </c>
      <c r="E92" s="2" t="n">
        <v>51</v>
      </c>
      <c r="F92" s="2" t="n">
        <v>7</v>
      </c>
      <c r="G92" s="2" t="n">
        <v>307</v>
      </c>
      <c r="H92" s="2" t="n">
        <v>1370</v>
      </c>
      <c r="I92" s="2" t="n">
        <v>2</v>
      </c>
      <c r="J92" s="2" t="n">
        <v>8</v>
      </c>
      <c r="K92" s="2" t="n">
        <v>0.2</v>
      </c>
      <c r="L92" s="2" t="n">
        <v>13689</v>
      </c>
      <c r="M92" s="2" t="n">
        <v>66</v>
      </c>
    </row>
    <row r="93" customFormat="false" ht="14" hidden="false" customHeight="false" outlineLevel="0" collapsed="false">
      <c r="A93" s="0" t="s">
        <v>85</v>
      </c>
      <c r="B93" s="1" t="n">
        <v>43953</v>
      </c>
      <c r="C93" s="0" t="n">
        <v>1932</v>
      </c>
      <c r="D93" s="0" t="n">
        <v>204</v>
      </c>
      <c r="E93" s="0" t="n">
        <v>58</v>
      </c>
      <c r="F93" s="0" t="n">
        <v>7</v>
      </c>
      <c r="G93" s="0" t="n">
        <v>319</v>
      </c>
      <c r="H93" s="0" t="n">
        <v>1555</v>
      </c>
      <c r="I93" s="0" t="n">
        <v>2</v>
      </c>
      <c r="J93" s="0" t="n">
        <v>9</v>
      </c>
      <c r="K93" s="0" t="n">
        <v>0.3</v>
      </c>
      <c r="L93" s="0" t="n">
        <v>15759</v>
      </c>
      <c r="M93" s="0" t="n">
        <v>76</v>
      </c>
    </row>
    <row r="94" customFormat="false" ht="14" hidden="false" customHeight="false" outlineLevel="0" collapsed="false">
      <c r="A94" s="0" t="s">
        <v>85</v>
      </c>
      <c r="B94" s="1" t="n">
        <v>43954</v>
      </c>
      <c r="C94" s="0" t="n">
        <v>2170</v>
      </c>
      <c r="D94" s="0" t="n">
        <v>238</v>
      </c>
      <c r="E94" s="0" t="n">
        <v>68</v>
      </c>
      <c r="F94" s="0" t="n">
        <v>10</v>
      </c>
      <c r="G94" s="0" t="n">
        <v>351</v>
      </c>
      <c r="H94" s="0" t="n">
        <v>1751</v>
      </c>
      <c r="I94" s="0" t="n">
        <v>2</v>
      </c>
      <c r="J94" s="0" t="n">
        <v>11</v>
      </c>
      <c r="K94" s="0" t="n">
        <v>0.3</v>
      </c>
      <c r="L94" s="0" t="n">
        <v>16588</v>
      </c>
      <c r="M94" s="0" t="n">
        <v>80</v>
      </c>
    </row>
    <row r="95" customFormat="false" ht="14" hidden="false" customHeight="false" outlineLevel="0" collapsed="false">
      <c r="A95" s="0" t="s">
        <v>85</v>
      </c>
      <c r="B95" s="1" t="n">
        <v>43955</v>
      </c>
    </row>
    <row r="96" customFormat="false" ht="14" hidden="false" customHeight="false" outlineLevel="0" collapsed="false">
      <c r="A96" s="0" t="s">
        <v>85</v>
      </c>
      <c r="B96" s="1" t="n">
        <v>43956</v>
      </c>
    </row>
    <row r="97" customFormat="false" ht="14" hidden="false" customHeight="false" outlineLevel="0" collapsed="false">
      <c r="A97" s="0" t="s">
        <v>85</v>
      </c>
      <c r="B97" s="1" t="n">
        <v>43957</v>
      </c>
    </row>
    <row r="98" customFormat="false" ht="14" hidden="false" customHeight="false" outlineLevel="0" collapsed="false">
      <c r="A98" s="0" t="s">
        <v>85</v>
      </c>
      <c r="B98" s="1" t="n">
        <v>43958</v>
      </c>
    </row>
    <row r="99" customFormat="false" ht="14" hidden="false" customHeight="false" outlineLevel="0" collapsed="false">
      <c r="A99" s="0" t="s">
        <v>85</v>
      </c>
      <c r="B99" s="1" t="n">
        <v>43959</v>
      </c>
    </row>
    <row r="100" customFormat="false" ht="14" hidden="false" customHeight="false" outlineLevel="0" collapsed="false">
      <c r="A100" s="0" t="s">
        <v>85</v>
      </c>
      <c r="B100" s="1" t="n">
        <v>43960</v>
      </c>
    </row>
    <row r="101" customFormat="false" ht="14" hidden="false" customHeight="false" outlineLevel="0" collapsed="false">
      <c r="A101" s="0" t="s">
        <v>85</v>
      </c>
      <c r="B101" s="1" t="n">
        <v>43961</v>
      </c>
    </row>
    <row r="102" customFormat="false" ht="14" hidden="false" customHeight="false" outlineLevel="0" collapsed="false">
      <c r="A102" s="0" t="s">
        <v>85</v>
      </c>
      <c r="B102" s="1" t="n">
        <v>43962</v>
      </c>
    </row>
    <row r="103" customFormat="false" ht="14" hidden="false" customHeight="false" outlineLevel="0" collapsed="false">
      <c r="A103" s="0" t="s">
        <v>85</v>
      </c>
      <c r="B103" s="1" t="n">
        <v>43963</v>
      </c>
    </row>
    <row r="104" customFormat="false" ht="14" hidden="false" customHeight="false" outlineLevel="0" collapsed="false">
      <c r="A104" s="0" t="s">
        <v>85</v>
      </c>
      <c r="B104" s="1" t="n">
        <v>43964</v>
      </c>
    </row>
    <row r="105" customFormat="false" ht="14" hidden="false" customHeight="false" outlineLevel="0" collapsed="false">
      <c r="A105" s="0" t="s">
        <v>85</v>
      </c>
      <c r="B105" s="1" t="n">
        <v>43965</v>
      </c>
    </row>
    <row r="106" customFormat="false" ht="14" hidden="false" customHeight="false" outlineLevel="0" collapsed="false">
      <c r="A106" s="0" t="s">
        <v>85</v>
      </c>
      <c r="B106" s="1" t="n">
        <v>43966</v>
      </c>
    </row>
    <row r="107" customFormat="false" ht="14" hidden="false" customHeight="false" outlineLevel="0" collapsed="false">
      <c r="A107" s="0" t="s">
        <v>85</v>
      </c>
      <c r="B107" s="1" t="n">
        <v>43967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7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O109" activeCellId="1" sqref="B90 O109"/>
    </sheetView>
  </sheetViews>
  <sheetFormatPr defaultColWidth="8.9921875" defaultRowHeight="14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86</v>
      </c>
      <c r="B2" s="1" t="n">
        <v>43862</v>
      </c>
    </row>
    <row r="3" customFormat="false" ht="14" hidden="false" customHeight="false" outlineLevel="0" collapsed="false">
      <c r="A3" s="0" t="s">
        <v>86</v>
      </c>
      <c r="B3" s="1" t="n">
        <v>43863</v>
      </c>
    </row>
    <row r="4" customFormat="false" ht="14" hidden="false" customHeight="false" outlineLevel="0" collapsed="false">
      <c r="A4" s="0" t="s">
        <v>86</v>
      </c>
      <c r="B4" s="1" t="n">
        <v>43864</v>
      </c>
    </row>
    <row r="5" customFormat="false" ht="14" hidden="false" customHeight="false" outlineLevel="0" collapsed="false">
      <c r="A5" s="0" t="s">
        <v>86</v>
      </c>
      <c r="B5" s="1" t="n">
        <v>43865</v>
      </c>
    </row>
    <row r="6" customFormat="false" ht="14" hidden="false" customHeight="false" outlineLevel="0" collapsed="false">
      <c r="A6" s="0" t="s">
        <v>86</v>
      </c>
      <c r="B6" s="1" t="n">
        <v>43866</v>
      </c>
    </row>
    <row r="7" customFormat="false" ht="14" hidden="false" customHeight="false" outlineLevel="0" collapsed="false">
      <c r="A7" s="0" t="s">
        <v>86</v>
      </c>
      <c r="B7" s="1" t="n">
        <v>43867</v>
      </c>
    </row>
    <row r="8" customFormat="false" ht="14" hidden="false" customHeight="false" outlineLevel="0" collapsed="false">
      <c r="A8" s="0" t="s">
        <v>86</v>
      </c>
      <c r="B8" s="1" t="n">
        <v>43868</v>
      </c>
    </row>
    <row r="9" customFormat="false" ht="14" hidden="false" customHeight="false" outlineLevel="0" collapsed="false">
      <c r="A9" s="0" t="s">
        <v>86</v>
      </c>
      <c r="B9" s="1" t="n">
        <v>43869</v>
      </c>
    </row>
    <row r="10" customFormat="false" ht="14" hidden="false" customHeight="false" outlineLevel="0" collapsed="false">
      <c r="A10" s="0" t="s">
        <v>86</v>
      </c>
      <c r="B10" s="1" t="n">
        <v>43870</v>
      </c>
    </row>
    <row r="11" customFormat="false" ht="14" hidden="false" customHeight="false" outlineLevel="0" collapsed="false">
      <c r="A11" s="0" t="s">
        <v>86</v>
      </c>
      <c r="B11" s="1" t="n">
        <v>43871</v>
      </c>
    </row>
    <row r="12" customFormat="false" ht="14" hidden="false" customHeight="false" outlineLevel="0" collapsed="false">
      <c r="A12" s="0" t="s">
        <v>86</v>
      </c>
      <c r="B12" s="1" t="n">
        <v>43872</v>
      </c>
    </row>
    <row r="13" customFormat="false" ht="14" hidden="false" customHeight="false" outlineLevel="0" collapsed="false">
      <c r="A13" s="0" t="s">
        <v>86</v>
      </c>
      <c r="B13" s="1" t="n">
        <v>43873</v>
      </c>
    </row>
    <row r="14" customFormat="false" ht="14" hidden="false" customHeight="false" outlineLevel="0" collapsed="false">
      <c r="A14" s="0" t="s">
        <v>86</v>
      </c>
      <c r="B14" s="1" t="n">
        <v>43874</v>
      </c>
    </row>
    <row r="15" customFormat="false" ht="14" hidden="false" customHeight="false" outlineLevel="0" collapsed="false">
      <c r="A15" s="0" t="s">
        <v>86</v>
      </c>
      <c r="B15" s="1" t="n">
        <v>43875</v>
      </c>
    </row>
    <row r="16" customFormat="false" ht="14" hidden="false" customHeight="false" outlineLevel="0" collapsed="false">
      <c r="A16" s="0" t="s">
        <v>86</v>
      </c>
      <c r="B16" s="1" t="n">
        <v>43876</v>
      </c>
    </row>
    <row r="17" customFormat="false" ht="14" hidden="false" customHeight="false" outlineLevel="0" collapsed="false">
      <c r="A17" s="0" t="s">
        <v>86</v>
      </c>
      <c r="B17" s="1" t="n">
        <v>43877</v>
      </c>
    </row>
    <row r="18" customFormat="false" ht="14" hidden="false" customHeight="false" outlineLevel="0" collapsed="false">
      <c r="A18" s="0" t="s">
        <v>86</v>
      </c>
      <c r="B18" s="1" t="n">
        <v>43878</v>
      </c>
    </row>
    <row r="19" customFormat="false" ht="14" hidden="false" customHeight="false" outlineLevel="0" collapsed="false">
      <c r="A19" s="0" t="s">
        <v>86</v>
      </c>
      <c r="B19" s="1" t="n">
        <v>43879</v>
      </c>
    </row>
    <row r="20" customFormat="false" ht="14" hidden="false" customHeight="false" outlineLevel="0" collapsed="false">
      <c r="A20" s="0" t="s">
        <v>86</v>
      </c>
      <c r="B20" s="1" t="n">
        <v>43880</v>
      </c>
    </row>
    <row r="21" customFormat="false" ht="14" hidden="false" customHeight="false" outlineLevel="0" collapsed="false">
      <c r="A21" s="0" t="s">
        <v>86</v>
      </c>
      <c r="B21" s="1" t="n">
        <v>43881</v>
      </c>
    </row>
    <row r="22" customFormat="false" ht="14" hidden="false" customHeight="false" outlineLevel="0" collapsed="false">
      <c r="A22" s="0" t="s">
        <v>86</v>
      </c>
      <c r="B22" s="1" t="n">
        <v>43882</v>
      </c>
    </row>
    <row r="23" customFormat="false" ht="14" hidden="false" customHeight="false" outlineLevel="0" collapsed="false">
      <c r="A23" s="0" t="s">
        <v>86</v>
      </c>
      <c r="B23" s="1" t="n">
        <v>43883</v>
      </c>
    </row>
    <row r="24" customFormat="false" ht="14" hidden="false" customHeight="false" outlineLevel="0" collapsed="false">
      <c r="A24" s="0" t="s">
        <v>86</v>
      </c>
      <c r="B24" s="1" t="n">
        <v>43884</v>
      </c>
    </row>
    <row r="25" customFormat="false" ht="14" hidden="false" customHeight="false" outlineLevel="0" collapsed="false">
      <c r="A25" s="0" t="s">
        <v>86</v>
      </c>
      <c r="B25" s="1" t="n">
        <v>43885</v>
      </c>
    </row>
    <row r="26" customFormat="false" ht="14" hidden="false" customHeight="false" outlineLevel="0" collapsed="false">
      <c r="A26" s="0" t="s">
        <v>86</v>
      </c>
      <c r="B26" s="1" t="n">
        <v>43886</v>
      </c>
    </row>
    <row r="27" customFormat="false" ht="14" hidden="false" customHeight="false" outlineLevel="0" collapsed="false">
      <c r="A27" s="0" t="s">
        <v>86</v>
      </c>
      <c r="B27" s="1" t="n">
        <v>43887</v>
      </c>
    </row>
    <row r="28" customFormat="false" ht="14" hidden="false" customHeight="false" outlineLevel="0" collapsed="false">
      <c r="A28" s="0" t="s">
        <v>86</v>
      </c>
      <c r="B28" s="1" t="n">
        <v>43888</v>
      </c>
    </row>
    <row r="29" customFormat="false" ht="14" hidden="false" customHeight="false" outlineLevel="0" collapsed="false">
      <c r="A29" s="0" t="s">
        <v>86</v>
      </c>
      <c r="B29" s="1" t="n">
        <v>43889</v>
      </c>
    </row>
    <row r="30" customFormat="false" ht="14" hidden="false" customHeight="false" outlineLevel="0" collapsed="false">
      <c r="A30" s="0" t="s">
        <v>86</v>
      </c>
      <c r="B30" s="1" t="n">
        <v>43890</v>
      </c>
    </row>
    <row r="31" customFormat="false" ht="14" hidden="false" customHeight="false" outlineLevel="0" collapsed="false">
      <c r="A31" s="0" t="s">
        <v>86</v>
      </c>
      <c r="B31" s="1" t="n">
        <v>43891</v>
      </c>
    </row>
    <row r="32" customFormat="false" ht="14" hidden="false" customHeight="false" outlineLevel="0" collapsed="false">
      <c r="A32" s="0" t="s">
        <v>86</v>
      </c>
      <c r="B32" s="1" t="n">
        <v>43892</v>
      </c>
    </row>
    <row r="33" customFormat="false" ht="14" hidden="false" customHeight="false" outlineLevel="0" collapsed="false">
      <c r="A33" s="0" t="s">
        <v>86</v>
      </c>
      <c r="B33" s="1" t="n">
        <v>43893</v>
      </c>
    </row>
    <row r="34" customFormat="false" ht="14" hidden="false" customHeight="false" outlineLevel="0" collapsed="false">
      <c r="A34" s="0" t="s">
        <v>86</v>
      </c>
      <c r="B34" s="1" t="n">
        <v>43894</v>
      </c>
    </row>
    <row r="35" customFormat="false" ht="14" hidden="false" customHeight="false" outlineLevel="0" collapsed="false">
      <c r="A35" s="0" t="s">
        <v>86</v>
      </c>
      <c r="B35" s="1" t="n">
        <v>43895</v>
      </c>
    </row>
    <row r="36" customFormat="false" ht="14" hidden="false" customHeight="false" outlineLevel="0" collapsed="false">
      <c r="A36" s="0" t="s">
        <v>86</v>
      </c>
      <c r="B36" s="1" t="n">
        <v>43896</v>
      </c>
    </row>
    <row r="37" customFormat="false" ht="14.75" hidden="false" customHeight="false" outlineLevel="0" collapsed="false">
      <c r="A37" s="0" t="s">
        <v>86</v>
      </c>
      <c r="B37" s="1" t="n">
        <v>43897</v>
      </c>
      <c r="C37" s="0" t="n">
        <v>2</v>
      </c>
      <c r="D37" s="0" t="n">
        <v>2</v>
      </c>
      <c r="H37" s="0" t="n">
        <v>2</v>
      </c>
    </row>
    <row r="38" customFormat="false" ht="15.25" hidden="false" customHeight="false" outlineLevel="0" collapsed="false">
      <c r="A38" s="0" t="s">
        <v>86</v>
      </c>
      <c r="B38" s="1" t="n">
        <v>43898</v>
      </c>
      <c r="C38" s="6" t="n">
        <v>2</v>
      </c>
      <c r="D38" s="6"/>
      <c r="E38" s="6"/>
      <c r="F38" s="6"/>
      <c r="G38" s="6"/>
      <c r="H38" s="6" t="n">
        <v>2</v>
      </c>
    </row>
    <row r="39" customFormat="false" ht="14" hidden="false" customHeight="false" outlineLevel="0" collapsed="false">
      <c r="A39" s="0" t="s">
        <v>86</v>
      </c>
      <c r="B39" s="1" t="n">
        <v>43899</v>
      </c>
      <c r="C39" s="0" t="n">
        <v>2</v>
      </c>
      <c r="H39" s="0" t="n">
        <v>2</v>
      </c>
      <c r="J39" s="0" t="n">
        <v>0.1</v>
      </c>
    </row>
    <row r="40" customFormat="false" ht="14" hidden="false" customHeight="false" outlineLevel="0" collapsed="false">
      <c r="A40" s="0" t="s">
        <v>86</v>
      </c>
      <c r="B40" s="1" t="n">
        <v>43900</v>
      </c>
      <c r="C40" s="0" t="n">
        <v>2</v>
      </c>
      <c r="H40" s="0" t="n">
        <v>2</v>
      </c>
      <c r="J40" s="0" t="n">
        <v>0.1</v>
      </c>
    </row>
    <row r="41" customFormat="false" ht="14" hidden="false" customHeight="false" outlineLevel="0" collapsed="false">
      <c r="A41" s="0" t="s">
        <v>86</v>
      </c>
      <c r="B41" s="1" t="n">
        <v>43901</v>
      </c>
      <c r="C41" s="0" t="n">
        <v>2</v>
      </c>
      <c r="H41" s="0" t="n">
        <v>2</v>
      </c>
      <c r="J41" s="0" t="n">
        <v>0.1</v>
      </c>
    </row>
    <row r="42" customFormat="false" ht="14" hidden="false" customHeight="false" outlineLevel="0" collapsed="false">
      <c r="A42" s="0" t="s">
        <v>86</v>
      </c>
      <c r="B42" s="1" t="n">
        <v>43902</v>
      </c>
      <c r="C42" s="0" t="n">
        <v>2</v>
      </c>
      <c r="H42" s="0" t="n">
        <v>2</v>
      </c>
      <c r="J42" s="0" t="n">
        <v>0.1</v>
      </c>
    </row>
    <row r="43" customFormat="false" ht="14" hidden="false" customHeight="false" outlineLevel="0" collapsed="false">
      <c r="A43" s="0" t="s">
        <v>86</v>
      </c>
      <c r="B43" s="1" t="n">
        <v>43903</v>
      </c>
      <c r="C43" s="0" t="n">
        <v>2</v>
      </c>
      <c r="H43" s="0" t="n">
        <v>2</v>
      </c>
      <c r="J43" s="0" t="n">
        <v>0.1</v>
      </c>
    </row>
    <row r="44" customFormat="false" ht="14" hidden="false" customHeight="false" outlineLevel="0" collapsed="false">
      <c r="A44" s="0" t="s">
        <v>86</v>
      </c>
      <c r="B44" s="1" t="n">
        <v>43904</v>
      </c>
      <c r="C44" s="0" t="n">
        <v>2</v>
      </c>
      <c r="H44" s="0" t="n">
        <v>2</v>
      </c>
      <c r="J44" s="0" t="n">
        <v>0.1</v>
      </c>
    </row>
    <row r="45" customFormat="false" ht="14" hidden="false" customHeight="false" outlineLevel="0" collapsed="false">
      <c r="A45" s="0" t="s">
        <v>86</v>
      </c>
      <c r="B45" s="1" t="n">
        <v>43905</v>
      </c>
      <c r="C45" s="0" t="n">
        <v>2</v>
      </c>
      <c r="H45" s="0" t="n">
        <v>2</v>
      </c>
      <c r="J45" s="0" t="n">
        <v>0.1</v>
      </c>
    </row>
    <row r="46" customFormat="false" ht="14.75" hidden="false" customHeight="false" outlineLevel="0" collapsed="false">
      <c r="A46" s="0" t="s">
        <v>86</v>
      </c>
      <c r="B46" s="1" t="n">
        <v>43906</v>
      </c>
      <c r="C46" s="0" t="n">
        <v>4</v>
      </c>
      <c r="D46" s="0" t="n">
        <v>2</v>
      </c>
      <c r="H46" s="0" t="n">
        <v>4</v>
      </c>
      <c r="J46" s="0" t="n">
        <v>0.2</v>
      </c>
    </row>
    <row r="47" customFormat="false" ht="15.25" hidden="false" customHeight="false" outlineLevel="0" collapsed="false">
      <c r="A47" s="0" t="s">
        <v>86</v>
      </c>
      <c r="B47" s="1" t="n">
        <v>43907</v>
      </c>
      <c r="C47" s="6" t="n">
        <v>4</v>
      </c>
      <c r="D47" s="6"/>
      <c r="E47" s="6"/>
      <c r="F47" s="6"/>
      <c r="G47" s="6"/>
      <c r="H47" s="6" t="n">
        <v>4</v>
      </c>
      <c r="I47" s="6"/>
      <c r="J47" s="6" t="n">
        <v>0.2</v>
      </c>
    </row>
    <row r="48" customFormat="false" ht="14.75" hidden="false" customHeight="false" outlineLevel="0" collapsed="false">
      <c r="A48" s="0" t="s">
        <v>86</v>
      </c>
      <c r="B48" s="1" t="n">
        <v>43908</v>
      </c>
      <c r="C48" s="0" t="n">
        <v>10</v>
      </c>
      <c r="D48" s="0" t="n">
        <v>5</v>
      </c>
      <c r="H48" s="0" t="n">
        <v>10</v>
      </c>
      <c r="J48" s="0" t="n">
        <v>0.4</v>
      </c>
    </row>
    <row r="49" customFormat="false" ht="15.25" hidden="false" customHeight="false" outlineLevel="0" collapsed="false">
      <c r="A49" s="0" t="s">
        <v>86</v>
      </c>
      <c r="B49" s="1" t="n">
        <v>43909</v>
      </c>
      <c r="C49" s="6" t="n">
        <v>13</v>
      </c>
      <c r="D49" s="47" t="n">
        <v>3</v>
      </c>
      <c r="E49" s="6"/>
      <c r="F49" s="6"/>
      <c r="G49" s="6"/>
      <c r="H49" s="6" t="n">
        <v>13</v>
      </c>
      <c r="I49" s="6"/>
      <c r="J49" s="6" t="n">
        <v>0.5</v>
      </c>
    </row>
    <row r="50" customFormat="false" ht="15.25" hidden="false" customHeight="false" outlineLevel="0" collapsed="false">
      <c r="A50" s="0" t="s">
        <v>86</v>
      </c>
      <c r="B50" s="1" t="n">
        <v>43910</v>
      </c>
      <c r="C50" s="6" t="n">
        <v>13</v>
      </c>
      <c r="D50" s="6"/>
      <c r="E50" s="6"/>
      <c r="F50" s="6"/>
      <c r="G50" s="6"/>
      <c r="H50" s="6" t="n">
        <v>13</v>
      </c>
      <c r="I50" s="6"/>
      <c r="J50" s="6" t="n">
        <v>0.5</v>
      </c>
    </row>
    <row r="51" customFormat="false" ht="15.25" hidden="false" customHeight="false" outlineLevel="0" collapsed="false">
      <c r="A51" s="0" t="s">
        <v>86</v>
      </c>
      <c r="B51" s="1" t="n">
        <v>43911</v>
      </c>
      <c r="C51" s="6" t="n">
        <v>27</v>
      </c>
      <c r="D51" s="6"/>
      <c r="E51" s="6"/>
      <c r="F51" s="6"/>
      <c r="G51" s="6" t="n">
        <v>2</v>
      </c>
      <c r="H51" s="6" t="n">
        <v>25</v>
      </c>
      <c r="I51" s="6"/>
      <c r="J51" s="6" t="n">
        <v>1</v>
      </c>
    </row>
    <row r="52" customFormat="false" ht="15.25" hidden="false" customHeight="false" outlineLevel="0" collapsed="false">
      <c r="A52" s="0" t="s">
        <v>86</v>
      </c>
      <c r="B52" s="1" t="n">
        <v>43912</v>
      </c>
      <c r="C52" s="6" t="n">
        <v>40</v>
      </c>
      <c r="D52" s="47" t="n">
        <v>13</v>
      </c>
      <c r="E52" s="6"/>
      <c r="F52" s="6"/>
      <c r="G52" s="6" t="n">
        <v>2</v>
      </c>
      <c r="H52" s="6" t="n">
        <v>38</v>
      </c>
      <c r="I52" s="6"/>
      <c r="J52" s="6" t="n">
        <v>2</v>
      </c>
    </row>
    <row r="53" customFormat="false" ht="15.25" hidden="false" customHeight="false" outlineLevel="0" collapsed="false">
      <c r="A53" s="0" t="s">
        <v>86</v>
      </c>
      <c r="B53" s="1" t="n">
        <v>43913</v>
      </c>
      <c r="C53" s="6" t="n">
        <v>40</v>
      </c>
      <c r="D53" s="6"/>
      <c r="E53" s="6"/>
      <c r="F53" s="6"/>
      <c r="G53" s="6" t="n">
        <v>2</v>
      </c>
      <c r="H53" s="6" t="n">
        <v>38</v>
      </c>
      <c r="I53" s="6"/>
      <c r="J53" s="6" t="n">
        <v>2</v>
      </c>
    </row>
    <row r="54" customFormat="false" ht="15.25" hidden="false" customHeight="false" outlineLevel="0" collapsed="false">
      <c r="A54" s="0" t="s">
        <v>86</v>
      </c>
      <c r="B54" s="1" t="n">
        <v>43914</v>
      </c>
      <c r="C54" s="6" t="n">
        <v>56</v>
      </c>
      <c r="D54" s="47" t="n">
        <v>16</v>
      </c>
      <c r="E54" s="6"/>
      <c r="F54" s="6"/>
      <c r="G54" s="6" t="n">
        <v>2</v>
      </c>
      <c r="H54" s="6" t="n">
        <v>54</v>
      </c>
      <c r="I54" s="6"/>
      <c r="J54" s="6" t="n">
        <v>2</v>
      </c>
    </row>
    <row r="55" customFormat="false" ht="15.25" hidden="false" customHeight="false" outlineLevel="0" collapsed="false">
      <c r="A55" s="0" t="s">
        <v>86</v>
      </c>
      <c r="B55" s="1" t="n">
        <v>43915</v>
      </c>
      <c r="C55" s="6" t="n">
        <v>66</v>
      </c>
      <c r="D55" s="47" t="n">
        <v>10</v>
      </c>
      <c r="E55" s="6"/>
      <c r="F55" s="6"/>
      <c r="G55" s="6" t="n">
        <v>2</v>
      </c>
      <c r="H55" s="6" t="n">
        <v>64</v>
      </c>
      <c r="I55" s="6"/>
      <c r="J55" s="6" t="n">
        <v>2</v>
      </c>
    </row>
    <row r="56" customFormat="false" ht="15.25" hidden="false" customHeight="false" outlineLevel="0" collapsed="false">
      <c r="A56" s="0" t="s">
        <v>86</v>
      </c>
      <c r="B56" s="1" t="n">
        <v>43916</v>
      </c>
      <c r="C56" s="6" t="n">
        <v>75</v>
      </c>
      <c r="D56" s="47" t="n">
        <v>9</v>
      </c>
      <c r="E56" s="6" t="n">
        <v>1</v>
      </c>
      <c r="F56" s="6"/>
      <c r="G56" s="6" t="n">
        <v>2</v>
      </c>
      <c r="H56" s="6" t="n">
        <v>72</v>
      </c>
      <c r="I56" s="6"/>
      <c r="J56" s="6" t="n">
        <v>3</v>
      </c>
      <c r="K56" s="6" t="n">
        <v>0.04</v>
      </c>
    </row>
    <row r="57" customFormat="false" ht="15.25" hidden="false" customHeight="false" outlineLevel="0" collapsed="false">
      <c r="A57" s="0" t="s">
        <v>86</v>
      </c>
      <c r="B57" s="1" t="n">
        <v>43917</v>
      </c>
      <c r="C57" s="6" t="n">
        <v>75</v>
      </c>
      <c r="D57" s="6"/>
      <c r="E57" s="6" t="n">
        <v>1</v>
      </c>
      <c r="F57" s="6"/>
      <c r="G57" s="6" t="n">
        <v>2</v>
      </c>
      <c r="H57" s="6" t="n">
        <v>72</v>
      </c>
      <c r="I57" s="6"/>
      <c r="J57" s="6" t="n">
        <v>3</v>
      </c>
      <c r="K57" s="6" t="n">
        <v>0.04</v>
      </c>
    </row>
    <row r="58" customFormat="false" ht="15.25" hidden="false" customHeight="false" outlineLevel="0" collapsed="false">
      <c r="A58" s="0" t="s">
        <v>86</v>
      </c>
      <c r="B58" s="1" t="n">
        <v>43918</v>
      </c>
      <c r="C58" s="6" t="n">
        <v>91</v>
      </c>
      <c r="D58" s="47" t="n">
        <v>16</v>
      </c>
      <c r="E58" s="6" t="n">
        <v>2</v>
      </c>
      <c r="F58" s="48" t="n">
        <v>1</v>
      </c>
      <c r="G58" s="6" t="n">
        <v>2</v>
      </c>
      <c r="H58" s="6" t="n">
        <v>87</v>
      </c>
      <c r="I58" s="6"/>
      <c r="J58" s="6" t="n">
        <v>3</v>
      </c>
      <c r="K58" s="6" t="n">
        <v>0.08</v>
      </c>
    </row>
    <row r="59" customFormat="false" ht="15.25" hidden="false" customHeight="false" outlineLevel="0" collapsed="false">
      <c r="A59" s="0" t="s">
        <v>86</v>
      </c>
      <c r="B59" s="1" t="n">
        <v>43919</v>
      </c>
      <c r="C59" s="6" t="n">
        <v>91</v>
      </c>
      <c r="D59" s="6"/>
      <c r="E59" s="6" t="n">
        <v>2</v>
      </c>
      <c r="F59" s="6"/>
      <c r="G59" s="6" t="n">
        <v>2</v>
      </c>
      <c r="H59" s="6" t="n">
        <v>87</v>
      </c>
      <c r="I59" s="6"/>
      <c r="J59" s="6" t="n">
        <v>3</v>
      </c>
      <c r="K59" s="6" t="n">
        <v>0.08</v>
      </c>
    </row>
    <row r="60" customFormat="false" ht="15.25" hidden="false" customHeight="false" outlineLevel="0" collapsed="false">
      <c r="A60" s="0" t="s">
        <v>86</v>
      </c>
      <c r="B60" s="1" t="n">
        <v>43920</v>
      </c>
      <c r="C60" s="6" t="n">
        <v>139</v>
      </c>
      <c r="D60" s="47" t="n">
        <v>48</v>
      </c>
      <c r="E60" s="6" t="n">
        <v>6</v>
      </c>
      <c r="F60" s="48" t="n">
        <v>4</v>
      </c>
      <c r="G60" s="6" t="n">
        <v>5</v>
      </c>
      <c r="H60" s="6" t="n">
        <v>128</v>
      </c>
      <c r="I60" s="6"/>
      <c r="J60" s="6" t="n">
        <v>5</v>
      </c>
      <c r="K60" s="6" t="n">
        <v>0.2</v>
      </c>
    </row>
    <row r="61" customFormat="false" ht="15.25" hidden="false" customHeight="false" outlineLevel="0" collapsed="false">
      <c r="A61" s="0" t="s">
        <v>86</v>
      </c>
      <c r="B61" s="1" t="n">
        <v>43921</v>
      </c>
      <c r="C61" s="6" t="n">
        <v>139</v>
      </c>
      <c r="D61" s="6"/>
      <c r="E61" s="6" t="n">
        <v>6</v>
      </c>
      <c r="F61" s="6"/>
      <c r="G61" s="6" t="n">
        <v>5</v>
      </c>
      <c r="H61" s="6" t="n">
        <v>128</v>
      </c>
      <c r="I61" s="6"/>
      <c r="J61" s="6" t="n">
        <v>5</v>
      </c>
      <c r="K61" s="6" t="n">
        <v>0.2</v>
      </c>
    </row>
    <row r="62" customFormat="false" ht="15.25" hidden="false" customHeight="false" outlineLevel="0" collapsed="false">
      <c r="A62" s="0" t="s">
        <v>86</v>
      </c>
      <c r="B62" s="1" t="n">
        <v>43922</v>
      </c>
      <c r="C62" s="6" t="n">
        <v>193</v>
      </c>
      <c r="D62" s="47" t="n">
        <v>54</v>
      </c>
      <c r="E62" s="6" t="n">
        <v>6</v>
      </c>
      <c r="F62" s="6"/>
      <c r="G62" s="6" t="n">
        <v>5</v>
      </c>
      <c r="H62" s="6" t="n">
        <v>182</v>
      </c>
      <c r="I62" s="6"/>
      <c r="J62" s="6" t="n">
        <v>7</v>
      </c>
      <c r="K62" s="6" t="n">
        <v>0.2</v>
      </c>
    </row>
    <row r="63" customFormat="false" ht="15.25" hidden="false" customHeight="false" outlineLevel="0" collapsed="false">
      <c r="A63" s="0" t="s">
        <v>86</v>
      </c>
      <c r="B63" s="1" t="n">
        <v>43923</v>
      </c>
      <c r="C63" s="6" t="n">
        <v>233</v>
      </c>
      <c r="D63" s="47" t="n">
        <v>40</v>
      </c>
      <c r="E63" s="6" t="n">
        <v>6</v>
      </c>
      <c r="F63" s="6"/>
      <c r="G63" s="6" t="n">
        <v>10</v>
      </c>
      <c r="H63" s="6" t="n">
        <v>217</v>
      </c>
      <c r="I63" s="6"/>
      <c r="J63" s="6" t="n">
        <v>9</v>
      </c>
      <c r="K63" s="6" t="n">
        <v>0.2</v>
      </c>
    </row>
    <row r="64" customFormat="false" ht="15.25" hidden="false" customHeight="false" outlineLevel="0" collapsed="false">
      <c r="A64" s="0" t="s">
        <v>86</v>
      </c>
      <c r="B64" s="1" t="n">
        <v>43924</v>
      </c>
      <c r="C64" s="6" t="n">
        <v>306</v>
      </c>
      <c r="D64" s="47" t="n">
        <v>73</v>
      </c>
      <c r="E64" s="6" t="n">
        <v>7</v>
      </c>
      <c r="F64" s="48" t="n">
        <v>1</v>
      </c>
      <c r="G64" s="6" t="n">
        <v>10</v>
      </c>
      <c r="H64" s="6" t="n">
        <v>289</v>
      </c>
      <c r="I64" s="6"/>
      <c r="J64" s="6" t="n">
        <v>12</v>
      </c>
      <c r="K64" s="6" t="n">
        <v>0.3</v>
      </c>
    </row>
    <row r="65" customFormat="false" ht="15.25" hidden="false" customHeight="false" outlineLevel="0" collapsed="false">
      <c r="A65" s="0" t="s">
        <v>86</v>
      </c>
      <c r="B65" s="1" t="n">
        <v>43925</v>
      </c>
      <c r="C65" s="6" t="n">
        <v>509</v>
      </c>
      <c r="D65" s="47" t="n">
        <v>203</v>
      </c>
      <c r="E65" s="6" t="n">
        <v>8</v>
      </c>
      <c r="F65" s="48" t="n">
        <v>1</v>
      </c>
      <c r="G65" s="6" t="n">
        <v>17</v>
      </c>
      <c r="H65" s="6" t="n">
        <v>484</v>
      </c>
      <c r="I65" s="6"/>
      <c r="J65" s="6" t="n">
        <v>19</v>
      </c>
      <c r="K65" s="6" t="n">
        <v>0.3</v>
      </c>
    </row>
    <row r="66" customFormat="false" ht="15.25" hidden="false" customHeight="false" outlineLevel="0" collapsed="false">
      <c r="A66" s="0" t="s">
        <v>86</v>
      </c>
      <c r="B66" s="1" t="n">
        <v>43926</v>
      </c>
      <c r="C66" s="6" t="n">
        <v>555</v>
      </c>
      <c r="D66" s="47" t="n">
        <v>46</v>
      </c>
      <c r="E66" s="6" t="n">
        <v>9</v>
      </c>
      <c r="F66" s="48" t="n">
        <v>1</v>
      </c>
      <c r="G66" s="6" t="n">
        <v>17</v>
      </c>
      <c r="H66" s="6" t="n">
        <v>529</v>
      </c>
      <c r="I66" s="6"/>
      <c r="J66" s="6" t="n">
        <v>21</v>
      </c>
      <c r="K66" s="6" t="n">
        <v>0.3</v>
      </c>
      <c r="L66" s="6"/>
    </row>
    <row r="67" customFormat="false" ht="15.25" hidden="false" customHeight="false" outlineLevel="0" collapsed="false">
      <c r="A67" s="0" t="s">
        <v>86</v>
      </c>
      <c r="B67" s="1" t="n">
        <v>43927</v>
      </c>
      <c r="C67" s="6" t="n">
        <v>650</v>
      </c>
      <c r="D67" s="47" t="n">
        <v>95</v>
      </c>
      <c r="E67" s="6" t="n">
        <v>9</v>
      </c>
      <c r="F67" s="6"/>
      <c r="G67" s="6" t="n">
        <v>17</v>
      </c>
      <c r="H67" s="6" t="n">
        <v>624</v>
      </c>
      <c r="I67" s="6"/>
      <c r="J67" s="6" t="n">
        <v>24</v>
      </c>
      <c r="K67" s="6" t="n">
        <v>0.3</v>
      </c>
    </row>
    <row r="68" customFormat="false" ht="15.25" hidden="false" customHeight="false" outlineLevel="0" collapsed="false">
      <c r="A68" s="0" t="s">
        <v>86</v>
      </c>
      <c r="B68" s="1" t="n">
        <v>43928</v>
      </c>
      <c r="C68" s="6" t="n">
        <v>658</v>
      </c>
      <c r="D68" s="47" t="n">
        <v>8</v>
      </c>
      <c r="E68" s="6" t="n">
        <v>9</v>
      </c>
      <c r="F68" s="6"/>
      <c r="G68" s="6" t="n">
        <v>17</v>
      </c>
      <c r="H68" s="6" t="n">
        <v>632</v>
      </c>
      <c r="I68" s="6"/>
      <c r="J68" s="6" t="n">
        <v>25</v>
      </c>
      <c r="K68" s="6" t="n">
        <v>0.3</v>
      </c>
      <c r="L68" s="6"/>
    </row>
    <row r="69" customFormat="false" ht="15.25" hidden="false" customHeight="false" outlineLevel="0" collapsed="false">
      <c r="A69" s="0" t="s">
        <v>86</v>
      </c>
      <c r="B69" s="1" t="n">
        <v>43929</v>
      </c>
      <c r="C69" s="6" t="n">
        <v>658</v>
      </c>
      <c r="D69" s="6"/>
      <c r="E69" s="6" t="n">
        <v>9</v>
      </c>
      <c r="F69" s="6"/>
      <c r="G69" s="6" t="n">
        <v>43</v>
      </c>
      <c r="H69" s="6" t="n">
        <v>606</v>
      </c>
      <c r="I69" s="6"/>
      <c r="J69" s="6" t="n">
        <v>25</v>
      </c>
      <c r="K69" s="6" t="n">
        <v>0.3</v>
      </c>
    </row>
    <row r="70" customFormat="false" ht="15.25" hidden="false" customHeight="false" outlineLevel="0" collapsed="false">
      <c r="A70" s="0" t="s">
        <v>86</v>
      </c>
      <c r="B70" s="1" t="n">
        <v>43930</v>
      </c>
      <c r="C70" s="6" t="n">
        <v>730</v>
      </c>
      <c r="D70" s="47" t="n">
        <v>45</v>
      </c>
      <c r="E70" s="6" t="n">
        <v>10</v>
      </c>
      <c r="F70" s="48" t="n">
        <v>1</v>
      </c>
      <c r="G70" s="6" t="n">
        <v>60</v>
      </c>
      <c r="H70" s="6" t="n">
        <v>660</v>
      </c>
      <c r="I70" s="6"/>
      <c r="J70" s="6" t="n">
        <v>27</v>
      </c>
      <c r="K70" s="6" t="n">
        <v>0.4</v>
      </c>
    </row>
    <row r="71" customFormat="false" ht="15.25" hidden="false" customHeight="false" outlineLevel="0" collapsed="false">
      <c r="A71" s="0" t="s">
        <v>86</v>
      </c>
      <c r="B71" s="1" t="n">
        <v>43931</v>
      </c>
      <c r="C71" s="6" t="n">
        <v>730</v>
      </c>
      <c r="D71" s="6"/>
      <c r="E71" s="6" t="n">
        <v>10</v>
      </c>
      <c r="F71" s="6"/>
      <c r="G71" s="6" t="n">
        <v>60</v>
      </c>
      <c r="H71" s="6" t="n">
        <v>660</v>
      </c>
      <c r="I71" s="6"/>
      <c r="J71" s="6" t="n">
        <v>27</v>
      </c>
      <c r="K71" s="6" t="n">
        <v>0.4</v>
      </c>
    </row>
    <row r="72" customFormat="false" ht="15.25" hidden="false" customHeight="false" outlineLevel="0" collapsed="false">
      <c r="A72" s="0" t="s">
        <v>86</v>
      </c>
      <c r="B72" s="1" t="n">
        <v>43932</v>
      </c>
      <c r="C72" s="6" t="n">
        <v>820</v>
      </c>
      <c r="D72" s="47" t="n">
        <v>17</v>
      </c>
      <c r="E72" s="6" t="n">
        <v>12</v>
      </c>
      <c r="F72" s="6"/>
      <c r="G72" s="6" t="n">
        <v>98</v>
      </c>
      <c r="H72" s="6" t="n">
        <v>710</v>
      </c>
      <c r="I72" s="6"/>
      <c r="J72" s="6" t="n">
        <v>31</v>
      </c>
      <c r="K72" s="6" t="n">
        <v>0.5</v>
      </c>
    </row>
    <row r="73" customFormat="false" ht="15.25" hidden="false" customHeight="false" outlineLevel="0" collapsed="false">
      <c r="A73" s="0" t="s">
        <v>86</v>
      </c>
      <c r="B73" s="1" t="n">
        <v>43933</v>
      </c>
      <c r="C73" s="6" t="n">
        <v>820</v>
      </c>
      <c r="D73" s="6"/>
      <c r="E73" s="6" t="n">
        <v>12</v>
      </c>
      <c r="F73" s="6"/>
      <c r="G73" s="6" t="n">
        <v>98</v>
      </c>
      <c r="H73" s="6" t="n">
        <v>710</v>
      </c>
      <c r="I73" s="6"/>
      <c r="J73" s="6" t="n">
        <v>31</v>
      </c>
      <c r="K73" s="6" t="n">
        <v>0.5</v>
      </c>
    </row>
    <row r="74" customFormat="false" ht="15.25" hidden="false" customHeight="false" outlineLevel="0" collapsed="false">
      <c r="A74" s="0" t="s">
        <v>86</v>
      </c>
      <c r="B74" s="1" t="n">
        <v>43934</v>
      </c>
      <c r="C74" s="6" t="n">
        <v>820</v>
      </c>
      <c r="D74" s="6"/>
      <c r="E74" s="6" t="n">
        <v>12</v>
      </c>
      <c r="F74" s="6"/>
      <c r="G74" s="6" t="n">
        <v>98</v>
      </c>
      <c r="H74" s="6" t="n">
        <v>710</v>
      </c>
      <c r="I74" s="6"/>
      <c r="J74" s="6" t="n">
        <v>31</v>
      </c>
      <c r="K74" s="6" t="n">
        <v>0.5</v>
      </c>
    </row>
    <row r="75" customFormat="false" ht="14.75" hidden="false" customHeight="false" outlineLevel="0" collapsed="false">
      <c r="A75" s="0" t="s">
        <v>86</v>
      </c>
      <c r="B75" s="1" t="n">
        <v>43935</v>
      </c>
      <c r="C75" s="52" t="n">
        <v>820</v>
      </c>
      <c r="D75" s="52"/>
      <c r="E75" s="52" t="n">
        <v>12</v>
      </c>
      <c r="F75" s="52"/>
      <c r="G75" s="52" t="n">
        <v>98</v>
      </c>
      <c r="H75" s="52" t="n">
        <v>710</v>
      </c>
      <c r="I75" s="52"/>
      <c r="J75" s="52" t="n">
        <v>31</v>
      </c>
      <c r="K75" s="52" t="n">
        <v>0.5</v>
      </c>
      <c r="L75" s="52"/>
    </row>
    <row r="76" customFormat="false" ht="14" hidden="false" customHeight="false" outlineLevel="0" collapsed="false">
      <c r="A76" s="0" t="s">
        <v>86</v>
      </c>
      <c r="B76" s="1" t="n">
        <v>43936</v>
      </c>
      <c r="C76" s="2" t="n">
        <v>848</v>
      </c>
      <c r="D76" s="2" t="n">
        <v>28</v>
      </c>
      <c r="E76" s="2" t="n">
        <v>14</v>
      </c>
      <c r="F76" s="2" t="n">
        <v>2</v>
      </c>
      <c r="G76" s="2" t="n">
        <v>130</v>
      </c>
      <c r="H76" s="2" t="n">
        <v>704</v>
      </c>
      <c r="I76" s="2" t="n">
        <v>0</v>
      </c>
      <c r="J76" s="2" t="n">
        <v>32</v>
      </c>
      <c r="K76" s="2" t="n">
        <v>0.5</v>
      </c>
    </row>
    <row r="77" customFormat="false" ht="14" hidden="false" customHeight="false" outlineLevel="0" collapsed="false">
      <c r="A77" s="0" t="s">
        <v>86</v>
      </c>
      <c r="B77" s="1" t="n">
        <v>43937</v>
      </c>
      <c r="C77" s="2" t="n">
        <v>848</v>
      </c>
      <c r="D77" s="0" t="n">
        <v>0</v>
      </c>
      <c r="E77" s="0" t="n">
        <v>17</v>
      </c>
      <c r="F77" s="0" t="n">
        <v>3</v>
      </c>
      <c r="G77" s="0" t="n">
        <v>165</v>
      </c>
      <c r="H77" s="0" t="n">
        <v>666</v>
      </c>
      <c r="I77" s="0" t="n">
        <v>0</v>
      </c>
      <c r="J77" s="0" t="n">
        <v>32</v>
      </c>
      <c r="K77" s="0" t="n">
        <v>0.6</v>
      </c>
    </row>
    <row r="78" customFormat="false" ht="14" hidden="false" customHeight="false" outlineLevel="0" collapsed="false">
      <c r="A78" s="0" t="s">
        <v>86</v>
      </c>
      <c r="B78" s="1" t="n">
        <v>43938</v>
      </c>
      <c r="C78" s="0" t="n">
        <v>996</v>
      </c>
      <c r="D78" s="0" t="n">
        <v>148</v>
      </c>
      <c r="E78" s="0" t="n">
        <v>22</v>
      </c>
      <c r="F78" s="0" t="n">
        <v>5</v>
      </c>
      <c r="G78" s="0" t="n">
        <v>164</v>
      </c>
      <c r="H78" s="0" t="n">
        <v>810</v>
      </c>
      <c r="I78" s="0" t="n">
        <v>0</v>
      </c>
      <c r="J78" s="0" t="n">
        <v>38</v>
      </c>
      <c r="K78" s="0" t="n">
        <v>0.8</v>
      </c>
    </row>
    <row r="79" customFormat="false" ht="14" hidden="false" customHeight="false" outlineLevel="0" collapsed="false">
      <c r="A79" s="0" t="s">
        <v>86</v>
      </c>
      <c r="B79" s="1" t="n">
        <v>43939</v>
      </c>
      <c r="C79" s="0" t="n">
        <v>996</v>
      </c>
      <c r="D79" s="0" t="n">
        <v>0</v>
      </c>
      <c r="E79" s="0" t="n">
        <v>22</v>
      </c>
      <c r="F79" s="0" t="n">
        <v>0</v>
      </c>
      <c r="G79" s="0" t="n">
        <v>164</v>
      </c>
      <c r="H79" s="0" t="n">
        <v>810</v>
      </c>
      <c r="I79" s="0" t="n">
        <v>0</v>
      </c>
      <c r="J79" s="0" t="n">
        <v>38</v>
      </c>
      <c r="K79" s="0" t="n">
        <v>0.8</v>
      </c>
    </row>
    <row r="80" customFormat="false" ht="14" hidden="false" customHeight="false" outlineLevel="0" collapsed="false">
      <c r="A80" s="0" t="s">
        <v>86</v>
      </c>
      <c r="B80" s="1" t="n">
        <v>43940</v>
      </c>
      <c r="C80" s="0" t="n">
        <v>1017</v>
      </c>
      <c r="D80" s="0" t="n">
        <v>21</v>
      </c>
      <c r="E80" s="0" t="n">
        <v>22</v>
      </c>
      <c r="F80" s="0" t="n">
        <v>0</v>
      </c>
      <c r="G80" s="0" t="n">
        <v>177</v>
      </c>
      <c r="H80" s="0" t="n">
        <v>818</v>
      </c>
      <c r="I80" s="0" t="n">
        <v>0</v>
      </c>
      <c r="J80" s="0" t="n">
        <v>38</v>
      </c>
      <c r="K80" s="0" t="n">
        <v>0.8</v>
      </c>
    </row>
    <row r="81" customFormat="false" ht="14" hidden="false" customHeight="false" outlineLevel="0" collapsed="false">
      <c r="A81" s="0" t="s">
        <v>86</v>
      </c>
      <c r="B81" s="1" t="n">
        <v>43941</v>
      </c>
      <c r="C81" s="2" t="n">
        <v>1017</v>
      </c>
      <c r="D81" s="0" t="n">
        <v>0</v>
      </c>
      <c r="E81" s="0" t="n">
        <v>42</v>
      </c>
      <c r="F81" s="0" t="n">
        <v>20</v>
      </c>
      <c r="G81" s="0" t="n">
        <v>305</v>
      </c>
      <c r="H81" s="0" t="n">
        <v>670</v>
      </c>
      <c r="I81" s="0" t="n">
        <v>33</v>
      </c>
      <c r="J81" s="0" t="n">
        <v>38</v>
      </c>
      <c r="K81" s="0" t="n">
        <v>2</v>
      </c>
    </row>
    <row r="82" customFormat="false" ht="14" hidden="false" customHeight="false" outlineLevel="0" collapsed="false">
      <c r="A82" s="0" t="s">
        <v>86</v>
      </c>
      <c r="B82" s="1" t="n">
        <v>43942</v>
      </c>
      <c r="C82" s="0" t="n">
        <v>1017</v>
      </c>
      <c r="D82" s="0" t="n">
        <v>0</v>
      </c>
      <c r="E82" s="0" t="n">
        <v>42</v>
      </c>
      <c r="F82" s="0" t="n">
        <v>0</v>
      </c>
      <c r="G82" s="0" t="n">
        <v>305</v>
      </c>
      <c r="H82" s="0" t="n">
        <v>670</v>
      </c>
      <c r="I82" s="0" t="n">
        <v>33</v>
      </c>
      <c r="J82" s="0" t="n">
        <v>38</v>
      </c>
      <c r="K82" s="0" t="n">
        <v>2</v>
      </c>
    </row>
    <row r="83" customFormat="false" ht="14" hidden="false" customHeight="false" outlineLevel="0" collapsed="false">
      <c r="A83" s="0" t="s">
        <v>86</v>
      </c>
      <c r="B83" s="1" t="n">
        <v>43943</v>
      </c>
      <c r="C83" s="0" t="n">
        <v>1163</v>
      </c>
      <c r="D83" s="0" t="n">
        <v>146</v>
      </c>
      <c r="E83" s="0" t="n">
        <v>43</v>
      </c>
      <c r="F83" s="0" t="n">
        <v>1</v>
      </c>
      <c r="G83" s="0" t="n">
        <v>329</v>
      </c>
      <c r="H83" s="0" t="n">
        <v>791</v>
      </c>
      <c r="I83" s="0" t="n">
        <v>33</v>
      </c>
      <c r="J83" s="0" t="n">
        <v>44</v>
      </c>
      <c r="K83" s="0" t="n">
        <v>2</v>
      </c>
    </row>
    <row r="84" customFormat="false" ht="14" hidden="false" customHeight="false" outlineLevel="0" collapsed="false">
      <c r="A84" s="0" t="s">
        <v>86</v>
      </c>
      <c r="B84" s="1" t="n">
        <v>43944</v>
      </c>
      <c r="C84" s="0" t="n">
        <v>1163</v>
      </c>
      <c r="D84" s="0" t="n">
        <v>0</v>
      </c>
      <c r="E84" s="0" t="n">
        <v>43</v>
      </c>
      <c r="F84" s="0" t="n">
        <v>0</v>
      </c>
      <c r="G84" s="0" t="n">
        <v>331</v>
      </c>
      <c r="H84" s="0" t="n">
        <v>789</v>
      </c>
      <c r="I84" s="0" t="n">
        <v>33</v>
      </c>
      <c r="J84" s="0" t="n">
        <v>44</v>
      </c>
      <c r="K84" s="0" t="n">
        <v>2</v>
      </c>
    </row>
    <row r="85" customFormat="false" ht="14" hidden="false" customHeight="false" outlineLevel="0" collapsed="false">
      <c r="A85" s="0" t="s">
        <v>86</v>
      </c>
      <c r="B85" s="1" t="n">
        <v>43945</v>
      </c>
      <c r="C85" s="0" t="n">
        <v>1334</v>
      </c>
      <c r="D85" s="0" t="n">
        <v>171</v>
      </c>
      <c r="E85" s="0" t="n">
        <v>43</v>
      </c>
      <c r="F85" s="0" t="n">
        <v>0</v>
      </c>
      <c r="G85" s="0" t="n">
        <v>668</v>
      </c>
      <c r="H85" s="0" t="n">
        <v>623</v>
      </c>
      <c r="I85" s="0" t="n">
        <v>33</v>
      </c>
      <c r="J85" s="0" t="n">
        <v>50</v>
      </c>
      <c r="K85" s="0" t="n">
        <v>2</v>
      </c>
    </row>
    <row r="86" customFormat="false" ht="14" hidden="false" customHeight="false" outlineLevel="0" collapsed="false">
      <c r="A86" s="0" t="s">
        <v>86</v>
      </c>
      <c r="B86" s="1" t="n">
        <v>43946</v>
      </c>
      <c r="C86" s="0" t="n">
        <v>1430</v>
      </c>
      <c r="D86" s="0" t="n">
        <v>96</v>
      </c>
      <c r="E86" s="0" t="n">
        <v>43</v>
      </c>
      <c r="F86" s="0" t="n">
        <v>0</v>
      </c>
      <c r="G86" s="0" t="n">
        <v>668</v>
      </c>
      <c r="H86" s="0" t="n">
        <v>719</v>
      </c>
      <c r="I86" s="0" t="n">
        <v>20</v>
      </c>
      <c r="J86" s="0" t="n">
        <v>54</v>
      </c>
      <c r="K86" s="0" t="n">
        <v>2</v>
      </c>
    </row>
    <row r="87" customFormat="false" ht="14" hidden="false" customHeight="false" outlineLevel="0" collapsed="false">
      <c r="A87" s="0" t="s">
        <v>86</v>
      </c>
      <c r="B87" s="1" t="n">
        <v>43947</v>
      </c>
      <c r="C87" s="0" t="n">
        <v>1518</v>
      </c>
      <c r="D87" s="0" t="n">
        <v>88</v>
      </c>
      <c r="E87" s="0" t="n">
        <v>53</v>
      </c>
      <c r="F87" s="0" t="n">
        <v>10</v>
      </c>
      <c r="G87" s="0" t="n">
        <v>697</v>
      </c>
      <c r="H87" s="0" t="n">
        <v>768</v>
      </c>
      <c r="I87" s="0" t="n">
        <v>28</v>
      </c>
      <c r="J87" s="0" t="n">
        <v>57</v>
      </c>
      <c r="K87" s="0" t="n">
        <v>2</v>
      </c>
    </row>
    <row r="88" customFormat="false" ht="14" hidden="false" customHeight="false" outlineLevel="0" collapsed="false">
      <c r="A88" s="0" t="s">
        <v>86</v>
      </c>
      <c r="B88" s="1" t="n">
        <v>43948</v>
      </c>
      <c r="C88" s="0" t="n">
        <v>1621</v>
      </c>
      <c r="D88" s="0" t="n">
        <v>103</v>
      </c>
      <c r="E88" s="0" t="n">
        <v>56</v>
      </c>
      <c r="F88" s="0" t="n">
        <v>3</v>
      </c>
      <c r="G88" s="0" t="n">
        <v>786</v>
      </c>
      <c r="H88" s="0" t="n">
        <v>779</v>
      </c>
      <c r="I88" s="0" t="n">
        <v>12</v>
      </c>
      <c r="J88" s="0" t="n">
        <v>61</v>
      </c>
      <c r="K88" s="0" t="n">
        <v>2</v>
      </c>
    </row>
    <row r="89" customFormat="false" ht="14" hidden="false" customHeight="false" outlineLevel="0" collapsed="false">
      <c r="A89" s="0" t="s">
        <v>86</v>
      </c>
      <c r="B89" s="1" t="n">
        <v>43949</v>
      </c>
      <c r="C89" s="0" t="n">
        <v>1621</v>
      </c>
      <c r="D89" s="0" t="n">
        <v>0</v>
      </c>
      <c r="E89" s="0" t="n">
        <v>56</v>
      </c>
      <c r="F89" s="0" t="n">
        <v>0</v>
      </c>
      <c r="G89" s="0" t="n">
        <v>786</v>
      </c>
      <c r="H89" s="0" t="n">
        <v>779</v>
      </c>
      <c r="I89" s="0" t="n">
        <v>12</v>
      </c>
      <c r="J89" s="0" t="n">
        <v>61</v>
      </c>
      <c r="K89" s="0" t="n">
        <v>2</v>
      </c>
    </row>
    <row r="90" customFormat="false" ht="14" hidden="false" customHeight="false" outlineLevel="0" collapsed="false">
      <c r="A90" s="0" t="s">
        <v>86</v>
      </c>
      <c r="B90" s="1" t="n">
        <v>43950</v>
      </c>
      <c r="C90" s="0" t="n">
        <v>1705</v>
      </c>
      <c r="D90" s="0" t="n">
        <v>84</v>
      </c>
      <c r="E90" s="0" t="n">
        <v>58</v>
      </c>
      <c r="F90" s="0" t="n">
        <v>2</v>
      </c>
      <c r="G90" s="0" t="n">
        <v>915</v>
      </c>
      <c r="H90" s="0" t="n">
        <v>732</v>
      </c>
      <c r="I90" s="0" t="n">
        <v>12</v>
      </c>
      <c r="J90" s="0" t="n">
        <v>64</v>
      </c>
      <c r="K90" s="0" t="n">
        <v>2</v>
      </c>
    </row>
    <row r="91" customFormat="false" ht="14" hidden="false" customHeight="false" outlineLevel="0" collapsed="false">
      <c r="A91" s="0" t="s">
        <v>86</v>
      </c>
      <c r="B91" s="1" t="n">
        <v>43951</v>
      </c>
      <c r="C91" s="2" t="n">
        <v>1806</v>
      </c>
      <c r="D91" s="2" t="n">
        <v>101</v>
      </c>
      <c r="E91" s="2" t="n">
        <v>61</v>
      </c>
      <c r="F91" s="2" t="n">
        <v>3</v>
      </c>
      <c r="G91" s="2" t="n">
        <v>934</v>
      </c>
      <c r="H91" s="2" t="n">
        <v>811</v>
      </c>
      <c r="I91" s="2" t="n">
        <v>12</v>
      </c>
      <c r="J91" s="2" t="n">
        <v>68</v>
      </c>
      <c r="K91" s="2" t="n">
        <v>2</v>
      </c>
    </row>
    <row r="92" customFormat="false" ht="14" hidden="false" customHeight="false" outlineLevel="0" collapsed="false">
      <c r="A92" s="0" t="s">
        <v>86</v>
      </c>
      <c r="B92" s="1" t="n">
        <v>43952</v>
      </c>
      <c r="C92" s="2" t="n">
        <v>1832</v>
      </c>
      <c r="D92" s="2" t="n">
        <v>26</v>
      </c>
      <c r="E92" s="2" t="n">
        <v>61</v>
      </c>
      <c r="F92" s="2" t="n">
        <v>0</v>
      </c>
      <c r="G92" s="2" t="n">
        <v>934</v>
      </c>
      <c r="H92" s="2" t="n">
        <v>837</v>
      </c>
      <c r="I92" s="2" t="n">
        <v>12</v>
      </c>
      <c r="J92" s="2" t="n">
        <v>69</v>
      </c>
      <c r="K92" s="2" t="n">
        <v>2</v>
      </c>
    </row>
    <row r="93" customFormat="false" ht="14" hidden="false" customHeight="false" outlineLevel="0" collapsed="false">
      <c r="A93" s="0" t="s">
        <v>86</v>
      </c>
      <c r="B93" s="1" t="n">
        <v>43953</v>
      </c>
      <c r="C93" s="0" t="n">
        <v>1832</v>
      </c>
      <c r="D93" s="0" t="n">
        <v>0</v>
      </c>
      <c r="E93" s="0" t="n">
        <v>61</v>
      </c>
      <c r="F93" s="0" t="n">
        <v>0</v>
      </c>
      <c r="G93" s="0" t="n">
        <v>934</v>
      </c>
      <c r="H93" s="0" t="n">
        <v>837</v>
      </c>
      <c r="I93" s="0" t="n">
        <v>12</v>
      </c>
      <c r="J93" s="0" t="n">
        <v>69</v>
      </c>
      <c r="K93" s="0" t="n">
        <v>2</v>
      </c>
    </row>
    <row r="94" customFormat="false" ht="14" hidden="false" customHeight="false" outlineLevel="0" collapsed="false">
      <c r="A94" s="0" t="s">
        <v>86</v>
      </c>
      <c r="B94" s="1" t="n">
        <v>43954</v>
      </c>
      <c r="C94" s="0" t="n">
        <v>2077</v>
      </c>
      <c r="D94" s="0" t="n">
        <v>245</v>
      </c>
      <c r="E94" s="0" t="n">
        <v>64</v>
      </c>
      <c r="F94" s="0" t="n">
        <v>3</v>
      </c>
      <c r="G94" s="0" t="n">
        <v>953</v>
      </c>
      <c r="H94" s="0" t="n">
        <v>1060</v>
      </c>
      <c r="I94" s="0" t="n">
        <v>12</v>
      </c>
      <c r="J94" s="0" t="n">
        <v>78</v>
      </c>
      <c r="K94" s="0" t="n">
        <v>2</v>
      </c>
    </row>
    <row r="95" customFormat="false" ht="14" hidden="false" customHeight="false" outlineLevel="0" collapsed="false">
      <c r="A95" s="0" t="s">
        <v>86</v>
      </c>
      <c r="B95" s="1" t="n">
        <v>43955</v>
      </c>
    </row>
    <row r="96" customFormat="false" ht="14" hidden="false" customHeight="false" outlineLevel="0" collapsed="false">
      <c r="A96" s="0" t="s">
        <v>86</v>
      </c>
      <c r="B96" s="1" t="n">
        <v>43956</v>
      </c>
    </row>
    <row r="97" customFormat="false" ht="14" hidden="false" customHeight="false" outlineLevel="0" collapsed="false">
      <c r="A97" s="0" t="s">
        <v>86</v>
      </c>
      <c r="B97" s="1" t="n">
        <v>43957</v>
      </c>
    </row>
    <row r="98" customFormat="false" ht="14" hidden="false" customHeight="false" outlineLevel="0" collapsed="false">
      <c r="A98" s="0" t="s">
        <v>86</v>
      </c>
      <c r="B98" s="1" t="n">
        <v>43958</v>
      </c>
    </row>
    <row r="99" customFormat="false" ht="14" hidden="false" customHeight="false" outlineLevel="0" collapsed="false">
      <c r="A99" s="0" t="s">
        <v>86</v>
      </c>
      <c r="B99" s="1" t="n">
        <v>43959</v>
      </c>
    </row>
    <row r="100" customFormat="false" ht="14" hidden="false" customHeight="false" outlineLevel="0" collapsed="false">
      <c r="A100" s="0" t="s">
        <v>86</v>
      </c>
      <c r="B100" s="1" t="n">
        <v>43960</v>
      </c>
    </row>
    <row r="101" customFormat="false" ht="14" hidden="false" customHeight="false" outlineLevel="0" collapsed="false">
      <c r="A101" s="0" t="s">
        <v>86</v>
      </c>
      <c r="B101" s="1" t="n">
        <v>43961</v>
      </c>
    </row>
    <row r="102" customFormat="false" ht="14" hidden="false" customHeight="false" outlineLevel="0" collapsed="false">
      <c r="A102" s="0" t="s">
        <v>86</v>
      </c>
      <c r="B102" s="1" t="n">
        <v>43962</v>
      </c>
    </row>
    <row r="103" customFormat="false" ht="14" hidden="false" customHeight="false" outlineLevel="0" collapsed="false">
      <c r="A103" s="0" t="s">
        <v>86</v>
      </c>
      <c r="B103" s="1" t="n">
        <v>43963</v>
      </c>
    </row>
    <row r="104" customFormat="false" ht="14" hidden="false" customHeight="false" outlineLevel="0" collapsed="false">
      <c r="A104" s="0" t="s">
        <v>86</v>
      </c>
      <c r="B104" s="1" t="n">
        <v>43964</v>
      </c>
    </row>
    <row r="105" customFormat="false" ht="14" hidden="false" customHeight="false" outlineLevel="0" collapsed="false">
      <c r="A105" s="0" t="s">
        <v>86</v>
      </c>
      <c r="B105" s="1" t="n">
        <v>43965</v>
      </c>
    </row>
    <row r="106" customFormat="false" ht="14" hidden="false" customHeight="false" outlineLevel="0" collapsed="false">
      <c r="A106" s="0" t="s">
        <v>86</v>
      </c>
      <c r="B106" s="1" t="n">
        <v>43966</v>
      </c>
    </row>
    <row r="107" customFormat="false" ht="14" hidden="false" customHeight="false" outlineLevel="0" collapsed="false">
      <c r="A107" s="0" t="s">
        <v>86</v>
      </c>
      <c r="B107" s="1" t="n">
        <v>43967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7"/>
  <sheetViews>
    <sheetView showFormulas="false" showGridLines="tru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Q100" activeCellId="1" sqref="B90 Q100"/>
    </sheetView>
  </sheetViews>
  <sheetFormatPr defaultColWidth="8.9921875" defaultRowHeight="14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4" hidden="false" customHeight="false" outlineLevel="0" collapsed="false">
      <c r="A2" s="0" t="s">
        <v>87</v>
      </c>
      <c r="B2" s="1" t="n">
        <v>43862</v>
      </c>
    </row>
    <row r="3" customFormat="false" ht="14" hidden="false" customHeight="false" outlineLevel="0" collapsed="false">
      <c r="A3" s="0" t="s">
        <v>87</v>
      </c>
      <c r="B3" s="1" t="n">
        <v>43863</v>
      </c>
    </row>
    <row r="4" customFormat="false" ht="14" hidden="false" customHeight="false" outlineLevel="0" collapsed="false">
      <c r="A4" s="0" t="s">
        <v>87</v>
      </c>
      <c r="B4" s="1" t="n">
        <v>43864</v>
      </c>
    </row>
    <row r="5" customFormat="false" ht="14" hidden="false" customHeight="false" outlineLevel="0" collapsed="false">
      <c r="A5" s="0" t="s">
        <v>87</v>
      </c>
      <c r="B5" s="1" t="n">
        <v>43865</v>
      </c>
    </row>
    <row r="6" customFormat="false" ht="14" hidden="false" customHeight="false" outlineLevel="0" collapsed="false">
      <c r="A6" s="0" t="s">
        <v>87</v>
      </c>
      <c r="B6" s="1" t="n">
        <v>43866</v>
      </c>
    </row>
    <row r="7" customFormat="false" ht="14" hidden="false" customHeight="false" outlineLevel="0" collapsed="false">
      <c r="A7" s="0" t="s">
        <v>87</v>
      </c>
      <c r="B7" s="1" t="n">
        <v>43867</v>
      </c>
    </row>
    <row r="8" customFormat="false" ht="14" hidden="false" customHeight="false" outlineLevel="0" collapsed="false">
      <c r="A8" s="0" t="s">
        <v>87</v>
      </c>
      <c r="B8" s="1" t="n">
        <v>43868</v>
      </c>
    </row>
    <row r="9" customFormat="false" ht="14" hidden="false" customHeight="false" outlineLevel="0" collapsed="false">
      <c r="A9" s="0" t="s">
        <v>87</v>
      </c>
      <c r="B9" s="1" t="n">
        <v>43869</v>
      </c>
    </row>
    <row r="10" customFormat="false" ht="14" hidden="false" customHeight="false" outlineLevel="0" collapsed="false">
      <c r="A10" s="0" t="s">
        <v>87</v>
      </c>
      <c r="B10" s="1" t="n">
        <v>43870</v>
      </c>
    </row>
    <row r="11" customFormat="false" ht="14" hidden="false" customHeight="false" outlineLevel="0" collapsed="false">
      <c r="A11" s="0" t="s">
        <v>87</v>
      </c>
      <c r="B11" s="1" t="n">
        <v>43871</v>
      </c>
    </row>
    <row r="12" customFormat="false" ht="14" hidden="false" customHeight="false" outlineLevel="0" collapsed="false">
      <c r="A12" s="0" t="s">
        <v>87</v>
      </c>
      <c r="B12" s="1" t="n">
        <v>43872</v>
      </c>
    </row>
    <row r="13" customFormat="false" ht="14" hidden="false" customHeight="false" outlineLevel="0" collapsed="false">
      <c r="A13" s="0" t="s">
        <v>87</v>
      </c>
      <c r="B13" s="1" t="n">
        <v>43873</v>
      </c>
    </row>
    <row r="14" customFormat="false" ht="14" hidden="false" customHeight="false" outlineLevel="0" collapsed="false">
      <c r="A14" s="0" t="s">
        <v>87</v>
      </c>
      <c r="B14" s="1" t="n">
        <v>43874</v>
      </c>
    </row>
    <row r="15" customFormat="false" ht="14" hidden="false" customHeight="false" outlineLevel="0" collapsed="false">
      <c r="A15" s="0" t="s">
        <v>87</v>
      </c>
      <c r="B15" s="1" t="n">
        <v>43875</v>
      </c>
    </row>
    <row r="16" customFormat="false" ht="14" hidden="false" customHeight="false" outlineLevel="0" collapsed="false">
      <c r="A16" s="0" t="s">
        <v>87</v>
      </c>
      <c r="B16" s="1" t="n">
        <v>43876</v>
      </c>
    </row>
    <row r="17" customFormat="false" ht="14" hidden="false" customHeight="false" outlineLevel="0" collapsed="false">
      <c r="A17" s="0" t="s">
        <v>87</v>
      </c>
      <c r="B17" s="1" t="n">
        <v>43877</v>
      </c>
    </row>
    <row r="18" customFormat="false" ht="14" hidden="false" customHeight="false" outlineLevel="0" collapsed="false">
      <c r="A18" s="0" t="s">
        <v>87</v>
      </c>
      <c r="B18" s="1" t="n">
        <v>43878</v>
      </c>
    </row>
    <row r="19" customFormat="false" ht="14" hidden="false" customHeight="false" outlineLevel="0" collapsed="false">
      <c r="A19" s="0" t="s">
        <v>87</v>
      </c>
      <c r="B19" s="1" t="n">
        <v>43879</v>
      </c>
    </row>
    <row r="20" customFormat="false" ht="14" hidden="false" customHeight="false" outlineLevel="0" collapsed="false">
      <c r="A20" s="0" t="s">
        <v>87</v>
      </c>
      <c r="B20" s="1" t="n">
        <v>43880</v>
      </c>
    </row>
    <row r="21" customFormat="false" ht="14" hidden="false" customHeight="false" outlineLevel="0" collapsed="false">
      <c r="A21" s="0" t="s">
        <v>87</v>
      </c>
      <c r="B21" s="1" t="n">
        <v>43881</v>
      </c>
    </row>
    <row r="22" customFormat="false" ht="14" hidden="false" customHeight="false" outlineLevel="0" collapsed="false">
      <c r="A22" s="0" t="s">
        <v>87</v>
      </c>
      <c r="B22" s="1" t="n">
        <v>43882</v>
      </c>
    </row>
    <row r="23" customFormat="false" ht="14" hidden="false" customHeight="false" outlineLevel="0" collapsed="false">
      <c r="A23" s="0" t="s">
        <v>87</v>
      </c>
      <c r="B23" s="1" t="n">
        <v>43883</v>
      </c>
    </row>
    <row r="24" customFormat="false" ht="14" hidden="false" customHeight="false" outlineLevel="0" collapsed="false">
      <c r="A24" s="0" t="s">
        <v>87</v>
      </c>
      <c r="B24" s="1" t="n">
        <v>43884</v>
      </c>
    </row>
    <row r="25" customFormat="false" ht="14" hidden="false" customHeight="false" outlineLevel="0" collapsed="false">
      <c r="A25" s="0" t="s">
        <v>87</v>
      </c>
      <c r="B25" s="1" t="n">
        <v>43885</v>
      </c>
    </row>
    <row r="26" customFormat="false" ht="14" hidden="false" customHeight="false" outlineLevel="0" collapsed="false">
      <c r="A26" s="0" t="s">
        <v>87</v>
      </c>
      <c r="B26" s="1" t="n">
        <v>43886</v>
      </c>
    </row>
    <row r="27" customFormat="false" ht="14" hidden="false" customHeight="false" outlineLevel="0" collapsed="false">
      <c r="A27" s="0" t="s">
        <v>87</v>
      </c>
      <c r="B27" s="1" t="n">
        <v>43887</v>
      </c>
    </row>
    <row r="28" customFormat="false" ht="14" hidden="false" customHeight="false" outlineLevel="0" collapsed="false">
      <c r="A28" s="0" t="s">
        <v>87</v>
      </c>
      <c r="B28" s="1" t="n">
        <v>43888</v>
      </c>
    </row>
    <row r="29" customFormat="false" ht="14" hidden="false" customHeight="false" outlineLevel="0" collapsed="false">
      <c r="A29" s="0" t="s">
        <v>87</v>
      </c>
      <c r="B29" s="1" t="n">
        <v>43889</v>
      </c>
    </row>
    <row r="30" customFormat="false" ht="14" hidden="false" customHeight="false" outlineLevel="0" collapsed="false">
      <c r="A30" s="0" t="s">
        <v>87</v>
      </c>
      <c r="B30" s="1" t="n">
        <v>43890</v>
      </c>
    </row>
    <row r="31" customFormat="false" ht="14" hidden="false" customHeight="false" outlineLevel="0" collapsed="false">
      <c r="A31" s="0" t="s">
        <v>87</v>
      </c>
      <c r="B31" s="1" t="n">
        <v>43891</v>
      </c>
    </row>
    <row r="32" customFormat="false" ht="14" hidden="false" customHeight="false" outlineLevel="0" collapsed="false">
      <c r="A32" s="0" t="s">
        <v>87</v>
      </c>
      <c r="B32" s="1" t="n">
        <v>43892</v>
      </c>
    </row>
    <row r="33" customFormat="false" ht="14" hidden="false" customHeight="false" outlineLevel="0" collapsed="false">
      <c r="A33" s="0" t="s">
        <v>87</v>
      </c>
      <c r="B33" s="1" t="n">
        <v>43893</v>
      </c>
    </row>
    <row r="34" customFormat="false" ht="14" hidden="false" customHeight="false" outlineLevel="0" collapsed="false">
      <c r="A34" s="0" t="s">
        <v>87</v>
      </c>
      <c r="B34" s="1" t="n">
        <v>43894</v>
      </c>
    </row>
    <row r="35" customFormat="false" ht="14" hidden="false" customHeight="false" outlineLevel="0" collapsed="false">
      <c r="A35" s="0" t="s">
        <v>87</v>
      </c>
      <c r="B35" s="1" t="n">
        <v>43895</v>
      </c>
    </row>
    <row r="36" customFormat="false" ht="14" hidden="false" customHeight="false" outlineLevel="0" collapsed="false">
      <c r="A36" s="0" t="s">
        <v>87</v>
      </c>
      <c r="B36" s="1" t="n">
        <v>43896</v>
      </c>
    </row>
    <row r="37" customFormat="false" ht="14" hidden="false" customHeight="false" outlineLevel="0" collapsed="false">
      <c r="A37" s="0" t="s">
        <v>87</v>
      </c>
      <c r="B37" s="1" t="n">
        <v>43897</v>
      </c>
    </row>
    <row r="38" customFormat="false" ht="14" hidden="false" customHeight="false" outlineLevel="0" collapsed="false">
      <c r="A38" s="0" t="s">
        <v>87</v>
      </c>
      <c r="B38" s="1" t="n">
        <v>43898</v>
      </c>
    </row>
    <row r="39" customFormat="false" ht="14" hidden="false" customHeight="false" outlineLevel="0" collapsed="false">
      <c r="A39" s="0" t="s">
        <v>87</v>
      </c>
      <c r="B39" s="1" t="n">
        <v>43899</v>
      </c>
    </row>
    <row r="40" customFormat="false" ht="14" hidden="false" customHeight="false" outlineLevel="0" collapsed="false">
      <c r="A40" s="0" t="s">
        <v>87</v>
      </c>
      <c r="B40" s="1" t="n">
        <v>43900</v>
      </c>
    </row>
    <row r="41" customFormat="false" ht="14" hidden="false" customHeight="false" outlineLevel="0" collapsed="false">
      <c r="A41" s="0" t="s">
        <v>87</v>
      </c>
      <c r="B41" s="1" t="n">
        <v>43901</v>
      </c>
    </row>
    <row r="42" customFormat="false" ht="14" hidden="false" customHeight="false" outlineLevel="0" collapsed="false">
      <c r="A42" s="0" t="s">
        <v>87</v>
      </c>
      <c r="B42" s="1" t="n">
        <v>43902</v>
      </c>
    </row>
    <row r="43" customFormat="false" ht="14" hidden="false" customHeight="false" outlineLevel="0" collapsed="false">
      <c r="A43" s="0" t="s">
        <v>87</v>
      </c>
      <c r="B43" s="1" t="n">
        <v>43903</v>
      </c>
      <c r="C43" s="0" t="n">
        <v>2</v>
      </c>
      <c r="D43" s="0" t="n">
        <v>2</v>
      </c>
      <c r="H43" s="0" t="n">
        <v>2</v>
      </c>
      <c r="J43" s="0" t="n">
        <v>0.1</v>
      </c>
    </row>
    <row r="44" customFormat="false" ht="14.75" hidden="false" customHeight="false" outlineLevel="0" collapsed="false">
      <c r="A44" s="0" t="s">
        <v>87</v>
      </c>
      <c r="B44" s="1" t="n">
        <v>43904</v>
      </c>
      <c r="C44" s="0" t="n">
        <v>2</v>
      </c>
      <c r="H44" s="0" t="n">
        <v>2</v>
      </c>
      <c r="J44" s="0" t="n">
        <v>0.1</v>
      </c>
    </row>
    <row r="45" customFormat="false" ht="15.25" hidden="false" customHeight="false" outlineLevel="0" collapsed="false">
      <c r="A45" s="0" t="s">
        <v>87</v>
      </c>
      <c r="B45" s="1" t="n">
        <v>43905</v>
      </c>
      <c r="C45" s="6" t="n">
        <v>2</v>
      </c>
      <c r="D45" s="6"/>
      <c r="E45" s="6"/>
      <c r="F45" s="6"/>
      <c r="G45" s="6"/>
      <c r="H45" s="6" t="n">
        <v>2</v>
      </c>
      <c r="I45" s="6"/>
      <c r="J45" s="6" t="n">
        <v>0.1</v>
      </c>
    </row>
    <row r="46" customFormat="false" ht="15.25" hidden="false" customHeight="false" outlineLevel="0" collapsed="false">
      <c r="A46" s="0" t="s">
        <v>87</v>
      </c>
      <c r="B46" s="1" t="n">
        <v>43906</v>
      </c>
      <c r="C46" s="6" t="n">
        <v>6</v>
      </c>
      <c r="D46" s="47" t="n">
        <v>4</v>
      </c>
      <c r="E46" s="6"/>
      <c r="F46" s="6"/>
      <c r="G46" s="6"/>
      <c r="H46" s="6" t="n">
        <v>6</v>
      </c>
      <c r="I46" s="6"/>
      <c r="J46" s="6" t="n">
        <v>0.2</v>
      </c>
    </row>
    <row r="47" customFormat="false" ht="15.25" hidden="false" customHeight="false" outlineLevel="0" collapsed="false">
      <c r="A47" s="0" t="s">
        <v>87</v>
      </c>
      <c r="B47" s="1" t="n">
        <v>43907</v>
      </c>
      <c r="C47" s="6" t="n">
        <v>6</v>
      </c>
      <c r="D47" s="6"/>
      <c r="E47" s="6"/>
      <c r="F47" s="6"/>
      <c r="G47" s="6"/>
      <c r="H47" s="6" t="n">
        <v>6</v>
      </c>
      <c r="I47" s="6"/>
      <c r="J47" s="6" t="n">
        <v>0.2</v>
      </c>
      <c r="K47" s="2"/>
    </row>
    <row r="48" customFormat="false" ht="15.25" hidden="false" customHeight="false" outlineLevel="0" collapsed="false">
      <c r="A48" s="0" t="s">
        <v>87</v>
      </c>
      <c r="B48" s="1" t="n">
        <v>43908</v>
      </c>
      <c r="C48" s="6" t="n">
        <v>7</v>
      </c>
      <c r="D48" s="47" t="n">
        <v>1</v>
      </c>
      <c r="E48" s="6"/>
      <c r="F48" s="6"/>
      <c r="G48" s="6"/>
      <c r="H48" s="6" t="n">
        <v>7</v>
      </c>
      <c r="I48" s="6"/>
      <c r="J48" s="6" t="n">
        <v>0.2</v>
      </c>
    </row>
    <row r="49" customFormat="false" ht="15.25" hidden="false" customHeight="false" outlineLevel="0" collapsed="false">
      <c r="A49" s="0" t="s">
        <v>87</v>
      </c>
      <c r="B49" s="1" t="n">
        <v>43909</v>
      </c>
      <c r="C49" s="6" t="n">
        <v>7</v>
      </c>
      <c r="D49" s="6"/>
      <c r="E49" s="6"/>
      <c r="F49" s="6"/>
      <c r="G49" s="6"/>
      <c r="H49" s="6" t="n">
        <v>7</v>
      </c>
      <c r="I49" s="6"/>
      <c r="J49" s="6" t="n">
        <v>0.2</v>
      </c>
    </row>
    <row r="50" customFormat="false" ht="15.25" hidden="false" customHeight="false" outlineLevel="0" collapsed="false">
      <c r="A50" s="0" t="s">
        <v>87</v>
      </c>
      <c r="B50" s="1" t="n">
        <v>43910</v>
      </c>
      <c r="C50" s="6" t="n">
        <v>11</v>
      </c>
      <c r="D50" s="47" t="n">
        <v>4</v>
      </c>
      <c r="E50" s="6"/>
      <c r="F50" s="6"/>
      <c r="G50" s="6"/>
      <c r="H50" s="6" t="n">
        <v>11</v>
      </c>
      <c r="I50" s="6"/>
      <c r="J50" s="6" t="n">
        <v>0.4</v>
      </c>
    </row>
    <row r="51" customFormat="false" ht="15.25" hidden="false" customHeight="false" outlineLevel="0" collapsed="false">
      <c r="A51" s="0" t="s">
        <v>87</v>
      </c>
      <c r="B51" s="1" t="n">
        <v>43911</v>
      </c>
      <c r="C51" s="6" t="n">
        <v>19</v>
      </c>
      <c r="D51" s="47" t="n">
        <v>3</v>
      </c>
      <c r="E51" s="6"/>
      <c r="F51" s="6"/>
      <c r="G51" s="6"/>
      <c r="H51" s="6" t="n">
        <v>19</v>
      </c>
      <c r="I51" s="6"/>
      <c r="J51" s="6" t="n">
        <v>0.6</v>
      </c>
    </row>
    <row r="52" customFormat="false" ht="15.25" hidden="false" customHeight="false" outlineLevel="0" collapsed="false">
      <c r="A52" s="0" t="s">
        <v>87</v>
      </c>
      <c r="B52" s="1" t="n">
        <v>43912</v>
      </c>
      <c r="C52" s="6" t="n">
        <v>21</v>
      </c>
      <c r="D52" s="47" t="n">
        <v>5</v>
      </c>
      <c r="E52" s="6" t="n">
        <v>1</v>
      </c>
      <c r="F52" s="48" t="n">
        <v>1</v>
      </c>
      <c r="G52" s="6"/>
      <c r="H52" s="6" t="n">
        <v>20</v>
      </c>
      <c r="I52" s="6"/>
      <c r="J52" s="6" t="n">
        <v>0.7</v>
      </c>
    </row>
    <row r="53" customFormat="false" ht="15.25" hidden="false" customHeight="false" outlineLevel="0" collapsed="false">
      <c r="A53" s="0" t="s">
        <v>87</v>
      </c>
      <c r="B53" s="1" t="n">
        <v>43913</v>
      </c>
      <c r="C53" s="6" t="n">
        <v>23</v>
      </c>
      <c r="D53" s="47" t="n">
        <v>2</v>
      </c>
      <c r="E53" s="6" t="n">
        <v>1</v>
      </c>
      <c r="F53" s="6"/>
      <c r="G53" s="6"/>
      <c r="H53" s="6" t="n">
        <v>22</v>
      </c>
      <c r="I53" s="6"/>
      <c r="J53" s="6" t="n">
        <v>0.7</v>
      </c>
    </row>
    <row r="54" customFormat="false" ht="15.25" hidden="false" customHeight="false" outlineLevel="0" collapsed="false">
      <c r="A54" s="0" t="s">
        <v>87</v>
      </c>
      <c r="B54" s="1" t="n">
        <v>43914</v>
      </c>
      <c r="C54" s="6" t="n">
        <v>27</v>
      </c>
      <c r="D54" s="47" t="n">
        <v>4</v>
      </c>
      <c r="E54" s="6" t="n">
        <v>2</v>
      </c>
      <c r="F54" s="48" t="n">
        <v>1</v>
      </c>
      <c r="G54" s="6"/>
      <c r="H54" s="6" t="n">
        <v>25</v>
      </c>
      <c r="I54" s="6"/>
      <c r="J54" s="6" t="n">
        <v>0.9</v>
      </c>
    </row>
    <row r="55" customFormat="false" ht="15.25" hidden="false" customHeight="false" outlineLevel="0" collapsed="false">
      <c r="A55" s="0" t="s">
        <v>87</v>
      </c>
      <c r="B55" s="1" t="n">
        <v>43915</v>
      </c>
      <c r="C55" s="6" t="n">
        <v>53</v>
      </c>
      <c r="D55" s="47" t="n">
        <v>26</v>
      </c>
      <c r="E55" s="6" t="n">
        <v>2</v>
      </c>
      <c r="F55" s="6"/>
      <c r="G55" s="6"/>
      <c r="H55" s="6" t="n">
        <v>51</v>
      </c>
      <c r="I55" s="6"/>
      <c r="J55" s="6" t="n">
        <v>2</v>
      </c>
      <c r="K55" s="6" t="n">
        <v>0.06</v>
      </c>
    </row>
    <row r="56" customFormat="false" ht="15.25" hidden="false" customHeight="false" outlineLevel="0" collapsed="false">
      <c r="A56" s="0" t="s">
        <v>87</v>
      </c>
      <c r="B56" s="1" t="n">
        <v>43916</v>
      </c>
      <c r="C56" s="6" t="n">
        <v>93</v>
      </c>
      <c r="D56" s="47" t="n">
        <v>40</v>
      </c>
      <c r="E56" s="6" t="n">
        <v>4</v>
      </c>
      <c r="F56" s="48" t="n">
        <v>2</v>
      </c>
      <c r="G56" s="6"/>
      <c r="H56" s="6" t="n">
        <v>89</v>
      </c>
      <c r="I56" s="6"/>
      <c r="J56" s="6" t="n">
        <v>3</v>
      </c>
      <c r="K56" s="6" t="n">
        <v>0.1</v>
      </c>
    </row>
    <row r="57" customFormat="false" ht="15.25" hidden="false" customHeight="false" outlineLevel="0" collapsed="false">
      <c r="A57" s="0" t="s">
        <v>87</v>
      </c>
      <c r="B57" s="1" t="n">
        <v>43917</v>
      </c>
      <c r="C57" s="6" t="n">
        <v>132</v>
      </c>
      <c r="D57" s="47" t="n">
        <v>64</v>
      </c>
      <c r="E57" s="6" t="n">
        <v>4</v>
      </c>
      <c r="F57" s="6"/>
      <c r="G57" s="6" t="n">
        <v>1</v>
      </c>
      <c r="H57" s="6" t="n">
        <v>127</v>
      </c>
      <c r="I57" s="6"/>
      <c r="J57" s="6" t="n">
        <v>4</v>
      </c>
      <c r="K57" s="6" t="n">
        <v>0.1</v>
      </c>
    </row>
    <row r="58" customFormat="false" ht="15.25" hidden="false" customHeight="false" outlineLevel="0" collapsed="false">
      <c r="A58" s="0" t="s">
        <v>87</v>
      </c>
      <c r="B58" s="1" t="n">
        <v>43918</v>
      </c>
      <c r="C58" s="6" t="n">
        <v>137</v>
      </c>
      <c r="D58" s="47" t="n">
        <v>5</v>
      </c>
      <c r="E58" s="6" t="n">
        <v>4</v>
      </c>
      <c r="F58" s="6"/>
      <c r="G58" s="6" t="n">
        <v>2</v>
      </c>
      <c r="H58" s="6" t="n">
        <v>131</v>
      </c>
      <c r="I58" s="6" t="n">
        <v>1</v>
      </c>
      <c r="J58" s="6" t="n">
        <v>4</v>
      </c>
      <c r="K58" s="6" t="n">
        <v>0.1</v>
      </c>
    </row>
    <row r="59" customFormat="false" ht="15.25" hidden="false" customHeight="false" outlineLevel="0" collapsed="false">
      <c r="A59" s="0" t="s">
        <v>87</v>
      </c>
      <c r="B59" s="1" t="n">
        <v>43919</v>
      </c>
      <c r="C59" s="6" t="n">
        <v>141</v>
      </c>
      <c r="D59" s="47" t="n">
        <v>4</v>
      </c>
      <c r="E59" s="6" t="n">
        <v>5</v>
      </c>
      <c r="F59" s="48" t="n">
        <v>1</v>
      </c>
      <c r="G59" s="6" t="n">
        <v>2</v>
      </c>
      <c r="H59" s="6" t="n">
        <v>134</v>
      </c>
      <c r="I59" s="6" t="n">
        <v>1</v>
      </c>
      <c r="J59" s="6" t="n">
        <v>5</v>
      </c>
      <c r="K59" s="6" t="n">
        <v>0.2</v>
      </c>
    </row>
    <row r="60" customFormat="false" ht="15.25" hidden="false" customHeight="false" outlineLevel="0" collapsed="false">
      <c r="A60" s="0" t="s">
        <v>87</v>
      </c>
      <c r="B60" s="1" t="n">
        <v>43920</v>
      </c>
      <c r="C60" s="6" t="n">
        <v>152</v>
      </c>
      <c r="D60" s="47" t="n">
        <v>11</v>
      </c>
      <c r="E60" s="6" t="n">
        <v>5</v>
      </c>
      <c r="F60" s="6"/>
      <c r="G60" s="6" t="n">
        <v>2</v>
      </c>
      <c r="H60" s="6" t="n">
        <v>145</v>
      </c>
      <c r="I60" s="6" t="n">
        <v>1</v>
      </c>
      <c r="J60" s="6" t="n">
        <v>5</v>
      </c>
      <c r="K60" s="6" t="n">
        <v>0.2</v>
      </c>
    </row>
    <row r="61" customFormat="false" ht="15.25" hidden="false" customHeight="false" outlineLevel="0" collapsed="false">
      <c r="A61" s="0" t="s">
        <v>87</v>
      </c>
      <c r="B61" s="1" t="n">
        <v>43921</v>
      </c>
      <c r="C61" s="6" t="n">
        <v>152</v>
      </c>
      <c r="D61" s="6"/>
      <c r="E61" s="6" t="n">
        <v>5</v>
      </c>
      <c r="F61" s="6"/>
      <c r="G61" s="6" t="n">
        <v>2</v>
      </c>
      <c r="H61" s="6" t="n">
        <v>145</v>
      </c>
      <c r="I61" s="6" t="n">
        <v>1</v>
      </c>
      <c r="J61" s="6" t="n">
        <v>5</v>
      </c>
      <c r="K61" s="6" t="n">
        <v>0.2</v>
      </c>
    </row>
    <row r="62" customFormat="false" ht="15.25" hidden="false" customHeight="false" outlineLevel="0" collapsed="false">
      <c r="A62" s="0" t="s">
        <v>87</v>
      </c>
      <c r="B62" s="1" t="n">
        <v>43922</v>
      </c>
      <c r="C62" s="6" t="n">
        <v>161</v>
      </c>
      <c r="D62" s="47" t="n">
        <v>9</v>
      </c>
      <c r="E62" s="6" t="n">
        <v>5</v>
      </c>
      <c r="F62" s="6"/>
      <c r="G62" s="6" t="n">
        <v>31</v>
      </c>
      <c r="H62" s="6" t="n">
        <v>125</v>
      </c>
      <c r="I62" s="6" t="n">
        <v>1</v>
      </c>
      <c r="J62" s="6" t="n">
        <v>5</v>
      </c>
      <c r="K62" s="6" t="n">
        <v>0.2</v>
      </c>
    </row>
    <row r="63" customFormat="false" ht="15.25" hidden="false" customHeight="false" outlineLevel="0" collapsed="false">
      <c r="A63" s="0" t="s">
        <v>87</v>
      </c>
      <c r="B63" s="1" t="n">
        <v>43923</v>
      </c>
      <c r="C63" s="6" t="n">
        <v>195</v>
      </c>
      <c r="D63" s="47" t="n">
        <v>34</v>
      </c>
      <c r="E63" s="6" t="n">
        <v>5</v>
      </c>
      <c r="F63" s="6"/>
      <c r="G63" s="6" t="n">
        <v>31</v>
      </c>
      <c r="H63" s="6" t="n">
        <v>159</v>
      </c>
      <c r="I63" s="6" t="n">
        <v>1</v>
      </c>
      <c r="J63" s="6" t="n">
        <v>6</v>
      </c>
      <c r="K63" s="6" t="n">
        <v>0.2</v>
      </c>
    </row>
    <row r="64" customFormat="false" ht="15.25" hidden="false" customHeight="false" outlineLevel="0" collapsed="false">
      <c r="A64" s="0" t="s">
        <v>87</v>
      </c>
      <c r="B64" s="1" t="n">
        <v>43924</v>
      </c>
      <c r="C64" s="6" t="n">
        <v>204</v>
      </c>
      <c r="D64" s="47" t="n">
        <v>9</v>
      </c>
      <c r="E64" s="6" t="n">
        <v>5</v>
      </c>
      <c r="F64" s="6"/>
      <c r="G64" s="6" t="n">
        <v>31</v>
      </c>
      <c r="H64" s="6" t="n">
        <v>168</v>
      </c>
      <c r="I64" s="6" t="n">
        <v>2</v>
      </c>
      <c r="J64" s="6" t="n">
        <v>7</v>
      </c>
      <c r="K64" s="6" t="n">
        <v>0.2</v>
      </c>
    </row>
    <row r="65" customFormat="false" ht="15.25" hidden="false" customHeight="false" outlineLevel="0" collapsed="false">
      <c r="A65" s="0" t="s">
        <v>87</v>
      </c>
      <c r="B65" s="1" t="n">
        <v>43925</v>
      </c>
      <c r="C65" s="6" t="n">
        <v>205</v>
      </c>
      <c r="D65" s="47" t="n">
        <v>1</v>
      </c>
      <c r="E65" s="6" t="n">
        <v>5</v>
      </c>
      <c r="F65" s="6"/>
      <c r="G65" s="6" t="n">
        <v>31</v>
      </c>
      <c r="H65" s="6" t="n">
        <v>169</v>
      </c>
      <c r="I65" s="6" t="n">
        <v>2</v>
      </c>
      <c r="J65" s="6" t="n">
        <v>7</v>
      </c>
      <c r="K65" s="6" t="n">
        <v>0.2</v>
      </c>
    </row>
    <row r="66" customFormat="false" ht="15.25" hidden="false" customHeight="false" outlineLevel="0" collapsed="false">
      <c r="A66" s="0" t="s">
        <v>87</v>
      </c>
      <c r="B66" s="1" t="n">
        <v>43926</v>
      </c>
      <c r="C66" s="6" t="n">
        <v>205</v>
      </c>
      <c r="D66" s="6"/>
      <c r="E66" s="6" t="n">
        <v>5</v>
      </c>
      <c r="F66" s="6"/>
      <c r="G66" s="6" t="n">
        <v>31</v>
      </c>
      <c r="H66" s="6" t="n">
        <v>169</v>
      </c>
      <c r="I66" s="6" t="n">
        <v>2</v>
      </c>
      <c r="J66" s="6" t="n">
        <v>7</v>
      </c>
      <c r="K66" s="6" t="n">
        <v>0.2</v>
      </c>
    </row>
    <row r="67" customFormat="false" ht="15.25" hidden="false" customHeight="false" outlineLevel="0" collapsed="false">
      <c r="A67" s="0" t="s">
        <v>87</v>
      </c>
      <c r="B67" s="1" t="n">
        <v>43927</v>
      </c>
      <c r="C67" s="6" t="n">
        <v>214</v>
      </c>
      <c r="D67" s="47" t="n">
        <v>9</v>
      </c>
      <c r="E67" s="6" t="n">
        <v>5</v>
      </c>
      <c r="F67" s="6"/>
      <c r="G67" s="6" t="n">
        <v>31</v>
      </c>
      <c r="H67" s="6" t="n">
        <v>178</v>
      </c>
      <c r="I67" s="6" t="n">
        <v>2</v>
      </c>
      <c r="J67" s="6" t="n">
        <v>7</v>
      </c>
      <c r="K67" s="6" t="n">
        <v>0.2</v>
      </c>
    </row>
    <row r="68" customFormat="false" ht="15.25" hidden="false" customHeight="false" outlineLevel="0" collapsed="false">
      <c r="A68" s="0" t="s">
        <v>87</v>
      </c>
      <c r="B68" s="1" t="n">
        <v>43928</v>
      </c>
      <c r="C68" s="6" t="n">
        <v>214</v>
      </c>
      <c r="D68" s="6"/>
      <c r="E68" s="6" t="n">
        <v>5</v>
      </c>
      <c r="F68" s="6"/>
      <c r="G68" s="6" t="n">
        <v>31</v>
      </c>
      <c r="H68" s="6" t="n">
        <v>178</v>
      </c>
      <c r="I68" s="6" t="n">
        <v>2</v>
      </c>
      <c r="J68" s="6" t="n">
        <v>7</v>
      </c>
      <c r="K68" s="6" t="n">
        <v>0.2</v>
      </c>
    </row>
    <row r="69" customFormat="false" ht="15.25" hidden="false" customHeight="false" outlineLevel="0" collapsed="false">
      <c r="A69" s="0" t="s">
        <v>87</v>
      </c>
      <c r="B69" s="1" t="n">
        <v>43929</v>
      </c>
      <c r="C69" s="6" t="n">
        <v>287</v>
      </c>
      <c r="D69" s="47" t="n">
        <v>73</v>
      </c>
      <c r="E69" s="6" t="n">
        <v>5</v>
      </c>
      <c r="F69" s="6"/>
      <c r="G69" s="6" t="n">
        <v>31</v>
      </c>
      <c r="H69" s="6" t="n">
        <v>251</v>
      </c>
      <c r="I69" s="6" t="n">
        <v>2</v>
      </c>
      <c r="J69" s="6" t="n">
        <v>9</v>
      </c>
      <c r="K69" s="6" t="n">
        <v>0.2</v>
      </c>
    </row>
    <row r="70" customFormat="false" ht="15.25" hidden="false" customHeight="false" outlineLevel="0" collapsed="false">
      <c r="A70" s="0" t="s">
        <v>87</v>
      </c>
      <c r="B70" s="1" t="n">
        <v>43930</v>
      </c>
      <c r="C70" s="6" t="n">
        <v>313</v>
      </c>
      <c r="D70" s="47" t="n">
        <v>26</v>
      </c>
      <c r="E70" s="6" t="n">
        <v>6</v>
      </c>
      <c r="F70" s="48" t="n">
        <v>1</v>
      </c>
      <c r="G70" s="6" t="n">
        <v>34</v>
      </c>
      <c r="H70" s="6" t="n">
        <v>273</v>
      </c>
      <c r="I70" s="6" t="n">
        <v>2</v>
      </c>
      <c r="J70" s="6" t="n">
        <v>10</v>
      </c>
      <c r="K70" s="6" t="n">
        <v>0.2</v>
      </c>
    </row>
    <row r="71" customFormat="false" ht="15.25" hidden="false" customHeight="false" outlineLevel="0" collapsed="false">
      <c r="A71" s="0" t="s">
        <v>87</v>
      </c>
      <c r="B71" s="1" t="n">
        <v>43931</v>
      </c>
      <c r="C71" s="6" t="n">
        <v>313</v>
      </c>
      <c r="D71" s="6"/>
      <c r="E71" s="6" t="n">
        <v>6</v>
      </c>
      <c r="F71" s="6"/>
      <c r="G71" s="6" t="n">
        <v>34</v>
      </c>
      <c r="H71" s="6" t="n">
        <v>273</v>
      </c>
      <c r="I71" s="6" t="n">
        <v>2</v>
      </c>
      <c r="J71" s="6" t="n">
        <v>10</v>
      </c>
      <c r="K71" s="6" t="n">
        <v>0.2</v>
      </c>
      <c r="L71" s="8" t="n">
        <v>12046</v>
      </c>
      <c r="M71" s="6" t="n">
        <v>388</v>
      </c>
    </row>
    <row r="72" customFormat="false" ht="15.25" hidden="false" customHeight="false" outlineLevel="0" collapsed="false">
      <c r="A72" s="0" t="s">
        <v>87</v>
      </c>
      <c r="B72" s="1" t="n">
        <v>43932</v>
      </c>
      <c r="C72" s="6" t="n">
        <v>378</v>
      </c>
      <c r="D72" s="6"/>
      <c r="E72" s="6" t="n">
        <v>6</v>
      </c>
      <c r="F72" s="6"/>
      <c r="G72" s="6" t="n">
        <v>4</v>
      </c>
      <c r="H72" s="6" t="n">
        <v>368</v>
      </c>
      <c r="I72" s="6" t="n">
        <v>2</v>
      </c>
      <c r="J72" s="6" t="n">
        <v>12</v>
      </c>
      <c r="K72" s="6" t="n">
        <v>0.2</v>
      </c>
      <c r="L72" s="8" t="n">
        <v>37405</v>
      </c>
      <c r="M72" s="8" t="n">
        <v>1204</v>
      </c>
    </row>
    <row r="73" customFormat="false" ht="15.25" hidden="false" customHeight="false" outlineLevel="0" collapsed="false">
      <c r="A73" s="0" t="s">
        <v>87</v>
      </c>
      <c r="B73" s="1" t="n">
        <v>43933</v>
      </c>
      <c r="C73" s="6" t="n">
        <v>408</v>
      </c>
      <c r="D73" s="47" t="n">
        <v>30</v>
      </c>
      <c r="E73" s="6" t="n">
        <v>8</v>
      </c>
      <c r="F73" s="48" t="n">
        <v>2</v>
      </c>
      <c r="G73" s="6" t="n">
        <v>4</v>
      </c>
      <c r="H73" s="6" t="n">
        <v>396</v>
      </c>
      <c r="I73" s="6" t="n">
        <v>2</v>
      </c>
      <c r="J73" s="6" t="n">
        <v>13</v>
      </c>
      <c r="K73" s="6" t="n">
        <v>0.3</v>
      </c>
      <c r="L73" s="8" t="n">
        <v>37405</v>
      </c>
      <c r="M73" s="8" t="n">
        <v>1204</v>
      </c>
    </row>
    <row r="74" customFormat="false" ht="15.25" hidden="false" customHeight="false" outlineLevel="0" collapsed="false">
      <c r="A74" s="0" t="s">
        <v>87</v>
      </c>
      <c r="B74" s="1" t="n">
        <v>43934</v>
      </c>
      <c r="C74" s="6" t="n">
        <v>566</v>
      </c>
      <c r="D74" s="47" t="n">
        <v>158</v>
      </c>
      <c r="E74" s="6" t="n">
        <v>8</v>
      </c>
      <c r="F74" s="6"/>
      <c r="G74" s="6" t="n">
        <v>4</v>
      </c>
      <c r="H74" s="6" t="n">
        <v>554</v>
      </c>
      <c r="I74" s="6" t="n">
        <v>2</v>
      </c>
      <c r="J74" s="6" t="n">
        <v>18</v>
      </c>
      <c r="K74" s="6" t="n">
        <v>0.3</v>
      </c>
      <c r="L74" s="8" t="n">
        <v>37954</v>
      </c>
      <c r="M74" s="8" t="n">
        <v>1221</v>
      </c>
    </row>
    <row r="75" customFormat="false" ht="14.75" hidden="false" customHeight="false" outlineLevel="0" collapsed="false">
      <c r="A75" s="0" t="s">
        <v>87</v>
      </c>
      <c r="B75" s="1" t="n">
        <v>43935</v>
      </c>
      <c r="C75" s="52" t="n">
        <v>566</v>
      </c>
      <c r="D75" s="52"/>
      <c r="E75" s="52" t="n">
        <v>8</v>
      </c>
      <c r="F75" s="52"/>
      <c r="G75" s="52" t="n">
        <v>4</v>
      </c>
      <c r="H75" s="52" t="n">
        <v>554</v>
      </c>
      <c r="I75" s="52" t="n">
        <v>2</v>
      </c>
      <c r="J75" s="52" t="n">
        <v>18</v>
      </c>
      <c r="K75" s="52" t="n">
        <v>0.3</v>
      </c>
      <c r="L75" s="54" t="n">
        <v>37954</v>
      </c>
      <c r="M75" s="54" t="n">
        <v>1221</v>
      </c>
    </row>
    <row r="76" customFormat="false" ht="14" hidden="false" customHeight="false" outlineLevel="0" collapsed="false">
      <c r="A76" s="0" t="s">
        <v>87</v>
      </c>
      <c r="B76" s="1" t="n">
        <v>43936</v>
      </c>
      <c r="C76" s="2" t="n">
        <v>636</v>
      </c>
      <c r="D76" s="2" t="n">
        <v>70</v>
      </c>
      <c r="E76" s="2" t="n">
        <v>8</v>
      </c>
      <c r="F76" s="2" t="n">
        <v>0</v>
      </c>
      <c r="G76" s="2" t="n">
        <v>17</v>
      </c>
      <c r="H76" s="2" t="n">
        <v>611</v>
      </c>
      <c r="I76" s="2" t="n">
        <v>2</v>
      </c>
      <c r="J76" s="2" t="n">
        <v>20</v>
      </c>
      <c r="K76" s="2" t="n">
        <v>0.3</v>
      </c>
      <c r="L76" s="2" t="n">
        <v>44421</v>
      </c>
      <c r="M76" s="2" t="n">
        <v>1430</v>
      </c>
    </row>
    <row r="77" customFormat="false" ht="14" hidden="false" customHeight="false" outlineLevel="0" collapsed="false">
      <c r="A77" s="0" t="s">
        <v>87</v>
      </c>
      <c r="B77" s="1" t="n">
        <v>43937</v>
      </c>
      <c r="C77" s="2" t="n">
        <v>636</v>
      </c>
      <c r="D77" s="2" t="n">
        <v>0</v>
      </c>
      <c r="E77" s="2" t="n">
        <v>8</v>
      </c>
      <c r="F77" s="2" t="n">
        <v>0</v>
      </c>
      <c r="G77" s="2" t="n">
        <v>17</v>
      </c>
      <c r="H77" s="2" t="n">
        <v>611</v>
      </c>
      <c r="I77" s="2" t="n">
        <v>2</v>
      </c>
      <c r="J77" s="2" t="n">
        <v>20</v>
      </c>
      <c r="K77" s="2" t="n">
        <v>0.3</v>
      </c>
      <c r="L77" s="2" t="n">
        <v>44421</v>
      </c>
      <c r="M77" s="2" t="n">
        <v>1430</v>
      </c>
    </row>
    <row r="78" customFormat="false" ht="14" hidden="false" customHeight="false" outlineLevel="0" collapsed="false">
      <c r="A78" s="0" t="s">
        <v>87</v>
      </c>
      <c r="B78" s="1" t="n">
        <v>43938</v>
      </c>
      <c r="C78" s="2" t="n">
        <v>641</v>
      </c>
      <c r="D78" s="2" t="n">
        <v>5</v>
      </c>
      <c r="E78" s="2" t="n">
        <v>8</v>
      </c>
      <c r="F78" s="2" t="n">
        <v>0</v>
      </c>
      <c r="G78" s="2" t="n">
        <v>83</v>
      </c>
      <c r="H78" s="2" t="n">
        <v>550</v>
      </c>
      <c r="I78" s="2" t="n">
        <v>2</v>
      </c>
      <c r="J78" s="2" t="n">
        <v>21</v>
      </c>
      <c r="K78" s="2" t="n">
        <v>0.3</v>
      </c>
      <c r="L78" s="2" t="n">
        <v>50719</v>
      </c>
      <c r="M78" s="2" t="n">
        <v>1632</v>
      </c>
    </row>
    <row r="79" customFormat="false" ht="14" hidden="false" customHeight="false" outlineLevel="0" collapsed="false">
      <c r="A79" s="0" t="s">
        <v>87</v>
      </c>
      <c r="B79" s="1" t="n">
        <v>43939</v>
      </c>
      <c r="C79" s="2" t="n">
        <v>641</v>
      </c>
      <c r="D79" s="2" t="n">
        <v>0</v>
      </c>
      <c r="E79" s="2" t="n">
        <v>8</v>
      </c>
      <c r="F79" s="2" t="n">
        <v>0</v>
      </c>
      <c r="G79" s="2" t="n">
        <v>83</v>
      </c>
      <c r="H79" s="2" t="n">
        <v>550</v>
      </c>
      <c r="I79" s="2" t="n">
        <v>2</v>
      </c>
      <c r="J79" s="2" t="n">
        <v>21</v>
      </c>
      <c r="K79" s="2" t="n">
        <v>0.3</v>
      </c>
      <c r="L79" s="2" t="n">
        <v>50719</v>
      </c>
      <c r="M79" s="2" t="n">
        <v>1632</v>
      </c>
    </row>
    <row r="80" customFormat="false" ht="14" hidden="false" customHeight="false" outlineLevel="0" collapsed="false">
      <c r="A80" s="0" t="s">
        <v>87</v>
      </c>
      <c r="B80" s="1" t="n">
        <v>43940</v>
      </c>
      <c r="C80" s="2" t="n">
        <v>834</v>
      </c>
      <c r="D80" s="0" t="n">
        <v>193</v>
      </c>
      <c r="E80" s="0" t="n">
        <v>9</v>
      </c>
      <c r="F80" s="0" t="n">
        <v>1</v>
      </c>
      <c r="G80" s="0" t="n">
        <v>99</v>
      </c>
      <c r="H80" s="0" t="n">
        <v>726</v>
      </c>
      <c r="I80" s="0" t="n">
        <v>4</v>
      </c>
      <c r="J80" s="0" t="n">
        <v>27</v>
      </c>
      <c r="K80" s="0" t="n">
        <v>0.3</v>
      </c>
      <c r="L80" s="0" t="n">
        <v>60916</v>
      </c>
      <c r="M80" s="0" t="n">
        <v>1960</v>
      </c>
    </row>
    <row r="81" customFormat="false" ht="14" hidden="false" customHeight="false" outlineLevel="0" collapsed="false">
      <c r="A81" s="0" t="s">
        <v>87</v>
      </c>
      <c r="B81" s="1" t="n">
        <v>43941</v>
      </c>
      <c r="C81" s="0" t="n">
        <v>834</v>
      </c>
      <c r="D81" s="0" t="n">
        <v>0</v>
      </c>
      <c r="E81" s="0" t="n">
        <v>9</v>
      </c>
      <c r="F81" s="0" t="n">
        <v>0</v>
      </c>
      <c r="G81" s="0" t="n">
        <v>99</v>
      </c>
      <c r="H81" s="0" t="n">
        <v>726</v>
      </c>
      <c r="I81" s="0" t="n">
        <v>4</v>
      </c>
      <c r="J81" s="0" t="n">
        <v>27</v>
      </c>
      <c r="K81" s="0" t="n">
        <v>0.3</v>
      </c>
      <c r="L81" s="0" t="n">
        <v>60916</v>
      </c>
      <c r="M81" s="0" t="n">
        <v>1960</v>
      </c>
    </row>
    <row r="82" customFormat="false" ht="14" hidden="false" customHeight="false" outlineLevel="0" collapsed="false">
      <c r="A82" s="0" t="s">
        <v>87</v>
      </c>
      <c r="B82" s="1" t="n">
        <v>43942</v>
      </c>
      <c r="C82" s="0" t="n">
        <v>1042</v>
      </c>
      <c r="D82" s="0" t="n">
        <v>208</v>
      </c>
      <c r="E82" s="0" t="n">
        <v>9</v>
      </c>
      <c r="F82" s="0" t="n">
        <v>0</v>
      </c>
      <c r="G82" s="0" t="n">
        <v>99</v>
      </c>
      <c r="H82" s="0" t="n">
        <v>934</v>
      </c>
      <c r="I82" s="0" t="n">
        <v>4</v>
      </c>
      <c r="J82" s="0" t="n">
        <v>34</v>
      </c>
      <c r="K82" s="0" t="n">
        <v>0.3</v>
      </c>
      <c r="L82" s="0" t="n">
        <v>68591</v>
      </c>
      <c r="M82" s="0" t="n">
        <v>2207</v>
      </c>
    </row>
    <row r="83" customFormat="false" ht="14" hidden="false" customHeight="false" outlineLevel="0" collapsed="false">
      <c r="A83" s="0" t="s">
        <v>87</v>
      </c>
      <c r="B83" s="1" t="n">
        <v>43943</v>
      </c>
      <c r="C83" s="0" t="n">
        <v>1042</v>
      </c>
      <c r="D83" s="0" t="n">
        <v>0</v>
      </c>
      <c r="E83" s="0" t="n">
        <v>9</v>
      </c>
      <c r="F83" s="0" t="n">
        <v>0</v>
      </c>
      <c r="G83" s="0" t="n">
        <v>99</v>
      </c>
      <c r="H83" s="0" t="n">
        <v>934</v>
      </c>
      <c r="I83" s="0" t="n">
        <v>4</v>
      </c>
      <c r="J83" s="0" t="n">
        <v>34</v>
      </c>
      <c r="K83" s="0" t="n">
        <v>0.3</v>
      </c>
      <c r="L83" s="0" t="n">
        <v>68591</v>
      </c>
      <c r="M83" s="0" t="n">
        <v>2207</v>
      </c>
    </row>
    <row r="84" customFormat="false" ht="14" hidden="false" customHeight="false" outlineLevel="0" collapsed="false">
      <c r="A84" s="0" t="s">
        <v>87</v>
      </c>
      <c r="B84" s="1" t="n">
        <v>43944</v>
      </c>
      <c r="C84" s="0" t="n">
        <v>1154</v>
      </c>
      <c r="D84" s="0" t="n">
        <v>112</v>
      </c>
      <c r="E84" s="0" t="n">
        <v>9</v>
      </c>
      <c r="F84" s="0" t="n">
        <v>0</v>
      </c>
      <c r="G84" s="0" t="n">
        <v>99</v>
      </c>
      <c r="H84" s="0" t="n">
        <v>1046</v>
      </c>
      <c r="I84" s="0" t="n">
        <v>4</v>
      </c>
      <c r="J84" s="0" t="n">
        <v>37</v>
      </c>
      <c r="K84" s="0" t="n">
        <v>0.3</v>
      </c>
      <c r="L84" s="0" t="n">
        <v>68591</v>
      </c>
      <c r="M84" s="0" t="n">
        <v>2207</v>
      </c>
    </row>
    <row r="85" customFormat="false" ht="14" hidden="false" customHeight="false" outlineLevel="0" collapsed="false">
      <c r="A85" s="0" t="s">
        <v>87</v>
      </c>
      <c r="B85" s="1" t="n">
        <v>43945</v>
      </c>
      <c r="C85" s="0" t="n">
        <v>1154</v>
      </c>
      <c r="D85" s="0" t="n">
        <v>0</v>
      </c>
      <c r="E85" s="0" t="n">
        <v>9</v>
      </c>
      <c r="F85" s="0" t="n">
        <v>0</v>
      </c>
      <c r="G85" s="0" t="n">
        <v>99</v>
      </c>
      <c r="H85" s="0" t="n">
        <v>1046</v>
      </c>
      <c r="I85" s="0" t="n">
        <v>4</v>
      </c>
      <c r="J85" s="0" t="n">
        <v>37</v>
      </c>
      <c r="K85" s="0" t="n">
        <v>0.3</v>
      </c>
      <c r="L85" s="0" t="n">
        <v>68591</v>
      </c>
      <c r="M85" s="0" t="n">
        <v>2207</v>
      </c>
    </row>
    <row r="86" customFormat="false" ht="14" hidden="false" customHeight="false" outlineLevel="0" collapsed="false">
      <c r="A86" s="0" t="s">
        <v>87</v>
      </c>
      <c r="B86" s="1" t="n">
        <v>43946</v>
      </c>
      <c r="C86" s="0" t="n">
        <v>1279</v>
      </c>
      <c r="D86" s="0" t="n">
        <v>125</v>
      </c>
      <c r="E86" s="0" t="n">
        <v>10</v>
      </c>
      <c r="F86" s="0" t="n">
        <v>1</v>
      </c>
      <c r="G86" s="0" t="n">
        <v>134</v>
      </c>
      <c r="H86" s="0" t="n">
        <v>1135</v>
      </c>
      <c r="I86" s="0" t="n">
        <v>4</v>
      </c>
      <c r="J86" s="0" t="n">
        <v>41</v>
      </c>
      <c r="K86" s="0" t="n">
        <v>0.3</v>
      </c>
      <c r="L86" s="0" t="n">
        <v>88188</v>
      </c>
      <c r="M86" s="0" t="n">
        <v>2838</v>
      </c>
    </row>
    <row r="87" customFormat="false" ht="14" hidden="false" customHeight="false" outlineLevel="0" collapsed="false">
      <c r="A87" s="0" t="s">
        <v>87</v>
      </c>
      <c r="B87" s="1" t="n">
        <v>43947</v>
      </c>
      <c r="C87" s="0" t="n">
        <v>1279</v>
      </c>
      <c r="D87" s="0" t="n">
        <v>0</v>
      </c>
      <c r="E87" s="0" t="n">
        <v>10</v>
      </c>
      <c r="F87" s="0" t="n">
        <v>0</v>
      </c>
      <c r="G87" s="0" t="n">
        <v>134</v>
      </c>
      <c r="H87" s="0" t="n">
        <v>1135</v>
      </c>
      <c r="I87" s="0" t="n">
        <v>4</v>
      </c>
      <c r="J87" s="0" t="n">
        <v>41</v>
      </c>
      <c r="K87" s="0" t="n">
        <v>0.3</v>
      </c>
      <c r="L87" s="0" t="n">
        <v>88188</v>
      </c>
      <c r="M87" s="0" t="n">
        <v>2838</v>
      </c>
    </row>
    <row r="88" customFormat="false" ht="14" hidden="false" customHeight="false" outlineLevel="0" collapsed="false">
      <c r="A88" s="0" t="s">
        <v>87</v>
      </c>
      <c r="B88" s="1" t="n">
        <v>43948</v>
      </c>
      <c r="C88" s="0" t="n">
        <v>1550</v>
      </c>
      <c r="D88" s="0" t="n">
        <v>271</v>
      </c>
      <c r="E88" s="0" t="n">
        <v>11</v>
      </c>
      <c r="F88" s="0" t="n">
        <v>1</v>
      </c>
      <c r="G88" s="0" t="n">
        <v>155</v>
      </c>
      <c r="H88" s="0" t="n">
        <v>1384</v>
      </c>
      <c r="I88" s="0" t="n">
        <v>4</v>
      </c>
      <c r="J88" s="0" t="n">
        <v>50</v>
      </c>
      <c r="K88" s="0" t="n">
        <v>0.4</v>
      </c>
      <c r="L88" s="0" t="n">
        <v>100622</v>
      </c>
      <c r="M88" s="0" t="n">
        <v>3238</v>
      </c>
    </row>
    <row r="89" customFormat="false" ht="14" hidden="false" customHeight="false" outlineLevel="0" collapsed="false">
      <c r="A89" s="0" t="s">
        <v>87</v>
      </c>
      <c r="B89" s="1" t="n">
        <v>43949</v>
      </c>
      <c r="C89" s="0" t="n">
        <v>1550</v>
      </c>
      <c r="D89" s="0" t="n">
        <v>0</v>
      </c>
      <c r="E89" s="0" t="n">
        <v>11</v>
      </c>
      <c r="F89" s="0" t="n">
        <v>0</v>
      </c>
      <c r="G89" s="0" t="n">
        <v>155</v>
      </c>
      <c r="H89" s="0" t="n">
        <v>1384</v>
      </c>
      <c r="I89" s="0" t="n">
        <v>4</v>
      </c>
      <c r="J89" s="0" t="n">
        <v>50</v>
      </c>
      <c r="K89" s="0" t="n">
        <v>0.4</v>
      </c>
      <c r="L89" s="0" t="n">
        <v>100622</v>
      </c>
      <c r="M89" s="0" t="n">
        <v>3238</v>
      </c>
    </row>
    <row r="90" customFormat="false" ht="14.75" hidden="false" customHeight="false" outlineLevel="0" collapsed="false">
      <c r="A90" s="0" t="s">
        <v>87</v>
      </c>
      <c r="B90" s="1" t="n">
        <v>43950</v>
      </c>
      <c r="C90" s="0" t="n">
        <v>1671</v>
      </c>
      <c r="D90" s="0" t="n">
        <v>121</v>
      </c>
      <c r="E90" s="0" t="n">
        <v>16</v>
      </c>
      <c r="F90" s="0" t="n">
        <v>5</v>
      </c>
      <c r="G90" s="0" t="n">
        <v>188</v>
      </c>
      <c r="H90" s="0" t="n">
        <v>1467</v>
      </c>
      <c r="I90" s="0" t="n">
        <v>4</v>
      </c>
      <c r="J90" s="0" t="n">
        <v>54</v>
      </c>
      <c r="K90" s="0" t="n">
        <v>0.5</v>
      </c>
      <c r="L90" s="0" t="n">
        <v>100622</v>
      </c>
      <c r="M90" s="0" t="n">
        <v>3238</v>
      </c>
    </row>
    <row r="91" customFormat="false" ht="15.25" hidden="false" customHeight="false" outlineLevel="0" collapsed="false">
      <c r="A91" s="0" t="s">
        <v>87</v>
      </c>
      <c r="B91" s="1" t="n">
        <v>43951</v>
      </c>
      <c r="C91" s="8" t="n">
        <v>1671</v>
      </c>
      <c r="D91" s="6"/>
      <c r="E91" s="6" t="n">
        <v>16</v>
      </c>
      <c r="F91" s="6"/>
      <c r="G91" s="6" t="n">
        <v>188</v>
      </c>
      <c r="H91" s="8" t="n">
        <v>1467</v>
      </c>
      <c r="I91" s="6" t="n">
        <v>4</v>
      </c>
      <c r="J91" s="6" t="n">
        <v>54</v>
      </c>
      <c r="K91" s="6" t="n">
        <v>0.5</v>
      </c>
      <c r="L91" s="8" t="n">
        <v>100622</v>
      </c>
      <c r="M91" s="8" t="n">
        <v>3238</v>
      </c>
    </row>
    <row r="92" customFormat="false" ht="15.25" hidden="false" customHeight="false" outlineLevel="0" collapsed="false">
      <c r="A92" s="0" t="s">
        <v>87</v>
      </c>
      <c r="B92" s="1" t="n">
        <v>43952</v>
      </c>
      <c r="C92" s="8" t="n">
        <v>2074</v>
      </c>
      <c r="D92" s="6" t="n">
        <v>403</v>
      </c>
      <c r="E92" s="6" t="n">
        <v>17</v>
      </c>
      <c r="F92" s="6" t="n">
        <v>1</v>
      </c>
      <c r="G92" s="6" t="n">
        <v>212</v>
      </c>
      <c r="H92" s="8" t="n">
        <v>1845</v>
      </c>
      <c r="I92" s="6" t="n">
        <v>4</v>
      </c>
      <c r="J92" s="6" t="n">
        <v>67</v>
      </c>
      <c r="K92" s="6" t="n">
        <v>0.5</v>
      </c>
      <c r="L92" s="8" t="n">
        <v>113497</v>
      </c>
      <c r="M92" s="8" t="n">
        <v>3653</v>
      </c>
    </row>
    <row r="93" customFormat="false" ht="14" hidden="false" customHeight="false" outlineLevel="0" collapsed="false">
      <c r="A93" s="0" t="s">
        <v>87</v>
      </c>
      <c r="B93" s="1" t="n">
        <v>43953</v>
      </c>
      <c r="C93" s="0" t="n">
        <v>2074</v>
      </c>
      <c r="D93" s="0" t="n">
        <v>0</v>
      </c>
      <c r="E93" s="0" t="n">
        <v>17</v>
      </c>
      <c r="F93" s="0" t="n">
        <v>0</v>
      </c>
      <c r="G93" s="0" t="n">
        <v>212</v>
      </c>
      <c r="H93" s="0" t="n">
        <v>1845</v>
      </c>
      <c r="I93" s="0" t="n">
        <v>4</v>
      </c>
      <c r="J93" s="0" t="n">
        <v>67</v>
      </c>
      <c r="K93" s="0" t="n">
        <v>0.5</v>
      </c>
      <c r="L93" s="0" t="n">
        <v>113497</v>
      </c>
      <c r="M93" s="0" t="n">
        <v>3653</v>
      </c>
    </row>
    <row r="94" customFormat="false" ht="14" hidden="false" customHeight="false" outlineLevel="0" collapsed="false">
      <c r="A94" s="0" t="s">
        <v>87</v>
      </c>
      <c r="B94" s="1" t="n">
        <v>43954</v>
      </c>
      <c r="C94" s="0" t="n">
        <v>2169</v>
      </c>
      <c r="D94" s="0" t="n">
        <v>95</v>
      </c>
      <c r="E94" s="0" t="n">
        <v>18</v>
      </c>
      <c r="F94" s="0" t="n">
        <v>1</v>
      </c>
      <c r="G94" s="0" t="n">
        <v>229</v>
      </c>
      <c r="H94" s="0" t="n">
        <v>1922</v>
      </c>
      <c r="I94" s="0" t="n">
        <v>4</v>
      </c>
      <c r="J94" s="0" t="n">
        <v>70</v>
      </c>
      <c r="K94" s="0" t="n">
        <v>0.6</v>
      </c>
      <c r="L94" s="0" t="n">
        <v>113497</v>
      </c>
      <c r="M94" s="0" t="n">
        <v>3653</v>
      </c>
    </row>
    <row r="95" customFormat="false" ht="14" hidden="false" customHeight="false" outlineLevel="0" collapsed="false">
      <c r="A95" s="0" t="s">
        <v>87</v>
      </c>
      <c r="B95" s="1" t="n">
        <v>43955</v>
      </c>
    </row>
    <row r="96" customFormat="false" ht="14" hidden="false" customHeight="false" outlineLevel="0" collapsed="false">
      <c r="A96" s="0" t="s">
        <v>87</v>
      </c>
      <c r="B96" s="1" t="n">
        <v>43956</v>
      </c>
    </row>
    <row r="97" customFormat="false" ht="14" hidden="false" customHeight="false" outlineLevel="0" collapsed="false">
      <c r="A97" s="0" t="s">
        <v>87</v>
      </c>
      <c r="B97" s="1" t="n">
        <v>43957</v>
      </c>
    </row>
    <row r="98" customFormat="false" ht="14" hidden="false" customHeight="false" outlineLevel="0" collapsed="false">
      <c r="A98" s="0" t="s">
        <v>87</v>
      </c>
      <c r="B98" s="1" t="n">
        <v>43958</v>
      </c>
    </row>
    <row r="99" customFormat="false" ht="14" hidden="false" customHeight="false" outlineLevel="0" collapsed="false">
      <c r="A99" s="0" t="s">
        <v>87</v>
      </c>
      <c r="B99" s="1" t="n">
        <v>43959</v>
      </c>
    </row>
    <row r="100" customFormat="false" ht="14" hidden="false" customHeight="false" outlineLevel="0" collapsed="false">
      <c r="A100" s="0" t="s">
        <v>87</v>
      </c>
      <c r="B100" s="1" t="n">
        <v>43960</v>
      </c>
    </row>
    <row r="101" customFormat="false" ht="14" hidden="false" customHeight="false" outlineLevel="0" collapsed="false">
      <c r="A101" s="0" t="s">
        <v>87</v>
      </c>
      <c r="B101" s="1" t="n">
        <v>43961</v>
      </c>
    </row>
    <row r="102" customFormat="false" ht="14" hidden="false" customHeight="false" outlineLevel="0" collapsed="false">
      <c r="A102" s="0" t="s">
        <v>87</v>
      </c>
      <c r="B102" s="1" t="n">
        <v>43962</v>
      </c>
    </row>
    <row r="103" customFormat="false" ht="14" hidden="false" customHeight="false" outlineLevel="0" collapsed="false">
      <c r="A103" s="0" t="s">
        <v>87</v>
      </c>
      <c r="B103" s="1" t="n">
        <v>43963</v>
      </c>
    </row>
    <row r="104" customFormat="false" ht="14" hidden="false" customHeight="false" outlineLevel="0" collapsed="false">
      <c r="A104" s="0" t="s">
        <v>87</v>
      </c>
      <c r="B104" s="1" t="n">
        <v>43964</v>
      </c>
    </row>
    <row r="105" customFormat="false" ht="14" hidden="false" customHeight="false" outlineLevel="0" collapsed="false">
      <c r="A105" s="0" t="s">
        <v>87</v>
      </c>
      <c r="B105" s="1" t="n">
        <v>43965</v>
      </c>
    </row>
    <row r="106" customFormat="false" ht="14" hidden="false" customHeight="false" outlineLevel="0" collapsed="false">
      <c r="A106" s="0" t="s">
        <v>87</v>
      </c>
      <c r="B106" s="1" t="n">
        <v>43966</v>
      </c>
    </row>
    <row r="107" customFormat="false" ht="14" hidden="false" customHeight="false" outlineLevel="0" collapsed="false">
      <c r="A107" s="0" t="s">
        <v>87</v>
      </c>
      <c r="B107" s="1" t="n">
        <v>43967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94" activeCellId="1" sqref="B90 C94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88</v>
      </c>
      <c r="B2" s="1" t="n">
        <v>43862</v>
      </c>
      <c r="C2" s="6" t="n">
        <v>9692</v>
      </c>
      <c r="D2" s="6"/>
      <c r="E2" s="6" t="n">
        <v>213</v>
      </c>
      <c r="F2" s="6"/>
      <c r="G2" s="6" t="n">
        <v>171</v>
      </c>
      <c r="H2" s="6" t="n">
        <v>9308</v>
      </c>
      <c r="I2" s="6" t="n">
        <v>1527</v>
      </c>
      <c r="J2" s="6"/>
      <c r="K2" s="6"/>
      <c r="L2" s="6"/>
      <c r="M2" s="6"/>
    </row>
    <row r="3" customFormat="false" ht="15.25" hidden="false" customHeight="false" outlineLevel="0" collapsed="false">
      <c r="A3" s="0" t="s">
        <v>88</v>
      </c>
      <c r="B3" s="1" t="n">
        <v>43863</v>
      </c>
      <c r="C3" s="6" t="n">
        <v>11791</v>
      </c>
      <c r="D3" s="6" t="n">
        <v>2099</v>
      </c>
      <c r="E3" s="6" t="n">
        <v>259</v>
      </c>
      <c r="F3" s="6" t="n">
        <v>46</v>
      </c>
      <c r="G3" s="6" t="n">
        <v>243</v>
      </c>
      <c r="H3" s="6" t="n">
        <v>11289</v>
      </c>
      <c r="I3" s="6" t="n">
        <v>1795</v>
      </c>
      <c r="J3" s="6"/>
      <c r="K3" s="6"/>
      <c r="L3" s="6"/>
      <c r="M3" s="6"/>
    </row>
    <row r="4" customFormat="false" ht="15.25" hidden="false" customHeight="false" outlineLevel="0" collapsed="false">
      <c r="A4" s="0" t="s">
        <v>88</v>
      </c>
      <c r="B4" s="1" t="n">
        <v>43864</v>
      </c>
      <c r="C4" s="6" t="n">
        <v>14380</v>
      </c>
      <c r="D4" s="6" t="n">
        <v>2589</v>
      </c>
      <c r="E4" s="6" t="n">
        <v>304</v>
      </c>
      <c r="F4" s="6" t="n">
        <v>45</v>
      </c>
      <c r="G4" s="6" t="n">
        <v>328</v>
      </c>
      <c r="H4" s="6" t="n">
        <v>13748</v>
      </c>
      <c r="I4" s="6" t="n">
        <v>2110</v>
      </c>
      <c r="J4" s="6"/>
      <c r="K4" s="6"/>
      <c r="L4" s="6"/>
      <c r="M4" s="6"/>
    </row>
    <row r="5" customFormat="false" ht="15.25" hidden="false" customHeight="false" outlineLevel="0" collapsed="false">
      <c r="A5" s="0" t="s">
        <v>88</v>
      </c>
      <c r="B5" s="1" t="n">
        <v>43865</v>
      </c>
      <c r="C5" s="6" t="n">
        <v>17205</v>
      </c>
      <c r="D5" s="6" t="n">
        <v>2825</v>
      </c>
      <c r="E5" s="6" t="n">
        <v>361</v>
      </c>
      <c r="F5" s="6" t="n">
        <v>57</v>
      </c>
      <c r="G5" s="6" t="n">
        <v>475</v>
      </c>
      <c r="H5" s="6" t="n">
        <v>16369</v>
      </c>
      <c r="I5" s="6" t="n">
        <v>2296</v>
      </c>
      <c r="J5" s="6"/>
      <c r="K5" s="6"/>
      <c r="L5" s="6"/>
      <c r="M5" s="6"/>
    </row>
    <row r="6" customFormat="false" ht="15.25" hidden="false" customHeight="false" outlineLevel="0" collapsed="false">
      <c r="A6" s="0" t="s">
        <v>88</v>
      </c>
      <c r="B6" s="1" t="n">
        <v>43866</v>
      </c>
      <c r="C6" s="6" t="n">
        <v>20438</v>
      </c>
      <c r="D6" s="6" t="n">
        <v>3233</v>
      </c>
      <c r="E6" s="6" t="n">
        <v>425</v>
      </c>
      <c r="F6" s="6" t="n">
        <v>64</v>
      </c>
      <c r="G6" s="6" t="n">
        <v>632</v>
      </c>
      <c r="H6" s="6" t="n">
        <v>19381</v>
      </c>
      <c r="I6" s="6" t="n">
        <v>2788</v>
      </c>
      <c r="J6" s="6"/>
      <c r="K6" s="6"/>
      <c r="L6" s="6"/>
      <c r="M6" s="6"/>
    </row>
    <row r="7" customFormat="false" ht="15.25" hidden="false" customHeight="false" outlineLevel="0" collapsed="false">
      <c r="A7" s="0" t="s">
        <v>88</v>
      </c>
      <c r="B7" s="1" t="n">
        <v>43867</v>
      </c>
      <c r="C7" s="6" t="n">
        <v>24324</v>
      </c>
      <c r="D7" s="6" t="n">
        <v>3886</v>
      </c>
      <c r="E7" s="6" t="n">
        <v>490</v>
      </c>
      <c r="F7" s="6" t="n">
        <v>65</v>
      </c>
      <c r="G7" s="6" t="n">
        <v>892</v>
      </c>
      <c r="H7" s="6" t="n">
        <v>22942</v>
      </c>
      <c r="I7" s="6" t="n">
        <v>3219</v>
      </c>
      <c r="J7" s="6"/>
      <c r="K7" s="6"/>
      <c r="L7" s="6"/>
      <c r="M7" s="6"/>
    </row>
    <row r="8" customFormat="false" ht="15.25" hidden="false" customHeight="false" outlineLevel="0" collapsed="false">
      <c r="A8" s="0" t="s">
        <v>88</v>
      </c>
      <c r="B8" s="1" t="n">
        <v>43868</v>
      </c>
      <c r="C8" s="6" t="n">
        <v>28018</v>
      </c>
      <c r="D8" s="6" t="n">
        <v>3694</v>
      </c>
      <c r="E8" s="6" t="n">
        <v>563</v>
      </c>
      <c r="F8" s="6" t="n">
        <v>73</v>
      </c>
      <c r="G8" s="6" t="n">
        <v>1153</v>
      </c>
      <c r="H8" s="6" t="n">
        <v>26302</v>
      </c>
      <c r="I8" s="6" t="n">
        <v>3859</v>
      </c>
      <c r="J8" s="6"/>
      <c r="K8" s="6"/>
      <c r="L8" s="6"/>
      <c r="M8" s="6"/>
    </row>
    <row r="9" customFormat="false" ht="15.25" hidden="false" customHeight="false" outlineLevel="0" collapsed="false">
      <c r="A9" s="0" t="s">
        <v>88</v>
      </c>
      <c r="B9" s="1" t="n">
        <v>43869</v>
      </c>
      <c r="C9" s="6" t="n">
        <v>31161</v>
      </c>
      <c r="D9" s="6" t="n">
        <v>3143</v>
      </c>
      <c r="E9" s="6" t="n">
        <v>636</v>
      </c>
      <c r="F9" s="6" t="n">
        <v>73</v>
      </c>
      <c r="G9" s="6" t="n">
        <v>1540</v>
      </c>
      <c r="H9" s="6" t="n">
        <v>28985</v>
      </c>
      <c r="I9" s="6" t="n">
        <v>4821</v>
      </c>
      <c r="J9" s="6"/>
      <c r="K9" s="6"/>
      <c r="L9" s="6"/>
      <c r="M9" s="6"/>
    </row>
    <row r="10" customFormat="false" ht="15.25" hidden="false" customHeight="false" outlineLevel="0" collapsed="false">
      <c r="A10" s="0" t="s">
        <v>88</v>
      </c>
      <c r="B10" s="1" t="n">
        <v>43870</v>
      </c>
      <c r="C10" s="6" t="n">
        <v>34546</v>
      </c>
      <c r="D10" s="6" t="n">
        <v>3385</v>
      </c>
      <c r="E10" s="6" t="n">
        <v>722</v>
      </c>
      <c r="F10" s="6" t="n">
        <v>86</v>
      </c>
      <c r="G10" s="6" t="n">
        <v>2050</v>
      </c>
      <c r="H10" s="6" t="n">
        <v>31774</v>
      </c>
      <c r="I10" s="6" t="n">
        <v>6101</v>
      </c>
      <c r="J10" s="6"/>
      <c r="K10" s="6"/>
      <c r="L10" s="6"/>
      <c r="M10" s="6"/>
    </row>
    <row r="11" customFormat="false" ht="15.25" hidden="false" customHeight="false" outlineLevel="0" collapsed="false">
      <c r="A11" s="0" t="s">
        <v>88</v>
      </c>
      <c r="B11" s="1" t="n">
        <v>43871</v>
      </c>
      <c r="C11" s="6" t="n">
        <v>37198</v>
      </c>
      <c r="D11" s="6" t="n">
        <v>2652</v>
      </c>
      <c r="E11" s="6" t="n">
        <v>811</v>
      </c>
      <c r="F11" s="6" t="n">
        <v>89</v>
      </c>
      <c r="G11" s="6" t="n">
        <v>2649</v>
      </c>
      <c r="H11" s="6" t="n">
        <v>33738</v>
      </c>
      <c r="I11" s="6" t="n">
        <v>6188</v>
      </c>
      <c r="J11" s="6"/>
      <c r="K11" s="6"/>
      <c r="L11" s="6"/>
      <c r="M11" s="6"/>
    </row>
    <row r="12" customFormat="false" ht="15.25" hidden="false" customHeight="false" outlineLevel="0" collapsed="false">
      <c r="A12" s="0" t="s">
        <v>88</v>
      </c>
      <c r="B12" s="1" t="n">
        <v>43872</v>
      </c>
      <c r="C12" s="6" t="n">
        <v>40171</v>
      </c>
      <c r="D12" s="6" t="n">
        <v>2973</v>
      </c>
      <c r="E12" s="6" t="n">
        <v>908</v>
      </c>
      <c r="F12" s="6" t="n">
        <v>97</v>
      </c>
      <c r="G12" s="6" t="n">
        <v>3281</v>
      </c>
      <c r="H12" s="6" t="n">
        <v>35982</v>
      </c>
      <c r="I12" s="6" t="n">
        <v>6484</v>
      </c>
      <c r="J12" s="6"/>
      <c r="K12" s="6"/>
      <c r="L12" s="6"/>
      <c r="M12" s="6"/>
    </row>
    <row r="13" customFormat="false" ht="15.25" hidden="false" customHeight="false" outlineLevel="0" collapsed="false">
      <c r="A13" s="0" t="s">
        <v>88</v>
      </c>
      <c r="B13" s="1" t="n">
        <v>43873</v>
      </c>
      <c r="C13" s="6" t="n">
        <v>42638</v>
      </c>
      <c r="D13" s="6" t="n">
        <v>2467</v>
      </c>
      <c r="E13" s="6" t="n">
        <v>1016</v>
      </c>
      <c r="F13" s="6" t="n">
        <v>108</v>
      </c>
      <c r="G13" s="6" t="n">
        <v>3996</v>
      </c>
      <c r="H13" s="6" t="n">
        <v>37626</v>
      </c>
      <c r="I13" s="6" t="n">
        <v>7333</v>
      </c>
      <c r="J13" s="6"/>
      <c r="K13" s="6"/>
      <c r="L13" s="6"/>
      <c r="M13" s="6"/>
    </row>
    <row r="14" customFormat="false" ht="15.25" hidden="false" customHeight="false" outlineLevel="0" collapsed="false">
      <c r="A14" s="0" t="s">
        <v>88</v>
      </c>
      <c r="B14" s="1" t="n">
        <v>43874</v>
      </c>
      <c r="C14" s="6" t="n">
        <v>44653</v>
      </c>
      <c r="D14" s="6" t="n">
        <v>2015</v>
      </c>
      <c r="E14" s="6" t="n">
        <v>1113</v>
      </c>
      <c r="F14" s="6" t="n">
        <v>97</v>
      </c>
      <c r="G14" s="6" t="n">
        <v>4740</v>
      </c>
      <c r="H14" s="6" t="n">
        <v>38800</v>
      </c>
      <c r="I14" s="6" t="n">
        <v>8204</v>
      </c>
      <c r="J14" s="6"/>
      <c r="K14" s="6"/>
      <c r="L14" s="6"/>
      <c r="M14" s="6"/>
    </row>
    <row r="15" customFormat="false" ht="15.25" hidden="false" customHeight="false" outlineLevel="0" collapsed="false">
      <c r="A15" s="0" t="s">
        <v>88</v>
      </c>
      <c r="B15" s="1" t="n">
        <v>43875</v>
      </c>
      <c r="C15" s="6" t="n">
        <v>59804</v>
      </c>
      <c r="D15" s="6" t="n">
        <v>15151</v>
      </c>
      <c r="E15" s="6" t="n">
        <v>1259</v>
      </c>
      <c r="F15" s="6" t="n">
        <v>146</v>
      </c>
      <c r="G15" s="6" t="n">
        <v>5642</v>
      </c>
      <c r="H15" s="6" t="n">
        <v>52903</v>
      </c>
      <c r="I15" s="6" t="n">
        <v>8030</v>
      </c>
      <c r="J15" s="6"/>
      <c r="K15" s="6"/>
      <c r="L15" s="6"/>
      <c r="M15" s="6"/>
    </row>
    <row r="16" customFormat="false" ht="15.25" hidden="false" customHeight="false" outlineLevel="0" collapsed="false">
      <c r="A16" s="0" t="s">
        <v>88</v>
      </c>
      <c r="B16" s="1" t="n">
        <v>43876</v>
      </c>
      <c r="C16" s="6" t="n">
        <v>63851</v>
      </c>
      <c r="D16" s="6" t="n">
        <v>4047</v>
      </c>
      <c r="E16" s="6" t="n">
        <v>1380</v>
      </c>
      <c r="F16" s="6" t="n">
        <v>121</v>
      </c>
      <c r="G16" s="6" t="n">
        <v>6723</v>
      </c>
      <c r="H16" s="6" t="n">
        <v>55748</v>
      </c>
      <c r="I16" s="6" t="n">
        <v>10204</v>
      </c>
      <c r="J16" s="6"/>
      <c r="K16" s="6"/>
      <c r="L16" s="6"/>
      <c r="M16" s="6"/>
    </row>
    <row r="17" customFormat="false" ht="15.25" hidden="false" customHeight="false" outlineLevel="0" collapsed="false">
      <c r="A17" s="0" t="s">
        <v>88</v>
      </c>
      <c r="B17" s="1" t="n">
        <v>43877</v>
      </c>
      <c r="C17" s="6" t="n">
        <v>66492</v>
      </c>
      <c r="D17" s="6" t="n">
        <v>2641</v>
      </c>
      <c r="E17" s="6" t="n">
        <v>1523</v>
      </c>
      <c r="F17" s="6" t="n">
        <v>143</v>
      </c>
      <c r="G17" s="6" t="n">
        <v>8096</v>
      </c>
      <c r="H17" s="6" t="n">
        <v>56873</v>
      </c>
      <c r="I17" s="6" t="n">
        <v>11053</v>
      </c>
      <c r="J17" s="6"/>
      <c r="K17" s="6"/>
      <c r="L17" s="6"/>
      <c r="M17" s="6"/>
    </row>
    <row r="18" customFormat="false" ht="15.25" hidden="false" customHeight="false" outlineLevel="0" collapsed="false">
      <c r="A18" s="0" t="s">
        <v>88</v>
      </c>
      <c r="B18" s="1" t="n">
        <v>43878</v>
      </c>
      <c r="C18" s="6" t="n">
        <v>68500</v>
      </c>
      <c r="D18" s="6" t="n">
        <v>2008</v>
      </c>
      <c r="E18" s="6" t="n">
        <v>1665</v>
      </c>
      <c r="F18" s="6" t="n">
        <v>142</v>
      </c>
      <c r="G18" s="6" t="n">
        <v>9419</v>
      </c>
      <c r="H18" s="6" t="n">
        <v>57416</v>
      </c>
      <c r="I18" s="6" t="n">
        <v>11272</v>
      </c>
      <c r="J18" s="6"/>
      <c r="K18" s="6"/>
      <c r="L18" s="6"/>
      <c r="M18" s="6"/>
    </row>
    <row r="19" customFormat="false" ht="15.25" hidden="false" customHeight="false" outlineLevel="0" collapsed="false">
      <c r="A19" s="0" t="s">
        <v>88</v>
      </c>
      <c r="B19" s="1" t="n">
        <v>43879</v>
      </c>
      <c r="C19" s="6" t="n">
        <v>70548</v>
      </c>
      <c r="D19" s="6" t="n">
        <v>2048</v>
      </c>
      <c r="E19" s="6" t="n">
        <v>1770</v>
      </c>
      <c r="F19" s="6" t="n">
        <v>105</v>
      </c>
      <c r="G19" s="6" t="n">
        <v>10851</v>
      </c>
      <c r="H19" s="6" t="n">
        <v>57927</v>
      </c>
      <c r="I19" s="6" t="n">
        <v>10644</v>
      </c>
      <c r="J19" s="6"/>
      <c r="K19" s="6"/>
      <c r="L19" s="6"/>
      <c r="M19" s="6"/>
    </row>
    <row r="20" customFormat="false" ht="15.25" hidden="false" customHeight="false" outlineLevel="0" collapsed="false">
      <c r="A20" s="0" t="s">
        <v>88</v>
      </c>
      <c r="B20" s="1" t="n">
        <v>43880</v>
      </c>
      <c r="C20" s="6" t="n">
        <v>72436</v>
      </c>
      <c r="D20" s="6" t="n">
        <v>1888</v>
      </c>
      <c r="E20" s="6" t="n">
        <v>1868</v>
      </c>
      <c r="F20" s="6" t="n">
        <v>98</v>
      </c>
      <c r="G20" s="6" t="n">
        <v>12552</v>
      </c>
      <c r="H20" s="6" t="n">
        <v>58016</v>
      </c>
      <c r="I20" s="6" t="n">
        <v>11741</v>
      </c>
      <c r="J20" s="6"/>
      <c r="K20" s="6"/>
      <c r="L20" s="6"/>
      <c r="M20" s="6"/>
    </row>
    <row r="21" customFormat="false" ht="15.25" hidden="false" customHeight="false" outlineLevel="0" collapsed="false">
      <c r="A21" s="0" t="s">
        <v>88</v>
      </c>
      <c r="B21" s="1" t="n">
        <v>43881</v>
      </c>
      <c r="C21" s="6" t="n">
        <v>74185</v>
      </c>
      <c r="D21" s="6" t="n">
        <v>1749</v>
      </c>
      <c r="E21" s="6" t="n">
        <v>2004</v>
      </c>
      <c r="F21" s="6" t="n">
        <v>136</v>
      </c>
      <c r="G21" s="6" t="n">
        <v>14376</v>
      </c>
      <c r="H21" s="6" t="n">
        <v>57805</v>
      </c>
      <c r="I21" s="6" t="n">
        <v>11977</v>
      </c>
      <c r="J21" s="6"/>
      <c r="K21" s="6"/>
      <c r="L21" s="6"/>
      <c r="M21" s="6"/>
    </row>
    <row r="22" customFormat="false" ht="15.25" hidden="false" customHeight="false" outlineLevel="0" collapsed="false">
      <c r="A22" s="0" t="s">
        <v>88</v>
      </c>
      <c r="B22" s="1" t="n">
        <v>43882</v>
      </c>
      <c r="C22" s="6" t="n">
        <v>74576</v>
      </c>
      <c r="D22" s="6" t="n">
        <v>391</v>
      </c>
      <c r="E22" s="6" t="n">
        <v>2118</v>
      </c>
      <c r="F22" s="6" t="n">
        <v>114</v>
      </c>
      <c r="G22" s="6" t="n">
        <v>16157</v>
      </c>
      <c r="H22" s="6" t="n">
        <v>56301</v>
      </c>
      <c r="I22" s="6" t="n">
        <v>11864</v>
      </c>
      <c r="J22" s="6"/>
      <c r="K22" s="6"/>
      <c r="L22" s="6"/>
      <c r="M22" s="6"/>
    </row>
    <row r="23" customFormat="false" ht="15.25" hidden="false" customHeight="false" outlineLevel="0" collapsed="false">
      <c r="A23" s="0" t="s">
        <v>88</v>
      </c>
      <c r="B23" s="1" t="n">
        <v>43883</v>
      </c>
      <c r="C23" s="6" t="n">
        <v>75891</v>
      </c>
      <c r="D23" s="6" t="n">
        <v>1315</v>
      </c>
      <c r="E23" s="6" t="n">
        <v>2236</v>
      </c>
      <c r="F23" s="6" t="n">
        <v>118</v>
      </c>
      <c r="G23" s="6" t="n">
        <v>18266</v>
      </c>
      <c r="H23" s="6" t="n">
        <v>55389</v>
      </c>
      <c r="I23" s="6" t="n">
        <v>11633</v>
      </c>
      <c r="J23" s="6"/>
      <c r="K23" s="6"/>
      <c r="L23" s="6"/>
      <c r="M23" s="6"/>
    </row>
    <row r="24" customFormat="false" ht="15.25" hidden="false" customHeight="false" outlineLevel="0" collapsed="false">
      <c r="A24" s="0" t="s">
        <v>88</v>
      </c>
      <c r="B24" s="1" t="n">
        <v>43884</v>
      </c>
      <c r="C24" s="6" t="n">
        <v>76288</v>
      </c>
      <c r="D24" s="6" t="n">
        <v>397</v>
      </c>
      <c r="E24" s="6" t="n">
        <v>2345</v>
      </c>
      <c r="F24" s="6" t="n">
        <v>109</v>
      </c>
      <c r="G24" s="6" t="n">
        <v>20659</v>
      </c>
      <c r="H24" s="6" t="n">
        <v>53284</v>
      </c>
      <c r="I24" s="6" t="n">
        <v>11477</v>
      </c>
      <c r="J24" s="6"/>
      <c r="K24" s="6"/>
      <c r="L24" s="6"/>
      <c r="M24" s="6"/>
    </row>
    <row r="25" customFormat="false" ht="15.25" hidden="false" customHeight="false" outlineLevel="0" collapsed="false">
      <c r="A25" s="0" t="s">
        <v>88</v>
      </c>
      <c r="B25" s="1" t="n">
        <v>43885</v>
      </c>
      <c r="C25" s="6" t="n">
        <v>76741</v>
      </c>
      <c r="D25" s="6" t="n">
        <v>453</v>
      </c>
      <c r="E25" s="6" t="n">
        <v>2442</v>
      </c>
      <c r="F25" s="6" t="n">
        <v>97</v>
      </c>
      <c r="G25" s="6" t="n">
        <v>22888</v>
      </c>
      <c r="H25" s="6" t="n">
        <v>51411</v>
      </c>
      <c r="I25" s="6" t="n">
        <v>10968</v>
      </c>
      <c r="J25" s="6"/>
      <c r="K25" s="6"/>
      <c r="L25" s="6"/>
      <c r="M25" s="6"/>
    </row>
    <row r="26" customFormat="false" ht="15.25" hidden="false" customHeight="false" outlineLevel="0" collapsed="false">
      <c r="A26" s="0" t="s">
        <v>88</v>
      </c>
      <c r="B26" s="1" t="n">
        <v>43886</v>
      </c>
      <c r="C26" s="6" t="n">
        <v>77150</v>
      </c>
      <c r="D26" s="6" t="n">
        <v>409</v>
      </c>
      <c r="E26" s="6" t="n">
        <v>2592</v>
      </c>
      <c r="F26" s="6" t="n">
        <v>150</v>
      </c>
      <c r="G26" s="6" t="n">
        <v>24734</v>
      </c>
      <c r="H26" s="6" t="n">
        <v>49824</v>
      </c>
      <c r="I26" s="6" t="n">
        <v>9915</v>
      </c>
      <c r="J26" s="6"/>
      <c r="K26" s="6"/>
      <c r="L26" s="6"/>
      <c r="M26" s="6"/>
    </row>
    <row r="27" customFormat="false" ht="15.25" hidden="false" customHeight="false" outlineLevel="0" collapsed="false">
      <c r="A27" s="0" t="s">
        <v>88</v>
      </c>
      <c r="B27" s="1" t="n">
        <v>43887</v>
      </c>
      <c r="C27" s="6" t="n">
        <v>77658</v>
      </c>
      <c r="D27" s="6" t="n">
        <v>508</v>
      </c>
      <c r="E27" s="6" t="n">
        <v>2663</v>
      </c>
      <c r="F27" s="6" t="n">
        <v>71</v>
      </c>
      <c r="G27" s="6" t="n">
        <v>27323</v>
      </c>
      <c r="H27" s="6" t="n">
        <v>47672</v>
      </c>
      <c r="I27" s="6" t="n">
        <v>9126</v>
      </c>
      <c r="J27" s="6"/>
      <c r="K27" s="6"/>
      <c r="L27" s="6"/>
      <c r="M27" s="6"/>
    </row>
    <row r="28" customFormat="false" ht="15.25" hidden="false" customHeight="false" outlineLevel="0" collapsed="false">
      <c r="A28" s="0" t="s">
        <v>88</v>
      </c>
      <c r="B28" s="1" t="n">
        <v>43888</v>
      </c>
      <c r="C28" s="6" t="n">
        <v>78064</v>
      </c>
      <c r="D28" s="6" t="n">
        <v>406</v>
      </c>
      <c r="E28" s="6" t="n">
        <v>2715</v>
      </c>
      <c r="F28" s="6" t="n">
        <v>52</v>
      </c>
      <c r="G28" s="6" t="n">
        <v>29745</v>
      </c>
      <c r="H28" s="6" t="n">
        <v>45604</v>
      </c>
      <c r="I28" s="6" t="n">
        <v>8752</v>
      </c>
      <c r="J28" s="6"/>
      <c r="K28" s="6"/>
      <c r="L28" s="6"/>
      <c r="M28" s="6"/>
    </row>
    <row r="29" customFormat="false" ht="15.25" hidden="false" customHeight="false" outlineLevel="0" collapsed="false">
      <c r="A29" s="0" t="s">
        <v>88</v>
      </c>
      <c r="B29" s="1" t="n">
        <v>43889</v>
      </c>
      <c r="C29" s="6" t="n">
        <v>78497</v>
      </c>
      <c r="D29" s="6" t="n">
        <v>433</v>
      </c>
      <c r="E29" s="6" t="n">
        <v>2744</v>
      </c>
      <c r="F29" s="6" t="n">
        <v>29</v>
      </c>
      <c r="G29" s="6" t="n">
        <v>32495</v>
      </c>
      <c r="H29" s="6" t="n">
        <v>43258</v>
      </c>
      <c r="I29" s="6" t="n">
        <v>8346</v>
      </c>
      <c r="J29" s="6"/>
      <c r="K29" s="6"/>
      <c r="L29" s="6"/>
      <c r="M29" s="6"/>
    </row>
    <row r="30" customFormat="false" ht="15.25" hidden="false" customHeight="false" outlineLevel="0" collapsed="false">
      <c r="A30" s="0" t="s">
        <v>88</v>
      </c>
      <c r="B30" s="1" t="n">
        <v>43890</v>
      </c>
      <c r="C30" s="6" t="n">
        <v>78824</v>
      </c>
      <c r="D30" s="6" t="n">
        <v>327</v>
      </c>
      <c r="E30" s="6" t="n">
        <v>2788</v>
      </c>
      <c r="F30" s="6" t="n">
        <v>44</v>
      </c>
      <c r="G30" s="6" t="n">
        <v>36117</v>
      </c>
      <c r="H30" s="6" t="n">
        <v>39919</v>
      </c>
      <c r="I30" s="6" t="n">
        <v>7952</v>
      </c>
      <c r="J30" s="6"/>
      <c r="K30" s="6"/>
      <c r="L30" s="6"/>
      <c r="M30" s="6"/>
    </row>
    <row r="31" customFormat="false" ht="15.25" hidden="false" customHeight="false" outlineLevel="0" collapsed="false">
      <c r="A31" s="0" t="s">
        <v>88</v>
      </c>
      <c r="B31" s="1" t="n">
        <v>43891</v>
      </c>
      <c r="C31" s="6" t="n">
        <v>79251</v>
      </c>
      <c r="D31" s="6" t="n">
        <v>427</v>
      </c>
      <c r="E31" s="6" t="n">
        <v>2835</v>
      </c>
      <c r="F31" s="6" t="n">
        <v>47</v>
      </c>
      <c r="G31" s="6" t="n">
        <v>39002</v>
      </c>
      <c r="H31" s="6" t="n">
        <v>37414</v>
      </c>
      <c r="I31" s="6" t="n">
        <v>7664</v>
      </c>
      <c r="J31" s="6"/>
      <c r="K31" s="6"/>
      <c r="L31" s="6"/>
      <c r="M31" s="6"/>
    </row>
    <row r="32" customFormat="false" ht="15.25" hidden="false" customHeight="false" outlineLevel="0" collapsed="false">
      <c r="A32" s="0" t="s">
        <v>88</v>
      </c>
      <c r="B32" s="1" t="n">
        <v>43892</v>
      </c>
      <c r="C32" s="6" t="n">
        <v>79824</v>
      </c>
      <c r="D32" s="6" t="n">
        <v>573</v>
      </c>
      <c r="E32" s="6" t="n">
        <v>2870</v>
      </c>
      <c r="F32" s="6" t="n">
        <v>35</v>
      </c>
      <c r="G32" s="6" t="n">
        <v>41625</v>
      </c>
      <c r="H32" s="6" t="n">
        <v>35329</v>
      </c>
      <c r="I32" s="6" t="n">
        <v>7365</v>
      </c>
      <c r="J32" s="6"/>
      <c r="K32" s="6"/>
      <c r="L32" s="6"/>
      <c r="M32" s="6"/>
    </row>
    <row r="33" customFormat="false" ht="15.25" hidden="false" customHeight="false" outlineLevel="0" collapsed="false">
      <c r="A33" s="0" t="s">
        <v>88</v>
      </c>
      <c r="B33" s="1" t="n">
        <v>43893</v>
      </c>
      <c r="C33" s="6" t="n">
        <v>80026</v>
      </c>
      <c r="D33" s="6" t="n">
        <v>202</v>
      </c>
      <c r="E33" s="6" t="n">
        <v>2912</v>
      </c>
      <c r="F33" s="6" t="n">
        <v>42</v>
      </c>
      <c r="G33" s="6" t="n">
        <v>44462</v>
      </c>
      <c r="H33" s="6" t="n">
        <v>32652</v>
      </c>
      <c r="I33" s="6" t="n">
        <v>7110</v>
      </c>
      <c r="J33" s="6"/>
      <c r="K33" s="6"/>
      <c r="L33" s="6"/>
      <c r="M33" s="6"/>
    </row>
    <row r="34" customFormat="false" ht="15.25" hidden="false" customHeight="false" outlineLevel="0" collapsed="false">
      <c r="A34" s="0" t="s">
        <v>88</v>
      </c>
      <c r="B34" s="1" t="n">
        <v>43894</v>
      </c>
      <c r="C34" s="6" t="n">
        <v>80151</v>
      </c>
      <c r="D34" s="6" t="n">
        <v>125</v>
      </c>
      <c r="E34" s="6" t="n">
        <v>2943</v>
      </c>
      <c r="F34" s="6" t="n">
        <v>31</v>
      </c>
      <c r="G34" s="6" t="n">
        <v>47204</v>
      </c>
      <c r="H34" s="6" t="n">
        <v>30004</v>
      </c>
      <c r="I34" s="6" t="n">
        <v>6806</v>
      </c>
      <c r="J34" s="6"/>
      <c r="K34" s="6"/>
      <c r="L34" s="6"/>
      <c r="M34" s="6"/>
    </row>
    <row r="35" customFormat="false" ht="15.25" hidden="false" customHeight="false" outlineLevel="0" collapsed="false">
      <c r="A35" s="0" t="s">
        <v>88</v>
      </c>
      <c r="B35" s="1" t="n">
        <v>43895</v>
      </c>
      <c r="C35" s="6" t="n">
        <v>80270</v>
      </c>
      <c r="D35" s="6" t="n">
        <v>119</v>
      </c>
      <c r="E35" s="6" t="n">
        <v>2981</v>
      </c>
      <c r="F35" s="6" t="n">
        <v>38</v>
      </c>
      <c r="G35" s="6" t="n">
        <v>49856</v>
      </c>
      <c r="H35" s="6" t="n">
        <v>27433</v>
      </c>
      <c r="I35" s="6" t="n">
        <v>6416</v>
      </c>
      <c r="J35" s="6"/>
      <c r="K35" s="6"/>
      <c r="L35" s="6"/>
      <c r="M35" s="6"/>
    </row>
    <row r="36" customFormat="false" ht="15.25" hidden="false" customHeight="false" outlineLevel="0" collapsed="false">
      <c r="A36" s="0" t="s">
        <v>88</v>
      </c>
      <c r="B36" s="1" t="n">
        <v>43896</v>
      </c>
      <c r="C36" s="6" t="n">
        <v>80409</v>
      </c>
      <c r="D36" s="6" t="n">
        <v>139</v>
      </c>
      <c r="E36" s="6" t="n">
        <v>3012</v>
      </c>
      <c r="F36" s="6" t="n">
        <v>31</v>
      </c>
      <c r="G36" s="6" t="n">
        <v>52045</v>
      </c>
      <c r="H36" s="6" t="n">
        <v>25352</v>
      </c>
      <c r="I36" s="6" t="n">
        <v>5952</v>
      </c>
      <c r="J36" s="6"/>
      <c r="K36" s="6"/>
      <c r="L36" s="6"/>
      <c r="M36" s="6"/>
    </row>
    <row r="37" customFormat="false" ht="15.25" hidden="false" customHeight="false" outlineLevel="0" collapsed="false">
      <c r="A37" s="0" t="s">
        <v>88</v>
      </c>
      <c r="B37" s="1" t="n">
        <v>43897</v>
      </c>
      <c r="C37" s="7" t="n">
        <v>80552</v>
      </c>
      <c r="D37" s="7" t="n">
        <v>143</v>
      </c>
      <c r="E37" s="7" t="n">
        <v>3042</v>
      </c>
      <c r="F37" s="7" t="n">
        <v>30</v>
      </c>
      <c r="G37" s="7" t="n">
        <v>53726</v>
      </c>
      <c r="H37" s="7" t="n">
        <v>23784</v>
      </c>
      <c r="I37" s="7" t="n">
        <v>5737</v>
      </c>
      <c r="J37" s="7"/>
      <c r="K37" s="7"/>
      <c r="L37" s="7"/>
      <c r="M37" s="7"/>
    </row>
    <row r="38" customFormat="false" ht="15.25" hidden="false" customHeight="false" outlineLevel="0" collapsed="false">
      <c r="A38" s="0" t="s">
        <v>88</v>
      </c>
      <c r="B38" s="1" t="n">
        <v>43898</v>
      </c>
      <c r="C38" s="6" t="n">
        <v>80651</v>
      </c>
      <c r="D38" s="6" t="n">
        <v>99</v>
      </c>
      <c r="E38" s="6" t="n">
        <v>3070</v>
      </c>
      <c r="F38" s="6" t="n">
        <v>28</v>
      </c>
      <c r="G38" s="6" t="n">
        <v>55404</v>
      </c>
      <c r="H38" s="6" t="n">
        <v>22177</v>
      </c>
      <c r="I38" s="6" t="n">
        <v>5489</v>
      </c>
      <c r="J38" s="6"/>
      <c r="K38" s="6"/>
      <c r="L38" s="6"/>
      <c r="M38" s="6"/>
    </row>
    <row r="39" customFormat="false" ht="15.25" hidden="false" customHeight="false" outlineLevel="0" collapsed="false">
      <c r="A39" s="0" t="s">
        <v>88</v>
      </c>
      <c r="B39" s="1" t="n">
        <v>43899</v>
      </c>
      <c r="C39" s="6" t="n">
        <v>80695</v>
      </c>
      <c r="D39" s="6" t="n">
        <v>44</v>
      </c>
      <c r="E39" s="6" t="n">
        <v>3097</v>
      </c>
      <c r="F39" s="6" t="n">
        <v>27</v>
      </c>
      <c r="G39" s="6" t="n">
        <v>57065</v>
      </c>
      <c r="H39" s="6" t="n">
        <v>20533</v>
      </c>
      <c r="I39" s="6" t="n">
        <v>5264</v>
      </c>
      <c r="J39" s="6"/>
      <c r="K39" s="6"/>
      <c r="L39" s="6"/>
      <c r="M39" s="6"/>
    </row>
    <row r="40" customFormat="false" ht="15.25" hidden="false" customHeight="false" outlineLevel="0" collapsed="false">
      <c r="A40" s="0" t="s">
        <v>88</v>
      </c>
      <c r="B40" s="1" t="n">
        <v>43900</v>
      </c>
      <c r="C40" s="6" t="n">
        <v>80735</v>
      </c>
      <c r="D40" s="6" t="n">
        <v>40</v>
      </c>
      <c r="E40" s="6" t="n">
        <v>3119</v>
      </c>
      <c r="F40" s="6" t="n">
        <v>22</v>
      </c>
      <c r="G40" s="6" t="n">
        <v>58600</v>
      </c>
      <c r="H40" s="6" t="n">
        <v>19016</v>
      </c>
      <c r="I40" s="6" t="n">
        <v>5111</v>
      </c>
      <c r="J40" s="6"/>
      <c r="K40" s="6"/>
      <c r="L40" s="6"/>
      <c r="M40" s="6"/>
    </row>
    <row r="41" customFormat="false" ht="15.25" hidden="false" customHeight="false" outlineLevel="0" collapsed="false">
      <c r="A41" s="0" t="s">
        <v>88</v>
      </c>
      <c r="B41" s="1" t="n">
        <v>43901</v>
      </c>
      <c r="C41" s="6" t="n">
        <v>80761</v>
      </c>
      <c r="D41" s="6" t="n">
        <v>26</v>
      </c>
      <c r="E41" s="6" t="n">
        <v>3136</v>
      </c>
      <c r="F41" s="6" t="n">
        <v>17</v>
      </c>
      <c r="G41" s="6" t="n">
        <v>60124</v>
      </c>
      <c r="H41" s="6" t="n">
        <v>17501</v>
      </c>
      <c r="I41" s="6" t="n">
        <v>4794</v>
      </c>
      <c r="J41" s="6" t="n">
        <v>56.1</v>
      </c>
      <c r="K41" s="6"/>
      <c r="L41" s="6"/>
      <c r="M41" s="6"/>
    </row>
    <row r="42" customFormat="false" ht="15.25" hidden="false" customHeight="false" outlineLevel="0" collapsed="false">
      <c r="A42" s="0" t="s">
        <v>88</v>
      </c>
      <c r="B42" s="1" t="n">
        <v>43902</v>
      </c>
      <c r="C42" s="6" t="n">
        <v>80790</v>
      </c>
      <c r="D42" s="6" t="n">
        <v>29</v>
      </c>
      <c r="E42" s="6" t="n">
        <v>3158</v>
      </c>
      <c r="F42" s="6" t="n">
        <v>22</v>
      </c>
      <c r="G42" s="6" t="n">
        <v>61617</v>
      </c>
      <c r="H42" s="6" t="n">
        <v>16015</v>
      </c>
      <c r="I42" s="6" t="n">
        <v>4492</v>
      </c>
      <c r="J42" s="6" t="n">
        <v>56.1</v>
      </c>
      <c r="K42" s="6"/>
      <c r="L42" s="6"/>
      <c r="M42" s="6"/>
    </row>
    <row r="43" customFormat="false" ht="15.25" hidden="false" customHeight="false" outlineLevel="0" collapsed="false">
      <c r="A43" s="0" t="s">
        <v>88</v>
      </c>
      <c r="B43" s="1" t="n">
        <v>43903</v>
      </c>
      <c r="C43" s="6" t="n">
        <v>80796</v>
      </c>
      <c r="D43" s="6" t="n">
        <v>6</v>
      </c>
      <c r="E43" s="6" t="n">
        <v>3169</v>
      </c>
      <c r="F43" s="6" t="n">
        <v>11</v>
      </c>
      <c r="G43" s="6" t="n">
        <v>62841</v>
      </c>
      <c r="H43" s="6" t="n">
        <v>14786</v>
      </c>
      <c r="I43" s="6" t="n">
        <v>4257</v>
      </c>
      <c r="J43" s="6" t="n">
        <v>56.1</v>
      </c>
      <c r="K43" s="6"/>
      <c r="L43" s="6"/>
      <c r="M43" s="6"/>
    </row>
    <row r="44" customFormat="false" ht="15.25" hidden="false" customHeight="false" outlineLevel="0" collapsed="false">
      <c r="A44" s="0" t="s">
        <v>88</v>
      </c>
      <c r="B44" s="1" t="n">
        <v>43904</v>
      </c>
      <c r="C44" s="6" t="n">
        <v>80817</v>
      </c>
      <c r="D44" s="6" t="n">
        <v>21</v>
      </c>
      <c r="E44" s="6" t="n">
        <v>3177</v>
      </c>
      <c r="F44" s="6" t="n">
        <v>8</v>
      </c>
      <c r="G44" s="6" t="n">
        <v>64152</v>
      </c>
      <c r="H44" s="6" t="n">
        <v>13488</v>
      </c>
      <c r="I44" s="6" t="n">
        <v>4020</v>
      </c>
      <c r="J44" s="6" t="n">
        <v>56.1</v>
      </c>
      <c r="K44" s="6"/>
      <c r="L44" s="6"/>
      <c r="M44" s="6"/>
    </row>
    <row r="45" customFormat="false" ht="15.25" hidden="false" customHeight="false" outlineLevel="0" collapsed="false">
      <c r="A45" s="0" t="s">
        <v>88</v>
      </c>
      <c r="B45" s="1" t="n">
        <v>43905</v>
      </c>
      <c r="C45" s="6" t="n">
        <v>80824</v>
      </c>
      <c r="D45" s="6" t="n">
        <v>7</v>
      </c>
      <c r="E45" s="6" t="n">
        <v>3189</v>
      </c>
      <c r="F45" s="6" t="n">
        <v>12</v>
      </c>
      <c r="G45" s="6" t="n">
        <v>65578</v>
      </c>
      <c r="H45" s="6" t="n">
        <v>12057</v>
      </c>
      <c r="I45" s="6" t="n">
        <v>3610</v>
      </c>
      <c r="J45" s="6" t="n">
        <v>56.2</v>
      </c>
      <c r="K45" s="6"/>
      <c r="L45" s="6"/>
      <c r="M45" s="6"/>
    </row>
    <row r="46" customFormat="false" ht="15.25" hidden="false" customHeight="false" outlineLevel="0" collapsed="false">
      <c r="A46" s="0" t="s">
        <v>88</v>
      </c>
      <c r="B46" s="1" t="n">
        <v>43906</v>
      </c>
      <c r="C46" s="6" t="n">
        <v>80851</v>
      </c>
      <c r="D46" s="6" t="n">
        <v>27</v>
      </c>
      <c r="E46" s="6" t="n">
        <v>3199</v>
      </c>
      <c r="F46" s="6" t="n">
        <v>10</v>
      </c>
      <c r="G46" s="6" t="n">
        <v>66934</v>
      </c>
      <c r="H46" s="6" t="n">
        <v>10718</v>
      </c>
      <c r="I46" s="6" t="n">
        <v>3226</v>
      </c>
      <c r="J46" s="6" t="n">
        <v>56.2</v>
      </c>
      <c r="K46" s="6"/>
      <c r="L46" s="6"/>
      <c r="M46" s="6"/>
    </row>
    <row r="47" customFormat="false" ht="15.25" hidden="false" customHeight="false" outlineLevel="0" collapsed="false">
      <c r="A47" s="0" t="s">
        <v>88</v>
      </c>
      <c r="B47" s="1" t="n">
        <v>43907</v>
      </c>
      <c r="C47" s="6" t="n">
        <v>80880</v>
      </c>
      <c r="D47" s="6" t="n">
        <v>29</v>
      </c>
      <c r="E47" s="6" t="n">
        <v>3213</v>
      </c>
      <c r="F47" s="6" t="n">
        <v>14</v>
      </c>
      <c r="G47" s="6" t="n">
        <v>67819</v>
      </c>
      <c r="H47" s="6" t="n">
        <v>9848</v>
      </c>
      <c r="I47" s="6" t="n">
        <v>3226</v>
      </c>
      <c r="J47" s="6" t="n">
        <v>56.2</v>
      </c>
      <c r="K47" s="6"/>
      <c r="L47" s="6"/>
      <c r="M47" s="6"/>
    </row>
    <row r="48" customFormat="false" ht="15.25" hidden="false" customHeight="false" outlineLevel="0" collapsed="false">
      <c r="A48" s="0" t="s">
        <v>88</v>
      </c>
      <c r="B48" s="1" t="n">
        <v>43908</v>
      </c>
      <c r="C48" s="6" t="n">
        <v>80881</v>
      </c>
      <c r="D48" s="6" t="n">
        <v>1</v>
      </c>
      <c r="E48" s="6" t="n">
        <v>3226</v>
      </c>
      <c r="F48" s="6" t="n">
        <v>13</v>
      </c>
      <c r="G48" s="6" t="n">
        <v>68724</v>
      </c>
      <c r="H48" s="6" t="n">
        <v>8931</v>
      </c>
      <c r="I48" s="6" t="n">
        <v>3226</v>
      </c>
      <c r="J48" s="6" t="n">
        <v>56.2</v>
      </c>
      <c r="K48" s="6"/>
      <c r="L48" s="6"/>
      <c r="M48" s="6"/>
    </row>
    <row r="49" customFormat="false" ht="15.25" hidden="false" customHeight="false" outlineLevel="0" collapsed="false">
      <c r="A49" s="0" t="s">
        <v>88</v>
      </c>
      <c r="B49" s="1" t="n">
        <v>43909</v>
      </c>
      <c r="C49" s="6" t="n">
        <v>80894</v>
      </c>
      <c r="D49" s="6" t="n">
        <v>13</v>
      </c>
      <c r="E49" s="6" t="n">
        <v>3237</v>
      </c>
      <c r="F49" s="6" t="n">
        <v>11</v>
      </c>
      <c r="G49" s="6" t="n">
        <v>69614</v>
      </c>
      <c r="H49" s="6" t="n">
        <v>8043</v>
      </c>
      <c r="I49" s="6" t="n">
        <v>2622</v>
      </c>
      <c r="J49" s="6" t="n">
        <v>56</v>
      </c>
      <c r="K49" s="6"/>
      <c r="L49" s="6"/>
      <c r="M49" s="6"/>
    </row>
    <row r="50" customFormat="false" ht="15.25" hidden="false" customHeight="false" outlineLevel="0" collapsed="false">
      <c r="A50" s="0" t="s">
        <v>88</v>
      </c>
      <c r="B50" s="1" t="n">
        <v>43910</v>
      </c>
      <c r="C50" s="6" t="n">
        <v>80928</v>
      </c>
      <c r="D50" s="6" t="n">
        <v>34</v>
      </c>
      <c r="E50" s="6" t="n">
        <v>3245</v>
      </c>
      <c r="F50" s="6" t="n">
        <v>8</v>
      </c>
      <c r="G50" s="6" t="n">
        <v>70420</v>
      </c>
      <c r="H50" s="6" t="n">
        <v>7263</v>
      </c>
      <c r="I50" s="6" t="n">
        <v>2274</v>
      </c>
      <c r="J50" s="6" t="n">
        <v>56</v>
      </c>
      <c r="K50" s="6"/>
      <c r="L50" s="6"/>
      <c r="M50" s="6"/>
    </row>
    <row r="51" customFormat="false" ht="15.25" hidden="false" customHeight="false" outlineLevel="0" collapsed="false">
      <c r="A51" s="0" t="s">
        <v>88</v>
      </c>
      <c r="B51" s="1" t="n">
        <v>43911</v>
      </c>
      <c r="C51" s="6" t="n">
        <v>81008</v>
      </c>
      <c r="D51" s="6" t="n">
        <v>80</v>
      </c>
      <c r="E51" s="6" t="n">
        <v>3255</v>
      </c>
      <c r="F51" s="6" t="n">
        <v>10</v>
      </c>
      <c r="G51" s="6" t="n">
        <v>71740</v>
      </c>
      <c r="H51" s="6" t="n">
        <v>6013</v>
      </c>
      <c r="I51" s="6" t="n">
        <v>1927</v>
      </c>
      <c r="J51" s="6" t="n">
        <v>56</v>
      </c>
      <c r="K51" s="6"/>
      <c r="L51" s="6"/>
      <c r="M51" s="6"/>
    </row>
    <row r="52" customFormat="false" ht="15.25" hidden="false" customHeight="false" outlineLevel="0" collapsed="false">
      <c r="A52" s="0" t="s">
        <v>88</v>
      </c>
      <c r="B52" s="1" t="n">
        <v>43912</v>
      </c>
      <c r="C52" s="6" t="n">
        <v>81008</v>
      </c>
      <c r="D52" s="6" t="n">
        <v>0</v>
      </c>
      <c r="E52" s="6" t="n">
        <v>3255</v>
      </c>
      <c r="F52" s="6" t="n">
        <v>0</v>
      </c>
      <c r="G52" s="6" t="n">
        <v>71740</v>
      </c>
      <c r="H52" s="6" t="n">
        <v>6013</v>
      </c>
      <c r="I52" s="6" t="n">
        <v>1927</v>
      </c>
      <c r="J52" s="6" t="n">
        <v>56</v>
      </c>
      <c r="K52" s="6"/>
      <c r="L52" s="6"/>
      <c r="M52" s="6"/>
    </row>
    <row r="53" customFormat="false" ht="15.25" hidden="false" customHeight="false" outlineLevel="0" collapsed="false">
      <c r="A53" s="0" t="s">
        <v>88</v>
      </c>
      <c r="B53" s="1" t="n">
        <v>43913</v>
      </c>
      <c r="C53" s="6" t="n">
        <v>81054</v>
      </c>
      <c r="D53" s="6" t="n">
        <v>46</v>
      </c>
      <c r="E53" s="6" t="n">
        <v>3261</v>
      </c>
      <c r="F53" s="6" t="n">
        <v>6</v>
      </c>
      <c r="G53" s="6" t="n">
        <v>72440</v>
      </c>
      <c r="H53" s="6" t="n">
        <v>5353</v>
      </c>
      <c r="I53" s="6" t="n">
        <v>1845</v>
      </c>
      <c r="J53" s="6" t="n">
        <v>56</v>
      </c>
      <c r="K53" s="6"/>
      <c r="L53" s="6"/>
      <c r="M53" s="6"/>
    </row>
    <row r="54" customFormat="false" ht="15.25" hidden="false" customHeight="false" outlineLevel="0" collapsed="false">
      <c r="A54" s="0" t="s">
        <v>88</v>
      </c>
      <c r="B54" s="1" t="n">
        <v>43914</v>
      </c>
      <c r="C54" s="6" t="n">
        <v>81093</v>
      </c>
      <c r="D54" s="6" t="n">
        <v>39</v>
      </c>
      <c r="E54" s="6" t="n">
        <v>3270</v>
      </c>
      <c r="F54" s="6" t="n">
        <v>9</v>
      </c>
      <c r="G54" s="6" t="n">
        <v>72703</v>
      </c>
      <c r="H54" s="6" t="n">
        <v>5120</v>
      </c>
      <c r="I54" s="6" t="n">
        <v>1749</v>
      </c>
      <c r="J54" s="6" t="n">
        <v>56</v>
      </c>
      <c r="K54" s="6"/>
      <c r="L54" s="6"/>
      <c r="M54" s="6"/>
    </row>
    <row r="55" customFormat="false" ht="15.25" hidden="false" customHeight="false" outlineLevel="0" collapsed="false">
      <c r="A55" s="0" t="s">
        <v>88</v>
      </c>
      <c r="B55" s="1" t="n">
        <v>43915</v>
      </c>
      <c r="C55" s="8" t="n">
        <v>81171</v>
      </c>
      <c r="D55" s="8" t="n">
        <v>78</v>
      </c>
      <c r="E55" s="8" t="n">
        <v>3277</v>
      </c>
      <c r="F55" s="8" t="n">
        <v>7</v>
      </c>
      <c r="G55" s="8" t="n">
        <v>73159</v>
      </c>
      <c r="H55" s="8" t="n">
        <v>4735</v>
      </c>
      <c r="I55" s="8" t="n">
        <v>1573</v>
      </c>
      <c r="J55" s="8" t="n">
        <v>56</v>
      </c>
      <c r="K55" s="8" t="n">
        <v>2</v>
      </c>
      <c r="L55" s="8"/>
      <c r="M55" s="8"/>
    </row>
    <row r="56" customFormat="false" ht="15.25" hidden="false" customHeight="false" outlineLevel="0" collapsed="false">
      <c r="A56" s="0" t="s">
        <v>88</v>
      </c>
      <c r="B56" s="1" t="n">
        <v>43916</v>
      </c>
      <c r="C56" s="8" t="n">
        <v>81218</v>
      </c>
      <c r="D56" s="8" t="n">
        <v>47</v>
      </c>
      <c r="E56" s="8" t="n">
        <v>3281</v>
      </c>
      <c r="F56" s="8" t="n">
        <v>4</v>
      </c>
      <c r="G56" s="8" t="n">
        <v>73650</v>
      </c>
      <c r="H56" s="8" t="n">
        <v>4287</v>
      </c>
      <c r="I56" s="8" t="n">
        <v>1399</v>
      </c>
      <c r="J56" s="8" t="n">
        <v>56</v>
      </c>
      <c r="K56" s="8" t="n">
        <v>2</v>
      </c>
      <c r="L56" s="8"/>
      <c r="M56" s="8"/>
    </row>
    <row r="57" customFormat="false" ht="15.25" hidden="false" customHeight="false" outlineLevel="0" collapsed="false">
      <c r="A57" s="0" t="s">
        <v>88</v>
      </c>
      <c r="B57" s="1" t="n">
        <v>43917</v>
      </c>
      <c r="C57" s="8" t="n">
        <v>81285</v>
      </c>
      <c r="D57" s="8" t="n">
        <v>67</v>
      </c>
      <c r="E57" s="8" t="n">
        <v>3287</v>
      </c>
      <c r="F57" s="8" t="n">
        <v>6</v>
      </c>
      <c r="G57" s="8" t="n">
        <v>74051</v>
      </c>
      <c r="H57" s="8" t="n">
        <v>3947</v>
      </c>
      <c r="I57" s="8" t="n">
        <v>1235</v>
      </c>
      <c r="J57" s="8" t="n">
        <v>56</v>
      </c>
      <c r="K57" s="8" t="n">
        <v>2</v>
      </c>
      <c r="L57" s="8"/>
      <c r="M57" s="8"/>
    </row>
    <row r="58" customFormat="false" ht="15.25" hidden="false" customHeight="false" outlineLevel="0" collapsed="false">
      <c r="A58" s="0" t="s">
        <v>88</v>
      </c>
      <c r="B58" s="1" t="n">
        <v>43918</v>
      </c>
      <c r="C58" s="8" t="n">
        <v>81340</v>
      </c>
      <c r="D58" s="8" t="n">
        <v>55</v>
      </c>
      <c r="E58" s="8" t="n">
        <v>3292</v>
      </c>
      <c r="F58" s="8" t="n">
        <v>5</v>
      </c>
      <c r="G58" s="8" t="n">
        <v>74588</v>
      </c>
      <c r="H58" s="8" t="n">
        <v>3460</v>
      </c>
      <c r="I58" s="8" t="n">
        <v>1034</v>
      </c>
      <c r="J58" s="8" t="n">
        <v>57</v>
      </c>
      <c r="K58" s="8" t="n">
        <v>2</v>
      </c>
      <c r="L58" s="8"/>
      <c r="M58" s="8"/>
    </row>
    <row r="59" customFormat="false" ht="15.25" hidden="false" customHeight="false" outlineLevel="0" collapsed="false">
      <c r="A59" s="0" t="s">
        <v>88</v>
      </c>
      <c r="B59" s="1" t="n">
        <v>43919</v>
      </c>
      <c r="C59" s="8" t="n">
        <v>81394</v>
      </c>
      <c r="D59" s="8" t="n">
        <v>54</v>
      </c>
      <c r="E59" s="8" t="n">
        <v>3295</v>
      </c>
      <c r="F59" s="8" t="n">
        <v>3</v>
      </c>
      <c r="G59" s="8" t="n">
        <v>74971</v>
      </c>
      <c r="H59" s="8" t="n">
        <v>3128</v>
      </c>
      <c r="I59" s="8" t="n">
        <v>886</v>
      </c>
      <c r="J59" s="8" t="n">
        <v>57</v>
      </c>
      <c r="K59" s="8" t="n">
        <v>2</v>
      </c>
      <c r="L59" s="8"/>
      <c r="M59" s="8"/>
    </row>
    <row r="60" customFormat="false" ht="15.25" hidden="false" customHeight="false" outlineLevel="0" collapsed="false">
      <c r="A60" s="0" t="s">
        <v>88</v>
      </c>
      <c r="B60" s="1" t="n">
        <v>43920</v>
      </c>
      <c r="C60" s="8" t="n">
        <v>81439</v>
      </c>
      <c r="D60" s="8" t="n">
        <v>45</v>
      </c>
      <c r="E60" s="8" t="n">
        <v>3300</v>
      </c>
      <c r="F60" s="8" t="n">
        <v>5</v>
      </c>
      <c r="G60" s="8" t="n">
        <v>75448</v>
      </c>
      <c r="H60" s="8" t="n">
        <v>2691</v>
      </c>
      <c r="I60" s="8" t="n">
        <v>742</v>
      </c>
      <c r="J60" s="8" t="n">
        <v>57</v>
      </c>
      <c r="K60" s="8" t="n">
        <v>2</v>
      </c>
      <c r="L60" s="8"/>
      <c r="M60" s="8"/>
    </row>
    <row r="61" customFormat="false" ht="15.25" hidden="false" customHeight="false" outlineLevel="0" collapsed="false">
      <c r="A61" s="0" t="s">
        <v>88</v>
      </c>
      <c r="B61" s="1" t="n">
        <v>43921</v>
      </c>
      <c r="C61" s="8" t="n">
        <v>81470</v>
      </c>
      <c r="D61" s="8" t="n">
        <v>31</v>
      </c>
      <c r="E61" s="8" t="n">
        <v>3304</v>
      </c>
      <c r="F61" s="8" t="n">
        <v>4</v>
      </c>
      <c r="G61" s="8" t="n">
        <v>75700</v>
      </c>
      <c r="H61" s="8" t="n">
        <v>2466</v>
      </c>
      <c r="I61" s="8" t="n">
        <v>633</v>
      </c>
      <c r="J61" s="8" t="n">
        <v>57</v>
      </c>
      <c r="K61" s="8" t="n">
        <v>2</v>
      </c>
      <c r="L61" s="8"/>
      <c r="M61" s="8"/>
    </row>
    <row r="62" customFormat="false" ht="15.25" hidden="false" customHeight="false" outlineLevel="0" collapsed="false">
      <c r="A62" s="0" t="s">
        <v>88</v>
      </c>
      <c r="B62" s="1" t="n">
        <v>43922</v>
      </c>
      <c r="C62" s="8" t="n">
        <v>81518</v>
      </c>
      <c r="D62" s="8" t="n">
        <v>48</v>
      </c>
      <c r="E62" s="8" t="n">
        <v>3305</v>
      </c>
      <c r="F62" s="8" t="n">
        <v>1</v>
      </c>
      <c r="G62" s="8" t="n">
        <v>76052</v>
      </c>
      <c r="H62" s="8" t="n">
        <v>2161</v>
      </c>
      <c r="I62" s="8" t="n">
        <v>528</v>
      </c>
      <c r="J62" s="8" t="n">
        <v>57</v>
      </c>
      <c r="K62" s="8" t="n">
        <v>2</v>
      </c>
      <c r="L62" s="8"/>
      <c r="M62" s="8"/>
    </row>
    <row r="63" customFormat="false" ht="15.25" hidden="false" customHeight="false" outlineLevel="0" collapsed="false">
      <c r="A63" s="0" t="s">
        <v>88</v>
      </c>
      <c r="B63" s="1" t="n">
        <v>43923</v>
      </c>
      <c r="C63" s="8" t="n">
        <v>81554</v>
      </c>
      <c r="D63" s="8" t="n">
        <v>36</v>
      </c>
      <c r="E63" s="8" t="n">
        <v>3312</v>
      </c>
      <c r="F63" s="8" t="n">
        <v>7</v>
      </c>
      <c r="G63" s="8" t="n">
        <v>76238</v>
      </c>
      <c r="H63" s="8" t="n">
        <v>2004</v>
      </c>
      <c r="I63" s="8" t="n">
        <v>466</v>
      </c>
      <c r="J63" s="8" t="n">
        <v>57</v>
      </c>
      <c r="K63" s="8" t="n">
        <v>2</v>
      </c>
      <c r="L63" s="8"/>
      <c r="M63" s="8"/>
    </row>
    <row r="64" customFormat="false" ht="15.25" hidden="false" customHeight="false" outlineLevel="0" collapsed="false">
      <c r="A64" s="0" t="s">
        <v>88</v>
      </c>
      <c r="B64" s="1" t="n">
        <v>43924</v>
      </c>
      <c r="C64" s="8" t="n">
        <v>81589</v>
      </c>
      <c r="D64" s="8" t="n">
        <v>35</v>
      </c>
      <c r="E64" s="8" t="n">
        <v>3318</v>
      </c>
      <c r="F64" s="8" t="n">
        <v>6</v>
      </c>
      <c r="G64" s="8" t="n">
        <v>76408</v>
      </c>
      <c r="H64" s="8" t="n">
        <v>1863</v>
      </c>
      <c r="I64" s="8" t="n">
        <v>429</v>
      </c>
      <c r="J64" s="8" t="n">
        <v>57</v>
      </c>
      <c r="K64" s="8" t="n">
        <v>2</v>
      </c>
      <c r="L64" s="8"/>
      <c r="M64" s="8"/>
    </row>
    <row r="65" customFormat="false" ht="15.25" hidden="false" customHeight="false" outlineLevel="0" collapsed="false">
      <c r="A65" s="0" t="s">
        <v>88</v>
      </c>
      <c r="B65" s="1" t="n">
        <v>43925</v>
      </c>
      <c r="C65" s="8" t="n">
        <v>81620</v>
      </c>
      <c r="D65" s="8" t="n">
        <v>31</v>
      </c>
      <c r="E65" s="8" t="n">
        <v>3322</v>
      </c>
      <c r="F65" s="8" t="n">
        <v>4</v>
      </c>
      <c r="G65" s="8" t="n">
        <v>76571</v>
      </c>
      <c r="H65" s="8" t="n">
        <v>1727</v>
      </c>
      <c r="I65" s="8" t="n">
        <v>379</v>
      </c>
      <c r="J65" s="8" t="n">
        <v>57</v>
      </c>
      <c r="K65" s="8" t="n">
        <v>2</v>
      </c>
      <c r="L65" s="8"/>
      <c r="M65" s="8"/>
    </row>
    <row r="66" customFormat="false" ht="15.25" hidden="false" customHeight="false" outlineLevel="0" collapsed="false">
      <c r="A66" s="0" t="s">
        <v>88</v>
      </c>
      <c r="B66" s="1" t="n">
        <v>43926</v>
      </c>
      <c r="C66" s="8" t="n">
        <v>81639</v>
      </c>
      <c r="D66" s="8" t="n">
        <v>19</v>
      </c>
      <c r="E66" s="8" t="n">
        <v>3326</v>
      </c>
      <c r="F66" s="8" t="n">
        <v>4</v>
      </c>
      <c r="G66" s="8" t="n">
        <v>76755</v>
      </c>
      <c r="H66" s="8" t="n">
        <v>1558</v>
      </c>
      <c r="I66" s="8" t="n">
        <v>331</v>
      </c>
      <c r="J66" s="8" t="n">
        <v>57</v>
      </c>
      <c r="K66" s="8" t="n">
        <v>2</v>
      </c>
      <c r="L66" s="8"/>
      <c r="M66" s="8"/>
    </row>
    <row r="67" customFormat="false" ht="15.25" hidden="false" customHeight="false" outlineLevel="0" collapsed="false">
      <c r="A67" s="0" t="s">
        <v>88</v>
      </c>
      <c r="B67" s="1" t="n">
        <v>43927</v>
      </c>
      <c r="C67" s="8" t="n">
        <v>81669</v>
      </c>
      <c r="D67" s="8" t="n">
        <v>30</v>
      </c>
      <c r="E67" s="8" t="n">
        <v>3329</v>
      </c>
      <c r="F67" s="8" t="n">
        <v>3</v>
      </c>
      <c r="G67" s="8" t="n">
        <v>76964</v>
      </c>
      <c r="H67" s="8" t="n">
        <v>1376</v>
      </c>
      <c r="I67" s="8" t="n">
        <v>295</v>
      </c>
      <c r="J67" s="8" t="n">
        <v>57</v>
      </c>
      <c r="K67" s="8" t="n">
        <v>2</v>
      </c>
      <c r="L67" s="8"/>
      <c r="M67" s="8"/>
    </row>
    <row r="68" customFormat="false" ht="15.25" hidden="false" customHeight="false" outlineLevel="0" collapsed="false">
      <c r="A68" s="0" t="s">
        <v>88</v>
      </c>
      <c r="B68" s="1" t="n">
        <v>43928</v>
      </c>
      <c r="C68" s="13" t="n">
        <v>81708</v>
      </c>
      <c r="D68" s="13" t="n">
        <v>39</v>
      </c>
      <c r="E68" s="13" t="n">
        <v>3331</v>
      </c>
      <c r="F68" s="13" t="n">
        <v>2</v>
      </c>
      <c r="G68" s="13" t="n">
        <v>77078</v>
      </c>
      <c r="H68" s="13" t="n">
        <v>1299</v>
      </c>
      <c r="I68" s="13" t="n">
        <v>265</v>
      </c>
      <c r="J68" s="13" t="n">
        <v>57</v>
      </c>
      <c r="K68" s="13" t="n">
        <v>2</v>
      </c>
      <c r="L68" s="13"/>
      <c r="M68" s="13"/>
    </row>
    <row r="69" customFormat="false" ht="15.25" hidden="false" customHeight="false" outlineLevel="0" collapsed="false">
      <c r="A69" s="0" t="s">
        <v>88</v>
      </c>
      <c r="B69" s="1" t="n">
        <v>43929</v>
      </c>
      <c r="C69" s="12" t="n">
        <v>81740</v>
      </c>
      <c r="D69" s="12" t="n">
        <v>32</v>
      </c>
      <c r="E69" s="12" t="n">
        <v>3331</v>
      </c>
      <c r="F69" s="12" t="n">
        <v>0</v>
      </c>
      <c r="G69" s="12" t="n">
        <v>77167</v>
      </c>
      <c r="H69" s="12" t="n">
        <v>1242</v>
      </c>
      <c r="I69" s="12" t="n">
        <v>211</v>
      </c>
      <c r="J69" s="12" t="n">
        <v>57</v>
      </c>
      <c r="K69" s="12" t="n">
        <v>2</v>
      </c>
      <c r="L69" s="12"/>
      <c r="M69" s="12"/>
    </row>
    <row r="70" customFormat="false" ht="15.25" hidden="false" customHeight="false" outlineLevel="0" collapsed="false">
      <c r="A70" s="0" t="s">
        <v>88</v>
      </c>
      <c r="B70" s="1" t="n">
        <v>43930</v>
      </c>
      <c r="C70" s="12" t="n">
        <v>81802</v>
      </c>
      <c r="D70" s="12" t="n">
        <v>62</v>
      </c>
      <c r="E70" s="12" t="n">
        <v>3333</v>
      </c>
      <c r="F70" s="12" t="n">
        <v>2</v>
      </c>
      <c r="G70" s="12" t="n">
        <v>77279</v>
      </c>
      <c r="H70" s="12" t="n">
        <v>1190</v>
      </c>
      <c r="I70" s="12" t="n">
        <v>189</v>
      </c>
      <c r="J70" s="12" t="n">
        <v>57</v>
      </c>
      <c r="K70" s="12" t="n">
        <v>2</v>
      </c>
      <c r="L70" s="12"/>
      <c r="M70" s="12"/>
    </row>
    <row r="71" customFormat="false" ht="15.25" hidden="false" customHeight="false" outlineLevel="0" collapsed="false">
      <c r="A71" s="0" t="s">
        <v>88</v>
      </c>
      <c r="B71" s="1" t="n">
        <v>43931</v>
      </c>
      <c r="C71" s="12" t="n">
        <v>81865</v>
      </c>
      <c r="D71" s="12" t="n">
        <v>63</v>
      </c>
      <c r="E71" s="12" t="n">
        <v>3335</v>
      </c>
      <c r="F71" s="12" t="n">
        <v>2</v>
      </c>
      <c r="G71" s="12" t="n">
        <v>77370</v>
      </c>
      <c r="H71" s="12" t="n">
        <v>1160</v>
      </c>
      <c r="I71" s="12" t="n">
        <v>176</v>
      </c>
      <c r="J71" s="12" t="n">
        <v>57</v>
      </c>
      <c r="K71" s="12" t="n">
        <v>2</v>
      </c>
      <c r="L71" s="12"/>
      <c r="M71" s="12"/>
    </row>
    <row r="72" customFormat="false" ht="15.25" hidden="false" customHeight="false" outlineLevel="0" collapsed="false">
      <c r="A72" s="0" t="s">
        <v>88</v>
      </c>
      <c r="B72" s="1" t="n">
        <v>43932</v>
      </c>
      <c r="C72" s="12" t="n">
        <v>81907</v>
      </c>
      <c r="D72" s="12" t="n">
        <v>42</v>
      </c>
      <c r="E72" s="12" t="n">
        <v>3336</v>
      </c>
      <c r="F72" s="12" t="n">
        <v>1</v>
      </c>
      <c r="G72" s="12" t="n">
        <v>77455</v>
      </c>
      <c r="H72" s="12" t="n">
        <v>1116</v>
      </c>
      <c r="I72" s="12" t="n">
        <v>144</v>
      </c>
      <c r="J72" s="12" t="n">
        <v>57</v>
      </c>
      <c r="K72" s="12" t="n">
        <v>2</v>
      </c>
      <c r="L72" s="12"/>
      <c r="M72" s="12"/>
    </row>
    <row r="73" customFormat="false" ht="15.25" hidden="false" customHeight="false" outlineLevel="0" collapsed="false">
      <c r="A73" s="0" t="s">
        <v>88</v>
      </c>
      <c r="B73" s="1" t="n">
        <v>43933</v>
      </c>
      <c r="C73" s="12" t="n">
        <v>81953</v>
      </c>
      <c r="D73" s="12" t="n">
        <v>46</v>
      </c>
      <c r="E73" s="12" t="n">
        <v>3339</v>
      </c>
      <c r="F73" s="12" t="n">
        <v>3</v>
      </c>
      <c r="G73" s="12" t="n">
        <v>77525</v>
      </c>
      <c r="H73" s="12" t="n">
        <v>1089</v>
      </c>
      <c r="I73" s="12" t="n">
        <v>141</v>
      </c>
      <c r="J73" s="12" t="n">
        <v>57</v>
      </c>
      <c r="K73" s="12" t="n">
        <v>2</v>
      </c>
      <c r="L73" s="12"/>
      <c r="M73" s="12"/>
    </row>
    <row r="74" customFormat="false" ht="15.25" hidden="false" customHeight="false" outlineLevel="0" collapsed="false">
      <c r="A74" s="0" t="s">
        <v>88</v>
      </c>
      <c r="B74" s="1" t="n">
        <v>43934</v>
      </c>
      <c r="C74" s="12" t="n">
        <v>82052</v>
      </c>
      <c r="D74" s="12" t="n">
        <v>99</v>
      </c>
      <c r="E74" s="12" t="n">
        <v>3339</v>
      </c>
      <c r="F74" s="12" t="n">
        <v>0</v>
      </c>
      <c r="G74" s="12" t="n">
        <v>77575</v>
      </c>
      <c r="H74" s="12" t="n">
        <v>1138</v>
      </c>
      <c r="I74" s="12" t="n">
        <v>139</v>
      </c>
      <c r="J74" s="12" t="n">
        <v>57</v>
      </c>
      <c r="K74" s="12" t="n">
        <v>2</v>
      </c>
      <c r="L74" s="12"/>
      <c r="M74" s="12"/>
    </row>
    <row r="75" customFormat="false" ht="15.25" hidden="false" customHeight="false" outlineLevel="0" collapsed="false">
      <c r="A75" s="0" t="s">
        <v>88</v>
      </c>
      <c r="B75" s="1" t="n">
        <v>43935</v>
      </c>
      <c r="C75" s="12" t="n">
        <v>82160</v>
      </c>
      <c r="D75" s="12" t="n">
        <v>108</v>
      </c>
      <c r="E75" s="12" t="n">
        <v>3341</v>
      </c>
      <c r="F75" s="12" t="n">
        <v>2</v>
      </c>
      <c r="G75" s="12" t="n">
        <v>77663</v>
      </c>
      <c r="H75" s="12" t="n">
        <v>1156</v>
      </c>
      <c r="I75" s="12" t="n">
        <v>121</v>
      </c>
      <c r="J75" s="12" t="n">
        <v>57</v>
      </c>
      <c r="K75" s="12" t="n">
        <v>2</v>
      </c>
      <c r="L75" s="12"/>
      <c r="M75" s="12"/>
    </row>
    <row r="76" customFormat="false" ht="15.25" hidden="false" customHeight="false" outlineLevel="0" collapsed="false">
      <c r="A76" s="0" t="s">
        <v>88</v>
      </c>
      <c r="B76" s="1" t="n">
        <v>43936</v>
      </c>
      <c r="C76" s="12" t="n">
        <v>82249</v>
      </c>
      <c r="D76" s="12" t="n">
        <v>89</v>
      </c>
      <c r="E76" s="12" t="n">
        <v>3341</v>
      </c>
      <c r="F76" s="12" t="n">
        <v>0</v>
      </c>
      <c r="G76" s="12" t="n">
        <v>77738</v>
      </c>
      <c r="H76" s="12" t="n">
        <v>1170</v>
      </c>
      <c r="I76" s="12" t="n">
        <v>116</v>
      </c>
      <c r="J76" s="12" t="n">
        <v>57</v>
      </c>
      <c r="K76" s="12" t="n">
        <v>2</v>
      </c>
      <c r="L76" s="12"/>
      <c r="M76" s="12"/>
    </row>
    <row r="77" customFormat="false" ht="15.25" hidden="false" customHeight="false" outlineLevel="0" collapsed="false">
      <c r="A77" s="0" t="s">
        <v>88</v>
      </c>
      <c r="B77" s="1" t="n">
        <v>43937</v>
      </c>
      <c r="C77" s="12" t="n">
        <v>82295</v>
      </c>
      <c r="D77" s="12" t="n">
        <f aca="false">C77-C76</f>
        <v>46</v>
      </c>
      <c r="E77" s="12" t="n">
        <v>3342</v>
      </c>
      <c r="F77" s="12" t="n">
        <v>1</v>
      </c>
      <c r="G77" s="12" t="n">
        <v>77816</v>
      </c>
      <c r="H77" s="12" t="n">
        <v>1137</v>
      </c>
      <c r="I77" s="12" t="n">
        <v>113</v>
      </c>
      <c r="J77" s="12" t="n">
        <v>57</v>
      </c>
      <c r="K77" s="12" t="n">
        <v>2</v>
      </c>
      <c r="L77" s="12"/>
      <c r="M77" s="12"/>
    </row>
    <row r="78" customFormat="false" ht="15.25" hidden="false" customHeight="false" outlineLevel="0" collapsed="false">
      <c r="A78" s="0" t="s">
        <v>88</v>
      </c>
      <c r="B78" s="1" t="n">
        <v>43938</v>
      </c>
      <c r="C78" s="12" t="n">
        <v>82341</v>
      </c>
      <c r="D78" s="12" t="n">
        <f aca="false">C78-C77</f>
        <v>46</v>
      </c>
      <c r="E78" s="12" t="n">
        <v>3342</v>
      </c>
      <c r="F78" s="12" t="n">
        <v>0</v>
      </c>
      <c r="G78" s="12" t="n">
        <v>77892</v>
      </c>
      <c r="H78" s="12" t="n">
        <v>1107</v>
      </c>
      <c r="I78" s="12" t="n">
        <v>95</v>
      </c>
      <c r="J78" s="12" t="n">
        <v>57</v>
      </c>
      <c r="K78" s="12" t="n">
        <v>2</v>
      </c>
      <c r="L78" s="12"/>
      <c r="M78" s="12"/>
    </row>
    <row r="79" customFormat="false" ht="15.25" hidden="false" customHeight="false" outlineLevel="0" collapsed="false">
      <c r="A79" s="0" t="s">
        <v>88</v>
      </c>
      <c r="B79" s="1" t="n">
        <v>43939</v>
      </c>
      <c r="C79" s="12" t="n">
        <v>82692</v>
      </c>
      <c r="D79" s="12" t="n">
        <f aca="false">C79-C78</f>
        <v>351</v>
      </c>
      <c r="E79" s="12" t="n">
        <v>4632</v>
      </c>
      <c r="F79" s="12" t="n">
        <v>1290</v>
      </c>
      <c r="G79" s="12" t="n">
        <v>77944</v>
      </c>
      <c r="H79" s="12" t="n">
        <v>116</v>
      </c>
      <c r="I79" s="12" t="n">
        <v>89</v>
      </c>
      <c r="J79" s="12" t="n">
        <v>57</v>
      </c>
      <c r="K79" s="12" t="n">
        <v>3</v>
      </c>
      <c r="L79" s="12"/>
      <c r="M79" s="12"/>
    </row>
    <row r="80" customFormat="false" ht="15.25" hidden="false" customHeight="false" outlineLevel="0" collapsed="false">
      <c r="A80" s="0" t="s">
        <v>88</v>
      </c>
      <c r="B80" s="1" t="n">
        <v>43940</v>
      </c>
      <c r="C80" s="12" t="n">
        <v>82719</v>
      </c>
      <c r="D80" s="12" t="n">
        <v>27</v>
      </c>
      <c r="E80" s="12" t="n">
        <v>4632</v>
      </c>
      <c r="F80" s="12"/>
      <c r="G80" s="12" t="n">
        <v>77029</v>
      </c>
      <c r="H80" s="12" t="n">
        <v>1058</v>
      </c>
      <c r="I80" s="12" t="n">
        <v>85</v>
      </c>
      <c r="J80" s="12" t="n">
        <v>57</v>
      </c>
      <c r="K80" s="12" t="n">
        <v>3</v>
      </c>
      <c r="L80" s="12"/>
      <c r="M80" s="12"/>
    </row>
    <row r="81" customFormat="false" ht="15.25" hidden="false" customHeight="false" outlineLevel="0" collapsed="false">
      <c r="A81" s="0" t="s">
        <v>88</v>
      </c>
      <c r="B81" s="1" t="n">
        <v>43941</v>
      </c>
      <c r="C81" s="12" t="n">
        <v>82735</v>
      </c>
      <c r="D81" s="12" t="n">
        <v>16</v>
      </c>
      <c r="E81" s="12" t="n">
        <v>4632</v>
      </c>
      <c r="F81" s="12"/>
      <c r="G81" s="12" t="n">
        <v>77062</v>
      </c>
      <c r="H81" s="12" t="n">
        <v>1041</v>
      </c>
      <c r="I81" s="12" t="n">
        <v>85</v>
      </c>
      <c r="J81" s="12" t="n">
        <v>57</v>
      </c>
      <c r="K81" s="12" t="n">
        <v>3</v>
      </c>
      <c r="L81" s="12"/>
      <c r="M81" s="12"/>
    </row>
    <row r="82" customFormat="false" ht="15.25" hidden="false" customHeight="false" outlineLevel="0" collapsed="false">
      <c r="A82" s="0" t="s">
        <v>88</v>
      </c>
      <c r="B82" s="1" t="n">
        <v>43942</v>
      </c>
      <c r="C82" s="6" t="n">
        <v>82747</v>
      </c>
      <c r="D82" s="6" t="n">
        <v>12</v>
      </c>
      <c r="E82" s="6" t="n">
        <v>4632</v>
      </c>
      <c r="F82" s="6"/>
      <c r="G82" s="6" t="n">
        <v>77084</v>
      </c>
      <c r="H82" s="6" t="n">
        <v>1031</v>
      </c>
      <c r="I82" s="6" t="n">
        <v>81</v>
      </c>
      <c r="J82" s="6" t="n">
        <v>57</v>
      </c>
      <c r="K82" s="6" t="n">
        <v>3</v>
      </c>
      <c r="L82" s="6"/>
      <c r="M82" s="6"/>
    </row>
    <row r="83" customFormat="false" ht="15.25" hidden="false" customHeight="false" outlineLevel="0" collapsed="false">
      <c r="A83" s="0" t="s">
        <v>88</v>
      </c>
      <c r="B83" s="1" t="n">
        <v>43943</v>
      </c>
      <c r="C83" s="6" t="n">
        <v>82758</v>
      </c>
      <c r="D83" s="6" t="n">
        <v>11</v>
      </c>
      <c r="E83" s="6" t="n">
        <v>4632</v>
      </c>
      <c r="F83" s="6"/>
      <c r="G83" s="6" t="n">
        <v>77123</v>
      </c>
      <c r="H83" s="6" t="n">
        <v>1003</v>
      </c>
      <c r="I83" s="6" t="n">
        <v>82</v>
      </c>
      <c r="J83" s="6" t="n">
        <v>57</v>
      </c>
      <c r="K83" s="6" t="n">
        <v>3</v>
      </c>
      <c r="L83" s="6"/>
      <c r="M83" s="6"/>
    </row>
    <row r="84" customFormat="false" ht="15.25" hidden="false" customHeight="false" outlineLevel="0" collapsed="false">
      <c r="A84" s="0" t="s">
        <v>88</v>
      </c>
      <c r="B84" s="1" t="n">
        <v>43944</v>
      </c>
      <c r="C84" s="6" t="n">
        <v>82788</v>
      </c>
      <c r="D84" s="6" t="n">
        <v>30</v>
      </c>
      <c r="E84" s="6" t="n">
        <v>4632</v>
      </c>
      <c r="F84" s="6"/>
      <c r="G84" s="6" t="n">
        <v>77151</v>
      </c>
      <c r="H84" s="6" t="n">
        <v>1005</v>
      </c>
      <c r="I84" s="6" t="n">
        <v>78</v>
      </c>
      <c r="J84" s="6" t="n">
        <v>58</v>
      </c>
      <c r="K84" s="6" t="n">
        <v>3</v>
      </c>
      <c r="L84" s="6"/>
      <c r="M84" s="6"/>
    </row>
    <row r="85" customFormat="false" ht="15.25" hidden="false" customHeight="false" outlineLevel="0" collapsed="false">
      <c r="A85" s="0" t="s">
        <v>88</v>
      </c>
      <c r="B85" s="1" t="n">
        <v>43945</v>
      </c>
      <c r="C85" s="6" t="n">
        <v>82798</v>
      </c>
      <c r="D85" s="6" t="n">
        <v>10</v>
      </c>
      <c r="E85" s="6" t="n">
        <v>4632</v>
      </c>
      <c r="F85" s="6"/>
      <c r="G85" s="6" t="n">
        <v>77207</v>
      </c>
      <c r="H85" s="6" t="n">
        <v>959</v>
      </c>
      <c r="I85" s="6" t="n">
        <v>63</v>
      </c>
      <c r="J85" s="6" t="n">
        <v>58</v>
      </c>
      <c r="K85" s="6" t="n">
        <v>3</v>
      </c>
      <c r="L85" s="6"/>
      <c r="M85" s="6"/>
    </row>
    <row r="86" customFormat="false" ht="15.25" hidden="false" customHeight="false" outlineLevel="0" collapsed="false">
      <c r="A86" s="0" t="s">
        <v>88</v>
      </c>
      <c r="B86" s="1" t="n">
        <v>43946</v>
      </c>
      <c r="C86" s="6" t="n">
        <v>82804</v>
      </c>
      <c r="D86" s="6" t="n">
        <v>6</v>
      </c>
      <c r="E86" s="6" t="n">
        <v>4632</v>
      </c>
      <c r="F86" s="6"/>
      <c r="G86" s="6" t="n">
        <v>77257</v>
      </c>
      <c r="H86" s="6" t="n">
        <v>915</v>
      </c>
      <c r="I86" s="6" t="n">
        <v>57</v>
      </c>
      <c r="J86" s="6" t="n">
        <v>58</v>
      </c>
      <c r="K86" s="6" t="n">
        <v>3</v>
      </c>
      <c r="L86" s="6"/>
      <c r="M86" s="6"/>
    </row>
    <row r="87" customFormat="false" ht="15.25" hidden="false" customHeight="false" outlineLevel="0" collapsed="false">
      <c r="A87" s="0" t="s">
        <v>88</v>
      </c>
      <c r="B87" s="1" t="n">
        <v>43947</v>
      </c>
      <c r="C87" s="6" t="n">
        <v>82816</v>
      </c>
      <c r="D87" s="6" t="n">
        <v>12</v>
      </c>
      <c r="E87" s="6" t="n">
        <v>4632</v>
      </c>
      <c r="F87" s="6"/>
      <c r="G87" s="6" t="n">
        <v>77346</v>
      </c>
      <c r="H87" s="6" t="n">
        <v>838</v>
      </c>
      <c r="I87" s="6" t="n">
        <v>49</v>
      </c>
      <c r="J87" s="6" t="n">
        <v>58</v>
      </c>
      <c r="K87" s="6" t="n">
        <v>3</v>
      </c>
      <c r="L87" s="6"/>
      <c r="M87" s="6"/>
    </row>
    <row r="88" customFormat="false" ht="15.25" hidden="false" customHeight="false" outlineLevel="0" collapsed="false">
      <c r="A88" s="0" t="s">
        <v>88</v>
      </c>
      <c r="B88" s="1" t="n">
        <v>43948</v>
      </c>
      <c r="C88" s="6" t="n">
        <v>82827</v>
      </c>
      <c r="D88" s="6" t="n">
        <v>11</v>
      </c>
      <c r="E88" s="6" t="n">
        <v>4632</v>
      </c>
      <c r="F88" s="6"/>
      <c r="G88" s="6" t="n">
        <v>77394</v>
      </c>
      <c r="H88" s="6" t="n">
        <v>801</v>
      </c>
      <c r="I88" s="6" t="n">
        <v>51</v>
      </c>
      <c r="J88" s="6" t="n">
        <v>58</v>
      </c>
      <c r="K88" s="6" t="n">
        <v>3</v>
      </c>
      <c r="L88" s="6"/>
      <c r="M88" s="6"/>
    </row>
    <row r="89" customFormat="false" ht="15.25" hidden="false" customHeight="false" outlineLevel="0" collapsed="false">
      <c r="A89" s="0" t="s">
        <v>88</v>
      </c>
      <c r="B89" s="1" t="n">
        <v>43949</v>
      </c>
      <c r="C89" s="2" t="n">
        <v>82830</v>
      </c>
      <c r="D89" s="2" t="n">
        <v>3</v>
      </c>
      <c r="E89" s="2" t="n">
        <v>4633</v>
      </c>
      <c r="F89" s="2" t="n">
        <v>1</v>
      </c>
      <c r="G89" s="2" t="n">
        <v>77474</v>
      </c>
      <c r="H89" s="2" t="n">
        <v>723</v>
      </c>
      <c r="I89" s="2" t="n">
        <v>52</v>
      </c>
      <c r="J89" s="2" t="n">
        <v>58</v>
      </c>
      <c r="K89" s="2" t="n">
        <v>3</v>
      </c>
      <c r="L89" s="6"/>
      <c r="M89" s="6"/>
    </row>
    <row r="90" customFormat="false" ht="15.25" hidden="false" customHeight="false" outlineLevel="0" collapsed="false">
      <c r="A90" s="0" t="s">
        <v>88</v>
      </c>
      <c r="B90" s="1" t="n">
        <v>43950</v>
      </c>
      <c r="C90" s="6" t="n">
        <v>82836</v>
      </c>
      <c r="D90" s="6" t="n">
        <v>6</v>
      </c>
      <c r="E90" s="6" t="n">
        <v>4633</v>
      </c>
      <c r="F90" s="6"/>
      <c r="G90" s="6" t="n">
        <v>77555</v>
      </c>
      <c r="H90" s="6" t="n">
        <v>648</v>
      </c>
      <c r="I90" s="6" t="n">
        <v>50</v>
      </c>
      <c r="J90" s="6" t="n">
        <v>58</v>
      </c>
      <c r="K90" s="6" t="n">
        <v>3</v>
      </c>
      <c r="L90" s="6"/>
      <c r="M90" s="6"/>
    </row>
    <row r="91" customFormat="false" ht="15.25" hidden="false" customHeight="false" outlineLevel="0" collapsed="false">
      <c r="A91" s="0" t="s">
        <v>88</v>
      </c>
      <c r="B91" s="1" t="n">
        <v>43951</v>
      </c>
      <c r="C91" s="6" t="n">
        <v>82858</v>
      </c>
      <c r="D91" s="6" t="n">
        <v>22</v>
      </c>
      <c r="E91" s="6" t="n">
        <v>4633</v>
      </c>
      <c r="F91" s="6"/>
      <c r="G91" s="6" t="n">
        <v>77578</v>
      </c>
      <c r="H91" s="6" t="n">
        <v>647</v>
      </c>
      <c r="I91" s="6" t="n">
        <v>50</v>
      </c>
      <c r="J91" s="6" t="n">
        <v>58</v>
      </c>
      <c r="K91" s="6" t="n">
        <v>3</v>
      </c>
      <c r="L91" s="6"/>
      <c r="M91" s="6"/>
    </row>
    <row r="92" customFormat="false" ht="15.25" hidden="false" customHeight="false" outlineLevel="0" collapsed="false">
      <c r="A92" s="0" t="s">
        <v>88</v>
      </c>
      <c r="B92" s="1" t="n">
        <v>43952</v>
      </c>
      <c r="C92" s="2" t="n">
        <v>82862</v>
      </c>
      <c r="D92" s="2" t="n">
        <v>4</v>
      </c>
      <c r="E92" s="2" t="n">
        <v>4633</v>
      </c>
      <c r="G92" s="2" t="n">
        <v>77610</v>
      </c>
      <c r="H92" s="2" t="n">
        <v>619</v>
      </c>
      <c r="I92" s="2" t="n">
        <v>41</v>
      </c>
      <c r="J92" s="2" t="n">
        <v>58</v>
      </c>
      <c r="K92" s="2" t="n">
        <v>3</v>
      </c>
      <c r="L92" s="6"/>
      <c r="M92" s="6"/>
    </row>
    <row r="93" customFormat="false" ht="15.25" hidden="false" customHeight="false" outlineLevel="0" collapsed="false">
      <c r="A93" s="0" t="s">
        <v>88</v>
      </c>
      <c r="B93" s="1" t="n">
        <v>43953</v>
      </c>
      <c r="C93" s="6" t="n">
        <v>82874</v>
      </c>
      <c r="D93" s="6" t="n">
        <v>12</v>
      </c>
      <c r="E93" s="6" t="n">
        <v>4633</v>
      </c>
      <c r="F93" s="6"/>
      <c r="G93" s="6" t="n">
        <v>77642</v>
      </c>
      <c r="H93" s="6" t="n">
        <v>599</v>
      </c>
      <c r="I93" s="6" t="n">
        <v>38</v>
      </c>
      <c r="J93" s="6" t="n">
        <v>58</v>
      </c>
      <c r="K93" s="6" t="n">
        <v>3</v>
      </c>
      <c r="L93" s="6"/>
      <c r="M93" s="6"/>
    </row>
    <row r="94" customFormat="false" ht="15.25" hidden="false" customHeight="false" outlineLevel="0" collapsed="false">
      <c r="A94" s="0" t="s">
        <v>88</v>
      </c>
      <c r="B94" s="1" t="n">
        <v>43954</v>
      </c>
      <c r="C94" s="6" t="n">
        <v>82875</v>
      </c>
      <c r="D94" s="6" t="n">
        <v>1</v>
      </c>
      <c r="E94" s="6" t="n">
        <v>4633</v>
      </c>
      <c r="F94" s="6"/>
      <c r="G94" s="6" t="n">
        <v>77685</v>
      </c>
      <c r="H94" s="6" t="n">
        <v>557</v>
      </c>
      <c r="I94" s="6" t="n">
        <v>37</v>
      </c>
      <c r="J94" s="6" t="n">
        <v>58</v>
      </c>
      <c r="K94" s="6" t="n">
        <v>3</v>
      </c>
      <c r="L94" s="6"/>
      <c r="M94" s="6"/>
    </row>
    <row r="95" customFormat="false" ht="15.25" hidden="false" customHeight="false" outlineLevel="0" collapsed="false">
      <c r="A95" s="0" t="s">
        <v>88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88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88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88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88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88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88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88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88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88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88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88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85" colorId="64" zoomScale="100" zoomScaleNormal="100" zoomScalePageLayoutView="100" workbookViewId="0">
      <selection pane="topLeft" activeCell="F104" activeCellId="1" sqref="B90 F104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89</v>
      </c>
      <c r="B2" s="1" t="n">
        <v>43862</v>
      </c>
      <c r="C2" s="6" t="n">
        <v>14</v>
      </c>
      <c r="D2" s="6"/>
      <c r="E2" s="6" t="n">
        <v>0</v>
      </c>
      <c r="F2" s="6"/>
      <c r="G2" s="6" t="n">
        <v>0</v>
      </c>
      <c r="H2" s="6" t="n">
        <v>14</v>
      </c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89</v>
      </c>
      <c r="B3" s="1" t="n">
        <v>43863</v>
      </c>
      <c r="C3" s="6" t="n">
        <v>15</v>
      </c>
      <c r="D3" s="6" t="n">
        <v>1</v>
      </c>
      <c r="E3" s="6" t="n">
        <v>0</v>
      </c>
      <c r="F3" s="6"/>
      <c r="G3" s="6" t="n">
        <v>0</v>
      </c>
      <c r="H3" s="6" t="n">
        <v>15</v>
      </c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89</v>
      </c>
      <c r="B4" s="1" t="n">
        <v>43864</v>
      </c>
      <c r="C4" s="6" t="n">
        <v>15</v>
      </c>
      <c r="D4" s="6" t="n">
        <v>0</v>
      </c>
      <c r="E4" s="6" t="n">
        <v>0</v>
      </c>
      <c r="F4" s="6"/>
      <c r="G4" s="6" t="n">
        <v>0</v>
      </c>
      <c r="H4" s="6" t="n">
        <v>15</v>
      </c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89</v>
      </c>
      <c r="B5" s="1" t="n">
        <v>43865</v>
      </c>
      <c r="C5" s="6" t="n">
        <v>18</v>
      </c>
      <c r="D5" s="6" t="n">
        <v>3</v>
      </c>
      <c r="E5" s="6" t="n">
        <v>1</v>
      </c>
      <c r="F5" s="6" t="n">
        <v>1</v>
      </c>
      <c r="G5" s="6" t="n">
        <v>0</v>
      </c>
      <c r="H5" s="6" t="n">
        <v>17</v>
      </c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89</v>
      </c>
      <c r="B6" s="1" t="n">
        <v>43866</v>
      </c>
      <c r="C6" s="6" t="n">
        <v>21</v>
      </c>
      <c r="D6" s="6" t="n">
        <v>3</v>
      </c>
      <c r="E6" s="6" t="n">
        <v>1</v>
      </c>
      <c r="F6" s="6"/>
      <c r="G6" s="6" t="n">
        <v>0</v>
      </c>
      <c r="H6" s="6" t="n">
        <v>20</v>
      </c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89</v>
      </c>
      <c r="B7" s="1" t="n">
        <v>43867</v>
      </c>
      <c r="C7" s="6" t="n">
        <v>24</v>
      </c>
      <c r="D7" s="6" t="n">
        <v>3</v>
      </c>
      <c r="E7" s="6" t="n">
        <v>1</v>
      </c>
      <c r="F7" s="6"/>
      <c r="G7" s="6" t="n">
        <v>0</v>
      </c>
      <c r="H7" s="6" t="n">
        <v>23</v>
      </c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89</v>
      </c>
      <c r="B8" s="1" t="n">
        <v>43868</v>
      </c>
      <c r="C8" s="6" t="n">
        <v>26</v>
      </c>
      <c r="D8" s="6" t="n">
        <v>2</v>
      </c>
      <c r="E8" s="6" t="n">
        <v>1</v>
      </c>
      <c r="F8" s="6"/>
      <c r="G8" s="6" t="n">
        <v>0</v>
      </c>
      <c r="H8" s="6" t="n">
        <v>25</v>
      </c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89</v>
      </c>
      <c r="B9" s="1" t="n">
        <v>43869</v>
      </c>
      <c r="C9" s="6" t="n">
        <v>26</v>
      </c>
      <c r="D9" s="6" t="n">
        <v>0</v>
      </c>
      <c r="E9" s="6" t="n">
        <v>1</v>
      </c>
      <c r="F9" s="6"/>
      <c r="G9" s="6" t="n">
        <v>0</v>
      </c>
      <c r="H9" s="6" t="n">
        <v>25</v>
      </c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89</v>
      </c>
      <c r="B10" s="1" t="n">
        <v>43870</v>
      </c>
      <c r="C10" s="6" t="n">
        <v>36</v>
      </c>
      <c r="D10" s="6" t="n">
        <v>10</v>
      </c>
      <c r="E10" s="6" t="n">
        <v>1</v>
      </c>
      <c r="F10" s="6"/>
      <c r="G10" s="6" t="n">
        <v>0</v>
      </c>
      <c r="H10" s="6" t="n">
        <v>35</v>
      </c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89</v>
      </c>
      <c r="B11" s="1" t="n">
        <v>43871</v>
      </c>
      <c r="C11" s="6" t="n">
        <v>42</v>
      </c>
      <c r="D11" s="6" t="n">
        <v>6</v>
      </c>
      <c r="E11" s="6" t="n">
        <v>1</v>
      </c>
      <c r="F11" s="6"/>
      <c r="G11" s="6" t="n">
        <v>0</v>
      </c>
      <c r="H11" s="6" t="n">
        <v>41</v>
      </c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89</v>
      </c>
      <c r="B12" s="1" t="n">
        <v>43872</v>
      </c>
      <c r="C12" s="6" t="n">
        <v>49</v>
      </c>
      <c r="D12" s="6" t="n">
        <v>7</v>
      </c>
      <c r="E12" s="6" t="n">
        <v>1</v>
      </c>
      <c r="F12" s="6"/>
      <c r="G12" s="6" t="n">
        <v>0</v>
      </c>
      <c r="H12" s="6" t="n">
        <v>48</v>
      </c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89</v>
      </c>
      <c r="B13" s="1" t="n">
        <v>43873</v>
      </c>
      <c r="C13" s="6" t="n">
        <v>50</v>
      </c>
      <c r="D13" s="6" t="n">
        <v>1</v>
      </c>
      <c r="E13" s="6" t="n">
        <v>1</v>
      </c>
      <c r="F13" s="6"/>
      <c r="G13" s="6" t="n">
        <v>1</v>
      </c>
      <c r="H13" s="6" t="n">
        <v>48</v>
      </c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89</v>
      </c>
      <c r="B14" s="1" t="n">
        <v>43874</v>
      </c>
      <c r="C14" s="6" t="n">
        <v>53</v>
      </c>
      <c r="D14" s="6" t="n">
        <v>3</v>
      </c>
      <c r="E14" s="6" t="n">
        <v>1</v>
      </c>
      <c r="F14" s="6"/>
      <c r="G14" s="6" t="n">
        <v>1</v>
      </c>
      <c r="H14" s="6" t="n">
        <v>51</v>
      </c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89</v>
      </c>
      <c r="B15" s="1" t="n">
        <v>43875</v>
      </c>
      <c r="C15" s="6" t="n">
        <v>56</v>
      </c>
      <c r="D15" s="6" t="n">
        <v>3</v>
      </c>
      <c r="E15" s="6" t="n">
        <v>1</v>
      </c>
      <c r="F15" s="6"/>
      <c r="G15" s="6" t="n">
        <v>1</v>
      </c>
      <c r="H15" s="6" t="n">
        <v>54</v>
      </c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89</v>
      </c>
      <c r="B16" s="1" t="n">
        <v>43876</v>
      </c>
      <c r="C16" s="6" t="n">
        <v>56</v>
      </c>
      <c r="D16" s="6" t="n">
        <v>0</v>
      </c>
      <c r="E16" s="6" t="n">
        <v>1</v>
      </c>
      <c r="F16" s="6"/>
      <c r="G16" s="6" t="n">
        <v>1</v>
      </c>
      <c r="H16" s="6" t="n">
        <v>54</v>
      </c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89</v>
      </c>
      <c r="B17" s="1" t="n">
        <v>43877</v>
      </c>
      <c r="C17" s="6" t="n">
        <v>57</v>
      </c>
      <c r="D17" s="6" t="n">
        <v>1</v>
      </c>
      <c r="E17" s="6" t="n">
        <v>1</v>
      </c>
      <c r="F17" s="6"/>
      <c r="G17" s="6" t="n">
        <v>2</v>
      </c>
      <c r="H17" s="6" t="n">
        <v>54</v>
      </c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89</v>
      </c>
      <c r="B18" s="1" t="n">
        <v>43878</v>
      </c>
      <c r="C18" s="6" t="n">
        <v>60</v>
      </c>
      <c r="D18" s="6" t="n">
        <v>3</v>
      </c>
      <c r="E18" s="6" t="n">
        <v>1</v>
      </c>
      <c r="F18" s="6"/>
      <c r="G18" s="6" t="n">
        <v>2</v>
      </c>
      <c r="H18" s="6" t="n">
        <v>57</v>
      </c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89</v>
      </c>
      <c r="B19" s="1" t="n">
        <v>43879</v>
      </c>
      <c r="C19" s="6" t="n">
        <v>62</v>
      </c>
      <c r="D19" s="6" t="n">
        <v>2</v>
      </c>
      <c r="E19" s="6" t="n">
        <v>1</v>
      </c>
      <c r="F19" s="6"/>
      <c r="G19" s="6" t="n">
        <v>4</v>
      </c>
      <c r="H19" s="6" t="n">
        <v>57</v>
      </c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89</v>
      </c>
      <c r="B20" s="1" t="n">
        <v>43880</v>
      </c>
      <c r="C20" s="6" t="n">
        <v>65</v>
      </c>
      <c r="D20" s="6" t="n">
        <v>3</v>
      </c>
      <c r="E20" s="6" t="n">
        <v>2</v>
      </c>
      <c r="F20" s="6"/>
      <c r="G20" s="6" t="n">
        <v>5</v>
      </c>
      <c r="H20" s="6" t="n">
        <v>58</v>
      </c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89</v>
      </c>
      <c r="B21" s="1" t="n">
        <v>43881</v>
      </c>
      <c r="C21" s="6" t="n">
        <v>68</v>
      </c>
      <c r="D21" s="6" t="n">
        <v>3</v>
      </c>
      <c r="E21" s="6" t="n">
        <v>2</v>
      </c>
      <c r="F21" s="6"/>
      <c r="G21" s="6" t="n">
        <v>5</v>
      </c>
      <c r="H21" s="6" t="n">
        <v>61</v>
      </c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89</v>
      </c>
      <c r="B22" s="1" t="n">
        <v>43882</v>
      </c>
      <c r="C22" s="6" t="n">
        <v>68</v>
      </c>
      <c r="D22" s="6" t="n">
        <v>0</v>
      </c>
      <c r="E22" s="6" t="n">
        <v>2</v>
      </c>
      <c r="F22" s="6"/>
      <c r="G22" s="6" t="n">
        <v>6</v>
      </c>
      <c r="H22" s="6" t="n">
        <v>60</v>
      </c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89</v>
      </c>
      <c r="B23" s="1" t="n">
        <v>43883</v>
      </c>
      <c r="C23" s="6" t="n">
        <v>69</v>
      </c>
      <c r="D23" s="6" t="n">
        <v>1</v>
      </c>
      <c r="E23" s="6" t="n">
        <v>2</v>
      </c>
      <c r="F23" s="6"/>
      <c r="G23" s="6" t="n">
        <v>11</v>
      </c>
      <c r="H23" s="6" t="n">
        <v>56</v>
      </c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89</v>
      </c>
      <c r="B24" s="1" t="n">
        <v>43884</v>
      </c>
      <c r="C24" s="6" t="n">
        <v>74</v>
      </c>
      <c r="D24" s="6" t="n">
        <v>5</v>
      </c>
      <c r="E24" s="6" t="n">
        <v>2</v>
      </c>
      <c r="F24" s="6"/>
      <c r="G24" s="6" t="n">
        <v>12</v>
      </c>
      <c r="H24" s="6" t="n">
        <v>60</v>
      </c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89</v>
      </c>
      <c r="B25" s="1" t="n">
        <v>43885</v>
      </c>
      <c r="C25" s="6" t="n">
        <v>81</v>
      </c>
      <c r="D25" s="6" t="n">
        <v>7</v>
      </c>
      <c r="E25" s="6" t="n">
        <v>2</v>
      </c>
      <c r="F25" s="6"/>
      <c r="G25" s="6" t="n">
        <v>19</v>
      </c>
      <c r="H25" s="6" t="n">
        <v>60</v>
      </c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89</v>
      </c>
      <c r="B26" s="1" t="n">
        <v>43886</v>
      </c>
      <c r="C26" s="6" t="n">
        <v>85</v>
      </c>
      <c r="D26" s="6" t="n">
        <v>4</v>
      </c>
      <c r="E26" s="6" t="n">
        <v>2</v>
      </c>
      <c r="F26" s="6"/>
      <c r="G26" s="6" t="n">
        <v>18</v>
      </c>
      <c r="H26" s="6" t="n">
        <v>65</v>
      </c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89</v>
      </c>
      <c r="B27" s="1" t="n">
        <v>43887</v>
      </c>
      <c r="C27" s="6" t="n">
        <v>91</v>
      </c>
      <c r="D27" s="6" t="n">
        <v>6</v>
      </c>
      <c r="E27" s="6" t="n">
        <v>2</v>
      </c>
      <c r="F27" s="6"/>
      <c r="G27" s="6" t="n">
        <v>24</v>
      </c>
      <c r="H27" s="6" t="n">
        <v>65</v>
      </c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89</v>
      </c>
      <c r="B28" s="1" t="n">
        <v>43888</v>
      </c>
      <c r="C28" s="6" t="n">
        <v>93</v>
      </c>
      <c r="D28" s="6" t="n">
        <v>2</v>
      </c>
      <c r="E28" s="6" t="n">
        <v>2</v>
      </c>
      <c r="F28" s="6"/>
      <c r="G28" s="6" t="n">
        <v>26</v>
      </c>
      <c r="H28" s="6" t="n">
        <v>65</v>
      </c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89</v>
      </c>
      <c r="B29" s="1" t="n">
        <v>43889</v>
      </c>
      <c r="C29" s="6" t="n">
        <v>94</v>
      </c>
      <c r="D29" s="6" t="n">
        <v>1</v>
      </c>
      <c r="E29" s="6" t="n">
        <v>2</v>
      </c>
      <c r="F29" s="6"/>
      <c r="G29" s="6" t="n">
        <v>30</v>
      </c>
      <c r="H29" s="6" t="n">
        <v>62</v>
      </c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89</v>
      </c>
      <c r="B30" s="1" t="n">
        <v>43890</v>
      </c>
      <c r="C30" s="6" t="n">
        <v>95</v>
      </c>
      <c r="D30" s="6" t="n">
        <v>1</v>
      </c>
      <c r="E30" s="6" t="n">
        <v>2</v>
      </c>
      <c r="F30" s="6"/>
      <c r="G30" s="6" t="n">
        <v>33</v>
      </c>
      <c r="H30" s="6" t="n">
        <v>60</v>
      </c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89</v>
      </c>
      <c r="B31" s="1" t="n">
        <v>43891</v>
      </c>
      <c r="C31" s="6" t="n">
        <v>98</v>
      </c>
      <c r="D31" s="6" t="n">
        <v>3</v>
      </c>
      <c r="E31" s="6" t="n">
        <v>2</v>
      </c>
      <c r="F31" s="6"/>
      <c r="G31" s="6" t="n">
        <v>36</v>
      </c>
      <c r="H31" s="6" t="n">
        <v>60</v>
      </c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89</v>
      </c>
      <c r="B32" s="1" t="n">
        <v>43892</v>
      </c>
      <c r="C32" s="6" t="n">
        <v>100</v>
      </c>
      <c r="D32" s="6" t="n">
        <v>2</v>
      </c>
      <c r="E32" s="6" t="n">
        <v>2</v>
      </c>
      <c r="F32" s="6"/>
      <c r="G32" s="6" t="n">
        <v>36</v>
      </c>
      <c r="H32" s="6" t="n">
        <v>62</v>
      </c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89</v>
      </c>
      <c r="B33" s="1" t="n">
        <v>43893</v>
      </c>
      <c r="C33" s="6" t="n">
        <v>100</v>
      </c>
      <c r="D33" s="6" t="n">
        <v>0</v>
      </c>
      <c r="E33" s="6" t="n">
        <v>2</v>
      </c>
      <c r="F33" s="6"/>
      <c r="G33" s="6" t="n">
        <v>37</v>
      </c>
      <c r="H33" s="6" t="n">
        <v>61</v>
      </c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89</v>
      </c>
      <c r="B34" s="1" t="n">
        <v>43894</v>
      </c>
      <c r="C34" s="6" t="n">
        <v>104</v>
      </c>
      <c r="D34" s="6" t="n">
        <v>4</v>
      </c>
      <c r="E34" s="6" t="n">
        <v>2</v>
      </c>
      <c r="F34" s="6"/>
      <c r="G34" s="6" t="n">
        <v>43</v>
      </c>
      <c r="H34" s="6" t="n">
        <v>59</v>
      </c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89</v>
      </c>
      <c r="B35" s="1" t="n">
        <v>43895</v>
      </c>
      <c r="C35" s="6" t="n">
        <v>104</v>
      </c>
      <c r="D35" s="6" t="n">
        <v>0</v>
      </c>
      <c r="E35" s="6" t="n">
        <v>2</v>
      </c>
      <c r="F35" s="6"/>
      <c r="G35" s="6" t="n">
        <v>46</v>
      </c>
      <c r="H35" s="6" t="n">
        <v>56</v>
      </c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89</v>
      </c>
      <c r="B36" s="1" t="n">
        <v>43896</v>
      </c>
      <c r="C36" s="6" t="n">
        <v>107</v>
      </c>
      <c r="D36" s="6" t="n">
        <v>3</v>
      </c>
      <c r="E36" s="6" t="n">
        <v>2</v>
      </c>
      <c r="F36" s="6"/>
      <c r="G36" s="6" t="n">
        <v>51</v>
      </c>
      <c r="H36" s="6" t="n">
        <v>54</v>
      </c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89</v>
      </c>
      <c r="B37" s="1" t="n">
        <v>43897</v>
      </c>
      <c r="C37" s="7" t="n">
        <v>107</v>
      </c>
      <c r="D37" s="7" t="n">
        <v>0</v>
      </c>
      <c r="E37" s="7" t="n">
        <v>2</v>
      </c>
      <c r="F37" s="7"/>
      <c r="G37" s="7" t="n">
        <v>55</v>
      </c>
      <c r="H37" s="7" t="n">
        <v>50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89</v>
      </c>
      <c r="B38" s="1" t="n">
        <v>43898</v>
      </c>
      <c r="C38" s="6" t="n">
        <v>114</v>
      </c>
      <c r="D38" s="6" t="n">
        <v>7</v>
      </c>
      <c r="E38" s="6" t="n">
        <v>3</v>
      </c>
      <c r="F38" s="6"/>
      <c r="G38" s="6" t="n">
        <v>59</v>
      </c>
      <c r="H38" s="6" t="n">
        <v>52</v>
      </c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89</v>
      </c>
      <c r="B39" s="1" t="n">
        <v>43899</v>
      </c>
      <c r="C39" s="6" t="n">
        <v>115</v>
      </c>
      <c r="D39" s="6" t="n">
        <v>1</v>
      </c>
      <c r="E39" s="6" t="n">
        <v>3</v>
      </c>
      <c r="F39" s="6" t="n">
        <v>1</v>
      </c>
      <c r="G39" s="6" t="n">
        <v>59</v>
      </c>
      <c r="H39" s="6" t="n">
        <v>53</v>
      </c>
      <c r="I39" s="6" t="n">
        <v>6</v>
      </c>
      <c r="J39" s="6" t="n">
        <v>15.3</v>
      </c>
      <c r="K39" s="6"/>
      <c r="L39" s="6"/>
      <c r="M39" s="6"/>
    </row>
    <row r="40" customFormat="false" ht="15.25" hidden="false" customHeight="false" outlineLevel="0" collapsed="false">
      <c r="A40" s="0" t="s">
        <v>89</v>
      </c>
      <c r="B40" s="1" t="n">
        <v>43900</v>
      </c>
      <c r="C40" s="6" t="n">
        <v>116</v>
      </c>
      <c r="D40" s="6" t="n">
        <v>1</v>
      </c>
      <c r="E40" s="6" t="n">
        <v>3</v>
      </c>
      <c r="F40" s="6"/>
      <c r="G40" s="6" t="n">
        <v>59</v>
      </c>
      <c r="H40" s="6" t="n">
        <v>54</v>
      </c>
      <c r="I40" s="6" t="n">
        <v>6</v>
      </c>
      <c r="J40" s="6" t="n">
        <v>15.5</v>
      </c>
      <c r="K40" s="6"/>
      <c r="L40" s="6"/>
      <c r="M40" s="6"/>
    </row>
    <row r="41" customFormat="false" ht="15.25" hidden="false" customHeight="false" outlineLevel="0" collapsed="false">
      <c r="A41" s="0" t="s">
        <v>89</v>
      </c>
      <c r="B41" s="1" t="n">
        <v>43901</v>
      </c>
      <c r="C41" s="6" t="n">
        <v>121</v>
      </c>
      <c r="D41" s="6" t="n">
        <v>5</v>
      </c>
      <c r="E41" s="6" t="n">
        <v>3</v>
      </c>
      <c r="F41" s="6"/>
      <c r="G41" s="6" t="n">
        <v>59</v>
      </c>
      <c r="H41" s="6" t="n">
        <v>59</v>
      </c>
      <c r="I41" s="6" t="n">
        <v>6</v>
      </c>
      <c r="J41" s="6" t="n">
        <v>16.1</v>
      </c>
      <c r="K41" s="6"/>
      <c r="L41" s="6"/>
      <c r="M41" s="6"/>
    </row>
    <row r="42" customFormat="false" ht="15.25" hidden="false" customHeight="false" outlineLevel="0" collapsed="false">
      <c r="A42" s="0" t="s">
        <v>89</v>
      </c>
      <c r="B42" s="1" t="n">
        <v>43902</v>
      </c>
      <c r="C42" s="6" t="n">
        <v>126</v>
      </c>
      <c r="D42" s="6" t="n">
        <v>5</v>
      </c>
      <c r="E42" s="6" t="n">
        <v>3</v>
      </c>
      <c r="F42" s="6"/>
      <c r="G42" s="6" t="n">
        <v>60</v>
      </c>
      <c r="H42" s="6" t="n">
        <v>63</v>
      </c>
      <c r="I42" s="6" t="n">
        <v>6</v>
      </c>
      <c r="J42" s="6" t="n">
        <v>16.8</v>
      </c>
      <c r="K42" s="6"/>
      <c r="L42" s="6"/>
      <c r="M42" s="6"/>
    </row>
    <row r="43" customFormat="false" ht="15.25" hidden="false" customHeight="false" outlineLevel="0" collapsed="false">
      <c r="A43" s="0" t="s">
        <v>89</v>
      </c>
      <c r="B43" s="1" t="n">
        <v>43903</v>
      </c>
      <c r="C43" s="6" t="n">
        <v>130</v>
      </c>
      <c r="D43" s="6" t="n">
        <v>4</v>
      </c>
      <c r="E43" s="6" t="n">
        <v>3</v>
      </c>
      <c r="F43" s="6"/>
      <c r="G43" s="6" t="n">
        <v>77</v>
      </c>
      <c r="H43" s="6" t="n">
        <v>50</v>
      </c>
      <c r="I43" s="6" t="n">
        <v>6</v>
      </c>
      <c r="J43" s="6" t="n">
        <v>17.3</v>
      </c>
      <c r="K43" s="6"/>
      <c r="L43" s="6"/>
      <c r="M43" s="6"/>
    </row>
    <row r="44" customFormat="false" ht="15.25" hidden="false" customHeight="false" outlineLevel="0" collapsed="false">
      <c r="A44" s="0" t="s">
        <v>89</v>
      </c>
      <c r="B44" s="1" t="n">
        <v>43904</v>
      </c>
      <c r="C44" s="6" t="n">
        <v>132</v>
      </c>
      <c r="D44" s="6" t="n">
        <v>2</v>
      </c>
      <c r="E44" s="6" t="n">
        <v>4</v>
      </c>
      <c r="F44" s="6" t="n">
        <v>1</v>
      </c>
      <c r="G44" s="6" t="n">
        <v>77</v>
      </c>
      <c r="H44" s="6" t="n">
        <v>51</v>
      </c>
      <c r="I44" s="6" t="n">
        <v>4</v>
      </c>
      <c r="J44" s="6" t="n">
        <v>17.6</v>
      </c>
      <c r="K44" s="6"/>
      <c r="L44" s="6"/>
      <c r="M44" s="6"/>
    </row>
    <row r="45" customFormat="false" ht="15.25" hidden="false" customHeight="false" outlineLevel="0" collapsed="false">
      <c r="A45" s="0" t="s">
        <v>89</v>
      </c>
      <c r="B45" s="1" t="n">
        <v>43905</v>
      </c>
      <c r="C45" s="6" t="n">
        <v>141</v>
      </c>
      <c r="D45" s="6" t="n">
        <v>9</v>
      </c>
      <c r="E45" s="6" t="n">
        <v>4</v>
      </c>
      <c r="F45" s="6" t="n">
        <v>0</v>
      </c>
      <c r="G45" s="6" t="n">
        <v>81</v>
      </c>
      <c r="H45" s="6" t="n">
        <v>60</v>
      </c>
      <c r="I45" s="6" t="n">
        <v>4</v>
      </c>
      <c r="J45" s="6" t="n">
        <v>18.8</v>
      </c>
      <c r="K45" s="6"/>
      <c r="L45" s="6"/>
      <c r="M45" s="6"/>
    </row>
    <row r="46" customFormat="false" ht="15.25" hidden="false" customHeight="false" outlineLevel="0" collapsed="false">
      <c r="A46" s="0" t="s">
        <v>89</v>
      </c>
      <c r="B46" s="1" t="n">
        <v>43906</v>
      </c>
      <c r="C46" s="6" t="n">
        <v>149</v>
      </c>
      <c r="D46" s="6" t="n">
        <v>8</v>
      </c>
      <c r="E46" s="6" t="n">
        <v>4</v>
      </c>
      <c r="F46" s="6"/>
      <c r="G46" s="6" t="n">
        <v>81</v>
      </c>
      <c r="H46" s="6" t="n">
        <v>64</v>
      </c>
      <c r="I46" s="6" t="n">
        <v>4</v>
      </c>
      <c r="J46" s="6" t="n">
        <v>19.9</v>
      </c>
      <c r="K46" s="6"/>
      <c r="L46" s="6"/>
      <c r="M46" s="6"/>
    </row>
    <row r="47" customFormat="false" ht="15.25" hidden="false" customHeight="false" outlineLevel="0" collapsed="false">
      <c r="A47" s="0" t="s">
        <v>89</v>
      </c>
      <c r="B47" s="1" t="n">
        <v>43907</v>
      </c>
      <c r="C47" s="6" t="n">
        <v>155</v>
      </c>
      <c r="D47" s="6" t="n">
        <v>6</v>
      </c>
      <c r="E47" s="6" t="n">
        <v>4</v>
      </c>
      <c r="F47" s="6"/>
      <c r="G47" s="6" t="n">
        <v>81</v>
      </c>
      <c r="H47" s="6" t="n">
        <v>70</v>
      </c>
      <c r="I47" s="6" t="n">
        <v>4</v>
      </c>
      <c r="J47" s="6" t="n">
        <v>20.7</v>
      </c>
      <c r="K47" s="6"/>
      <c r="L47" s="6"/>
      <c r="M47" s="6"/>
    </row>
    <row r="48" customFormat="false" ht="15.25" hidden="false" customHeight="false" outlineLevel="0" collapsed="false">
      <c r="A48" s="0" t="s">
        <v>89</v>
      </c>
      <c r="B48" s="1" t="n">
        <v>43908</v>
      </c>
      <c r="C48" s="6" t="n">
        <v>168</v>
      </c>
      <c r="D48" s="6" t="n">
        <v>13</v>
      </c>
      <c r="E48" s="6" t="n">
        <v>4</v>
      </c>
      <c r="F48" s="6"/>
      <c r="G48" s="6" t="n">
        <v>81</v>
      </c>
      <c r="H48" s="6" t="n">
        <v>83</v>
      </c>
      <c r="I48" s="6" t="n">
        <v>4</v>
      </c>
      <c r="J48" s="6" t="n">
        <v>22.4</v>
      </c>
      <c r="K48" s="6"/>
      <c r="L48" s="6"/>
      <c r="M48" s="6"/>
    </row>
    <row r="49" customFormat="false" ht="15.25" hidden="false" customHeight="false" outlineLevel="0" collapsed="false">
      <c r="A49" s="0" t="s">
        <v>89</v>
      </c>
      <c r="B49" s="1" t="n">
        <v>43909</v>
      </c>
      <c r="C49" s="6" t="n">
        <v>193</v>
      </c>
      <c r="D49" s="6" t="n">
        <v>25</v>
      </c>
      <c r="E49" s="6" t="n">
        <v>4</v>
      </c>
      <c r="F49" s="6"/>
      <c r="G49" s="6" t="n">
        <v>95</v>
      </c>
      <c r="H49" s="6" t="n">
        <v>94</v>
      </c>
      <c r="I49" s="6" t="n">
        <v>4</v>
      </c>
      <c r="J49" s="6" t="n">
        <v>26</v>
      </c>
      <c r="K49" s="6"/>
      <c r="L49" s="6"/>
      <c r="M49" s="6"/>
    </row>
    <row r="50" customFormat="false" ht="15.25" hidden="false" customHeight="false" outlineLevel="0" collapsed="false">
      <c r="A50" s="0" t="s">
        <v>89</v>
      </c>
      <c r="B50" s="1" t="n">
        <v>43910</v>
      </c>
      <c r="C50" s="6" t="n">
        <v>208</v>
      </c>
      <c r="D50" s="6" t="n">
        <v>15</v>
      </c>
      <c r="E50" s="6" t="n">
        <v>4</v>
      </c>
      <c r="F50" s="6"/>
      <c r="G50" s="6" t="n">
        <v>98</v>
      </c>
      <c r="H50" s="6" t="n">
        <v>106</v>
      </c>
      <c r="I50" s="6" t="n">
        <v>4</v>
      </c>
      <c r="J50" s="6" t="n">
        <v>28</v>
      </c>
      <c r="K50" s="6"/>
      <c r="L50" s="6"/>
      <c r="M50" s="6"/>
    </row>
    <row r="51" customFormat="false" ht="15.25" hidden="false" customHeight="false" outlineLevel="0" collapsed="false">
      <c r="A51" s="0" t="s">
        <v>89</v>
      </c>
      <c r="B51" s="1" t="n">
        <v>43911</v>
      </c>
      <c r="C51" s="6" t="n">
        <v>273</v>
      </c>
      <c r="D51" s="6" t="n">
        <v>65</v>
      </c>
      <c r="E51" s="6" t="n">
        <v>4</v>
      </c>
      <c r="F51" s="6"/>
      <c r="G51" s="6" t="n">
        <v>98</v>
      </c>
      <c r="H51" s="6" t="n">
        <v>171</v>
      </c>
      <c r="I51" s="6" t="n">
        <v>4</v>
      </c>
      <c r="J51" s="6" t="n">
        <v>36</v>
      </c>
      <c r="K51" s="6"/>
      <c r="L51" s="6"/>
      <c r="M51" s="6"/>
    </row>
    <row r="52" customFormat="false" ht="15.25" hidden="false" customHeight="false" outlineLevel="0" collapsed="false">
      <c r="A52" s="0" t="s">
        <v>89</v>
      </c>
      <c r="B52" s="1" t="n">
        <v>43912</v>
      </c>
      <c r="C52" s="6" t="n">
        <v>273</v>
      </c>
      <c r="D52" s="6" t="n">
        <v>0</v>
      </c>
      <c r="E52" s="6" t="n">
        <v>4</v>
      </c>
      <c r="F52" s="6"/>
      <c r="G52" s="6" t="n">
        <v>98</v>
      </c>
      <c r="H52" s="6" t="n">
        <v>171</v>
      </c>
      <c r="I52" s="6" t="n">
        <v>4</v>
      </c>
      <c r="J52" s="6" t="n">
        <v>36</v>
      </c>
      <c r="K52" s="6"/>
      <c r="L52" s="6"/>
      <c r="M52" s="6"/>
    </row>
    <row r="53" customFormat="false" ht="15.25" hidden="false" customHeight="false" outlineLevel="0" collapsed="false">
      <c r="A53" s="0" t="s">
        <v>89</v>
      </c>
      <c r="B53" s="1" t="n">
        <v>43913</v>
      </c>
      <c r="C53" s="6" t="n">
        <v>317</v>
      </c>
      <c r="D53" s="6" t="n">
        <v>44</v>
      </c>
      <c r="E53" s="6" t="n">
        <v>4</v>
      </c>
      <c r="F53" s="6"/>
      <c r="G53" s="6" t="n">
        <v>100</v>
      </c>
      <c r="H53" s="6" t="n">
        <v>213</v>
      </c>
      <c r="I53" s="6" t="n">
        <v>4</v>
      </c>
      <c r="J53" s="6" t="n">
        <v>42</v>
      </c>
      <c r="K53" s="6"/>
      <c r="L53" s="6"/>
      <c r="M53" s="6"/>
    </row>
    <row r="54" customFormat="false" ht="15.25" hidden="false" customHeight="false" outlineLevel="0" collapsed="false">
      <c r="A54" s="0" t="s">
        <v>89</v>
      </c>
      <c r="B54" s="1" t="n">
        <v>43914</v>
      </c>
      <c r="C54" s="6" t="n">
        <v>356</v>
      </c>
      <c r="D54" s="6" t="n">
        <v>39</v>
      </c>
      <c r="E54" s="6" t="n">
        <v>4</v>
      </c>
      <c r="F54" s="6"/>
      <c r="G54" s="6" t="n">
        <v>100</v>
      </c>
      <c r="H54" s="6" t="n">
        <v>252</v>
      </c>
      <c r="I54" s="6" t="n">
        <v>4</v>
      </c>
      <c r="J54" s="6" t="n">
        <v>47</v>
      </c>
      <c r="K54" s="6"/>
      <c r="L54" s="6"/>
      <c r="M54" s="6"/>
    </row>
    <row r="55" customFormat="false" ht="15.25" hidden="false" customHeight="false" outlineLevel="0" collapsed="false">
      <c r="A55" s="0" t="s">
        <v>89</v>
      </c>
      <c r="B55" s="1" t="n">
        <v>43915</v>
      </c>
      <c r="C55" s="8" t="n">
        <v>386</v>
      </c>
      <c r="D55" s="8" t="n">
        <v>30</v>
      </c>
      <c r="E55" s="8" t="n">
        <v>4</v>
      </c>
      <c r="F55" s="8"/>
      <c r="G55" s="8" t="n">
        <v>102</v>
      </c>
      <c r="H55" s="8" t="n">
        <v>280</v>
      </c>
      <c r="I55" s="8" t="n">
        <v>4</v>
      </c>
      <c r="J55" s="8" t="n">
        <v>51</v>
      </c>
      <c r="K55" s="8" t="n">
        <v>0.5</v>
      </c>
      <c r="L55" s="8"/>
      <c r="M55" s="8"/>
    </row>
    <row r="56" customFormat="false" ht="15.25" hidden="false" customHeight="false" outlineLevel="0" collapsed="false">
      <c r="A56" s="0" t="s">
        <v>89</v>
      </c>
      <c r="B56" s="1" t="n">
        <v>43916</v>
      </c>
      <c r="C56" s="8" t="n">
        <v>410</v>
      </c>
      <c r="D56" s="8" t="n">
        <v>24</v>
      </c>
      <c r="E56" s="8" t="n">
        <v>4</v>
      </c>
      <c r="F56" s="8"/>
      <c r="G56" s="8" t="n">
        <v>102</v>
      </c>
      <c r="H56" s="8" t="n">
        <v>304</v>
      </c>
      <c r="I56" s="8" t="n">
        <v>4</v>
      </c>
      <c r="J56" s="8" t="n">
        <v>55</v>
      </c>
      <c r="K56" s="8" t="n">
        <v>0.5</v>
      </c>
      <c r="L56" s="8"/>
      <c r="M56" s="8"/>
    </row>
    <row r="57" customFormat="false" ht="15.25" hidden="false" customHeight="false" outlineLevel="0" collapsed="false">
      <c r="A57" s="0" t="s">
        <v>89</v>
      </c>
      <c r="B57" s="1" t="n">
        <v>43917</v>
      </c>
      <c r="C57" s="8" t="n">
        <v>453</v>
      </c>
      <c r="D57" s="8" t="n">
        <v>43</v>
      </c>
      <c r="E57" s="8" t="n">
        <v>4</v>
      </c>
      <c r="F57" s="8"/>
      <c r="G57" s="8" t="n">
        <v>110</v>
      </c>
      <c r="H57" s="8" t="n">
        <v>339</v>
      </c>
      <c r="I57" s="8" t="n">
        <v>5</v>
      </c>
      <c r="J57" s="8" t="n">
        <v>60</v>
      </c>
      <c r="K57" s="8" t="n">
        <v>0.5</v>
      </c>
      <c r="M57" s="8"/>
    </row>
    <row r="58" customFormat="false" ht="15.25" hidden="false" customHeight="false" outlineLevel="0" collapsed="false">
      <c r="A58" s="0" t="s">
        <v>89</v>
      </c>
      <c r="B58" s="1" t="n">
        <v>43918</v>
      </c>
      <c r="C58" s="8" t="n">
        <v>518</v>
      </c>
      <c r="D58" s="8" t="n">
        <v>65</v>
      </c>
      <c r="E58" s="8" t="n">
        <v>4</v>
      </c>
      <c r="F58" s="8"/>
      <c r="G58" s="8" t="n">
        <v>111</v>
      </c>
      <c r="H58" s="8" t="n">
        <v>403</v>
      </c>
      <c r="I58" s="8" t="n">
        <v>5</v>
      </c>
      <c r="J58" s="8" t="n">
        <v>69</v>
      </c>
      <c r="K58" s="8" t="n">
        <v>0.5</v>
      </c>
      <c r="M58" s="8"/>
    </row>
    <row r="59" customFormat="false" ht="15.25" hidden="false" customHeight="false" outlineLevel="0" collapsed="false">
      <c r="A59" s="0" t="s">
        <v>89</v>
      </c>
      <c r="B59" s="1" t="n">
        <v>43919</v>
      </c>
      <c r="C59" s="8" t="n">
        <v>560</v>
      </c>
      <c r="D59" s="8" t="n">
        <v>42</v>
      </c>
      <c r="E59" s="8" t="n">
        <v>4</v>
      </c>
      <c r="F59" s="8"/>
      <c r="G59" s="8" t="n">
        <v>112</v>
      </c>
      <c r="H59" s="8" t="n">
        <v>444</v>
      </c>
      <c r="I59" s="8" t="n">
        <v>5</v>
      </c>
      <c r="J59" s="8" t="n">
        <v>75</v>
      </c>
      <c r="K59" s="8" t="n">
        <v>0.5</v>
      </c>
      <c r="M59" s="8"/>
    </row>
    <row r="60" customFormat="false" ht="15.25" hidden="false" customHeight="false" outlineLevel="0" collapsed="false">
      <c r="A60" s="0" t="s">
        <v>89</v>
      </c>
      <c r="B60" s="1" t="n">
        <v>43920</v>
      </c>
      <c r="C60" s="8" t="n">
        <v>641</v>
      </c>
      <c r="D60" s="8" t="n">
        <v>81</v>
      </c>
      <c r="E60" s="8" t="n">
        <v>4</v>
      </c>
      <c r="F60" s="8"/>
      <c r="G60" s="8" t="n">
        <v>118</v>
      </c>
      <c r="H60" s="8" t="n">
        <v>519</v>
      </c>
      <c r="I60" s="8" t="n">
        <v>5</v>
      </c>
      <c r="J60" s="8" t="n">
        <v>86</v>
      </c>
      <c r="K60" s="8" t="n">
        <v>0.5</v>
      </c>
      <c r="M60" s="8"/>
    </row>
    <row r="61" customFormat="false" ht="15.25" hidden="false" customHeight="false" outlineLevel="0" collapsed="false">
      <c r="A61" s="0" t="s">
        <v>89</v>
      </c>
      <c r="B61" s="1" t="n">
        <v>43921</v>
      </c>
      <c r="C61" s="8" t="n">
        <v>642</v>
      </c>
      <c r="D61" s="8" t="n">
        <v>1</v>
      </c>
      <c r="E61" s="8" t="n">
        <v>4</v>
      </c>
      <c r="F61" s="8"/>
      <c r="G61" s="8" t="n">
        <v>118</v>
      </c>
      <c r="H61" s="8" t="n">
        <v>520</v>
      </c>
      <c r="I61" s="8" t="n">
        <v>5</v>
      </c>
      <c r="J61" s="8" t="n">
        <v>86</v>
      </c>
      <c r="K61" s="8" t="n">
        <v>0.5</v>
      </c>
      <c r="M61" s="8"/>
    </row>
    <row r="62" customFormat="false" ht="15.25" hidden="false" customHeight="false" outlineLevel="0" collapsed="false">
      <c r="A62" s="0" t="s">
        <v>89</v>
      </c>
      <c r="B62" s="1" t="n">
        <v>43922</v>
      </c>
      <c r="C62" s="8" t="n">
        <v>714</v>
      </c>
      <c r="D62" s="8" t="n">
        <v>72</v>
      </c>
      <c r="E62" s="8" t="n">
        <v>4</v>
      </c>
      <c r="F62" s="8"/>
      <c r="G62" s="8" t="n">
        <v>128</v>
      </c>
      <c r="H62" s="8" t="n">
        <v>582</v>
      </c>
      <c r="I62" s="8" t="n">
        <v>5</v>
      </c>
      <c r="J62" s="8" t="n">
        <v>95</v>
      </c>
      <c r="K62" s="8" t="n">
        <v>0.5</v>
      </c>
      <c r="M62" s="8"/>
    </row>
    <row r="63" customFormat="false" ht="15.25" hidden="false" customHeight="false" outlineLevel="0" collapsed="false">
      <c r="A63" s="0" t="s">
        <v>89</v>
      </c>
      <c r="B63" s="1" t="n">
        <v>43923</v>
      </c>
      <c r="C63" s="8" t="n">
        <v>765</v>
      </c>
      <c r="D63" s="8" t="n">
        <v>51</v>
      </c>
      <c r="E63" s="8" t="n">
        <v>4</v>
      </c>
      <c r="F63" s="8"/>
      <c r="G63" s="8" t="n">
        <v>147</v>
      </c>
      <c r="H63" s="8" t="n">
        <v>614</v>
      </c>
      <c r="I63" s="8" t="n">
        <v>5</v>
      </c>
      <c r="J63" s="8" t="n">
        <v>102</v>
      </c>
      <c r="K63" s="8" t="n">
        <v>0.5</v>
      </c>
      <c r="M63" s="8"/>
    </row>
    <row r="64" customFormat="false" ht="15.25" hidden="false" customHeight="false" outlineLevel="0" collapsed="false">
      <c r="A64" s="0" t="s">
        <v>89</v>
      </c>
      <c r="B64" s="1" t="n">
        <v>43924</v>
      </c>
      <c r="C64" s="8" t="n">
        <v>802</v>
      </c>
      <c r="D64" s="8" t="n">
        <v>37</v>
      </c>
      <c r="E64" s="8" t="n">
        <v>4</v>
      </c>
      <c r="F64" s="8"/>
      <c r="G64" s="8" t="n">
        <v>154</v>
      </c>
      <c r="H64" s="8" t="n">
        <v>644</v>
      </c>
      <c r="I64" s="8" t="n">
        <v>8</v>
      </c>
      <c r="J64" s="8" t="n">
        <v>107</v>
      </c>
      <c r="K64" s="8" t="n">
        <v>0.5</v>
      </c>
      <c r="M64" s="8"/>
    </row>
    <row r="65" customFormat="false" ht="15.25" hidden="false" customHeight="false" outlineLevel="0" collapsed="false">
      <c r="A65" s="0" t="s">
        <v>89</v>
      </c>
      <c r="B65" s="1" t="n">
        <v>43925</v>
      </c>
      <c r="C65" s="8" t="n">
        <v>845</v>
      </c>
      <c r="D65" s="8" t="n">
        <v>43</v>
      </c>
      <c r="E65" s="8" t="n">
        <v>4</v>
      </c>
      <c r="F65" s="8"/>
      <c r="G65" s="8" t="n">
        <v>173</v>
      </c>
      <c r="H65" s="8" t="n">
        <v>668</v>
      </c>
      <c r="I65" s="8" t="n">
        <v>8</v>
      </c>
      <c r="J65" s="8" t="n">
        <v>113</v>
      </c>
      <c r="K65" s="8" t="n">
        <v>0.5</v>
      </c>
      <c r="L65" s="8"/>
      <c r="M65" s="8"/>
    </row>
    <row r="66" customFormat="false" ht="15.25" hidden="false" customHeight="false" outlineLevel="0" collapsed="false">
      <c r="A66" s="0" t="s">
        <v>89</v>
      </c>
      <c r="B66" s="1" t="n">
        <v>43926</v>
      </c>
      <c r="C66" s="8" t="n">
        <v>862</v>
      </c>
      <c r="D66" s="8" t="n">
        <v>17</v>
      </c>
      <c r="E66" s="8" t="n">
        <v>4</v>
      </c>
      <c r="F66" s="8"/>
      <c r="G66" s="8" t="n">
        <v>173</v>
      </c>
      <c r="H66" s="8" t="n">
        <v>685</v>
      </c>
      <c r="I66" s="8" t="n">
        <v>8</v>
      </c>
      <c r="J66" s="8" t="n">
        <v>115</v>
      </c>
      <c r="K66" s="8" t="n">
        <v>0.5</v>
      </c>
      <c r="L66" s="8" t="n">
        <v>90000</v>
      </c>
      <c r="M66" s="8" t="n">
        <v>12005</v>
      </c>
    </row>
    <row r="67" customFormat="false" ht="15.25" hidden="false" customHeight="false" outlineLevel="0" collapsed="false">
      <c r="A67" s="0" t="s">
        <v>89</v>
      </c>
      <c r="B67" s="1" t="n">
        <v>43927</v>
      </c>
      <c r="C67" s="8" t="n">
        <v>890</v>
      </c>
      <c r="D67" s="8" t="n">
        <v>28</v>
      </c>
      <c r="E67" s="8" t="n">
        <v>4</v>
      </c>
      <c r="F67" s="8"/>
      <c r="G67" s="8" t="n">
        <v>206</v>
      </c>
      <c r="H67" s="8" t="n">
        <v>680</v>
      </c>
      <c r="I67" s="8" t="n">
        <v>8</v>
      </c>
      <c r="J67" s="8" t="n">
        <v>119</v>
      </c>
      <c r="K67" s="8" t="n">
        <v>0.5</v>
      </c>
      <c r="L67" s="8" t="n">
        <v>96709</v>
      </c>
      <c r="M67" s="8" t="n">
        <v>12900</v>
      </c>
    </row>
    <row r="68" customFormat="false" ht="15.25" hidden="false" customHeight="false" outlineLevel="0" collapsed="false">
      <c r="A68" s="0" t="s">
        <v>89</v>
      </c>
      <c r="B68" s="1" t="n">
        <v>43928</v>
      </c>
      <c r="C68" s="13" t="n">
        <v>915</v>
      </c>
      <c r="D68" s="13" t="n">
        <v>25</v>
      </c>
      <c r="E68" s="13" t="n">
        <v>4</v>
      </c>
      <c r="F68" s="13"/>
      <c r="G68" s="13" t="n">
        <v>216</v>
      </c>
      <c r="H68" s="13" t="n">
        <v>695</v>
      </c>
      <c r="I68" s="13" t="n">
        <v>12</v>
      </c>
      <c r="J68" s="13" t="n">
        <v>122</v>
      </c>
      <c r="K68" s="13" t="n">
        <v>0.5</v>
      </c>
      <c r="L68" s="13" t="n">
        <v>96709</v>
      </c>
      <c r="M68" s="13" t="n">
        <v>12900</v>
      </c>
    </row>
    <row r="69" customFormat="false" ht="15.25" hidden="false" customHeight="false" outlineLevel="0" collapsed="false">
      <c r="A69" s="0" t="s">
        <v>89</v>
      </c>
      <c r="B69" s="1" t="n">
        <v>43929</v>
      </c>
      <c r="C69" s="12" t="n">
        <v>936</v>
      </c>
      <c r="D69" s="12" t="n">
        <v>21</v>
      </c>
      <c r="E69" s="12" t="n">
        <v>4</v>
      </c>
      <c r="F69" s="12"/>
      <c r="G69" s="12" t="n">
        <v>236</v>
      </c>
      <c r="H69" s="12" t="n">
        <v>696</v>
      </c>
      <c r="I69" s="12" t="n">
        <v>12</v>
      </c>
      <c r="J69" s="12" t="n">
        <v>125</v>
      </c>
      <c r="K69" s="12" t="n">
        <v>0.5</v>
      </c>
      <c r="L69" s="12" t="n">
        <v>96709</v>
      </c>
      <c r="M69" s="12" t="n">
        <v>12900</v>
      </c>
    </row>
    <row r="70" customFormat="false" ht="15.25" hidden="false" customHeight="false" outlineLevel="0" collapsed="false">
      <c r="A70" s="0" t="s">
        <v>89</v>
      </c>
      <c r="B70" s="1" t="n">
        <v>43930</v>
      </c>
      <c r="C70" s="12" t="n">
        <v>961</v>
      </c>
      <c r="D70" s="12" t="n">
        <v>25</v>
      </c>
      <c r="E70" s="12" t="n">
        <v>4</v>
      </c>
      <c r="F70" s="12"/>
      <c r="G70" s="12" t="n">
        <v>264</v>
      </c>
      <c r="H70" s="12" t="n">
        <v>693</v>
      </c>
      <c r="I70" s="12" t="n">
        <v>14</v>
      </c>
      <c r="J70" s="12" t="n">
        <v>128</v>
      </c>
      <c r="K70" s="12" t="n">
        <v>0.5</v>
      </c>
      <c r="L70" s="12" t="n">
        <v>96709</v>
      </c>
      <c r="M70" s="12" t="n">
        <v>12900</v>
      </c>
    </row>
    <row r="71" customFormat="false" ht="15.25" hidden="false" customHeight="false" outlineLevel="0" collapsed="false">
      <c r="A71" s="0" t="s">
        <v>89</v>
      </c>
      <c r="B71" s="1" t="n">
        <v>43931</v>
      </c>
      <c r="C71" s="12" t="n">
        <v>974</v>
      </c>
      <c r="D71" s="12" t="n">
        <v>13</v>
      </c>
      <c r="E71" s="12" t="n">
        <v>4</v>
      </c>
      <c r="F71" s="12"/>
      <c r="G71" s="12" t="n">
        <v>293</v>
      </c>
      <c r="H71" s="12" t="n">
        <v>677</v>
      </c>
      <c r="I71" s="12" t="n">
        <v>14</v>
      </c>
      <c r="J71" s="12" t="n">
        <v>130</v>
      </c>
      <c r="K71" s="12" t="n">
        <v>0.5</v>
      </c>
      <c r="L71" s="12" t="n">
        <v>96709</v>
      </c>
      <c r="M71" s="12" t="n">
        <v>12900</v>
      </c>
    </row>
    <row r="72" customFormat="false" ht="15.25" hidden="false" customHeight="false" outlineLevel="0" collapsed="false">
      <c r="A72" s="0" t="s">
        <v>89</v>
      </c>
      <c r="B72" s="1" t="n">
        <v>43932</v>
      </c>
      <c r="C72" s="12" t="n">
        <v>990</v>
      </c>
      <c r="D72" s="12" t="n">
        <v>16</v>
      </c>
      <c r="E72" s="12" t="n">
        <v>4</v>
      </c>
      <c r="F72" s="12"/>
      <c r="G72" s="12" t="n">
        <v>309</v>
      </c>
      <c r="H72" s="12" t="n">
        <v>677</v>
      </c>
      <c r="I72" s="12" t="n">
        <v>15</v>
      </c>
      <c r="J72" s="12" t="n">
        <v>132</v>
      </c>
      <c r="K72" s="12" t="n">
        <v>0.5</v>
      </c>
      <c r="L72" s="12" t="n">
        <v>96709</v>
      </c>
      <c r="M72" s="12" t="n">
        <v>12900</v>
      </c>
    </row>
    <row r="73" customFormat="false" ht="15.25" hidden="false" customHeight="false" outlineLevel="0" collapsed="false">
      <c r="A73" s="0" t="s">
        <v>89</v>
      </c>
      <c r="B73" s="1" t="n">
        <v>43933</v>
      </c>
      <c r="C73" s="12" t="n">
        <v>1001</v>
      </c>
      <c r="D73" s="12" t="n">
        <v>11</v>
      </c>
      <c r="E73" s="12" t="n">
        <v>4</v>
      </c>
      <c r="F73" s="12"/>
      <c r="G73" s="12" t="n">
        <v>336</v>
      </c>
      <c r="H73" s="12" t="n">
        <v>661</v>
      </c>
      <c r="I73" s="12" t="n">
        <v>14</v>
      </c>
      <c r="J73" s="12" t="n">
        <v>134</v>
      </c>
      <c r="K73" s="12" t="n">
        <v>0.5</v>
      </c>
      <c r="L73" s="12" t="n">
        <v>96709</v>
      </c>
      <c r="M73" s="12" t="n">
        <v>12900</v>
      </c>
    </row>
    <row r="74" customFormat="false" ht="15.25" hidden="false" customHeight="false" outlineLevel="0" collapsed="false">
      <c r="A74" s="0" t="s">
        <v>89</v>
      </c>
      <c r="B74" s="1" t="n">
        <v>43934</v>
      </c>
      <c r="C74" s="12" t="n">
        <v>1005</v>
      </c>
      <c r="D74" s="12" t="n">
        <v>4</v>
      </c>
      <c r="E74" s="12" t="n">
        <v>4</v>
      </c>
      <c r="F74" s="12"/>
      <c r="G74" s="12" t="n">
        <v>360</v>
      </c>
      <c r="H74" s="12" t="n">
        <v>641</v>
      </c>
      <c r="I74" s="12" t="n">
        <v>13</v>
      </c>
      <c r="J74" s="12" t="n">
        <v>134</v>
      </c>
      <c r="K74" s="12" t="n">
        <v>0.5</v>
      </c>
      <c r="L74" s="12" t="n">
        <v>96709</v>
      </c>
      <c r="M74" s="12" t="n">
        <v>12900</v>
      </c>
    </row>
    <row r="75" customFormat="false" ht="15.25" hidden="false" customHeight="false" outlineLevel="0" collapsed="false">
      <c r="A75" s="0" t="s">
        <v>89</v>
      </c>
      <c r="B75" s="1" t="n">
        <v>43935</v>
      </c>
      <c r="C75" s="12" t="n">
        <v>1010</v>
      </c>
      <c r="D75" s="12" t="n">
        <v>5</v>
      </c>
      <c r="E75" s="12" t="n">
        <v>4</v>
      </c>
      <c r="F75" s="12"/>
      <c r="G75" s="12" t="n">
        <v>397</v>
      </c>
      <c r="H75" s="12" t="n">
        <v>609</v>
      </c>
      <c r="I75" s="12" t="n">
        <v>13</v>
      </c>
      <c r="J75" s="12" t="n">
        <v>135</v>
      </c>
      <c r="K75" s="12" t="n">
        <v>0.5</v>
      </c>
      <c r="L75" s="12" t="n">
        <v>96709</v>
      </c>
      <c r="M75" s="12" t="n">
        <v>12900</v>
      </c>
    </row>
    <row r="76" customFormat="false" ht="15.25" hidden="false" customHeight="false" outlineLevel="0" collapsed="false">
      <c r="A76" s="0" t="s">
        <v>89</v>
      </c>
      <c r="B76" s="1" t="n">
        <v>43936</v>
      </c>
      <c r="C76" s="12" t="n">
        <v>1013</v>
      </c>
      <c r="D76" s="12" t="n">
        <v>3</v>
      </c>
      <c r="E76" s="12" t="n">
        <v>4</v>
      </c>
      <c r="F76" s="12"/>
      <c r="G76" s="12" t="n">
        <v>434</v>
      </c>
      <c r="H76" s="12" t="n">
        <v>575</v>
      </c>
      <c r="I76" s="12" t="n">
        <v>13</v>
      </c>
      <c r="J76" s="12" t="n">
        <v>135</v>
      </c>
      <c r="K76" s="12" t="n">
        <v>0.5</v>
      </c>
      <c r="L76" s="12" t="n">
        <v>96709</v>
      </c>
      <c r="M76" s="12" t="n">
        <v>12900</v>
      </c>
    </row>
    <row r="77" customFormat="false" ht="15.25" hidden="false" customHeight="false" outlineLevel="0" collapsed="false">
      <c r="A77" s="0" t="s">
        <v>89</v>
      </c>
      <c r="B77" s="1" t="n">
        <v>43937</v>
      </c>
      <c r="C77" s="12" t="n">
        <v>1017</v>
      </c>
      <c r="D77" s="12" t="n">
        <v>4</v>
      </c>
      <c r="E77" s="12" t="n">
        <v>4</v>
      </c>
      <c r="F77" s="12"/>
      <c r="G77" s="12" t="n">
        <v>459</v>
      </c>
      <c r="H77" s="12" t="n">
        <v>554</v>
      </c>
      <c r="I77" s="12" t="n">
        <v>10</v>
      </c>
      <c r="J77" s="12" t="n">
        <v>136</v>
      </c>
      <c r="K77" s="12" t="n">
        <v>0.5</v>
      </c>
      <c r="L77" s="12" t="n">
        <v>116273</v>
      </c>
      <c r="M77" s="12" t="n">
        <v>15509</v>
      </c>
    </row>
    <row r="78" customFormat="false" ht="15.25" hidden="false" customHeight="false" outlineLevel="0" collapsed="false">
      <c r="A78" s="0" t="s">
        <v>89</v>
      </c>
      <c r="B78" s="1" t="n">
        <v>43938</v>
      </c>
      <c r="C78" s="12" t="n">
        <v>1018</v>
      </c>
      <c r="D78" s="12" t="n">
        <v>1</v>
      </c>
      <c r="E78" s="12" t="n">
        <v>4</v>
      </c>
      <c r="F78" s="12"/>
      <c r="G78" s="12" t="n">
        <v>485</v>
      </c>
      <c r="H78" s="12" t="n">
        <v>529</v>
      </c>
      <c r="I78" s="12" t="n">
        <v>9</v>
      </c>
      <c r="J78" s="12" t="n">
        <v>136</v>
      </c>
      <c r="K78" s="12" t="n">
        <v>0.5</v>
      </c>
      <c r="L78" s="12" t="n">
        <v>116273</v>
      </c>
      <c r="M78" s="12" t="n">
        <v>15509</v>
      </c>
    </row>
    <row r="79" customFormat="false" ht="15.25" hidden="false" customHeight="false" outlineLevel="0" collapsed="false">
      <c r="A79" s="0" t="s">
        <v>89</v>
      </c>
      <c r="B79" s="1" t="n">
        <v>43939</v>
      </c>
      <c r="C79" s="12" t="n">
        <v>1022</v>
      </c>
      <c r="D79" s="12" t="n">
        <v>4</v>
      </c>
      <c r="E79" s="12" t="n">
        <v>4</v>
      </c>
      <c r="F79" s="12"/>
      <c r="G79" s="12" t="n">
        <v>533</v>
      </c>
      <c r="H79" s="12" t="n">
        <v>485</v>
      </c>
      <c r="I79" s="12" t="n">
        <v>9</v>
      </c>
      <c r="J79" s="12" t="n">
        <v>136</v>
      </c>
      <c r="K79" s="12" t="n">
        <v>0.5</v>
      </c>
      <c r="L79" s="12" t="n">
        <v>131786</v>
      </c>
      <c r="M79" s="12" t="n">
        <v>17579</v>
      </c>
    </row>
    <row r="80" customFormat="false" ht="15.25" hidden="false" customHeight="false" outlineLevel="0" collapsed="false">
      <c r="A80" s="0" t="s">
        <v>89</v>
      </c>
      <c r="B80" s="1" t="n">
        <v>43940</v>
      </c>
      <c r="C80" s="12" t="n">
        <v>1024</v>
      </c>
      <c r="D80" s="12" t="n">
        <v>2</v>
      </c>
      <c r="E80" s="12" t="n">
        <v>4</v>
      </c>
      <c r="F80" s="12"/>
      <c r="G80" s="12" t="n">
        <v>568</v>
      </c>
      <c r="H80" s="12" t="n">
        <v>452</v>
      </c>
      <c r="I80" s="12" t="n">
        <v>9</v>
      </c>
      <c r="J80" s="12" t="n">
        <v>137</v>
      </c>
      <c r="K80" s="12" t="n">
        <v>0.5</v>
      </c>
      <c r="L80" s="12" t="n">
        <v>131786</v>
      </c>
      <c r="M80" s="12" t="n">
        <v>17579</v>
      </c>
    </row>
    <row r="81" customFormat="false" ht="15.25" hidden="false" customHeight="false" outlineLevel="0" collapsed="false">
      <c r="A81" s="0" t="s">
        <v>89</v>
      </c>
      <c r="B81" s="1" t="n">
        <v>43941</v>
      </c>
      <c r="C81" s="12" t="n">
        <v>1026</v>
      </c>
      <c r="D81" s="12" t="n">
        <v>2</v>
      </c>
      <c r="E81" s="12" t="n">
        <v>4</v>
      </c>
      <c r="F81" s="12"/>
      <c r="G81" s="12" t="n">
        <v>602</v>
      </c>
      <c r="H81" s="12" t="n">
        <v>420</v>
      </c>
      <c r="I81" s="12" t="n">
        <v>8</v>
      </c>
      <c r="J81" s="12" t="n">
        <v>137</v>
      </c>
      <c r="K81" s="12" t="n">
        <v>0.5</v>
      </c>
      <c r="L81" s="12" t="n">
        <v>131786</v>
      </c>
      <c r="M81" s="12" t="n">
        <v>17579</v>
      </c>
    </row>
    <row r="82" customFormat="false" ht="15.25" hidden="false" customHeight="false" outlineLevel="0" collapsed="false">
      <c r="A82" s="0" t="s">
        <v>89</v>
      </c>
      <c r="B82" s="1" t="n">
        <v>43942</v>
      </c>
      <c r="C82" s="6" t="n">
        <v>1026</v>
      </c>
      <c r="D82" s="6"/>
      <c r="E82" s="6" t="n">
        <v>4</v>
      </c>
      <c r="F82" s="6"/>
      <c r="G82" s="6" t="n">
        <v>630</v>
      </c>
      <c r="H82" s="6" t="n">
        <v>392</v>
      </c>
      <c r="I82" s="6" t="n">
        <v>8</v>
      </c>
      <c r="J82" s="6" t="n">
        <v>137</v>
      </c>
      <c r="K82" s="6" t="n">
        <v>0.5</v>
      </c>
      <c r="L82" s="6" t="n">
        <v>131786</v>
      </c>
      <c r="M82" s="6" t="n">
        <v>17579</v>
      </c>
    </row>
    <row r="83" customFormat="false" ht="15.25" hidden="false" customHeight="false" outlineLevel="0" collapsed="false">
      <c r="A83" s="0" t="s">
        <v>89</v>
      </c>
      <c r="B83" s="1" t="n">
        <v>43943</v>
      </c>
      <c r="C83" s="6" t="n">
        <v>1030</v>
      </c>
      <c r="D83" s="6" t="n">
        <v>4</v>
      </c>
      <c r="E83" s="6" t="n">
        <v>4</v>
      </c>
      <c r="F83" s="6"/>
      <c r="G83" s="6" t="n">
        <v>650</v>
      </c>
      <c r="H83" s="6" t="n">
        <v>376</v>
      </c>
      <c r="I83" s="6" t="n">
        <v>8</v>
      </c>
      <c r="J83" s="6" t="n">
        <v>137</v>
      </c>
      <c r="K83" s="6" t="n">
        <v>0.5</v>
      </c>
      <c r="L83" s="6" t="n">
        <v>131786</v>
      </c>
      <c r="M83" s="6" t="n">
        <v>17579</v>
      </c>
    </row>
    <row r="84" customFormat="false" ht="15.25" hidden="false" customHeight="false" outlineLevel="0" collapsed="false">
      <c r="A84" s="0" t="s">
        <v>89</v>
      </c>
      <c r="B84" s="1" t="n">
        <v>43944</v>
      </c>
      <c r="C84" s="6" t="n">
        <v>1034</v>
      </c>
      <c r="D84" s="6" t="n">
        <v>4</v>
      </c>
      <c r="E84" s="6" t="n">
        <v>4</v>
      </c>
      <c r="F84" s="6"/>
      <c r="G84" s="6" t="n">
        <v>678</v>
      </c>
      <c r="H84" s="6" t="n">
        <v>352</v>
      </c>
      <c r="I84" s="6" t="n">
        <v>8</v>
      </c>
      <c r="J84" s="6" t="n">
        <v>138</v>
      </c>
      <c r="K84" s="6" t="n">
        <v>0.5</v>
      </c>
      <c r="L84" s="6" t="n">
        <v>131786</v>
      </c>
      <c r="M84" s="6" t="n">
        <v>17579</v>
      </c>
    </row>
    <row r="85" customFormat="false" ht="15.25" hidden="false" customHeight="false" outlineLevel="0" collapsed="false">
      <c r="A85" s="0" t="s">
        <v>89</v>
      </c>
      <c r="B85" s="1" t="n">
        <v>43945</v>
      </c>
      <c r="C85" s="6" t="n">
        <v>1036</v>
      </c>
      <c r="D85" s="6" t="n">
        <v>2</v>
      </c>
      <c r="E85" s="6" t="n">
        <v>4</v>
      </c>
      <c r="F85" s="6"/>
      <c r="G85" s="6" t="n">
        <v>699</v>
      </c>
      <c r="H85" s="6" t="n">
        <v>333</v>
      </c>
      <c r="I85" s="6" t="n">
        <v>9</v>
      </c>
      <c r="J85" s="6" t="n">
        <v>138</v>
      </c>
      <c r="K85" s="6" t="n">
        <v>0.5</v>
      </c>
      <c r="L85" s="6" t="n">
        <v>131786</v>
      </c>
      <c r="M85" s="6" t="n">
        <v>17579</v>
      </c>
    </row>
    <row r="86" customFormat="false" ht="15.25" hidden="false" customHeight="false" outlineLevel="0" collapsed="false">
      <c r="A86" s="0" t="s">
        <v>89</v>
      </c>
      <c r="B86" s="1" t="n">
        <v>43946</v>
      </c>
      <c r="C86" s="6" t="n">
        <v>1036</v>
      </c>
      <c r="D86" s="6"/>
      <c r="E86" s="6" t="n">
        <v>4</v>
      </c>
      <c r="F86" s="6"/>
      <c r="G86" s="6" t="n">
        <v>699</v>
      </c>
      <c r="H86" s="6" t="n">
        <v>333</v>
      </c>
      <c r="I86" s="6" t="n">
        <v>9</v>
      </c>
      <c r="J86" s="6" t="n">
        <v>138</v>
      </c>
      <c r="K86" s="6" t="n">
        <v>0.5</v>
      </c>
      <c r="L86" s="6" t="n">
        <v>131786</v>
      </c>
      <c r="M86" s="6" t="n">
        <v>17579</v>
      </c>
    </row>
    <row r="87" customFormat="false" ht="15.25" hidden="false" customHeight="false" outlineLevel="0" collapsed="false">
      <c r="A87" s="0" t="s">
        <v>89</v>
      </c>
      <c r="B87" s="1" t="n">
        <v>43947</v>
      </c>
      <c r="C87" s="6" t="n">
        <v>1038</v>
      </c>
      <c r="D87" s="6" t="n">
        <v>2</v>
      </c>
      <c r="E87" s="6" t="n">
        <v>4</v>
      </c>
      <c r="F87" s="6"/>
      <c r="G87" s="6" t="n">
        <v>753</v>
      </c>
      <c r="H87" s="6" t="n">
        <v>281</v>
      </c>
      <c r="I87" s="6" t="n">
        <v>4</v>
      </c>
      <c r="J87" s="6" t="n">
        <v>138</v>
      </c>
      <c r="K87" s="6" t="n">
        <v>0.5</v>
      </c>
      <c r="L87" s="6" t="n">
        <v>145640</v>
      </c>
      <c r="M87" s="6" t="n">
        <v>19426</v>
      </c>
    </row>
    <row r="88" customFormat="false" ht="15.25" hidden="false" customHeight="false" outlineLevel="0" collapsed="false">
      <c r="A88" s="0" t="s">
        <v>89</v>
      </c>
      <c r="B88" s="1" t="n">
        <v>43948</v>
      </c>
      <c r="C88" s="6" t="n">
        <v>1038</v>
      </c>
      <c r="D88" s="6"/>
      <c r="E88" s="6" t="n">
        <v>4</v>
      </c>
      <c r="F88" s="6"/>
      <c r="G88" s="6" t="n">
        <v>753</v>
      </c>
      <c r="H88" s="6" t="n">
        <v>281</v>
      </c>
      <c r="I88" s="6" t="n">
        <v>4</v>
      </c>
      <c r="J88" s="6" t="n">
        <v>138</v>
      </c>
      <c r="K88" s="6" t="n">
        <v>0.5</v>
      </c>
      <c r="L88" s="6" t="n">
        <v>145640</v>
      </c>
      <c r="M88" s="6" t="n">
        <v>19426</v>
      </c>
    </row>
    <row r="89" customFormat="false" ht="15.25" hidden="false" customHeight="false" outlineLevel="0" collapsed="false">
      <c r="A89" s="0" t="s">
        <v>89</v>
      </c>
      <c r="B89" s="1" t="n">
        <v>43949</v>
      </c>
      <c r="C89" s="6" t="n">
        <v>1038</v>
      </c>
      <c r="D89" s="6"/>
      <c r="E89" s="6" t="n">
        <v>4</v>
      </c>
      <c r="F89" s="6"/>
      <c r="G89" s="6" t="n">
        <v>787</v>
      </c>
      <c r="H89" s="6" t="n">
        <v>247</v>
      </c>
      <c r="I89" s="6" t="n">
        <v>4</v>
      </c>
      <c r="J89" s="6" t="n">
        <v>138</v>
      </c>
      <c r="K89" s="6" t="n">
        <v>0.5</v>
      </c>
      <c r="L89" s="6" t="n">
        <v>145640</v>
      </c>
      <c r="M89" s="6" t="n">
        <v>19426</v>
      </c>
    </row>
    <row r="90" customFormat="false" ht="15.25" hidden="false" customHeight="false" outlineLevel="0" collapsed="false">
      <c r="A90" s="0" t="s">
        <v>89</v>
      </c>
      <c r="B90" s="1" t="n">
        <v>43950</v>
      </c>
      <c r="C90" s="6" t="n">
        <v>1038</v>
      </c>
      <c r="D90" s="6"/>
      <c r="E90" s="6" t="n">
        <v>4</v>
      </c>
      <c r="F90" s="6"/>
      <c r="G90" s="6" t="n">
        <v>811</v>
      </c>
      <c r="H90" s="6" t="n">
        <v>223</v>
      </c>
      <c r="I90" s="6" t="n">
        <v>4</v>
      </c>
      <c r="J90" s="6" t="n">
        <v>138</v>
      </c>
      <c r="K90" s="6" t="n">
        <v>0.5</v>
      </c>
      <c r="L90" s="6" t="n">
        <v>145640</v>
      </c>
      <c r="M90" s="6" t="n">
        <v>19426</v>
      </c>
    </row>
    <row r="91" customFormat="false" ht="15.25" hidden="false" customHeight="false" outlineLevel="0" collapsed="false">
      <c r="A91" s="0" t="s">
        <v>89</v>
      </c>
      <c r="B91" s="1" t="n">
        <v>43951</v>
      </c>
      <c r="C91" s="6" t="n">
        <v>1038</v>
      </c>
      <c r="D91" s="6"/>
      <c r="E91" s="6" t="n">
        <v>4</v>
      </c>
      <c r="F91" s="6"/>
      <c r="G91" s="6" t="n">
        <v>830</v>
      </c>
      <c r="H91" s="6" t="n">
        <v>204</v>
      </c>
      <c r="I91" s="6" t="n">
        <v>4</v>
      </c>
      <c r="J91" s="6" t="n">
        <v>138</v>
      </c>
      <c r="K91" s="6" t="n">
        <v>0.5</v>
      </c>
      <c r="L91" s="6" t="n">
        <v>145640</v>
      </c>
      <c r="M91" s="6" t="n">
        <v>19426</v>
      </c>
    </row>
    <row r="92" customFormat="false" ht="15.25" hidden="false" customHeight="false" outlineLevel="0" collapsed="false">
      <c r="A92" s="0" t="s">
        <v>89</v>
      </c>
      <c r="B92" s="1" t="n">
        <v>43952</v>
      </c>
      <c r="C92" s="6" t="n">
        <v>1038</v>
      </c>
      <c r="D92" s="47"/>
      <c r="E92" s="6" t="n">
        <v>4</v>
      </c>
      <c r="F92" s="6"/>
      <c r="G92" s="6" t="n">
        <v>846</v>
      </c>
      <c r="H92" s="6" t="n">
        <v>188</v>
      </c>
      <c r="I92" s="6" t="n">
        <v>4</v>
      </c>
      <c r="J92" s="6" t="n">
        <v>138</v>
      </c>
      <c r="K92" s="6" t="n">
        <v>0.5</v>
      </c>
      <c r="L92" s="8" t="n">
        <v>154989</v>
      </c>
      <c r="M92" s="8" t="n">
        <v>20674</v>
      </c>
    </row>
    <row r="93" customFormat="false" ht="15.25" hidden="false" customHeight="false" outlineLevel="0" collapsed="false">
      <c r="A93" s="0" t="s">
        <v>89</v>
      </c>
      <c r="B93" s="1" t="n">
        <v>43953</v>
      </c>
      <c r="C93" s="6" t="n">
        <v>1040</v>
      </c>
      <c r="D93" s="6" t="n">
        <v>2</v>
      </c>
      <c r="E93" s="6" t="n">
        <v>4</v>
      </c>
      <c r="F93" s="6"/>
      <c r="G93" s="6" t="n">
        <v>859</v>
      </c>
      <c r="H93" s="6" t="n">
        <v>177</v>
      </c>
      <c r="I93" s="6" t="n">
        <v>4</v>
      </c>
      <c r="J93" s="6" t="n">
        <v>139</v>
      </c>
      <c r="K93" s="6" t="n">
        <v>0.5</v>
      </c>
      <c r="L93" s="6" t="n">
        <v>154989</v>
      </c>
      <c r="M93" s="6" t="n">
        <v>20674</v>
      </c>
    </row>
    <row r="94" customFormat="false" ht="15.25" hidden="false" customHeight="false" outlineLevel="0" collapsed="false">
      <c r="A94" s="0" t="s">
        <v>89</v>
      </c>
      <c r="B94" s="1" t="n">
        <v>43954</v>
      </c>
      <c r="C94" s="8" t="n">
        <v>1040</v>
      </c>
      <c r="D94" s="6"/>
      <c r="E94" s="6" t="n">
        <v>4</v>
      </c>
      <c r="F94" s="6"/>
      <c r="G94" s="6" t="n">
        <v>864</v>
      </c>
      <c r="H94" s="6" t="n">
        <v>172</v>
      </c>
      <c r="I94" s="6" t="n">
        <v>4</v>
      </c>
      <c r="J94" s="6" t="n">
        <v>139</v>
      </c>
      <c r="K94" s="6" t="n">
        <v>0.5</v>
      </c>
      <c r="L94" s="8" t="n">
        <v>154989</v>
      </c>
      <c r="M94" s="8" t="n">
        <v>20674</v>
      </c>
    </row>
    <row r="95" customFormat="false" ht="15.25" hidden="false" customHeight="false" outlineLevel="0" collapsed="false">
      <c r="A95" s="0" t="s">
        <v>89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89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89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89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89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89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89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89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89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89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89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A106" s="0" t="s">
        <v>89</v>
      </c>
      <c r="B106" s="1" t="n">
        <v>43966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A107" s="0" t="s">
        <v>89</v>
      </c>
      <c r="B107" s="1" t="n">
        <v>43967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A108" s="0" t="s">
        <v>89</v>
      </c>
      <c r="B108" s="1" t="n">
        <v>43968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A109" s="0" t="s">
        <v>89</v>
      </c>
      <c r="B109" s="1" t="n">
        <v>43969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A110" s="0" t="s">
        <v>89</v>
      </c>
      <c r="B110" s="1" t="n">
        <v>43970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A111" s="0" t="s">
        <v>89</v>
      </c>
      <c r="B111" s="1" t="n">
        <v>43971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A112" s="0" t="s">
        <v>89</v>
      </c>
      <c r="B112" s="1" t="n">
        <v>43972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A88" activeCellId="1" sqref="B90 A88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90</v>
      </c>
      <c r="B2" s="1" t="n">
        <v>43862</v>
      </c>
      <c r="C2" s="6" t="n">
        <v>7</v>
      </c>
      <c r="D2" s="6"/>
      <c r="E2" s="6"/>
      <c r="F2" s="6"/>
      <c r="G2" s="6" t="n">
        <v>0</v>
      </c>
      <c r="H2" s="6" t="n">
        <v>7</v>
      </c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90</v>
      </c>
      <c r="B3" s="1" t="n">
        <v>43863</v>
      </c>
      <c r="C3" s="6" t="n">
        <v>8</v>
      </c>
      <c r="D3" s="6" t="n">
        <v>1</v>
      </c>
      <c r="E3" s="6"/>
      <c r="F3" s="6"/>
      <c r="G3" s="6" t="n">
        <v>0</v>
      </c>
      <c r="H3" s="6" t="n">
        <v>8</v>
      </c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90</v>
      </c>
      <c r="B4" s="1" t="n">
        <v>43864</v>
      </c>
      <c r="C4" s="6" t="n">
        <v>8</v>
      </c>
      <c r="D4" s="6" t="n">
        <v>0</v>
      </c>
      <c r="E4" s="6"/>
      <c r="F4" s="6"/>
      <c r="G4" s="6" t="n">
        <v>0</v>
      </c>
      <c r="H4" s="6" t="n">
        <v>8</v>
      </c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90</v>
      </c>
      <c r="B5" s="1" t="n">
        <v>43865</v>
      </c>
      <c r="C5" s="6" t="n">
        <v>10</v>
      </c>
      <c r="D5" s="6" t="n">
        <v>2</v>
      </c>
      <c r="E5" s="6"/>
      <c r="F5" s="6"/>
      <c r="G5" s="6" t="n">
        <v>0</v>
      </c>
      <c r="H5" s="6" t="n">
        <v>10</v>
      </c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90</v>
      </c>
      <c r="B6" s="1" t="n">
        <v>43866</v>
      </c>
      <c r="C6" s="6" t="n">
        <v>10</v>
      </c>
      <c r="D6" s="6" t="n">
        <v>0</v>
      </c>
      <c r="E6" s="6"/>
      <c r="F6" s="6"/>
      <c r="G6" s="6" t="n">
        <v>0</v>
      </c>
      <c r="H6" s="6" t="n">
        <v>10</v>
      </c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90</v>
      </c>
      <c r="B7" s="1" t="n">
        <v>43867</v>
      </c>
      <c r="C7" s="6" t="n">
        <v>10</v>
      </c>
      <c r="D7" s="6" t="n">
        <v>0</v>
      </c>
      <c r="E7" s="6"/>
      <c r="F7" s="6"/>
      <c r="G7" s="6" t="n">
        <v>1</v>
      </c>
      <c r="H7" s="6" t="n">
        <v>9</v>
      </c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90</v>
      </c>
      <c r="B8" s="1" t="n">
        <v>43868</v>
      </c>
      <c r="C8" s="6" t="n">
        <v>10</v>
      </c>
      <c r="D8" s="6" t="n">
        <v>0</v>
      </c>
      <c r="E8" s="6"/>
      <c r="F8" s="6"/>
      <c r="G8" s="6" t="n">
        <v>1</v>
      </c>
      <c r="H8" s="6" t="n">
        <v>9</v>
      </c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90</v>
      </c>
      <c r="B9" s="1" t="n">
        <v>43869</v>
      </c>
      <c r="C9" s="6" t="n">
        <v>10</v>
      </c>
      <c r="D9" s="6" t="n">
        <v>0</v>
      </c>
      <c r="E9" s="6"/>
      <c r="F9" s="6"/>
      <c r="G9" s="6" t="n">
        <v>1</v>
      </c>
      <c r="H9" s="6" t="n">
        <v>9</v>
      </c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90</v>
      </c>
      <c r="B10" s="1" t="n">
        <v>43870</v>
      </c>
      <c r="C10" s="6" t="n">
        <v>10</v>
      </c>
      <c r="D10" s="6" t="n">
        <v>0</v>
      </c>
      <c r="E10" s="6"/>
      <c r="F10" s="6"/>
      <c r="G10" s="6" t="n">
        <v>1</v>
      </c>
      <c r="H10" s="6" t="n">
        <v>9</v>
      </c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90</v>
      </c>
      <c r="B11" s="1" t="n">
        <v>43871</v>
      </c>
      <c r="C11" s="6" t="n">
        <v>10</v>
      </c>
      <c r="D11" s="6" t="n">
        <v>0</v>
      </c>
      <c r="E11" s="6"/>
      <c r="F11" s="6"/>
      <c r="G11" s="6" t="n">
        <v>1</v>
      </c>
      <c r="H11" s="6" t="n">
        <v>9</v>
      </c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90</v>
      </c>
      <c r="B12" s="1" t="n">
        <v>43872</v>
      </c>
      <c r="C12" s="6" t="n">
        <v>10</v>
      </c>
      <c r="D12" s="6" t="n">
        <v>0</v>
      </c>
      <c r="E12" s="6"/>
      <c r="F12" s="6"/>
      <c r="G12" s="6" t="n">
        <v>1</v>
      </c>
      <c r="H12" s="6" t="n">
        <v>9</v>
      </c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90</v>
      </c>
      <c r="B13" s="1" t="n">
        <v>43873</v>
      </c>
      <c r="C13" s="6" t="n">
        <v>10</v>
      </c>
      <c r="D13" s="6" t="n">
        <v>0</v>
      </c>
      <c r="E13" s="6"/>
      <c r="F13" s="6"/>
      <c r="G13" s="6" t="n">
        <v>2</v>
      </c>
      <c r="H13" s="6" t="n">
        <v>8</v>
      </c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90</v>
      </c>
      <c r="B14" s="1" t="n">
        <v>43874</v>
      </c>
      <c r="C14" s="6" t="n">
        <v>10</v>
      </c>
      <c r="D14" s="6" t="n">
        <v>0</v>
      </c>
      <c r="E14" s="6"/>
      <c r="F14" s="6"/>
      <c r="G14" s="6" t="n">
        <v>3</v>
      </c>
      <c r="H14" s="6" t="n">
        <v>7</v>
      </c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90</v>
      </c>
      <c r="B15" s="1" t="n">
        <v>43875</v>
      </c>
      <c r="C15" s="6" t="n">
        <v>10</v>
      </c>
      <c r="D15" s="6" t="n">
        <v>0</v>
      </c>
      <c r="E15" s="6"/>
      <c r="F15" s="6"/>
      <c r="G15" s="6" t="n">
        <v>3</v>
      </c>
      <c r="H15" s="6" t="n">
        <v>7</v>
      </c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90</v>
      </c>
      <c r="B16" s="1" t="n">
        <v>43876</v>
      </c>
      <c r="C16" s="6" t="n">
        <v>10</v>
      </c>
      <c r="D16" s="6" t="n">
        <v>0</v>
      </c>
      <c r="E16" s="6"/>
      <c r="F16" s="6"/>
      <c r="G16" s="6" t="n">
        <v>3</v>
      </c>
      <c r="H16" s="6" t="n">
        <v>7</v>
      </c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90</v>
      </c>
      <c r="B17" s="1" t="n">
        <v>43877</v>
      </c>
      <c r="C17" s="6" t="n">
        <v>10</v>
      </c>
      <c r="D17" s="6" t="n">
        <v>0</v>
      </c>
      <c r="E17" s="6"/>
      <c r="F17" s="6"/>
      <c r="G17" s="6" t="n">
        <v>5</v>
      </c>
      <c r="H17" s="6" t="n">
        <v>5</v>
      </c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90</v>
      </c>
      <c r="B18" s="1" t="n">
        <v>43878</v>
      </c>
      <c r="C18" s="6" t="n">
        <v>10</v>
      </c>
      <c r="D18" s="6" t="n">
        <v>0</v>
      </c>
      <c r="E18" s="6"/>
      <c r="F18" s="6"/>
      <c r="G18" s="6" t="n">
        <v>5</v>
      </c>
      <c r="H18" s="6" t="n">
        <v>5</v>
      </c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90</v>
      </c>
      <c r="B19" s="1" t="n">
        <v>43879</v>
      </c>
      <c r="C19" s="6" t="n">
        <v>10</v>
      </c>
      <c r="D19" s="6" t="n">
        <v>0</v>
      </c>
      <c r="E19" s="6"/>
      <c r="F19" s="6"/>
      <c r="G19" s="6" t="n">
        <v>5</v>
      </c>
      <c r="H19" s="6" t="n">
        <v>5</v>
      </c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90</v>
      </c>
      <c r="B20" s="1" t="n">
        <v>43880</v>
      </c>
      <c r="C20" s="6" t="n">
        <v>10</v>
      </c>
      <c r="D20" s="6" t="n">
        <v>0</v>
      </c>
      <c r="E20" s="6"/>
      <c r="F20" s="6"/>
      <c r="G20" s="6" t="n">
        <v>6</v>
      </c>
      <c r="H20" s="6" t="n">
        <v>4</v>
      </c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90</v>
      </c>
      <c r="B21" s="1" t="n">
        <v>43881</v>
      </c>
      <c r="C21" s="6" t="n">
        <v>10</v>
      </c>
      <c r="D21" s="6" t="n">
        <v>0</v>
      </c>
      <c r="E21" s="6"/>
      <c r="F21" s="6"/>
      <c r="G21" s="6" t="n">
        <v>6</v>
      </c>
      <c r="H21" s="6" t="n">
        <v>4</v>
      </c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90</v>
      </c>
      <c r="B22" s="1" t="n">
        <v>43882</v>
      </c>
      <c r="C22" s="6" t="n">
        <v>10</v>
      </c>
      <c r="D22" s="6" t="n">
        <v>0</v>
      </c>
      <c r="E22" s="6"/>
      <c r="F22" s="6"/>
      <c r="G22" s="6" t="n">
        <v>6</v>
      </c>
      <c r="H22" s="6" t="n">
        <v>4</v>
      </c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90</v>
      </c>
      <c r="B23" s="1" t="n">
        <v>43883</v>
      </c>
      <c r="C23" s="6" t="n">
        <v>10</v>
      </c>
      <c r="D23" s="6" t="n">
        <v>0</v>
      </c>
      <c r="E23" s="6"/>
      <c r="F23" s="6"/>
      <c r="G23" s="6" t="n">
        <v>6</v>
      </c>
      <c r="H23" s="6" t="n">
        <v>4</v>
      </c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90</v>
      </c>
      <c r="B24" s="1" t="n">
        <v>43884</v>
      </c>
      <c r="C24" s="6" t="n">
        <v>10</v>
      </c>
      <c r="D24" s="6" t="n">
        <v>0</v>
      </c>
      <c r="E24" s="6"/>
      <c r="F24" s="6"/>
      <c r="G24" s="6" t="n">
        <v>6</v>
      </c>
      <c r="H24" s="6" t="n">
        <v>4</v>
      </c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90</v>
      </c>
      <c r="B25" s="1" t="n">
        <v>43885</v>
      </c>
      <c r="C25" s="6" t="n">
        <v>10</v>
      </c>
      <c r="D25" s="6" t="n">
        <v>0</v>
      </c>
      <c r="E25" s="6"/>
      <c r="F25" s="6"/>
      <c r="G25" s="6" t="n">
        <v>6</v>
      </c>
      <c r="H25" s="6" t="n">
        <v>4</v>
      </c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90</v>
      </c>
      <c r="B26" s="1" t="n">
        <v>43886</v>
      </c>
      <c r="C26" s="6" t="n">
        <v>10</v>
      </c>
      <c r="D26" s="6" t="n">
        <v>0</v>
      </c>
      <c r="E26" s="6"/>
      <c r="F26" s="6"/>
      <c r="G26" s="6" t="n">
        <v>7</v>
      </c>
      <c r="H26" s="6" t="n">
        <v>3</v>
      </c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90</v>
      </c>
      <c r="B27" s="1" t="n">
        <v>43887</v>
      </c>
      <c r="C27" s="6" t="n">
        <v>10</v>
      </c>
      <c r="D27" s="6" t="n">
        <v>0</v>
      </c>
      <c r="E27" s="6"/>
      <c r="F27" s="6"/>
      <c r="G27" s="6" t="n">
        <v>7</v>
      </c>
      <c r="H27" s="6" t="n">
        <v>3</v>
      </c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90</v>
      </c>
      <c r="B28" s="1" t="n">
        <v>43888</v>
      </c>
      <c r="C28" s="6" t="n">
        <v>10</v>
      </c>
      <c r="D28" s="6" t="n">
        <v>0</v>
      </c>
      <c r="E28" s="6"/>
      <c r="F28" s="6"/>
      <c r="G28" s="6" t="n">
        <v>8</v>
      </c>
      <c r="H28" s="6" t="n">
        <v>2</v>
      </c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90</v>
      </c>
      <c r="B29" s="1" t="n">
        <v>43889</v>
      </c>
      <c r="C29" s="6" t="n">
        <v>10</v>
      </c>
      <c r="D29" s="6" t="n">
        <v>0</v>
      </c>
      <c r="E29" s="6"/>
      <c r="F29" s="6"/>
      <c r="G29" s="6" t="n">
        <v>8</v>
      </c>
      <c r="H29" s="6" t="n">
        <v>2</v>
      </c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90</v>
      </c>
      <c r="B30" s="1" t="n">
        <v>43890</v>
      </c>
      <c r="C30" s="6" t="n">
        <v>10</v>
      </c>
      <c r="D30" s="6" t="n">
        <v>0</v>
      </c>
      <c r="E30" s="6"/>
      <c r="F30" s="6"/>
      <c r="G30" s="6" t="n">
        <v>8</v>
      </c>
      <c r="H30" s="6" t="n">
        <v>2</v>
      </c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90</v>
      </c>
      <c r="B31" s="1" t="n">
        <v>43891</v>
      </c>
      <c r="C31" s="6" t="n">
        <v>10</v>
      </c>
      <c r="D31" s="6" t="n">
        <v>0</v>
      </c>
      <c r="E31" s="6"/>
      <c r="F31" s="6"/>
      <c r="G31" s="6" t="n">
        <v>8</v>
      </c>
      <c r="H31" s="6" t="n">
        <v>2</v>
      </c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90</v>
      </c>
      <c r="B32" s="1" t="n">
        <v>43892</v>
      </c>
      <c r="C32" s="6" t="n">
        <v>10</v>
      </c>
      <c r="D32" s="6" t="n">
        <v>0</v>
      </c>
      <c r="E32" s="6"/>
      <c r="F32" s="6"/>
      <c r="G32" s="6" t="n">
        <v>8</v>
      </c>
      <c r="H32" s="6" t="n">
        <v>2</v>
      </c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90</v>
      </c>
      <c r="B33" s="1" t="n">
        <v>43893</v>
      </c>
      <c r="C33" s="6" t="n">
        <v>10</v>
      </c>
      <c r="D33" s="6" t="n">
        <v>0</v>
      </c>
      <c r="E33" s="6"/>
      <c r="F33" s="6"/>
      <c r="G33" s="6" t="n">
        <v>9</v>
      </c>
      <c r="H33" s="6" t="n">
        <v>1</v>
      </c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90</v>
      </c>
      <c r="B34" s="1" t="n">
        <v>43894</v>
      </c>
      <c r="C34" s="6" t="n">
        <v>10</v>
      </c>
      <c r="D34" s="6" t="n">
        <v>0</v>
      </c>
      <c r="E34" s="6"/>
      <c r="F34" s="6"/>
      <c r="G34" s="6" t="n">
        <v>9</v>
      </c>
      <c r="H34" s="6" t="n">
        <v>1</v>
      </c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90</v>
      </c>
      <c r="B35" s="1" t="n">
        <v>43895</v>
      </c>
      <c r="C35" s="6" t="n">
        <v>10</v>
      </c>
      <c r="D35" s="6" t="n">
        <v>0</v>
      </c>
      <c r="E35" s="6"/>
      <c r="F35" s="6"/>
      <c r="G35" s="6" t="n">
        <v>9</v>
      </c>
      <c r="H35" s="6" t="n">
        <v>1</v>
      </c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90</v>
      </c>
      <c r="B36" s="1" t="n">
        <v>43896</v>
      </c>
      <c r="C36" s="6" t="n">
        <v>10</v>
      </c>
      <c r="D36" s="6" t="n">
        <v>0</v>
      </c>
      <c r="E36" s="6"/>
      <c r="F36" s="6"/>
      <c r="G36" s="6" t="n">
        <v>10</v>
      </c>
      <c r="H36" s="6" t="n">
        <v>0</v>
      </c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90</v>
      </c>
      <c r="B37" s="1" t="n">
        <v>43897</v>
      </c>
      <c r="C37" s="7" t="n">
        <v>10</v>
      </c>
      <c r="D37" s="7" t="n">
        <v>0</v>
      </c>
      <c r="E37" s="7"/>
      <c r="F37" s="7"/>
      <c r="G37" s="7" t="n">
        <v>10</v>
      </c>
      <c r="H37" s="7" t="n">
        <v>0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90</v>
      </c>
      <c r="B38" s="1" t="n">
        <v>43898</v>
      </c>
      <c r="C38" s="6" t="n">
        <v>10</v>
      </c>
      <c r="D38" s="6" t="n">
        <v>0</v>
      </c>
      <c r="E38" s="6"/>
      <c r="F38" s="6"/>
      <c r="G38" s="6" t="n">
        <v>10</v>
      </c>
      <c r="H38" s="6" t="n">
        <v>0</v>
      </c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90</v>
      </c>
      <c r="B39" s="1" t="n">
        <v>43899</v>
      </c>
      <c r="C39" s="6" t="n">
        <v>10</v>
      </c>
      <c r="D39" s="6" t="n">
        <v>0</v>
      </c>
      <c r="E39" s="6"/>
      <c r="F39" s="6"/>
      <c r="G39" s="6" t="n">
        <v>10</v>
      </c>
      <c r="H39" s="6" t="n">
        <v>0</v>
      </c>
      <c r="I39" s="6"/>
      <c r="J39" s="6"/>
      <c r="K39" s="6"/>
      <c r="L39" s="6"/>
      <c r="M39" s="6"/>
    </row>
    <row r="40" customFormat="false" ht="15.25" hidden="false" customHeight="false" outlineLevel="0" collapsed="false">
      <c r="A40" s="0" t="s">
        <v>90</v>
      </c>
      <c r="B40" s="1" t="n">
        <v>43900</v>
      </c>
      <c r="C40" s="6" t="n">
        <v>10</v>
      </c>
      <c r="D40" s="6" t="n">
        <v>0</v>
      </c>
      <c r="E40" s="6"/>
      <c r="F40" s="6"/>
      <c r="G40" s="6" t="n">
        <v>10</v>
      </c>
      <c r="H40" s="6" t="n">
        <v>0</v>
      </c>
      <c r="I40" s="6"/>
      <c r="J40" s="6"/>
      <c r="K40" s="6"/>
      <c r="L40" s="6"/>
      <c r="M40" s="6"/>
    </row>
    <row r="41" customFormat="false" ht="15.25" hidden="false" customHeight="false" outlineLevel="0" collapsed="false">
      <c r="A41" s="0" t="s">
        <v>90</v>
      </c>
      <c r="B41" s="1" t="n">
        <v>43901</v>
      </c>
      <c r="C41" s="6" t="n">
        <v>10</v>
      </c>
      <c r="D41" s="6" t="n">
        <v>0</v>
      </c>
      <c r="E41" s="6"/>
      <c r="F41" s="6"/>
      <c r="G41" s="6" t="n">
        <v>10</v>
      </c>
      <c r="H41" s="6" t="n">
        <v>0</v>
      </c>
      <c r="I41" s="6"/>
      <c r="J41" s="6"/>
      <c r="K41" s="6"/>
      <c r="L41" s="6"/>
      <c r="M41" s="6"/>
    </row>
    <row r="42" customFormat="false" ht="15.25" hidden="false" customHeight="false" outlineLevel="0" collapsed="false">
      <c r="A42" s="0" t="s">
        <v>90</v>
      </c>
      <c r="B42" s="1" t="n">
        <v>43902</v>
      </c>
      <c r="C42" s="6" t="n">
        <v>10</v>
      </c>
      <c r="D42" s="6" t="n">
        <v>0</v>
      </c>
      <c r="E42" s="6"/>
      <c r="F42" s="6"/>
      <c r="G42" s="6" t="n">
        <v>10</v>
      </c>
      <c r="H42" s="6" t="n">
        <v>0</v>
      </c>
      <c r="I42" s="6"/>
      <c r="J42" s="6"/>
      <c r="K42" s="6"/>
      <c r="L42" s="6"/>
      <c r="M42" s="6"/>
    </row>
    <row r="43" customFormat="false" ht="15.25" hidden="false" customHeight="false" outlineLevel="0" collapsed="false">
      <c r="A43" s="0" t="s">
        <v>90</v>
      </c>
      <c r="B43" s="1" t="n">
        <v>43903</v>
      </c>
      <c r="C43" s="6" t="n">
        <v>10</v>
      </c>
      <c r="D43" s="6" t="n">
        <v>0</v>
      </c>
      <c r="E43" s="6"/>
      <c r="F43" s="6"/>
      <c r="G43" s="6" t="n">
        <v>10</v>
      </c>
      <c r="H43" s="6" t="n">
        <v>0</v>
      </c>
      <c r="I43" s="6"/>
      <c r="J43" s="6"/>
      <c r="K43" s="6"/>
      <c r="L43" s="6"/>
      <c r="M43" s="6"/>
    </row>
    <row r="44" customFormat="false" ht="15.25" hidden="false" customHeight="false" outlineLevel="0" collapsed="false">
      <c r="A44" s="0" t="s">
        <v>90</v>
      </c>
      <c r="B44" s="1" t="n">
        <v>43904</v>
      </c>
      <c r="C44" s="6" t="n">
        <v>10</v>
      </c>
      <c r="D44" s="6" t="n">
        <v>0</v>
      </c>
      <c r="E44" s="6"/>
      <c r="F44" s="6"/>
      <c r="G44" s="6" t="n">
        <v>10</v>
      </c>
      <c r="H44" s="6" t="n">
        <v>0</v>
      </c>
      <c r="I44" s="6"/>
      <c r="J44" s="6"/>
      <c r="K44" s="6"/>
      <c r="L44" s="6"/>
      <c r="M44" s="6"/>
    </row>
    <row r="45" customFormat="false" ht="15.25" hidden="false" customHeight="false" outlineLevel="0" collapsed="false">
      <c r="A45" s="0" t="s">
        <v>90</v>
      </c>
      <c r="B45" s="1" t="n">
        <v>43905</v>
      </c>
      <c r="C45" s="6" t="n">
        <v>10</v>
      </c>
      <c r="D45" s="6" t="n">
        <v>0</v>
      </c>
      <c r="E45" s="6"/>
      <c r="F45" s="6"/>
      <c r="G45" s="6" t="n">
        <v>10</v>
      </c>
      <c r="H45" s="6" t="n">
        <v>0</v>
      </c>
      <c r="I45" s="6"/>
      <c r="J45" s="6"/>
      <c r="K45" s="6"/>
      <c r="L45" s="6"/>
      <c r="M45" s="6"/>
    </row>
    <row r="46" customFormat="false" ht="15.25" hidden="false" customHeight="false" outlineLevel="0" collapsed="false">
      <c r="A46" s="0" t="s">
        <v>90</v>
      </c>
      <c r="B46" s="1" t="n">
        <v>43906</v>
      </c>
      <c r="C46" s="6" t="n">
        <v>11</v>
      </c>
      <c r="D46" s="6" t="n">
        <v>1</v>
      </c>
      <c r="E46" s="6"/>
      <c r="F46" s="6"/>
      <c r="G46" s="6" t="n">
        <v>10</v>
      </c>
      <c r="H46" s="6" t="n">
        <v>1</v>
      </c>
      <c r="I46" s="6"/>
      <c r="J46" s="6"/>
      <c r="K46" s="6"/>
      <c r="L46" s="6"/>
      <c r="M46" s="6"/>
    </row>
    <row r="47" customFormat="false" ht="15.25" hidden="false" customHeight="false" outlineLevel="0" collapsed="false">
      <c r="A47" s="0" t="s">
        <v>90</v>
      </c>
      <c r="B47" s="1" t="n">
        <v>43907</v>
      </c>
      <c r="C47" s="6" t="n">
        <v>11</v>
      </c>
      <c r="D47" s="6" t="n">
        <v>0</v>
      </c>
      <c r="E47" s="6"/>
      <c r="F47" s="6"/>
      <c r="G47" s="6" t="n">
        <v>10</v>
      </c>
      <c r="H47" s="6" t="n">
        <v>1</v>
      </c>
      <c r="I47" s="6"/>
      <c r="J47" s="6"/>
      <c r="K47" s="6"/>
      <c r="L47" s="6"/>
      <c r="M47" s="6"/>
    </row>
    <row r="48" customFormat="false" ht="15.25" hidden="false" customHeight="false" outlineLevel="0" collapsed="false">
      <c r="A48" s="0" t="s">
        <v>90</v>
      </c>
      <c r="B48" s="1" t="n">
        <v>43908</v>
      </c>
      <c r="C48" s="6" t="n">
        <v>13</v>
      </c>
      <c r="D48" s="6" t="n">
        <v>2</v>
      </c>
      <c r="E48" s="6"/>
      <c r="F48" s="6"/>
      <c r="G48" s="6" t="n">
        <v>10</v>
      </c>
      <c r="H48" s="6" t="n">
        <v>3</v>
      </c>
      <c r="I48" s="6"/>
      <c r="J48" s="6"/>
      <c r="K48" s="6"/>
      <c r="L48" s="6"/>
      <c r="M48" s="6"/>
    </row>
    <row r="49" customFormat="false" ht="15.25" hidden="false" customHeight="false" outlineLevel="0" collapsed="false">
      <c r="A49" s="0" t="s">
        <v>90</v>
      </c>
      <c r="B49" s="1" t="n">
        <v>43909</v>
      </c>
      <c r="C49" s="6" t="n">
        <v>17</v>
      </c>
      <c r="D49" s="6" t="n">
        <v>4</v>
      </c>
      <c r="E49" s="6"/>
      <c r="F49" s="6"/>
      <c r="G49" s="6" t="n">
        <v>10</v>
      </c>
      <c r="H49" s="6" t="n">
        <v>7</v>
      </c>
      <c r="I49" s="6"/>
      <c r="J49" s="6" t="n">
        <v>26</v>
      </c>
      <c r="K49" s="6"/>
      <c r="L49" s="6"/>
      <c r="M49" s="6"/>
    </row>
    <row r="50" customFormat="false" ht="15.25" hidden="false" customHeight="false" outlineLevel="0" collapsed="false">
      <c r="A50" s="0" t="s">
        <v>90</v>
      </c>
      <c r="B50" s="1" t="n">
        <v>43910</v>
      </c>
      <c r="C50" s="6" t="n">
        <v>17</v>
      </c>
      <c r="D50" s="6" t="n">
        <v>0</v>
      </c>
      <c r="E50" s="6"/>
      <c r="F50" s="6"/>
      <c r="G50" s="6" t="n">
        <v>10</v>
      </c>
      <c r="H50" s="6" t="n">
        <v>7</v>
      </c>
      <c r="I50" s="6"/>
      <c r="J50" s="6" t="n">
        <v>26</v>
      </c>
      <c r="K50" s="6"/>
      <c r="L50" s="6"/>
      <c r="M50" s="6"/>
    </row>
    <row r="51" customFormat="false" ht="15.25" hidden="false" customHeight="false" outlineLevel="0" collapsed="false">
      <c r="A51" s="0" t="s">
        <v>90</v>
      </c>
      <c r="B51" s="1" t="n">
        <v>43911</v>
      </c>
      <c r="C51" s="6" t="n">
        <v>17</v>
      </c>
      <c r="D51" s="6" t="n">
        <v>0</v>
      </c>
      <c r="E51" s="6"/>
      <c r="F51" s="6"/>
      <c r="G51" s="6" t="n">
        <v>10</v>
      </c>
      <c r="H51" s="6" t="n">
        <v>7</v>
      </c>
      <c r="I51" s="6"/>
      <c r="J51" s="6" t="n">
        <v>26</v>
      </c>
      <c r="K51" s="6"/>
      <c r="L51" s="6"/>
      <c r="M51" s="6"/>
    </row>
    <row r="52" customFormat="false" ht="15.25" hidden="false" customHeight="false" outlineLevel="0" collapsed="false">
      <c r="A52" s="0" t="s">
        <v>90</v>
      </c>
      <c r="B52" s="1" t="n">
        <v>43912</v>
      </c>
      <c r="C52" s="6" t="n">
        <v>18</v>
      </c>
      <c r="D52" s="6" t="n">
        <v>1</v>
      </c>
      <c r="E52" s="6"/>
      <c r="F52" s="6"/>
      <c r="G52" s="6" t="n">
        <v>10</v>
      </c>
      <c r="H52" s="6" t="n">
        <v>8</v>
      </c>
      <c r="I52" s="6"/>
      <c r="J52" s="6" t="n">
        <v>28</v>
      </c>
      <c r="K52" s="6"/>
      <c r="L52" s="6"/>
      <c r="M52" s="6"/>
    </row>
    <row r="53" customFormat="false" ht="15.25" hidden="false" customHeight="false" outlineLevel="0" collapsed="false">
      <c r="A53" s="0" t="s">
        <v>90</v>
      </c>
      <c r="B53" s="1" t="n">
        <v>43913</v>
      </c>
      <c r="C53" s="6" t="n">
        <v>22</v>
      </c>
      <c r="D53" s="6" t="n">
        <v>4</v>
      </c>
      <c r="E53" s="6"/>
      <c r="F53" s="6"/>
      <c r="G53" s="6" t="n">
        <v>10</v>
      </c>
      <c r="H53" s="6" t="n">
        <v>12</v>
      </c>
      <c r="I53" s="6"/>
      <c r="J53" s="6" t="n">
        <v>34</v>
      </c>
      <c r="K53" s="6"/>
      <c r="L53" s="6"/>
      <c r="M53" s="6"/>
    </row>
    <row r="54" customFormat="false" ht="15.25" hidden="false" customHeight="false" outlineLevel="0" collapsed="false">
      <c r="A54" s="0" t="s">
        <v>90</v>
      </c>
      <c r="B54" s="1" t="n">
        <v>43914</v>
      </c>
      <c r="C54" s="6" t="n">
        <v>25</v>
      </c>
      <c r="D54" s="6" t="n">
        <v>3</v>
      </c>
      <c r="E54" s="6"/>
      <c r="F54" s="6"/>
      <c r="G54" s="6" t="n">
        <v>10</v>
      </c>
      <c r="H54" s="6" t="n">
        <v>15</v>
      </c>
      <c r="I54" s="6"/>
      <c r="J54" s="6" t="n">
        <v>39</v>
      </c>
      <c r="K54" s="6"/>
      <c r="L54" s="6"/>
      <c r="M54" s="6"/>
    </row>
    <row r="55" customFormat="false" ht="15.25" hidden="false" customHeight="false" outlineLevel="0" collapsed="false">
      <c r="A55" s="0" t="s">
        <v>90</v>
      </c>
      <c r="B55" s="1" t="n">
        <v>43915</v>
      </c>
      <c r="C55" s="8" t="n">
        <v>28</v>
      </c>
      <c r="D55" s="8" t="n">
        <v>3</v>
      </c>
      <c r="E55" s="8"/>
      <c r="F55" s="8"/>
      <c r="G55" s="8" t="n">
        <v>10</v>
      </c>
      <c r="H55" s="8" t="n">
        <v>18</v>
      </c>
      <c r="I55" s="8"/>
      <c r="J55" s="8" t="n">
        <v>43</v>
      </c>
      <c r="K55" s="8"/>
      <c r="L55" s="8"/>
      <c r="M55" s="8"/>
    </row>
    <row r="56" customFormat="false" ht="15.25" hidden="false" customHeight="false" outlineLevel="0" collapsed="false">
      <c r="A56" s="0" t="s">
        <v>90</v>
      </c>
      <c r="B56" s="1" t="n">
        <v>43916</v>
      </c>
      <c r="C56" s="8" t="n">
        <v>30</v>
      </c>
      <c r="D56" s="8" t="n">
        <v>2</v>
      </c>
      <c r="E56" s="8"/>
      <c r="F56" s="8"/>
      <c r="G56" s="8" t="n">
        <v>10</v>
      </c>
      <c r="H56" s="8" t="n">
        <v>20</v>
      </c>
      <c r="I56" s="8"/>
      <c r="J56" s="8" t="n">
        <v>46</v>
      </c>
      <c r="K56" s="8"/>
      <c r="L56" s="8"/>
      <c r="M56" s="8"/>
    </row>
    <row r="57" customFormat="false" ht="15.25" hidden="false" customHeight="false" outlineLevel="0" collapsed="false">
      <c r="A57" s="0" t="s">
        <v>90</v>
      </c>
      <c r="B57" s="1" t="n">
        <v>43917</v>
      </c>
      <c r="C57" s="8" t="n">
        <v>31</v>
      </c>
      <c r="D57" s="8" t="n">
        <v>1</v>
      </c>
      <c r="E57" s="8"/>
      <c r="F57" s="8"/>
      <c r="G57" s="8" t="n">
        <v>10</v>
      </c>
      <c r="H57" s="8" t="n">
        <v>21</v>
      </c>
      <c r="I57" s="8"/>
      <c r="J57" s="8" t="n">
        <v>48</v>
      </c>
      <c r="K57" s="8"/>
      <c r="M57" s="8"/>
    </row>
    <row r="58" customFormat="false" ht="15.25" hidden="false" customHeight="false" outlineLevel="0" collapsed="false">
      <c r="A58" s="0" t="s">
        <v>90</v>
      </c>
      <c r="B58" s="1" t="n">
        <v>43918</v>
      </c>
      <c r="C58" s="8" t="n">
        <v>34</v>
      </c>
      <c r="D58" s="8" t="n">
        <v>3</v>
      </c>
      <c r="E58" s="8"/>
      <c r="F58" s="8"/>
      <c r="G58" s="8" t="n">
        <v>10</v>
      </c>
      <c r="H58" s="8" t="n">
        <v>24</v>
      </c>
      <c r="I58" s="8"/>
      <c r="J58" s="8" t="n">
        <v>52</v>
      </c>
      <c r="K58" s="8"/>
      <c r="M58" s="8"/>
    </row>
    <row r="59" customFormat="false" ht="15.25" hidden="false" customHeight="false" outlineLevel="0" collapsed="false">
      <c r="A59" s="0" t="s">
        <v>90</v>
      </c>
      <c r="B59" s="1" t="n">
        <v>43919</v>
      </c>
      <c r="C59" s="8" t="n">
        <v>34</v>
      </c>
      <c r="D59" s="8" t="n">
        <v>0</v>
      </c>
      <c r="E59" s="8"/>
      <c r="F59" s="8"/>
      <c r="G59" s="8" t="n">
        <v>10</v>
      </c>
      <c r="H59" s="8" t="n">
        <v>24</v>
      </c>
      <c r="I59" s="8"/>
      <c r="J59" s="8" t="n">
        <v>52</v>
      </c>
      <c r="K59" s="8"/>
      <c r="M59" s="8"/>
    </row>
    <row r="60" customFormat="false" ht="15.25" hidden="false" customHeight="false" outlineLevel="0" collapsed="false">
      <c r="A60" s="0" t="s">
        <v>90</v>
      </c>
      <c r="B60" s="1" t="n">
        <v>43920</v>
      </c>
      <c r="C60" s="8" t="n">
        <v>37</v>
      </c>
      <c r="D60" s="8" t="n">
        <v>3</v>
      </c>
      <c r="E60" s="8"/>
      <c r="F60" s="8"/>
      <c r="G60" s="8" t="n">
        <v>10</v>
      </c>
      <c r="H60" s="8" t="n">
        <v>27</v>
      </c>
      <c r="I60" s="8"/>
      <c r="J60" s="8" t="n">
        <v>57</v>
      </c>
      <c r="K60" s="8"/>
      <c r="M60" s="8"/>
    </row>
    <row r="61" customFormat="false" ht="15.25" hidden="false" customHeight="false" outlineLevel="0" collapsed="false">
      <c r="A61" s="0" t="s">
        <v>90</v>
      </c>
      <c r="B61" s="1" t="n">
        <v>43921</v>
      </c>
      <c r="C61" s="8" t="n">
        <v>38</v>
      </c>
      <c r="D61" s="8" t="n">
        <v>1</v>
      </c>
      <c r="E61" s="8"/>
      <c r="F61" s="8"/>
      <c r="G61" s="8" t="n">
        <v>10</v>
      </c>
      <c r="H61" s="8" t="n">
        <v>28</v>
      </c>
      <c r="I61" s="8"/>
      <c r="J61" s="8" t="n">
        <v>59</v>
      </c>
      <c r="K61" s="8"/>
      <c r="M61" s="8"/>
    </row>
    <row r="62" customFormat="false" ht="15.25" hidden="false" customHeight="false" outlineLevel="0" collapsed="false">
      <c r="A62" s="0" t="s">
        <v>90</v>
      </c>
      <c r="B62" s="1" t="n">
        <v>43922</v>
      </c>
      <c r="C62" s="8" t="n">
        <v>41</v>
      </c>
      <c r="D62" s="8" t="n">
        <v>3</v>
      </c>
      <c r="E62" s="8"/>
      <c r="F62" s="8"/>
      <c r="G62" s="8" t="n">
        <v>10</v>
      </c>
      <c r="H62" s="8" t="n">
        <v>31</v>
      </c>
      <c r="I62" s="8"/>
      <c r="J62" s="8" t="n">
        <v>63</v>
      </c>
      <c r="K62" s="8"/>
      <c r="M62" s="8"/>
    </row>
    <row r="63" customFormat="false" ht="15.25" hidden="false" customHeight="false" outlineLevel="0" collapsed="false">
      <c r="A63" s="0" t="s">
        <v>90</v>
      </c>
      <c r="B63" s="1" t="n">
        <v>43923</v>
      </c>
      <c r="C63" s="8" t="n">
        <v>41</v>
      </c>
      <c r="D63" s="8" t="n">
        <v>0</v>
      </c>
      <c r="E63" s="8"/>
      <c r="F63" s="8"/>
      <c r="G63" s="8" t="n">
        <v>10</v>
      </c>
      <c r="H63" s="8" t="n">
        <v>31</v>
      </c>
      <c r="I63" s="8"/>
      <c r="J63" s="8" t="n">
        <v>63</v>
      </c>
      <c r="K63" s="8"/>
      <c r="M63" s="8"/>
    </row>
    <row r="64" customFormat="false" ht="15.25" hidden="false" customHeight="false" outlineLevel="0" collapsed="false">
      <c r="A64" s="0" t="s">
        <v>90</v>
      </c>
      <c r="B64" s="1" t="n">
        <v>43924</v>
      </c>
      <c r="C64" s="8" t="n">
        <v>41</v>
      </c>
      <c r="D64" s="8" t="n">
        <v>0</v>
      </c>
      <c r="E64" s="8"/>
      <c r="F64" s="8"/>
      <c r="G64" s="8" t="n">
        <v>10</v>
      </c>
      <c r="H64" s="8" t="n">
        <v>31</v>
      </c>
      <c r="I64" s="8"/>
      <c r="J64" s="8" t="n">
        <v>63</v>
      </c>
      <c r="K64" s="8"/>
      <c r="M64" s="8"/>
    </row>
    <row r="65" customFormat="false" ht="15.25" hidden="false" customHeight="false" outlineLevel="0" collapsed="false">
      <c r="A65" s="0" t="s">
        <v>90</v>
      </c>
      <c r="B65" s="1" t="n">
        <v>43925</v>
      </c>
      <c r="C65" s="8" t="n">
        <v>42</v>
      </c>
      <c r="D65" s="8" t="n">
        <v>1</v>
      </c>
      <c r="E65" s="8"/>
      <c r="F65" s="8"/>
      <c r="G65" s="8" t="n">
        <v>10</v>
      </c>
      <c r="H65" s="8" t="n">
        <v>32</v>
      </c>
      <c r="I65" s="8"/>
      <c r="J65" s="8" t="n">
        <v>65</v>
      </c>
      <c r="K65" s="8"/>
      <c r="M65" s="8"/>
    </row>
    <row r="66" customFormat="false" ht="15.25" hidden="false" customHeight="false" outlineLevel="0" collapsed="false">
      <c r="A66" s="0" t="s">
        <v>90</v>
      </c>
      <c r="B66" s="1" t="n">
        <v>43926</v>
      </c>
      <c r="C66" s="8" t="n">
        <v>43</v>
      </c>
      <c r="D66" s="8" t="n">
        <v>1</v>
      </c>
      <c r="E66" s="8"/>
      <c r="F66" s="8"/>
      <c r="G66" s="8" t="n">
        <v>10</v>
      </c>
      <c r="H66" s="8" t="n">
        <v>33</v>
      </c>
      <c r="I66" s="8"/>
      <c r="J66" s="8" t="n">
        <v>66</v>
      </c>
      <c r="K66" s="8"/>
      <c r="M66" s="8"/>
    </row>
    <row r="67" customFormat="false" ht="15.25" hidden="false" customHeight="false" outlineLevel="0" collapsed="false">
      <c r="A67" s="0" t="s">
        <v>90</v>
      </c>
      <c r="B67" s="1" t="n">
        <v>43927</v>
      </c>
      <c r="C67" s="8" t="n">
        <v>44</v>
      </c>
      <c r="D67" s="8" t="n">
        <v>1</v>
      </c>
      <c r="E67" s="8"/>
      <c r="F67" s="8"/>
      <c r="G67" s="8" t="n">
        <v>10</v>
      </c>
      <c r="H67" s="8" t="n">
        <v>34</v>
      </c>
      <c r="I67" s="8"/>
      <c r="J67" s="8" t="n">
        <v>68</v>
      </c>
      <c r="K67" s="8"/>
      <c r="L67" s="8"/>
      <c r="M67" s="8"/>
    </row>
    <row r="68" customFormat="false" ht="15.25" hidden="false" customHeight="false" outlineLevel="0" collapsed="false">
      <c r="A68" s="0" t="s">
        <v>90</v>
      </c>
      <c r="B68" s="1" t="n">
        <v>43928</v>
      </c>
      <c r="C68" s="13" t="n">
        <v>44</v>
      </c>
      <c r="D68" s="13" t="n">
        <v>0</v>
      </c>
      <c r="E68" s="13"/>
      <c r="F68" s="13"/>
      <c r="G68" s="13" t="n">
        <v>10</v>
      </c>
      <c r="H68" s="13" t="n">
        <v>34</v>
      </c>
      <c r="I68" s="13"/>
      <c r="J68" s="13" t="n">
        <v>68</v>
      </c>
      <c r="K68" s="13"/>
      <c r="L68" s="13"/>
      <c r="M68" s="13"/>
    </row>
    <row r="69" customFormat="false" ht="15.25" hidden="false" customHeight="false" outlineLevel="0" collapsed="false">
      <c r="A69" s="0" t="s">
        <v>90</v>
      </c>
      <c r="B69" s="1" t="n">
        <v>43929</v>
      </c>
      <c r="C69" s="12" t="n">
        <v>44</v>
      </c>
      <c r="D69" s="12" t="n">
        <v>0</v>
      </c>
      <c r="E69" s="12"/>
      <c r="F69" s="12"/>
      <c r="G69" s="12" t="n">
        <v>10</v>
      </c>
      <c r="H69" s="12" t="n">
        <v>34</v>
      </c>
      <c r="I69" s="12" t="n">
        <v>1</v>
      </c>
      <c r="J69" s="12" t="n">
        <v>68</v>
      </c>
      <c r="K69" s="12"/>
      <c r="L69" s="12"/>
      <c r="M69" s="12"/>
    </row>
    <row r="70" customFormat="false" ht="15.25" hidden="false" customHeight="false" outlineLevel="0" collapsed="false">
      <c r="A70" s="0" t="s">
        <v>90</v>
      </c>
      <c r="B70" s="1" t="n">
        <v>43930</v>
      </c>
      <c r="C70" s="12" t="n">
        <v>45</v>
      </c>
      <c r="D70" s="12" t="n">
        <v>1</v>
      </c>
      <c r="E70" s="12"/>
      <c r="F70" s="12"/>
      <c r="G70" s="12" t="n">
        <v>10</v>
      </c>
      <c r="H70" s="12" t="n">
        <v>35</v>
      </c>
      <c r="I70" s="12" t="n">
        <v>1</v>
      </c>
      <c r="J70" s="12" t="n">
        <v>69</v>
      </c>
      <c r="K70" s="12"/>
      <c r="L70" s="12"/>
      <c r="M70" s="12"/>
    </row>
    <row r="71" customFormat="false" ht="15.25" hidden="false" customHeight="false" outlineLevel="0" collapsed="false">
      <c r="A71" s="0" t="s">
        <v>90</v>
      </c>
      <c r="B71" s="1" t="n">
        <v>43931</v>
      </c>
      <c r="C71" s="12" t="n">
        <v>45</v>
      </c>
      <c r="D71" s="12" t="n">
        <v>0</v>
      </c>
      <c r="E71" s="12"/>
      <c r="F71" s="12"/>
      <c r="G71" s="12" t="n">
        <v>10</v>
      </c>
      <c r="H71" s="12" t="n">
        <v>35</v>
      </c>
      <c r="I71" s="12" t="n">
        <v>1</v>
      </c>
      <c r="J71" s="12" t="n">
        <v>69</v>
      </c>
      <c r="K71" s="12"/>
      <c r="L71" s="12"/>
      <c r="M71" s="12"/>
    </row>
    <row r="72" customFormat="false" ht="15.25" hidden="false" customHeight="false" outlineLevel="0" collapsed="false">
      <c r="A72" s="0" t="s">
        <v>90</v>
      </c>
      <c r="B72" s="1" t="n">
        <v>43932</v>
      </c>
      <c r="C72" s="12" t="n">
        <v>45</v>
      </c>
      <c r="D72" s="12" t="n">
        <v>0</v>
      </c>
      <c r="E72" s="12"/>
      <c r="F72" s="12"/>
      <c r="G72" s="12" t="n">
        <v>10</v>
      </c>
      <c r="H72" s="12" t="n">
        <v>35</v>
      </c>
      <c r="I72" s="12" t="n">
        <v>1</v>
      </c>
      <c r="J72" s="12" t="n">
        <v>69</v>
      </c>
      <c r="K72" s="12"/>
      <c r="L72" s="12"/>
      <c r="M72" s="12"/>
    </row>
    <row r="73" customFormat="false" ht="15.25" hidden="false" customHeight="false" outlineLevel="0" collapsed="false">
      <c r="A73" s="0" t="s">
        <v>90</v>
      </c>
      <c r="B73" s="1" t="n">
        <v>43933</v>
      </c>
      <c r="C73" s="12" t="n">
        <v>45</v>
      </c>
      <c r="D73" s="12" t="n">
        <v>0</v>
      </c>
      <c r="E73" s="12"/>
      <c r="F73" s="12"/>
      <c r="G73" s="12" t="n">
        <v>10</v>
      </c>
      <c r="H73" s="12" t="n">
        <v>35</v>
      </c>
      <c r="I73" s="12" t="n">
        <v>1</v>
      </c>
      <c r="J73" s="12" t="n">
        <v>69</v>
      </c>
      <c r="K73" s="12"/>
      <c r="L73" s="12"/>
      <c r="M73" s="12"/>
    </row>
    <row r="74" customFormat="false" ht="15.25" hidden="false" customHeight="false" outlineLevel="0" collapsed="false">
      <c r="A74" s="0" t="s">
        <v>90</v>
      </c>
      <c r="B74" s="1" t="n">
        <v>43934</v>
      </c>
      <c r="C74" s="12" t="n">
        <v>45</v>
      </c>
      <c r="D74" s="12" t="n">
        <v>0</v>
      </c>
      <c r="E74" s="12"/>
      <c r="F74" s="12"/>
      <c r="G74" s="12" t="n">
        <v>10</v>
      </c>
      <c r="H74" s="12" t="n">
        <v>35</v>
      </c>
      <c r="I74" s="12" t="n">
        <v>1</v>
      </c>
      <c r="J74" s="12" t="n">
        <v>69</v>
      </c>
      <c r="K74" s="12"/>
      <c r="L74" s="12"/>
      <c r="M74" s="12"/>
    </row>
    <row r="75" customFormat="false" ht="15.25" hidden="false" customHeight="false" outlineLevel="0" collapsed="false">
      <c r="A75" s="0" t="s">
        <v>90</v>
      </c>
      <c r="B75" s="1" t="n">
        <v>43935</v>
      </c>
      <c r="C75" s="12" t="n">
        <v>45</v>
      </c>
      <c r="D75" s="12" t="n">
        <v>0</v>
      </c>
      <c r="E75" s="12"/>
      <c r="F75" s="12"/>
      <c r="G75" s="12" t="n">
        <v>10</v>
      </c>
      <c r="H75" s="12" t="n">
        <v>35</v>
      </c>
      <c r="I75" s="12" t="n">
        <v>1</v>
      </c>
      <c r="J75" s="12" t="n">
        <v>69</v>
      </c>
      <c r="K75" s="12"/>
      <c r="L75" s="12"/>
      <c r="M75" s="12"/>
    </row>
    <row r="76" customFormat="false" ht="15.25" hidden="false" customHeight="false" outlineLevel="0" collapsed="false">
      <c r="A76" s="0" t="s">
        <v>90</v>
      </c>
      <c r="B76" s="1" t="n">
        <v>43936</v>
      </c>
      <c r="C76" s="12" t="n">
        <v>45</v>
      </c>
      <c r="D76" s="12" t="n">
        <v>0</v>
      </c>
      <c r="E76" s="12"/>
      <c r="F76" s="12"/>
      <c r="G76" s="12" t="n">
        <v>10</v>
      </c>
      <c r="H76" s="12" t="n">
        <v>35</v>
      </c>
      <c r="I76" s="12" t="n">
        <v>1</v>
      </c>
      <c r="J76" s="12" t="n">
        <v>69</v>
      </c>
      <c r="K76" s="12"/>
      <c r="L76" s="12"/>
      <c r="M76" s="12"/>
    </row>
    <row r="77" customFormat="false" ht="15.25" hidden="false" customHeight="false" outlineLevel="0" collapsed="false">
      <c r="A77" s="0" t="s">
        <v>90</v>
      </c>
      <c r="B77" s="1" t="n">
        <v>43937</v>
      </c>
      <c r="C77" s="12" t="n">
        <v>45</v>
      </c>
      <c r="D77" s="12" t="n">
        <v>0</v>
      </c>
      <c r="E77" s="12"/>
      <c r="F77" s="12"/>
      <c r="G77" s="12" t="n">
        <v>15</v>
      </c>
      <c r="H77" s="12" t="n">
        <v>30</v>
      </c>
      <c r="I77" s="12" t="n">
        <v>1</v>
      </c>
      <c r="J77" s="12" t="n">
        <v>69</v>
      </c>
      <c r="K77" s="12"/>
      <c r="L77" s="12"/>
      <c r="M77" s="12"/>
    </row>
    <row r="78" customFormat="false" ht="15.25" hidden="false" customHeight="false" outlineLevel="0" collapsed="false">
      <c r="A78" s="0" t="s">
        <v>90</v>
      </c>
      <c r="B78" s="1" t="n">
        <v>43938</v>
      </c>
      <c r="C78" s="12" t="n">
        <v>45</v>
      </c>
      <c r="D78" s="12" t="n">
        <v>0</v>
      </c>
      <c r="E78" s="12"/>
      <c r="F78" s="12"/>
      <c r="G78" s="12" t="n">
        <v>16</v>
      </c>
      <c r="H78" s="12" t="n">
        <v>29</v>
      </c>
      <c r="I78" s="12" t="n">
        <v>1</v>
      </c>
      <c r="J78" s="12" t="n">
        <v>69</v>
      </c>
      <c r="K78" s="12"/>
      <c r="L78" s="12"/>
      <c r="M78" s="12"/>
    </row>
    <row r="79" customFormat="false" ht="15.25" hidden="false" customHeight="false" outlineLevel="0" collapsed="false">
      <c r="A79" s="0" t="s">
        <v>90</v>
      </c>
      <c r="B79" s="1" t="n">
        <v>43939</v>
      </c>
      <c r="C79" s="12" t="n">
        <v>45</v>
      </c>
      <c r="D79" s="12" t="n">
        <v>0</v>
      </c>
      <c r="E79" s="12"/>
      <c r="F79" s="12"/>
      <c r="G79" s="12" t="n">
        <v>16</v>
      </c>
      <c r="H79" s="12" t="n">
        <v>29</v>
      </c>
      <c r="I79" s="12" t="n">
        <v>1</v>
      </c>
      <c r="J79" s="12" t="n">
        <v>69</v>
      </c>
      <c r="K79" s="12"/>
      <c r="L79" s="12"/>
      <c r="M79" s="12"/>
    </row>
    <row r="80" customFormat="false" ht="15.25" hidden="false" customHeight="false" outlineLevel="0" collapsed="false">
      <c r="A80" s="0" t="s">
        <v>90</v>
      </c>
      <c r="B80" s="1" t="n">
        <v>43940</v>
      </c>
      <c r="C80" s="6" t="n">
        <v>45</v>
      </c>
      <c r="D80" s="6" t="n">
        <v>0</v>
      </c>
      <c r="E80" s="6"/>
      <c r="F80" s="6"/>
      <c r="G80" s="6" t="n">
        <v>16</v>
      </c>
      <c r="H80" s="6" t="n">
        <v>29</v>
      </c>
      <c r="I80" s="6" t="n">
        <v>1</v>
      </c>
      <c r="J80" s="6" t="n">
        <v>69</v>
      </c>
      <c r="K80" s="6"/>
      <c r="L80" s="12"/>
      <c r="M80" s="12"/>
    </row>
    <row r="81" customFormat="false" ht="15.25" hidden="false" customHeight="false" outlineLevel="0" collapsed="false">
      <c r="A81" s="0" t="s">
        <v>90</v>
      </c>
      <c r="B81" s="1" t="n">
        <v>43941</v>
      </c>
      <c r="C81" s="12" t="n">
        <v>45</v>
      </c>
      <c r="D81" s="12"/>
      <c r="E81" s="12"/>
      <c r="F81" s="12"/>
      <c r="G81" s="12" t="n">
        <v>17</v>
      </c>
      <c r="H81" s="12" t="n">
        <v>28</v>
      </c>
      <c r="I81" s="12" t="n">
        <v>1</v>
      </c>
      <c r="J81" s="12" t="n">
        <v>69</v>
      </c>
      <c r="K81" s="12"/>
      <c r="L81" s="12"/>
      <c r="M81" s="12"/>
    </row>
    <row r="82" customFormat="false" ht="15.25" hidden="false" customHeight="false" outlineLevel="0" collapsed="false">
      <c r="A82" s="0" t="s">
        <v>90</v>
      </c>
      <c r="B82" s="1" t="n">
        <v>43942</v>
      </c>
      <c r="C82" s="6" t="n">
        <v>45</v>
      </c>
      <c r="D82" s="6"/>
      <c r="E82" s="6"/>
      <c r="F82" s="6"/>
      <c r="G82" s="6" t="n">
        <v>22</v>
      </c>
      <c r="H82" s="6" t="n">
        <v>23</v>
      </c>
      <c r="I82" s="6" t="n">
        <v>1</v>
      </c>
      <c r="J82" s="6" t="n">
        <v>69</v>
      </c>
      <c r="K82" s="6"/>
      <c r="L82" s="6"/>
      <c r="M82" s="6"/>
    </row>
    <row r="83" customFormat="false" ht="15.25" hidden="false" customHeight="false" outlineLevel="0" collapsed="false">
      <c r="A83" s="0" t="s">
        <v>90</v>
      </c>
      <c r="B83" s="1" t="n">
        <v>43943</v>
      </c>
      <c r="C83" s="6" t="n">
        <v>45</v>
      </c>
      <c r="D83" s="6"/>
      <c r="E83" s="6"/>
      <c r="F83" s="6"/>
      <c r="G83" s="6" t="n">
        <v>24</v>
      </c>
      <c r="H83" s="6" t="n">
        <v>21</v>
      </c>
      <c r="I83" s="6" t="n">
        <v>1</v>
      </c>
      <c r="J83" s="6" t="n">
        <v>69</v>
      </c>
      <c r="K83" s="6"/>
      <c r="L83" s="6"/>
      <c r="M83" s="6"/>
    </row>
    <row r="84" customFormat="false" ht="15.25" hidden="false" customHeight="false" outlineLevel="0" collapsed="false">
      <c r="A84" s="0" t="s">
        <v>90</v>
      </c>
      <c r="B84" s="1" t="n">
        <v>43944</v>
      </c>
      <c r="C84" s="6" t="n">
        <v>45</v>
      </c>
      <c r="D84" s="6"/>
      <c r="E84" s="6"/>
      <c r="F84" s="6"/>
      <c r="G84" s="6" t="n">
        <v>26</v>
      </c>
      <c r="H84" s="6" t="n">
        <v>19</v>
      </c>
      <c r="I84" s="6" t="n">
        <v>1</v>
      </c>
      <c r="J84" s="6" t="n">
        <v>69</v>
      </c>
      <c r="K84" s="6"/>
      <c r="L84" s="6"/>
      <c r="M84" s="6"/>
    </row>
    <row r="85" customFormat="false" ht="15.25" hidden="false" customHeight="false" outlineLevel="0" collapsed="false">
      <c r="A85" s="0" t="s">
        <v>90</v>
      </c>
      <c r="B85" s="1" t="n">
        <v>43945</v>
      </c>
      <c r="C85" s="6" t="n">
        <v>45</v>
      </c>
      <c r="D85" s="6"/>
      <c r="E85" s="6"/>
      <c r="F85" s="6"/>
      <c r="G85" s="6" t="n">
        <v>27</v>
      </c>
      <c r="H85" s="6" t="n">
        <v>18</v>
      </c>
      <c r="I85" s="6" t="n">
        <v>1</v>
      </c>
      <c r="J85" s="6" t="n">
        <v>69</v>
      </c>
      <c r="K85" s="6"/>
      <c r="L85" s="6"/>
      <c r="M85" s="6"/>
    </row>
    <row r="86" customFormat="false" ht="15.25" hidden="false" customHeight="false" outlineLevel="0" collapsed="false">
      <c r="A86" s="0" t="s">
        <v>90</v>
      </c>
      <c r="B86" s="1" t="n">
        <v>43946</v>
      </c>
      <c r="C86" s="6" t="n">
        <v>45</v>
      </c>
      <c r="D86" s="6"/>
      <c r="E86" s="6"/>
      <c r="F86" s="6"/>
      <c r="G86" s="6" t="n">
        <v>27</v>
      </c>
      <c r="H86" s="6" t="n">
        <v>18</v>
      </c>
      <c r="I86" s="6" t="n">
        <v>1</v>
      </c>
      <c r="J86" s="6" t="n">
        <v>69</v>
      </c>
      <c r="K86" s="6"/>
      <c r="L86" s="6"/>
      <c r="M86" s="6"/>
    </row>
    <row r="87" customFormat="false" ht="15.25" hidden="false" customHeight="false" outlineLevel="0" collapsed="false">
      <c r="A87" s="0" t="s">
        <v>90</v>
      </c>
      <c r="B87" s="1" t="n">
        <v>43947</v>
      </c>
      <c r="C87" s="6" t="n">
        <v>45</v>
      </c>
      <c r="D87" s="6"/>
      <c r="E87" s="6"/>
      <c r="F87" s="6"/>
      <c r="G87" s="6" t="n">
        <v>27</v>
      </c>
      <c r="H87" s="6" t="n">
        <v>18</v>
      </c>
      <c r="I87" s="6" t="n">
        <v>1</v>
      </c>
      <c r="J87" s="6" t="n">
        <v>69</v>
      </c>
      <c r="K87" s="6"/>
      <c r="L87" s="6"/>
      <c r="M87" s="6"/>
    </row>
    <row r="88" customFormat="false" ht="15.25" hidden="false" customHeight="false" outlineLevel="0" collapsed="false">
      <c r="A88" s="0" t="s">
        <v>90</v>
      </c>
      <c r="B88" s="1" t="n">
        <v>43948</v>
      </c>
      <c r="C88" s="6" t="n">
        <v>45</v>
      </c>
      <c r="D88" s="6"/>
      <c r="E88" s="6"/>
      <c r="F88" s="6"/>
      <c r="G88" s="6" t="n">
        <v>31</v>
      </c>
      <c r="H88" s="6" t="n">
        <v>14</v>
      </c>
      <c r="I88" s="6" t="n">
        <v>1</v>
      </c>
      <c r="J88" s="6" t="n">
        <v>69</v>
      </c>
      <c r="K88" s="6"/>
      <c r="L88" s="6"/>
      <c r="M88" s="6"/>
    </row>
    <row r="89" customFormat="false" ht="15.25" hidden="false" customHeight="false" outlineLevel="0" collapsed="false">
      <c r="A89" s="0" t="s">
        <v>90</v>
      </c>
      <c r="B89" s="1" t="n">
        <v>43949</v>
      </c>
      <c r="C89" s="6" t="n">
        <v>45</v>
      </c>
      <c r="D89" s="6"/>
      <c r="E89" s="6"/>
      <c r="F89" s="6"/>
      <c r="G89" s="6" t="n">
        <v>32</v>
      </c>
      <c r="H89" s="6" t="n">
        <v>13</v>
      </c>
      <c r="I89" s="6" t="n">
        <v>1</v>
      </c>
      <c r="J89" s="6" t="n">
        <v>69</v>
      </c>
      <c r="K89" s="6"/>
      <c r="L89" s="6"/>
      <c r="M89" s="6"/>
    </row>
    <row r="90" customFormat="false" ht="15.25" hidden="false" customHeight="false" outlineLevel="0" collapsed="false">
      <c r="A90" s="0" t="s">
        <v>90</v>
      </c>
      <c r="B90" s="1" t="n">
        <v>43950</v>
      </c>
      <c r="C90" s="6" t="n">
        <v>45</v>
      </c>
      <c r="D90" s="6"/>
      <c r="E90" s="6"/>
      <c r="F90" s="6"/>
      <c r="G90" s="6" t="n">
        <v>32</v>
      </c>
      <c r="H90" s="6" t="n">
        <v>13</v>
      </c>
      <c r="I90" s="6" t="n">
        <v>1</v>
      </c>
      <c r="J90" s="6" t="n">
        <v>69</v>
      </c>
      <c r="K90" s="6"/>
      <c r="L90" s="6"/>
      <c r="M90" s="6"/>
    </row>
    <row r="91" customFormat="false" ht="15.25" hidden="false" customHeight="false" outlineLevel="0" collapsed="false">
      <c r="A91" s="0" t="s">
        <v>90</v>
      </c>
      <c r="B91" s="1" t="n">
        <v>43951</v>
      </c>
      <c r="C91" s="6" t="n">
        <v>45</v>
      </c>
      <c r="D91" s="6"/>
      <c r="E91" s="6"/>
      <c r="F91" s="6"/>
      <c r="G91" s="6" t="n">
        <v>34</v>
      </c>
      <c r="H91" s="6" t="n">
        <v>11</v>
      </c>
      <c r="I91" s="6" t="n">
        <v>1</v>
      </c>
      <c r="J91" s="6" t="n">
        <v>69</v>
      </c>
      <c r="K91" s="6"/>
      <c r="L91" s="6"/>
      <c r="M91" s="6"/>
    </row>
    <row r="92" customFormat="false" ht="15.25" hidden="false" customHeight="false" outlineLevel="0" collapsed="false">
      <c r="A92" s="0" t="s">
        <v>90</v>
      </c>
      <c r="B92" s="1" t="n">
        <v>43952</v>
      </c>
      <c r="C92" s="6" t="n">
        <v>45</v>
      </c>
      <c r="D92" s="6"/>
      <c r="E92" s="6"/>
      <c r="F92" s="6"/>
      <c r="G92" s="6" t="n">
        <v>35</v>
      </c>
      <c r="H92" s="6" t="n">
        <v>10</v>
      </c>
      <c r="I92" s="6" t="n">
        <v>1</v>
      </c>
      <c r="J92" s="6" t="n">
        <v>69</v>
      </c>
      <c r="K92" s="6"/>
      <c r="L92" s="6"/>
      <c r="M92" s="6"/>
    </row>
    <row r="93" customFormat="false" ht="15.25" hidden="false" customHeight="false" outlineLevel="0" collapsed="false">
      <c r="A93" s="0" t="s">
        <v>90</v>
      </c>
      <c r="B93" s="1" t="n">
        <v>43953</v>
      </c>
      <c r="C93" s="6" t="n">
        <v>45</v>
      </c>
      <c r="D93" s="6"/>
      <c r="E93" s="6"/>
      <c r="F93" s="6"/>
      <c r="G93" s="6" t="n">
        <v>37</v>
      </c>
      <c r="H93" s="6" t="n">
        <v>8</v>
      </c>
      <c r="I93" s="6" t="n">
        <v>1</v>
      </c>
      <c r="J93" s="6" t="n">
        <v>69</v>
      </c>
      <c r="K93" s="6"/>
      <c r="L93" s="6"/>
      <c r="M93" s="6"/>
    </row>
    <row r="94" customFormat="false" ht="15.25" hidden="false" customHeight="false" outlineLevel="0" collapsed="false">
      <c r="A94" s="0" t="s">
        <v>90</v>
      </c>
      <c r="B94" s="1" t="n">
        <v>43954</v>
      </c>
      <c r="C94" s="6" t="n">
        <v>45</v>
      </c>
      <c r="D94" s="6"/>
      <c r="E94" s="6"/>
      <c r="F94" s="6"/>
      <c r="G94" s="6" t="n">
        <v>37</v>
      </c>
      <c r="H94" s="6" t="n">
        <v>8</v>
      </c>
      <c r="I94" s="6" t="n">
        <v>1</v>
      </c>
      <c r="J94" s="6" t="n">
        <v>69</v>
      </c>
      <c r="K94" s="6"/>
      <c r="L94" s="6"/>
      <c r="M94" s="6"/>
    </row>
    <row r="95" customFormat="false" ht="15.25" hidden="false" customHeight="false" outlineLevel="0" collapsed="false">
      <c r="A95" s="0" t="s">
        <v>90</v>
      </c>
      <c r="B95" s="1" t="n">
        <v>43955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A96" s="0" t="s">
        <v>90</v>
      </c>
      <c r="B96" s="1" t="n">
        <v>43956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A97" s="0" t="s">
        <v>90</v>
      </c>
      <c r="B97" s="1" t="n">
        <v>43957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A98" s="0" t="s">
        <v>90</v>
      </c>
      <c r="B98" s="1" t="n">
        <v>43958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A99" s="0" t="s">
        <v>90</v>
      </c>
      <c r="B99" s="1" t="n">
        <v>43959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A100" s="0" t="s">
        <v>90</v>
      </c>
      <c r="B100" s="1" t="n">
        <v>43960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A101" s="0" t="s">
        <v>90</v>
      </c>
      <c r="B101" s="1" t="n">
        <v>43961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A102" s="0" t="s">
        <v>90</v>
      </c>
      <c r="B102" s="1" t="n">
        <v>43962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A103" s="0" t="s">
        <v>90</v>
      </c>
      <c r="B103" s="1" t="n">
        <v>43963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A104" s="0" t="s">
        <v>90</v>
      </c>
      <c r="B104" s="1" t="n">
        <v>43964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A105" s="0" t="s">
        <v>90</v>
      </c>
      <c r="B105" s="1" t="n">
        <v>43965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59"/>
  <sheetViews>
    <sheetView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C94" activeCellId="1" sqref="B90 C94"/>
    </sheetView>
  </sheetViews>
  <sheetFormatPr defaultColWidth="8.72265625" defaultRowHeight="14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5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25" hidden="false" customHeight="false" outlineLevel="0" collapsed="false">
      <c r="A2" s="0" t="s">
        <v>91</v>
      </c>
      <c r="B2" s="1" t="n">
        <v>43862</v>
      </c>
      <c r="C2" s="6" t="n">
        <v>10</v>
      </c>
      <c r="D2" s="6"/>
      <c r="E2" s="6" t="n">
        <v>0</v>
      </c>
      <c r="F2" s="6"/>
      <c r="G2" s="6" t="n">
        <v>0</v>
      </c>
      <c r="H2" s="6" t="n">
        <v>10</v>
      </c>
      <c r="I2" s="6"/>
      <c r="J2" s="6"/>
      <c r="K2" s="6"/>
      <c r="L2" s="6"/>
      <c r="M2" s="6"/>
    </row>
    <row r="3" customFormat="false" ht="15.25" hidden="false" customHeight="false" outlineLevel="0" collapsed="false">
      <c r="A3" s="0" t="s">
        <v>91</v>
      </c>
      <c r="B3" s="1" t="n">
        <v>43863</v>
      </c>
      <c r="C3" s="6" t="n">
        <v>10</v>
      </c>
      <c r="D3" s="6" t="n">
        <v>0</v>
      </c>
      <c r="E3" s="6" t="n">
        <v>0</v>
      </c>
      <c r="F3" s="6"/>
      <c r="G3" s="6" t="n">
        <v>0</v>
      </c>
      <c r="H3" s="6" t="n">
        <v>10</v>
      </c>
      <c r="I3" s="6"/>
      <c r="J3" s="6"/>
      <c r="K3" s="6"/>
      <c r="L3" s="6"/>
      <c r="M3" s="6"/>
    </row>
    <row r="4" customFormat="false" ht="15.25" hidden="false" customHeight="false" outlineLevel="0" collapsed="false">
      <c r="A4" s="0" t="s">
        <v>91</v>
      </c>
      <c r="B4" s="1" t="n">
        <v>43864</v>
      </c>
      <c r="C4" s="6" t="n">
        <v>10</v>
      </c>
      <c r="D4" s="6" t="n">
        <v>0</v>
      </c>
      <c r="E4" s="6" t="n">
        <v>0</v>
      </c>
      <c r="F4" s="6"/>
      <c r="G4" s="6" t="n">
        <v>0</v>
      </c>
      <c r="H4" s="6" t="n">
        <v>10</v>
      </c>
      <c r="I4" s="6"/>
      <c r="J4" s="6"/>
      <c r="K4" s="6"/>
      <c r="L4" s="6"/>
      <c r="M4" s="6"/>
    </row>
    <row r="5" customFormat="false" ht="15.25" hidden="false" customHeight="false" outlineLevel="0" collapsed="false">
      <c r="A5" s="0" t="s">
        <v>91</v>
      </c>
      <c r="B5" s="1" t="n">
        <v>43865</v>
      </c>
      <c r="C5" s="6" t="n">
        <v>11</v>
      </c>
      <c r="D5" s="6" t="n">
        <v>1</v>
      </c>
      <c r="E5" s="6" t="n">
        <v>0</v>
      </c>
      <c r="F5" s="6"/>
      <c r="G5" s="6" t="n">
        <v>0</v>
      </c>
      <c r="H5" s="6" t="n">
        <v>11</v>
      </c>
      <c r="I5" s="6"/>
      <c r="J5" s="6"/>
      <c r="K5" s="6"/>
      <c r="L5" s="6"/>
      <c r="M5" s="6"/>
    </row>
    <row r="6" customFormat="false" ht="15.25" hidden="false" customHeight="false" outlineLevel="0" collapsed="false">
      <c r="A6" s="0" t="s">
        <v>91</v>
      </c>
      <c r="B6" s="1" t="n">
        <v>43866</v>
      </c>
      <c r="C6" s="6" t="n">
        <v>11</v>
      </c>
      <c r="D6" s="6" t="n">
        <v>0</v>
      </c>
      <c r="E6" s="6" t="n">
        <v>0</v>
      </c>
      <c r="F6" s="6"/>
      <c r="G6" s="6" t="n">
        <v>0</v>
      </c>
      <c r="H6" s="6" t="n">
        <v>11</v>
      </c>
      <c r="I6" s="6"/>
      <c r="J6" s="6"/>
      <c r="K6" s="6"/>
      <c r="L6" s="6"/>
      <c r="M6" s="6"/>
    </row>
    <row r="7" customFormat="false" ht="15.25" hidden="false" customHeight="false" outlineLevel="0" collapsed="false">
      <c r="A7" s="0" t="s">
        <v>91</v>
      </c>
      <c r="B7" s="1" t="n">
        <v>43867</v>
      </c>
      <c r="C7" s="6" t="n">
        <v>16</v>
      </c>
      <c r="D7" s="6" t="n">
        <v>5</v>
      </c>
      <c r="E7" s="6" t="n">
        <v>0</v>
      </c>
      <c r="F7" s="6"/>
      <c r="G7" s="6" t="n">
        <v>1</v>
      </c>
      <c r="H7" s="6" t="n">
        <v>15</v>
      </c>
      <c r="I7" s="6"/>
      <c r="J7" s="6"/>
      <c r="K7" s="6"/>
      <c r="L7" s="6"/>
      <c r="M7" s="6"/>
    </row>
    <row r="8" customFormat="false" ht="15.25" hidden="false" customHeight="false" outlineLevel="0" collapsed="false">
      <c r="A8" s="0" t="s">
        <v>91</v>
      </c>
      <c r="B8" s="1" t="n">
        <v>43868</v>
      </c>
      <c r="C8" s="6" t="n">
        <v>16</v>
      </c>
      <c r="D8" s="6" t="n">
        <v>0</v>
      </c>
      <c r="E8" s="6" t="n">
        <v>0</v>
      </c>
      <c r="F8" s="6"/>
      <c r="G8" s="6" t="n">
        <v>1</v>
      </c>
      <c r="H8" s="6" t="n">
        <v>15</v>
      </c>
      <c r="I8" s="6"/>
      <c r="J8" s="6"/>
      <c r="K8" s="6"/>
      <c r="L8" s="6"/>
      <c r="M8" s="6"/>
    </row>
    <row r="9" customFormat="false" ht="15.25" hidden="false" customHeight="false" outlineLevel="0" collapsed="false">
      <c r="A9" s="0" t="s">
        <v>91</v>
      </c>
      <c r="B9" s="1" t="n">
        <v>43869</v>
      </c>
      <c r="C9" s="6" t="n">
        <v>17</v>
      </c>
      <c r="D9" s="6" t="n">
        <v>1</v>
      </c>
      <c r="E9" s="6" t="n">
        <v>0</v>
      </c>
      <c r="F9" s="6"/>
      <c r="G9" s="6" t="n">
        <v>1</v>
      </c>
      <c r="H9" s="6" t="n">
        <v>16</v>
      </c>
      <c r="I9" s="6"/>
      <c r="J9" s="6"/>
      <c r="K9" s="6"/>
      <c r="L9" s="6"/>
      <c r="M9" s="6"/>
    </row>
    <row r="10" customFormat="false" ht="15.25" hidden="false" customHeight="false" outlineLevel="0" collapsed="false">
      <c r="A10" s="0" t="s">
        <v>91</v>
      </c>
      <c r="B10" s="1" t="n">
        <v>43870</v>
      </c>
      <c r="C10" s="6" t="n">
        <v>18</v>
      </c>
      <c r="D10" s="6" t="n">
        <v>1</v>
      </c>
      <c r="E10" s="6" t="n">
        <v>0</v>
      </c>
      <c r="F10" s="6"/>
      <c r="G10" s="6" t="n">
        <v>1</v>
      </c>
      <c r="H10" s="6" t="n">
        <v>17</v>
      </c>
      <c r="I10" s="6"/>
      <c r="J10" s="6"/>
      <c r="K10" s="6"/>
      <c r="L10" s="6"/>
      <c r="M10" s="6"/>
    </row>
    <row r="11" customFormat="false" ht="15.25" hidden="false" customHeight="false" outlineLevel="0" collapsed="false">
      <c r="A11" s="0" t="s">
        <v>91</v>
      </c>
      <c r="B11" s="1" t="n">
        <v>43871</v>
      </c>
      <c r="C11" s="6" t="n">
        <v>18</v>
      </c>
      <c r="D11" s="6" t="n">
        <v>0</v>
      </c>
      <c r="E11" s="6" t="n">
        <v>0</v>
      </c>
      <c r="F11" s="6"/>
      <c r="G11" s="6" t="n">
        <v>1</v>
      </c>
      <c r="H11" s="6" t="n">
        <v>17</v>
      </c>
      <c r="I11" s="6"/>
      <c r="J11" s="6"/>
      <c r="K11" s="6"/>
      <c r="L11" s="6"/>
      <c r="M11" s="6"/>
    </row>
    <row r="12" customFormat="false" ht="15.25" hidden="false" customHeight="false" outlineLevel="0" collapsed="false">
      <c r="A12" s="0" t="s">
        <v>91</v>
      </c>
      <c r="B12" s="1" t="n">
        <v>43872</v>
      </c>
      <c r="C12" s="6" t="n">
        <v>18</v>
      </c>
      <c r="D12" s="6" t="n">
        <v>0</v>
      </c>
      <c r="E12" s="6" t="n">
        <v>0</v>
      </c>
      <c r="F12" s="6"/>
      <c r="G12" s="6" t="n">
        <v>1</v>
      </c>
      <c r="H12" s="6" t="n">
        <v>17</v>
      </c>
      <c r="I12" s="6"/>
      <c r="J12" s="6"/>
      <c r="K12" s="6"/>
      <c r="L12" s="6"/>
      <c r="M12" s="6"/>
    </row>
    <row r="13" customFormat="false" ht="15.25" hidden="false" customHeight="false" outlineLevel="0" collapsed="false">
      <c r="A13" s="0" t="s">
        <v>91</v>
      </c>
      <c r="B13" s="1" t="n">
        <v>43873</v>
      </c>
      <c r="C13" s="6" t="n">
        <v>18</v>
      </c>
      <c r="D13" s="6" t="n">
        <v>0</v>
      </c>
      <c r="E13" s="6" t="n">
        <v>0</v>
      </c>
      <c r="F13" s="6"/>
      <c r="G13" s="6" t="n">
        <v>1</v>
      </c>
      <c r="H13" s="6" t="n">
        <v>17</v>
      </c>
      <c r="I13" s="6"/>
      <c r="J13" s="6"/>
      <c r="K13" s="6"/>
      <c r="L13" s="6"/>
      <c r="M13" s="6"/>
    </row>
    <row r="14" customFormat="false" ht="15.25" hidden="false" customHeight="false" outlineLevel="0" collapsed="false">
      <c r="A14" s="0" t="s">
        <v>91</v>
      </c>
      <c r="B14" s="1" t="n">
        <v>43874</v>
      </c>
      <c r="C14" s="6" t="n">
        <v>18</v>
      </c>
      <c r="D14" s="6" t="n">
        <v>0</v>
      </c>
      <c r="E14" s="6" t="n">
        <v>0</v>
      </c>
      <c r="F14" s="6"/>
      <c r="G14" s="6" t="n">
        <v>1</v>
      </c>
      <c r="H14" s="6" t="n">
        <v>17</v>
      </c>
      <c r="I14" s="6"/>
      <c r="J14" s="6"/>
      <c r="K14" s="6"/>
      <c r="L14" s="6"/>
      <c r="M14" s="6"/>
    </row>
    <row r="15" customFormat="false" ht="15.25" hidden="false" customHeight="false" outlineLevel="0" collapsed="false">
      <c r="A15" s="0" t="s">
        <v>91</v>
      </c>
      <c r="B15" s="1" t="n">
        <v>43875</v>
      </c>
      <c r="C15" s="6" t="n">
        <v>18</v>
      </c>
      <c r="D15" s="6" t="n">
        <v>0</v>
      </c>
      <c r="E15" s="6" t="n">
        <v>0</v>
      </c>
      <c r="F15" s="6"/>
      <c r="G15" s="6" t="n">
        <v>1</v>
      </c>
      <c r="H15" s="6" t="n">
        <v>17</v>
      </c>
      <c r="I15" s="6"/>
      <c r="J15" s="6"/>
      <c r="K15" s="6"/>
      <c r="L15" s="6"/>
      <c r="M15" s="6"/>
    </row>
    <row r="16" customFormat="false" ht="15.25" hidden="false" customHeight="false" outlineLevel="0" collapsed="false">
      <c r="A16" s="0" t="s">
        <v>91</v>
      </c>
      <c r="B16" s="1" t="n">
        <v>43876</v>
      </c>
      <c r="C16" s="6" t="n">
        <v>18</v>
      </c>
      <c r="D16" s="6" t="n">
        <v>0</v>
      </c>
      <c r="E16" s="6" t="n">
        <v>0</v>
      </c>
      <c r="F16" s="6"/>
      <c r="G16" s="6" t="n">
        <v>2</v>
      </c>
      <c r="H16" s="6" t="n">
        <v>16</v>
      </c>
      <c r="I16" s="6"/>
      <c r="J16" s="6"/>
      <c r="K16" s="6"/>
      <c r="L16" s="6"/>
      <c r="M16" s="6"/>
    </row>
    <row r="17" customFormat="false" ht="15.25" hidden="false" customHeight="false" outlineLevel="0" collapsed="false">
      <c r="A17" s="0" t="s">
        <v>91</v>
      </c>
      <c r="B17" s="1" t="n">
        <v>43877</v>
      </c>
      <c r="C17" s="6" t="n">
        <v>20</v>
      </c>
      <c r="D17" s="6" t="n">
        <v>2</v>
      </c>
      <c r="E17" s="6" t="n">
        <v>1</v>
      </c>
      <c r="F17" s="6"/>
      <c r="G17" s="6" t="n">
        <v>2</v>
      </c>
      <c r="H17" s="6" t="n">
        <v>17</v>
      </c>
      <c r="I17" s="6"/>
      <c r="J17" s="6"/>
      <c r="K17" s="6"/>
      <c r="L17" s="6"/>
      <c r="M17" s="6"/>
    </row>
    <row r="18" customFormat="false" ht="15.25" hidden="false" customHeight="false" outlineLevel="0" collapsed="false">
      <c r="A18" s="0" t="s">
        <v>91</v>
      </c>
      <c r="B18" s="1" t="n">
        <v>43878</v>
      </c>
      <c r="C18" s="6" t="n">
        <v>22</v>
      </c>
      <c r="D18" s="6" t="n">
        <v>2</v>
      </c>
      <c r="E18" s="6" t="n">
        <v>1</v>
      </c>
      <c r="F18" s="6"/>
      <c r="G18" s="6" t="n">
        <v>2</v>
      </c>
      <c r="H18" s="6" t="n">
        <v>19</v>
      </c>
      <c r="I18" s="6"/>
      <c r="J18" s="6"/>
      <c r="K18" s="6"/>
      <c r="L18" s="6"/>
      <c r="M18" s="6"/>
    </row>
    <row r="19" customFormat="false" ht="15.25" hidden="false" customHeight="false" outlineLevel="0" collapsed="false">
      <c r="A19" s="0" t="s">
        <v>91</v>
      </c>
      <c r="B19" s="1" t="n">
        <v>43879</v>
      </c>
      <c r="C19" s="6" t="n">
        <v>22</v>
      </c>
      <c r="D19" s="6" t="n">
        <v>0</v>
      </c>
      <c r="E19" s="6" t="n">
        <v>1</v>
      </c>
      <c r="F19" s="6"/>
      <c r="G19" s="6" t="n">
        <v>2</v>
      </c>
      <c r="H19" s="6" t="n">
        <v>19</v>
      </c>
      <c r="I19" s="6"/>
      <c r="J19" s="6"/>
      <c r="K19" s="6"/>
      <c r="L19" s="6"/>
      <c r="M19" s="6"/>
    </row>
    <row r="20" customFormat="false" ht="15.25" hidden="false" customHeight="false" outlineLevel="0" collapsed="false">
      <c r="A20" s="0" t="s">
        <v>91</v>
      </c>
      <c r="B20" s="1" t="n">
        <v>43880</v>
      </c>
      <c r="C20" s="6" t="n">
        <v>24</v>
      </c>
      <c r="D20" s="6" t="n">
        <v>2</v>
      </c>
      <c r="E20" s="6" t="n">
        <v>1</v>
      </c>
      <c r="F20" s="6"/>
      <c r="G20" s="6" t="n">
        <v>2</v>
      </c>
      <c r="H20" s="6" t="n">
        <v>21</v>
      </c>
      <c r="I20" s="6"/>
      <c r="J20" s="6"/>
      <c r="K20" s="6"/>
      <c r="L20" s="6"/>
      <c r="M20" s="6"/>
    </row>
    <row r="21" customFormat="false" ht="15.25" hidden="false" customHeight="false" outlineLevel="0" collapsed="false">
      <c r="A21" s="0" t="s">
        <v>91</v>
      </c>
      <c r="B21" s="1" t="n">
        <v>43881</v>
      </c>
      <c r="C21" s="6" t="n">
        <v>24</v>
      </c>
      <c r="D21" s="6" t="n">
        <v>0</v>
      </c>
      <c r="E21" s="6" t="n">
        <v>1</v>
      </c>
      <c r="F21" s="6"/>
      <c r="G21" s="6" t="n">
        <v>2</v>
      </c>
      <c r="H21" s="6" t="n">
        <v>21</v>
      </c>
      <c r="I21" s="6"/>
      <c r="J21" s="6"/>
      <c r="K21" s="6"/>
      <c r="L21" s="6"/>
      <c r="M21" s="6"/>
    </row>
    <row r="22" customFormat="false" ht="15.25" hidden="false" customHeight="false" outlineLevel="0" collapsed="false">
      <c r="A22" s="0" t="s">
        <v>91</v>
      </c>
      <c r="B22" s="1" t="n">
        <v>43882</v>
      </c>
      <c r="C22" s="6" t="n">
        <v>26</v>
      </c>
      <c r="D22" s="6" t="n">
        <v>2</v>
      </c>
      <c r="E22" s="6" t="n">
        <v>1</v>
      </c>
      <c r="F22" s="6"/>
      <c r="G22" s="6" t="n">
        <v>2</v>
      </c>
      <c r="H22" s="6" t="n">
        <v>23</v>
      </c>
      <c r="I22" s="6"/>
      <c r="J22" s="6"/>
      <c r="K22" s="6"/>
      <c r="L22" s="6"/>
      <c r="M22" s="6"/>
    </row>
    <row r="23" customFormat="false" ht="15.25" hidden="false" customHeight="false" outlineLevel="0" collapsed="false">
      <c r="A23" s="0" t="s">
        <v>91</v>
      </c>
      <c r="B23" s="1" t="n">
        <v>43883</v>
      </c>
      <c r="C23" s="6" t="n">
        <v>26</v>
      </c>
      <c r="D23" s="6" t="n">
        <v>0</v>
      </c>
      <c r="E23" s="6" t="n">
        <v>1</v>
      </c>
      <c r="F23" s="6"/>
      <c r="G23" s="6" t="n">
        <v>2</v>
      </c>
      <c r="H23" s="6" t="n">
        <v>23</v>
      </c>
      <c r="I23" s="6"/>
      <c r="J23" s="6"/>
      <c r="K23" s="6"/>
      <c r="L23" s="6"/>
      <c r="M23" s="6"/>
    </row>
    <row r="24" customFormat="false" ht="15.25" hidden="false" customHeight="false" outlineLevel="0" collapsed="false">
      <c r="A24" s="0" t="s">
        <v>91</v>
      </c>
      <c r="B24" s="1" t="n">
        <v>43884</v>
      </c>
      <c r="C24" s="6" t="n">
        <v>28</v>
      </c>
      <c r="D24" s="6" t="n">
        <v>2</v>
      </c>
      <c r="E24" s="6" t="n">
        <v>1</v>
      </c>
      <c r="F24" s="6"/>
      <c r="G24" s="6" t="n">
        <v>5</v>
      </c>
      <c r="H24" s="6" t="n">
        <v>22</v>
      </c>
      <c r="I24" s="6"/>
      <c r="J24" s="6"/>
      <c r="K24" s="6"/>
      <c r="L24" s="6"/>
      <c r="M24" s="6"/>
    </row>
    <row r="25" customFormat="false" ht="15.25" hidden="false" customHeight="false" outlineLevel="0" collapsed="false">
      <c r="A25" s="0" t="s">
        <v>91</v>
      </c>
      <c r="B25" s="1" t="n">
        <v>43885</v>
      </c>
      <c r="C25" s="6" t="n">
        <v>30</v>
      </c>
      <c r="D25" s="6" t="n">
        <v>2</v>
      </c>
      <c r="E25" s="6" t="n">
        <v>1</v>
      </c>
      <c r="F25" s="6"/>
      <c r="G25" s="6" t="n">
        <v>5</v>
      </c>
      <c r="H25" s="6" t="n">
        <v>24</v>
      </c>
      <c r="I25" s="6"/>
      <c r="J25" s="6"/>
      <c r="K25" s="6"/>
      <c r="L25" s="6"/>
      <c r="M25" s="6"/>
    </row>
    <row r="26" customFormat="false" ht="15.25" hidden="false" customHeight="false" outlineLevel="0" collapsed="false">
      <c r="A26" s="0" t="s">
        <v>91</v>
      </c>
      <c r="B26" s="1" t="n">
        <v>43886</v>
      </c>
      <c r="C26" s="6" t="n">
        <v>31</v>
      </c>
      <c r="D26" s="6" t="n">
        <v>1</v>
      </c>
      <c r="E26" s="6" t="n">
        <v>1</v>
      </c>
      <c r="F26" s="6"/>
      <c r="G26" s="6" t="n">
        <v>5</v>
      </c>
      <c r="H26" s="6" t="n">
        <v>25</v>
      </c>
      <c r="I26" s="6"/>
      <c r="J26" s="6"/>
      <c r="K26" s="6"/>
      <c r="L26" s="6"/>
      <c r="M26" s="6"/>
    </row>
    <row r="27" customFormat="false" ht="15.25" hidden="false" customHeight="false" outlineLevel="0" collapsed="false">
      <c r="A27" s="0" t="s">
        <v>91</v>
      </c>
      <c r="B27" s="1" t="n">
        <v>43887</v>
      </c>
      <c r="C27" s="6" t="n">
        <v>32</v>
      </c>
      <c r="D27" s="6" t="n">
        <v>1</v>
      </c>
      <c r="E27" s="6" t="n">
        <v>1</v>
      </c>
      <c r="F27" s="6"/>
      <c r="G27" s="6" t="n">
        <v>5</v>
      </c>
      <c r="H27" s="6" t="n">
        <v>26</v>
      </c>
      <c r="I27" s="6"/>
      <c r="J27" s="6"/>
      <c r="K27" s="6"/>
      <c r="L27" s="6"/>
      <c r="M27" s="6"/>
    </row>
    <row r="28" customFormat="false" ht="15.25" hidden="false" customHeight="false" outlineLevel="0" collapsed="false">
      <c r="A28" s="0" t="s">
        <v>91</v>
      </c>
      <c r="B28" s="1" t="n">
        <v>43888</v>
      </c>
      <c r="C28" s="6" t="n">
        <v>32</v>
      </c>
      <c r="D28" s="6" t="n">
        <v>0</v>
      </c>
      <c r="E28" s="6" t="n">
        <v>1</v>
      </c>
      <c r="F28" s="6"/>
      <c r="G28" s="6" t="n">
        <v>6</v>
      </c>
      <c r="H28" s="6" t="n">
        <v>25</v>
      </c>
      <c r="I28" s="6"/>
      <c r="J28" s="6"/>
      <c r="K28" s="6"/>
      <c r="L28" s="6"/>
      <c r="M28" s="6"/>
    </row>
    <row r="29" customFormat="false" ht="15.25" hidden="false" customHeight="false" outlineLevel="0" collapsed="false">
      <c r="A29" s="0" t="s">
        <v>91</v>
      </c>
      <c r="B29" s="1" t="n">
        <v>43889</v>
      </c>
      <c r="C29" s="6" t="n">
        <v>34</v>
      </c>
      <c r="D29" s="6" t="n">
        <v>2</v>
      </c>
      <c r="E29" s="6" t="n">
        <v>1</v>
      </c>
      <c r="F29" s="6"/>
      <c r="G29" s="6" t="n">
        <v>9</v>
      </c>
      <c r="H29" s="6" t="n">
        <v>24</v>
      </c>
      <c r="I29" s="6"/>
      <c r="J29" s="6"/>
      <c r="K29" s="6"/>
      <c r="L29" s="6"/>
      <c r="M29" s="6"/>
    </row>
    <row r="30" customFormat="false" ht="15.25" hidden="false" customHeight="false" outlineLevel="0" collapsed="false">
      <c r="A30" s="0" t="s">
        <v>91</v>
      </c>
      <c r="B30" s="1" t="n">
        <v>43890</v>
      </c>
      <c r="C30" s="6" t="n">
        <v>39</v>
      </c>
      <c r="D30" s="6" t="n">
        <v>5</v>
      </c>
      <c r="E30" s="6" t="n">
        <v>1</v>
      </c>
      <c r="F30" s="6"/>
      <c r="G30" s="6" t="n">
        <v>9</v>
      </c>
      <c r="H30" s="6" t="n">
        <v>29</v>
      </c>
      <c r="I30" s="6"/>
      <c r="J30" s="6"/>
      <c r="K30" s="6"/>
      <c r="L30" s="6"/>
      <c r="M30" s="6"/>
    </row>
    <row r="31" customFormat="false" ht="15.25" hidden="false" customHeight="false" outlineLevel="0" collapsed="false">
      <c r="A31" s="0" t="s">
        <v>91</v>
      </c>
      <c r="B31" s="1" t="n">
        <v>43891</v>
      </c>
      <c r="C31" s="6" t="n">
        <v>40</v>
      </c>
      <c r="D31" s="6" t="n">
        <v>1</v>
      </c>
      <c r="E31" s="6" t="n">
        <v>1</v>
      </c>
      <c r="F31" s="6"/>
      <c r="G31" s="6" t="n">
        <v>12</v>
      </c>
      <c r="H31" s="6" t="n">
        <v>27</v>
      </c>
      <c r="I31" s="6"/>
      <c r="J31" s="6"/>
      <c r="K31" s="6"/>
      <c r="L31" s="6"/>
      <c r="M31" s="6"/>
    </row>
    <row r="32" customFormat="false" ht="15.25" hidden="false" customHeight="false" outlineLevel="0" collapsed="false">
      <c r="A32" s="0" t="s">
        <v>91</v>
      </c>
      <c r="B32" s="1" t="n">
        <v>43892</v>
      </c>
      <c r="C32" s="6" t="n">
        <v>41</v>
      </c>
      <c r="D32" s="6" t="n">
        <v>1</v>
      </c>
      <c r="E32" s="6" t="n">
        <v>1</v>
      </c>
      <c r="F32" s="6"/>
      <c r="G32" s="6" t="n">
        <v>12</v>
      </c>
      <c r="H32" s="6" t="n">
        <v>28</v>
      </c>
      <c r="I32" s="6"/>
      <c r="J32" s="6"/>
      <c r="K32" s="6"/>
      <c r="L32" s="6"/>
      <c r="M32" s="6"/>
    </row>
    <row r="33" customFormat="false" ht="15.25" hidden="false" customHeight="false" outlineLevel="0" collapsed="false">
      <c r="A33" s="0" t="s">
        <v>91</v>
      </c>
      <c r="B33" s="1" t="n">
        <v>43893</v>
      </c>
      <c r="C33" s="6" t="n">
        <v>42</v>
      </c>
      <c r="D33" s="6" t="n">
        <v>1</v>
      </c>
      <c r="E33" s="6" t="n">
        <v>1</v>
      </c>
      <c r="F33" s="6"/>
      <c r="G33" s="6" t="n">
        <v>12</v>
      </c>
      <c r="H33" s="6" t="n">
        <v>29</v>
      </c>
      <c r="I33" s="6"/>
      <c r="J33" s="6"/>
      <c r="K33" s="6"/>
      <c r="L33" s="6"/>
      <c r="M33" s="6"/>
    </row>
    <row r="34" customFormat="false" ht="15.25" hidden="false" customHeight="false" outlineLevel="0" collapsed="false">
      <c r="A34" s="0" t="s">
        <v>91</v>
      </c>
      <c r="B34" s="1" t="n">
        <v>43894</v>
      </c>
      <c r="C34" s="6" t="n">
        <v>42</v>
      </c>
      <c r="D34" s="6" t="n">
        <v>0</v>
      </c>
      <c r="E34" s="6" t="n">
        <v>1</v>
      </c>
      <c r="F34" s="6"/>
      <c r="G34" s="6" t="n">
        <v>12</v>
      </c>
      <c r="H34" s="6" t="n">
        <v>29</v>
      </c>
      <c r="I34" s="6"/>
      <c r="J34" s="6"/>
      <c r="K34" s="6"/>
      <c r="L34" s="6"/>
      <c r="M34" s="6"/>
    </row>
    <row r="35" customFormat="false" ht="15.25" hidden="false" customHeight="false" outlineLevel="0" collapsed="false">
      <c r="A35" s="0" t="s">
        <v>91</v>
      </c>
      <c r="B35" s="1" t="n">
        <v>43895</v>
      </c>
      <c r="C35" s="6" t="n">
        <v>44</v>
      </c>
      <c r="D35" s="6" t="n">
        <v>2</v>
      </c>
      <c r="E35" s="6" t="n">
        <v>1</v>
      </c>
      <c r="F35" s="6"/>
      <c r="G35" s="6" t="n">
        <v>12</v>
      </c>
      <c r="H35" s="6" t="n">
        <v>31</v>
      </c>
      <c r="I35" s="6"/>
      <c r="J35" s="6"/>
      <c r="K35" s="6"/>
      <c r="L35" s="6"/>
      <c r="M35" s="6"/>
    </row>
    <row r="36" customFormat="false" ht="15.25" hidden="false" customHeight="false" outlineLevel="0" collapsed="false">
      <c r="A36" s="0" t="s">
        <v>91</v>
      </c>
      <c r="B36" s="1" t="n">
        <v>43896</v>
      </c>
      <c r="C36" s="6" t="n">
        <v>45</v>
      </c>
      <c r="D36" s="6" t="n">
        <v>1</v>
      </c>
      <c r="E36" s="6" t="n">
        <v>1</v>
      </c>
      <c r="F36" s="6"/>
      <c r="G36" s="6" t="n">
        <v>12</v>
      </c>
      <c r="H36" s="6" t="n">
        <v>32</v>
      </c>
      <c r="I36" s="6"/>
      <c r="J36" s="6"/>
      <c r="K36" s="6"/>
      <c r="L36" s="6"/>
      <c r="M36" s="6"/>
    </row>
    <row r="37" customFormat="false" ht="15.25" hidden="false" customHeight="false" outlineLevel="0" collapsed="false">
      <c r="A37" s="0" t="s">
        <v>91</v>
      </c>
      <c r="B37" s="1" t="n">
        <v>43897</v>
      </c>
      <c r="C37" s="7" t="n">
        <v>45</v>
      </c>
      <c r="D37" s="7" t="n">
        <v>0</v>
      </c>
      <c r="E37" s="7" t="n">
        <v>1</v>
      </c>
      <c r="F37" s="7"/>
      <c r="G37" s="7" t="n">
        <v>13</v>
      </c>
      <c r="H37" s="7" t="n">
        <v>31</v>
      </c>
      <c r="I37" s="7"/>
      <c r="J37" s="7"/>
      <c r="K37" s="7"/>
      <c r="L37" s="7"/>
      <c r="M37" s="7"/>
    </row>
    <row r="38" customFormat="false" ht="15.25" hidden="false" customHeight="false" outlineLevel="0" collapsed="false">
      <c r="A38" s="0" t="s">
        <v>91</v>
      </c>
      <c r="B38" s="1" t="n">
        <v>43898</v>
      </c>
      <c r="C38" s="6" t="n">
        <v>45</v>
      </c>
      <c r="D38" s="6" t="n">
        <v>0</v>
      </c>
      <c r="E38" s="6" t="n">
        <v>1</v>
      </c>
      <c r="F38" s="6"/>
      <c r="G38" s="6" t="n">
        <v>15</v>
      </c>
      <c r="H38" s="6" t="n">
        <v>29</v>
      </c>
      <c r="I38" s="6"/>
      <c r="J38" s="6"/>
      <c r="K38" s="6"/>
      <c r="L38" s="6"/>
      <c r="M38" s="6"/>
    </row>
    <row r="39" customFormat="false" ht="15.25" hidden="false" customHeight="false" outlineLevel="0" collapsed="false">
      <c r="A39" s="0" t="s">
        <v>91</v>
      </c>
      <c r="B39" s="1" t="n">
        <v>43899</v>
      </c>
      <c r="C39" s="6" t="n">
        <v>45</v>
      </c>
      <c r="D39" s="6" t="n">
        <v>0</v>
      </c>
      <c r="E39" s="6" t="n">
        <v>1</v>
      </c>
      <c r="F39" s="6"/>
      <c r="G39" s="6" t="n">
        <v>15</v>
      </c>
      <c r="H39" s="6" t="n">
        <v>29</v>
      </c>
      <c r="I39" s="6"/>
      <c r="J39" s="6" t="n">
        <v>1.9</v>
      </c>
      <c r="K39" s="6"/>
      <c r="L39" s="6"/>
      <c r="M39" s="6"/>
    </row>
    <row r="40" customFormat="false" ht="15.25" hidden="false" customHeight="false" outlineLevel="0" collapsed="false">
      <c r="A40" s="0" t="s">
        <v>91</v>
      </c>
      <c r="B40" s="1" t="n">
        <v>43900</v>
      </c>
      <c r="C40" s="6" t="n">
        <v>45</v>
      </c>
      <c r="D40" s="6" t="n">
        <v>0</v>
      </c>
      <c r="E40" s="6" t="n">
        <v>1</v>
      </c>
      <c r="F40" s="6"/>
      <c r="G40" s="6" t="n">
        <v>15</v>
      </c>
      <c r="H40" s="6" t="n">
        <v>29</v>
      </c>
      <c r="I40" s="6"/>
      <c r="J40" s="6" t="n">
        <v>1.9</v>
      </c>
      <c r="K40" s="6"/>
      <c r="L40" s="6"/>
      <c r="M40" s="6"/>
    </row>
    <row r="41" customFormat="false" ht="15.25" hidden="false" customHeight="false" outlineLevel="0" collapsed="false">
      <c r="A41" s="0" t="s">
        <v>91</v>
      </c>
      <c r="B41" s="1" t="n">
        <v>43901</v>
      </c>
      <c r="C41" s="6" t="n">
        <v>47</v>
      </c>
      <c r="D41" s="6" t="n">
        <v>2</v>
      </c>
      <c r="E41" s="6" t="n">
        <v>1</v>
      </c>
      <c r="F41" s="6"/>
      <c r="G41" s="6" t="n">
        <v>17</v>
      </c>
      <c r="H41" s="6" t="n">
        <v>29</v>
      </c>
      <c r="I41" s="6"/>
      <c r="J41" s="6" t="n">
        <v>2</v>
      </c>
      <c r="K41" s="6"/>
      <c r="L41" s="6"/>
      <c r="M41" s="6"/>
    </row>
    <row r="42" customFormat="false" ht="15.25" hidden="false" customHeight="false" outlineLevel="0" collapsed="false">
      <c r="A42" s="0" t="s">
        <v>91</v>
      </c>
      <c r="B42" s="1" t="n">
        <v>43902</v>
      </c>
      <c r="C42" s="6" t="n">
        <v>48</v>
      </c>
      <c r="D42" s="6" t="n">
        <v>1</v>
      </c>
      <c r="E42" s="6" t="n">
        <v>1</v>
      </c>
      <c r="F42" s="6"/>
      <c r="G42" s="6" t="n">
        <v>17</v>
      </c>
      <c r="H42" s="6" t="n">
        <v>30</v>
      </c>
      <c r="I42" s="6"/>
      <c r="J42" s="6" t="n">
        <v>2</v>
      </c>
      <c r="K42" s="6"/>
      <c r="L42" s="6"/>
      <c r="M42" s="6"/>
    </row>
    <row r="43" customFormat="false" ht="15.25" hidden="false" customHeight="false" outlineLevel="0" collapsed="false">
      <c r="A43" s="0" t="s">
        <v>91</v>
      </c>
      <c r="B43" s="1" t="n">
        <v>43903</v>
      </c>
      <c r="C43" s="6" t="n">
        <v>49</v>
      </c>
      <c r="D43" s="6" t="n">
        <v>1</v>
      </c>
      <c r="E43" s="6" t="n">
        <v>1</v>
      </c>
      <c r="F43" s="6"/>
      <c r="G43" s="6" t="n">
        <v>20</v>
      </c>
      <c r="H43" s="6" t="n">
        <v>28</v>
      </c>
      <c r="I43" s="6"/>
      <c r="J43" s="6" t="n">
        <v>2.1</v>
      </c>
      <c r="K43" s="6"/>
      <c r="L43" s="6"/>
      <c r="M43" s="6"/>
    </row>
    <row r="44" customFormat="false" ht="15.25" hidden="false" customHeight="false" outlineLevel="0" collapsed="false">
      <c r="A44" s="0" t="s">
        <v>91</v>
      </c>
      <c r="B44" s="1" t="n">
        <v>43904</v>
      </c>
      <c r="C44" s="6" t="n">
        <v>50</v>
      </c>
      <c r="D44" s="6" t="n">
        <v>1</v>
      </c>
      <c r="E44" s="6" t="n">
        <v>1</v>
      </c>
      <c r="F44" s="6"/>
      <c r="G44" s="6" t="n">
        <v>20</v>
      </c>
      <c r="H44" s="6" t="n">
        <v>29</v>
      </c>
      <c r="I44" s="6"/>
      <c r="J44" s="6" t="n">
        <v>2.1</v>
      </c>
      <c r="K44" s="6"/>
      <c r="L44" s="6"/>
      <c r="M44" s="6"/>
    </row>
    <row r="45" customFormat="false" ht="15.25" hidden="false" customHeight="false" outlineLevel="0" collapsed="false">
      <c r="A45" s="0" t="s">
        <v>91</v>
      </c>
      <c r="B45" s="1" t="n">
        <v>43905</v>
      </c>
      <c r="C45" s="6" t="n">
        <v>53</v>
      </c>
      <c r="D45" s="6" t="n">
        <v>3</v>
      </c>
      <c r="E45" s="6" t="n">
        <v>1</v>
      </c>
      <c r="F45" s="6"/>
      <c r="G45" s="6" t="n">
        <v>20</v>
      </c>
      <c r="H45" s="6" t="n">
        <v>32</v>
      </c>
      <c r="I45" s="6"/>
      <c r="J45" s="6" t="n">
        <v>2.2</v>
      </c>
      <c r="K45" s="6"/>
      <c r="L45" s="6"/>
      <c r="M45" s="6"/>
    </row>
    <row r="46" customFormat="false" ht="15.25" hidden="false" customHeight="false" outlineLevel="0" collapsed="false">
      <c r="A46" s="0" t="s">
        <v>91</v>
      </c>
      <c r="B46" s="1" t="n">
        <v>43906</v>
      </c>
      <c r="C46" s="6" t="n">
        <v>59</v>
      </c>
      <c r="D46" s="6" t="n">
        <v>6</v>
      </c>
      <c r="E46" s="6" t="n">
        <v>1</v>
      </c>
      <c r="F46" s="6"/>
      <c r="G46" s="6" t="n">
        <v>20</v>
      </c>
      <c r="H46" s="6" t="n">
        <v>38</v>
      </c>
      <c r="I46" s="6"/>
      <c r="J46" s="6" t="n">
        <v>2.5</v>
      </c>
      <c r="K46" s="6"/>
      <c r="L46" s="6"/>
      <c r="M46" s="6"/>
    </row>
    <row r="47" customFormat="false" ht="15.25" hidden="false" customHeight="false" outlineLevel="0" collapsed="false">
      <c r="A47" s="0" t="s">
        <v>91</v>
      </c>
      <c r="B47" s="1" t="n">
        <v>43907</v>
      </c>
      <c r="C47" s="6" t="n">
        <v>67</v>
      </c>
      <c r="D47" s="6" t="n">
        <v>8</v>
      </c>
      <c r="E47" s="6" t="n">
        <v>1</v>
      </c>
      <c r="F47" s="6"/>
      <c r="G47" s="6" t="n">
        <v>20</v>
      </c>
      <c r="H47" s="6" t="n">
        <v>46</v>
      </c>
      <c r="I47" s="6"/>
      <c r="J47" s="6" t="n">
        <v>2.8</v>
      </c>
      <c r="K47" s="6"/>
      <c r="L47" s="6"/>
      <c r="M47" s="6"/>
    </row>
    <row r="48" customFormat="false" ht="15.25" hidden="false" customHeight="false" outlineLevel="0" collapsed="false">
      <c r="A48" s="0" t="s">
        <v>91</v>
      </c>
      <c r="B48" s="1" t="n">
        <v>43908</v>
      </c>
      <c r="C48" s="6" t="n">
        <v>77</v>
      </c>
      <c r="D48" s="6" t="n">
        <v>10</v>
      </c>
      <c r="E48" s="6" t="n">
        <v>1</v>
      </c>
      <c r="F48" s="6"/>
      <c r="G48" s="6" t="n">
        <v>20</v>
      </c>
      <c r="H48" s="6" t="n">
        <v>56</v>
      </c>
      <c r="I48" s="6"/>
      <c r="J48" s="6" t="n">
        <v>3.2</v>
      </c>
      <c r="K48" s="6"/>
      <c r="L48" s="6"/>
      <c r="M48" s="6"/>
    </row>
    <row r="49" customFormat="false" ht="15.25" hidden="false" customHeight="false" outlineLevel="0" collapsed="false">
      <c r="A49" s="0" t="s">
        <v>91</v>
      </c>
      <c r="B49" s="1" t="n">
        <v>43909</v>
      </c>
      <c r="C49" s="6" t="n">
        <v>100</v>
      </c>
      <c r="D49" s="6" t="n">
        <v>23</v>
      </c>
      <c r="E49" s="6" t="n">
        <v>1</v>
      </c>
      <c r="F49" s="6"/>
      <c r="G49" s="6" t="n">
        <v>20</v>
      </c>
      <c r="H49" s="6" t="n">
        <v>79</v>
      </c>
      <c r="I49" s="6"/>
      <c r="J49" s="6" t="n">
        <v>4</v>
      </c>
      <c r="K49" s="6"/>
      <c r="L49" s="6"/>
      <c r="M49" s="6"/>
    </row>
    <row r="50" customFormat="false" ht="15.25" hidden="false" customHeight="false" outlineLevel="0" collapsed="false">
      <c r="A50" s="0" t="s">
        <v>91</v>
      </c>
      <c r="B50" s="1" t="n">
        <v>43910</v>
      </c>
      <c r="C50" s="6" t="n">
        <v>108</v>
      </c>
      <c r="D50" s="6" t="n">
        <v>8</v>
      </c>
      <c r="E50" s="6" t="n">
        <v>1</v>
      </c>
      <c r="F50" s="6"/>
      <c r="G50" s="6" t="n">
        <v>26</v>
      </c>
      <c r="H50" s="6" t="n">
        <v>81</v>
      </c>
      <c r="I50" s="6"/>
      <c r="J50" s="6" t="n">
        <v>5</v>
      </c>
      <c r="K50" s="6"/>
      <c r="L50" s="6"/>
      <c r="M50" s="6"/>
    </row>
    <row r="51" customFormat="false" ht="15.25" hidden="false" customHeight="false" outlineLevel="0" collapsed="false">
      <c r="A51" s="0" t="s">
        <v>91</v>
      </c>
      <c r="B51" s="1" t="n">
        <v>43911</v>
      </c>
      <c r="C51" s="6" t="n">
        <v>153</v>
      </c>
      <c r="D51" s="6" t="n">
        <v>45</v>
      </c>
      <c r="E51" s="6" t="n">
        <v>2</v>
      </c>
      <c r="F51" s="6" t="n">
        <v>1</v>
      </c>
      <c r="G51" s="6" t="n">
        <v>28</v>
      </c>
      <c r="H51" s="6" t="n">
        <v>123</v>
      </c>
      <c r="I51" s="6"/>
      <c r="J51" s="6" t="n">
        <v>6</v>
      </c>
      <c r="K51" s="6"/>
      <c r="L51" s="6"/>
      <c r="M51" s="6"/>
    </row>
    <row r="52" customFormat="false" ht="15.25" hidden="false" customHeight="false" outlineLevel="0" collapsed="false">
      <c r="A52" s="0" t="s">
        <v>91</v>
      </c>
      <c r="B52" s="1" t="n">
        <v>43912</v>
      </c>
      <c r="C52" s="6" t="n">
        <v>153</v>
      </c>
      <c r="D52" s="6" t="n">
        <v>0</v>
      </c>
      <c r="E52" s="6" t="n">
        <v>2</v>
      </c>
      <c r="F52" s="6"/>
      <c r="G52" s="6" t="n">
        <v>28</v>
      </c>
      <c r="H52" s="6" t="n">
        <v>123</v>
      </c>
      <c r="I52" s="6"/>
      <c r="J52" s="6" t="n">
        <v>6</v>
      </c>
      <c r="K52" s="6"/>
      <c r="L52" s="6"/>
      <c r="M52" s="6"/>
    </row>
    <row r="53" customFormat="false" ht="15.25" hidden="false" customHeight="false" outlineLevel="0" collapsed="false">
      <c r="A53" s="0" t="s">
        <v>91</v>
      </c>
      <c r="B53" s="1" t="n">
        <v>43913</v>
      </c>
      <c r="C53" s="6" t="n">
        <v>169</v>
      </c>
      <c r="D53" s="6" t="n">
        <v>16</v>
      </c>
      <c r="E53" s="6" t="n">
        <v>2</v>
      </c>
      <c r="F53" s="6"/>
      <c r="G53" s="6" t="n">
        <v>28</v>
      </c>
      <c r="H53" s="6" t="n">
        <v>139</v>
      </c>
      <c r="I53" s="6"/>
      <c r="J53" s="6" t="n">
        <v>7</v>
      </c>
      <c r="K53" s="6"/>
      <c r="L53" s="6"/>
      <c r="M53" s="6"/>
    </row>
    <row r="54" customFormat="false" ht="15.25" hidden="false" customHeight="false" outlineLevel="0" collapsed="false">
      <c r="A54" s="0" t="s">
        <v>91</v>
      </c>
      <c r="B54" s="1" t="n">
        <v>43914</v>
      </c>
      <c r="C54" s="6" t="n">
        <v>195</v>
      </c>
      <c r="D54" s="6" t="n">
        <v>26</v>
      </c>
      <c r="E54" s="6" t="n">
        <v>2</v>
      </c>
      <c r="F54" s="6"/>
      <c r="G54" s="6" t="n">
        <v>28</v>
      </c>
      <c r="H54" s="6" t="n">
        <v>165</v>
      </c>
      <c r="I54" s="6"/>
      <c r="J54" s="6" t="n">
        <v>8</v>
      </c>
      <c r="K54" s="6"/>
      <c r="L54" s="6"/>
      <c r="M54" s="6"/>
    </row>
    <row r="55" customFormat="false" ht="15.25" hidden="false" customHeight="false" outlineLevel="0" collapsed="false">
      <c r="A55" s="0" t="s">
        <v>91</v>
      </c>
      <c r="B55" s="1" t="n">
        <v>43915</v>
      </c>
      <c r="C55" s="8" t="n">
        <v>216</v>
      </c>
      <c r="D55" s="8" t="n">
        <v>21</v>
      </c>
      <c r="E55" s="8" t="n">
        <v>2</v>
      </c>
      <c r="F55" s="8"/>
      <c r="G55" s="8" t="n">
        <v>29</v>
      </c>
      <c r="H55" s="8" t="n">
        <v>185</v>
      </c>
      <c r="I55" s="8"/>
      <c r="J55" s="8" t="n">
        <v>9</v>
      </c>
      <c r="K55" s="8" t="n">
        <v>0.08</v>
      </c>
      <c r="L55" s="8"/>
      <c r="M55" s="8"/>
    </row>
    <row r="56" customFormat="false" ht="15.25" hidden="false" customHeight="false" outlineLevel="0" collapsed="false">
      <c r="A56" s="0" t="s">
        <v>91</v>
      </c>
      <c r="B56" s="1" t="n">
        <v>43916</v>
      </c>
      <c r="C56" s="8" t="n">
        <v>235</v>
      </c>
      <c r="D56" s="8" t="n">
        <v>19</v>
      </c>
      <c r="E56" s="8" t="n">
        <v>2</v>
      </c>
      <c r="F56" s="8"/>
      <c r="G56" s="8" t="n">
        <v>29</v>
      </c>
      <c r="H56" s="8" t="n">
        <v>204</v>
      </c>
      <c r="I56" s="8"/>
      <c r="J56" s="8" t="n">
        <v>10</v>
      </c>
      <c r="K56" s="8" t="n">
        <v>0.08</v>
      </c>
      <c r="L56" s="8"/>
      <c r="M56" s="8"/>
    </row>
    <row r="57" customFormat="false" ht="15.25" hidden="false" customHeight="false" outlineLevel="0" collapsed="false">
      <c r="A57" s="0" t="s">
        <v>91</v>
      </c>
      <c r="B57" s="1" t="n">
        <v>43917</v>
      </c>
      <c r="C57" s="8" t="n">
        <v>252</v>
      </c>
      <c r="D57" s="8" t="n">
        <v>17</v>
      </c>
      <c r="E57" s="8" t="n">
        <v>2</v>
      </c>
      <c r="F57" s="8"/>
      <c r="G57" s="8" t="n">
        <v>29</v>
      </c>
      <c r="H57" s="8" t="n">
        <v>221</v>
      </c>
      <c r="I57" s="8"/>
      <c r="J57" s="8" t="n">
        <v>11</v>
      </c>
      <c r="K57" s="8" t="n">
        <v>0.08</v>
      </c>
      <c r="L57" s="8"/>
      <c r="M57" s="8"/>
    </row>
    <row r="58" customFormat="false" ht="15.25" hidden="false" customHeight="false" outlineLevel="0" collapsed="false">
      <c r="A58" s="0" t="s">
        <v>91</v>
      </c>
      <c r="B58" s="1" t="n">
        <v>43918</v>
      </c>
      <c r="C58" s="8" t="n">
        <v>267</v>
      </c>
      <c r="D58" s="8" t="n">
        <v>15</v>
      </c>
      <c r="E58" s="8" t="n">
        <v>2</v>
      </c>
      <c r="F58" s="8"/>
      <c r="G58" s="8" t="n">
        <v>30</v>
      </c>
      <c r="H58" s="8" t="n">
        <v>235</v>
      </c>
      <c r="I58" s="8"/>
      <c r="J58" s="8" t="n">
        <v>11</v>
      </c>
      <c r="K58" s="8" t="n">
        <v>0.08</v>
      </c>
      <c r="L58" s="8"/>
      <c r="M58" s="8"/>
    </row>
    <row r="59" customFormat="false" ht="15.25" hidden="false" customHeight="false" outlineLevel="0" collapsed="false">
      <c r="A59" s="0" t="s">
        <v>91</v>
      </c>
      <c r="B59" s="1" t="n">
        <v>43919</v>
      </c>
      <c r="C59" s="8" t="n">
        <v>283</v>
      </c>
      <c r="D59" s="8" t="n">
        <v>16</v>
      </c>
      <c r="E59" s="8" t="n">
        <v>2</v>
      </c>
      <c r="F59" s="8"/>
      <c r="G59" s="8" t="n">
        <v>30</v>
      </c>
      <c r="H59" s="8" t="n">
        <v>251</v>
      </c>
      <c r="I59" s="8"/>
      <c r="J59" s="8" t="n">
        <v>12</v>
      </c>
      <c r="K59" s="8" t="n">
        <v>0.08</v>
      </c>
      <c r="L59" s="8"/>
      <c r="M59" s="8"/>
    </row>
    <row r="60" customFormat="false" ht="15.25" hidden="false" customHeight="false" outlineLevel="0" collapsed="false">
      <c r="A60" s="0" t="s">
        <v>91</v>
      </c>
      <c r="B60" s="1" t="n">
        <v>43920</v>
      </c>
      <c r="C60" s="8" t="n">
        <v>298</v>
      </c>
      <c r="D60" s="8" t="n">
        <v>15</v>
      </c>
      <c r="E60" s="8" t="n">
        <v>2</v>
      </c>
      <c r="F60" s="8"/>
      <c r="G60" s="8" t="n">
        <v>39</v>
      </c>
      <c r="H60" s="8" t="n">
        <v>257</v>
      </c>
      <c r="I60" s="8"/>
      <c r="J60" s="8" t="n">
        <v>13</v>
      </c>
      <c r="K60" s="8" t="n">
        <v>0.08</v>
      </c>
      <c r="L60" s="8"/>
      <c r="M60" s="8"/>
    </row>
    <row r="61" customFormat="false" ht="15.25" hidden="false" customHeight="false" outlineLevel="0" collapsed="false">
      <c r="A61" s="0" t="s">
        <v>91</v>
      </c>
      <c r="B61" s="1" t="n">
        <v>43921</v>
      </c>
      <c r="C61" s="8" t="n">
        <v>306</v>
      </c>
      <c r="D61" s="8" t="n">
        <v>8</v>
      </c>
      <c r="E61" s="8" t="n">
        <v>5</v>
      </c>
      <c r="F61" s="8" t="n">
        <v>3</v>
      </c>
      <c r="G61" s="8" t="n">
        <v>39</v>
      </c>
      <c r="H61" s="8" t="n">
        <v>262</v>
      </c>
      <c r="I61" s="8"/>
      <c r="J61" s="8" t="n">
        <v>13</v>
      </c>
      <c r="K61" s="8" t="n">
        <v>0.2</v>
      </c>
      <c r="L61" s="8"/>
      <c r="M61" s="8"/>
    </row>
    <row r="62" customFormat="false" ht="15.25" hidden="false" customHeight="false" outlineLevel="0" collapsed="false">
      <c r="A62" s="0" t="s">
        <v>91</v>
      </c>
      <c r="B62" s="1" t="n">
        <v>43922</v>
      </c>
      <c r="C62" s="8" t="n">
        <v>322</v>
      </c>
      <c r="D62" s="8" t="n">
        <v>16</v>
      </c>
      <c r="E62" s="8" t="n">
        <v>5</v>
      </c>
      <c r="F62" s="8"/>
      <c r="G62" s="8" t="n">
        <v>39</v>
      </c>
      <c r="H62" s="8" t="n">
        <v>278</v>
      </c>
      <c r="I62" s="8"/>
      <c r="J62" s="8" t="n">
        <v>14</v>
      </c>
      <c r="K62" s="8" t="n">
        <v>0.2</v>
      </c>
      <c r="L62" s="8"/>
      <c r="M62" s="8"/>
    </row>
    <row r="63" customFormat="false" ht="15.25" hidden="false" customHeight="false" outlineLevel="0" collapsed="false">
      <c r="A63" s="0" t="s">
        <v>91</v>
      </c>
      <c r="B63" s="1" t="n">
        <v>43923</v>
      </c>
      <c r="C63" s="8" t="n">
        <v>329</v>
      </c>
      <c r="D63" s="8" t="n">
        <v>7</v>
      </c>
      <c r="E63" s="8" t="n">
        <v>5</v>
      </c>
      <c r="F63" s="8"/>
      <c r="G63" s="8" t="n">
        <v>45</v>
      </c>
      <c r="H63" s="8" t="n">
        <v>279</v>
      </c>
      <c r="I63" s="8"/>
      <c r="J63" s="8" t="n">
        <v>14</v>
      </c>
      <c r="K63" s="8" t="n">
        <v>0.2</v>
      </c>
      <c r="L63" s="8"/>
      <c r="M63" s="8"/>
    </row>
    <row r="64" customFormat="false" ht="15.25" hidden="false" customHeight="false" outlineLevel="0" collapsed="false">
      <c r="A64" s="0" t="s">
        <v>91</v>
      </c>
      <c r="B64" s="1" t="n">
        <v>43924</v>
      </c>
      <c r="C64" s="8" t="n">
        <v>339</v>
      </c>
      <c r="D64" s="8" t="n">
        <v>10</v>
      </c>
      <c r="E64" s="8" t="n">
        <v>5</v>
      </c>
      <c r="F64" s="8"/>
      <c r="G64" s="8" t="n">
        <v>50</v>
      </c>
      <c r="H64" s="8" t="n">
        <v>284</v>
      </c>
      <c r="I64" s="8"/>
      <c r="J64" s="8" t="n">
        <v>14</v>
      </c>
      <c r="K64" s="8" t="n">
        <v>0.2</v>
      </c>
      <c r="L64" s="8"/>
      <c r="M64" s="8"/>
    </row>
    <row r="65" customFormat="false" ht="15.25" hidden="false" customHeight="false" outlineLevel="0" collapsed="false">
      <c r="A65" s="0" t="s">
        <v>91</v>
      </c>
      <c r="B65" s="1" t="n">
        <v>43925</v>
      </c>
      <c r="C65" s="8" t="n">
        <v>348</v>
      </c>
      <c r="D65" s="8" t="n">
        <v>9</v>
      </c>
      <c r="E65" s="8" t="n">
        <v>5</v>
      </c>
      <c r="F65" s="8"/>
      <c r="G65" s="8" t="n">
        <v>50</v>
      </c>
      <c r="H65" s="8" t="n">
        <v>293</v>
      </c>
      <c r="I65" s="8"/>
      <c r="J65" s="8" t="n">
        <v>15</v>
      </c>
      <c r="K65" s="8" t="n">
        <v>0.2</v>
      </c>
      <c r="L65" s="8"/>
      <c r="M65" s="8"/>
    </row>
    <row r="66" customFormat="false" ht="15.25" hidden="false" customHeight="false" outlineLevel="0" collapsed="false">
      <c r="A66" s="0" t="s">
        <v>91</v>
      </c>
      <c r="B66" s="1" t="n">
        <v>43926</v>
      </c>
      <c r="C66" s="8" t="n">
        <v>355</v>
      </c>
      <c r="D66" s="8" t="n">
        <v>7</v>
      </c>
      <c r="E66" s="8" t="n">
        <v>5</v>
      </c>
      <c r="F66" s="8"/>
      <c r="G66" s="8" t="n">
        <v>50</v>
      </c>
      <c r="H66" s="8" t="n">
        <v>300</v>
      </c>
      <c r="I66" s="8"/>
      <c r="J66" s="8" t="n">
        <v>15</v>
      </c>
      <c r="K66" s="8" t="n">
        <v>0.2</v>
      </c>
      <c r="L66" s="8" t="n">
        <v>35442</v>
      </c>
      <c r="M66" s="8" t="n">
        <v>1488</v>
      </c>
    </row>
    <row r="67" customFormat="false" ht="15.25" hidden="false" customHeight="false" outlineLevel="0" collapsed="false">
      <c r="A67" s="0" t="s">
        <v>91</v>
      </c>
      <c r="B67" s="1" t="n">
        <v>43927</v>
      </c>
      <c r="C67" s="8" t="n">
        <v>363</v>
      </c>
      <c r="D67" s="8" t="n">
        <v>8</v>
      </c>
      <c r="E67" s="8" t="n">
        <v>5</v>
      </c>
      <c r="F67" s="8"/>
      <c r="G67" s="8" t="n">
        <v>54</v>
      </c>
      <c r="H67" s="8" t="n">
        <v>304</v>
      </c>
      <c r="I67" s="8"/>
      <c r="J67" s="8" t="n">
        <v>15</v>
      </c>
      <c r="K67" s="8" t="n">
        <v>0.2</v>
      </c>
      <c r="L67" s="8" t="n">
        <v>37219</v>
      </c>
      <c r="M67" s="8" t="n">
        <v>1563</v>
      </c>
    </row>
    <row r="68" customFormat="false" ht="15.25" hidden="false" customHeight="false" outlineLevel="0" collapsed="false">
      <c r="A68" s="0" t="s">
        <v>91</v>
      </c>
      <c r="B68" s="1" t="n">
        <v>43928</v>
      </c>
      <c r="C68" s="13" t="n">
        <v>373</v>
      </c>
      <c r="D68" s="13" t="n">
        <v>10</v>
      </c>
      <c r="E68" s="13" t="n">
        <v>5</v>
      </c>
      <c r="F68" s="13"/>
      <c r="G68" s="13" t="n">
        <v>57</v>
      </c>
      <c r="H68" s="13" t="n">
        <v>311</v>
      </c>
      <c r="I68" s="13"/>
      <c r="J68" s="13" t="n">
        <v>16</v>
      </c>
      <c r="K68" s="13" t="n">
        <v>0.2</v>
      </c>
      <c r="L68" s="13" t="n">
        <v>37219</v>
      </c>
      <c r="M68" s="13" t="n">
        <v>1563</v>
      </c>
    </row>
    <row r="69" customFormat="false" ht="15.25" hidden="false" customHeight="false" outlineLevel="0" collapsed="false">
      <c r="A69" s="0" t="s">
        <v>91</v>
      </c>
      <c r="B69" s="1" t="n">
        <v>43929</v>
      </c>
      <c r="C69" s="12" t="n">
        <v>376</v>
      </c>
      <c r="D69" s="12" t="n">
        <v>3</v>
      </c>
      <c r="E69" s="12" t="n">
        <v>5</v>
      </c>
      <c r="F69" s="12"/>
      <c r="G69" s="12" t="n">
        <v>61</v>
      </c>
      <c r="H69" s="12" t="n">
        <v>310</v>
      </c>
      <c r="I69" s="12"/>
      <c r="J69" s="12" t="n">
        <v>16</v>
      </c>
      <c r="K69" s="12" t="n">
        <v>0.2</v>
      </c>
      <c r="L69" s="12" t="n">
        <v>40702</v>
      </c>
      <c r="M69" s="12" t="n">
        <v>1709</v>
      </c>
    </row>
    <row r="70" customFormat="false" ht="15.25" hidden="false" customHeight="false" outlineLevel="0" collapsed="false">
      <c r="A70" s="0" t="s">
        <v>91</v>
      </c>
      <c r="B70" s="1" t="n">
        <v>43930</v>
      </c>
      <c r="C70" s="12" t="n">
        <v>379</v>
      </c>
      <c r="D70" s="12" t="n">
        <v>3</v>
      </c>
      <c r="E70" s="12" t="n">
        <v>5</v>
      </c>
      <c r="F70" s="12"/>
      <c r="G70" s="12" t="n">
        <v>67</v>
      </c>
      <c r="H70" s="12" t="n">
        <v>307</v>
      </c>
      <c r="I70" s="12"/>
      <c r="J70" s="12" t="n">
        <v>16</v>
      </c>
      <c r="K70" s="12" t="n">
        <v>0.2</v>
      </c>
      <c r="L70" s="12" t="n">
        <v>40702</v>
      </c>
      <c r="M70" s="12" t="n">
        <v>1709</v>
      </c>
    </row>
    <row r="71" customFormat="false" ht="15.25" hidden="false" customHeight="false" outlineLevel="0" collapsed="false">
      <c r="A71" s="0" t="s">
        <v>91</v>
      </c>
      <c r="B71" s="1" t="n">
        <v>43931</v>
      </c>
      <c r="C71" s="12" t="n">
        <v>380</v>
      </c>
      <c r="D71" s="12" t="n">
        <v>1</v>
      </c>
      <c r="E71" s="12" t="n">
        <v>5</v>
      </c>
      <c r="F71" s="12"/>
      <c r="G71" s="12" t="n">
        <v>80</v>
      </c>
      <c r="H71" s="12" t="n">
        <v>295</v>
      </c>
      <c r="I71" s="12"/>
      <c r="J71" s="12" t="n">
        <v>16</v>
      </c>
      <c r="K71" s="12" t="n">
        <v>0.2</v>
      </c>
      <c r="L71" s="12" t="n">
        <v>42315</v>
      </c>
      <c r="M71" s="12" t="n">
        <v>1777</v>
      </c>
    </row>
    <row r="72" customFormat="false" ht="15.25" hidden="false" customHeight="false" outlineLevel="0" collapsed="false">
      <c r="A72" s="0" t="s">
        <v>91</v>
      </c>
      <c r="B72" s="1" t="n">
        <v>43932</v>
      </c>
      <c r="C72" s="12" t="n">
        <v>382</v>
      </c>
      <c r="D72" s="12" t="n">
        <v>2</v>
      </c>
      <c r="E72" s="12" t="n">
        <v>6</v>
      </c>
      <c r="F72" s="12" t="n">
        <v>1</v>
      </c>
      <c r="G72" s="12" t="n">
        <v>91</v>
      </c>
      <c r="H72" s="12" t="n">
        <v>285</v>
      </c>
      <c r="I72" s="12"/>
      <c r="J72" s="12" t="n">
        <v>16</v>
      </c>
      <c r="K72" s="12" t="n">
        <v>0.3</v>
      </c>
      <c r="L72" s="12" t="n">
        <v>43886</v>
      </c>
      <c r="M72" s="12" t="n">
        <v>1843</v>
      </c>
    </row>
    <row r="73" customFormat="false" ht="15.25" hidden="false" customHeight="false" outlineLevel="0" collapsed="false">
      <c r="A73" s="0" t="s">
        <v>91</v>
      </c>
      <c r="B73" s="1" t="n">
        <v>43933</v>
      </c>
      <c r="C73" s="12" t="n">
        <v>385</v>
      </c>
      <c r="D73" s="12" t="n">
        <v>3</v>
      </c>
      <c r="E73" s="12" t="n">
        <v>6</v>
      </c>
      <c r="F73" s="12"/>
      <c r="G73" s="12" t="n">
        <v>99</v>
      </c>
      <c r="H73" s="12" t="n">
        <v>280</v>
      </c>
      <c r="I73" s="12"/>
      <c r="J73" s="12" t="n">
        <v>16</v>
      </c>
      <c r="K73" s="12" t="n">
        <v>0.3</v>
      </c>
      <c r="L73" s="12" t="n">
        <v>45436</v>
      </c>
      <c r="M73" s="12" t="n">
        <v>1908</v>
      </c>
    </row>
    <row r="74" customFormat="false" ht="15.25" hidden="false" customHeight="false" outlineLevel="0" collapsed="false">
      <c r="A74" s="0" t="s">
        <v>91</v>
      </c>
      <c r="B74" s="1" t="n">
        <v>43934</v>
      </c>
      <c r="C74" s="12" t="n">
        <v>388</v>
      </c>
      <c r="D74" s="12" t="n">
        <v>3</v>
      </c>
      <c r="E74" s="12" t="n">
        <v>6</v>
      </c>
      <c r="F74" s="12"/>
      <c r="G74" s="12" t="n">
        <v>109</v>
      </c>
      <c r="H74" s="12" t="n">
        <v>273</v>
      </c>
      <c r="I74" s="12"/>
      <c r="J74" s="12" t="n">
        <v>16</v>
      </c>
      <c r="K74" s="12" t="n">
        <v>0.3</v>
      </c>
      <c r="L74" s="12" t="n">
        <v>46547</v>
      </c>
      <c r="M74" s="12" t="n">
        <v>1954</v>
      </c>
    </row>
    <row r="75" customFormat="false" ht="15.25" hidden="false" customHeight="false" outlineLevel="0" collapsed="false">
      <c r="A75" s="0" t="s">
        <v>91</v>
      </c>
      <c r="B75" s="1" t="n">
        <v>43935</v>
      </c>
      <c r="C75" s="12" t="n">
        <v>393</v>
      </c>
      <c r="D75" s="12" t="n">
        <v>5</v>
      </c>
      <c r="E75" s="12" t="n">
        <v>6</v>
      </c>
      <c r="F75" s="12"/>
      <c r="G75" s="12" t="n">
        <v>114</v>
      </c>
      <c r="H75" s="12" t="n">
        <v>273</v>
      </c>
      <c r="I75" s="12"/>
      <c r="J75" s="12" t="n">
        <v>17</v>
      </c>
      <c r="K75" s="12" t="n">
        <v>0.3</v>
      </c>
      <c r="L75" s="12" t="n">
        <v>47215</v>
      </c>
      <c r="M75" s="12" t="n">
        <v>1982</v>
      </c>
    </row>
    <row r="76" customFormat="false" ht="15.25" hidden="false" customHeight="false" outlineLevel="0" collapsed="false">
      <c r="A76" s="0" t="s">
        <v>91</v>
      </c>
      <c r="B76" s="1" t="n">
        <v>43936</v>
      </c>
      <c r="C76" s="12" t="n">
        <v>393</v>
      </c>
      <c r="D76" s="12" t="n">
        <v>0</v>
      </c>
      <c r="E76" s="12" t="n">
        <v>6</v>
      </c>
      <c r="F76" s="12"/>
      <c r="G76" s="12" t="n">
        <v>124</v>
      </c>
      <c r="H76" s="12" t="n">
        <v>263</v>
      </c>
      <c r="I76" s="12"/>
      <c r="J76" s="12" t="n">
        <v>17</v>
      </c>
      <c r="K76" s="12" t="n">
        <v>0.3</v>
      </c>
      <c r="L76" s="12" t="n">
        <v>48549</v>
      </c>
      <c r="M76" s="12" t="n">
        <v>2038</v>
      </c>
    </row>
    <row r="77" customFormat="false" ht="15.25" hidden="false" customHeight="false" outlineLevel="0" collapsed="false">
      <c r="A77" s="0" t="s">
        <v>91</v>
      </c>
      <c r="B77" s="1" t="n">
        <v>43937</v>
      </c>
      <c r="C77" s="12" t="n">
        <v>395</v>
      </c>
      <c r="D77" s="12" t="n">
        <v>2</v>
      </c>
      <c r="E77" s="12" t="n">
        <v>6</v>
      </c>
      <c r="F77" s="12"/>
      <c r="G77" s="12" t="n">
        <v>137</v>
      </c>
      <c r="H77" s="12" t="n">
        <v>252</v>
      </c>
      <c r="I77" s="12"/>
      <c r="J77" s="12" t="n">
        <v>17</v>
      </c>
      <c r="K77" s="12" t="n">
        <v>0.3</v>
      </c>
      <c r="L77" s="12" t="n">
        <v>49748</v>
      </c>
      <c r="M77" s="12" t="n">
        <v>2089</v>
      </c>
    </row>
    <row r="78" customFormat="false" ht="15.25" hidden="false" customHeight="false" outlineLevel="0" collapsed="false">
      <c r="A78" s="0" t="s">
        <v>91</v>
      </c>
      <c r="B78" s="1" t="n">
        <v>43938</v>
      </c>
      <c r="C78" s="12" t="n">
        <v>395</v>
      </c>
      <c r="D78" s="12"/>
      <c r="E78" s="12" t="n">
        <v>6</v>
      </c>
      <c r="F78" s="12"/>
      <c r="G78" s="12" t="n">
        <v>155</v>
      </c>
      <c r="H78" s="12" t="n">
        <v>234</v>
      </c>
      <c r="I78" s="12"/>
      <c r="J78" s="12" t="n">
        <v>17</v>
      </c>
      <c r="K78" s="12" t="n">
        <v>0.3</v>
      </c>
      <c r="L78" s="12" t="n">
        <v>50703</v>
      </c>
      <c r="M78" s="12" t="n">
        <v>2129</v>
      </c>
    </row>
    <row r="79" customFormat="false" ht="15.25" hidden="false" customHeight="false" outlineLevel="0" collapsed="false">
      <c r="A79" s="0" t="s">
        <v>91</v>
      </c>
      <c r="B79" s="1" t="n">
        <v>43939</v>
      </c>
      <c r="C79" s="12" t="n">
        <v>395</v>
      </c>
      <c r="D79" s="12"/>
      <c r="E79" s="12" t="n">
        <v>6</v>
      </c>
      <c r="F79" s="12"/>
      <c r="G79" s="12" t="n">
        <v>166</v>
      </c>
      <c r="H79" s="12" t="n">
        <v>223</v>
      </c>
      <c r="I79" s="12"/>
      <c r="J79" s="12" t="n">
        <v>17</v>
      </c>
      <c r="K79" s="12" t="n">
        <v>0.3</v>
      </c>
      <c r="L79" s="12" t="n">
        <v>51603</v>
      </c>
      <c r="M79" s="12" t="n">
        <v>2167</v>
      </c>
    </row>
    <row r="80" customFormat="false" ht="15.25" hidden="false" customHeight="false" outlineLevel="0" collapsed="false">
      <c r="A80" s="0" t="s">
        <v>91</v>
      </c>
      <c r="B80" s="1" t="n">
        <v>43940</v>
      </c>
      <c r="C80" s="6" t="n">
        <v>398</v>
      </c>
      <c r="D80" s="6" t="n">
        <v>3</v>
      </c>
      <c r="E80" s="6" t="n">
        <v>6</v>
      </c>
      <c r="F80" s="6"/>
      <c r="G80" s="6" t="n">
        <v>178</v>
      </c>
      <c r="H80" s="6" t="n">
        <v>214</v>
      </c>
      <c r="I80" s="6"/>
      <c r="J80" s="6" t="n">
        <v>17</v>
      </c>
      <c r="K80" s="6" t="n">
        <v>0.3</v>
      </c>
      <c r="L80" s="8" t="n">
        <v>52445</v>
      </c>
      <c r="M80" s="8" t="n">
        <v>2202</v>
      </c>
    </row>
    <row r="81" customFormat="false" ht="15.25" hidden="false" customHeight="false" outlineLevel="0" collapsed="false">
      <c r="A81" s="0" t="s">
        <v>91</v>
      </c>
      <c r="B81" s="1" t="n">
        <v>43941</v>
      </c>
      <c r="C81" s="12" t="n">
        <v>420</v>
      </c>
      <c r="D81" s="12" t="n">
        <v>22</v>
      </c>
      <c r="E81" s="12" t="n">
        <v>6</v>
      </c>
      <c r="F81" s="12"/>
      <c r="G81" s="12" t="n">
        <v>189</v>
      </c>
      <c r="H81" s="12" t="n">
        <v>225</v>
      </c>
      <c r="I81" s="12"/>
      <c r="J81" s="12" t="n">
        <v>18</v>
      </c>
      <c r="K81" s="12" t="n">
        <v>0.3</v>
      </c>
      <c r="L81" s="12" t="n">
        <v>53005</v>
      </c>
      <c r="M81" s="12" t="n">
        <v>2226</v>
      </c>
    </row>
    <row r="82" customFormat="false" ht="15.25" hidden="false" customHeight="false" outlineLevel="0" collapsed="false">
      <c r="A82" s="0" t="s">
        <v>91</v>
      </c>
      <c r="B82" s="1" t="n">
        <v>43942</v>
      </c>
      <c r="C82" s="6" t="n">
        <v>422</v>
      </c>
      <c r="D82" s="6" t="n">
        <v>2</v>
      </c>
      <c r="E82" s="6" t="n">
        <v>6</v>
      </c>
      <c r="F82" s="6"/>
      <c r="G82" s="6" t="n">
        <v>203</v>
      </c>
      <c r="H82" s="6" t="n">
        <v>213</v>
      </c>
      <c r="I82" s="6"/>
      <c r="J82" s="6" t="n">
        <v>18</v>
      </c>
      <c r="K82" s="6" t="n">
        <v>0.3</v>
      </c>
      <c r="L82" s="6" t="n">
        <v>53632</v>
      </c>
      <c r="M82" s="6" t="n">
        <v>2252</v>
      </c>
    </row>
    <row r="83" customFormat="false" ht="15.25" hidden="false" customHeight="false" outlineLevel="0" collapsed="false">
      <c r="A83" s="0" t="s">
        <v>91</v>
      </c>
      <c r="B83" s="1" t="n">
        <v>43943</v>
      </c>
      <c r="C83" s="6" t="n">
        <v>425</v>
      </c>
      <c r="D83" s="6" t="n">
        <v>3</v>
      </c>
      <c r="E83" s="6" t="n">
        <v>6</v>
      </c>
      <c r="F83" s="6"/>
      <c r="G83" s="6" t="n">
        <v>217</v>
      </c>
      <c r="H83" s="6" t="n">
        <v>202</v>
      </c>
      <c r="I83" s="6"/>
      <c r="J83" s="6" t="n">
        <v>18</v>
      </c>
      <c r="K83" s="6" t="n">
        <v>0.3</v>
      </c>
      <c r="L83" s="6" t="n">
        <v>55476</v>
      </c>
      <c r="M83" s="6" t="n">
        <v>2329</v>
      </c>
    </row>
    <row r="84" customFormat="false" ht="15.25" hidden="false" customHeight="false" outlineLevel="0" collapsed="false">
      <c r="A84" s="0" t="s">
        <v>91</v>
      </c>
      <c r="B84" s="1" t="n">
        <v>43944</v>
      </c>
      <c r="C84" s="6" t="n">
        <v>426</v>
      </c>
      <c r="D84" s="6" t="n">
        <v>1</v>
      </c>
      <c r="E84" s="6" t="n">
        <v>6</v>
      </c>
      <c r="F84" s="6"/>
      <c r="G84" s="6" t="n">
        <v>236</v>
      </c>
      <c r="H84" s="6" t="n">
        <v>184</v>
      </c>
      <c r="I84" s="6"/>
      <c r="J84" s="6" t="n">
        <v>18</v>
      </c>
      <c r="K84" s="6" t="n">
        <v>0.3</v>
      </c>
      <c r="L84" s="6" t="n">
        <v>56853</v>
      </c>
      <c r="M84" s="6" t="n">
        <v>2387</v>
      </c>
    </row>
    <row r="85" customFormat="false" ht="15.25" hidden="false" customHeight="false" outlineLevel="0" collapsed="false">
      <c r="A85" s="0" t="s">
        <v>91</v>
      </c>
      <c r="B85" s="1" t="n">
        <v>43945</v>
      </c>
      <c r="C85" s="6" t="n">
        <v>427</v>
      </c>
      <c r="D85" s="6" t="n">
        <v>1</v>
      </c>
      <c r="E85" s="6" t="n">
        <v>6</v>
      </c>
      <c r="F85" s="6"/>
      <c r="G85" s="6" t="n">
        <v>253</v>
      </c>
      <c r="H85" s="6" t="n">
        <v>168</v>
      </c>
      <c r="I85" s="6"/>
      <c r="J85" s="6" t="n">
        <v>18</v>
      </c>
      <c r="K85" s="6" t="n">
        <v>0.3</v>
      </c>
      <c r="L85" s="6" t="n">
        <v>58003</v>
      </c>
      <c r="M85" s="6" t="n">
        <v>2435</v>
      </c>
    </row>
    <row r="86" customFormat="false" ht="15.25" hidden="false" customHeight="false" outlineLevel="0" collapsed="false">
      <c r="A86" s="0" t="s">
        <v>91</v>
      </c>
      <c r="B86" s="1" t="n">
        <v>43946</v>
      </c>
      <c r="C86" s="6" t="n">
        <v>428</v>
      </c>
      <c r="D86" s="6" t="n">
        <v>1</v>
      </c>
      <c r="E86" s="6" t="n">
        <v>6</v>
      </c>
      <c r="F86" s="6"/>
      <c r="G86" s="6" t="n">
        <v>264</v>
      </c>
      <c r="H86" s="6" t="n">
        <v>158</v>
      </c>
      <c r="I86" s="6"/>
      <c r="J86" s="6" t="n">
        <v>18</v>
      </c>
      <c r="K86" s="6" t="n">
        <v>0.3</v>
      </c>
      <c r="L86" s="6" t="n">
        <v>59026</v>
      </c>
      <c r="M86" s="6" t="n">
        <v>2478</v>
      </c>
    </row>
    <row r="87" customFormat="false" ht="15.25" hidden="false" customHeight="false" outlineLevel="0" collapsed="false">
      <c r="A87" s="0" t="s">
        <v>91</v>
      </c>
      <c r="B87" s="1" t="n">
        <v>43947</v>
      </c>
      <c r="C87" s="6" t="n">
        <v>429</v>
      </c>
      <c r="D87" s="6" t="n">
        <v>1</v>
      </c>
      <c r="E87" s="6" t="n">
        <v>6</v>
      </c>
      <c r="F87" s="6"/>
      <c r="G87" s="6" t="n">
        <v>275</v>
      </c>
      <c r="H87" s="6" t="n">
        <v>148</v>
      </c>
      <c r="I87" s="6"/>
      <c r="J87" s="6" t="n">
        <v>18</v>
      </c>
      <c r="K87" s="6" t="n">
        <v>0.3</v>
      </c>
      <c r="L87" s="6" t="n">
        <v>59840</v>
      </c>
      <c r="M87" s="6" t="n">
        <v>2513</v>
      </c>
    </row>
    <row r="88" customFormat="false" ht="15.25" hidden="false" customHeight="false" outlineLevel="0" collapsed="false">
      <c r="A88" s="0" t="s">
        <v>91</v>
      </c>
      <c r="B88" s="1" t="n">
        <v>43948</v>
      </c>
      <c r="C88" s="6" t="n">
        <v>429</v>
      </c>
      <c r="D88" s="6"/>
      <c r="E88" s="6" t="n">
        <v>6</v>
      </c>
      <c r="F88" s="6"/>
      <c r="G88" s="6" t="n">
        <v>281</v>
      </c>
      <c r="H88" s="6" t="n">
        <v>142</v>
      </c>
      <c r="I88" s="6"/>
      <c r="J88" s="6" t="n">
        <v>18</v>
      </c>
      <c r="K88" s="6" t="n">
        <v>0.3</v>
      </c>
      <c r="L88" s="6" t="n">
        <v>60459</v>
      </c>
      <c r="M88" s="6" t="n">
        <v>2539</v>
      </c>
    </row>
    <row r="89" customFormat="false" ht="15.25" hidden="false" customHeight="false" outlineLevel="0" collapsed="false">
      <c r="A89" s="0" t="s">
        <v>91</v>
      </c>
      <c r="B89" s="1" t="n">
        <v>43949</v>
      </c>
      <c r="C89" s="6" t="n">
        <v>429</v>
      </c>
      <c r="D89" s="6"/>
      <c r="E89" s="6" t="n">
        <v>6</v>
      </c>
      <c r="F89" s="6"/>
      <c r="G89" s="6" t="n">
        <v>290</v>
      </c>
      <c r="H89" s="6" t="n">
        <v>133</v>
      </c>
      <c r="I89" s="6"/>
      <c r="J89" s="6" t="n">
        <v>18</v>
      </c>
      <c r="K89" s="6" t="n">
        <v>0.3</v>
      </c>
      <c r="L89" s="6" t="n">
        <v>60956</v>
      </c>
      <c r="M89" s="6" t="n">
        <v>2559</v>
      </c>
    </row>
    <row r="90" customFormat="false" ht="15.25" hidden="false" customHeight="false" outlineLevel="0" collapsed="false">
      <c r="A90" s="0" t="s">
        <v>91</v>
      </c>
      <c r="B90" s="1" t="n">
        <v>43950</v>
      </c>
      <c r="C90" s="6" t="n">
        <v>429</v>
      </c>
      <c r="D90" s="6"/>
      <c r="E90" s="6" t="n">
        <v>6</v>
      </c>
      <c r="F90" s="6"/>
      <c r="G90" s="6" t="n">
        <v>307</v>
      </c>
      <c r="H90" s="6" t="n">
        <v>116</v>
      </c>
      <c r="I90" s="6"/>
      <c r="J90" s="6" t="n">
        <v>18</v>
      </c>
      <c r="K90" s="6" t="n">
        <v>0.3</v>
      </c>
      <c r="L90" s="6" t="n">
        <v>61684</v>
      </c>
      <c r="M90" s="6" t="n">
        <v>2590</v>
      </c>
    </row>
    <row r="91" customFormat="false" ht="15.25" hidden="false" customHeight="false" outlineLevel="0" collapsed="false">
      <c r="A91" s="0" t="s">
        <v>91</v>
      </c>
      <c r="B91" s="1" t="n">
        <v>43951</v>
      </c>
      <c r="C91" s="6" t="n">
        <v>429</v>
      </c>
      <c r="D91" s="6"/>
      <c r="E91" s="6" t="n">
        <v>6</v>
      </c>
      <c r="F91" s="6"/>
      <c r="G91" s="6" t="n">
        <v>311</v>
      </c>
      <c r="H91" s="6" t="n">
        <v>112</v>
      </c>
      <c r="I91" s="6"/>
      <c r="J91" s="6" t="n">
        <v>18</v>
      </c>
      <c r="K91" s="6" t="n">
        <v>0.3</v>
      </c>
      <c r="L91" s="6" t="n">
        <v>62368</v>
      </c>
      <c r="M91" s="6" t="n">
        <v>2619</v>
      </c>
    </row>
    <row r="92" customFormat="false" ht="15.25" hidden="false" customHeight="false" outlineLevel="0" collapsed="false">
      <c r="A92" s="0" t="s">
        <v>91</v>
      </c>
      <c r="B92" s="1" t="n">
        <v>43952</v>
      </c>
      <c r="C92" s="6" t="n">
        <v>429</v>
      </c>
      <c r="D92" s="6"/>
      <c r="E92" s="6" t="n">
        <v>6</v>
      </c>
      <c r="F92" s="6"/>
      <c r="G92" s="6" t="n">
        <v>322</v>
      </c>
      <c r="H92" s="6" t="n">
        <v>101</v>
      </c>
      <c r="I92" s="6"/>
      <c r="J92" s="6" t="n">
        <v>18</v>
      </c>
      <c r="K92" s="6" t="n">
        <v>0.3</v>
      </c>
      <c r="L92" s="8" t="n">
        <v>62844</v>
      </c>
      <c r="M92" s="8" t="n">
        <v>2639</v>
      </c>
    </row>
    <row r="93" customFormat="false" ht="15.25" hidden="false" customHeight="false" outlineLevel="0" collapsed="false">
      <c r="A93" s="0" t="s">
        <v>91</v>
      </c>
      <c r="B93" s="1" t="n">
        <v>43953</v>
      </c>
      <c r="C93" s="6" t="n">
        <v>429</v>
      </c>
      <c r="D93" s="6"/>
      <c r="E93" s="6" t="n">
        <v>6</v>
      </c>
      <c r="F93" s="6"/>
      <c r="G93" s="6" t="n">
        <v>324</v>
      </c>
      <c r="H93" s="6" t="n">
        <v>99</v>
      </c>
      <c r="I93" s="6"/>
      <c r="J93" s="6" t="n">
        <v>18</v>
      </c>
      <c r="K93" s="6" t="n">
        <v>0.3</v>
      </c>
      <c r="L93" s="8" t="n">
        <v>63340</v>
      </c>
      <c r="M93" s="8" t="n">
        <v>2659</v>
      </c>
    </row>
    <row r="94" customFormat="false" ht="15.25" hidden="false" customHeight="false" outlineLevel="0" collapsed="false">
      <c r="A94" s="0" t="s">
        <v>91</v>
      </c>
      <c r="B94" s="1" t="n">
        <v>43954</v>
      </c>
      <c r="C94" s="6" t="n">
        <v>432</v>
      </c>
      <c r="D94" s="6" t="n">
        <v>3</v>
      </c>
      <c r="E94" s="6" t="n">
        <v>6</v>
      </c>
      <c r="F94" s="6"/>
      <c r="G94" s="6" t="n">
        <v>324</v>
      </c>
      <c r="H94" s="6" t="n">
        <v>102</v>
      </c>
      <c r="I94" s="6"/>
      <c r="J94" s="6" t="n">
        <v>18</v>
      </c>
      <c r="K94" s="6" t="n">
        <v>0.3</v>
      </c>
      <c r="L94" s="6" t="n">
        <v>63713</v>
      </c>
      <c r="M94" s="6" t="n">
        <v>2675</v>
      </c>
    </row>
    <row r="95" customFormat="false" ht="15.25" hidden="false" customHeight="false" outlineLevel="0" collapsed="false"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</row>
    <row r="96" customFormat="false" ht="15.25" hidden="false" customHeight="false" outlineLevel="0" collapsed="false"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customFormat="false" ht="15.25" hidden="false" customHeight="false" outlineLevel="0" collapsed="false"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</row>
    <row r="98" customFormat="false" ht="15.25" hidden="false" customHeight="false" outlineLevel="0" collapsed="false"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</row>
    <row r="99" customFormat="false" ht="15.25" hidden="false" customHeight="false" outlineLevel="0" collapsed="false"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customFormat="false" ht="15.25" hidden="false" customHeight="false" outlineLevel="0" collapsed="false"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customFormat="false" ht="15.25" hidden="false" customHeight="false" outlineLevel="0" collapsed="false"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customFormat="false" ht="15.25" hidden="false" customHeight="false" outlineLevel="0" collapsed="false"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customFormat="false" ht="15.25" hidden="false" customHeight="false" outlineLevel="0" collapsed="false"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customFormat="false" ht="15.25" hidden="false" customHeight="false" outlineLevel="0" collapsed="false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customFormat="false" ht="15.25" hidden="false" customHeight="false" outlineLevel="0" collapsed="false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customFormat="false" ht="15.25" hidden="false" customHeight="false" outlineLevel="0" collapsed="false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customFormat="false" ht="15.25" hidden="false" customHeight="false" outlineLevel="0" collapsed="false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customFormat="false" ht="15.25" hidden="false" customHeight="false" outlineLevel="0" collapsed="false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customFormat="false" ht="15.25" hidden="false" customHeight="false" outlineLevel="0" collapsed="false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customFormat="false" ht="15.25" hidden="false" customHeight="false" outlineLevel="0" collapsed="false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customFormat="false" ht="15.25" hidden="false" customHeight="false" outlineLevel="0" collapsed="false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customFormat="false" ht="15.25" hidden="false" customHeight="false" outlineLevel="0" collapsed="false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customFormat="false" ht="15.25" hidden="false" customHeight="false" outlineLevel="0" collapsed="false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customFormat="false" ht="15.25" hidden="false" customHeight="false" outlineLevel="0" collapsed="false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customFormat="false" ht="15.25" hidden="false" customHeight="false" outlineLevel="0" collapsed="false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customFormat="false" ht="15.25" hidden="false" customHeight="false" outlineLevel="0" collapsed="false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customFormat="false" ht="15.25" hidden="false" customHeight="false" outlineLevel="0" collapsed="false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customFormat="false" ht="15.25" hidden="false" customHeight="false" outlineLevel="0" collapsed="false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customFormat="false" ht="15.25" hidden="false" customHeight="false" outlineLevel="0" collapsed="false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customFormat="false" ht="15.25" hidden="false" customHeight="false" outlineLevel="0" collapsed="false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customFormat="false" ht="15.25" hidden="false" customHeight="false" outlineLevel="0" collapsed="false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customFormat="false" ht="15.25" hidden="false" customHeight="false" outlineLevel="0" collapsed="false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customFormat="false" ht="15.25" hidden="false" customHeight="false" outlineLevel="0" collapsed="false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customFormat="false" ht="15.25" hidden="false" customHeight="false" outlineLevel="0" collapsed="false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</row>
    <row r="125" customFormat="false" ht="15.25" hidden="false" customHeight="false" outlineLevel="0" collapsed="false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</row>
    <row r="126" customFormat="false" ht="15.25" hidden="false" customHeight="false" outlineLevel="0" collapsed="false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customFormat="false" ht="15.25" hidden="false" customHeight="false" outlineLevel="0" collapsed="false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</row>
    <row r="128" customFormat="false" ht="15.25" hidden="false" customHeight="false" outlineLevel="0" collapsed="false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customFormat="false" ht="15.25" hidden="false" customHeight="false" outlineLevel="0" collapsed="false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customFormat="false" ht="15.25" hidden="false" customHeight="false" outlineLevel="0" collapsed="false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customFormat="false" ht="15.25" hidden="false" customHeight="false" outlineLevel="0" collapsed="false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customFormat="false" ht="15.25" hidden="false" customHeight="false" outlineLevel="0" collapsed="false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customFormat="false" ht="15.25" hidden="false" customHeight="false" outlineLevel="0" collapsed="false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customFormat="false" ht="15.25" hidden="false" customHeight="false" outlineLevel="0" collapsed="false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customFormat="false" ht="15.25" hidden="false" customHeight="false" outlineLevel="0" collapsed="false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customFormat="false" ht="15.25" hidden="false" customHeight="false" outlineLevel="0" collapsed="false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customFormat="false" ht="15.25" hidden="false" customHeight="false" outlineLevel="0" collapsed="false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customFormat="false" ht="15.25" hidden="false" customHeight="false" outlineLevel="0" collapsed="false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customFormat="false" ht="15.25" hidden="false" customHeight="false" outlineLevel="0" collapsed="false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customFormat="false" ht="15.25" hidden="false" customHeight="false" outlineLevel="0" collapsed="false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customFormat="false" ht="15.25" hidden="false" customHeight="false" outlineLevel="0" collapsed="false"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</row>
    <row r="142" customFormat="false" ht="15.25" hidden="false" customHeight="false" outlineLevel="0" collapsed="false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customFormat="false" ht="15.25" hidden="false" customHeight="false" outlineLevel="0" collapsed="false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customFormat="false" ht="15.25" hidden="false" customHeight="false" outlineLevel="0" collapsed="false"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</row>
    <row r="145" customFormat="false" ht="15.25" hidden="false" customHeight="false" outlineLevel="0" collapsed="false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customFormat="false" ht="15.25" hidden="false" customHeight="false" outlineLevel="0" collapsed="false"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</row>
    <row r="147" customFormat="false" ht="15.25" hidden="false" customHeight="false" outlineLevel="0" collapsed="false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customFormat="false" ht="15.25" hidden="false" customHeight="false" outlineLevel="0" collapsed="false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customFormat="false" ht="15.25" hidden="false" customHeight="false" outlineLevel="0" collapsed="false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customFormat="false" ht="15.25" hidden="false" customHeight="false" outlineLevel="0" collapsed="false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customFormat="false" ht="15.25" hidden="false" customHeight="false" outlineLevel="0" collapsed="false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customFormat="false" ht="15.25" hidden="false" customHeight="false" outlineLevel="0" collapsed="false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25" hidden="false" customHeight="false" outlineLevel="0" collapsed="false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25" hidden="false" customHeight="false" outlineLevel="0" collapsed="false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25" hidden="false" customHeight="false" outlineLevel="0" collapsed="false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25" hidden="false" customHeight="false" outlineLevel="0" collapsed="false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25" hidden="false" customHeight="false" outlineLevel="0" collapsed="false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25" hidden="false" customHeight="false" outlineLevel="0" collapsed="false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25" hidden="false" customHeight="false" outlineLevel="0" collapsed="false"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5"/>
  <sheetViews>
    <sheetView showFormulas="false" showGridLines="true" showRowColHeaders="true" showZeros="true" rightToLeft="false" tabSelected="false" showOutlineSymbols="true" defaultGridColor="true" view="normal" topLeftCell="EH70" colorId="64" zoomScale="100" zoomScaleNormal="100" zoomScalePageLayoutView="100" workbookViewId="0">
      <selection pane="topLeft" activeCell="ER101" activeCellId="1" sqref="B90 ER101"/>
    </sheetView>
  </sheetViews>
  <sheetFormatPr defaultColWidth="6.7578125" defaultRowHeight="13" zeroHeight="false" outlineLevelRow="0" outlineLevelCol="0"/>
  <cols>
    <col collapsed="false" customWidth="true" hidden="false" outlineLevel="0" max="1" min="1" style="2" width="8.78"/>
    <col collapsed="false" customWidth="true" hidden="false" outlineLevel="0" max="2" min="2" style="2" width="8.88"/>
    <col collapsed="false" customWidth="true" hidden="false" outlineLevel="0" max="6" min="3" style="2" width="7.27"/>
    <col collapsed="false" customWidth="true" hidden="false" outlineLevel="0" max="7" min="7" style="2" width="7.63"/>
    <col collapsed="false" customWidth="true" hidden="false" outlineLevel="0" max="13" min="8" style="2" width="7.27"/>
    <col collapsed="false" customWidth="true" hidden="false" outlineLevel="0" max="14" min="14" style="55" width="11.7"/>
    <col collapsed="false" customWidth="false" hidden="false" outlineLevel="0" max="16" min="15" style="56" width="6.76"/>
    <col collapsed="false" customWidth="false" hidden="false" outlineLevel="0" max="17" min="17" style="57" width="6.76"/>
    <col collapsed="false" customWidth="true" hidden="false" outlineLevel="0" max="19" min="18" style="2" width="6.88"/>
    <col collapsed="false" customWidth="false" hidden="false" outlineLevel="0" max="20" min="20" style="2" width="6.76"/>
    <col collapsed="false" customWidth="false" hidden="false" outlineLevel="0" max="22" min="21" style="30" width="6.76"/>
    <col collapsed="false" customWidth="true" hidden="false" outlineLevel="0" max="23" min="23" style="30" width="7.38"/>
    <col collapsed="false" customWidth="false" hidden="false" outlineLevel="0" max="24" min="24" style="30" width="6.76"/>
    <col collapsed="false" customWidth="true" hidden="false" outlineLevel="0" max="25" min="25" style="2" width="7.38"/>
    <col collapsed="false" customWidth="true" hidden="false" outlineLevel="0" max="26" min="26" style="56" width="7.75"/>
    <col collapsed="false" customWidth="false" hidden="false" outlineLevel="0" max="27" min="27" style="56" width="6.76"/>
    <col collapsed="false" customWidth="false" hidden="false" outlineLevel="0" max="28" min="28" style="57" width="6.76"/>
    <col collapsed="false" customWidth="true" hidden="false" outlineLevel="0" max="29" min="29" style="2" width="6.88"/>
    <col collapsed="false" customWidth="true" hidden="false" outlineLevel="0" max="30" min="30" style="2" width="7.38"/>
    <col collapsed="false" customWidth="false" hidden="false" outlineLevel="0" max="31" min="31" style="2" width="6.76"/>
    <col collapsed="false" customWidth="false" hidden="false" outlineLevel="0" max="33" min="32" style="30" width="6.76"/>
    <col collapsed="false" customWidth="true" hidden="false" outlineLevel="0" max="34" min="34" style="30" width="8.38"/>
    <col collapsed="false" customWidth="false" hidden="false" outlineLevel="0" max="35" min="35" style="30" width="6.76"/>
    <col collapsed="false" customWidth="true" hidden="false" outlineLevel="0" max="37" min="36" style="18" width="7.38"/>
    <col collapsed="false" customWidth="false" hidden="false" outlineLevel="0" max="39" min="38" style="18" width="6.76"/>
    <col collapsed="false" customWidth="true" hidden="false" outlineLevel="0" max="40" min="40" style="18" width="7.38"/>
    <col collapsed="false" customWidth="false" hidden="false" outlineLevel="0" max="42" min="41" style="18" width="6.76"/>
    <col collapsed="false" customWidth="false" hidden="false" outlineLevel="0" max="44" min="43" style="30" width="6.76"/>
    <col collapsed="false" customWidth="true" hidden="false" outlineLevel="0" max="45" min="45" style="30" width="7.8"/>
    <col collapsed="false" customWidth="false" hidden="false" outlineLevel="0" max="46" min="46" style="30" width="6.76"/>
    <col collapsed="false" customWidth="true" hidden="false" outlineLevel="0" max="47" min="47" style="58" width="8.13"/>
    <col collapsed="false" customWidth="true" hidden="false" outlineLevel="0" max="49" min="48" style="56" width="7"/>
    <col collapsed="false" customWidth="false" hidden="false" outlineLevel="0" max="50" min="50" style="57" width="6.76"/>
    <col collapsed="false" customWidth="true" hidden="false" outlineLevel="0" max="52" min="51" style="2" width="7"/>
    <col collapsed="false" customWidth="false" hidden="false" outlineLevel="0" max="53" min="53" style="2" width="6.76"/>
    <col collapsed="false" customWidth="false" hidden="false" outlineLevel="0" max="55" min="54" style="30" width="6.76"/>
    <col collapsed="false" customWidth="true" hidden="false" outlineLevel="0" max="56" min="56" style="30" width="8.13"/>
    <col collapsed="false" customWidth="false" hidden="false" outlineLevel="0" max="57" min="57" style="30" width="6.76"/>
    <col collapsed="false" customWidth="true" hidden="false" outlineLevel="0" max="58" min="58" style="18" width="7.38"/>
    <col collapsed="false" customWidth="false" hidden="false" outlineLevel="0" max="61" min="59" style="18" width="6.76"/>
    <col collapsed="false" customWidth="true" hidden="false" outlineLevel="0" max="63" min="62" style="18" width="7.38"/>
    <col collapsed="false" customWidth="false" hidden="false" outlineLevel="0" max="64" min="64" style="18" width="6.76"/>
    <col collapsed="false" customWidth="false" hidden="false" outlineLevel="0" max="66" min="65" style="30" width="6.76"/>
    <col collapsed="false" customWidth="true" hidden="false" outlineLevel="0" max="67" min="67" style="30" width="8.38"/>
    <col collapsed="false" customWidth="false" hidden="false" outlineLevel="0" max="68" min="68" style="30" width="6.76"/>
    <col collapsed="false" customWidth="true" hidden="false" outlineLevel="0" max="69" min="69" style="2" width="7.38"/>
    <col collapsed="false" customWidth="false" hidden="false" outlineLevel="0" max="71" min="70" style="56" width="6.76"/>
    <col collapsed="false" customWidth="false" hidden="false" outlineLevel="0" max="72" min="72" style="57" width="6.76"/>
    <col collapsed="false" customWidth="true" hidden="false" outlineLevel="0" max="73" min="73" style="2" width="6.88"/>
    <col collapsed="false" customWidth="true" hidden="false" outlineLevel="0" max="74" min="74" style="2" width="7.38"/>
    <col collapsed="false" customWidth="false" hidden="false" outlineLevel="0" max="75" min="75" style="2" width="6.76"/>
    <col collapsed="false" customWidth="false" hidden="false" outlineLevel="0" max="77" min="76" style="30" width="6.76"/>
    <col collapsed="false" customWidth="true" hidden="false" outlineLevel="0" max="78" min="78" style="30" width="7.38"/>
    <col collapsed="false" customWidth="false" hidden="false" outlineLevel="0" max="79" min="79" style="30" width="6.76"/>
    <col collapsed="false" customWidth="true" hidden="false" outlineLevel="0" max="80" min="80" style="2" width="6.88"/>
    <col collapsed="false" customWidth="false" hidden="false" outlineLevel="0" max="82" min="81" style="56" width="6.76"/>
    <col collapsed="false" customWidth="false" hidden="false" outlineLevel="0" max="83" min="83" style="57" width="6.76"/>
    <col collapsed="false" customWidth="true" hidden="false" outlineLevel="0" max="85" min="84" style="2" width="6.88"/>
    <col collapsed="false" customWidth="false" hidden="false" outlineLevel="0" max="86" min="86" style="2" width="6.76"/>
    <col collapsed="false" customWidth="false" hidden="false" outlineLevel="0" max="88" min="87" style="30" width="6.76"/>
    <col collapsed="false" customWidth="true" hidden="false" outlineLevel="0" max="89" min="89" style="30" width="7.38"/>
    <col collapsed="false" customWidth="false" hidden="false" outlineLevel="0" max="90" min="90" style="30" width="6.76"/>
    <col collapsed="false" customWidth="true" hidden="false" outlineLevel="0" max="91" min="91" style="2" width="7.38"/>
    <col collapsed="false" customWidth="false" hidden="false" outlineLevel="0" max="93" min="92" style="56" width="6.76"/>
    <col collapsed="false" customWidth="false" hidden="false" outlineLevel="0" max="94" min="94" style="57" width="6.76"/>
    <col collapsed="false" customWidth="true" hidden="false" outlineLevel="0" max="95" min="95" style="2" width="6.88"/>
    <col collapsed="false" customWidth="true" hidden="false" outlineLevel="0" max="96" min="96" style="2" width="7.38"/>
    <col collapsed="false" customWidth="false" hidden="false" outlineLevel="0" max="97" min="97" style="2" width="6.76"/>
    <col collapsed="false" customWidth="false" hidden="false" outlineLevel="0" max="99" min="98" style="30" width="6.76"/>
    <col collapsed="false" customWidth="true" hidden="false" outlineLevel="0" max="100" min="100" style="30" width="9.38"/>
    <col collapsed="false" customWidth="false" hidden="false" outlineLevel="0" max="101" min="101" style="30" width="6.76"/>
    <col collapsed="false" customWidth="true" hidden="false" outlineLevel="0" max="102" min="102" style="2" width="6.88"/>
    <col collapsed="false" customWidth="false" hidden="false" outlineLevel="0" max="104" min="103" style="56" width="6.76"/>
    <col collapsed="false" customWidth="false" hidden="false" outlineLevel="0" max="105" min="105" style="57" width="6.76"/>
    <col collapsed="false" customWidth="true" hidden="false" outlineLevel="0" max="107" min="106" style="2" width="6.88"/>
    <col collapsed="false" customWidth="false" hidden="false" outlineLevel="0" max="108" min="108" style="2" width="6.76"/>
    <col collapsed="false" customWidth="false" hidden="false" outlineLevel="0" max="110" min="109" style="30" width="6.76"/>
    <col collapsed="false" customWidth="true" hidden="false" outlineLevel="0" max="111" min="111" style="30" width="7.8"/>
    <col collapsed="false" customWidth="false" hidden="false" outlineLevel="0" max="112" min="112" style="30" width="6.76"/>
    <col collapsed="false" customWidth="true" hidden="false" outlineLevel="0" max="113" min="113" style="2" width="7.38"/>
    <col collapsed="false" customWidth="false" hidden="false" outlineLevel="0" max="115" min="114" style="56" width="6.76"/>
    <col collapsed="false" customWidth="false" hidden="false" outlineLevel="0" max="116" min="116" style="57" width="6.76"/>
    <col collapsed="false" customWidth="true" hidden="false" outlineLevel="0" max="117" min="117" style="2" width="6.88"/>
    <col collapsed="false" customWidth="true" hidden="false" outlineLevel="0" max="118" min="118" style="2" width="7.38"/>
    <col collapsed="false" customWidth="false" hidden="false" outlineLevel="0" max="119" min="119" style="2" width="6.76"/>
    <col collapsed="false" customWidth="false" hidden="false" outlineLevel="0" max="121" min="120" style="30" width="6.76"/>
    <col collapsed="false" customWidth="true" hidden="false" outlineLevel="0" max="122" min="122" style="30" width="7.38"/>
    <col collapsed="false" customWidth="false" hidden="false" outlineLevel="0" max="123" min="123" style="30" width="6.76"/>
    <col collapsed="false" customWidth="true" hidden="false" outlineLevel="0" max="124" min="124" style="2" width="6.88"/>
    <col collapsed="false" customWidth="false" hidden="false" outlineLevel="0" max="126" min="125" style="56" width="6.76"/>
    <col collapsed="false" customWidth="false" hidden="false" outlineLevel="0" max="127" min="127" style="57" width="6.76"/>
    <col collapsed="false" customWidth="true" hidden="false" outlineLevel="0" max="129" min="128" style="2" width="6.88"/>
    <col collapsed="false" customWidth="false" hidden="false" outlineLevel="0" max="130" min="130" style="2" width="6.76"/>
    <col collapsed="false" customWidth="false" hidden="false" outlineLevel="0" max="132" min="131" style="30" width="6.76"/>
    <col collapsed="false" customWidth="true" hidden="false" outlineLevel="0" max="133" min="133" style="30" width="6.88"/>
    <col collapsed="false" customWidth="false" hidden="false" outlineLevel="0" max="134" min="134" style="30" width="6.76"/>
    <col collapsed="false" customWidth="true" hidden="false" outlineLevel="0" max="135" min="135" style="2" width="6.88"/>
    <col collapsed="false" customWidth="false" hidden="false" outlineLevel="0" max="137" min="136" style="56" width="6.76"/>
    <col collapsed="false" customWidth="false" hidden="false" outlineLevel="0" max="138" min="138" style="57" width="6.76"/>
    <col collapsed="false" customWidth="true" hidden="false" outlineLevel="0" max="140" min="139" style="2" width="6.88"/>
    <col collapsed="false" customWidth="false" hidden="false" outlineLevel="0" max="141" min="141" style="2" width="6.76"/>
    <col collapsed="false" customWidth="false" hidden="false" outlineLevel="0" max="143" min="142" style="30" width="6.76"/>
    <col collapsed="false" customWidth="true" hidden="false" outlineLevel="0" max="144" min="144" style="30" width="7.38"/>
    <col collapsed="false" customWidth="false" hidden="false" outlineLevel="0" max="145" min="145" style="30" width="6.76"/>
    <col collapsed="false" customWidth="true" hidden="false" outlineLevel="0" max="146" min="146" style="2" width="6.88"/>
    <col collapsed="false" customWidth="false" hidden="false" outlineLevel="0" max="148" min="147" style="56" width="6.76"/>
    <col collapsed="false" customWidth="false" hidden="false" outlineLevel="0" max="149" min="149" style="57" width="6.76"/>
    <col collapsed="false" customWidth="true" hidden="false" outlineLevel="0" max="151" min="150" style="2" width="6.88"/>
    <col collapsed="false" customWidth="false" hidden="false" outlineLevel="0" max="152" min="152" style="2" width="6.76"/>
    <col collapsed="false" customWidth="false" hidden="false" outlineLevel="0" max="154" min="153" style="30" width="6.76"/>
    <col collapsed="false" customWidth="true" hidden="false" outlineLevel="0" max="155" min="155" style="30" width="7.88"/>
    <col collapsed="false" customWidth="false" hidden="false" outlineLevel="0" max="156" min="156" style="30" width="6.76"/>
    <col collapsed="false" customWidth="true" hidden="false" outlineLevel="0" max="157" min="157" style="2" width="6.88"/>
    <col collapsed="false" customWidth="false" hidden="false" outlineLevel="0" max="159" min="158" style="56" width="6.76"/>
    <col collapsed="false" customWidth="false" hidden="false" outlineLevel="0" max="160" min="160" style="57" width="6.76"/>
    <col collapsed="false" customWidth="true" hidden="false" outlineLevel="0" max="162" min="161" style="2" width="6.88"/>
    <col collapsed="false" customWidth="false" hidden="false" outlineLevel="0" max="163" min="163" style="2" width="6.76"/>
    <col collapsed="false" customWidth="false" hidden="false" outlineLevel="0" max="165" min="164" style="30" width="6.76"/>
    <col collapsed="false" customWidth="true" hidden="false" outlineLevel="0" max="166" min="166" style="30" width="7.38"/>
    <col collapsed="false" customWidth="false" hidden="false" outlineLevel="0" max="167" min="167" style="30" width="6.76"/>
    <col collapsed="false" customWidth="true" hidden="false" outlineLevel="0" max="168" min="168" style="2" width="6.88"/>
    <col collapsed="false" customWidth="false" hidden="false" outlineLevel="0" max="170" min="169" style="56" width="6.76"/>
    <col collapsed="false" customWidth="false" hidden="false" outlineLevel="0" max="171" min="171" style="57" width="6.76"/>
    <col collapsed="false" customWidth="true" hidden="false" outlineLevel="0" max="173" min="172" style="2" width="6.88"/>
    <col collapsed="false" customWidth="false" hidden="false" outlineLevel="0" max="174" min="174" style="2" width="6.76"/>
    <col collapsed="false" customWidth="false" hidden="false" outlineLevel="0" max="176" min="175" style="30" width="6.76"/>
    <col collapsed="false" customWidth="true" hidden="false" outlineLevel="0" max="177" min="177" style="30" width="7.38"/>
    <col collapsed="false" customWidth="false" hidden="false" outlineLevel="0" max="178" min="178" style="30" width="6.76"/>
    <col collapsed="false" customWidth="true" hidden="false" outlineLevel="0" max="179" min="179" style="2" width="6.88"/>
    <col collapsed="false" customWidth="false" hidden="false" outlineLevel="0" max="181" min="180" style="56" width="6.76"/>
    <col collapsed="false" customWidth="false" hidden="false" outlineLevel="0" max="182" min="182" style="57" width="6.76"/>
    <col collapsed="false" customWidth="true" hidden="false" outlineLevel="0" max="184" min="183" style="2" width="6.88"/>
    <col collapsed="false" customWidth="false" hidden="false" outlineLevel="0" max="185" min="185" style="2" width="6.76"/>
    <col collapsed="false" customWidth="false" hidden="false" outlineLevel="0" max="187" min="186" style="30" width="6.76"/>
    <col collapsed="false" customWidth="true" hidden="false" outlineLevel="0" max="188" min="188" style="30" width="7.88"/>
    <col collapsed="false" customWidth="true" hidden="false" outlineLevel="0" max="189" min="189" style="30" width="6.88"/>
    <col collapsed="false" customWidth="true" hidden="false" outlineLevel="0" max="190" min="190" style="2" width="6.88"/>
    <col collapsed="false" customWidth="false" hidden="false" outlineLevel="0" max="192" min="191" style="56" width="6.76"/>
    <col collapsed="false" customWidth="false" hidden="false" outlineLevel="0" max="193" min="193" style="57" width="6.76"/>
    <col collapsed="false" customWidth="true" hidden="false" outlineLevel="0" max="195" min="194" style="2" width="6.88"/>
    <col collapsed="false" customWidth="false" hidden="false" outlineLevel="0" max="196" min="196" style="2" width="6.76"/>
    <col collapsed="false" customWidth="false" hidden="false" outlineLevel="0" max="198" min="197" style="30" width="6.76"/>
    <col collapsed="false" customWidth="true" hidden="false" outlineLevel="0" max="200" min="199" style="30" width="6.88"/>
    <col collapsed="false" customWidth="true" hidden="false" outlineLevel="0" max="201" min="201" style="2" width="6.88"/>
    <col collapsed="false" customWidth="false" hidden="false" outlineLevel="0" max="203" min="202" style="56" width="6.76"/>
    <col collapsed="false" customWidth="false" hidden="false" outlineLevel="0" max="204" min="204" style="57" width="6.76"/>
    <col collapsed="false" customWidth="true" hidden="false" outlineLevel="0" max="206" min="205" style="2" width="6.88"/>
    <col collapsed="false" customWidth="false" hidden="false" outlineLevel="0" max="207" min="207" style="2" width="6.76"/>
    <col collapsed="false" customWidth="false" hidden="false" outlineLevel="0" max="209" min="208" style="30" width="6.76"/>
    <col collapsed="false" customWidth="true" hidden="false" outlineLevel="0" max="210" min="210" style="30" width="7.38"/>
    <col collapsed="false" customWidth="true" hidden="false" outlineLevel="0" max="211" min="211" style="30" width="6.88"/>
    <col collapsed="false" customWidth="true" hidden="false" outlineLevel="0" max="212" min="212" style="2" width="6.88"/>
    <col collapsed="false" customWidth="false" hidden="false" outlineLevel="0" max="214" min="213" style="56" width="6.76"/>
    <col collapsed="false" customWidth="false" hidden="false" outlineLevel="0" max="215" min="215" style="57" width="6.76"/>
    <col collapsed="false" customWidth="true" hidden="false" outlineLevel="0" max="217" min="216" style="2" width="6.88"/>
    <col collapsed="false" customWidth="false" hidden="false" outlineLevel="0" max="218" min="218" style="2" width="6.76"/>
    <col collapsed="false" customWidth="false" hidden="false" outlineLevel="0" max="220" min="219" style="30" width="6.76"/>
    <col collapsed="false" customWidth="true" hidden="false" outlineLevel="0" max="221" min="221" style="30" width="6.88"/>
    <col collapsed="false" customWidth="false" hidden="false" outlineLevel="0" max="222" min="222" style="30" width="6.76"/>
    <col collapsed="false" customWidth="false" hidden="false" outlineLevel="0" max="229" min="223" style="2" width="6.76"/>
    <col collapsed="false" customWidth="false" hidden="false" outlineLevel="0" max="231" min="230" style="30" width="6.76"/>
    <col collapsed="false" customWidth="true" hidden="false" outlineLevel="0" max="232" min="232" style="30" width="7.38"/>
    <col collapsed="false" customWidth="false" hidden="false" outlineLevel="0" max="233" min="233" style="30" width="6.76"/>
    <col collapsed="false" customWidth="false" hidden="false" outlineLevel="0" max="234" min="234" style="2" width="6.76"/>
    <col collapsed="false" customWidth="true" hidden="false" outlineLevel="0" max="235" min="235" style="2" width="8.78"/>
    <col collapsed="false" customWidth="false" hidden="false" outlineLevel="0" max="242" min="236" style="2" width="6.76"/>
    <col collapsed="false" customWidth="false" hidden="false" outlineLevel="0" max="244" min="243" style="30" width="6.76"/>
    <col collapsed="false" customWidth="true" hidden="false" outlineLevel="0" max="245" min="245" style="30" width="7.38"/>
    <col collapsed="false" customWidth="false" hidden="false" outlineLevel="0" max="246" min="246" style="30" width="6.76"/>
    <col collapsed="false" customWidth="true" hidden="false" outlineLevel="0" max="247" min="247" style="2" width="6.88"/>
    <col collapsed="false" customWidth="false" hidden="false" outlineLevel="0" max="253" min="248" style="2" width="6.76"/>
    <col collapsed="false" customWidth="false" hidden="false" outlineLevel="0" max="255" min="254" style="30" width="6.76"/>
    <col collapsed="false" customWidth="true" hidden="false" outlineLevel="0" max="256" min="256" style="30" width="7.88"/>
    <col collapsed="false" customWidth="false" hidden="false" outlineLevel="0" max="257" min="257" style="30" width="6.76"/>
    <col collapsed="false" customWidth="true" hidden="false" outlineLevel="0" max="258" min="258" style="2" width="6.88"/>
    <col collapsed="false" customWidth="false" hidden="false" outlineLevel="0" max="262" min="259" style="2" width="6.76"/>
    <col collapsed="false" customWidth="true" hidden="false" outlineLevel="0" max="263" min="263" style="2" width="6.88"/>
    <col collapsed="false" customWidth="false" hidden="false" outlineLevel="0" max="266" min="264" style="2" width="6.76"/>
    <col collapsed="false" customWidth="true" hidden="false" outlineLevel="0" max="267" min="267" style="2" width="7.88"/>
    <col collapsed="false" customWidth="false" hidden="false" outlineLevel="0" max="277" min="268" style="2" width="6.76"/>
    <col collapsed="false" customWidth="true" hidden="false" outlineLevel="0" max="278" min="278" style="2" width="6.88"/>
    <col collapsed="false" customWidth="false" hidden="false" outlineLevel="0" max="279" min="279" style="2" width="6.76"/>
    <col collapsed="false" customWidth="true" hidden="false" outlineLevel="0" max="280" min="280" style="2" width="6.88"/>
    <col collapsed="false" customWidth="false" hidden="false" outlineLevel="0" max="284" min="281" style="2" width="6.76"/>
    <col collapsed="false" customWidth="true" hidden="false" outlineLevel="0" max="285" min="285" style="2" width="6.88"/>
    <col collapsed="false" customWidth="false" hidden="false" outlineLevel="0" max="287" min="286" style="2" width="6.76"/>
    <col collapsed="false" customWidth="true" hidden="false" outlineLevel="0" max="288" min="288" style="2" width="7.5"/>
    <col collapsed="false" customWidth="true" hidden="false" outlineLevel="0" max="289" min="289" style="2" width="7.88"/>
    <col collapsed="false" customWidth="false" hidden="false" outlineLevel="0" max="290" min="290" style="2" width="6.76"/>
    <col collapsed="false" customWidth="true" hidden="false" outlineLevel="0" max="291" min="291" style="2" width="6.88"/>
    <col collapsed="false" customWidth="false" hidden="false" outlineLevel="0" max="295" min="292" style="2" width="6.76"/>
    <col collapsed="false" customWidth="true" hidden="false" outlineLevel="0" max="296" min="296" style="2" width="6.88"/>
    <col collapsed="false" customWidth="false" hidden="false" outlineLevel="0" max="299" min="297" style="2" width="6.76"/>
    <col collapsed="false" customWidth="true" hidden="false" outlineLevel="0" max="300" min="300" style="2" width="7.88"/>
    <col collapsed="false" customWidth="false" hidden="false" outlineLevel="0" max="310" min="301" style="2" width="6.76"/>
    <col collapsed="false" customWidth="true" hidden="false" outlineLevel="0" max="311" min="311" style="2" width="6.88"/>
    <col collapsed="false" customWidth="false" hidden="false" outlineLevel="0" max="312" min="312" style="2" width="6.76"/>
    <col collapsed="false" customWidth="true" hidden="false" outlineLevel="0" max="313" min="313" style="2" width="6.88"/>
    <col collapsed="false" customWidth="false" hidden="false" outlineLevel="0" max="317" min="314" style="2" width="6.76"/>
    <col collapsed="false" customWidth="true" hidden="false" outlineLevel="0" max="318" min="318" style="2" width="6.88"/>
    <col collapsed="false" customWidth="false" hidden="false" outlineLevel="0" max="321" min="319" style="2" width="6.76"/>
    <col collapsed="false" customWidth="true" hidden="false" outlineLevel="0" max="322" min="322" style="2" width="9.63"/>
    <col collapsed="false" customWidth="true" hidden="false" outlineLevel="0" max="323" min="323" style="2" width="8.33"/>
    <col collapsed="false" customWidth="true" hidden="false" outlineLevel="0" max="324" min="324" style="2" width="6.88"/>
    <col collapsed="false" customWidth="false" hidden="false" outlineLevel="0" max="332" min="325" style="2" width="6.76"/>
    <col collapsed="false" customWidth="true" hidden="false" outlineLevel="0" max="333" min="333" style="2" width="7.88"/>
    <col collapsed="false" customWidth="false" hidden="false" outlineLevel="0" max="365" min="334" style="2" width="6.76"/>
    <col collapsed="false" customWidth="true" hidden="false" outlineLevel="0" max="366" min="366" style="2" width="7.88"/>
    <col collapsed="false" customWidth="false" hidden="false" outlineLevel="0" max="398" min="367" style="2" width="6.76"/>
    <col collapsed="false" customWidth="true" hidden="false" outlineLevel="0" max="399" min="399" style="2" width="7.88"/>
    <col collapsed="false" customWidth="false" hidden="false" outlineLevel="0" max="409" min="400" style="2" width="6.76"/>
    <col collapsed="false" customWidth="true" hidden="false" outlineLevel="0" max="411" min="410" style="2" width="6.88"/>
    <col collapsed="false" customWidth="false" hidden="false" outlineLevel="0" max="420" min="412" style="2" width="6.76"/>
    <col collapsed="false" customWidth="true" hidden="false" outlineLevel="0" max="421" min="421" style="2" width="6.88"/>
    <col collapsed="false" customWidth="false" hidden="false" outlineLevel="0" max="422" min="422" style="2" width="6.76"/>
    <col collapsed="false" customWidth="true" hidden="false" outlineLevel="0" max="423" min="423" style="2" width="7.88"/>
    <col collapsed="false" customWidth="false" hidden="false" outlineLevel="0" max="426" min="424" style="2" width="6.76"/>
    <col collapsed="false" customWidth="true" hidden="false" outlineLevel="0" max="428" min="427" style="2" width="6.88"/>
    <col collapsed="false" customWidth="false" hidden="false" outlineLevel="0" max="431" min="429" style="2" width="6.76"/>
    <col collapsed="false" customWidth="true" hidden="false" outlineLevel="0" max="432" min="432" style="2" width="7.88"/>
    <col collapsed="false" customWidth="false" hidden="false" outlineLevel="0" max="640" min="433" style="2" width="6.76"/>
    <col collapsed="false" customWidth="true" hidden="false" outlineLevel="0" max="641" min="641" style="2" width="6.88"/>
    <col collapsed="false" customWidth="false" hidden="false" outlineLevel="0" max="761" min="642" style="2" width="6.76"/>
    <col collapsed="false" customWidth="true" hidden="false" outlineLevel="0" max="762" min="762" style="2" width="6.88"/>
    <col collapsed="false" customWidth="false" hidden="false" outlineLevel="0" max="772" min="763" style="2" width="6.76"/>
    <col collapsed="false" customWidth="true" hidden="false" outlineLevel="0" max="773" min="773" style="2" width="6.88"/>
    <col collapsed="false" customWidth="false" hidden="false" outlineLevel="0" max="783" min="774" style="2" width="6.76"/>
    <col collapsed="false" customWidth="true" hidden="false" outlineLevel="0" max="784" min="784" style="2" width="6.88"/>
    <col collapsed="false" customWidth="false" hidden="false" outlineLevel="0" max="794" min="785" style="2" width="6.76"/>
    <col collapsed="false" customWidth="true" hidden="false" outlineLevel="0" max="795" min="795" style="2" width="6.88"/>
    <col collapsed="false" customWidth="false" hidden="false" outlineLevel="0" max="805" min="796" style="2" width="6.76"/>
    <col collapsed="false" customWidth="true" hidden="false" outlineLevel="0" max="806" min="806" style="2" width="6.88"/>
    <col collapsed="false" customWidth="false" hidden="false" outlineLevel="0" max="816" min="807" style="2" width="6.76"/>
    <col collapsed="false" customWidth="true" hidden="false" outlineLevel="0" max="817" min="817" style="2" width="6.88"/>
    <col collapsed="false" customWidth="false" hidden="false" outlineLevel="0" max="827" min="818" style="2" width="6.76"/>
    <col collapsed="false" customWidth="true" hidden="false" outlineLevel="0" max="828" min="828" style="2" width="6.88"/>
    <col collapsed="false" customWidth="false" hidden="false" outlineLevel="0" max="882" min="829" style="2" width="6.76"/>
    <col collapsed="false" customWidth="true" hidden="false" outlineLevel="0" max="883" min="883" style="2" width="6.88"/>
    <col collapsed="false" customWidth="false" hidden="false" outlineLevel="0" max="893" min="884" style="2" width="6.76"/>
    <col collapsed="false" customWidth="true" hidden="false" outlineLevel="0" max="894" min="894" style="2" width="6.88"/>
    <col collapsed="false" customWidth="false" hidden="false" outlineLevel="0" max="926" min="895" style="2" width="6.76"/>
    <col collapsed="false" customWidth="true" hidden="false" outlineLevel="0" max="927" min="927" style="2" width="7.88"/>
    <col collapsed="false" customWidth="false" hidden="false" outlineLevel="0" max="937" min="928" style="2" width="6.76"/>
    <col collapsed="false" customWidth="true" hidden="false" outlineLevel="0" max="938" min="938" style="2" width="6.88"/>
    <col collapsed="false" customWidth="false" hidden="false" outlineLevel="0" max="948" min="939" style="2" width="6.76"/>
    <col collapsed="false" customWidth="true" hidden="false" outlineLevel="0" max="949" min="949" style="2" width="6.88"/>
    <col collapsed="false" customWidth="false" hidden="false" outlineLevel="0" max="970" min="950" style="2" width="6.76"/>
    <col collapsed="false" customWidth="true" hidden="false" outlineLevel="0" max="971" min="971" style="2" width="6.88"/>
    <col collapsed="false" customWidth="false" hidden="false" outlineLevel="0" max="981" min="972" style="2" width="6.76"/>
    <col collapsed="false" customWidth="true" hidden="false" outlineLevel="0" max="982" min="982" style="2" width="6.88"/>
    <col collapsed="false" customWidth="false" hidden="false" outlineLevel="0" max="992" min="983" style="2" width="6.76"/>
    <col collapsed="false" customWidth="true" hidden="false" outlineLevel="0" max="993" min="993" style="2" width="6.88"/>
    <col collapsed="false" customWidth="false" hidden="false" outlineLevel="0" max="1003" min="994" style="2" width="6.76"/>
    <col collapsed="false" customWidth="true" hidden="false" outlineLevel="0" max="1004" min="1004" style="2" width="6.88"/>
    <col collapsed="false" customWidth="false" hidden="false" outlineLevel="0" max="1024" min="1005" style="2" width="6.76"/>
  </cols>
  <sheetData>
    <row r="1" s="65" customFormat="true" ht="23" hidden="false" customHeight="true" outlineLevel="0" collapsed="false">
      <c r="A1" s="59"/>
      <c r="B1" s="60" t="s">
        <v>92</v>
      </c>
      <c r="C1" s="60"/>
      <c r="D1" s="60"/>
      <c r="E1" s="60"/>
      <c r="F1" s="60"/>
      <c r="G1" s="60"/>
      <c r="H1" s="60"/>
      <c r="I1" s="60"/>
      <c r="J1" s="61" t="s">
        <v>93</v>
      </c>
      <c r="K1" s="61"/>
      <c r="L1" s="61"/>
      <c r="M1" s="61"/>
      <c r="N1" s="62" t="s">
        <v>38</v>
      </c>
      <c r="O1" s="62"/>
      <c r="P1" s="62"/>
      <c r="Q1" s="62"/>
      <c r="R1" s="62"/>
      <c r="S1" s="62"/>
      <c r="T1" s="62"/>
      <c r="U1" s="62"/>
      <c r="V1" s="62"/>
      <c r="W1" s="62"/>
      <c r="X1" s="62"/>
      <c r="Y1" s="62" t="s">
        <v>17</v>
      </c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3" t="s">
        <v>24</v>
      </c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4" t="s">
        <v>18</v>
      </c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 t="s">
        <v>20</v>
      </c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2" t="s">
        <v>16</v>
      </c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 t="s">
        <v>41</v>
      </c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 t="s">
        <v>15</v>
      </c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 t="s">
        <v>29</v>
      </c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 t="s">
        <v>21</v>
      </c>
      <c r="DJ1" s="62"/>
      <c r="DK1" s="62"/>
      <c r="DL1" s="62"/>
      <c r="DM1" s="62"/>
      <c r="DN1" s="62"/>
      <c r="DO1" s="62"/>
      <c r="DP1" s="62"/>
      <c r="DQ1" s="62"/>
      <c r="DR1" s="62"/>
      <c r="DS1" s="62"/>
      <c r="DT1" s="62" t="s">
        <v>37</v>
      </c>
      <c r="DU1" s="62"/>
      <c r="DV1" s="62"/>
      <c r="DW1" s="62"/>
      <c r="DX1" s="62"/>
      <c r="DY1" s="62"/>
      <c r="DZ1" s="62"/>
      <c r="EA1" s="62"/>
      <c r="EB1" s="62"/>
      <c r="EC1" s="62"/>
      <c r="ED1" s="62"/>
      <c r="EE1" s="62" t="s">
        <v>27</v>
      </c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 t="s">
        <v>45</v>
      </c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 t="s">
        <v>47</v>
      </c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 t="s">
        <v>26</v>
      </c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 t="s">
        <v>33</v>
      </c>
      <c r="FX1" s="62"/>
      <c r="FY1" s="62"/>
      <c r="FZ1" s="62"/>
      <c r="GA1" s="62"/>
      <c r="GB1" s="62"/>
      <c r="GC1" s="62"/>
      <c r="GD1" s="62"/>
      <c r="GE1" s="62"/>
      <c r="GF1" s="62"/>
      <c r="GG1" s="62"/>
      <c r="GH1" s="65" t="s">
        <v>59</v>
      </c>
      <c r="GS1" s="65" t="s">
        <v>78</v>
      </c>
      <c r="HD1" s="65" t="s">
        <v>64</v>
      </c>
      <c r="HO1" s="66" t="s">
        <v>53</v>
      </c>
      <c r="HP1" s="66"/>
      <c r="HQ1" s="66"/>
      <c r="HR1" s="66"/>
      <c r="HS1" s="66"/>
      <c r="HT1" s="66"/>
      <c r="HU1" s="66"/>
      <c r="HV1" s="66"/>
      <c r="HW1" s="66"/>
      <c r="HX1" s="66"/>
      <c r="HY1" s="66"/>
      <c r="HZ1" s="59"/>
      <c r="IA1" s="59"/>
      <c r="IB1" s="65" t="s">
        <v>43</v>
      </c>
      <c r="IM1" s="62" t="s">
        <v>40</v>
      </c>
      <c r="IN1" s="62"/>
      <c r="IO1" s="62"/>
      <c r="IP1" s="62"/>
      <c r="IQ1" s="62"/>
      <c r="IR1" s="62"/>
      <c r="IS1" s="62"/>
      <c r="IT1" s="62"/>
      <c r="IU1" s="62"/>
      <c r="IV1" s="62"/>
      <c r="IW1" s="62"/>
      <c r="IX1" s="65" t="s">
        <v>51</v>
      </c>
      <c r="JI1" s="65" t="s">
        <v>54</v>
      </c>
      <c r="JT1" s="65" t="s">
        <v>35</v>
      </c>
      <c r="KE1" s="62" t="s">
        <v>39</v>
      </c>
      <c r="KF1" s="62"/>
      <c r="KG1" s="62"/>
      <c r="KH1" s="62"/>
      <c r="KI1" s="62"/>
      <c r="KJ1" s="62"/>
      <c r="KK1" s="62"/>
      <c r="KL1" s="62"/>
      <c r="KM1" s="62"/>
      <c r="KN1" s="62"/>
      <c r="KO1" s="62"/>
      <c r="KP1" s="65" t="s">
        <v>52</v>
      </c>
      <c r="LA1" s="65" t="s">
        <v>31</v>
      </c>
      <c r="LL1" s="66" t="s">
        <v>49</v>
      </c>
      <c r="LM1" s="66"/>
      <c r="LN1" s="66"/>
      <c r="LO1" s="66"/>
      <c r="LP1" s="66"/>
      <c r="LQ1" s="66"/>
      <c r="LR1" s="66"/>
      <c r="LS1" s="66"/>
      <c r="LT1" s="66"/>
      <c r="LU1" s="66"/>
      <c r="LV1" s="66"/>
      <c r="LW1" s="67" t="s">
        <v>94</v>
      </c>
      <c r="LX1" s="67"/>
      <c r="LY1" s="67"/>
      <c r="LZ1" s="67"/>
      <c r="MA1" s="67"/>
      <c r="MB1" s="67"/>
      <c r="MC1" s="67"/>
      <c r="MD1" s="67"/>
      <c r="ME1" s="67"/>
      <c r="MF1" s="67"/>
      <c r="MG1" s="67"/>
      <c r="MH1" s="67" t="s">
        <v>95</v>
      </c>
      <c r="MI1" s="67"/>
      <c r="MJ1" s="67"/>
      <c r="MK1" s="67"/>
      <c r="ML1" s="67"/>
      <c r="MM1" s="67"/>
      <c r="MN1" s="67"/>
      <c r="MO1" s="67"/>
      <c r="MP1" s="67"/>
      <c r="MQ1" s="67"/>
      <c r="MR1" s="67"/>
      <c r="MS1" s="65" t="s">
        <v>66</v>
      </c>
      <c r="ND1" s="67" t="s">
        <v>96</v>
      </c>
      <c r="NE1" s="67"/>
      <c r="NF1" s="67"/>
      <c r="NG1" s="67"/>
      <c r="NH1" s="67"/>
      <c r="NI1" s="67"/>
      <c r="NJ1" s="67"/>
      <c r="NK1" s="67"/>
      <c r="NL1" s="67"/>
      <c r="NM1" s="67"/>
      <c r="NN1" s="67"/>
      <c r="NO1" s="67" t="s">
        <v>97</v>
      </c>
      <c r="NP1" s="67"/>
      <c r="NQ1" s="67"/>
      <c r="NR1" s="67"/>
      <c r="NS1" s="67"/>
      <c r="NT1" s="67"/>
      <c r="NU1" s="67"/>
      <c r="NV1" s="67"/>
      <c r="NW1" s="67"/>
      <c r="NX1" s="67"/>
      <c r="NY1" s="67"/>
      <c r="NZ1" s="67" t="s">
        <v>98</v>
      </c>
      <c r="OA1" s="67"/>
      <c r="OB1" s="67"/>
      <c r="OC1" s="67"/>
      <c r="OD1" s="67"/>
      <c r="OE1" s="67"/>
      <c r="OF1" s="67"/>
      <c r="OG1" s="67"/>
      <c r="OH1" s="67"/>
      <c r="OI1" s="67"/>
      <c r="OJ1" s="67"/>
      <c r="OK1" s="67" t="s">
        <v>99</v>
      </c>
      <c r="OL1" s="67"/>
      <c r="OM1" s="67"/>
      <c r="ON1" s="67"/>
      <c r="OO1" s="67"/>
      <c r="OP1" s="67"/>
      <c r="OQ1" s="67"/>
      <c r="OR1" s="67"/>
      <c r="OS1" s="67"/>
      <c r="OT1" s="67"/>
      <c r="OU1" s="67"/>
      <c r="OV1" s="65" t="s">
        <v>81</v>
      </c>
      <c r="PG1" s="65" t="s">
        <v>25</v>
      </c>
      <c r="PR1" s="67" t="s">
        <v>100</v>
      </c>
      <c r="PS1" s="67"/>
      <c r="PT1" s="67"/>
      <c r="PU1" s="67"/>
      <c r="PV1" s="67"/>
      <c r="PW1" s="67"/>
      <c r="PX1" s="67"/>
      <c r="PY1" s="67"/>
      <c r="PZ1" s="67"/>
      <c r="QA1" s="67"/>
      <c r="QB1" s="67"/>
      <c r="QC1" s="67" t="s">
        <v>101</v>
      </c>
      <c r="QD1" s="67"/>
      <c r="QE1" s="67"/>
      <c r="QF1" s="67"/>
      <c r="QG1" s="67"/>
      <c r="QH1" s="67"/>
      <c r="QI1" s="67"/>
      <c r="QJ1" s="67"/>
      <c r="QK1" s="67"/>
      <c r="QL1" s="67"/>
      <c r="QM1" s="67"/>
      <c r="QN1" s="67" t="s">
        <v>102</v>
      </c>
      <c r="QO1" s="67"/>
      <c r="QP1" s="67"/>
      <c r="QQ1" s="67"/>
      <c r="QR1" s="67"/>
      <c r="QS1" s="67"/>
      <c r="QT1" s="67"/>
      <c r="QU1" s="67"/>
      <c r="QV1" s="67"/>
      <c r="QW1" s="67"/>
      <c r="QX1" s="67"/>
      <c r="QY1" s="65" t="s">
        <v>34</v>
      </c>
      <c r="RJ1" s="67" t="s">
        <v>103</v>
      </c>
      <c r="RK1" s="67"/>
      <c r="RL1" s="67"/>
      <c r="RM1" s="67"/>
      <c r="RN1" s="67"/>
      <c r="RO1" s="67"/>
      <c r="RP1" s="67"/>
      <c r="RQ1" s="67"/>
      <c r="RR1" s="67"/>
      <c r="RS1" s="67"/>
      <c r="RT1" s="67"/>
      <c r="RU1" s="67" t="s">
        <v>104</v>
      </c>
      <c r="RV1" s="67"/>
      <c r="RW1" s="67"/>
      <c r="RX1" s="67"/>
      <c r="RY1" s="67"/>
      <c r="RZ1" s="67"/>
      <c r="SA1" s="67"/>
      <c r="SB1" s="67"/>
      <c r="SC1" s="67"/>
      <c r="SD1" s="67"/>
      <c r="SE1" s="67"/>
      <c r="SF1" s="67" t="s">
        <v>80</v>
      </c>
      <c r="SG1" s="67"/>
      <c r="SH1" s="67"/>
      <c r="SI1" s="67"/>
      <c r="SJ1" s="67"/>
      <c r="SK1" s="67"/>
      <c r="SL1" s="67"/>
      <c r="SM1" s="67"/>
      <c r="SN1" s="67"/>
      <c r="SO1" s="67"/>
      <c r="SP1" s="67"/>
      <c r="SQ1" s="65" t="s">
        <v>55</v>
      </c>
      <c r="TB1" s="65" t="s">
        <v>75</v>
      </c>
      <c r="TM1" s="65" t="s">
        <v>70</v>
      </c>
      <c r="TX1" s="67" t="s">
        <v>105</v>
      </c>
      <c r="TY1" s="67"/>
      <c r="TZ1" s="67"/>
      <c r="UA1" s="67"/>
      <c r="UB1" s="67"/>
      <c r="UC1" s="67"/>
      <c r="UD1" s="67"/>
      <c r="UE1" s="67"/>
      <c r="UF1" s="67"/>
      <c r="UG1" s="67"/>
      <c r="UH1" s="67"/>
      <c r="UI1" s="67" t="s">
        <v>106</v>
      </c>
      <c r="UJ1" s="67"/>
      <c r="UK1" s="67"/>
      <c r="UL1" s="67"/>
      <c r="UM1" s="67"/>
      <c r="UN1" s="67"/>
      <c r="UO1" s="67"/>
      <c r="UP1" s="67"/>
      <c r="UQ1" s="67"/>
      <c r="UR1" s="67"/>
      <c r="US1" s="67"/>
      <c r="UT1" s="67" t="s">
        <v>71</v>
      </c>
      <c r="UU1" s="67"/>
      <c r="UV1" s="67"/>
      <c r="UW1" s="67"/>
      <c r="UX1" s="67"/>
      <c r="UY1" s="67"/>
      <c r="UZ1" s="67"/>
      <c r="VA1" s="67"/>
      <c r="VB1" s="67"/>
      <c r="VC1" s="67"/>
      <c r="VD1" s="67"/>
      <c r="VE1" s="67" t="s">
        <v>83</v>
      </c>
      <c r="VF1" s="67"/>
      <c r="VG1" s="67"/>
      <c r="VH1" s="67"/>
      <c r="VI1" s="67"/>
      <c r="VJ1" s="67"/>
      <c r="VK1" s="67"/>
      <c r="VL1" s="67"/>
      <c r="VM1" s="67"/>
      <c r="VN1" s="67"/>
      <c r="VO1" s="67"/>
      <c r="VP1" s="67" t="s">
        <v>107</v>
      </c>
      <c r="VQ1" s="67"/>
      <c r="VR1" s="67"/>
      <c r="VS1" s="67"/>
      <c r="VT1" s="67"/>
      <c r="VU1" s="67"/>
      <c r="VV1" s="67"/>
      <c r="VW1" s="67"/>
      <c r="VX1" s="67"/>
      <c r="VY1" s="67"/>
      <c r="VZ1" s="67"/>
      <c r="WA1" s="67" t="s">
        <v>108</v>
      </c>
      <c r="WB1" s="67"/>
      <c r="WC1" s="67"/>
      <c r="WD1" s="67"/>
      <c r="WE1" s="67"/>
      <c r="WF1" s="67"/>
      <c r="WG1" s="67"/>
      <c r="WH1" s="67"/>
      <c r="WI1" s="67"/>
      <c r="WJ1" s="67"/>
      <c r="WK1" s="67"/>
      <c r="WL1" s="67" t="s">
        <v>109</v>
      </c>
      <c r="WM1" s="67"/>
      <c r="WN1" s="67"/>
      <c r="WO1" s="67"/>
      <c r="WP1" s="67"/>
      <c r="WQ1" s="67"/>
      <c r="WR1" s="67"/>
      <c r="WS1" s="67"/>
      <c r="WT1" s="67"/>
      <c r="WU1" s="67"/>
      <c r="WV1" s="67"/>
      <c r="WW1" s="67" t="s">
        <v>110</v>
      </c>
      <c r="WX1" s="67"/>
      <c r="WY1" s="67"/>
      <c r="WZ1" s="67"/>
      <c r="XA1" s="67"/>
      <c r="XB1" s="67"/>
      <c r="XC1" s="67"/>
      <c r="XD1" s="67"/>
      <c r="XE1" s="67"/>
      <c r="XF1" s="67"/>
      <c r="XG1" s="67"/>
      <c r="XH1" s="65" t="s">
        <v>77</v>
      </c>
      <c r="XS1" s="67" t="s">
        <v>82</v>
      </c>
      <c r="XT1" s="67"/>
      <c r="XU1" s="67"/>
      <c r="XV1" s="67"/>
      <c r="XW1" s="67"/>
      <c r="XX1" s="67"/>
      <c r="XY1" s="67"/>
      <c r="XZ1" s="67"/>
      <c r="YA1" s="67"/>
      <c r="YB1" s="67"/>
      <c r="YC1" s="67"/>
      <c r="YD1" s="67" t="s">
        <v>111</v>
      </c>
      <c r="YE1" s="67"/>
      <c r="YF1" s="67"/>
      <c r="YG1" s="67"/>
      <c r="YH1" s="67"/>
      <c r="YI1" s="67"/>
      <c r="YJ1" s="67"/>
      <c r="YK1" s="67"/>
      <c r="YL1" s="67"/>
      <c r="YM1" s="67"/>
      <c r="YN1" s="67"/>
      <c r="YO1" s="67" t="s">
        <v>112</v>
      </c>
      <c r="YP1" s="67"/>
      <c r="YQ1" s="67"/>
      <c r="YR1" s="67"/>
      <c r="YS1" s="67"/>
      <c r="YT1" s="67"/>
      <c r="YU1" s="67"/>
      <c r="YV1" s="67"/>
      <c r="YW1" s="67"/>
      <c r="YX1" s="67"/>
      <c r="YY1" s="67"/>
      <c r="YZ1" s="67" t="s">
        <v>113</v>
      </c>
      <c r="ZA1" s="67"/>
      <c r="ZB1" s="67"/>
      <c r="ZC1" s="67"/>
      <c r="ZD1" s="67"/>
      <c r="ZE1" s="67"/>
      <c r="ZF1" s="67"/>
      <c r="ZG1" s="67"/>
      <c r="ZH1" s="67"/>
      <c r="ZI1" s="67"/>
      <c r="ZJ1" s="67"/>
      <c r="ZK1" s="65" t="s">
        <v>61</v>
      </c>
      <c r="ZV1" s="65" t="s">
        <v>63</v>
      </c>
      <c r="AAG1" s="67" t="s">
        <v>114</v>
      </c>
      <c r="AAH1" s="67"/>
      <c r="AAI1" s="67"/>
      <c r="AAJ1" s="67"/>
      <c r="AAK1" s="67"/>
      <c r="AAL1" s="67"/>
      <c r="AAM1" s="67"/>
      <c r="AAN1" s="67"/>
      <c r="AAO1" s="67"/>
      <c r="AAP1" s="67"/>
      <c r="AAQ1" s="67"/>
      <c r="AAR1" s="65" t="s">
        <v>115</v>
      </c>
      <c r="ABC1" s="65" t="s">
        <v>84</v>
      </c>
      <c r="ABN1" s="65" t="s">
        <v>74</v>
      </c>
      <c r="ABY1" s="65" t="s">
        <v>116</v>
      </c>
      <c r="ACJ1" s="65" t="s">
        <v>117</v>
      </c>
      <c r="ACU1" s="67" t="s">
        <v>118</v>
      </c>
      <c r="ACV1" s="67"/>
      <c r="ACW1" s="67"/>
      <c r="ACX1" s="67"/>
      <c r="ACY1" s="67"/>
      <c r="ACZ1" s="67"/>
      <c r="ADA1" s="67"/>
      <c r="ADB1" s="67"/>
      <c r="ADC1" s="67"/>
      <c r="ADD1" s="67"/>
      <c r="ADE1" s="67"/>
      <c r="ADF1" s="65" t="s">
        <v>48</v>
      </c>
      <c r="ADQ1" s="67" t="s">
        <v>119</v>
      </c>
      <c r="ADR1" s="67"/>
      <c r="ADS1" s="67"/>
      <c r="ADT1" s="67"/>
      <c r="ADU1" s="67"/>
      <c r="ADV1" s="67"/>
      <c r="ADW1" s="67"/>
      <c r="ADX1" s="67"/>
      <c r="ADY1" s="67"/>
      <c r="ADZ1" s="67"/>
      <c r="AEA1" s="67"/>
      <c r="AEB1" s="65" t="s">
        <v>76</v>
      </c>
      <c r="AEM1" s="65" t="s">
        <v>120</v>
      </c>
      <c r="AEX1" s="65" t="s">
        <v>79</v>
      </c>
      <c r="AFI1" s="65" t="s">
        <v>121</v>
      </c>
      <c r="AFT1" s="67" t="s">
        <v>122</v>
      </c>
      <c r="AFU1" s="67"/>
      <c r="AFV1" s="67"/>
      <c r="AFW1" s="67"/>
      <c r="AFX1" s="67"/>
      <c r="AFY1" s="67"/>
      <c r="AFZ1" s="67"/>
      <c r="AGA1" s="67"/>
      <c r="AGB1" s="67"/>
      <c r="AGC1" s="67"/>
      <c r="AGD1" s="67"/>
      <c r="AGE1" s="65" t="s">
        <v>56</v>
      </c>
      <c r="AGP1" s="65" t="s">
        <v>44</v>
      </c>
      <c r="AHA1" s="67" t="s">
        <v>123</v>
      </c>
      <c r="AHB1" s="67"/>
      <c r="AHC1" s="67"/>
      <c r="AHD1" s="67"/>
      <c r="AHE1" s="67"/>
      <c r="AHF1" s="67"/>
      <c r="AHG1" s="67"/>
      <c r="AHH1" s="67"/>
      <c r="AHI1" s="67"/>
      <c r="AHJ1" s="67"/>
      <c r="AHK1" s="67"/>
      <c r="AHL1" s="67" t="s">
        <v>124</v>
      </c>
      <c r="AHM1" s="67"/>
      <c r="AHN1" s="67"/>
      <c r="AHO1" s="67"/>
      <c r="AHP1" s="67"/>
      <c r="AHQ1" s="67"/>
      <c r="AHR1" s="67"/>
      <c r="AHS1" s="67"/>
      <c r="AHT1" s="67"/>
      <c r="AHU1" s="67"/>
      <c r="AHV1" s="67"/>
      <c r="AHW1" s="67" t="s">
        <v>125</v>
      </c>
      <c r="AHX1" s="67"/>
      <c r="AHY1" s="67"/>
      <c r="AHZ1" s="67"/>
      <c r="AIA1" s="67"/>
      <c r="AIB1" s="67"/>
      <c r="AIC1" s="67"/>
      <c r="AID1" s="67"/>
      <c r="AIE1" s="67"/>
      <c r="AIF1" s="67"/>
      <c r="AIG1" s="67"/>
      <c r="AIH1" s="62" t="s">
        <v>28</v>
      </c>
      <c r="AII1" s="62"/>
      <c r="AIJ1" s="62"/>
      <c r="AIK1" s="62"/>
      <c r="AIL1" s="62"/>
      <c r="AIM1" s="62"/>
      <c r="AIN1" s="62"/>
      <c r="AIO1" s="62"/>
      <c r="AIP1" s="62"/>
      <c r="AIQ1" s="62"/>
      <c r="AIR1" s="62"/>
      <c r="AIS1" s="62" t="s">
        <v>30</v>
      </c>
      <c r="AIT1" s="62"/>
      <c r="AIU1" s="62"/>
      <c r="AIV1" s="62"/>
      <c r="AIW1" s="62"/>
      <c r="AIX1" s="62"/>
      <c r="AIY1" s="62"/>
      <c r="AIZ1" s="62"/>
      <c r="AJA1" s="62"/>
      <c r="AJB1" s="62"/>
      <c r="AJC1" s="62"/>
      <c r="AJD1" s="62" t="s">
        <v>32</v>
      </c>
      <c r="AJE1" s="62"/>
      <c r="AJF1" s="62"/>
      <c r="AJG1" s="62"/>
      <c r="AJH1" s="62"/>
      <c r="AJI1" s="62"/>
      <c r="AJJ1" s="62"/>
      <c r="AJK1" s="62"/>
      <c r="AJL1" s="62"/>
      <c r="AJM1" s="62"/>
      <c r="AJN1" s="62"/>
      <c r="AJO1" s="62" t="s">
        <v>46</v>
      </c>
      <c r="AJP1" s="62"/>
      <c r="AJQ1" s="62"/>
      <c r="AJR1" s="62"/>
      <c r="AJS1" s="62"/>
      <c r="AJT1" s="62"/>
      <c r="AJU1" s="62"/>
      <c r="AJV1" s="62"/>
      <c r="AJW1" s="62"/>
      <c r="AJX1" s="62"/>
      <c r="AJY1" s="62"/>
      <c r="AJZ1" s="62" t="s">
        <v>36</v>
      </c>
      <c r="AKA1" s="62"/>
      <c r="AKB1" s="62"/>
      <c r="AKC1" s="62"/>
      <c r="AKD1" s="62"/>
      <c r="AKE1" s="62"/>
      <c r="AKF1" s="62"/>
      <c r="AKG1" s="62"/>
      <c r="AKH1" s="62"/>
      <c r="AKI1" s="62"/>
      <c r="AKJ1" s="62"/>
      <c r="AKK1" s="62" t="s">
        <v>42</v>
      </c>
      <c r="AKL1" s="62"/>
      <c r="AKM1" s="62"/>
      <c r="AKN1" s="62"/>
      <c r="AKO1" s="62"/>
      <c r="AKP1" s="62"/>
      <c r="AKQ1" s="62"/>
      <c r="AKR1" s="62"/>
      <c r="AKS1" s="62"/>
      <c r="AKT1" s="62"/>
      <c r="AKU1" s="62"/>
      <c r="AKV1" s="62" t="s">
        <v>58</v>
      </c>
      <c r="AKW1" s="62"/>
      <c r="AKX1" s="62"/>
      <c r="AKY1" s="62"/>
      <c r="AKZ1" s="62"/>
      <c r="ALA1" s="62"/>
      <c r="ALB1" s="62"/>
      <c r="ALC1" s="62"/>
      <c r="ALD1" s="62"/>
      <c r="ALE1" s="62"/>
      <c r="ALF1" s="62"/>
      <c r="ALG1" s="62" t="s">
        <v>50</v>
      </c>
      <c r="ALH1" s="62"/>
      <c r="ALI1" s="62"/>
      <c r="ALJ1" s="62"/>
      <c r="ALK1" s="62"/>
      <c r="ALL1" s="62"/>
      <c r="ALM1" s="62"/>
      <c r="ALN1" s="62"/>
      <c r="ALO1" s="62"/>
      <c r="ALP1" s="62"/>
      <c r="ALQ1" s="62"/>
      <c r="ALR1" s="62" t="s">
        <v>62</v>
      </c>
      <c r="ALS1" s="62"/>
      <c r="ALT1" s="62"/>
      <c r="ALU1" s="62"/>
      <c r="ALV1" s="62"/>
      <c r="ALW1" s="62"/>
      <c r="ALX1" s="62"/>
      <c r="ALY1" s="62"/>
      <c r="ALZ1" s="62"/>
      <c r="AMA1" s="62"/>
      <c r="AMB1" s="62"/>
      <c r="AMC1" s="62" t="s">
        <v>57</v>
      </c>
      <c r="AMD1" s="62"/>
      <c r="AME1" s="62"/>
      <c r="AMF1" s="62"/>
      <c r="AMG1" s="62"/>
      <c r="AMH1" s="62"/>
      <c r="AMI1" s="62"/>
      <c r="AMJ1" s="62"/>
    </row>
    <row r="2" s="40" customFormat="true" ht="61" hidden="false" customHeight="true" outlineLevel="0" collapsed="false">
      <c r="B2" s="4" t="s">
        <v>126</v>
      </c>
      <c r="C2" s="4" t="s">
        <v>127</v>
      </c>
      <c r="D2" s="4" t="s">
        <v>128</v>
      </c>
      <c r="E2" s="4" t="s">
        <v>129</v>
      </c>
      <c r="F2" s="4" t="s">
        <v>6</v>
      </c>
      <c r="G2" s="4" t="s">
        <v>7</v>
      </c>
      <c r="H2" s="68" t="s">
        <v>8</v>
      </c>
      <c r="I2" s="69" t="s">
        <v>9</v>
      </c>
      <c r="J2" s="4" t="s">
        <v>126</v>
      </c>
      <c r="K2" s="4" t="s">
        <v>127</v>
      </c>
      <c r="L2" s="4" t="s">
        <v>128</v>
      </c>
      <c r="M2" s="4" t="s">
        <v>129</v>
      </c>
      <c r="N2" s="4" t="s">
        <v>2</v>
      </c>
      <c r="O2" s="4" t="s">
        <v>3</v>
      </c>
      <c r="P2" s="4" t="s">
        <v>4</v>
      </c>
      <c r="Q2" s="4" t="s">
        <v>5</v>
      </c>
      <c r="R2" s="4" t="s">
        <v>6</v>
      </c>
      <c r="S2" s="4" t="s">
        <v>7</v>
      </c>
      <c r="T2" s="68" t="s">
        <v>8</v>
      </c>
      <c r="U2" s="69" t="s">
        <v>9</v>
      </c>
      <c r="V2" s="69" t="s">
        <v>10</v>
      </c>
      <c r="W2" s="69" t="s">
        <v>11</v>
      </c>
      <c r="X2" s="69" t="s">
        <v>12</v>
      </c>
      <c r="Y2" s="4" t="s">
        <v>2</v>
      </c>
      <c r="Z2" s="4" t="s">
        <v>3</v>
      </c>
      <c r="AA2" s="4" t="s">
        <v>4</v>
      </c>
      <c r="AB2" s="4" t="s">
        <v>5</v>
      </c>
      <c r="AC2" s="4" t="s">
        <v>6</v>
      </c>
      <c r="AD2" s="4" t="s">
        <v>7</v>
      </c>
      <c r="AE2" s="68" t="s">
        <v>8</v>
      </c>
      <c r="AF2" s="69" t="s">
        <v>9</v>
      </c>
      <c r="AG2" s="69" t="s">
        <v>10</v>
      </c>
      <c r="AH2" s="69" t="s">
        <v>11</v>
      </c>
      <c r="AI2" s="69" t="s">
        <v>12</v>
      </c>
      <c r="AJ2" s="4" t="s">
        <v>2</v>
      </c>
      <c r="AK2" s="4" t="s">
        <v>3</v>
      </c>
      <c r="AL2" s="4" t="s">
        <v>4</v>
      </c>
      <c r="AM2" s="4" t="s">
        <v>5</v>
      </c>
      <c r="AN2" s="4" t="s">
        <v>6</v>
      </c>
      <c r="AO2" s="4" t="s">
        <v>7</v>
      </c>
      <c r="AP2" s="68" t="s">
        <v>8</v>
      </c>
      <c r="AQ2" s="69" t="s">
        <v>9</v>
      </c>
      <c r="AR2" s="69" t="s">
        <v>10</v>
      </c>
      <c r="AS2" s="69" t="s">
        <v>11</v>
      </c>
      <c r="AT2" s="69" t="s">
        <v>12</v>
      </c>
      <c r="AU2" s="4" t="s">
        <v>2</v>
      </c>
      <c r="AV2" s="4" t="s">
        <v>3</v>
      </c>
      <c r="AW2" s="4" t="s">
        <v>4</v>
      </c>
      <c r="AX2" s="4" t="s">
        <v>5</v>
      </c>
      <c r="AY2" s="4" t="s">
        <v>6</v>
      </c>
      <c r="AZ2" s="4" t="s">
        <v>7</v>
      </c>
      <c r="BA2" s="68" t="s">
        <v>8</v>
      </c>
      <c r="BB2" s="69" t="s">
        <v>9</v>
      </c>
      <c r="BC2" s="69" t="s">
        <v>10</v>
      </c>
      <c r="BD2" s="69" t="s">
        <v>11</v>
      </c>
      <c r="BE2" s="69" t="s">
        <v>12</v>
      </c>
      <c r="BF2" s="4" t="s">
        <v>2</v>
      </c>
      <c r="BG2" s="4" t="s">
        <v>3</v>
      </c>
      <c r="BH2" s="4" t="s">
        <v>4</v>
      </c>
      <c r="BI2" s="4" t="s">
        <v>5</v>
      </c>
      <c r="BJ2" s="4" t="s">
        <v>6</v>
      </c>
      <c r="BK2" s="4" t="s">
        <v>7</v>
      </c>
      <c r="BL2" s="68" t="s">
        <v>8</v>
      </c>
      <c r="BM2" s="69" t="s">
        <v>9</v>
      </c>
      <c r="BN2" s="69" t="s">
        <v>10</v>
      </c>
      <c r="BO2" s="69" t="s">
        <v>11</v>
      </c>
      <c r="BP2" s="69" t="s">
        <v>12</v>
      </c>
      <c r="BQ2" s="4" t="s">
        <v>2</v>
      </c>
      <c r="BR2" s="4" t="s">
        <v>3</v>
      </c>
      <c r="BS2" s="4" t="s">
        <v>4</v>
      </c>
      <c r="BT2" s="4" t="s">
        <v>5</v>
      </c>
      <c r="BU2" s="4" t="s">
        <v>6</v>
      </c>
      <c r="BV2" s="4" t="s">
        <v>7</v>
      </c>
      <c r="BW2" s="68" t="s">
        <v>8</v>
      </c>
      <c r="BX2" s="69" t="s">
        <v>9</v>
      </c>
      <c r="BY2" s="69" t="s">
        <v>10</v>
      </c>
      <c r="BZ2" s="69" t="s">
        <v>11</v>
      </c>
      <c r="CA2" s="69" t="s">
        <v>12</v>
      </c>
      <c r="CB2" s="4" t="s">
        <v>2</v>
      </c>
      <c r="CC2" s="4" t="s">
        <v>3</v>
      </c>
      <c r="CD2" s="4" t="s">
        <v>4</v>
      </c>
      <c r="CE2" s="4" t="s">
        <v>5</v>
      </c>
      <c r="CF2" s="4" t="s">
        <v>6</v>
      </c>
      <c r="CG2" s="4" t="s">
        <v>7</v>
      </c>
      <c r="CH2" s="68" t="s">
        <v>8</v>
      </c>
      <c r="CI2" s="69" t="s">
        <v>9</v>
      </c>
      <c r="CJ2" s="69" t="s">
        <v>10</v>
      </c>
      <c r="CK2" s="69" t="s">
        <v>11</v>
      </c>
      <c r="CL2" s="69" t="s">
        <v>12</v>
      </c>
      <c r="CM2" s="4" t="s">
        <v>2</v>
      </c>
      <c r="CN2" s="4" t="s">
        <v>3</v>
      </c>
      <c r="CO2" s="4" t="s">
        <v>4</v>
      </c>
      <c r="CP2" s="4" t="s">
        <v>5</v>
      </c>
      <c r="CQ2" s="4" t="s">
        <v>6</v>
      </c>
      <c r="CR2" s="4" t="s">
        <v>7</v>
      </c>
      <c r="CS2" s="68" t="s">
        <v>8</v>
      </c>
      <c r="CT2" s="69" t="s">
        <v>9</v>
      </c>
      <c r="CU2" s="69" t="s">
        <v>10</v>
      </c>
      <c r="CV2" s="69" t="s">
        <v>11</v>
      </c>
      <c r="CW2" s="69" t="s">
        <v>12</v>
      </c>
      <c r="CX2" s="4" t="s">
        <v>2</v>
      </c>
      <c r="CY2" s="4" t="s">
        <v>3</v>
      </c>
      <c r="CZ2" s="4" t="s">
        <v>4</v>
      </c>
      <c r="DA2" s="4" t="s">
        <v>5</v>
      </c>
      <c r="DB2" s="4" t="s">
        <v>6</v>
      </c>
      <c r="DC2" s="4" t="s">
        <v>7</v>
      </c>
      <c r="DD2" s="68" t="s">
        <v>8</v>
      </c>
      <c r="DE2" s="69" t="s">
        <v>9</v>
      </c>
      <c r="DF2" s="69" t="s">
        <v>10</v>
      </c>
      <c r="DG2" s="69" t="s">
        <v>11</v>
      </c>
      <c r="DH2" s="69" t="s">
        <v>12</v>
      </c>
      <c r="DI2" s="4" t="s">
        <v>2</v>
      </c>
      <c r="DJ2" s="4" t="s">
        <v>3</v>
      </c>
      <c r="DK2" s="4" t="s">
        <v>4</v>
      </c>
      <c r="DL2" s="4" t="s">
        <v>5</v>
      </c>
      <c r="DM2" s="4" t="s">
        <v>6</v>
      </c>
      <c r="DN2" s="4" t="s">
        <v>7</v>
      </c>
      <c r="DO2" s="68" t="s">
        <v>8</v>
      </c>
      <c r="DP2" s="69" t="s">
        <v>9</v>
      </c>
      <c r="DQ2" s="69" t="s">
        <v>10</v>
      </c>
      <c r="DR2" s="69" t="s">
        <v>11</v>
      </c>
      <c r="DS2" s="69" t="s">
        <v>12</v>
      </c>
      <c r="DT2" s="4" t="s">
        <v>2</v>
      </c>
      <c r="DU2" s="4" t="s">
        <v>3</v>
      </c>
      <c r="DV2" s="4" t="s">
        <v>4</v>
      </c>
      <c r="DW2" s="4" t="s">
        <v>5</v>
      </c>
      <c r="DX2" s="4" t="s">
        <v>6</v>
      </c>
      <c r="DY2" s="4" t="s">
        <v>7</v>
      </c>
      <c r="DZ2" s="68" t="s">
        <v>8</v>
      </c>
      <c r="EA2" s="69" t="s">
        <v>9</v>
      </c>
      <c r="EB2" s="69" t="s">
        <v>10</v>
      </c>
      <c r="EC2" s="69" t="s">
        <v>11</v>
      </c>
      <c r="ED2" s="69" t="s">
        <v>12</v>
      </c>
      <c r="EE2" s="4" t="s">
        <v>2</v>
      </c>
      <c r="EF2" s="4" t="s">
        <v>3</v>
      </c>
      <c r="EG2" s="4" t="s">
        <v>4</v>
      </c>
      <c r="EH2" s="4" t="s">
        <v>5</v>
      </c>
      <c r="EI2" s="4" t="s">
        <v>6</v>
      </c>
      <c r="EJ2" s="4" t="s">
        <v>7</v>
      </c>
      <c r="EK2" s="68" t="s">
        <v>8</v>
      </c>
      <c r="EL2" s="69" t="s">
        <v>9</v>
      </c>
      <c r="EM2" s="69" t="s">
        <v>10</v>
      </c>
      <c r="EN2" s="69" t="s">
        <v>11</v>
      </c>
      <c r="EO2" s="69" t="s">
        <v>12</v>
      </c>
      <c r="EP2" s="4" t="s">
        <v>2</v>
      </c>
      <c r="EQ2" s="4" t="s">
        <v>3</v>
      </c>
      <c r="ER2" s="4" t="s">
        <v>4</v>
      </c>
      <c r="ES2" s="4" t="s">
        <v>5</v>
      </c>
      <c r="ET2" s="4" t="s">
        <v>6</v>
      </c>
      <c r="EU2" s="4" t="s">
        <v>7</v>
      </c>
      <c r="EV2" s="68" t="s">
        <v>8</v>
      </c>
      <c r="EW2" s="69" t="s">
        <v>9</v>
      </c>
      <c r="EX2" s="69" t="s">
        <v>10</v>
      </c>
      <c r="EY2" s="69" t="s">
        <v>11</v>
      </c>
      <c r="EZ2" s="69" t="s">
        <v>12</v>
      </c>
      <c r="FA2" s="4" t="s">
        <v>2</v>
      </c>
      <c r="FB2" s="4" t="s">
        <v>3</v>
      </c>
      <c r="FC2" s="4" t="s">
        <v>4</v>
      </c>
      <c r="FD2" s="4" t="s">
        <v>5</v>
      </c>
      <c r="FE2" s="4" t="s">
        <v>6</v>
      </c>
      <c r="FF2" s="4" t="s">
        <v>7</v>
      </c>
      <c r="FG2" s="68" t="s">
        <v>8</v>
      </c>
      <c r="FH2" s="69" t="s">
        <v>9</v>
      </c>
      <c r="FI2" s="69" t="s">
        <v>10</v>
      </c>
      <c r="FJ2" s="69" t="s">
        <v>11</v>
      </c>
      <c r="FK2" s="69" t="s">
        <v>12</v>
      </c>
      <c r="FL2" s="4" t="s">
        <v>2</v>
      </c>
      <c r="FM2" s="4" t="s">
        <v>3</v>
      </c>
      <c r="FN2" s="4" t="s">
        <v>4</v>
      </c>
      <c r="FO2" s="4" t="s">
        <v>5</v>
      </c>
      <c r="FP2" s="4" t="s">
        <v>6</v>
      </c>
      <c r="FQ2" s="4" t="s">
        <v>7</v>
      </c>
      <c r="FR2" s="68" t="s">
        <v>8</v>
      </c>
      <c r="FS2" s="69" t="s">
        <v>9</v>
      </c>
      <c r="FT2" s="69" t="s">
        <v>10</v>
      </c>
      <c r="FU2" s="69" t="s">
        <v>11</v>
      </c>
      <c r="FV2" s="69" t="s">
        <v>12</v>
      </c>
      <c r="FW2" s="4" t="s">
        <v>2</v>
      </c>
      <c r="FX2" s="4" t="s">
        <v>3</v>
      </c>
      <c r="FY2" s="4" t="s">
        <v>4</v>
      </c>
      <c r="FZ2" s="4" t="s">
        <v>5</v>
      </c>
      <c r="GA2" s="4" t="s">
        <v>6</v>
      </c>
      <c r="GB2" s="4" t="s">
        <v>7</v>
      </c>
      <c r="GC2" s="68" t="s">
        <v>8</v>
      </c>
      <c r="GD2" s="69" t="s">
        <v>9</v>
      </c>
      <c r="GE2" s="69" t="s">
        <v>10</v>
      </c>
      <c r="GF2" s="69" t="s">
        <v>11</v>
      </c>
      <c r="GG2" s="69" t="s">
        <v>12</v>
      </c>
      <c r="GH2" s="4" t="s">
        <v>2</v>
      </c>
      <c r="GI2" s="4" t="s">
        <v>3</v>
      </c>
      <c r="GJ2" s="4" t="s">
        <v>4</v>
      </c>
      <c r="GK2" s="4" t="s">
        <v>5</v>
      </c>
      <c r="GL2" s="4" t="s">
        <v>6</v>
      </c>
      <c r="GM2" s="4" t="s">
        <v>7</v>
      </c>
      <c r="GN2" s="68" t="s">
        <v>8</v>
      </c>
      <c r="GO2" s="69" t="s">
        <v>9</v>
      </c>
      <c r="GP2" s="69" t="s">
        <v>10</v>
      </c>
      <c r="GQ2" s="69" t="s">
        <v>11</v>
      </c>
      <c r="GR2" s="69" t="s">
        <v>12</v>
      </c>
      <c r="GS2" s="4" t="s">
        <v>2</v>
      </c>
      <c r="GT2" s="4" t="s">
        <v>3</v>
      </c>
      <c r="GU2" s="4" t="s">
        <v>4</v>
      </c>
      <c r="GV2" s="4" t="s">
        <v>5</v>
      </c>
      <c r="GW2" s="4" t="s">
        <v>6</v>
      </c>
      <c r="GX2" s="4" t="s">
        <v>7</v>
      </c>
      <c r="GY2" s="68" t="s">
        <v>8</v>
      </c>
      <c r="GZ2" s="69" t="s">
        <v>9</v>
      </c>
      <c r="HA2" s="69" t="s">
        <v>10</v>
      </c>
      <c r="HB2" s="69" t="s">
        <v>11</v>
      </c>
      <c r="HC2" s="69" t="s">
        <v>12</v>
      </c>
      <c r="HD2" s="4" t="s">
        <v>2</v>
      </c>
      <c r="HE2" s="4" t="s">
        <v>3</v>
      </c>
      <c r="HF2" s="4" t="s">
        <v>4</v>
      </c>
      <c r="HG2" s="4" t="s">
        <v>5</v>
      </c>
      <c r="HH2" s="4" t="s">
        <v>6</v>
      </c>
      <c r="HI2" s="4" t="s">
        <v>7</v>
      </c>
      <c r="HJ2" s="68" t="s">
        <v>8</v>
      </c>
      <c r="HK2" s="69" t="s">
        <v>9</v>
      </c>
      <c r="HL2" s="69" t="s">
        <v>10</v>
      </c>
      <c r="HM2" s="69" t="s">
        <v>11</v>
      </c>
      <c r="HN2" s="69" t="s">
        <v>12</v>
      </c>
      <c r="HO2" s="4" t="s">
        <v>2</v>
      </c>
      <c r="HP2" s="4" t="s">
        <v>3</v>
      </c>
      <c r="HQ2" s="4" t="s">
        <v>4</v>
      </c>
      <c r="HR2" s="4" t="s">
        <v>5</v>
      </c>
      <c r="HS2" s="4" t="s">
        <v>6</v>
      </c>
      <c r="HT2" s="4" t="s">
        <v>7</v>
      </c>
      <c r="HU2" s="68" t="s">
        <v>8</v>
      </c>
      <c r="HV2" s="69" t="s">
        <v>9</v>
      </c>
      <c r="HW2" s="69" t="s">
        <v>10</v>
      </c>
      <c r="HX2" s="69" t="s">
        <v>11</v>
      </c>
      <c r="HY2" s="69" t="s">
        <v>12</v>
      </c>
      <c r="IB2" s="4" t="s">
        <v>2</v>
      </c>
      <c r="IC2" s="4" t="s">
        <v>3</v>
      </c>
      <c r="ID2" s="4" t="s">
        <v>4</v>
      </c>
      <c r="IE2" s="4" t="s">
        <v>5</v>
      </c>
      <c r="IF2" s="4" t="s">
        <v>6</v>
      </c>
      <c r="IG2" s="4" t="s">
        <v>7</v>
      </c>
      <c r="IH2" s="68" t="s">
        <v>8</v>
      </c>
      <c r="II2" s="69" t="s">
        <v>9</v>
      </c>
      <c r="IJ2" s="69" t="s">
        <v>10</v>
      </c>
      <c r="IK2" s="69" t="s">
        <v>11</v>
      </c>
      <c r="IL2" s="69" t="s">
        <v>12</v>
      </c>
      <c r="IM2" s="4" t="s">
        <v>2</v>
      </c>
      <c r="IN2" s="4" t="s">
        <v>3</v>
      </c>
      <c r="IO2" s="4" t="s">
        <v>4</v>
      </c>
      <c r="IP2" s="4" t="s">
        <v>5</v>
      </c>
      <c r="IQ2" s="4" t="s">
        <v>6</v>
      </c>
      <c r="IR2" s="4" t="s">
        <v>7</v>
      </c>
      <c r="IS2" s="68" t="s">
        <v>8</v>
      </c>
      <c r="IT2" s="69" t="s">
        <v>9</v>
      </c>
      <c r="IU2" s="69" t="s">
        <v>10</v>
      </c>
      <c r="IV2" s="69" t="s">
        <v>11</v>
      </c>
      <c r="IW2" s="69" t="s">
        <v>12</v>
      </c>
      <c r="IX2" s="4" t="s">
        <v>2</v>
      </c>
      <c r="IY2" s="4" t="s">
        <v>3</v>
      </c>
      <c r="IZ2" s="4" t="s">
        <v>4</v>
      </c>
      <c r="JA2" s="4" t="s">
        <v>5</v>
      </c>
      <c r="JB2" s="4" t="s">
        <v>6</v>
      </c>
      <c r="JC2" s="4" t="s">
        <v>7</v>
      </c>
      <c r="JD2" s="68" t="s">
        <v>8</v>
      </c>
      <c r="JE2" s="69" t="s">
        <v>9</v>
      </c>
      <c r="JF2" s="69" t="s">
        <v>10</v>
      </c>
      <c r="JG2" s="69" t="s">
        <v>11</v>
      </c>
      <c r="JH2" s="69" t="s">
        <v>12</v>
      </c>
      <c r="JI2" s="4" t="s">
        <v>2</v>
      </c>
      <c r="JJ2" s="4" t="s">
        <v>3</v>
      </c>
      <c r="JK2" s="4" t="s">
        <v>4</v>
      </c>
      <c r="JL2" s="4" t="s">
        <v>5</v>
      </c>
      <c r="JM2" s="4" t="s">
        <v>6</v>
      </c>
      <c r="JN2" s="4" t="s">
        <v>7</v>
      </c>
      <c r="JO2" s="68" t="s">
        <v>8</v>
      </c>
      <c r="JP2" s="69" t="s">
        <v>9</v>
      </c>
      <c r="JQ2" s="69" t="s">
        <v>10</v>
      </c>
      <c r="JR2" s="69" t="s">
        <v>11</v>
      </c>
      <c r="JS2" s="69" t="s">
        <v>12</v>
      </c>
      <c r="JT2" s="4" t="s">
        <v>2</v>
      </c>
      <c r="JU2" s="4" t="s">
        <v>3</v>
      </c>
      <c r="JV2" s="4" t="s">
        <v>4</v>
      </c>
      <c r="JW2" s="4" t="s">
        <v>5</v>
      </c>
      <c r="JX2" s="4" t="s">
        <v>6</v>
      </c>
      <c r="JY2" s="4" t="s">
        <v>7</v>
      </c>
      <c r="JZ2" s="68" t="s">
        <v>8</v>
      </c>
      <c r="KA2" s="69" t="s">
        <v>9</v>
      </c>
      <c r="KB2" s="69" t="s">
        <v>10</v>
      </c>
      <c r="KC2" s="69" t="s">
        <v>11</v>
      </c>
      <c r="KD2" s="69" t="s">
        <v>12</v>
      </c>
      <c r="KE2" s="4" t="s">
        <v>2</v>
      </c>
      <c r="KF2" s="4" t="s">
        <v>3</v>
      </c>
      <c r="KG2" s="4" t="s">
        <v>4</v>
      </c>
      <c r="KH2" s="4" t="s">
        <v>5</v>
      </c>
      <c r="KI2" s="4" t="s">
        <v>6</v>
      </c>
      <c r="KJ2" s="4" t="s">
        <v>7</v>
      </c>
      <c r="KK2" s="68" t="s">
        <v>8</v>
      </c>
      <c r="KL2" s="69" t="s">
        <v>9</v>
      </c>
      <c r="KM2" s="69" t="s">
        <v>10</v>
      </c>
      <c r="KN2" s="69" t="s">
        <v>11</v>
      </c>
      <c r="KO2" s="69" t="s">
        <v>12</v>
      </c>
      <c r="KP2" s="4" t="s">
        <v>2</v>
      </c>
      <c r="KQ2" s="4" t="s">
        <v>3</v>
      </c>
      <c r="KR2" s="4" t="s">
        <v>4</v>
      </c>
      <c r="KS2" s="4" t="s">
        <v>5</v>
      </c>
      <c r="KT2" s="4" t="s">
        <v>6</v>
      </c>
      <c r="KU2" s="4" t="s">
        <v>7</v>
      </c>
      <c r="KV2" s="68" t="s">
        <v>8</v>
      </c>
      <c r="KW2" s="69" t="s">
        <v>9</v>
      </c>
      <c r="KX2" s="69" t="s">
        <v>10</v>
      </c>
      <c r="KY2" s="69" t="s">
        <v>11</v>
      </c>
      <c r="KZ2" s="69" t="s">
        <v>12</v>
      </c>
      <c r="LA2" s="4" t="s">
        <v>2</v>
      </c>
      <c r="LB2" s="4" t="s">
        <v>3</v>
      </c>
      <c r="LC2" s="4" t="s">
        <v>4</v>
      </c>
      <c r="LD2" s="4" t="s">
        <v>5</v>
      </c>
      <c r="LE2" s="4" t="s">
        <v>6</v>
      </c>
      <c r="LF2" s="4" t="s">
        <v>7</v>
      </c>
      <c r="LG2" s="68" t="s">
        <v>8</v>
      </c>
      <c r="LH2" s="69" t="s">
        <v>9</v>
      </c>
      <c r="LI2" s="69" t="s">
        <v>10</v>
      </c>
      <c r="LJ2" s="69" t="s">
        <v>11</v>
      </c>
      <c r="LK2" s="69" t="s">
        <v>12</v>
      </c>
      <c r="LL2" s="4" t="s">
        <v>2</v>
      </c>
      <c r="LM2" s="4" t="s">
        <v>3</v>
      </c>
      <c r="LN2" s="4" t="s">
        <v>4</v>
      </c>
      <c r="LO2" s="4" t="s">
        <v>5</v>
      </c>
      <c r="LP2" s="4" t="s">
        <v>6</v>
      </c>
      <c r="LQ2" s="4" t="s">
        <v>7</v>
      </c>
      <c r="LR2" s="68" t="s">
        <v>8</v>
      </c>
      <c r="LS2" s="69" t="s">
        <v>9</v>
      </c>
      <c r="LT2" s="69" t="s">
        <v>10</v>
      </c>
      <c r="LU2" s="69" t="s">
        <v>11</v>
      </c>
      <c r="LV2" s="69" t="s">
        <v>12</v>
      </c>
      <c r="LW2" s="4" t="s">
        <v>2</v>
      </c>
      <c r="LX2" s="4" t="s">
        <v>3</v>
      </c>
      <c r="LY2" s="4" t="s">
        <v>4</v>
      </c>
      <c r="LZ2" s="4" t="s">
        <v>5</v>
      </c>
      <c r="MA2" s="4" t="s">
        <v>6</v>
      </c>
      <c r="MB2" s="4" t="s">
        <v>7</v>
      </c>
      <c r="MC2" s="68" t="s">
        <v>8</v>
      </c>
      <c r="MD2" s="69" t="s">
        <v>9</v>
      </c>
      <c r="ME2" s="69" t="s">
        <v>10</v>
      </c>
      <c r="MF2" s="69" t="s">
        <v>11</v>
      </c>
      <c r="MG2" s="69" t="s">
        <v>12</v>
      </c>
      <c r="MH2" s="4" t="s">
        <v>2</v>
      </c>
      <c r="MI2" s="4" t="s">
        <v>3</v>
      </c>
      <c r="MJ2" s="4" t="s">
        <v>4</v>
      </c>
      <c r="MK2" s="4" t="s">
        <v>5</v>
      </c>
      <c r="ML2" s="4" t="s">
        <v>6</v>
      </c>
      <c r="MM2" s="4" t="s">
        <v>7</v>
      </c>
      <c r="MN2" s="68" t="s">
        <v>8</v>
      </c>
      <c r="MO2" s="69" t="s">
        <v>9</v>
      </c>
      <c r="MP2" s="69" t="s">
        <v>10</v>
      </c>
      <c r="MQ2" s="69" t="s">
        <v>11</v>
      </c>
      <c r="MR2" s="69" t="s">
        <v>12</v>
      </c>
      <c r="MS2" s="4" t="s">
        <v>2</v>
      </c>
      <c r="MT2" s="4" t="s">
        <v>3</v>
      </c>
      <c r="MU2" s="4" t="s">
        <v>4</v>
      </c>
      <c r="MV2" s="4" t="s">
        <v>5</v>
      </c>
      <c r="MW2" s="4" t="s">
        <v>6</v>
      </c>
      <c r="MX2" s="4" t="s">
        <v>7</v>
      </c>
      <c r="MY2" s="68" t="s">
        <v>8</v>
      </c>
      <c r="MZ2" s="69" t="s">
        <v>9</v>
      </c>
      <c r="NA2" s="69" t="s">
        <v>10</v>
      </c>
      <c r="NB2" s="69" t="s">
        <v>11</v>
      </c>
      <c r="NC2" s="69" t="s">
        <v>12</v>
      </c>
      <c r="ND2" s="4" t="s">
        <v>2</v>
      </c>
      <c r="NE2" s="4" t="s">
        <v>3</v>
      </c>
      <c r="NF2" s="4" t="s">
        <v>4</v>
      </c>
      <c r="NG2" s="4" t="s">
        <v>5</v>
      </c>
      <c r="NH2" s="4" t="s">
        <v>6</v>
      </c>
      <c r="NI2" s="4" t="s">
        <v>7</v>
      </c>
      <c r="NJ2" s="68" t="s">
        <v>8</v>
      </c>
      <c r="NK2" s="69" t="s">
        <v>9</v>
      </c>
      <c r="NL2" s="69" t="s">
        <v>10</v>
      </c>
      <c r="NM2" s="69" t="s">
        <v>11</v>
      </c>
      <c r="NN2" s="69" t="s">
        <v>12</v>
      </c>
      <c r="NO2" s="4" t="s">
        <v>2</v>
      </c>
      <c r="NP2" s="4" t="s">
        <v>3</v>
      </c>
      <c r="NQ2" s="4" t="s">
        <v>4</v>
      </c>
      <c r="NR2" s="4" t="s">
        <v>5</v>
      </c>
      <c r="NS2" s="4" t="s">
        <v>6</v>
      </c>
      <c r="NT2" s="4" t="s">
        <v>7</v>
      </c>
      <c r="NU2" s="68" t="s">
        <v>8</v>
      </c>
      <c r="NV2" s="69" t="s">
        <v>9</v>
      </c>
      <c r="NW2" s="69" t="s">
        <v>10</v>
      </c>
      <c r="NX2" s="69" t="s">
        <v>11</v>
      </c>
      <c r="NY2" s="69" t="s">
        <v>12</v>
      </c>
      <c r="NZ2" s="4" t="s">
        <v>2</v>
      </c>
      <c r="OA2" s="4" t="s">
        <v>3</v>
      </c>
      <c r="OB2" s="4" t="s">
        <v>4</v>
      </c>
      <c r="OC2" s="4" t="s">
        <v>5</v>
      </c>
      <c r="OD2" s="4" t="s">
        <v>6</v>
      </c>
      <c r="OE2" s="4" t="s">
        <v>7</v>
      </c>
      <c r="OF2" s="68" t="s">
        <v>8</v>
      </c>
      <c r="OG2" s="69" t="s">
        <v>9</v>
      </c>
      <c r="OH2" s="69" t="s">
        <v>10</v>
      </c>
      <c r="OI2" s="69" t="s">
        <v>11</v>
      </c>
      <c r="OJ2" s="69" t="s">
        <v>12</v>
      </c>
      <c r="OK2" s="4" t="s">
        <v>2</v>
      </c>
      <c r="OL2" s="4" t="s">
        <v>3</v>
      </c>
      <c r="OM2" s="4" t="s">
        <v>4</v>
      </c>
      <c r="ON2" s="4" t="s">
        <v>5</v>
      </c>
      <c r="OO2" s="4" t="s">
        <v>6</v>
      </c>
      <c r="OP2" s="4" t="s">
        <v>7</v>
      </c>
      <c r="OQ2" s="68" t="s">
        <v>8</v>
      </c>
      <c r="OR2" s="69" t="s">
        <v>9</v>
      </c>
      <c r="OS2" s="69" t="s">
        <v>10</v>
      </c>
      <c r="OT2" s="69" t="s">
        <v>11</v>
      </c>
      <c r="OU2" s="69" t="s">
        <v>12</v>
      </c>
      <c r="OV2" s="4" t="s">
        <v>2</v>
      </c>
      <c r="OW2" s="4" t="s">
        <v>3</v>
      </c>
      <c r="OX2" s="4" t="s">
        <v>4</v>
      </c>
      <c r="OY2" s="4" t="s">
        <v>5</v>
      </c>
      <c r="OZ2" s="4" t="s">
        <v>6</v>
      </c>
      <c r="PA2" s="4" t="s">
        <v>7</v>
      </c>
      <c r="PB2" s="68" t="s">
        <v>8</v>
      </c>
      <c r="PC2" s="69" t="s">
        <v>9</v>
      </c>
      <c r="PD2" s="69" t="s">
        <v>10</v>
      </c>
      <c r="PE2" s="69" t="s">
        <v>11</v>
      </c>
      <c r="PF2" s="69" t="s">
        <v>12</v>
      </c>
      <c r="PG2" s="4" t="s">
        <v>2</v>
      </c>
      <c r="PH2" s="4" t="s">
        <v>3</v>
      </c>
      <c r="PI2" s="4" t="s">
        <v>4</v>
      </c>
      <c r="PJ2" s="4" t="s">
        <v>5</v>
      </c>
      <c r="PK2" s="4" t="s">
        <v>6</v>
      </c>
      <c r="PL2" s="4" t="s">
        <v>7</v>
      </c>
      <c r="PM2" s="68" t="s">
        <v>8</v>
      </c>
      <c r="PN2" s="69" t="s">
        <v>9</v>
      </c>
      <c r="PO2" s="69" t="s">
        <v>10</v>
      </c>
      <c r="PP2" s="69" t="s">
        <v>11</v>
      </c>
      <c r="PQ2" s="69" t="s">
        <v>12</v>
      </c>
      <c r="PR2" s="4" t="s">
        <v>2</v>
      </c>
      <c r="PS2" s="4" t="s">
        <v>3</v>
      </c>
      <c r="PT2" s="4" t="s">
        <v>4</v>
      </c>
      <c r="PU2" s="4" t="s">
        <v>5</v>
      </c>
      <c r="PV2" s="4" t="s">
        <v>6</v>
      </c>
      <c r="PW2" s="4" t="s">
        <v>7</v>
      </c>
      <c r="PX2" s="68" t="s">
        <v>8</v>
      </c>
      <c r="PY2" s="69" t="s">
        <v>9</v>
      </c>
      <c r="PZ2" s="69" t="s">
        <v>10</v>
      </c>
      <c r="QA2" s="69" t="s">
        <v>11</v>
      </c>
      <c r="QB2" s="69" t="s">
        <v>12</v>
      </c>
      <c r="QC2" s="4" t="s">
        <v>2</v>
      </c>
      <c r="QD2" s="4" t="s">
        <v>3</v>
      </c>
      <c r="QE2" s="4" t="s">
        <v>4</v>
      </c>
      <c r="QF2" s="4" t="s">
        <v>5</v>
      </c>
      <c r="QG2" s="4" t="s">
        <v>6</v>
      </c>
      <c r="QH2" s="4" t="s">
        <v>7</v>
      </c>
      <c r="QI2" s="68" t="s">
        <v>8</v>
      </c>
      <c r="QJ2" s="69" t="s">
        <v>9</v>
      </c>
      <c r="QK2" s="69" t="s">
        <v>10</v>
      </c>
      <c r="QL2" s="69" t="s">
        <v>11</v>
      </c>
      <c r="QM2" s="69" t="s">
        <v>12</v>
      </c>
      <c r="QN2" s="4" t="s">
        <v>2</v>
      </c>
      <c r="QO2" s="4" t="s">
        <v>3</v>
      </c>
      <c r="QP2" s="4" t="s">
        <v>4</v>
      </c>
      <c r="QQ2" s="4" t="s">
        <v>5</v>
      </c>
      <c r="QR2" s="4" t="s">
        <v>6</v>
      </c>
      <c r="QS2" s="4" t="s">
        <v>7</v>
      </c>
      <c r="QT2" s="68" t="s">
        <v>8</v>
      </c>
      <c r="QU2" s="69" t="s">
        <v>9</v>
      </c>
      <c r="QV2" s="69" t="s">
        <v>10</v>
      </c>
      <c r="QW2" s="69" t="s">
        <v>11</v>
      </c>
      <c r="QX2" s="69" t="s">
        <v>12</v>
      </c>
      <c r="QY2" s="4" t="s">
        <v>2</v>
      </c>
      <c r="QZ2" s="4" t="s">
        <v>3</v>
      </c>
      <c r="RA2" s="4" t="s">
        <v>4</v>
      </c>
      <c r="RB2" s="4" t="s">
        <v>5</v>
      </c>
      <c r="RC2" s="4" t="s">
        <v>6</v>
      </c>
      <c r="RD2" s="4" t="s">
        <v>7</v>
      </c>
      <c r="RE2" s="68" t="s">
        <v>8</v>
      </c>
      <c r="RF2" s="69" t="s">
        <v>9</v>
      </c>
      <c r="RG2" s="69" t="s">
        <v>10</v>
      </c>
      <c r="RH2" s="69" t="s">
        <v>11</v>
      </c>
      <c r="RI2" s="69" t="s">
        <v>12</v>
      </c>
      <c r="RJ2" s="4" t="s">
        <v>2</v>
      </c>
      <c r="RK2" s="4" t="s">
        <v>3</v>
      </c>
      <c r="RL2" s="4" t="s">
        <v>4</v>
      </c>
      <c r="RM2" s="4" t="s">
        <v>5</v>
      </c>
      <c r="RN2" s="4" t="s">
        <v>6</v>
      </c>
      <c r="RO2" s="4" t="s">
        <v>7</v>
      </c>
      <c r="RP2" s="68" t="s">
        <v>8</v>
      </c>
      <c r="RQ2" s="69" t="s">
        <v>9</v>
      </c>
      <c r="RR2" s="69" t="s">
        <v>10</v>
      </c>
      <c r="RS2" s="69" t="s">
        <v>11</v>
      </c>
      <c r="RT2" s="69" t="s">
        <v>12</v>
      </c>
      <c r="RU2" s="4" t="s">
        <v>2</v>
      </c>
      <c r="RV2" s="4" t="s">
        <v>3</v>
      </c>
      <c r="RW2" s="4" t="s">
        <v>4</v>
      </c>
      <c r="RX2" s="4" t="s">
        <v>5</v>
      </c>
      <c r="RY2" s="4" t="s">
        <v>6</v>
      </c>
      <c r="RZ2" s="4" t="s">
        <v>7</v>
      </c>
      <c r="SA2" s="68" t="s">
        <v>8</v>
      </c>
      <c r="SB2" s="69" t="s">
        <v>9</v>
      </c>
      <c r="SC2" s="69" t="s">
        <v>10</v>
      </c>
      <c r="SD2" s="69" t="s">
        <v>11</v>
      </c>
      <c r="SE2" s="69" t="s">
        <v>12</v>
      </c>
      <c r="SF2" s="4" t="s">
        <v>2</v>
      </c>
      <c r="SG2" s="4" t="s">
        <v>3</v>
      </c>
      <c r="SH2" s="4" t="s">
        <v>4</v>
      </c>
      <c r="SI2" s="4" t="s">
        <v>5</v>
      </c>
      <c r="SJ2" s="4" t="s">
        <v>6</v>
      </c>
      <c r="SK2" s="4" t="s">
        <v>7</v>
      </c>
      <c r="SL2" s="68" t="s">
        <v>8</v>
      </c>
      <c r="SM2" s="69" t="s">
        <v>9</v>
      </c>
      <c r="SN2" s="69" t="s">
        <v>10</v>
      </c>
      <c r="SO2" s="69" t="s">
        <v>11</v>
      </c>
      <c r="SP2" s="69" t="s">
        <v>12</v>
      </c>
      <c r="SQ2" s="4" t="s">
        <v>2</v>
      </c>
      <c r="SR2" s="4" t="s">
        <v>3</v>
      </c>
      <c r="SS2" s="4" t="s">
        <v>4</v>
      </c>
      <c r="ST2" s="4" t="s">
        <v>5</v>
      </c>
      <c r="SU2" s="4" t="s">
        <v>6</v>
      </c>
      <c r="SV2" s="4" t="s">
        <v>7</v>
      </c>
      <c r="SW2" s="68" t="s">
        <v>8</v>
      </c>
      <c r="SX2" s="69" t="s">
        <v>9</v>
      </c>
      <c r="SY2" s="69" t="s">
        <v>10</v>
      </c>
      <c r="SZ2" s="69" t="s">
        <v>11</v>
      </c>
      <c r="TA2" s="69" t="s">
        <v>12</v>
      </c>
      <c r="TB2" s="4" t="s">
        <v>2</v>
      </c>
      <c r="TC2" s="4" t="s">
        <v>3</v>
      </c>
      <c r="TD2" s="4" t="s">
        <v>4</v>
      </c>
      <c r="TE2" s="4" t="s">
        <v>5</v>
      </c>
      <c r="TF2" s="4" t="s">
        <v>6</v>
      </c>
      <c r="TG2" s="4" t="s">
        <v>7</v>
      </c>
      <c r="TH2" s="68" t="s">
        <v>8</v>
      </c>
      <c r="TI2" s="69" t="s">
        <v>9</v>
      </c>
      <c r="TJ2" s="69" t="s">
        <v>10</v>
      </c>
      <c r="TK2" s="69" t="s">
        <v>11</v>
      </c>
      <c r="TL2" s="69" t="s">
        <v>12</v>
      </c>
      <c r="TM2" s="4" t="s">
        <v>2</v>
      </c>
      <c r="TN2" s="4" t="s">
        <v>3</v>
      </c>
      <c r="TO2" s="4" t="s">
        <v>4</v>
      </c>
      <c r="TP2" s="4" t="s">
        <v>5</v>
      </c>
      <c r="TQ2" s="4" t="s">
        <v>6</v>
      </c>
      <c r="TR2" s="4" t="s">
        <v>7</v>
      </c>
      <c r="TS2" s="68" t="s">
        <v>8</v>
      </c>
      <c r="TT2" s="69" t="s">
        <v>9</v>
      </c>
      <c r="TU2" s="69" t="s">
        <v>10</v>
      </c>
      <c r="TV2" s="69" t="s">
        <v>11</v>
      </c>
      <c r="TW2" s="69" t="s">
        <v>12</v>
      </c>
      <c r="TX2" s="4" t="s">
        <v>2</v>
      </c>
      <c r="TY2" s="4" t="s">
        <v>3</v>
      </c>
      <c r="TZ2" s="4" t="s">
        <v>4</v>
      </c>
      <c r="UA2" s="4" t="s">
        <v>5</v>
      </c>
      <c r="UB2" s="4" t="s">
        <v>6</v>
      </c>
      <c r="UC2" s="4" t="s">
        <v>7</v>
      </c>
      <c r="UD2" s="68" t="s">
        <v>8</v>
      </c>
      <c r="UE2" s="69" t="s">
        <v>9</v>
      </c>
      <c r="UF2" s="69" t="s">
        <v>10</v>
      </c>
      <c r="UG2" s="69" t="s">
        <v>11</v>
      </c>
      <c r="UH2" s="69" t="s">
        <v>12</v>
      </c>
      <c r="UI2" s="4" t="s">
        <v>2</v>
      </c>
      <c r="UJ2" s="4" t="s">
        <v>3</v>
      </c>
      <c r="UK2" s="4" t="s">
        <v>4</v>
      </c>
      <c r="UL2" s="4" t="s">
        <v>5</v>
      </c>
      <c r="UM2" s="4" t="s">
        <v>6</v>
      </c>
      <c r="UN2" s="4" t="s">
        <v>7</v>
      </c>
      <c r="UO2" s="68" t="s">
        <v>8</v>
      </c>
      <c r="UP2" s="69" t="s">
        <v>9</v>
      </c>
      <c r="UQ2" s="69" t="s">
        <v>10</v>
      </c>
      <c r="UR2" s="69" t="s">
        <v>11</v>
      </c>
      <c r="US2" s="69" t="s">
        <v>12</v>
      </c>
      <c r="UT2" s="4" t="s">
        <v>2</v>
      </c>
      <c r="UU2" s="4" t="s">
        <v>3</v>
      </c>
      <c r="UV2" s="4" t="s">
        <v>4</v>
      </c>
      <c r="UW2" s="4" t="s">
        <v>5</v>
      </c>
      <c r="UX2" s="4" t="s">
        <v>6</v>
      </c>
      <c r="UY2" s="4" t="s">
        <v>7</v>
      </c>
      <c r="UZ2" s="68" t="s">
        <v>8</v>
      </c>
      <c r="VA2" s="69" t="s">
        <v>9</v>
      </c>
      <c r="VB2" s="69" t="s">
        <v>10</v>
      </c>
      <c r="VC2" s="69" t="s">
        <v>11</v>
      </c>
      <c r="VD2" s="69" t="s">
        <v>12</v>
      </c>
      <c r="VE2" s="4" t="s">
        <v>2</v>
      </c>
      <c r="VF2" s="4" t="s">
        <v>3</v>
      </c>
      <c r="VG2" s="4" t="s">
        <v>4</v>
      </c>
      <c r="VH2" s="4" t="s">
        <v>5</v>
      </c>
      <c r="VI2" s="4" t="s">
        <v>6</v>
      </c>
      <c r="VJ2" s="4" t="s">
        <v>7</v>
      </c>
      <c r="VK2" s="68" t="s">
        <v>8</v>
      </c>
      <c r="VL2" s="69" t="s">
        <v>9</v>
      </c>
      <c r="VM2" s="69" t="s">
        <v>10</v>
      </c>
      <c r="VN2" s="69" t="s">
        <v>11</v>
      </c>
      <c r="VO2" s="69" t="s">
        <v>12</v>
      </c>
      <c r="VP2" s="4" t="s">
        <v>2</v>
      </c>
      <c r="VQ2" s="4" t="s">
        <v>3</v>
      </c>
      <c r="VR2" s="4" t="s">
        <v>4</v>
      </c>
      <c r="VS2" s="4" t="s">
        <v>5</v>
      </c>
      <c r="VT2" s="4" t="s">
        <v>6</v>
      </c>
      <c r="VU2" s="4" t="s">
        <v>7</v>
      </c>
      <c r="VV2" s="68" t="s">
        <v>8</v>
      </c>
      <c r="VW2" s="69" t="s">
        <v>9</v>
      </c>
      <c r="VX2" s="69" t="s">
        <v>10</v>
      </c>
      <c r="VY2" s="69" t="s">
        <v>11</v>
      </c>
      <c r="VZ2" s="69" t="s">
        <v>12</v>
      </c>
      <c r="WA2" s="4" t="s">
        <v>2</v>
      </c>
      <c r="WB2" s="4" t="s">
        <v>3</v>
      </c>
      <c r="WC2" s="4" t="s">
        <v>4</v>
      </c>
      <c r="WD2" s="4" t="s">
        <v>5</v>
      </c>
      <c r="WE2" s="4" t="s">
        <v>6</v>
      </c>
      <c r="WF2" s="4" t="s">
        <v>7</v>
      </c>
      <c r="WG2" s="68" t="s">
        <v>8</v>
      </c>
      <c r="WH2" s="69" t="s">
        <v>9</v>
      </c>
      <c r="WI2" s="69" t="s">
        <v>10</v>
      </c>
      <c r="WJ2" s="69" t="s">
        <v>11</v>
      </c>
      <c r="WK2" s="69" t="s">
        <v>12</v>
      </c>
      <c r="WL2" s="4" t="s">
        <v>2</v>
      </c>
      <c r="WM2" s="4" t="s">
        <v>3</v>
      </c>
      <c r="WN2" s="4" t="s">
        <v>4</v>
      </c>
      <c r="WO2" s="4" t="s">
        <v>5</v>
      </c>
      <c r="WP2" s="4" t="s">
        <v>6</v>
      </c>
      <c r="WQ2" s="4" t="s">
        <v>7</v>
      </c>
      <c r="WR2" s="68" t="s">
        <v>8</v>
      </c>
      <c r="WS2" s="69" t="s">
        <v>9</v>
      </c>
      <c r="WT2" s="69" t="s">
        <v>10</v>
      </c>
      <c r="WU2" s="69" t="s">
        <v>11</v>
      </c>
      <c r="WV2" s="69" t="s">
        <v>12</v>
      </c>
      <c r="WW2" s="4" t="s">
        <v>2</v>
      </c>
      <c r="WX2" s="4" t="s">
        <v>3</v>
      </c>
      <c r="WY2" s="4" t="s">
        <v>4</v>
      </c>
      <c r="WZ2" s="4" t="s">
        <v>5</v>
      </c>
      <c r="XA2" s="4" t="s">
        <v>6</v>
      </c>
      <c r="XB2" s="4" t="s">
        <v>7</v>
      </c>
      <c r="XC2" s="68" t="s">
        <v>8</v>
      </c>
      <c r="XD2" s="69" t="s">
        <v>9</v>
      </c>
      <c r="XE2" s="69" t="s">
        <v>10</v>
      </c>
      <c r="XF2" s="69" t="s">
        <v>11</v>
      </c>
      <c r="XG2" s="69" t="s">
        <v>12</v>
      </c>
      <c r="XH2" s="4" t="s">
        <v>2</v>
      </c>
      <c r="XI2" s="4" t="s">
        <v>3</v>
      </c>
      <c r="XJ2" s="4" t="s">
        <v>4</v>
      </c>
      <c r="XK2" s="4" t="s">
        <v>5</v>
      </c>
      <c r="XL2" s="4" t="s">
        <v>6</v>
      </c>
      <c r="XM2" s="4" t="s">
        <v>7</v>
      </c>
      <c r="XN2" s="68" t="s">
        <v>8</v>
      </c>
      <c r="XO2" s="69" t="s">
        <v>9</v>
      </c>
      <c r="XP2" s="69" t="s">
        <v>10</v>
      </c>
      <c r="XQ2" s="69" t="s">
        <v>11</v>
      </c>
      <c r="XR2" s="69" t="s">
        <v>12</v>
      </c>
      <c r="XS2" s="4" t="s">
        <v>2</v>
      </c>
      <c r="XT2" s="4" t="s">
        <v>3</v>
      </c>
      <c r="XU2" s="4" t="s">
        <v>4</v>
      </c>
      <c r="XV2" s="4" t="s">
        <v>5</v>
      </c>
      <c r="XW2" s="4" t="s">
        <v>6</v>
      </c>
      <c r="XX2" s="4" t="s">
        <v>7</v>
      </c>
      <c r="XY2" s="68" t="s">
        <v>8</v>
      </c>
      <c r="XZ2" s="69" t="s">
        <v>9</v>
      </c>
      <c r="YA2" s="69" t="s">
        <v>10</v>
      </c>
      <c r="YB2" s="69" t="s">
        <v>11</v>
      </c>
      <c r="YC2" s="69" t="s">
        <v>12</v>
      </c>
      <c r="YD2" s="4" t="s">
        <v>2</v>
      </c>
      <c r="YE2" s="4" t="s">
        <v>3</v>
      </c>
      <c r="YF2" s="4" t="s">
        <v>4</v>
      </c>
      <c r="YG2" s="4" t="s">
        <v>5</v>
      </c>
      <c r="YH2" s="4" t="s">
        <v>6</v>
      </c>
      <c r="YI2" s="4" t="s">
        <v>7</v>
      </c>
      <c r="YJ2" s="68" t="s">
        <v>8</v>
      </c>
      <c r="YK2" s="69" t="s">
        <v>9</v>
      </c>
      <c r="YL2" s="69" t="s">
        <v>10</v>
      </c>
      <c r="YM2" s="69" t="s">
        <v>11</v>
      </c>
      <c r="YN2" s="69" t="s">
        <v>12</v>
      </c>
      <c r="YO2" s="4" t="s">
        <v>2</v>
      </c>
      <c r="YP2" s="4" t="s">
        <v>3</v>
      </c>
      <c r="YQ2" s="4" t="s">
        <v>4</v>
      </c>
      <c r="YR2" s="4" t="s">
        <v>5</v>
      </c>
      <c r="YS2" s="4" t="s">
        <v>6</v>
      </c>
      <c r="YT2" s="4" t="s">
        <v>7</v>
      </c>
      <c r="YU2" s="68" t="s">
        <v>8</v>
      </c>
      <c r="YV2" s="69" t="s">
        <v>9</v>
      </c>
      <c r="YW2" s="69" t="s">
        <v>10</v>
      </c>
      <c r="YX2" s="69" t="s">
        <v>11</v>
      </c>
      <c r="YY2" s="69" t="s">
        <v>12</v>
      </c>
      <c r="YZ2" s="4" t="s">
        <v>2</v>
      </c>
      <c r="ZA2" s="4" t="s">
        <v>3</v>
      </c>
      <c r="ZB2" s="4" t="s">
        <v>4</v>
      </c>
      <c r="ZC2" s="4" t="s">
        <v>5</v>
      </c>
      <c r="ZD2" s="4" t="s">
        <v>6</v>
      </c>
      <c r="ZE2" s="4" t="s">
        <v>7</v>
      </c>
      <c r="ZF2" s="68" t="s">
        <v>8</v>
      </c>
      <c r="ZG2" s="69" t="s">
        <v>9</v>
      </c>
      <c r="ZH2" s="69" t="s">
        <v>10</v>
      </c>
      <c r="ZI2" s="69" t="s">
        <v>11</v>
      </c>
      <c r="ZJ2" s="69" t="s">
        <v>12</v>
      </c>
      <c r="ZK2" s="4" t="s">
        <v>2</v>
      </c>
      <c r="ZL2" s="4" t="s">
        <v>3</v>
      </c>
      <c r="ZM2" s="4" t="s">
        <v>4</v>
      </c>
      <c r="ZN2" s="4" t="s">
        <v>5</v>
      </c>
      <c r="ZO2" s="4" t="s">
        <v>6</v>
      </c>
      <c r="ZP2" s="4" t="s">
        <v>7</v>
      </c>
      <c r="ZQ2" s="68" t="s">
        <v>8</v>
      </c>
      <c r="ZR2" s="69" t="s">
        <v>9</v>
      </c>
      <c r="ZS2" s="69" t="s">
        <v>10</v>
      </c>
      <c r="ZT2" s="69" t="s">
        <v>11</v>
      </c>
      <c r="ZU2" s="69" t="s">
        <v>12</v>
      </c>
      <c r="ZV2" s="4" t="s">
        <v>2</v>
      </c>
      <c r="ZW2" s="4" t="s">
        <v>3</v>
      </c>
      <c r="ZX2" s="4" t="s">
        <v>4</v>
      </c>
      <c r="ZY2" s="4" t="s">
        <v>5</v>
      </c>
      <c r="ZZ2" s="4" t="s">
        <v>6</v>
      </c>
      <c r="AAA2" s="4" t="s">
        <v>7</v>
      </c>
      <c r="AAB2" s="68" t="s">
        <v>8</v>
      </c>
      <c r="AAC2" s="69" t="s">
        <v>9</v>
      </c>
      <c r="AAD2" s="69" t="s">
        <v>10</v>
      </c>
      <c r="AAE2" s="69" t="s">
        <v>11</v>
      </c>
      <c r="AAF2" s="69" t="s">
        <v>12</v>
      </c>
      <c r="AAG2" s="4" t="s">
        <v>2</v>
      </c>
      <c r="AAH2" s="4" t="s">
        <v>3</v>
      </c>
      <c r="AAI2" s="4" t="s">
        <v>4</v>
      </c>
      <c r="AAJ2" s="4" t="s">
        <v>5</v>
      </c>
      <c r="AAK2" s="4" t="s">
        <v>6</v>
      </c>
      <c r="AAL2" s="4" t="s">
        <v>7</v>
      </c>
      <c r="AAM2" s="68" t="s">
        <v>8</v>
      </c>
      <c r="AAN2" s="69" t="s">
        <v>9</v>
      </c>
      <c r="AAO2" s="69" t="s">
        <v>10</v>
      </c>
      <c r="AAP2" s="69" t="s">
        <v>11</v>
      </c>
      <c r="AAQ2" s="69" t="s">
        <v>12</v>
      </c>
      <c r="AAR2" s="4" t="s">
        <v>2</v>
      </c>
      <c r="AAS2" s="4" t="s">
        <v>3</v>
      </c>
      <c r="AAT2" s="4" t="s">
        <v>4</v>
      </c>
      <c r="AAU2" s="4" t="s">
        <v>5</v>
      </c>
      <c r="AAV2" s="4" t="s">
        <v>6</v>
      </c>
      <c r="AAW2" s="4" t="s">
        <v>7</v>
      </c>
      <c r="AAX2" s="68" t="s">
        <v>8</v>
      </c>
      <c r="AAY2" s="69" t="s">
        <v>9</v>
      </c>
      <c r="AAZ2" s="69" t="s">
        <v>10</v>
      </c>
      <c r="ABA2" s="69" t="s">
        <v>11</v>
      </c>
      <c r="ABB2" s="69" t="s">
        <v>12</v>
      </c>
      <c r="ABC2" s="4" t="s">
        <v>2</v>
      </c>
      <c r="ABD2" s="4" t="s">
        <v>3</v>
      </c>
      <c r="ABE2" s="4" t="s">
        <v>4</v>
      </c>
      <c r="ABF2" s="4" t="s">
        <v>5</v>
      </c>
      <c r="ABG2" s="4" t="s">
        <v>6</v>
      </c>
      <c r="ABH2" s="4" t="s">
        <v>7</v>
      </c>
      <c r="ABI2" s="68" t="s">
        <v>8</v>
      </c>
      <c r="ABJ2" s="69" t="s">
        <v>9</v>
      </c>
      <c r="ABK2" s="69" t="s">
        <v>10</v>
      </c>
      <c r="ABL2" s="69" t="s">
        <v>11</v>
      </c>
      <c r="ABM2" s="69" t="s">
        <v>12</v>
      </c>
      <c r="ABN2" s="4" t="s">
        <v>2</v>
      </c>
      <c r="ABO2" s="4" t="s">
        <v>3</v>
      </c>
      <c r="ABP2" s="4" t="s">
        <v>4</v>
      </c>
      <c r="ABQ2" s="4" t="s">
        <v>5</v>
      </c>
      <c r="ABR2" s="4" t="s">
        <v>6</v>
      </c>
      <c r="ABS2" s="4" t="s">
        <v>7</v>
      </c>
      <c r="ABT2" s="68" t="s">
        <v>8</v>
      </c>
      <c r="ABU2" s="69" t="s">
        <v>9</v>
      </c>
      <c r="ABV2" s="69" t="s">
        <v>10</v>
      </c>
      <c r="ABW2" s="69" t="s">
        <v>11</v>
      </c>
      <c r="ABX2" s="69" t="s">
        <v>12</v>
      </c>
      <c r="ABY2" s="4" t="s">
        <v>2</v>
      </c>
      <c r="ABZ2" s="4" t="s">
        <v>3</v>
      </c>
      <c r="ACA2" s="4" t="s">
        <v>4</v>
      </c>
      <c r="ACB2" s="4" t="s">
        <v>5</v>
      </c>
      <c r="ACC2" s="4" t="s">
        <v>6</v>
      </c>
      <c r="ACD2" s="4" t="s">
        <v>7</v>
      </c>
      <c r="ACE2" s="68" t="s">
        <v>8</v>
      </c>
      <c r="ACF2" s="69" t="s">
        <v>9</v>
      </c>
      <c r="ACG2" s="69" t="s">
        <v>10</v>
      </c>
      <c r="ACH2" s="69" t="s">
        <v>11</v>
      </c>
      <c r="ACI2" s="69" t="s">
        <v>12</v>
      </c>
      <c r="ACJ2" s="4" t="s">
        <v>2</v>
      </c>
      <c r="ACK2" s="4" t="s">
        <v>3</v>
      </c>
      <c r="ACL2" s="4" t="s">
        <v>4</v>
      </c>
      <c r="ACM2" s="4" t="s">
        <v>5</v>
      </c>
      <c r="ACN2" s="4" t="s">
        <v>6</v>
      </c>
      <c r="ACO2" s="4" t="s">
        <v>7</v>
      </c>
      <c r="ACP2" s="68" t="s">
        <v>8</v>
      </c>
      <c r="ACQ2" s="69" t="s">
        <v>9</v>
      </c>
      <c r="ACR2" s="69" t="s">
        <v>10</v>
      </c>
      <c r="ACS2" s="69" t="s">
        <v>11</v>
      </c>
      <c r="ACT2" s="69" t="s">
        <v>12</v>
      </c>
      <c r="ACU2" s="4" t="s">
        <v>2</v>
      </c>
      <c r="ACV2" s="4" t="s">
        <v>3</v>
      </c>
      <c r="ACW2" s="4" t="s">
        <v>4</v>
      </c>
      <c r="ACX2" s="4" t="s">
        <v>5</v>
      </c>
      <c r="ACY2" s="4" t="s">
        <v>6</v>
      </c>
      <c r="ACZ2" s="4" t="s">
        <v>7</v>
      </c>
      <c r="ADA2" s="68" t="s">
        <v>8</v>
      </c>
      <c r="ADB2" s="69" t="s">
        <v>9</v>
      </c>
      <c r="ADC2" s="69" t="s">
        <v>10</v>
      </c>
      <c r="ADD2" s="69" t="s">
        <v>11</v>
      </c>
      <c r="ADE2" s="69" t="s">
        <v>12</v>
      </c>
      <c r="ADF2" s="4" t="s">
        <v>2</v>
      </c>
      <c r="ADG2" s="4" t="s">
        <v>3</v>
      </c>
      <c r="ADH2" s="4" t="s">
        <v>4</v>
      </c>
      <c r="ADI2" s="4" t="s">
        <v>5</v>
      </c>
      <c r="ADJ2" s="4" t="s">
        <v>6</v>
      </c>
      <c r="ADK2" s="4" t="s">
        <v>7</v>
      </c>
      <c r="ADL2" s="68" t="s">
        <v>8</v>
      </c>
      <c r="ADM2" s="69" t="s">
        <v>9</v>
      </c>
      <c r="ADN2" s="69" t="s">
        <v>10</v>
      </c>
      <c r="ADO2" s="69" t="s">
        <v>11</v>
      </c>
      <c r="ADP2" s="69" t="s">
        <v>12</v>
      </c>
      <c r="ADQ2" s="4" t="s">
        <v>2</v>
      </c>
      <c r="ADR2" s="4" t="s">
        <v>3</v>
      </c>
      <c r="ADS2" s="4" t="s">
        <v>4</v>
      </c>
      <c r="ADT2" s="4" t="s">
        <v>5</v>
      </c>
      <c r="ADU2" s="4" t="s">
        <v>6</v>
      </c>
      <c r="ADV2" s="4" t="s">
        <v>7</v>
      </c>
      <c r="ADW2" s="68" t="s">
        <v>8</v>
      </c>
      <c r="ADX2" s="69" t="s">
        <v>9</v>
      </c>
      <c r="ADY2" s="69" t="s">
        <v>10</v>
      </c>
      <c r="ADZ2" s="69" t="s">
        <v>11</v>
      </c>
      <c r="AEA2" s="69" t="s">
        <v>12</v>
      </c>
      <c r="AEB2" s="4" t="s">
        <v>2</v>
      </c>
      <c r="AEC2" s="4" t="s">
        <v>3</v>
      </c>
      <c r="AED2" s="4" t="s">
        <v>4</v>
      </c>
      <c r="AEE2" s="4" t="s">
        <v>5</v>
      </c>
      <c r="AEF2" s="4" t="s">
        <v>6</v>
      </c>
      <c r="AEG2" s="4" t="s">
        <v>7</v>
      </c>
      <c r="AEH2" s="68" t="s">
        <v>8</v>
      </c>
      <c r="AEI2" s="69" t="s">
        <v>9</v>
      </c>
      <c r="AEJ2" s="69" t="s">
        <v>10</v>
      </c>
      <c r="AEK2" s="69" t="s">
        <v>11</v>
      </c>
      <c r="AEL2" s="69" t="s">
        <v>12</v>
      </c>
      <c r="AEM2" s="4" t="s">
        <v>2</v>
      </c>
      <c r="AEN2" s="4" t="s">
        <v>3</v>
      </c>
      <c r="AEO2" s="4" t="s">
        <v>4</v>
      </c>
      <c r="AEP2" s="4" t="s">
        <v>5</v>
      </c>
      <c r="AEQ2" s="4" t="s">
        <v>6</v>
      </c>
      <c r="AER2" s="4" t="s">
        <v>7</v>
      </c>
      <c r="AES2" s="68" t="s">
        <v>8</v>
      </c>
      <c r="AET2" s="69" t="s">
        <v>9</v>
      </c>
      <c r="AEU2" s="69" t="s">
        <v>10</v>
      </c>
      <c r="AEV2" s="69" t="s">
        <v>11</v>
      </c>
      <c r="AEW2" s="69" t="s">
        <v>12</v>
      </c>
      <c r="AEX2" s="4" t="s">
        <v>2</v>
      </c>
      <c r="AEY2" s="4" t="s">
        <v>3</v>
      </c>
      <c r="AEZ2" s="4" t="s">
        <v>4</v>
      </c>
      <c r="AFA2" s="4" t="s">
        <v>5</v>
      </c>
      <c r="AFB2" s="4" t="s">
        <v>6</v>
      </c>
      <c r="AFC2" s="4" t="s">
        <v>7</v>
      </c>
      <c r="AFD2" s="68" t="s">
        <v>8</v>
      </c>
      <c r="AFE2" s="69" t="s">
        <v>9</v>
      </c>
      <c r="AFF2" s="69" t="s">
        <v>10</v>
      </c>
      <c r="AFG2" s="69" t="s">
        <v>11</v>
      </c>
      <c r="AFH2" s="69" t="s">
        <v>12</v>
      </c>
      <c r="AFI2" s="4" t="s">
        <v>2</v>
      </c>
      <c r="AFJ2" s="4" t="s">
        <v>3</v>
      </c>
      <c r="AFK2" s="4" t="s">
        <v>4</v>
      </c>
      <c r="AFL2" s="4" t="s">
        <v>5</v>
      </c>
      <c r="AFM2" s="4" t="s">
        <v>6</v>
      </c>
      <c r="AFN2" s="4" t="s">
        <v>7</v>
      </c>
      <c r="AFO2" s="68" t="s">
        <v>8</v>
      </c>
      <c r="AFP2" s="69" t="s">
        <v>9</v>
      </c>
      <c r="AFQ2" s="69" t="s">
        <v>10</v>
      </c>
      <c r="AFR2" s="69" t="s">
        <v>11</v>
      </c>
      <c r="AFS2" s="69" t="s">
        <v>12</v>
      </c>
      <c r="AFT2" s="4" t="s">
        <v>2</v>
      </c>
      <c r="AFU2" s="4" t="s">
        <v>3</v>
      </c>
      <c r="AFV2" s="4" t="s">
        <v>4</v>
      </c>
      <c r="AFW2" s="4" t="s">
        <v>5</v>
      </c>
      <c r="AFX2" s="4" t="s">
        <v>6</v>
      </c>
      <c r="AFY2" s="4" t="s">
        <v>7</v>
      </c>
      <c r="AFZ2" s="68" t="s">
        <v>8</v>
      </c>
      <c r="AGA2" s="69" t="s">
        <v>9</v>
      </c>
      <c r="AGB2" s="69" t="s">
        <v>10</v>
      </c>
      <c r="AGC2" s="69" t="s">
        <v>11</v>
      </c>
      <c r="AGD2" s="69" t="s">
        <v>12</v>
      </c>
      <c r="AGE2" s="4" t="s">
        <v>2</v>
      </c>
      <c r="AGF2" s="4" t="s">
        <v>3</v>
      </c>
      <c r="AGG2" s="4" t="s">
        <v>4</v>
      </c>
      <c r="AGH2" s="4" t="s">
        <v>5</v>
      </c>
      <c r="AGI2" s="4" t="s">
        <v>6</v>
      </c>
      <c r="AGJ2" s="4" t="s">
        <v>7</v>
      </c>
      <c r="AGK2" s="68" t="s">
        <v>8</v>
      </c>
      <c r="AGL2" s="69" t="s">
        <v>9</v>
      </c>
      <c r="AGM2" s="69" t="s">
        <v>10</v>
      </c>
      <c r="AGN2" s="69" t="s">
        <v>11</v>
      </c>
      <c r="AGO2" s="69" t="s">
        <v>12</v>
      </c>
      <c r="AGP2" s="4" t="s">
        <v>2</v>
      </c>
      <c r="AGQ2" s="4" t="s">
        <v>3</v>
      </c>
      <c r="AGR2" s="4" t="s">
        <v>4</v>
      </c>
      <c r="AGS2" s="4" t="s">
        <v>5</v>
      </c>
      <c r="AGT2" s="4" t="s">
        <v>6</v>
      </c>
      <c r="AGU2" s="4" t="s">
        <v>7</v>
      </c>
      <c r="AGV2" s="68" t="s">
        <v>8</v>
      </c>
      <c r="AGW2" s="69" t="s">
        <v>9</v>
      </c>
      <c r="AGX2" s="69" t="s">
        <v>10</v>
      </c>
      <c r="AGY2" s="69" t="s">
        <v>11</v>
      </c>
      <c r="AGZ2" s="69" t="s">
        <v>12</v>
      </c>
      <c r="AHA2" s="4" t="s">
        <v>2</v>
      </c>
      <c r="AHB2" s="4" t="s">
        <v>3</v>
      </c>
      <c r="AHC2" s="4" t="s">
        <v>4</v>
      </c>
      <c r="AHD2" s="4" t="s">
        <v>5</v>
      </c>
      <c r="AHE2" s="4" t="s">
        <v>6</v>
      </c>
      <c r="AHF2" s="4" t="s">
        <v>7</v>
      </c>
      <c r="AHG2" s="68" t="s">
        <v>8</v>
      </c>
      <c r="AHH2" s="69" t="s">
        <v>9</v>
      </c>
      <c r="AHI2" s="69" t="s">
        <v>10</v>
      </c>
      <c r="AHJ2" s="69" t="s">
        <v>11</v>
      </c>
      <c r="AHK2" s="69" t="s">
        <v>12</v>
      </c>
      <c r="AHL2" s="4" t="s">
        <v>2</v>
      </c>
      <c r="AHM2" s="4" t="s">
        <v>3</v>
      </c>
      <c r="AHN2" s="4" t="s">
        <v>4</v>
      </c>
      <c r="AHO2" s="4" t="s">
        <v>5</v>
      </c>
      <c r="AHP2" s="4" t="s">
        <v>6</v>
      </c>
      <c r="AHQ2" s="4" t="s">
        <v>7</v>
      </c>
      <c r="AHR2" s="68" t="s">
        <v>8</v>
      </c>
      <c r="AHS2" s="69" t="s">
        <v>9</v>
      </c>
      <c r="AHT2" s="69" t="s">
        <v>10</v>
      </c>
      <c r="AHU2" s="69" t="s">
        <v>11</v>
      </c>
      <c r="AHV2" s="69" t="s">
        <v>12</v>
      </c>
      <c r="AHW2" s="4" t="s">
        <v>2</v>
      </c>
      <c r="AHX2" s="4" t="s">
        <v>3</v>
      </c>
      <c r="AHY2" s="4" t="s">
        <v>4</v>
      </c>
      <c r="AHZ2" s="4" t="s">
        <v>5</v>
      </c>
      <c r="AIA2" s="4" t="s">
        <v>6</v>
      </c>
      <c r="AIB2" s="4" t="s">
        <v>7</v>
      </c>
      <c r="AIC2" s="68" t="s">
        <v>8</v>
      </c>
      <c r="AID2" s="69" t="s">
        <v>9</v>
      </c>
      <c r="AIE2" s="69" t="s">
        <v>10</v>
      </c>
      <c r="AIF2" s="69" t="s">
        <v>11</v>
      </c>
      <c r="AIG2" s="69" t="s">
        <v>12</v>
      </c>
      <c r="AIH2" s="4" t="s">
        <v>2</v>
      </c>
      <c r="AII2" s="4" t="s">
        <v>3</v>
      </c>
      <c r="AIJ2" s="4" t="s">
        <v>4</v>
      </c>
      <c r="AIK2" s="4" t="s">
        <v>5</v>
      </c>
      <c r="AIL2" s="4" t="s">
        <v>6</v>
      </c>
      <c r="AIM2" s="4" t="s">
        <v>7</v>
      </c>
      <c r="AIN2" s="68" t="s">
        <v>8</v>
      </c>
      <c r="AIO2" s="69" t="s">
        <v>9</v>
      </c>
      <c r="AIP2" s="69" t="s">
        <v>10</v>
      </c>
      <c r="AIQ2" s="69" t="s">
        <v>11</v>
      </c>
      <c r="AIR2" s="69" t="s">
        <v>12</v>
      </c>
      <c r="AIS2" s="4" t="s">
        <v>2</v>
      </c>
      <c r="AIT2" s="4" t="s">
        <v>3</v>
      </c>
      <c r="AIU2" s="4" t="s">
        <v>4</v>
      </c>
      <c r="AIV2" s="4" t="s">
        <v>5</v>
      </c>
      <c r="AIW2" s="4" t="s">
        <v>6</v>
      </c>
      <c r="AIX2" s="4" t="s">
        <v>7</v>
      </c>
      <c r="AIY2" s="68" t="s">
        <v>8</v>
      </c>
      <c r="AIZ2" s="69" t="s">
        <v>9</v>
      </c>
      <c r="AJA2" s="69" t="s">
        <v>10</v>
      </c>
      <c r="AJB2" s="69" t="s">
        <v>11</v>
      </c>
      <c r="AJC2" s="69" t="s">
        <v>12</v>
      </c>
      <c r="AJD2" s="4" t="s">
        <v>2</v>
      </c>
      <c r="AJE2" s="4" t="s">
        <v>3</v>
      </c>
      <c r="AJF2" s="4" t="s">
        <v>4</v>
      </c>
      <c r="AJG2" s="4" t="s">
        <v>5</v>
      </c>
      <c r="AJH2" s="4" t="s">
        <v>6</v>
      </c>
      <c r="AJI2" s="4" t="s">
        <v>7</v>
      </c>
      <c r="AJJ2" s="68" t="s">
        <v>8</v>
      </c>
      <c r="AJK2" s="69" t="s">
        <v>9</v>
      </c>
      <c r="AJL2" s="69" t="s">
        <v>10</v>
      </c>
      <c r="AJM2" s="69" t="s">
        <v>11</v>
      </c>
      <c r="AJN2" s="69" t="s">
        <v>12</v>
      </c>
      <c r="AJO2" s="4" t="s">
        <v>2</v>
      </c>
      <c r="AJP2" s="4" t="s">
        <v>3</v>
      </c>
      <c r="AJQ2" s="4" t="s">
        <v>4</v>
      </c>
      <c r="AJR2" s="4" t="s">
        <v>5</v>
      </c>
      <c r="AJS2" s="4" t="s">
        <v>6</v>
      </c>
      <c r="AJT2" s="4" t="s">
        <v>7</v>
      </c>
      <c r="AJU2" s="68" t="s">
        <v>8</v>
      </c>
      <c r="AJV2" s="69" t="s">
        <v>9</v>
      </c>
      <c r="AJW2" s="69" t="s">
        <v>10</v>
      </c>
      <c r="AJX2" s="69" t="s">
        <v>11</v>
      </c>
      <c r="AJY2" s="69" t="s">
        <v>12</v>
      </c>
      <c r="AJZ2" s="4" t="s">
        <v>2</v>
      </c>
      <c r="AKA2" s="4" t="s">
        <v>3</v>
      </c>
      <c r="AKB2" s="4" t="s">
        <v>4</v>
      </c>
      <c r="AKC2" s="4" t="s">
        <v>5</v>
      </c>
      <c r="AKD2" s="4" t="s">
        <v>6</v>
      </c>
      <c r="AKE2" s="4" t="s">
        <v>7</v>
      </c>
      <c r="AKF2" s="68" t="s">
        <v>8</v>
      </c>
      <c r="AKG2" s="69" t="s">
        <v>9</v>
      </c>
      <c r="AKH2" s="69" t="s">
        <v>10</v>
      </c>
      <c r="AKI2" s="69" t="s">
        <v>11</v>
      </c>
      <c r="AKJ2" s="69" t="s">
        <v>12</v>
      </c>
      <c r="AKK2" s="4" t="s">
        <v>2</v>
      </c>
      <c r="AKL2" s="4" t="s">
        <v>3</v>
      </c>
      <c r="AKM2" s="4" t="s">
        <v>4</v>
      </c>
      <c r="AKN2" s="4" t="s">
        <v>5</v>
      </c>
      <c r="AKO2" s="4" t="s">
        <v>6</v>
      </c>
      <c r="AKP2" s="4" t="s">
        <v>7</v>
      </c>
      <c r="AKQ2" s="68" t="s">
        <v>8</v>
      </c>
      <c r="AKR2" s="69" t="s">
        <v>9</v>
      </c>
      <c r="AKS2" s="69" t="s">
        <v>10</v>
      </c>
      <c r="AKT2" s="69" t="s">
        <v>11</v>
      </c>
      <c r="AKU2" s="69" t="s">
        <v>12</v>
      </c>
      <c r="AKV2" s="4" t="s">
        <v>2</v>
      </c>
      <c r="AKW2" s="4" t="s">
        <v>3</v>
      </c>
      <c r="AKX2" s="4" t="s">
        <v>4</v>
      </c>
      <c r="AKY2" s="4" t="s">
        <v>5</v>
      </c>
      <c r="AKZ2" s="4" t="s">
        <v>6</v>
      </c>
      <c r="ALA2" s="4" t="s">
        <v>7</v>
      </c>
      <c r="ALB2" s="68" t="s">
        <v>8</v>
      </c>
      <c r="ALC2" s="69" t="s">
        <v>9</v>
      </c>
      <c r="ALD2" s="69" t="s">
        <v>10</v>
      </c>
      <c r="ALE2" s="69" t="s">
        <v>11</v>
      </c>
      <c r="ALF2" s="69" t="s">
        <v>12</v>
      </c>
      <c r="ALG2" s="4" t="s">
        <v>2</v>
      </c>
      <c r="ALH2" s="4" t="s">
        <v>3</v>
      </c>
      <c r="ALI2" s="4" t="s">
        <v>4</v>
      </c>
      <c r="ALJ2" s="4" t="s">
        <v>5</v>
      </c>
      <c r="ALK2" s="4" t="s">
        <v>6</v>
      </c>
      <c r="ALL2" s="4" t="s">
        <v>7</v>
      </c>
      <c r="ALM2" s="68" t="s">
        <v>8</v>
      </c>
      <c r="ALN2" s="69" t="s">
        <v>9</v>
      </c>
      <c r="ALO2" s="69" t="s">
        <v>10</v>
      </c>
      <c r="ALP2" s="69" t="s">
        <v>11</v>
      </c>
      <c r="ALQ2" s="69" t="s">
        <v>12</v>
      </c>
      <c r="ALR2" s="4" t="s">
        <v>2</v>
      </c>
      <c r="ALS2" s="4" t="s">
        <v>3</v>
      </c>
      <c r="ALT2" s="4" t="s">
        <v>4</v>
      </c>
      <c r="ALU2" s="4" t="s">
        <v>5</v>
      </c>
      <c r="ALV2" s="4" t="s">
        <v>6</v>
      </c>
      <c r="ALW2" s="4" t="s">
        <v>7</v>
      </c>
      <c r="ALX2" s="68" t="s">
        <v>8</v>
      </c>
      <c r="ALY2" s="69" t="s">
        <v>9</v>
      </c>
      <c r="ALZ2" s="69" t="s">
        <v>10</v>
      </c>
      <c r="AMA2" s="69" t="s">
        <v>11</v>
      </c>
      <c r="AMB2" s="69" t="s">
        <v>12</v>
      </c>
      <c r="AMC2" s="4" t="s">
        <v>2</v>
      </c>
      <c r="AMD2" s="4" t="s">
        <v>3</v>
      </c>
      <c r="AME2" s="4" t="s">
        <v>4</v>
      </c>
      <c r="AMF2" s="4" t="s">
        <v>5</v>
      </c>
      <c r="AMG2" s="4" t="s">
        <v>6</v>
      </c>
      <c r="AMH2" s="4" t="s">
        <v>7</v>
      </c>
      <c r="AMI2" s="68" t="s">
        <v>8</v>
      </c>
      <c r="AMJ2" s="69" t="s">
        <v>9</v>
      </c>
    </row>
    <row r="3" s="40" customFormat="true" ht="22" hidden="false" customHeight="true" outlineLevel="0" collapsed="false">
      <c r="A3" s="70" t="n">
        <v>43862</v>
      </c>
      <c r="B3" s="6" t="n">
        <v>14543</v>
      </c>
      <c r="C3" s="6"/>
      <c r="D3" s="6" t="n">
        <v>304</v>
      </c>
      <c r="E3" s="6"/>
      <c r="F3" s="6"/>
      <c r="G3" s="6"/>
      <c r="H3" s="6"/>
      <c r="I3" s="6"/>
      <c r="J3" s="71" t="n">
        <v>132</v>
      </c>
      <c r="K3" s="71"/>
      <c r="L3" s="71"/>
      <c r="M3" s="71"/>
      <c r="N3" s="4" t="n">
        <v>12</v>
      </c>
      <c r="O3" s="6"/>
      <c r="P3" s="6" t="n">
        <v>0</v>
      </c>
      <c r="Q3" s="6" t="n">
        <v>0</v>
      </c>
      <c r="R3" s="6"/>
      <c r="S3" s="6"/>
      <c r="T3" s="6"/>
      <c r="U3" s="6"/>
      <c r="V3" s="6"/>
      <c r="W3" s="6"/>
      <c r="X3" s="6"/>
      <c r="Y3" s="6" t="n">
        <v>2</v>
      </c>
      <c r="Z3" s="6"/>
      <c r="AA3" s="6" t="n">
        <v>0</v>
      </c>
      <c r="AB3" s="6" t="n">
        <v>0</v>
      </c>
      <c r="AC3" s="6"/>
      <c r="AD3" s="6"/>
      <c r="AE3" s="6"/>
      <c r="AF3" s="6"/>
      <c r="AG3" s="6"/>
      <c r="AH3" s="6"/>
      <c r="AI3" s="6"/>
      <c r="AJ3" s="6" t="n">
        <v>0</v>
      </c>
      <c r="AK3" s="6" t="n">
        <v>0</v>
      </c>
      <c r="AL3" s="6" t="n">
        <v>0</v>
      </c>
      <c r="AM3" s="6" t="n">
        <v>0</v>
      </c>
      <c r="AN3" s="6"/>
      <c r="AO3" s="6"/>
      <c r="AP3" s="6"/>
      <c r="AQ3" s="6"/>
      <c r="AR3" s="6"/>
      <c r="AS3" s="6"/>
      <c r="AT3" s="6"/>
      <c r="AU3" s="72" t="n">
        <v>6</v>
      </c>
      <c r="AV3" s="6"/>
      <c r="AW3" s="6" t="n">
        <v>0</v>
      </c>
      <c r="AX3" s="6" t="n">
        <v>0</v>
      </c>
      <c r="AY3" s="6"/>
      <c r="AZ3" s="6"/>
      <c r="BA3" s="6"/>
      <c r="BB3" s="6"/>
      <c r="BC3" s="6"/>
      <c r="BD3" s="6"/>
      <c r="BE3" s="6"/>
      <c r="BF3" s="6" t="n">
        <v>7</v>
      </c>
      <c r="BG3" s="6"/>
      <c r="BH3" s="6" t="n">
        <v>0</v>
      </c>
      <c r="BI3" s="6" t="n">
        <v>0</v>
      </c>
      <c r="BJ3" s="6"/>
      <c r="BK3" s="6"/>
      <c r="BL3" s="6"/>
      <c r="BM3" s="6"/>
      <c r="BN3" s="6"/>
      <c r="BO3" s="6"/>
      <c r="BP3" s="6"/>
      <c r="BQ3" s="6" t="n">
        <v>1</v>
      </c>
      <c r="BR3" s="6"/>
      <c r="BS3" s="6" t="n">
        <v>0</v>
      </c>
      <c r="BT3" s="6" t="n">
        <v>0</v>
      </c>
      <c r="BU3" s="6"/>
      <c r="BV3" s="6"/>
      <c r="BW3" s="6"/>
      <c r="BX3" s="6"/>
      <c r="BY3" s="6"/>
      <c r="BZ3" s="6"/>
      <c r="CA3" s="6"/>
      <c r="CB3" s="6" t="n">
        <v>17</v>
      </c>
      <c r="CC3" s="6"/>
      <c r="CD3" s="6" t="n">
        <v>0</v>
      </c>
      <c r="CE3" s="6" t="n">
        <v>0</v>
      </c>
      <c r="CF3" s="6"/>
      <c r="CG3" s="6"/>
      <c r="CH3" s="6"/>
      <c r="CI3" s="6"/>
      <c r="CJ3" s="6"/>
      <c r="CK3" s="6"/>
      <c r="CL3" s="6"/>
      <c r="CM3" s="6" t="n">
        <v>7</v>
      </c>
      <c r="CN3" s="6"/>
      <c r="CO3" s="6" t="n">
        <v>0</v>
      </c>
      <c r="CP3" s="6" t="n">
        <v>0</v>
      </c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 t="n">
        <v>2</v>
      </c>
      <c r="DJ3" s="6"/>
      <c r="DK3" s="6" t="n">
        <v>0</v>
      </c>
      <c r="DL3" s="6" t="n">
        <v>0</v>
      </c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 t="n">
        <v>16</v>
      </c>
      <c r="HE3" s="6"/>
      <c r="HF3" s="6" t="n">
        <v>0</v>
      </c>
      <c r="HG3" s="6" t="n">
        <v>0</v>
      </c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9"/>
      <c r="HW3" s="6"/>
      <c r="HX3" s="6"/>
      <c r="HY3" s="6"/>
      <c r="HZ3" s="73" t="s">
        <v>43</v>
      </c>
      <c r="IA3" s="70" t="n">
        <v>43862</v>
      </c>
      <c r="IB3" s="6"/>
      <c r="IC3" s="6"/>
      <c r="ID3" s="6"/>
      <c r="IE3" s="6"/>
      <c r="IF3" s="6"/>
      <c r="IG3" s="6"/>
      <c r="IH3" s="6"/>
      <c r="II3" s="9"/>
      <c r="IJ3" s="9"/>
      <c r="IK3" s="9"/>
      <c r="IL3" s="9"/>
      <c r="IM3" s="6"/>
      <c r="IN3" s="6"/>
      <c r="IO3" s="6"/>
      <c r="IP3" s="6"/>
      <c r="IQ3" s="6"/>
      <c r="IR3" s="6"/>
      <c r="IS3" s="6"/>
      <c r="IT3" s="9"/>
      <c r="IU3" s="9"/>
      <c r="IV3" s="9"/>
      <c r="IW3" s="9"/>
    </row>
    <row r="4" s="40" customFormat="true" ht="22" hidden="false" customHeight="true" outlineLevel="0" collapsed="false">
      <c r="A4" s="70" t="n">
        <v>43863</v>
      </c>
      <c r="B4" s="6" t="n">
        <v>17384</v>
      </c>
      <c r="C4" s="6" t="n">
        <f aca="false">(B4-B3)</f>
        <v>2841</v>
      </c>
      <c r="D4" s="6" t="n">
        <v>362</v>
      </c>
      <c r="E4" s="6" t="n">
        <f aca="false">(D4-D3)</f>
        <v>58</v>
      </c>
      <c r="F4" s="6"/>
      <c r="G4" s="6"/>
      <c r="H4" s="6"/>
      <c r="I4" s="6"/>
      <c r="J4" s="71" t="n">
        <v>146</v>
      </c>
      <c r="K4" s="71" t="n">
        <f aca="false">J4-J3</f>
        <v>14</v>
      </c>
      <c r="L4" s="71" t="n">
        <v>1</v>
      </c>
      <c r="M4" s="71" t="n">
        <v>1</v>
      </c>
      <c r="N4" s="4" t="n">
        <v>15</v>
      </c>
      <c r="O4" s="6" t="n">
        <v>3</v>
      </c>
      <c r="P4" s="6" t="n">
        <v>0</v>
      </c>
      <c r="Q4" s="6" t="n">
        <v>0</v>
      </c>
      <c r="R4" s="6"/>
      <c r="S4" s="6"/>
      <c r="T4" s="6"/>
      <c r="U4" s="6"/>
      <c r="V4" s="6"/>
      <c r="W4" s="6"/>
      <c r="X4" s="6"/>
      <c r="Y4" s="6" t="n">
        <v>2</v>
      </c>
      <c r="Z4" s="6" t="n">
        <v>0</v>
      </c>
      <c r="AA4" s="6" t="n">
        <v>0</v>
      </c>
      <c r="AB4" s="6" t="n">
        <v>0</v>
      </c>
      <c r="AC4" s="6"/>
      <c r="AD4" s="6"/>
      <c r="AE4" s="6"/>
      <c r="AF4" s="6"/>
      <c r="AG4" s="6"/>
      <c r="AH4" s="6"/>
      <c r="AI4" s="6"/>
      <c r="AJ4" s="6" t="n">
        <v>0</v>
      </c>
      <c r="AK4" s="6" t="n">
        <v>0</v>
      </c>
      <c r="AL4" s="6" t="n">
        <v>0</v>
      </c>
      <c r="AM4" s="6" t="n">
        <v>0</v>
      </c>
      <c r="AN4" s="6"/>
      <c r="AO4" s="6"/>
      <c r="AP4" s="6"/>
      <c r="AQ4" s="6"/>
      <c r="AR4" s="6"/>
      <c r="AS4" s="6"/>
      <c r="AT4" s="6"/>
      <c r="AU4" s="72" t="n">
        <v>6</v>
      </c>
      <c r="AV4" s="6" t="n">
        <v>0</v>
      </c>
      <c r="AW4" s="6" t="n">
        <v>0</v>
      </c>
      <c r="AX4" s="6" t="n">
        <v>0</v>
      </c>
      <c r="AY4" s="6"/>
      <c r="AZ4" s="6"/>
      <c r="BA4" s="6"/>
      <c r="BB4" s="6"/>
      <c r="BC4" s="6"/>
      <c r="BD4" s="6"/>
      <c r="BE4" s="6"/>
      <c r="BF4" s="6" t="n">
        <v>8</v>
      </c>
      <c r="BG4" s="6" t="n">
        <v>1</v>
      </c>
      <c r="BH4" s="6" t="n">
        <v>0</v>
      </c>
      <c r="BI4" s="6" t="n">
        <v>0</v>
      </c>
      <c r="BJ4" s="6"/>
      <c r="BK4" s="6"/>
      <c r="BL4" s="6"/>
      <c r="BM4" s="6"/>
      <c r="BN4" s="6"/>
      <c r="BO4" s="6"/>
      <c r="BP4" s="6"/>
      <c r="BQ4" s="6" t="n">
        <v>1</v>
      </c>
      <c r="BR4" s="6" t="n">
        <v>0</v>
      </c>
      <c r="BS4" s="6" t="n">
        <v>0</v>
      </c>
      <c r="BT4" s="6" t="n">
        <v>0</v>
      </c>
      <c r="BU4" s="6"/>
      <c r="BV4" s="6"/>
      <c r="BW4" s="6"/>
      <c r="BX4" s="6"/>
      <c r="BY4" s="6"/>
      <c r="BZ4" s="6"/>
      <c r="CA4" s="6"/>
      <c r="CB4" s="6" t="n">
        <v>20</v>
      </c>
      <c r="CC4" s="6" t="n">
        <v>3</v>
      </c>
      <c r="CD4" s="6" t="n">
        <v>0</v>
      </c>
      <c r="CE4" s="6" t="n">
        <v>0</v>
      </c>
      <c r="CF4" s="6"/>
      <c r="CG4" s="6"/>
      <c r="CH4" s="6"/>
      <c r="CI4" s="6"/>
      <c r="CJ4" s="6"/>
      <c r="CK4" s="6"/>
      <c r="CL4" s="6"/>
      <c r="CM4" s="6" t="n">
        <v>8</v>
      </c>
      <c r="CN4" s="6" t="n">
        <v>1</v>
      </c>
      <c r="CO4" s="6" t="n">
        <v>0</v>
      </c>
      <c r="CP4" s="6" t="n">
        <v>0</v>
      </c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 t="n">
        <v>2</v>
      </c>
      <c r="DJ4" s="6" t="n">
        <v>0</v>
      </c>
      <c r="DK4" s="6" t="n">
        <v>0</v>
      </c>
      <c r="DL4" s="6" t="n">
        <v>0</v>
      </c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 t="n">
        <v>18</v>
      </c>
      <c r="HE4" s="6" t="n">
        <v>2</v>
      </c>
      <c r="HF4" s="6" t="n">
        <v>0</v>
      </c>
      <c r="HG4" s="6" t="n">
        <v>0</v>
      </c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9"/>
      <c r="HW4" s="6"/>
      <c r="HX4" s="6"/>
      <c r="HY4" s="6"/>
      <c r="HZ4" s="73" t="s">
        <v>40</v>
      </c>
      <c r="IA4" s="70" t="n">
        <v>43863</v>
      </c>
      <c r="IB4" s="6"/>
      <c r="IC4" s="6"/>
      <c r="ID4" s="6"/>
      <c r="IE4" s="6"/>
      <c r="IF4" s="6"/>
      <c r="IG4" s="6"/>
      <c r="IH4" s="6"/>
      <c r="II4" s="9"/>
      <c r="IJ4" s="9"/>
      <c r="IK4" s="9"/>
      <c r="IL4" s="9"/>
      <c r="IM4" s="6"/>
      <c r="IN4" s="6"/>
      <c r="IO4" s="6"/>
      <c r="IP4" s="6"/>
      <c r="IQ4" s="6"/>
      <c r="IR4" s="6"/>
      <c r="IS4" s="6"/>
      <c r="IT4" s="9"/>
      <c r="IU4" s="9"/>
      <c r="IV4" s="9"/>
      <c r="IW4" s="9"/>
    </row>
    <row r="5" s="40" customFormat="true" ht="22" hidden="false" customHeight="true" outlineLevel="0" collapsed="false">
      <c r="A5" s="70" t="n">
        <v>43864</v>
      </c>
      <c r="B5" s="6" t="n">
        <v>20624</v>
      </c>
      <c r="C5" s="6" t="n">
        <f aca="false">(B5-B4)</f>
        <v>3240</v>
      </c>
      <c r="D5" s="6" t="n">
        <v>426</v>
      </c>
      <c r="E5" s="6" t="n">
        <f aca="false">(D5-D4)</f>
        <v>64</v>
      </c>
      <c r="F5" s="6"/>
      <c r="G5" s="6"/>
      <c r="H5" s="6"/>
      <c r="I5" s="6"/>
      <c r="J5" s="71" t="n">
        <v>153</v>
      </c>
      <c r="K5" s="71" t="n">
        <f aca="false">J5-J4</f>
        <v>7</v>
      </c>
      <c r="L5" s="71" t="n">
        <v>1</v>
      </c>
      <c r="M5" s="71" t="n">
        <f aca="false">L5-L4</f>
        <v>0</v>
      </c>
      <c r="N5" s="4" t="n">
        <v>15</v>
      </c>
      <c r="O5" s="6" t="n">
        <v>0</v>
      </c>
      <c r="P5" s="6" t="n">
        <v>0</v>
      </c>
      <c r="Q5" s="6" t="n">
        <v>0</v>
      </c>
      <c r="R5" s="6"/>
      <c r="S5" s="6"/>
      <c r="T5" s="6"/>
      <c r="U5" s="6"/>
      <c r="V5" s="6"/>
      <c r="W5" s="6"/>
      <c r="X5" s="6"/>
      <c r="Y5" s="6" t="n">
        <v>2</v>
      </c>
      <c r="Z5" s="6" t="n">
        <v>0</v>
      </c>
      <c r="AA5" s="6" t="n">
        <v>0</v>
      </c>
      <c r="AB5" s="6" t="n">
        <v>0</v>
      </c>
      <c r="AC5" s="6"/>
      <c r="AD5" s="6"/>
      <c r="AE5" s="6"/>
      <c r="AF5" s="6"/>
      <c r="AG5" s="6"/>
      <c r="AH5" s="6"/>
      <c r="AI5" s="6"/>
      <c r="AJ5" s="6" t="n">
        <v>0</v>
      </c>
      <c r="AK5" s="6" t="n">
        <v>0</v>
      </c>
      <c r="AL5" s="6" t="n">
        <v>0</v>
      </c>
      <c r="AM5" s="6" t="n">
        <v>0</v>
      </c>
      <c r="AN5" s="6"/>
      <c r="AO5" s="6"/>
      <c r="AP5" s="6"/>
      <c r="AQ5" s="6"/>
      <c r="AR5" s="6"/>
      <c r="AS5" s="6"/>
      <c r="AT5" s="6"/>
      <c r="AU5" s="72" t="n">
        <v>6</v>
      </c>
      <c r="AV5" s="6" t="n">
        <v>0</v>
      </c>
      <c r="AW5" s="6" t="n">
        <v>0</v>
      </c>
      <c r="AX5" s="6" t="n">
        <v>0</v>
      </c>
      <c r="AY5" s="6"/>
      <c r="AZ5" s="6"/>
      <c r="BA5" s="6"/>
      <c r="BB5" s="6"/>
      <c r="BC5" s="6"/>
      <c r="BD5" s="6"/>
      <c r="BE5" s="6"/>
      <c r="BF5" s="6" t="n">
        <v>10</v>
      </c>
      <c r="BG5" s="6" t="n">
        <v>2</v>
      </c>
      <c r="BH5" s="6" t="n">
        <v>0</v>
      </c>
      <c r="BI5" s="6" t="n">
        <v>0</v>
      </c>
      <c r="BJ5" s="6"/>
      <c r="BK5" s="6"/>
      <c r="BL5" s="6"/>
      <c r="BM5" s="6"/>
      <c r="BN5" s="6"/>
      <c r="BO5" s="6"/>
      <c r="BP5" s="6"/>
      <c r="BQ5" s="6" t="n">
        <v>1</v>
      </c>
      <c r="BR5" s="6" t="n">
        <v>0</v>
      </c>
      <c r="BS5" s="6" t="n">
        <v>0</v>
      </c>
      <c r="BT5" s="6" t="n">
        <v>0</v>
      </c>
      <c r="BU5" s="6"/>
      <c r="BV5" s="6"/>
      <c r="BW5" s="6"/>
      <c r="BX5" s="6"/>
      <c r="BY5" s="6"/>
      <c r="BZ5" s="6"/>
      <c r="CA5" s="6"/>
      <c r="CB5" s="6" t="n">
        <v>20</v>
      </c>
      <c r="CC5" s="6" t="n">
        <v>0</v>
      </c>
      <c r="CD5" s="6" t="n">
        <v>0</v>
      </c>
      <c r="CE5" s="6" t="n">
        <v>0</v>
      </c>
      <c r="CF5" s="6"/>
      <c r="CG5" s="6"/>
      <c r="CH5" s="6"/>
      <c r="CI5" s="6"/>
      <c r="CJ5" s="6"/>
      <c r="CK5" s="6"/>
      <c r="CL5" s="6"/>
      <c r="CM5" s="6" t="n">
        <v>11</v>
      </c>
      <c r="CN5" s="6" t="n">
        <v>3</v>
      </c>
      <c r="CO5" s="6" t="n">
        <v>0</v>
      </c>
      <c r="CP5" s="6" t="n">
        <v>0</v>
      </c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 t="n">
        <v>2</v>
      </c>
      <c r="DJ5" s="6" t="n">
        <v>0</v>
      </c>
      <c r="DK5" s="6" t="n">
        <v>0</v>
      </c>
      <c r="DL5" s="6" t="n">
        <v>0</v>
      </c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 t="n">
        <v>18</v>
      </c>
      <c r="HE5" s="6" t="n">
        <v>0</v>
      </c>
      <c r="HF5" s="6" t="n">
        <v>0</v>
      </c>
      <c r="HG5" s="6" t="n">
        <v>0</v>
      </c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9"/>
      <c r="HW5" s="6"/>
      <c r="HX5" s="6"/>
      <c r="HY5" s="6"/>
      <c r="HZ5" s="73" t="s">
        <v>51</v>
      </c>
      <c r="IA5" s="70" t="n">
        <v>43864</v>
      </c>
      <c r="IB5" s="6"/>
      <c r="IC5" s="6"/>
      <c r="ID5" s="6"/>
      <c r="IE5" s="6"/>
      <c r="IF5" s="6"/>
      <c r="IG5" s="6"/>
      <c r="IH5" s="6"/>
      <c r="II5" s="9"/>
      <c r="IJ5" s="9"/>
      <c r="IK5" s="9"/>
      <c r="IL5" s="9"/>
      <c r="IM5" s="6"/>
      <c r="IN5" s="6"/>
      <c r="IO5" s="6"/>
      <c r="IP5" s="6"/>
      <c r="IQ5" s="6"/>
      <c r="IR5" s="6"/>
      <c r="IS5" s="6"/>
      <c r="IT5" s="9"/>
      <c r="IU5" s="9"/>
      <c r="IV5" s="9"/>
      <c r="IW5" s="9"/>
    </row>
    <row r="6" s="40" customFormat="true" ht="22" hidden="false" customHeight="true" outlineLevel="0" collapsed="false">
      <c r="A6" s="70" t="n">
        <v>43865</v>
      </c>
      <c r="B6" s="6" t="n">
        <v>24522</v>
      </c>
      <c r="C6" s="6" t="n">
        <f aca="false">(B6-B5)</f>
        <v>3898</v>
      </c>
      <c r="D6" s="6" t="n">
        <v>492</v>
      </c>
      <c r="E6" s="6" t="n">
        <f aca="false">(D6-D5)</f>
        <v>66</v>
      </c>
      <c r="F6" s="6"/>
      <c r="G6" s="6"/>
      <c r="H6" s="6"/>
      <c r="I6" s="6"/>
      <c r="J6" s="71" t="n">
        <v>159</v>
      </c>
      <c r="K6" s="71" t="n">
        <f aca="false">J6-J5</f>
        <v>6</v>
      </c>
      <c r="L6" s="71" t="n">
        <v>1</v>
      </c>
      <c r="M6" s="71" t="n">
        <f aca="false">L6-L5</f>
        <v>0</v>
      </c>
      <c r="N6" s="4" t="n">
        <v>16</v>
      </c>
      <c r="O6" s="6" t="n">
        <v>1</v>
      </c>
      <c r="P6" s="6" t="n">
        <v>0</v>
      </c>
      <c r="Q6" s="6" t="n">
        <v>0</v>
      </c>
      <c r="R6" s="6"/>
      <c r="S6" s="6"/>
      <c r="T6" s="6"/>
      <c r="U6" s="6"/>
      <c r="V6" s="6"/>
      <c r="W6" s="6"/>
      <c r="X6" s="6"/>
      <c r="Y6" s="6" t="n">
        <v>2</v>
      </c>
      <c r="Z6" s="6" t="n">
        <v>0</v>
      </c>
      <c r="AA6" s="6" t="n">
        <v>0</v>
      </c>
      <c r="AB6" s="6" t="n">
        <v>0</v>
      </c>
      <c r="AC6" s="6"/>
      <c r="AD6" s="6"/>
      <c r="AE6" s="6"/>
      <c r="AF6" s="6"/>
      <c r="AG6" s="6"/>
      <c r="AH6" s="6"/>
      <c r="AI6" s="6"/>
      <c r="AJ6" s="6" t="n">
        <v>0</v>
      </c>
      <c r="AK6" s="6" t="n">
        <v>0</v>
      </c>
      <c r="AL6" s="6" t="n">
        <v>0</v>
      </c>
      <c r="AM6" s="6" t="n">
        <v>0</v>
      </c>
      <c r="AN6" s="6"/>
      <c r="AO6" s="6"/>
      <c r="AP6" s="6"/>
      <c r="AQ6" s="6"/>
      <c r="AR6" s="6"/>
      <c r="AS6" s="6"/>
      <c r="AT6" s="6"/>
      <c r="AU6" s="72" t="n">
        <v>6</v>
      </c>
      <c r="AV6" s="6" t="n">
        <v>0</v>
      </c>
      <c r="AW6" s="6" t="n">
        <v>0</v>
      </c>
      <c r="AX6" s="6" t="n">
        <v>0</v>
      </c>
      <c r="AY6" s="6"/>
      <c r="AZ6" s="6"/>
      <c r="BA6" s="6"/>
      <c r="BB6" s="6"/>
      <c r="BC6" s="6"/>
      <c r="BD6" s="6"/>
      <c r="BE6" s="6"/>
      <c r="BF6" s="6" t="n">
        <v>12</v>
      </c>
      <c r="BG6" s="6" t="n">
        <v>2</v>
      </c>
      <c r="BH6" s="6" t="n">
        <v>0</v>
      </c>
      <c r="BI6" s="6" t="n">
        <v>0</v>
      </c>
      <c r="BJ6" s="6"/>
      <c r="BK6" s="6"/>
      <c r="BL6" s="6"/>
      <c r="BM6" s="6"/>
      <c r="BN6" s="6"/>
      <c r="BO6" s="6"/>
      <c r="BP6" s="6"/>
      <c r="BQ6" s="6" t="n">
        <v>1</v>
      </c>
      <c r="BR6" s="6" t="n">
        <v>0</v>
      </c>
      <c r="BS6" s="6" t="n">
        <v>0</v>
      </c>
      <c r="BT6" s="6" t="n">
        <v>0</v>
      </c>
      <c r="BU6" s="6"/>
      <c r="BV6" s="6"/>
      <c r="BW6" s="6"/>
      <c r="BX6" s="6"/>
      <c r="BY6" s="6"/>
      <c r="BZ6" s="6"/>
      <c r="CA6" s="6"/>
      <c r="CB6" s="6" t="n">
        <v>20</v>
      </c>
      <c r="CC6" s="6" t="n">
        <v>0</v>
      </c>
      <c r="CD6" s="6" t="n">
        <v>0</v>
      </c>
      <c r="CE6" s="6" t="n">
        <v>0</v>
      </c>
      <c r="CF6" s="6"/>
      <c r="CG6" s="6"/>
      <c r="CH6" s="6"/>
      <c r="CI6" s="6"/>
      <c r="CJ6" s="6"/>
      <c r="CK6" s="6"/>
      <c r="CL6" s="6"/>
      <c r="CM6" s="6" t="n">
        <v>11</v>
      </c>
      <c r="CN6" s="6" t="n">
        <v>0</v>
      </c>
      <c r="CO6" s="6" t="n">
        <v>0</v>
      </c>
      <c r="CP6" s="6" t="n">
        <v>0</v>
      </c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 t="n">
        <v>2</v>
      </c>
      <c r="DJ6" s="6" t="n">
        <v>0</v>
      </c>
      <c r="DK6" s="6" t="n">
        <v>0</v>
      </c>
      <c r="DL6" s="6" t="n">
        <v>0</v>
      </c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 t="n">
        <v>18</v>
      </c>
      <c r="HE6" s="6" t="n">
        <v>0</v>
      </c>
      <c r="HF6" s="6" t="n">
        <v>0</v>
      </c>
      <c r="HG6" s="6" t="n">
        <v>0</v>
      </c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9"/>
      <c r="HW6" s="6"/>
      <c r="HX6" s="6"/>
      <c r="HY6" s="6"/>
      <c r="HZ6" s="73" t="s">
        <v>54</v>
      </c>
      <c r="IA6" s="70" t="n">
        <v>43865</v>
      </c>
      <c r="IB6" s="6"/>
      <c r="IC6" s="6"/>
      <c r="ID6" s="6"/>
      <c r="IE6" s="6"/>
      <c r="IF6" s="6"/>
      <c r="IG6" s="6"/>
      <c r="IH6" s="6"/>
      <c r="II6" s="9"/>
      <c r="IJ6" s="9"/>
      <c r="IK6" s="9"/>
      <c r="IL6" s="9"/>
      <c r="IM6" s="6"/>
      <c r="IN6" s="6"/>
      <c r="IO6" s="6"/>
      <c r="IP6" s="6"/>
      <c r="IQ6" s="6"/>
      <c r="IR6" s="6"/>
      <c r="IS6" s="6"/>
      <c r="IT6" s="9"/>
      <c r="IU6" s="9"/>
      <c r="IV6" s="9"/>
      <c r="IW6" s="9"/>
    </row>
    <row r="7" s="40" customFormat="true" ht="22" hidden="false" customHeight="true" outlineLevel="0" collapsed="false">
      <c r="A7" s="70" t="n">
        <v>43866</v>
      </c>
      <c r="B7" s="6" t="n">
        <v>28251</v>
      </c>
      <c r="C7" s="6" t="n">
        <f aca="false">(B7-B6)</f>
        <v>3729</v>
      </c>
      <c r="D7" s="6" t="n">
        <v>565</v>
      </c>
      <c r="E7" s="6" t="n">
        <f aca="false">(D7-D6)</f>
        <v>73</v>
      </c>
      <c r="F7" s="6"/>
      <c r="G7" s="6"/>
      <c r="H7" s="6"/>
      <c r="I7" s="6"/>
      <c r="J7" s="71" t="n">
        <v>191</v>
      </c>
      <c r="K7" s="71" t="n">
        <f aca="false">J7-J6</f>
        <v>32</v>
      </c>
      <c r="L7" s="71" t="n">
        <v>1</v>
      </c>
      <c r="M7" s="71" t="n">
        <f aca="false">L7-L6</f>
        <v>0</v>
      </c>
      <c r="N7" s="4" t="n">
        <v>18</v>
      </c>
      <c r="O7" s="6" t="n">
        <v>2</v>
      </c>
      <c r="P7" s="6" t="n">
        <v>0</v>
      </c>
      <c r="Q7" s="6" t="n">
        <v>0</v>
      </c>
      <c r="R7" s="6"/>
      <c r="S7" s="6"/>
      <c r="T7" s="6"/>
      <c r="U7" s="6"/>
      <c r="V7" s="6"/>
      <c r="W7" s="6"/>
      <c r="X7" s="6"/>
      <c r="Y7" s="6" t="n">
        <v>2</v>
      </c>
      <c r="Z7" s="6" t="n">
        <v>0</v>
      </c>
      <c r="AA7" s="6" t="n">
        <v>0</v>
      </c>
      <c r="AB7" s="6" t="n">
        <v>0</v>
      </c>
      <c r="AC7" s="6"/>
      <c r="AD7" s="6"/>
      <c r="AE7" s="6"/>
      <c r="AF7" s="6"/>
      <c r="AG7" s="6"/>
      <c r="AH7" s="6"/>
      <c r="AI7" s="6"/>
      <c r="AJ7" s="6" t="n">
        <v>0</v>
      </c>
      <c r="AK7" s="6" t="n">
        <v>0</v>
      </c>
      <c r="AL7" s="6" t="n">
        <v>0</v>
      </c>
      <c r="AM7" s="6" t="n">
        <v>0</v>
      </c>
      <c r="AN7" s="6"/>
      <c r="AO7" s="6"/>
      <c r="AP7" s="6"/>
      <c r="AQ7" s="6"/>
      <c r="AR7" s="6"/>
      <c r="AS7" s="6"/>
      <c r="AT7" s="6"/>
      <c r="AU7" s="72" t="n">
        <v>6</v>
      </c>
      <c r="AV7" s="6" t="n">
        <v>0</v>
      </c>
      <c r="AW7" s="6" t="n">
        <v>0</v>
      </c>
      <c r="AX7" s="6" t="n">
        <v>0</v>
      </c>
      <c r="AY7" s="6"/>
      <c r="AZ7" s="6"/>
      <c r="BA7" s="6"/>
      <c r="BB7" s="6"/>
      <c r="BC7" s="6"/>
      <c r="BD7" s="6"/>
      <c r="BE7" s="6"/>
      <c r="BF7" s="6" t="n">
        <v>12</v>
      </c>
      <c r="BG7" s="6" t="n">
        <v>0</v>
      </c>
      <c r="BH7" s="6" t="n">
        <v>0</v>
      </c>
      <c r="BI7" s="6" t="n">
        <v>0</v>
      </c>
      <c r="BJ7" s="6"/>
      <c r="BK7" s="6"/>
      <c r="BL7" s="6"/>
      <c r="BM7" s="6"/>
      <c r="BN7" s="6"/>
      <c r="BO7" s="6"/>
      <c r="BP7" s="6"/>
      <c r="BQ7" s="6" t="n">
        <v>1</v>
      </c>
      <c r="BR7" s="6" t="n">
        <v>0</v>
      </c>
      <c r="BS7" s="6" t="n">
        <v>0</v>
      </c>
      <c r="BT7" s="6" t="n">
        <v>0</v>
      </c>
      <c r="BU7" s="6"/>
      <c r="BV7" s="6"/>
      <c r="BW7" s="6"/>
      <c r="BX7" s="6"/>
      <c r="BY7" s="6"/>
      <c r="BZ7" s="6"/>
      <c r="CA7" s="6"/>
      <c r="CB7" s="6" t="n">
        <v>33</v>
      </c>
      <c r="CC7" s="6" t="n">
        <v>13</v>
      </c>
      <c r="CD7" s="6" t="n">
        <v>0</v>
      </c>
      <c r="CE7" s="6" t="n">
        <v>0</v>
      </c>
      <c r="CF7" s="6"/>
      <c r="CG7" s="6"/>
      <c r="CH7" s="6"/>
      <c r="CI7" s="6"/>
      <c r="CJ7" s="6"/>
      <c r="CK7" s="6"/>
      <c r="CL7" s="6"/>
      <c r="CM7" s="6" t="n">
        <v>11</v>
      </c>
      <c r="CN7" s="6" t="n">
        <v>0</v>
      </c>
      <c r="CO7" s="6" t="n">
        <v>0</v>
      </c>
      <c r="CP7" s="6" t="n">
        <v>0</v>
      </c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 t="n">
        <v>2</v>
      </c>
      <c r="DJ7" s="6" t="n">
        <v>0</v>
      </c>
      <c r="DK7" s="6" t="n">
        <v>0</v>
      </c>
      <c r="DL7" s="6" t="n">
        <v>0</v>
      </c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 t="n">
        <v>24</v>
      </c>
      <c r="HE7" s="6" t="n">
        <v>6</v>
      </c>
      <c r="HF7" s="6" t="n">
        <v>0</v>
      </c>
      <c r="HG7" s="6" t="n">
        <v>0</v>
      </c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9"/>
      <c r="HW7" s="6"/>
      <c r="HX7" s="6"/>
      <c r="HY7" s="6"/>
      <c r="HZ7" s="73" t="s">
        <v>35</v>
      </c>
      <c r="IA7" s="70" t="n">
        <v>43866</v>
      </c>
      <c r="IB7" s="6"/>
      <c r="IC7" s="6"/>
      <c r="ID7" s="6"/>
      <c r="IE7" s="6"/>
      <c r="IF7" s="6"/>
      <c r="IG7" s="6"/>
      <c r="IH7" s="6"/>
      <c r="II7" s="9"/>
      <c r="IJ7" s="9"/>
      <c r="IK7" s="9"/>
      <c r="IL7" s="9"/>
      <c r="IM7" s="6"/>
      <c r="IN7" s="6"/>
      <c r="IO7" s="6"/>
      <c r="IP7" s="6"/>
      <c r="IQ7" s="6"/>
      <c r="IR7" s="6"/>
      <c r="IS7" s="6"/>
      <c r="IT7" s="9"/>
      <c r="IU7" s="9"/>
      <c r="IV7" s="9"/>
      <c r="IW7" s="9"/>
    </row>
    <row r="8" s="40" customFormat="true" ht="22" hidden="false" customHeight="true" outlineLevel="0" collapsed="false">
      <c r="A8" s="70" t="n">
        <v>43867</v>
      </c>
      <c r="B8" s="6" t="n">
        <v>31427</v>
      </c>
      <c r="C8" s="6" t="n">
        <f aca="false">(B8-B7)</f>
        <v>3176</v>
      </c>
      <c r="D8" s="6" t="n">
        <v>638</v>
      </c>
      <c r="E8" s="6" t="n">
        <f aca="false">(D8-D7)</f>
        <v>73</v>
      </c>
      <c r="F8" s="6"/>
      <c r="G8" s="6"/>
      <c r="H8" s="6"/>
      <c r="I8" s="6"/>
      <c r="J8" s="71" t="n">
        <v>216</v>
      </c>
      <c r="K8" s="71" t="n">
        <f aca="false">J8-J7</f>
        <v>25</v>
      </c>
      <c r="L8" s="71" t="n">
        <v>1</v>
      </c>
      <c r="M8" s="71" t="n">
        <f aca="false">L8-L7</f>
        <v>0</v>
      </c>
      <c r="N8" s="4" t="n">
        <v>23</v>
      </c>
      <c r="O8" s="6" t="n">
        <v>5</v>
      </c>
      <c r="P8" s="6" t="n">
        <v>0</v>
      </c>
      <c r="Q8" s="6" t="n">
        <v>0</v>
      </c>
      <c r="R8" s="6"/>
      <c r="S8" s="6"/>
      <c r="T8" s="6"/>
      <c r="U8" s="6"/>
      <c r="V8" s="6"/>
      <c r="W8" s="6"/>
      <c r="X8" s="6"/>
      <c r="Y8" s="6" t="n">
        <v>2</v>
      </c>
      <c r="Z8" s="6" t="n">
        <v>0</v>
      </c>
      <c r="AA8" s="6" t="n">
        <v>0</v>
      </c>
      <c r="AB8" s="6" t="n">
        <v>0</v>
      </c>
      <c r="AC8" s="6"/>
      <c r="AD8" s="6"/>
      <c r="AE8" s="6"/>
      <c r="AF8" s="6"/>
      <c r="AG8" s="6"/>
      <c r="AH8" s="6"/>
      <c r="AI8" s="6"/>
      <c r="AJ8" s="6" t="n">
        <v>0</v>
      </c>
      <c r="AK8" s="6" t="n">
        <v>0</v>
      </c>
      <c r="AL8" s="6" t="n">
        <v>0</v>
      </c>
      <c r="AM8" s="6" t="n">
        <v>0</v>
      </c>
      <c r="AN8" s="6"/>
      <c r="AO8" s="6"/>
      <c r="AP8" s="6"/>
      <c r="AQ8" s="6"/>
      <c r="AR8" s="6"/>
      <c r="AS8" s="6"/>
      <c r="AT8" s="6"/>
      <c r="AU8" s="72" t="n">
        <v>6</v>
      </c>
      <c r="AV8" s="6" t="n">
        <v>0</v>
      </c>
      <c r="AW8" s="6" t="n">
        <v>0</v>
      </c>
      <c r="AX8" s="6" t="n">
        <v>0</v>
      </c>
      <c r="AY8" s="6"/>
      <c r="AZ8" s="6"/>
      <c r="BA8" s="6"/>
      <c r="BB8" s="6"/>
      <c r="BC8" s="6"/>
      <c r="BD8" s="6"/>
      <c r="BE8" s="6"/>
      <c r="BF8" s="6" t="n">
        <v>12</v>
      </c>
      <c r="BG8" s="6" t="n">
        <v>0</v>
      </c>
      <c r="BH8" s="6" t="n">
        <v>0</v>
      </c>
      <c r="BI8" s="6" t="n">
        <v>0</v>
      </c>
      <c r="BJ8" s="6"/>
      <c r="BK8" s="6"/>
      <c r="BL8" s="6"/>
      <c r="BM8" s="6"/>
      <c r="BN8" s="6"/>
      <c r="BO8" s="6"/>
      <c r="BP8" s="6"/>
      <c r="BQ8" s="6" t="n">
        <v>1</v>
      </c>
      <c r="BR8" s="6" t="n">
        <v>0</v>
      </c>
      <c r="BS8" s="6" t="n">
        <v>0</v>
      </c>
      <c r="BT8" s="6" t="n">
        <v>0</v>
      </c>
      <c r="BU8" s="6"/>
      <c r="BV8" s="6"/>
      <c r="BW8" s="6"/>
      <c r="BX8" s="6"/>
      <c r="BY8" s="6"/>
      <c r="BZ8" s="6"/>
      <c r="CA8" s="6"/>
      <c r="CB8" s="6" t="n">
        <v>25</v>
      </c>
      <c r="CC8" s="6" t="n">
        <v>-8</v>
      </c>
      <c r="CD8" s="6" t="n">
        <v>0</v>
      </c>
      <c r="CE8" s="6" t="n">
        <v>0</v>
      </c>
      <c r="CF8" s="6"/>
      <c r="CG8" s="6"/>
      <c r="CH8" s="6"/>
      <c r="CI8" s="6"/>
      <c r="CJ8" s="6"/>
      <c r="CK8" s="6"/>
      <c r="CL8" s="6"/>
      <c r="CM8" s="6" t="n">
        <v>12</v>
      </c>
      <c r="CN8" s="6" t="n">
        <v>1</v>
      </c>
      <c r="CO8" s="6" t="n">
        <v>0</v>
      </c>
      <c r="CP8" s="6" t="n">
        <v>0</v>
      </c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 t="n">
        <v>2</v>
      </c>
      <c r="DJ8" s="6" t="n">
        <v>0</v>
      </c>
      <c r="DK8" s="6" t="n">
        <v>0</v>
      </c>
      <c r="DL8" s="6" t="n">
        <v>0</v>
      </c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 t="n">
        <v>28</v>
      </c>
      <c r="HE8" s="6" t="n">
        <v>4</v>
      </c>
      <c r="HF8" s="6" t="n">
        <v>0</v>
      </c>
      <c r="HG8" s="6" t="n">
        <v>0</v>
      </c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9"/>
      <c r="HW8" s="6"/>
      <c r="HX8" s="6"/>
      <c r="HY8" s="6"/>
      <c r="HZ8" s="73" t="s">
        <v>39</v>
      </c>
      <c r="IA8" s="70" t="n">
        <v>43867</v>
      </c>
      <c r="IB8" s="6"/>
      <c r="IC8" s="6"/>
      <c r="ID8" s="6"/>
      <c r="IE8" s="6"/>
      <c r="IF8" s="6"/>
      <c r="IG8" s="6"/>
      <c r="IH8" s="6"/>
      <c r="II8" s="9"/>
      <c r="IJ8" s="9"/>
      <c r="IK8" s="9"/>
      <c r="IL8" s="9"/>
      <c r="IM8" s="6"/>
      <c r="IN8" s="6"/>
      <c r="IO8" s="6"/>
      <c r="IP8" s="6"/>
      <c r="IQ8" s="6"/>
      <c r="IR8" s="6"/>
      <c r="IS8" s="6"/>
      <c r="IT8" s="9"/>
      <c r="IU8" s="9"/>
      <c r="IV8" s="9"/>
      <c r="IW8" s="9"/>
    </row>
    <row r="9" s="40" customFormat="true" ht="22" hidden="false" customHeight="true" outlineLevel="0" collapsed="false">
      <c r="A9" s="70" t="n">
        <v>43868</v>
      </c>
      <c r="B9" s="6" t="n">
        <v>34868</v>
      </c>
      <c r="C9" s="6" t="n">
        <f aca="false">(B9-B8)</f>
        <v>3441</v>
      </c>
      <c r="D9" s="6" t="n">
        <v>724</v>
      </c>
      <c r="E9" s="6" t="n">
        <f aca="false">(D9-D8)</f>
        <v>86</v>
      </c>
      <c r="F9" s="6"/>
      <c r="G9" s="6"/>
      <c r="H9" s="6"/>
      <c r="I9" s="6"/>
      <c r="J9" s="71" t="n">
        <v>270</v>
      </c>
      <c r="K9" s="71" t="n">
        <f aca="false">J9-J8</f>
        <v>54</v>
      </c>
      <c r="L9" s="71" t="n">
        <v>1</v>
      </c>
      <c r="M9" s="71" t="n">
        <f aca="false">L9-L8</f>
        <v>0</v>
      </c>
      <c r="N9" s="4" t="n">
        <v>24</v>
      </c>
      <c r="O9" s="6" t="n">
        <v>1</v>
      </c>
      <c r="P9" s="6" t="n">
        <v>0</v>
      </c>
      <c r="Q9" s="6" t="n">
        <v>0</v>
      </c>
      <c r="R9" s="6"/>
      <c r="S9" s="6"/>
      <c r="T9" s="6"/>
      <c r="U9" s="6"/>
      <c r="V9" s="6"/>
      <c r="W9" s="6"/>
      <c r="X9" s="6"/>
      <c r="Y9" s="6" t="n">
        <v>3</v>
      </c>
      <c r="Z9" s="6" t="n">
        <v>1</v>
      </c>
      <c r="AA9" s="6" t="n">
        <v>0</v>
      </c>
      <c r="AB9" s="6" t="n">
        <v>0</v>
      </c>
      <c r="AC9" s="6"/>
      <c r="AD9" s="6"/>
      <c r="AE9" s="6"/>
      <c r="AF9" s="6"/>
      <c r="AG9" s="6"/>
      <c r="AH9" s="6"/>
      <c r="AI9" s="6"/>
      <c r="AJ9" s="6" t="n">
        <v>0</v>
      </c>
      <c r="AK9" s="6" t="n">
        <v>0</v>
      </c>
      <c r="AL9" s="6" t="n">
        <v>0</v>
      </c>
      <c r="AM9" s="6" t="n">
        <v>0</v>
      </c>
      <c r="AN9" s="6"/>
      <c r="AO9" s="6"/>
      <c r="AP9" s="6"/>
      <c r="AQ9" s="6"/>
      <c r="AR9" s="6"/>
      <c r="AS9" s="6"/>
      <c r="AT9" s="6"/>
      <c r="AU9" s="72" t="n">
        <v>6</v>
      </c>
      <c r="AV9" s="6" t="n">
        <v>0</v>
      </c>
      <c r="AW9" s="6" t="n">
        <v>0</v>
      </c>
      <c r="AX9" s="6" t="n">
        <v>0</v>
      </c>
      <c r="AY9" s="6"/>
      <c r="AZ9" s="6"/>
      <c r="BA9" s="6"/>
      <c r="BB9" s="6"/>
      <c r="BC9" s="6"/>
      <c r="BD9" s="6"/>
      <c r="BE9" s="6"/>
      <c r="BF9" s="6" t="n">
        <v>13</v>
      </c>
      <c r="BG9" s="6" t="n">
        <v>1</v>
      </c>
      <c r="BH9" s="6" t="n">
        <v>0</v>
      </c>
      <c r="BI9" s="6" t="n">
        <v>0</v>
      </c>
      <c r="BJ9" s="6"/>
      <c r="BK9" s="6"/>
      <c r="BL9" s="6"/>
      <c r="BM9" s="6"/>
      <c r="BN9" s="6"/>
      <c r="BO9" s="6"/>
      <c r="BP9" s="6"/>
      <c r="BQ9" s="6" t="n">
        <v>1</v>
      </c>
      <c r="BR9" s="6" t="n">
        <v>0</v>
      </c>
      <c r="BS9" s="6" t="n">
        <v>0</v>
      </c>
      <c r="BT9" s="6" t="n">
        <v>0</v>
      </c>
      <c r="BU9" s="6"/>
      <c r="BV9" s="6"/>
      <c r="BW9" s="6"/>
      <c r="BX9" s="6"/>
      <c r="BY9" s="6"/>
      <c r="BZ9" s="6"/>
      <c r="CA9" s="6"/>
      <c r="CB9" s="6" t="n">
        <v>25</v>
      </c>
      <c r="CC9" s="6" t="n">
        <v>0</v>
      </c>
      <c r="CD9" s="6" t="n">
        <v>0</v>
      </c>
      <c r="CE9" s="6" t="n">
        <v>0</v>
      </c>
      <c r="CF9" s="6"/>
      <c r="CG9" s="6"/>
      <c r="CH9" s="6"/>
      <c r="CI9" s="6"/>
      <c r="CJ9" s="6"/>
      <c r="CK9" s="6"/>
      <c r="CL9" s="6"/>
      <c r="CM9" s="6" t="n">
        <v>12</v>
      </c>
      <c r="CN9" s="6" t="n">
        <v>0</v>
      </c>
      <c r="CO9" s="6" t="n">
        <v>0</v>
      </c>
      <c r="CP9" s="6" t="n">
        <v>0</v>
      </c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 t="n">
        <v>3</v>
      </c>
      <c r="DJ9" s="6" t="n">
        <v>1</v>
      </c>
      <c r="DK9" s="6" t="n">
        <v>0</v>
      </c>
      <c r="DL9" s="6" t="n">
        <v>0</v>
      </c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 t="n">
        <v>30</v>
      </c>
      <c r="HE9" s="6" t="n">
        <v>2</v>
      </c>
      <c r="HF9" s="6" t="n">
        <v>0</v>
      </c>
      <c r="HG9" s="6" t="n">
        <v>0</v>
      </c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9"/>
      <c r="HW9" s="6"/>
      <c r="HX9" s="6"/>
      <c r="HY9" s="6"/>
      <c r="HZ9" s="73" t="s">
        <v>52</v>
      </c>
      <c r="IA9" s="70" t="n">
        <v>43868</v>
      </c>
      <c r="IB9" s="6"/>
      <c r="IC9" s="6"/>
      <c r="ID9" s="6"/>
      <c r="IE9" s="6"/>
      <c r="IF9" s="6"/>
      <c r="IG9" s="6"/>
      <c r="IH9" s="6"/>
      <c r="II9" s="9"/>
      <c r="IJ9" s="9"/>
      <c r="IK9" s="9"/>
      <c r="IL9" s="9"/>
      <c r="IM9" s="6"/>
      <c r="IN9" s="6"/>
      <c r="IO9" s="6"/>
      <c r="IP9" s="6"/>
      <c r="IQ9" s="6"/>
      <c r="IR9" s="6"/>
      <c r="IS9" s="6"/>
      <c r="IT9" s="9"/>
      <c r="IU9" s="9"/>
      <c r="IV9" s="9"/>
      <c r="IW9" s="9"/>
    </row>
    <row r="10" s="40" customFormat="true" ht="22" hidden="false" customHeight="true" outlineLevel="0" collapsed="false">
      <c r="A10" s="70" t="n">
        <v>43869</v>
      </c>
      <c r="B10" s="6" t="n">
        <v>37539</v>
      </c>
      <c r="C10" s="6" t="n">
        <f aca="false">(B10-B9)</f>
        <v>2671</v>
      </c>
      <c r="D10" s="6" t="n">
        <v>813</v>
      </c>
      <c r="E10" s="6" t="n">
        <f aca="false">(D10-D9)</f>
        <v>89</v>
      </c>
      <c r="F10" s="6"/>
      <c r="G10" s="6"/>
      <c r="H10" s="6"/>
      <c r="I10" s="6"/>
      <c r="J10" s="71" t="n">
        <v>288</v>
      </c>
      <c r="K10" s="71" t="n">
        <f aca="false">J10-J9</f>
        <v>18</v>
      </c>
      <c r="L10" s="71" t="n">
        <v>1</v>
      </c>
      <c r="M10" s="71" t="n">
        <f aca="false">L10-L9</f>
        <v>0</v>
      </c>
      <c r="N10" s="4" t="n">
        <v>24</v>
      </c>
      <c r="O10" s="6" t="n">
        <v>0</v>
      </c>
      <c r="P10" s="6" t="n">
        <v>0</v>
      </c>
      <c r="Q10" s="6" t="n">
        <v>0</v>
      </c>
      <c r="R10" s="6"/>
      <c r="S10" s="6"/>
      <c r="T10" s="6"/>
      <c r="U10" s="6"/>
      <c r="V10" s="6"/>
      <c r="W10" s="74" t="n">
        <v>1701</v>
      </c>
      <c r="X10" s="6"/>
      <c r="Y10" s="6" t="n">
        <v>3</v>
      </c>
      <c r="Z10" s="6" t="n">
        <v>0</v>
      </c>
      <c r="AA10" s="6" t="n">
        <v>0</v>
      </c>
      <c r="AB10" s="6" t="n">
        <v>0</v>
      </c>
      <c r="AC10" s="6"/>
      <c r="AD10" s="6"/>
      <c r="AE10" s="6"/>
      <c r="AF10" s="6"/>
      <c r="AG10" s="6"/>
      <c r="AH10" s="6"/>
      <c r="AI10" s="6"/>
      <c r="AJ10" s="6" t="n">
        <v>0</v>
      </c>
      <c r="AK10" s="6" t="n">
        <v>0</v>
      </c>
      <c r="AL10" s="6" t="n">
        <v>0</v>
      </c>
      <c r="AM10" s="6" t="n">
        <v>0</v>
      </c>
      <c r="AN10" s="6"/>
      <c r="AO10" s="6"/>
      <c r="AP10" s="6"/>
      <c r="AQ10" s="6"/>
      <c r="AR10" s="6"/>
      <c r="AS10" s="6"/>
      <c r="AT10" s="6"/>
      <c r="AU10" s="72" t="n">
        <v>6</v>
      </c>
      <c r="AV10" s="6" t="n">
        <v>0</v>
      </c>
      <c r="AW10" s="6" t="n">
        <v>0</v>
      </c>
      <c r="AX10" s="6" t="n">
        <v>0</v>
      </c>
      <c r="AY10" s="6"/>
      <c r="AZ10" s="6"/>
      <c r="BA10" s="6"/>
      <c r="BB10" s="6"/>
      <c r="BC10" s="6"/>
      <c r="BD10" s="6"/>
      <c r="BE10" s="6"/>
      <c r="BF10" s="6" t="n">
        <v>14</v>
      </c>
      <c r="BG10" s="6" t="n">
        <v>1</v>
      </c>
      <c r="BH10" s="6" t="n">
        <v>0</v>
      </c>
      <c r="BI10" s="6" t="n">
        <v>0</v>
      </c>
      <c r="BJ10" s="6"/>
      <c r="BK10" s="6"/>
      <c r="BL10" s="6"/>
      <c r="BM10" s="6"/>
      <c r="BN10" s="6"/>
      <c r="BO10" s="6"/>
      <c r="BP10" s="6"/>
      <c r="BQ10" s="6" t="n">
        <v>1</v>
      </c>
      <c r="BR10" s="6" t="n">
        <v>0</v>
      </c>
      <c r="BS10" s="6" t="n">
        <v>0</v>
      </c>
      <c r="BT10" s="6" t="n">
        <v>0</v>
      </c>
      <c r="BU10" s="6"/>
      <c r="BV10" s="6"/>
      <c r="BW10" s="6"/>
      <c r="BX10" s="6"/>
      <c r="BY10" s="6"/>
      <c r="BZ10" s="6"/>
      <c r="CA10" s="6"/>
      <c r="CB10" s="6" t="n">
        <v>25</v>
      </c>
      <c r="CC10" s="6" t="n">
        <v>0</v>
      </c>
      <c r="CD10" s="6" t="n">
        <v>0</v>
      </c>
      <c r="CE10" s="6" t="n">
        <v>0</v>
      </c>
      <c r="CF10" s="6"/>
      <c r="CG10" s="6"/>
      <c r="CH10" s="6"/>
      <c r="CI10" s="6"/>
      <c r="CJ10" s="6"/>
      <c r="CK10" s="6"/>
      <c r="CL10" s="6"/>
      <c r="CM10" s="6" t="n">
        <v>12</v>
      </c>
      <c r="CN10" s="6" t="n">
        <v>0</v>
      </c>
      <c r="CO10" s="6" t="n">
        <v>0</v>
      </c>
      <c r="CP10" s="6" t="n">
        <v>0</v>
      </c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 t="n">
        <v>3</v>
      </c>
      <c r="DJ10" s="6" t="n">
        <v>0</v>
      </c>
      <c r="DK10" s="6" t="n">
        <v>0</v>
      </c>
      <c r="DL10" s="6" t="n">
        <v>0</v>
      </c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 t="n">
        <v>33</v>
      </c>
      <c r="HE10" s="6" t="n">
        <v>3</v>
      </c>
      <c r="HF10" s="6" t="n">
        <v>0</v>
      </c>
      <c r="HG10" s="6" t="n">
        <v>0</v>
      </c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9"/>
      <c r="HW10" s="6"/>
      <c r="HX10" s="6"/>
      <c r="HY10" s="6"/>
      <c r="HZ10" s="73" t="s">
        <v>31</v>
      </c>
      <c r="IA10" s="70" t="n">
        <v>43869</v>
      </c>
      <c r="IB10" s="6"/>
      <c r="IC10" s="6"/>
      <c r="ID10" s="6"/>
      <c r="IE10" s="6"/>
      <c r="IF10" s="6"/>
      <c r="IG10" s="6"/>
      <c r="IH10" s="6"/>
      <c r="II10" s="9"/>
      <c r="IJ10" s="9"/>
      <c r="IK10" s="9"/>
      <c r="IL10" s="9"/>
      <c r="IM10" s="6"/>
      <c r="IN10" s="6"/>
      <c r="IO10" s="6"/>
      <c r="IP10" s="6"/>
      <c r="IQ10" s="6"/>
      <c r="IR10" s="6"/>
      <c r="IS10" s="6"/>
      <c r="IT10" s="9"/>
      <c r="IU10" s="9"/>
      <c r="IV10" s="9"/>
      <c r="IW10" s="9"/>
    </row>
    <row r="11" s="40" customFormat="true" ht="22" hidden="false" customHeight="true" outlineLevel="0" collapsed="false">
      <c r="A11" s="70" t="n">
        <v>43870</v>
      </c>
      <c r="B11" s="6" t="n">
        <v>40542</v>
      </c>
      <c r="C11" s="6" t="n">
        <f aca="false">(B11-B10)</f>
        <v>3003</v>
      </c>
      <c r="D11" s="6" t="n">
        <v>910</v>
      </c>
      <c r="E11" s="6" t="n">
        <f aca="false">(D11-D10)</f>
        <v>97</v>
      </c>
      <c r="F11" s="6"/>
      <c r="G11" s="6"/>
      <c r="H11" s="6"/>
      <c r="I11" s="6"/>
      <c r="J11" s="71" t="n">
        <v>307</v>
      </c>
      <c r="K11" s="71" t="n">
        <f aca="false">J11-J10</f>
        <v>19</v>
      </c>
      <c r="L11" s="71" t="n">
        <v>1</v>
      </c>
      <c r="M11" s="71" t="n">
        <f aca="false">L11-L10</f>
        <v>0</v>
      </c>
      <c r="N11" s="4" t="n">
        <v>27</v>
      </c>
      <c r="O11" s="6" t="n">
        <v>3</v>
      </c>
      <c r="P11" s="6" t="n">
        <v>0</v>
      </c>
      <c r="Q11" s="6" t="n">
        <v>0</v>
      </c>
      <c r="R11" s="6"/>
      <c r="S11" s="6"/>
      <c r="T11" s="6"/>
      <c r="U11" s="6"/>
      <c r="V11" s="6"/>
      <c r="W11" s="74" t="n">
        <v>2340</v>
      </c>
      <c r="X11" s="6"/>
      <c r="Y11" s="6" t="n">
        <v>3</v>
      </c>
      <c r="Z11" s="6" t="n">
        <v>0</v>
      </c>
      <c r="AA11" s="6" t="n">
        <v>0</v>
      </c>
      <c r="AB11" s="6" t="n">
        <v>0</v>
      </c>
      <c r="AC11" s="6"/>
      <c r="AD11" s="6"/>
      <c r="AE11" s="6"/>
      <c r="AF11" s="6"/>
      <c r="AG11" s="6"/>
      <c r="AH11" s="6"/>
      <c r="AI11" s="6"/>
      <c r="AJ11" s="6" t="n">
        <v>0</v>
      </c>
      <c r="AK11" s="6" t="n">
        <v>0</v>
      </c>
      <c r="AL11" s="6" t="n">
        <v>0</v>
      </c>
      <c r="AM11" s="6" t="n">
        <v>0</v>
      </c>
      <c r="AN11" s="6"/>
      <c r="AO11" s="6"/>
      <c r="AP11" s="6"/>
      <c r="AQ11" s="6"/>
      <c r="AR11" s="6"/>
      <c r="AS11" s="6"/>
      <c r="AT11" s="6"/>
      <c r="AU11" s="72" t="n">
        <v>11</v>
      </c>
      <c r="AV11" s="6" t="n">
        <v>5</v>
      </c>
      <c r="AW11" s="6" t="n">
        <v>0</v>
      </c>
      <c r="AX11" s="6" t="n">
        <v>0</v>
      </c>
      <c r="AY11" s="6"/>
      <c r="AZ11" s="6"/>
      <c r="BA11" s="6"/>
      <c r="BB11" s="6"/>
      <c r="BC11" s="6"/>
      <c r="BD11" s="6"/>
      <c r="BE11" s="6"/>
      <c r="BF11" s="6" t="n">
        <v>14</v>
      </c>
      <c r="BG11" s="6" t="n">
        <v>0</v>
      </c>
      <c r="BH11" s="6" t="n">
        <v>0</v>
      </c>
      <c r="BI11" s="6" t="n">
        <v>0</v>
      </c>
      <c r="BJ11" s="6"/>
      <c r="BK11" s="6"/>
      <c r="BL11" s="6"/>
      <c r="BM11" s="6"/>
      <c r="BN11" s="6"/>
      <c r="BO11" s="6"/>
      <c r="BP11" s="6"/>
      <c r="BQ11" s="6" t="n">
        <v>1</v>
      </c>
      <c r="BR11" s="6" t="n">
        <v>0</v>
      </c>
      <c r="BS11" s="6" t="n">
        <v>0</v>
      </c>
      <c r="BT11" s="6" t="n">
        <v>0</v>
      </c>
      <c r="BU11" s="6"/>
      <c r="BV11" s="6"/>
      <c r="BW11" s="6"/>
      <c r="BX11" s="6"/>
      <c r="BY11" s="6"/>
      <c r="BZ11" s="6"/>
      <c r="CA11" s="6"/>
      <c r="CB11" s="6" t="n">
        <v>26</v>
      </c>
      <c r="CC11" s="6" t="n">
        <v>1</v>
      </c>
      <c r="CD11" s="6" t="n">
        <v>0</v>
      </c>
      <c r="CE11" s="6" t="n">
        <v>0</v>
      </c>
      <c r="CF11" s="6"/>
      <c r="CG11" s="6"/>
      <c r="CH11" s="6"/>
      <c r="CI11" s="6"/>
      <c r="CJ11" s="6"/>
      <c r="CK11" s="6"/>
      <c r="CL11" s="6"/>
      <c r="CM11" s="6" t="n">
        <v>12</v>
      </c>
      <c r="CN11" s="6" t="n">
        <v>0</v>
      </c>
      <c r="CO11" s="6" t="n">
        <v>0</v>
      </c>
      <c r="CP11" s="6" t="n">
        <v>0</v>
      </c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 t="n">
        <v>3</v>
      </c>
      <c r="DJ11" s="6" t="n">
        <v>0</v>
      </c>
      <c r="DK11" s="6" t="n">
        <v>0</v>
      </c>
      <c r="DL11" s="6" t="n">
        <v>0</v>
      </c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 t="n">
        <v>40</v>
      </c>
      <c r="HE11" s="6" t="n">
        <v>7</v>
      </c>
      <c r="HF11" s="6" t="n">
        <v>0</v>
      </c>
      <c r="HG11" s="6" t="n">
        <v>0</v>
      </c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9"/>
      <c r="HW11" s="6"/>
      <c r="HX11" s="6"/>
      <c r="HY11" s="6"/>
      <c r="HZ11" s="73" t="s">
        <v>49</v>
      </c>
      <c r="IA11" s="70" t="n">
        <v>43870</v>
      </c>
      <c r="IB11" s="6"/>
      <c r="IC11" s="6"/>
      <c r="ID11" s="6"/>
      <c r="IE11" s="6"/>
      <c r="IF11" s="6"/>
      <c r="IG11" s="6"/>
      <c r="IH11" s="6"/>
      <c r="II11" s="9"/>
      <c r="IJ11" s="9"/>
      <c r="IK11" s="9"/>
      <c r="IL11" s="9"/>
      <c r="IM11" s="6"/>
      <c r="IN11" s="6"/>
      <c r="IO11" s="6"/>
      <c r="IP11" s="6"/>
      <c r="IQ11" s="6"/>
      <c r="IR11" s="6"/>
      <c r="IS11" s="6"/>
      <c r="IT11" s="9"/>
      <c r="IU11" s="9"/>
      <c r="IV11" s="9"/>
      <c r="IW11" s="9"/>
    </row>
    <row r="12" s="40" customFormat="true" ht="22" hidden="false" customHeight="true" outlineLevel="0" collapsed="false">
      <c r="A12" s="70" t="n">
        <v>43871</v>
      </c>
      <c r="B12" s="6" t="n">
        <v>43027</v>
      </c>
      <c r="C12" s="6" t="n">
        <f aca="false">(B12-B11)</f>
        <v>2485</v>
      </c>
      <c r="D12" s="6" t="n">
        <v>1018</v>
      </c>
      <c r="E12" s="6" t="n">
        <f aca="false">(D12-D11)</f>
        <v>108</v>
      </c>
      <c r="F12" s="6"/>
      <c r="G12" s="6"/>
      <c r="H12" s="6"/>
      <c r="I12" s="6"/>
      <c r="J12" s="71" t="n">
        <v>319</v>
      </c>
      <c r="K12" s="71" t="n">
        <f aca="false">J12-J11</f>
        <v>12</v>
      </c>
      <c r="L12" s="71" t="n">
        <v>1</v>
      </c>
      <c r="M12" s="71" t="n">
        <f aca="false">L12-L11</f>
        <v>0</v>
      </c>
      <c r="N12" s="4" t="n">
        <v>27</v>
      </c>
      <c r="O12" s="6" t="n">
        <v>0</v>
      </c>
      <c r="P12" s="6" t="n">
        <v>0</v>
      </c>
      <c r="Q12" s="6" t="n">
        <v>0</v>
      </c>
      <c r="R12" s="6"/>
      <c r="S12" s="6"/>
      <c r="T12" s="6"/>
      <c r="U12" s="6"/>
      <c r="V12" s="6"/>
      <c r="W12" s="74" t="n">
        <v>2776</v>
      </c>
      <c r="X12" s="6"/>
      <c r="Y12" s="6" t="n">
        <v>3</v>
      </c>
      <c r="Z12" s="6" t="n">
        <v>0</v>
      </c>
      <c r="AA12" s="6" t="n">
        <v>0</v>
      </c>
      <c r="AB12" s="6" t="n">
        <v>0</v>
      </c>
      <c r="AC12" s="6"/>
      <c r="AD12" s="6"/>
      <c r="AE12" s="6"/>
      <c r="AF12" s="6"/>
      <c r="AG12" s="6"/>
      <c r="AH12" s="6"/>
      <c r="AI12" s="6"/>
      <c r="AJ12" s="6" t="n">
        <v>0</v>
      </c>
      <c r="AK12" s="6" t="n">
        <v>0</v>
      </c>
      <c r="AL12" s="6" t="n">
        <v>0</v>
      </c>
      <c r="AM12" s="6" t="n">
        <v>0</v>
      </c>
      <c r="AN12" s="6"/>
      <c r="AO12" s="6"/>
      <c r="AP12" s="6"/>
      <c r="AQ12" s="6"/>
      <c r="AR12" s="6"/>
      <c r="AS12" s="6"/>
      <c r="AT12" s="6"/>
      <c r="AU12" s="72" t="n">
        <v>11</v>
      </c>
      <c r="AV12" s="6" t="n">
        <v>0</v>
      </c>
      <c r="AW12" s="6" t="n">
        <v>0</v>
      </c>
      <c r="AX12" s="6" t="n">
        <v>0</v>
      </c>
      <c r="AY12" s="6"/>
      <c r="AZ12" s="6"/>
      <c r="BA12" s="6"/>
      <c r="BB12" s="6"/>
      <c r="BC12" s="6"/>
      <c r="BD12" s="6"/>
      <c r="BE12" s="6"/>
      <c r="BF12" s="6" t="n">
        <v>14</v>
      </c>
      <c r="BG12" s="6" t="n">
        <v>0</v>
      </c>
      <c r="BH12" s="6" t="n">
        <v>0</v>
      </c>
      <c r="BI12" s="6" t="n">
        <v>0</v>
      </c>
      <c r="BJ12" s="6"/>
      <c r="BK12" s="6"/>
      <c r="BL12" s="6"/>
      <c r="BM12" s="6"/>
      <c r="BN12" s="6"/>
      <c r="BO12" s="6"/>
      <c r="BP12" s="6"/>
      <c r="BQ12" s="6" t="n">
        <v>2</v>
      </c>
      <c r="BR12" s="6" t="n">
        <v>1</v>
      </c>
      <c r="BS12" s="6" t="n">
        <v>0</v>
      </c>
      <c r="BT12" s="6" t="n">
        <v>0</v>
      </c>
      <c r="BU12" s="6"/>
      <c r="BV12" s="6"/>
      <c r="BW12" s="6"/>
      <c r="BX12" s="6"/>
      <c r="BY12" s="6"/>
      <c r="BZ12" s="6"/>
      <c r="CA12" s="6"/>
      <c r="CB12" s="6" t="n">
        <v>26</v>
      </c>
      <c r="CC12" s="6" t="n">
        <v>0</v>
      </c>
      <c r="CD12" s="6" t="n">
        <v>0</v>
      </c>
      <c r="CE12" s="6" t="n">
        <v>0</v>
      </c>
      <c r="CF12" s="6"/>
      <c r="CG12" s="6"/>
      <c r="CH12" s="6"/>
      <c r="CI12" s="6"/>
      <c r="CJ12" s="6"/>
      <c r="CK12" s="6"/>
      <c r="CL12" s="6"/>
      <c r="CM12" s="6" t="n">
        <v>12</v>
      </c>
      <c r="CN12" s="6" t="n">
        <v>0</v>
      </c>
      <c r="CO12" s="6" t="n">
        <v>0</v>
      </c>
      <c r="CP12" s="6" t="n">
        <v>0</v>
      </c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 t="n">
        <v>4</v>
      </c>
      <c r="DJ12" s="6" t="n">
        <v>1</v>
      </c>
      <c r="DK12" s="6" t="n">
        <v>0</v>
      </c>
      <c r="DL12" s="6" t="n">
        <v>0</v>
      </c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 t="n">
        <v>43</v>
      </c>
      <c r="HE12" s="6" t="n">
        <v>3</v>
      </c>
      <c r="HF12" s="6" t="n">
        <v>0</v>
      </c>
      <c r="HG12" s="6" t="n">
        <v>0</v>
      </c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9"/>
      <c r="HW12" s="6"/>
      <c r="HX12" s="6"/>
      <c r="HY12" s="6"/>
      <c r="HZ12" s="6"/>
      <c r="IA12" s="70" t="n">
        <v>43871</v>
      </c>
      <c r="IB12" s="6"/>
      <c r="IC12" s="6"/>
      <c r="ID12" s="6"/>
      <c r="IE12" s="6"/>
      <c r="IF12" s="6"/>
      <c r="IG12" s="6"/>
      <c r="IH12" s="6"/>
      <c r="II12" s="9"/>
      <c r="IJ12" s="9"/>
      <c r="IK12" s="9"/>
      <c r="IL12" s="9"/>
      <c r="IM12" s="6"/>
      <c r="IN12" s="6"/>
      <c r="IO12" s="6"/>
      <c r="IP12" s="6"/>
      <c r="IQ12" s="6"/>
      <c r="IR12" s="6"/>
      <c r="IS12" s="6"/>
      <c r="IT12" s="9"/>
      <c r="IU12" s="9"/>
      <c r="IV12" s="9"/>
      <c r="IW12" s="9"/>
    </row>
    <row r="13" s="40" customFormat="true" ht="22" hidden="false" customHeight="true" outlineLevel="0" collapsed="false">
      <c r="A13" s="70" t="n">
        <v>43872</v>
      </c>
      <c r="B13" s="6" t="n">
        <v>45125</v>
      </c>
      <c r="C13" s="6" t="n">
        <f aca="false">(B13-B12)</f>
        <v>2098</v>
      </c>
      <c r="D13" s="6" t="n">
        <v>1115</v>
      </c>
      <c r="E13" s="6" t="n">
        <f aca="false">(D13-D12)</f>
        <v>97</v>
      </c>
      <c r="F13" s="6"/>
      <c r="G13" s="6"/>
      <c r="H13" s="6"/>
      <c r="I13" s="6"/>
      <c r="J13" s="71" t="n">
        <v>395</v>
      </c>
      <c r="K13" s="71" t="n">
        <f aca="false">J13-J12</f>
        <v>76</v>
      </c>
      <c r="L13" s="71" t="n">
        <v>1</v>
      </c>
      <c r="M13" s="71" t="n">
        <f aca="false">L13-L12</f>
        <v>0</v>
      </c>
      <c r="N13" s="4" t="n">
        <v>28</v>
      </c>
      <c r="O13" s="6" t="n">
        <v>1</v>
      </c>
      <c r="P13" s="6" t="n">
        <v>0</v>
      </c>
      <c r="Q13" s="6" t="n">
        <v>0</v>
      </c>
      <c r="R13" s="6"/>
      <c r="S13" s="6"/>
      <c r="T13" s="6"/>
      <c r="U13" s="6"/>
      <c r="V13" s="6"/>
      <c r="W13" s="74" t="n">
        <v>3629</v>
      </c>
      <c r="X13" s="6"/>
      <c r="Y13" s="6" t="n">
        <v>3</v>
      </c>
      <c r="Z13" s="6" t="n">
        <v>0</v>
      </c>
      <c r="AA13" s="6" t="n">
        <v>0</v>
      </c>
      <c r="AB13" s="6" t="n">
        <v>0</v>
      </c>
      <c r="AC13" s="6"/>
      <c r="AD13" s="6"/>
      <c r="AE13" s="6"/>
      <c r="AF13" s="6"/>
      <c r="AG13" s="6"/>
      <c r="AH13" s="6"/>
      <c r="AI13" s="6"/>
      <c r="AJ13" s="6" t="n">
        <v>0</v>
      </c>
      <c r="AK13" s="6" t="n">
        <v>0</v>
      </c>
      <c r="AL13" s="6" t="n">
        <v>0</v>
      </c>
      <c r="AM13" s="6" t="n">
        <v>0</v>
      </c>
      <c r="AN13" s="6"/>
      <c r="AO13" s="6"/>
      <c r="AP13" s="6"/>
      <c r="AQ13" s="6"/>
      <c r="AR13" s="6"/>
      <c r="AS13" s="6"/>
      <c r="AT13" s="6"/>
      <c r="AU13" s="72" t="n">
        <v>11</v>
      </c>
      <c r="AV13" s="6" t="n">
        <v>0</v>
      </c>
      <c r="AW13" s="6" t="n">
        <v>0</v>
      </c>
      <c r="AX13" s="6" t="n">
        <v>0</v>
      </c>
      <c r="AY13" s="6"/>
      <c r="AZ13" s="6"/>
      <c r="BA13" s="6"/>
      <c r="BB13" s="6"/>
      <c r="BC13" s="6"/>
      <c r="BD13" s="6"/>
      <c r="BE13" s="6"/>
      <c r="BF13" s="6" t="n">
        <v>14</v>
      </c>
      <c r="BG13" s="6" t="n">
        <v>0</v>
      </c>
      <c r="BH13" s="6" t="n">
        <v>0</v>
      </c>
      <c r="BI13" s="6" t="n">
        <v>0</v>
      </c>
      <c r="BJ13" s="6"/>
      <c r="BK13" s="6"/>
      <c r="BL13" s="6"/>
      <c r="BM13" s="6"/>
      <c r="BN13" s="6"/>
      <c r="BO13" s="6"/>
      <c r="BP13" s="6"/>
      <c r="BQ13" s="6" t="n">
        <v>2</v>
      </c>
      <c r="BR13" s="6" t="n">
        <v>0</v>
      </c>
      <c r="BS13" s="6" t="n">
        <v>0</v>
      </c>
      <c r="BT13" s="6" t="n">
        <v>0</v>
      </c>
      <c r="BU13" s="6"/>
      <c r="BV13" s="6"/>
      <c r="BW13" s="6"/>
      <c r="BX13" s="6"/>
      <c r="BY13" s="6"/>
      <c r="BZ13" s="6"/>
      <c r="CA13" s="6"/>
      <c r="CB13" s="6" t="n">
        <v>26</v>
      </c>
      <c r="CC13" s="6" t="n">
        <v>0</v>
      </c>
      <c r="CD13" s="6" t="n">
        <v>0</v>
      </c>
      <c r="CE13" s="6" t="n">
        <v>0</v>
      </c>
      <c r="CF13" s="6"/>
      <c r="CG13" s="6"/>
      <c r="CH13" s="6"/>
      <c r="CI13" s="6"/>
      <c r="CJ13" s="6"/>
      <c r="CK13" s="6"/>
      <c r="CL13" s="6"/>
      <c r="CM13" s="6" t="n">
        <v>13</v>
      </c>
      <c r="CN13" s="6" t="n">
        <v>1</v>
      </c>
      <c r="CO13" s="6" t="n">
        <v>0</v>
      </c>
      <c r="CP13" s="6" t="n">
        <v>0</v>
      </c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 t="n">
        <v>8</v>
      </c>
      <c r="DJ13" s="6" t="n">
        <v>4</v>
      </c>
      <c r="DK13" s="6" t="n">
        <v>0</v>
      </c>
      <c r="DL13" s="6" t="n">
        <v>0</v>
      </c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 t="n">
        <v>45</v>
      </c>
      <c r="HE13" s="6" t="n">
        <v>2</v>
      </c>
      <c r="HF13" s="6" t="n">
        <v>0</v>
      </c>
      <c r="HG13" s="6" t="n">
        <v>0</v>
      </c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9"/>
      <c r="HW13" s="9"/>
      <c r="HX13" s="9"/>
      <c r="HY13" s="9"/>
      <c r="HZ13" s="6"/>
      <c r="IA13" s="70" t="n">
        <v>43872</v>
      </c>
      <c r="IB13" s="6"/>
      <c r="IC13" s="6"/>
      <c r="ID13" s="6"/>
      <c r="IE13" s="6"/>
      <c r="IF13" s="6"/>
      <c r="IG13" s="6"/>
      <c r="IH13" s="6"/>
      <c r="II13" s="9"/>
      <c r="IJ13" s="9"/>
      <c r="IK13" s="9"/>
      <c r="IL13" s="9"/>
      <c r="IM13" s="6"/>
      <c r="IN13" s="6"/>
      <c r="IO13" s="6"/>
      <c r="IP13" s="6"/>
      <c r="IQ13" s="6"/>
      <c r="IR13" s="6"/>
      <c r="IS13" s="6"/>
      <c r="IT13" s="9"/>
      <c r="IU13" s="9"/>
      <c r="IV13" s="9"/>
      <c r="IW13" s="9"/>
    </row>
    <row r="14" s="40" customFormat="true" ht="22" hidden="false" customHeight="true" outlineLevel="0" collapsed="false">
      <c r="A14" s="70" t="n">
        <v>43873</v>
      </c>
      <c r="B14" s="6" t="n">
        <v>60323</v>
      </c>
      <c r="C14" s="6" t="n">
        <f aca="false">(B14-B13)</f>
        <v>15198</v>
      </c>
      <c r="D14" s="6" t="n">
        <v>1261</v>
      </c>
      <c r="E14" s="6" t="n">
        <f aca="false">(D14-D13)</f>
        <v>146</v>
      </c>
      <c r="F14" s="6"/>
      <c r="G14" s="6"/>
      <c r="H14" s="6"/>
      <c r="I14" s="6"/>
      <c r="J14" s="71" t="n">
        <v>441</v>
      </c>
      <c r="K14" s="71" t="n">
        <f aca="false">J14-J13</f>
        <v>46</v>
      </c>
      <c r="L14" s="71" t="n">
        <v>1</v>
      </c>
      <c r="M14" s="71" t="n">
        <f aca="false">L14-L13</f>
        <v>0</v>
      </c>
      <c r="N14" s="4" t="n">
        <v>28</v>
      </c>
      <c r="O14" s="6" t="n">
        <v>0</v>
      </c>
      <c r="P14" s="6" t="n">
        <v>0</v>
      </c>
      <c r="Q14" s="6" t="n">
        <v>0</v>
      </c>
      <c r="R14" s="6"/>
      <c r="S14" s="6"/>
      <c r="T14" s="6"/>
      <c r="U14" s="6"/>
      <c r="V14" s="6"/>
      <c r="W14" s="74" t="n">
        <v>5074</v>
      </c>
      <c r="X14" s="6"/>
      <c r="Y14" s="6" t="n">
        <v>3</v>
      </c>
      <c r="Z14" s="6" t="n">
        <v>0</v>
      </c>
      <c r="AA14" s="6" t="n">
        <v>0</v>
      </c>
      <c r="AB14" s="6" t="n">
        <v>0</v>
      </c>
      <c r="AC14" s="6"/>
      <c r="AD14" s="6"/>
      <c r="AE14" s="6"/>
      <c r="AF14" s="6"/>
      <c r="AG14" s="6"/>
      <c r="AH14" s="6"/>
      <c r="AI14" s="6"/>
      <c r="AJ14" s="6" t="n">
        <v>0</v>
      </c>
      <c r="AK14" s="6" t="n">
        <v>0</v>
      </c>
      <c r="AL14" s="6" t="n">
        <v>0</v>
      </c>
      <c r="AM14" s="6" t="n">
        <v>0</v>
      </c>
      <c r="AN14" s="6"/>
      <c r="AO14" s="6"/>
      <c r="AP14" s="6"/>
      <c r="AQ14" s="6"/>
      <c r="AR14" s="6"/>
      <c r="AS14" s="6"/>
      <c r="AT14" s="6"/>
      <c r="AU14" s="72" t="n">
        <v>11</v>
      </c>
      <c r="AV14" s="6" t="n">
        <v>0</v>
      </c>
      <c r="AW14" s="6" t="n">
        <v>0</v>
      </c>
      <c r="AX14" s="6" t="n">
        <v>0</v>
      </c>
      <c r="AY14" s="6"/>
      <c r="AZ14" s="6"/>
      <c r="BA14" s="6"/>
      <c r="BB14" s="6"/>
      <c r="BC14" s="6"/>
      <c r="BD14" s="6"/>
      <c r="BE14" s="6"/>
      <c r="BF14" s="6" t="n">
        <v>16</v>
      </c>
      <c r="BG14" s="6" t="n">
        <v>2</v>
      </c>
      <c r="BH14" s="6" t="n">
        <v>0</v>
      </c>
      <c r="BI14" s="6" t="n">
        <v>0</v>
      </c>
      <c r="BJ14" s="6"/>
      <c r="BK14" s="6"/>
      <c r="BL14" s="6"/>
      <c r="BM14" s="6"/>
      <c r="BN14" s="6"/>
      <c r="BO14" s="6"/>
      <c r="BP14" s="6"/>
      <c r="BQ14" s="6" t="n">
        <v>2</v>
      </c>
      <c r="BR14" s="6" t="n">
        <v>0</v>
      </c>
      <c r="BS14" s="6" t="n">
        <v>0</v>
      </c>
      <c r="BT14" s="6" t="n">
        <v>0</v>
      </c>
      <c r="BU14" s="6"/>
      <c r="BV14" s="6"/>
      <c r="BW14" s="6"/>
      <c r="BX14" s="6"/>
      <c r="BY14" s="6"/>
      <c r="BZ14" s="6"/>
      <c r="CA14" s="6"/>
      <c r="CB14" s="6" t="n">
        <v>28</v>
      </c>
      <c r="CC14" s="6" t="n">
        <v>2</v>
      </c>
      <c r="CD14" s="6" t="n">
        <v>0</v>
      </c>
      <c r="CE14" s="6" t="n">
        <v>0</v>
      </c>
      <c r="CF14" s="6"/>
      <c r="CG14" s="6"/>
      <c r="CH14" s="6"/>
      <c r="CI14" s="6"/>
      <c r="CJ14" s="6"/>
      <c r="CK14" s="6"/>
      <c r="CL14" s="6"/>
      <c r="CM14" s="6" t="n">
        <v>13</v>
      </c>
      <c r="CN14" s="6" t="n">
        <v>0</v>
      </c>
      <c r="CO14" s="6" t="n">
        <v>0</v>
      </c>
      <c r="CP14" s="6" t="n">
        <v>0</v>
      </c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 t="n">
        <v>8</v>
      </c>
      <c r="DJ14" s="6" t="n">
        <v>0</v>
      </c>
      <c r="DK14" s="6" t="n">
        <v>0</v>
      </c>
      <c r="DL14" s="6" t="n">
        <v>0</v>
      </c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 t="n">
        <v>47</v>
      </c>
      <c r="HE14" s="6" t="n">
        <v>2</v>
      </c>
      <c r="HF14" s="6" t="n">
        <v>0</v>
      </c>
      <c r="HG14" s="6" t="n">
        <v>0</v>
      </c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9"/>
      <c r="HW14" s="9"/>
      <c r="HX14" s="9"/>
      <c r="HY14" s="9"/>
      <c r="HZ14" s="6"/>
      <c r="IA14" s="70" t="n">
        <v>43873</v>
      </c>
      <c r="IB14" s="6"/>
      <c r="IC14" s="6"/>
      <c r="ID14" s="6"/>
      <c r="IE14" s="6"/>
      <c r="IF14" s="6"/>
      <c r="IG14" s="6"/>
      <c r="IH14" s="6"/>
      <c r="II14" s="9"/>
      <c r="IJ14" s="9"/>
      <c r="IK14" s="9"/>
      <c r="IL14" s="9"/>
      <c r="IM14" s="6"/>
      <c r="IN14" s="6"/>
      <c r="IO14" s="6"/>
      <c r="IP14" s="6"/>
      <c r="IQ14" s="6"/>
      <c r="IR14" s="6"/>
      <c r="IS14" s="6"/>
      <c r="IT14" s="9"/>
      <c r="IU14" s="9"/>
      <c r="IV14" s="9"/>
      <c r="IW14" s="9"/>
    </row>
    <row r="15" s="40" customFormat="true" ht="22" hidden="false" customHeight="true" outlineLevel="0" collapsed="false">
      <c r="A15" s="70" t="n">
        <v>43874</v>
      </c>
      <c r="B15" s="6" t="n">
        <v>64379</v>
      </c>
      <c r="C15" s="6" t="n">
        <f aca="false">(B15-B14)</f>
        <v>4056</v>
      </c>
      <c r="D15" s="6" t="n">
        <v>1382</v>
      </c>
      <c r="E15" s="6" t="n">
        <f aca="false">(D15-D14)</f>
        <v>121</v>
      </c>
      <c r="F15" s="6"/>
      <c r="G15" s="6"/>
      <c r="H15" s="6"/>
      <c r="I15" s="6"/>
      <c r="J15" s="71" t="n">
        <v>447</v>
      </c>
      <c r="K15" s="71" t="n">
        <f aca="false">J15-J14</f>
        <v>6</v>
      </c>
      <c r="L15" s="71" t="n">
        <v>1</v>
      </c>
      <c r="M15" s="71" t="n">
        <f aca="false">L15-L14</f>
        <v>0</v>
      </c>
      <c r="N15" s="4" t="n">
        <v>28</v>
      </c>
      <c r="O15" s="6" t="n">
        <v>0</v>
      </c>
      <c r="P15" s="6" t="n">
        <v>0</v>
      </c>
      <c r="Q15" s="6" t="n">
        <v>0</v>
      </c>
      <c r="R15" s="6"/>
      <c r="S15" s="6"/>
      <c r="T15" s="6"/>
      <c r="U15" s="6"/>
      <c r="V15" s="6"/>
      <c r="W15" s="74" t="n">
        <v>5797</v>
      </c>
      <c r="X15" s="6"/>
      <c r="Y15" s="6" t="n">
        <v>3</v>
      </c>
      <c r="Z15" s="6" t="n">
        <v>0</v>
      </c>
      <c r="AA15" s="6" t="n">
        <v>0</v>
      </c>
      <c r="AB15" s="6" t="n">
        <v>0</v>
      </c>
      <c r="AC15" s="6"/>
      <c r="AD15" s="6"/>
      <c r="AE15" s="6"/>
      <c r="AF15" s="6"/>
      <c r="AG15" s="6"/>
      <c r="AH15" s="6"/>
      <c r="AI15" s="6"/>
      <c r="AJ15" s="6" t="n">
        <v>0</v>
      </c>
      <c r="AK15" s="6" t="n">
        <v>0</v>
      </c>
      <c r="AL15" s="6" t="n">
        <v>0</v>
      </c>
      <c r="AM15" s="6" t="n">
        <v>0</v>
      </c>
      <c r="AN15" s="6"/>
      <c r="AO15" s="6"/>
      <c r="AP15" s="6"/>
      <c r="AQ15" s="6"/>
      <c r="AR15" s="6"/>
      <c r="AS15" s="6"/>
      <c r="AT15" s="6"/>
      <c r="AU15" s="72" t="n">
        <v>11</v>
      </c>
      <c r="AV15" s="6" t="n">
        <v>0</v>
      </c>
      <c r="AW15" s="6" t="n">
        <v>0</v>
      </c>
      <c r="AX15" s="6" t="n">
        <v>0</v>
      </c>
      <c r="AY15" s="6"/>
      <c r="AZ15" s="6"/>
      <c r="BA15" s="6"/>
      <c r="BB15" s="6"/>
      <c r="BC15" s="6"/>
      <c r="BD15" s="6"/>
      <c r="BE15" s="6"/>
      <c r="BF15" s="6" t="n">
        <v>16</v>
      </c>
      <c r="BG15" s="6" t="n">
        <v>0</v>
      </c>
      <c r="BH15" s="6" t="n">
        <v>0</v>
      </c>
      <c r="BI15" s="6" t="n">
        <v>0</v>
      </c>
      <c r="BJ15" s="6"/>
      <c r="BK15" s="6"/>
      <c r="BL15" s="6"/>
      <c r="BM15" s="6"/>
      <c r="BN15" s="6"/>
      <c r="BO15" s="6"/>
      <c r="BP15" s="6"/>
      <c r="BQ15" s="6" t="n">
        <v>2</v>
      </c>
      <c r="BR15" s="6" t="n">
        <v>0</v>
      </c>
      <c r="BS15" s="6" t="n">
        <v>0</v>
      </c>
      <c r="BT15" s="6" t="n">
        <v>0</v>
      </c>
      <c r="BU15" s="6"/>
      <c r="BV15" s="6"/>
      <c r="BW15" s="6"/>
      <c r="BX15" s="6"/>
      <c r="BY15" s="6"/>
      <c r="BZ15" s="6"/>
      <c r="CA15" s="6"/>
      <c r="CB15" s="6" t="n">
        <v>29</v>
      </c>
      <c r="CC15" s="6" t="n">
        <v>1</v>
      </c>
      <c r="CD15" s="6" t="n">
        <v>0</v>
      </c>
      <c r="CE15" s="6" t="n">
        <v>0</v>
      </c>
      <c r="CF15" s="6"/>
      <c r="CG15" s="6"/>
      <c r="CH15" s="6"/>
      <c r="CI15" s="6"/>
      <c r="CJ15" s="6"/>
      <c r="CK15" s="6"/>
      <c r="CL15" s="6"/>
      <c r="CM15" s="6" t="n">
        <v>14</v>
      </c>
      <c r="CN15" s="6" t="n">
        <v>1</v>
      </c>
      <c r="CO15" s="6" t="n">
        <v>0</v>
      </c>
      <c r="CP15" s="6" t="n">
        <v>0</v>
      </c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 t="n">
        <v>9</v>
      </c>
      <c r="DJ15" s="6" t="n">
        <v>1</v>
      </c>
      <c r="DK15" s="6" t="n">
        <v>0</v>
      </c>
      <c r="DL15" s="6" t="n">
        <v>0</v>
      </c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 t="n">
        <v>50</v>
      </c>
      <c r="HE15" s="6" t="n">
        <v>3</v>
      </c>
      <c r="HF15" s="6" t="n">
        <v>0</v>
      </c>
      <c r="HG15" s="6" t="n">
        <v>0</v>
      </c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9"/>
      <c r="HW15" s="9"/>
      <c r="HX15" s="9"/>
      <c r="HY15" s="9"/>
      <c r="HZ15" s="6"/>
      <c r="IA15" s="70" t="n">
        <v>43874</v>
      </c>
      <c r="IB15" s="6"/>
      <c r="IC15" s="6"/>
      <c r="ID15" s="6"/>
      <c r="IE15" s="6"/>
      <c r="IF15" s="6"/>
      <c r="IG15" s="6"/>
      <c r="IH15" s="6"/>
      <c r="II15" s="9"/>
      <c r="IJ15" s="9"/>
      <c r="IK15" s="9"/>
      <c r="IL15" s="9"/>
      <c r="IM15" s="6"/>
      <c r="IN15" s="6"/>
      <c r="IO15" s="6"/>
      <c r="IP15" s="6"/>
      <c r="IQ15" s="6"/>
      <c r="IR15" s="6"/>
      <c r="IS15" s="6"/>
      <c r="IT15" s="9"/>
      <c r="IU15" s="9"/>
      <c r="IV15" s="9"/>
      <c r="IW15" s="9"/>
    </row>
    <row r="16" s="40" customFormat="true" ht="22" hidden="false" customHeight="true" outlineLevel="0" collapsed="false">
      <c r="A16" s="70" t="n">
        <v>43875</v>
      </c>
      <c r="B16" s="6" t="n">
        <v>67081</v>
      </c>
      <c r="C16" s="6" t="n">
        <f aca="false">(B16-B15)</f>
        <v>2702</v>
      </c>
      <c r="D16" s="6" t="n">
        <v>1526</v>
      </c>
      <c r="E16" s="6" t="n">
        <f aca="false">(D16-D15)</f>
        <v>144</v>
      </c>
      <c r="F16" s="6"/>
      <c r="G16" s="6"/>
      <c r="H16" s="6"/>
      <c r="I16" s="6"/>
      <c r="J16" s="71" t="n">
        <v>505</v>
      </c>
      <c r="K16" s="71" t="n">
        <f aca="false">J16-J15</f>
        <v>58</v>
      </c>
      <c r="L16" s="71" t="n">
        <v>2</v>
      </c>
      <c r="M16" s="71" t="n">
        <f aca="false">L16-L15</f>
        <v>1</v>
      </c>
      <c r="N16" s="4" t="n">
        <v>28</v>
      </c>
      <c r="O16" s="6" t="n">
        <v>0</v>
      </c>
      <c r="P16" s="6" t="n">
        <v>0</v>
      </c>
      <c r="Q16" s="6" t="n">
        <v>0</v>
      </c>
      <c r="R16" s="6"/>
      <c r="S16" s="6"/>
      <c r="T16" s="6"/>
      <c r="U16" s="6"/>
      <c r="V16" s="6"/>
      <c r="W16" s="74" t="n">
        <v>6854</v>
      </c>
      <c r="X16" s="6"/>
      <c r="Y16" s="6" t="n">
        <v>3</v>
      </c>
      <c r="Z16" s="6" t="n">
        <v>0</v>
      </c>
      <c r="AA16" s="6" t="n">
        <v>0</v>
      </c>
      <c r="AB16" s="6" t="n">
        <v>0</v>
      </c>
      <c r="AC16" s="6"/>
      <c r="AD16" s="6"/>
      <c r="AE16" s="6"/>
      <c r="AF16" s="6"/>
      <c r="AG16" s="6"/>
      <c r="AH16" s="6"/>
      <c r="AI16" s="6"/>
      <c r="AJ16" s="6" t="n">
        <v>0</v>
      </c>
      <c r="AK16" s="6" t="n">
        <v>0</v>
      </c>
      <c r="AL16" s="6" t="n">
        <v>0</v>
      </c>
      <c r="AM16" s="6" t="n">
        <v>0</v>
      </c>
      <c r="AN16" s="6"/>
      <c r="AO16" s="6"/>
      <c r="AP16" s="6"/>
      <c r="AQ16" s="6"/>
      <c r="AR16" s="6"/>
      <c r="AS16" s="6"/>
      <c r="AT16" s="6"/>
      <c r="AU16" s="72" t="n">
        <v>11</v>
      </c>
      <c r="AV16" s="6" t="n">
        <v>0</v>
      </c>
      <c r="AW16" s="6" t="n">
        <v>0</v>
      </c>
      <c r="AX16" s="6" t="n">
        <v>0</v>
      </c>
      <c r="AY16" s="6"/>
      <c r="AZ16" s="6"/>
      <c r="BA16" s="6"/>
      <c r="BB16" s="6"/>
      <c r="BC16" s="6"/>
      <c r="BD16" s="6"/>
      <c r="BE16" s="6"/>
      <c r="BF16" s="6" t="n">
        <v>16</v>
      </c>
      <c r="BG16" s="6" t="n">
        <v>0</v>
      </c>
      <c r="BH16" s="6" t="n">
        <v>0</v>
      </c>
      <c r="BI16" s="6" t="n">
        <v>0</v>
      </c>
      <c r="BJ16" s="6"/>
      <c r="BK16" s="6"/>
      <c r="BL16" s="6"/>
      <c r="BM16" s="6"/>
      <c r="BN16" s="6"/>
      <c r="BO16" s="6"/>
      <c r="BP16" s="6"/>
      <c r="BQ16" s="6" t="n">
        <v>2</v>
      </c>
      <c r="BR16" s="6" t="n">
        <v>0</v>
      </c>
      <c r="BS16" s="6" t="n">
        <v>0</v>
      </c>
      <c r="BT16" s="6" t="n">
        <v>0</v>
      </c>
      <c r="BU16" s="6"/>
      <c r="BV16" s="6"/>
      <c r="BW16" s="6"/>
      <c r="BX16" s="6"/>
      <c r="BY16" s="6"/>
      <c r="BZ16" s="6"/>
      <c r="CA16" s="6"/>
      <c r="CB16" s="6" t="n">
        <v>33</v>
      </c>
      <c r="CC16" s="6" t="n">
        <v>4</v>
      </c>
      <c r="CD16" s="6" t="n">
        <v>1</v>
      </c>
      <c r="CE16" s="6" t="n">
        <v>1</v>
      </c>
      <c r="CF16" s="6"/>
      <c r="CG16" s="6"/>
      <c r="CH16" s="6"/>
      <c r="CI16" s="6"/>
      <c r="CJ16" s="6"/>
      <c r="CK16" s="6"/>
      <c r="CL16" s="6"/>
      <c r="CM16" s="6" t="n">
        <v>15</v>
      </c>
      <c r="CN16" s="6" t="n">
        <v>1</v>
      </c>
      <c r="CO16" s="6" t="n">
        <v>0</v>
      </c>
      <c r="CP16" s="6" t="n">
        <v>0</v>
      </c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 t="n">
        <v>9</v>
      </c>
      <c r="DJ16" s="6" t="n">
        <v>0</v>
      </c>
      <c r="DK16" s="6" t="n">
        <v>0</v>
      </c>
      <c r="DL16" s="6" t="n">
        <v>0</v>
      </c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 t="n">
        <v>58</v>
      </c>
      <c r="HE16" s="6" t="n">
        <v>8</v>
      </c>
      <c r="HF16" s="6" t="n">
        <v>0</v>
      </c>
      <c r="HG16" s="6" t="n">
        <v>0</v>
      </c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9"/>
      <c r="HW16" s="9"/>
      <c r="HX16" s="9"/>
      <c r="HY16" s="9"/>
      <c r="HZ16" s="6"/>
      <c r="IA16" s="70" t="n">
        <v>43875</v>
      </c>
      <c r="IB16" s="6"/>
      <c r="IC16" s="6"/>
      <c r="ID16" s="6"/>
      <c r="IE16" s="6"/>
      <c r="IF16" s="6"/>
      <c r="IG16" s="6"/>
      <c r="IH16" s="6"/>
      <c r="II16" s="9"/>
      <c r="IJ16" s="9"/>
      <c r="IK16" s="9"/>
      <c r="IL16" s="9"/>
      <c r="IM16" s="6"/>
      <c r="IN16" s="6"/>
      <c r="IO16" s="6"/>
      <c r="IP16" s="6"/>
      <c r="IQ16" s="6"/>
      <c r="IR16" s="6"/>
      <c r="IS16" s="6"/>
      <c r="IT16" s="9"/>
      <c r="IU16" s="9"/>
      <c r="IV16" s="9"/>
      <c r="IW16" s="9"/>
    </row>
    <row r="17" s="40" customFormat="true" ht="22" hidden="false" customHeight="true" outlineLevel="0" collapsed="false">
      <c r="A17" s="70" t="n">
        <v>43876</v>
      </c>
      <c r="B17" s="6" t="n">
        <v>69110</v>
      </c>
      <c r="C17" s="6" t="n">
        <f aca="false">(B17-B16)</f>
        <v>2029</v>
      </c>
      <c r="D17" s="6" t="n">
        <v>1668</v>
      </c>
      <c r="E17" s="6" t="n">
        <f aca="false">(D17-D16)</f>
        <v>142</v>
      </c>
      <c r="F17" s="6"/>
      <c r="G17" s="6"/>
      <c r="H17" s="6"/>
      <c r="I17" s="6"/>
      <c r="J17" s="71" t="n">
        <v>526</v>
      </c>
      <c r="K17" s="71" t="n">
        <f aca="false">J17-J16</f>
        <v>21</v>
      </c>
      <c r="L17" s="71" t="n">
        <v>2</v>
      </c>
      <c r="M17" s="71" t="n">
        <f aca="false">L17-L16</f>
        <v>0</v>
      </c>
      <c r="N17" s="4" t="n">
        <v>28</v>
      </c>
      <c r="O17" s="6" t="n">
        <v>0</v>
      </c>
      <c r="P17" s="6" t="n">
        <v>0</v>
      </c>
      <c r="Q17" s="6" t="n">
        <v>0</v>
      </c>
      <c r="R17" s="6"/>
      <c r="S17" s="6"/>
      <c r="T17" s="6"/>
      <c r="U17" s="6"/>
      <c r="V17" s="6"/>
      <c r="W17" s="74" t="n">
        <v>7519</v>
      </c>
      <c r="X17" s="6"/>
      <c r="Y17" s="6" t="n">
        <v>3</v>
      </c>
      <c r="Z17" s="6" t="n">
        <v>0</v>
      </c>
      <c r="AA17" s="6" t="n">
        <v>0</v>
      </c>
      <c r="AB17" s="6" t="n">
        <v>0</v>
      </c>
      <c r="AC17" s="6"/>
      <c r="AD17" s="6"/>
      <c r="AE17" s="6"/>
      <c r="AF17" s="6"/>
      <c r="AG17" s="6"/>
      <c r="AH17" s="6"/>
      <c r="AI17" s="6"/>
      <c r="AJ17" s="6" t="n">
        <v>0</v>
      </c>
      <c r="AK17" s="6" t="n">
        <v>0</v>
      </c>
      <c r="AL17" s="6" t="n">
        <v>0</v>
      </c>
      <c r="AM17" s="6" t="n">
        <v>0</v>
      </c>
      <c r="AN17" s="6"/>
      <c r="AO17" s="6"/>
      <c r="AP17" s="6"/>
      <c r="AQ17" s="6"/>
      <c r="AR17" s="6"/>
      <c r="AS17" s="6"/>
      <c r="AT17" s="6"/>
      <c r="AU17" s="72" t="n">
        <v>11</v>
      </c>
      <c r="AV17" s="6" t="n">
        <v>0</v>
      </c>
      <c r="AW17" s="6" t="n">
        <v>0</v>
      </c>
      <c r="AX17" s="6" t="n">
        <v>0</v>
      </c>
      <c r="AY17" s="6"/>
      <c r="AZ17" s="6"/>
      <c r="BA17" s="6"/>
      <c r="BB17" s="6"/>
      <c r="BC17" s="6"/>
      <c r="BD17" s="6"/>
      <c r="BE17" s="6"/>
      <c r="BF17" s="6" t="n">
        <v>16</v>
      </c>
      <c r="BG17" s="6" t="n">
        <v>0</v>
      </c>
      <c r="BH17" s="6" t="n">
        <v>0</v>
      </c>
      <c r="BI17" s="6" t="n">
        <v>0</v>
      </c>
      <c r="BJ17" s="6"/>
      <c r="BK17" s="6"/>
      <c r="BL17" s="6"/>
      <c r="BM17" s="6"/>
      <c r="BN17" s="6"/>
      <c r="BO17" s="6"/>
      <c r="BP17" s="6"/>
      <c r="BQ17" s="6" t="n">
        <v>2</v>
      </c>
      <c r="BR17" s="6" t="n">
        <v>0</v>
      </c>
      <c r="BS17" s="6" t="n">
        <v>0</v>
      </c>
      <c r="BT17" s="6" t="n">
        <v>0</v>
      </c>
      <c r="BU17" s="6"/>
      <c r="BV17" s="6"/>
      <c r="BW17" s="6"/>
      <c r="BX17" s="6"/>
      <c r="BY17" s="6"/>
      <c r="BZ17" s="6"/>
      <c r="CA17" s="6"/>
      <c r="CB17" s="6" t="n">
        <v>41</v>
      </c>
      <c r="CC17" s="6" t="n">
        <v>8</v>
      </c>
      <c r="CD17" s="6" t="n">
        <v>1</v>
      </c>
      <c r="CE17" s="6" t="n">
        <v>0</v>
      </c>
      <c r="CF17" s="6"/>
      <c r="CG17" s="6"/>
      <c r="CH17" s="6"/>
      <c r="CI17" s="6"/>
      <c r="CJ17" s="6"/>
      <c r="CK17" s="6"/>
      <c r="CL17" s="6"/>
      <c r="CM17" s="6" t="n">
        <v>15</v>
      </c>
      <c r="CN17" s="6" t="n">
        <v>0</v>
      </c>
      <c r="CO17" s="6" t="n">
        <v>0</v>
      </c>
      <c r="CP17" s="6" t="n">
        <v>0</v>
      </c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 t="n">
        <v>9</v>
      </c>
      <c r="DJ17" s="6" t="n">
        <v>0</v>
      </c>
      <c r="DK17" s="6" t="n">
        <v>0</v>
      </c>
      <c r="DL17" s="6" t="n">
        <v>0</v>
      </c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 t="n">
        <v>67</v>
      </c>
      <c r="HE17" s="6" t="n">
        <v>9</v>
      </c>
      <c r="HF17" s="6" t="n">
        <v>0</v>
      </c>
      <c r="HG17" s="6" t="n">
        <v>0</v>
      </c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9"/>
      <c r="HW17" s="9"/>
      <c r="HX17" s="9"/>
      <c r="HY17" s="9"/>
      <c r="HZ17" s="6"/>
      <c r="IA17" s="70" t="n">
        <v>43876</v>
      </c>
      <c r="IB17" s="6"/>
      <c r="IC17" s="6"/>
      <c r="ID17" s="6"/>
      <c r="IE17" s="6"/>
      <c r="IF17" s="6"/>
      <c r="IG17" s="6"/>
      <c r="IH17" s="6"/>
      <c r="II17" s="9"/>
      <c r="IJ17" s="9"/>
      <c r="IK17" s="9"/>
      <c r="IL17" s="9"/>
      <c r="IM17" s="6"/>
      <c r="IN17" s="6"/>
      <c r="IO17" s="6"/>
      <c r="IP17" s="6"/>
      <c r="IQ17" s="6"/>
      <c r="IR17" s="6"/>
      <c r="IS17" s="6"/>
      <c r="IT17" s="9"/>
      <c r="IU17" s="9"/>
      <c r="IV17" s="9"/>
      <c r="IW17" s="9"/>
    </row>
    <row r="18" s="40" customFormat="true" ht="22" hidden="false" customHeight="true" outlineLevel="0" collapsed="false">
      <c r="A18" s="70" t="n">
        <v>43877</v>
      </c>
      <c r="B18" s="6" t="n">
        <v>71318</v>
      </c>
      <c r="C18" s="6" t="n">
        <f aca="false">(B18-B17)</f>
        <v>2208</v>
      </c>
      <c r="D18" s="6" t="n">
        <v>1775</v>
      </c>
      <c r="E18" s="6" t="n">
        <f aca="false">(D18-D17)</f>
        <v>107</v>
      </c>
      <c r="F18" s="6"/>
      <c r="G18" s="6"/>
      <c r="H18" s="6"/>
      <c r="I18" s="6"/>
      <c r="J18" s="71" t="n">
        <v>683</v>
      </c>
      <c r="K18" s="71" t="n">
        <f aca="false">J18-J17</f>
        <v>157</v>
      </c>
      <c r="L18" s="71" t="n">
        <v>3</v>
      </c>
      <c r="M18" s="71" t="n">
        <f aca="false">L18-L17</f>
        <v>1</v>
      </c>
      <c r="N18" s="4" t="n">
        <v>29</v>
      </c>
      <c r="O18" s="6" t="n">
        <v>1</v>
      </c>
      <c r="P18" s="6" t="n">
        <v>0</v>
      </c>
      <c r="Q18" s="6" t="n">
        <v>0</v>
      </c>
      <c r="R18" s="6"/>
      <c r="S18" s="6"/>
      <c r="T18" s="6"/>
      <c r="U18" s="6"/>
      <c r="V18" s="6"/>
      <c r="W18" s="74" t="n">
        <v>7919</v>
      </c>
      <c r="X18" s="6"/>
      <c r="Y18" s="6" t="n">
        <v>3</v>
      </c>
      <c r="Z18" s="6" t="n">
        <v>0</v>
      </c>
      <c r="AA18" s="6" t="n">
        <v>0</v>
      </c>
      <c r="AB18" s="6" t="n">
        <v>0</v>
      </c>
      <c r="AC18" s="6"/>
      <c r="AD18" s="6"/>
      <c r="AE18" s="6"/>
      <c r="AF18" s="6"/>
      <c r="AG18" s="6"/>
      <c r="AH18" s="6"/>
      <c r="AI18" s="6"/>
      <c r="AJ18" s="6" t="n">
        <v>0</v>
      </c>
      <c r="AK18" s="6" t="n">
        <v>0</v>
      </c>
      <c r="AL18" s="6" t="n">
        <v>0</v>
      </c>
      <c r="AM18" s="6" t="n">
        <v>0</v>
      </c>
      <c r="AN18" s="6"/>
      <c r="AO18" s="6"/>
      <c r="AP18" s="6"/>
      <c r="AQ18" s="6"/>
      <c r="AR18" s="6"/>
      <c r="AS18" s="6"/>
      <c r="AT18" s="6"/>
      <c r="AU18" s="72" t="n">
        <v>12</v>
      </c>
      <c r="AV18" s="6" t="n">
        <v>1</v>
      </c>
      <c r="AW18" s="6" t="n">
        <v>1</v>
      </c>
      <c r="AX18" s="6" t="n">
        <v>1</v>
      </c>
      <c r="AY18" s="6"/>
      <c r="AZ18" s="6"/>
      <c r="BA18" s="6"/>
      <c r="BB18" s="6"/>
      <c r="BC18" s="6"/>
      <c r="BD18" s="6"/>
      <c r="BE18" s="6"/>
      <c r="BF18" s="6" t="n">
        <v>16</v>
      </c>
      <c r="BG18" s="6" t="n">
        <v>0</v>
      </c>
      <c r="BH18" s="6" t="n">
        <v>0</v>
      </c>
      <c r="BI18" s="6" t="n">
        <v>0</v>
      </c>
      <c r="BJ18" s="6"/>
      <c r="BK18" s="6"/>
      <c r="BL18" s="6"/>
      <c r="BM18" s="6"/>
      <c r="BN18" s="6"/>
      <c r="BO18" s="6"/>
      <c r="BP18" s="6"/>
      <c r="BQ18" s="6" t="n">
        <v>2</v>
      </c>
      <c r="BR18" s="6" t="n">
        <v>0</v>
      </c>
      <c r="BS18" s="6" t="n">
        <v>0</v>
      </c>
      <c r="BT18" s="6" t="n">
        <v>0</v>
      </c>
      <c r="BU18" s="6"/>
      <c r="BV18" s="6"/>
      <c r="BW18" s="6"/>
      <c r="BX18" s="6"/>
      <c r="BY18" s="6"/>
      <c r="BZ18" s="6"/>
      <c r="CA18" s="6"/>
      <c r="CB18" s="6" t="n">
        <v>53</v>
      </c>
      <c r="CC18" s="6" t="n">
        <v>12</v>
      </c>
      <c r="CD18" s="6" t="n">
        <v>1</v>
      </c>
      <c r="CE18" s="6" t="n">
        <v>0</v>
      </c>
      <c r="CF18" s="6"/>
      <c r="CG18" s="6"/>
      <c r="CH18" s="6"/>
      <c r="CI18" s="6"/>
      <c r="CJ18" s="6"/>
      <c r="CK18" s="6"/>
      <c r="CL18" s="6"/>
      <c r="CM18" s="6" t="n">
        <v>15</v>
      </c>
      <c r="CN18" s="6" t="n">
        <v>0</v>
      </c>
      <c r="CO18" s="6" t="n">
        <v>0</v>
      </c>
      <c r="CP18" s="6" t="n">
        <v>0</v>
      </c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 t="n">
        <v>9</v>
      </c>
      <c r="DJ18" s="6" t="n">
        <v>0</v>
      </c>
      <c r="DK18" s="6" t="n">
        <v>0</v>
      </c>
      <c r="DL18" s="6" t="n">
        <v>0</v>
      </c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 t="n">
        <v>72</v>
      </c>
      <c r="HE18" s="6" t="n">
        <v>5</v>
      </c>
      <c r="HF18" s="6" t="n">
        <v>0</v>
      </c>
      <c r="HG18" s="6" t="n">
        <v>0</v>
      </c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9"/>
      <c r="HW18" s="9"/>
      <c r="HX18" s="9"/>
      <c r="HY18" s="9"/>
      <c r="HZ18" s="6"/>
      <c r="IA18" s="70" t="n">
        <v>43877</v>
      </c>
      <c r="IB18" s="6"/>
      <c r="IC18" s="6"/>
      <c r="ID18" s="6"/>
      <c r="IE18" s="6"/>
      <c r="IF18" s="6"/>
      <c r="IG18" s="6"/>
      <c r="IH18" s="6"/>
      <c r="II18" s="9"/>
      <c r="IJ18" s="9"/>
      <c r="IK18" s="9"/>
      <c r="IL18" s="9"/>
      <c r="IM18" s="6"/>
      <c r="IN18" s="6"/>
      <c r="IO18" s="6"/>
      <c r="IP18" s="6"/>
      <c r="IQ18" s="6"/>
      <c r="IR18" s="6"/>
      <c r="IS18" s="6"/>
      <c r="IT18" s="9"/>
      <c r="IU18" s="9"/>
      <c r="IV18" s="9"/>
      <c r="IW18" s="9"/>
    </row>
    <row r="19" s="40" customFormat="true" ht="22" hidden="false" customHeight="true" outlineLevel="0" collapsed="false">
      <c r="A19" s="70" t="n">
        <v>43878</v>
      </c>
      <c r="B19" s="6" t="n">
        <v>73322</v>
      </c>
      <c r="C19" s="6" t="n">
        <f aca="false">(B19-B18)</f>
        <v>2004</v>
      </c>
      <c r="D19" s="6" t="n">
        <v>1873</v>
      </c>
      <c r="E19" s="6" t="n">
        <f aca="false">(D19-D18)</f>
        <v>98</v>
      </c>
      <c r="F19" s="6"/>
      <c r="G19" s="6"/>
      <c r="H19" s="6"/>
      <c r="I19" s="6"/>
      <c r="J19" s="71" t="n">
        <v>794</v>
      </c>
      <c r="K19" s="71" t="n">
        <f aca="false">J19-J18</f>
        <v>111</v>
      </c>
      <c r="L19" s="71" t="n">
        <v>3</v>
      </c>
      <c r="M19" s="71" t="n">
        <f aca="false">L19-L18</f>
        <v>0</v>
      </c>
      <c r="N19" s="4" t="n">
        <v>30</v>
      </c>
      <c r="O19" s="6" t="n">
        <v>1</v>
      </c>
      <c r="P19" s="6" t="n">
        <v>0</v>
      </c>
      <c r="Q19" s="6" t="n">
        <v>0</v>
      </c>
      <c r="R19" s="6"/>
      <c r="S19" s="6"/>
      <c r="T19" s="6"/>
      <c r="U19" s="6"/>
      <c r="V19" s="6"/>
      <c r="W19" s="74" t="n">
        <v>8171</v>
      </c>
      <c r="X19" s="6"/>
      <c r="Y19" s="6" t="n">
        <v>3</v>
      </c>
      <c r="Z19" s="6" t="n">
        <v>0</v>
      </c>
      <c r="AA19" s="6" t="n">
        <v>0</v>
      </c>
      <c r="AB19" s="6" t="n">
        <v>0</v>
      </c>
      <c r="AC19" s="6"/>
      <c r="AD19" s="6"/>
      <c r="AE19" s="6"/>
      <c r="AF19" s="6"/>
      <c r="AG19" s="6"/>
      <c r="AH19" s="6"/>
      <c r="AI19" s="6"/>
      <c r="AJ19" s="6" t="n">
        <v>0</v>
      </c>
      <c r="AK19" s="6" t="n">
        <v>0</v>
      </c>
      <c r="AL19" s="6" t="n">
        <v>0</v>
      </c>
      <c r="AM19" s="6" t="n">
        <v>0</v>
      </c>
      <c r="AN19" s="6"/>
      <c r="AO19" s="6"/>
      <c r="AP19" s="6"/>
      <c r="AQ19" s="6"/>
      <c r="AR19" s="6"/>
      <c r="AS19" s="6"/>
      <c r="AT19" s="6"/>
      <c r="AU19" s="72" t="n">
        <v>12</v>
      </c>
      <c r="AV19" s="6" t="n">
        <v>0</v>
      </c>
      <c r="AW19" s="6" t="n">
        <v>1</v>
      </c>
      <c r="AX19" s="6" t="n">
        <v>0</v>
      </c>
      <c r="AY19" s="6"/>
      <c r="AZ19" s="6"/>
      <c r="BA19" s="6"/>
      <c r="BB19" s="6"/>
      <c r="BC19" s="6"/>
      <c r="BD19" s="6"/>
      <c r="BE19" s="6"/>
      <c r="BF19" s="6" t="n">
        <v>16</v>
      </c>
      <c r="BG19" s="6" t="n">
        <v>0</v>
      </c>
      <c r="BH19" s="6" t="n">
        <v>0</v>
      </c>
      <c r="BI19" s="6" t="n">
        <v>0</v>
      </c>
      <c r="BJ19" s="6"/>
      <c r="BK19" s="6"/>
      <c r="BL19" s="6"/>
      <c r="BM19" s="6"/>
      <c r="BN19" s="6"/>
      <c r="BO19" s="6"/>
      <c r="BP19" s="6"/>
      <c r="BQ19" s="6" t="n">
        <v>2</v>
      </c>
      <c r="BR19" s="6" t="n">
        <v>0</v>
      </c>
      <c r="BS19" s="6" t="n">
        <v>0</v>
      </c>
      <c r="BT19" s="6" t="n">
        <v>0</v>
      </c>
      <c r="BU19" s="6"/>
      <c r="BV19" s="6"/>
      <c r="BW19" s="6"/>
      <c r="BX19" s="6"/>
      <c r="BY19" s="6"/>
      <c r="BZ19" s="6"/>
      <c r="CA19" s="6"/>
      <c r="CB19" s="6" t="n">
        <v>59</v>
      </c>
      <c r="CC19" s="6" t="n">
        <v>6</v>
      </c>
      <c r="CD19" s="6" t="n">
        <v>1</v>
      </c>
      <c r="CE19" s="6" t="n">
        <v>0</v>
      </c>
      <c r="CF19" s="6"/>
      <c r="CG19" s="6"/>
      <c r="CH19" s="6"/>
      <c r="CI19" s="6"/>
      <c r="CJ19" s="6"/>
      <c r="CK19" s="6"/>
      <c r="CL19" s="6"/>
      <c r="CM19" s="6" t="n">
        <v>15</v>
      </c>
      <c r="CN19" s="6" t="n">
        <v>0</v>
      </c>
      <c r="CO19" s="6" t="n">
        <v>0</v>
      </c>
      <c r="CP19" s="6" t="n">
        <v>0</v>
      </c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 t="n">
        <v>9</v>
      </c>
      <c r="DJ19" s="6" t="n">
        <v>0</v>
      </c>
      <c r="DK19" s="6" t="n">
        <v>0</v>
      </c>
      <c r="DL19" s="6" t="n">
        <v>0</v>
      </c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 t="n">
        <v>75</v>
      </c>
      <c r="HE19" s="6" t="n">
        <v>3</v>
      </c>
      <c r="HF19" s="6" t="n">
        <v>0</v>
      </c>
      <c r="HG19" s="6" t="n">
        <v>0</v>
      </c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9"/>
      <c r="HW19" s="9"/>
      <c r="HX19" s="9"/>
      <c r="HY19" s="9"/>
      <c r="HZ19" s="6"/>
      <c r="IA19" s="70" t="n">
        <v>43878</v>
      </c>
      <c r="IB19" s="6"/>
      <c r="IC19" s="6"/>
      <c r="ID19" s="6"/>
      <c r="IE19" s="6"/>
      <c r="IF19" s="6"/>
      <c r="IG19" s="6"/>
      <c r="IH19" s="6"/>
      <c r="II19" s="9"/>
      <c r="IJ19" s="9"/>
      <c r="IK19" s="9"/>
      <c r="IL19" s="9"/>
      <c r="IM19" s="6"/>
      <c r="IN19" s="6"/>
      <c r="IO19" s="6"/>
      <c r="IP19" s="6"/>
      <c r="IQ19" s="6"/>
      <c r="IR19" s="6"/>
      <c r="IS19" s="6"/>
      <c r="IT19" s="9"/>
      <c r="IU19" s="9"/>
      <c r="IV19" s="9"/>
      <c r="IW19" s="9"/>
    </row>
    <row r="20" s="40" customFormat="true" ht="22" hidden="false" customHeight="true" outlineLevel="0" collapsed="false">
      <c r="A20" s="70" t="n">
        <v>43879</v>
      </c>
      <c r="B20" s="6" t="n">
        <v>75083</v>
      </c>
      <c r="C20" s="6" t="n">
        <f aca="false">(B20-B19)</f>
        <v>1761</v>
      </c>
      <c r="D20" s="6" t="n">
        <v>2009</v>
      </c>
      <c r="E20" s="6" t="n">
        <f aca="false">(D20-D19)</f>
        <v>136</v>
      </c>
      <c r="F20" s="6"/>
      <c r="G20" s="6"/>
      <c r="H20" s="6"/>
      <c r="I20" s="6"/>
      <c r="J20" s="71" t="n">
        <v>804</v>
      </c>
      <c r="K20" s="71" t="n">
        <f aca="false">J20-J19</f>
        <v>10</v>
      </c>
      <c r="L20" s="71" t="n">
        <v>3</v>
      </c>
      <c r="M20" s="71" t="n">
        <f aca="false">L20-L19</f>
        <v>0</v>
      </c>
      <c r="N20" s="4" t="n">
        <v>31</v>
      </c>
      <c r="O20" s="6" t="n">
        <v>1</v>
      </c>
      <c r="P20" s="6" t="n">
        <v>0</v>
      </c>
      <c r="Q20" s="6" t="n">
        <v>0</v>
      </c>
      <c r="R20" s="6"/>
      <c r="S20" s="6"/>
      <c r="T20" s="6"/>
      <c r="U20" s="6"/>
      <c r="V20" s="6"/>
      <c r="W20" s="74" t="n">
        <v>9265</v>
      </c>
      <c r="X20" s="6"/>
      <c r="Y20" s="6" t="n">
        <v>3</v>
      </c>
      <c r="Z20" s="6" t="n">
        <v>0</v>
      </c>
      <c r="AA20" s="6" t="n">
        <v>0</v>
      </c>
      <c r="AB20" s="6" t="n">
        <v>0</v>
      </c>
      <c r="AC20" s="6"/>
      <c r="AD20" s="6"/>
      <c r="AE20" s="6"/>
      <c r="AF20" s="6"/>
      <c r="AG20" s="6"/>
      <c r="AH20" s="6"/>
      <c r="AI20" s="6"/>
      <c r="AJ20" s="6" t="n">
        <v>0</v>
      </c>
      <c r="AK20" s="6" t="n">
        <v>0</v>
      </c>
      <c r="AL20" s="6" t="n">
        <v>0</v>
      </c>
      <c r="AM20" s="6" t="n">
        <v>0</v>
      </c>
      <c r="AN20" s="6"/>
      <c r="AO20" s="6"/>
      <c r="AP20" s="6"/>
      <c r="AQ20" s="6"/>
      <c r="AR20" s="6"/>
      <c r="AS20" s="6"/>
      <c r="AT20" s="6"/>
      <c r="AU20" s="72" t="n">
        <v>12</v>
      </c>
      <c r="AV20" s="6" t="n">
        <v>0</v>
      </c>
      <c r="AW20" s="6" t="n">
        <v>1</v>
      </c>
      <c r="AX20" s="6" t="n">
        <v>0</v>
      </c>
      <c r="AY20" s="6"/>
      <c r="AZ20" s="6"/>
      <c r="BA20" s="6"/>
      <c r="BB20" s="6"/>
      <c r="BC20" s="6"/>
      <c r="BD20" s="6"/>
      <c r="BE20" s="6"/>
      <c r="BF20" s="6" t="n">
        <v>16</v>
      </c>
      <c r="BG20" s="6" t="n">
        <v>0</v>
      </c>
      <c r="BH20" s="6" t="n">
        <v>0</v>
      </c>
      <c r="BI20" s="6" t="n">
        <v>0</v>
      </c>
      <c r="BJ20" s="6"/>
      <c r="BK20" s="6"/>
      <c r="BL20" s="6"/>
      <c r="BM20" s="6"/>
      <c r="BN20" s="6"/>
      <c r="BO20" s="6"/>
      <c r="BP20" s="6"/>
      <c r="BQ20" s="6" t="n">
        <v>2</v>
      </c>
      <c r="BR20" s="6" t="n">
        <v>0</v>
      </c>
      <c r="BS20" s="6" t="n">
        <v>0</v>
      </c>
      <c r="BT20" s="6" t="n">
        <v>0</v>
      </c>
      <c r="BU20" s="6"/>
      <c r="BV20" s="6"/>
      <c r="BW20" s="6"/>
      <c r="BX20" s="6"/>
      <c r="BY20" s="6"/>
      <c r="BZ20" s="6"/>
      <c r="CA20" s="6"/>
      <c r="CB20" s="6" t="n">
        <v>65</v>
      </c>
      <c r="CC20" s="6" t="n">
        <v>6</v>
      </c>
      <c r="CD20" s="6" t="n">
        <v>1</v>
      </c>
      <c r="CE20" s="6" t="n">
        <v>0</v>
      </c>
      <c r="CF20" s="6"/>
      <c r="CG20" s="6"/>
      <c r="CH20" s="6"/>
      <c r="CI20" s="6"/>
      <c r="CJ20" s="6"/>
      <c r="CK20" s="6"/>
      <c r="CL20" s="6"/>
      <c r="CM20" s="6" t="n">
        <v>15</v>
      </c>
      <c r="CN20" s="6" t="n">
        <v>0</v>
      </c>
      <c r="CO20" s="6" t="n">
        <v>0</v>
      </c>
      <c r="CP20" s="6" t="n">
        <v>0</v>
      </c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 t="n">
        <v>9</v>
      </c>
      <c r="DJ20" s="6" t="n">
        <v>0</v>
      </c>
      <c r="DK20" s="6" t="n">
        <v>0</v>
      </c>
      <c r="DL20" s="6" t="n">
        <v>0</v>
      </c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 t="n">
        <v>77</v>
      </c>
      <c r="HE20" s="6" t="n">
        <v>2</v>
      </c>
      <c r="HF20" s="6" t="n">
        <v>0</v>
      </c>
      <c r="HG20" s="6" t="n">
        <v>0</v>
      </c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9"/>
      <c r="HW20" s="9"/>
      <c r="HX20" s="9"/>
      <c r="HY20" s="9"/>
      <c r="HZ20" s="6"/>
      <c r="IA20" s="70" t="n">
        <v>43879</v>
      </c>
      <c r="IB20" s="6"/>
      <c r="IC20" s="6"/>
      <c r="ID20" s="6"/>
      <c r="IE20" s="6"/>
      <c r="IF20" s="6"/>
      <c r="IG20" s="6"/>
      <c r="IH20" s="6"/>
      <c r="II20" s="9"/>
      <c r="IJ20" s="9"/>
      <c r="IK20" s="9"/>
      <c r="IL20" s="9"/>
      <c r="IM20" s="6"/>
      <c r="IN20" s="6"/>
      <c r="IO20" s="6"/>
      <c r="IP20" s="6"/>
      <c r="IQ20" s="6"/>
      <c r="IR20" s="6"/>
      <c r="IS20" s="6"/>
      <c r="IT20" s="9"/>
      <c r="IU20" s="9"/>
      <c r="IV20" s="9"/>
      <c r="IW20" s="9"/>
    </row>
    <row r="21" s="40" customFormat="true" ht="22" hidden="false" customHeight="true" outlineLevel="0" collapsed="false">
      <c r="A21" s="70" t="n">
        <v>43880</v>
      </c>
      <c r="B21" s="6" t="n">
        <v>75599</v>
      </c>
      <c r="C21" s="6" t="n">
        <f aca="false">(B21-B20)</f>
        <v>516</v>
      </c>
      <c r="D21" s="6" t="n">
        <v>2124</v>
      </c>
      <c r="E21" s="6" t="n">
        <f aca="false">(D21-D20)</f>
        <v>115</v>
      </c>
      <c r="F21" s="6"/>
      <c r="G21" s="6"/>
      <c r="H21" s="6"/>
      <c r="I21" s="6"/>
      <c r="J21" s="71" t="n">
        <v>924</v>
      </c>
      <c r="K21" s="71" t="n">
        <f aca="false">J21-J20</f>
        <v>120</v>
      </c>
      <c r="L21" s="71" t="n">
        <v>3</v>
      </c>
      <c r="M21" s="71" t="n">
        <f aca="false">L21-L20</f>
        <v>0</v>
      </c>
      <c r="N21" s="4" t="n">
        <v>51</v>
      </c>
      <c r="O21" s="6" t="n">
        <v>20</v>
      </c>
      <c r="P21" s="6" t="n">
        <v>0</v>
      </c>
      <c r="Q21" s="6" t="n">
        <v>0</v>
      </c>
      <c r="R21" s="6"/>
      <c r="S21" s="6"/>
      <c r="T21" s="6"/>
      <c r="U21" s="6"/>
      <c r="V21" s="6"/>
      <c r="W21" s="74" t="n">
        <v>10411</v>
      </c>
      <c r="X21" s="6"/>
      <c r="Y21" s="6" t="n">
        <v>3</v>
      </c>
      <c r="Z21" s="6" t="n">
        <v>0</v>
      </c>
      <c r="AA21" s="6" t="n">
        <v>0</v>
      </c>
      <c r="AB21" s="6" t="n">
        <v>0</v>
      </c>
      <c r="AC21" s="6"/>
      <c r="AD21" s="6"/>
      <c r="AE21" s="6"/>
      <c r="AF21" s="6"/>
      <c r="AG21" s="6"/>
      <c r="AH21" s="6"/>
      <c r="AI21" s="6"/>
      <c r="AJ21" s="6" t="n">
        <v>0</v>
      </c>
      <c r="AK21" s="6" t="n">
        <v>0</v>
      </c>
      <c r="AL21" s="6" t="n">
        <v>0</v>
      </c>
      <c r="AM21" s="6" t="n">
        <v>0</v>
      </c>
      <c r="AN21" s="6"/>
      <c r="AO21" s="6"/>
      <c r="AP21" s="6"/>
      <c r="AQ21" s="6"/>
      <c r="AR21" s="6"/>
      <c r="AS21" s="6"/>
      <c r="AT21" s="6"/>
      <c r="AU21" s="72" t="n">
        <v>12</v>
      </c>
      <c r="AV21" s="6" t="n">
        <v>0</v>
      </c>
      <c r="AW21" s="6" t="n">
        <v>1</v>
      </c>
      <c r="AX21" s="6" t="n">
        <v>0</v>
      </c>
      <c r="AY21" s="6"/>
      <c r="AZ21" s="6"/>
      <c r="BA21" s="6"/>
      <c r="BB21" s="6"/>
      <c r="BC21" s="6"/>
      <c r="BD21" s="6"/>
      <c r="BE21" s="6"/>
      <c r="BF21" s="6" t="n">
        <v>16</v>
      </c>
      <c r="BG21" s="6" t="n">
        <v>0</v>
      </c>
      <c r="BH21" s="6" t="n">
        <v>0</v>
      </c>
      <c r="BI21" s="6" t="n">
        <v>0</v>
      </c>
      <c r="BJ21" s="6"/>
      <c r="BK21" s="6"/>
      <c r="BL21" s="6"/>
      <c r="BM21" s="6"/>
      <c r="BN21" s="6"/>
      <c r="BO21" s="6"/>
      <c r="BP21" s="6"/>
      <c r="BQ21" s="6" t="n">
        <v>2</v>
      </c>
      <c r="BR21" s="6" t="n">
        <v>0</v>
      </c>
      <c r="BS21" s="6" t="n">
        <v>0</v>
      </c>
      <c r="BT21" s="6" t="n">
        <v>0</v>
      </c>
      <c r="BU21" s="6"/>
      <c r="BV21" s="6"/>
      <c r="BW21" s="6"/>
      <c r="BX21" s="6"/>
      <c r="BY21" s="6"/>
      <c r="BZ21" s="6"/>
      <c r="CA21" s="6"/>
      <c r="CB21" s="6" t="n">
        <v>73</v>
      </c>
      <c r="CC21" s="6" t="n">
        <v>8</v>
      </c>
      <c r="CD21" s="6" t="n">
        <v>1</v>
      </c>
      <c r="CE21" s="6" t="n">
        <v>0</v>
      </c>
      <c r="CF21" s="6"/>
      <c r="CG21" s="6"/>
      <c r="CH21" s="6"/>
      <c r="CI21" s="6"/>
      <c r="CJ21" s="6"/>
      <c r="CK21" s="6"/>
      <c r="CL21" s="6"/>
      <c r="CM21" s="6" t="n">
        <v>15</v>
      </c>
      <c r="CN21" s="6" t="n">
        <v>0</v>
      </c>
      <c r="CO21" s="6" t="n">
        <v>0</v>
      </c>
      <c r="CP21" s="6" t="n">
        <v>0</v>
      </c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 t="n">
        <v>9</v>
      </c>
      <c r="DJ21" s="6" t="n">
        <v>0</v>
      </c>
      <c r="DK21" s="6" t="n">
        <v>0</v>
      </c>
      <c r="DL21" s="6" t="n">
        <v>0</v>
      </c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 t="n">
        <v>81</v>
      </c>
      <c r="HE21" s="6" t="n">
        <v>4</v>
      </c>
      <c r="HF21" s="6" t="n">
        <v>0</v>
      </c>
      <c r="HG21" s="6" t="n">
        <v>0</v>
      </c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9"/>
      <c r="HW21" s="9"/>
      <c r="HX21" s="9"/>
      <c r="HY21" s="9"/>
      <c r="HZ21" s="6"/>
      <c r="IA21" s="70" t="n">
        <v>43880</v>
      </c>
      <c r="IB21" s="6"/>
      <c r="IC21" s="6"/>
      <c r="ID21" s="6"/>
      <c r="IE21" s="6"/>
      <c r="IF21" s="6"/>
      <c r="IG21" s="6"/>
      <c r="IH21" s="6"/>
      <c r="II21" s="9"/>
      <c r="IJ21" s="9"/>
      <c r="IK21" s="9"/>
      <c r="IL21" s="9"/>
      <c r="IM21" s="6"/>
      <c r="IN21" s="6"/>
      <c r="IO21" s="6"/>
      <c r="IP21" s="6"/>
      <c r="IQ21" s="6"/>
      <c r="IR21" s="6"/>
      <c r="IS21" s="6"/>
      <c r="IT21" s="9"/>
      <c r="IU21" s="9"/>
      <c r="IV21" s="9"/>
      <c r="IW21" s="9"/>
    </row>
    <row r="22" s="40" customFormat="true" ht="22" hidden="false" customHeight="true" outlineLevel="0" collapsed="false">
      <c r="A22" s="70" t="n">
        <v>43881</v>
      </c>
      <c r="B22" s="6" t="n">
        <v>77086</v>
      </c>
      <c r="C22" s="6" t="n">
        <f aca="false">(B22-B21)</f>
        <v>1487</v>
      </c>
      <c r="D22" s="6" t="n">
        <v>2247</v>
      </c>
      <c r="E22" s="6" t="n">
        <f aca="false">(D22-D21)</f>
        <v>123</v>
      </c>
      <c r="F22" s="6"/>
      <c r="G22" s="6"/>
      <c r="H22" s="6"/>
      <c r="I22" s="6"/>
      <c r="J22" s="71" t="n">
        <v>1093</v>
      </c>
      <c r="K22" s="71" t="n">
        <f aca="false">J22-J21</f>
        <v>169</v>
      </c>
      <c r="L22" s="71" t="n">
        <v>8</v>
      </c>
      <c r="M22" s="71" t="n">
        <f aca="false">L22-L21</f>
        <v>5</v>
      </c>
      <c r="N22" s="4" t="n">
        <v>104</v>
      </c>
      <c r="O22" s="6" t="n">
        <v>53</v>
      </c>
      <c r="P22" s="6" t="n">
        <v>1</v>
      </c>
      <c r="Q22" s="6" t="n">
        <v>1</v>
      </c>
      <c r="R22" s="6"/>
      <c r="S22" s="6"/>
      <c r="T22" s="6"/>
      <c r="U22" s="6"/>
      <c r="V22" s="6"/>
      <c r="W22" s="74" t="n">
        <v>12161</v>
      </c>
      <c r="X22" s="6"/>
      <c r="Y22" s="6" t="n">
        <v>3</v>
      </c>
      <c r="Z22" s="6" t="n">
        <v>0</v>
      </c>
      <c r="AA22" s="6" t="n">
        <v>0</v>
      </c>
      <c r="AB22" s="6" t="n">
        <v>0</v>
      </c>
      <c r="AC22" s="6"/>
      <c r="AD22" s="6"/>
      <c r="AE22" s="6"/>
      <c r="AF22" s="6"/>
      <c r="AG22" s="6"/>
      <c r="AH22" s="6"/>
      <c r="AI22" s="6"/>
      <c r="AJ22" s="6" t="n">
        <v>2</v>
      </c>
      <c r="AK22" s="6" t="n">
        <v>2</v>
      </c>
      <c r="AL22" s="6" t="n">
        <v>2</v>
      </c>
      <c r="AM22" s="6" t="n">
        <v>2</v>
      </c>
      <c r="AN22" s="6"/>
      <c r="AO22" s="6"/>
      <c r="AP22" s="6"/>
      <c r="AQ22" s="6"/>
      <c r="AR22" s="6"/>
      <c r="AS22" s="6"/>
      <c r="AT22" s="6"/>
      <c r="AU22" s="72" t="n">
        <v>12</v>
      </c>
      <c r="AV22" s="6" t="n">
        <v>0</v>
      </c>
      <c r="AW22" s="6" t="n">
        <v>1</v>
      </c>
      <c r="AX22" s="6" t="n">
        <v>0</v>
      </c>
      <c r="AY22" s="6"/>
      <c r="AZ22" s="6"/>
      <c r="BA22" s="6"/>
      <c r="BB22" s="6"/>
      <c r="BC22" s="6"/>
      <c r="BD22" s="6"/>
      <c r="BE22" s="6"/>
      <c r="BF22" s="6" t="n">
        <v>16</v>
      </c>
      <c r="BG22" s="6" t="n">
        <v>0</v>
      </c>
      <c r="BH22" s="6" t="n">
        <v>0</v>
      </c>
      <c r="BI22" s="6" t="n">
        <v>0</v>
      </c>
      <c r="BJ22" s="6"/>
      <c r="BK22" s="6"/>
      <c r="BL22" s="6"/>
      <c r="BM22" s="6"/>
      <c r="BN22" s="6"/>
      <c r="BO22" s="6"/>
      <c r="BP22" s="6"/>
      <c r="BQ22" s="6" t="n">
        <v>2</v>
      </c>
      <c r="BR22" s="6" t="n">
        <v>0</v>
      </c>
      <c r="BS22" s="6" t="n">
        <v>0</v>
      </c>
      <c r="BT22" s="6" t="n">
        <v>0</v>
      </c>
      <c r="BU22" s="6"/>
      <c r="BV22" s="6"/>
      <c r="BW22" s="6"/>
      <c r="BX22" s="6"/>
      <c r="BY22" s="6"/>
      <c r="BZ22" s="6"/>
      <c r="CA22" s="6"/>
      <c r="CB22" s="6" t="n">
        <v>85</v>
      </c>
      <c r="CC22" s="6" t="n">
        <v>12</v>
      </c>
      <c r="CD22" s="6" t="n">
        <v>1</v>
      </c>
      <c r="CE22" s="6" t="n">
        <v>0</v>
      </c>
      <c r="CF22" s="6"/>
      <c r="CG22" s="6"/>
      <c r="CH22" s="6"/>
      <c r="CI22" s="6"/>
      <c r="CJ22" s="6"/>
      <c r="CK22" s="6"/>
      <c r="CL22" s="6"/>
      <c r="CM22" s="6" t="n">
        <v>15</v>
      </c>
      <c r="CN22" s="6" t="n">
        <v>0</v>
      </c>
      <c r="CO22" s="6" t="n">
        <v>0</v>
      </c>
      <c r="CP22" s="6" t="n">
        <v>0</v>
      </c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 t="n">
        <v>9</v>
      </c>
      <c r="DJ22" s="6" t="n">
        <v>0</v>
      </c>
      <c r="DK22" s="6" t="n">
        <v>0</v>
      </c>
      <c r="DL22" s="6" t="n">
        <v>0</v>
      </c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 t="n">
        <v>84</v>
      </c>
      <c r="HE22" s="6" t="n">
        <v>3</v>
      </c>
      <c r="HF22" s="6" t="n">
        <v>0</v>
      </c>
      <c r="HG22" s="6" t="n">
        <v>0</v>
      </c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9"/>
      <c r="HW22" s="9"/>
      <c r="HX22" s="9"/>
      <c r="HY22" s="9"/>
      <c r="HZ22" s="6"/>
      <c r="IA22" s="70" t="n">
        <v>43881</v>
      </c>
      <c r="IB22" s="6"/>
      <c r="IC22" s="6"/>
      <c r="ID22" s="6"/>
      <c r="IE22" s="6"/>
      <c r="IF22" s="6"/>
      <c r="IG22" s="6"/>
      <c r="IH22" s="6"/>
      <c r="II22" s="9"/>
      <c r="IJ22" s="9"/>
      <c r="IK22" s="9"/>
      <c r="IL22" s="9"/>
      <c r="IM22" s="6"/>
      <c r="IN22" s="6"/>
      <c r="IO22" s="6"/>
      <c r="IP22" s="6"/>
      <c r="IQ22" s="6"/>
      <c r="IR22" s="6"/>
      <c r="IS22" s="6"/>
      <c r="IT22" s="9"/>
      <c r="IU22" s="9"/>
      <c r="IV22" s="9"/>
      <c r="IW22" s="9"/>
    </row>
    <row r="23" s="40" customFormat="true" ht="22" hidden="false" customHeight="true" outlineLevel="0" collapsed="false">
      <c r="A23" s="70" t="n">
        <v>43882</v>
      </c>
      <c r="B23" s="6" t="n">
        <v>77592</v>
      </c>
      <c r="C23" s="6" t="n">
        <f aca="false">(B23-B22)</f>
        <v>506</v>
      </c>
      <c r="D23" s="6" t="n">
        <v>2356</v>
      </c>
      <c r="E23" s="6" t="n">
        <f aca="false">(D23-D22)</f>
        <v>109</v>
      </c>
      <c r="F23" s="6"/>
      <c r="G23" s="6"/>
      <c r="H23" s="6"/>
      <c r="I23" s="6"/>
      <c r="J23" s="71" t="n">
        <v>1200</v>
      </c>
      <c r="K23" s="71" t="n">
        <f aca="false">J23-J22</f>
        <v>107</v>
      </c>
      <c r="L23" s="71" t="n">
        <v>8</v>
      </c>
      <c r="M23" s="71" t="n">
        <f aca="false">L23-L22</f>
        <v>0</v>
      </c>
      <c r="N23" s="4" t="n">
        <v>204</v>
      </c>
      <c r="O23" s="6" t="n">
        <v>100</v>
      </c>
      <c r="P23" s="6" t="n">
        <v>1</v>
      </c>
      <c r="Q23" s="6" t="n">
        <v>0</v>
      </c>
      <c r="R23" s="6"/>
      <c r="S23" s="6"/>
      <c r="T23" s="6"/>
      <c r="U23" s="6"/>
      <c r="V23" s="6"/>
      <c r="W23" s="74" t="n">
        <v>14816</v>
      </c>
      <c r="X23" s="6"/>
      <c r="Y23" s="6" t="n">
        <v>3</v>
      </c>
      <c r="Z23" s="6" t="n">
        <v>0</v>
      </c>
      <c r="AA23" s="6" t="n">
        <v>0</v>
      </c>
      <c r="AB23" s="6" t="n">
        <v>0</v>
      </c>
      <c r="AC23" s="6"/>
      <c r="AD23" s="6"/>
      <c r="AE23" s="6"/>
      <c r="AF23" s="6"/>
      <c r="AG23" s="6"/>
      <c r="AH23" s="6"/>
      <c r="AI23" s="6"/>
      <c r="AJ23" s="6" t="n">
        <v>5</v>
      </c>
      <c r="AK23" s="6" t="n">
        <v>3</v>
      </c>
      <c r="AL23" s="6" t="n">
        <v>2</v>
      </c>
      <c r="AM23" s="6" t="n">
        <v>0</v>
      </c>
      <c r="AN23" s="6"/>
      <c r="AO23" s="6"/>
      <c r="AP23" s="6"/>
      <c r="AQ23" s="6"/>
      <c r="AR23" s="6"/>
      <c r="AS23" s="6"/>
      <c r="AT23" s="6"/>
      <c r="AU23" s="72" t="n">
        <v>12</v>
      </c>
      <c r="AV23" s="6" t="n">
        <v>0</v>
      </c>
      <c r="AW23" s="6" t="n">
        <v>1</v>
      </c>
      <c r="AX23" s="6" t="n">
        <v>0</v>
      </c>
      <c r="AY23" s="6"/>
      <c r="AZ23" s="6"/>
      <c r="BA23" s="6"/>
      <c r="BB23" s="6"/>
      <c r="BC23" s="6"/>
      <c r="BD23" s="6"/>
      <c r="BE23" s="6"/>
      <c r="BF23" s="6" t="n">
        <v>16</v>
      </c>
      <c r="BG23" s="6" t="n">
        <v>0</v>
      </c>
      <c r="BH23" s="6" t="n">
        <v>0</v>
      </c>
      <c r="BI23" s="6" t="n">
        <v>0</v>
      </c>
      <c r="BJ23" s="6"/>
      <c r="BK23" s="6"/>
      <c r="BL23" s="6"/>
      <c r="BM23" s="6"/>
      <c r="BN23" s="6"/>
      <c r="BO23" s="6"/>
      <c r="BP23" s="6"/>
      <c r="BQ23" s="6" t="n">
        <v>2</v>
      </c>
      <c r="BR23" s="6" t="n">
        <v>0</v>
      </c>
      <c r="BS23" s="6" t="n">
        <v>0</v>
      </c>
      <c r="BT23" s="6" t="n">
        <v>0</v>
      </c>
      <c r="BU23" s="6"/>
      <c r="BV23" s="6"/>
      <c r="BW23" s="6"/>
      <c r="BX23" s="6"/>
      <c r="BY23" s="6"/>
      <c r="BZ23" s="6"/>
      <c r="CA23" s="6"/>
      <c r="CB23" s="6" t="n">
        <v>93</v>
      </c>
      <c r="CC23" s="6" t="n">
        <v>8</v>
      </c>
      <c r="CD23" s="6" t="n">
        <v>1</v>
      </c>
      <c r="CE23" s="6" t="n">
        <v>0</v>
      </c>
      <c r="CF23" s="6"/>
      <c r="CG23" s="6"/>
      <c r="CH23" s="6"/>
      <c r="CI23" s="6"/>
      <c r="CJ23" s="6"/>
      <c r="CK23" s="6"/>
      <c r="CL23" s="6"/>
      <c r="CM23" s="6" t="n">
        <v>15</v>
      </c>
      <c r="CN23" s="6" t="n">
        <v>0</v>
      </c>
      <c r="CO23" s="6" t="n">
        <v>0</v>
      </c>
      <c r="CP23" s="6" t="n">
        <v>0</v>
      </c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 t="n">
        <v>9</v>
      </c>
      <c r="DJ23" s="6" t="n">
        <v>0</v>
      </c>
      <c r="DK23" s="6" t="n">
        <v>0</v>
      </c>
      <c r="DL23" s="6" t="n">
        <v>0</v>
      </c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 t="n">
        <v>85</v>
      </c>
      <c r="HE23" s="6" t="n">
        <v>1</v>
      </c>
      <c r="HF23" s="6" t="n">
        <v>0</v>
      </c>
      <c r="HG23" s="6" t="n">
        <v>0</v>
      </c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9"/>
      <c r="HW23" s="9"/>
      <c r="HX23" s="9"/>
      <c r="HY23" s="9"/>
      <c r="HZ23" s="6"/>
      <c r="IA23" s="70" t="n">
        <v>43882</v>
      </c>
      <c r="IB23" s="6"/>
      <c r="IC23" s="6"/>
      <c r="ID23" s="6"/>
      <c r="IE23" s="6"/>
      <c r="IF23" s="6"/>
      <c r="IG23" s="6"/>
      <c r="IH23" s="6"/>
      <c r="II23" s="9"/>
      <c r="IJ23" s="9"/>
      <c r="IK23" s="9"/>
      <c r="IL23" s="9"/>
      <c r="IM23" s="6"/>
      <c r="IN23" s="6"/>
      <c r="IO23" s="6"/>
      <c r="IP23" s="6"/>
      <c r="IQ23" s="6"/>
      <c r="IR23" s="6"/>
      <c r="IS23" s="6"/>
      <c r="IT23" s="9"/>
      <c r="IU23" s="9"/>
      <c r="IV23" s="9"/>
      <c r="IW23" s="9"/>
    </row>
    <row r="24" s="40" customFormat="true" ht="22" hidden="false" customHeight="true" outlineLevel="0" collapsed="false">
      <c r="A24" s="70" t="n">
        <v>43883</v>
      </c>
      <c r="B24" s="6" t="n">
        <v>78248</v>
      </c>
      <c r="C24" s="6" t="n">
        <f aca="false">(B24-B23)</f>
        <v>656</v>
      </c>
      <c r="D24" s="6" t="n">
        <v>2456</v>
      </c>
      <c r="E24" s="6" t="n">
        <f aca="false">(D24-D23)</f>
        <v>100</v>
      </c>
      <c r="F24" s="6"/>
      <c r="G24" s="6"/>
      <c r="H24" s="6"/>
      <c r="I24" s="6"/>
      <c r="J24" s="71" t="n">
        <v>1402</v>
      </c>
      <c r="K24" s="71" t="n">
        <f aca="false">J24-J23</f>
        <v>202</v>
      </c>
      <c r="L24" s="71" t="n">
        <v>11</v>
      </c>
      <c r="M24" s="71" t="n">
        <f aca="false">L24-L23</f>
        <v>3</v>
      </c>
      <c r="N24" s="4" t="n">
        <v>346</v>
      </c>
      <c r="O24" s="6" t="n">
        <v>142</v>
      </c>
      <c r="P24" s="6" t="n">
        <v>2</v>
      </c>
      <c r="Q24" s="6" t="n">
        <v>1</v>
      </c>
      <c r="R24" s="6"/>
      <c r="S24" s="6"/>
      <c r="T24" s="6"/>
      <c r="U24" s="6"/>
      <c r="V24" s="6"/>
      <c r="W24" s="74" t="n">
        <v>19621</v>
      </c>
      <c r="X24" s="6"/>
      <c r="Y24" s="6" t="n">
        <v>9</v>
      </c>
      <c r="Z24" s="6" t="n">
        <v>6</v>
      </c>
      <c r="AA24" s="6" t="n">
        <v>0</v>
      </c>
      <c r="AB24" s="6" t="n">
        <v>0</v>
      </c>
      <c r="AC24" s="6"/>
      <c r="AD24" s="6"/>
      <c r="AE24" s="6"/>
      <c r="AF24" s="6"/>
      <c r="AG24" s="6"/>
      <c r="AH24" s="6"/>
      <c r="AI24" s="6"/>
      <c r="AJ24" s="6" t="n">
        <v>18</v>
      </c>
      <c r="AK24" s="6" t="n">
        <v>13</v>
      </c>
      <c r="AL24" s="6" t="n">
        <v>4</v>
      </c>
      <c r="AM24" s="6" t="n">
        <v>2</v>
      </c>
      <c r="AN24" s="6"/>
      <c r="AO24" s="6"/>
      <c r="AP24" s="6"/>
      <c r="AQ24" s="6"/>
      <c r="AR24" s="6"/>
      <c r="AS24" s="6"/>
      <c r="AT24" s="6"/>
      <c r="AU24" s="72" t="n">
        <v>12</v>
      </c>
      <c r="AV24" s="6" t="n">
        <v>0</v>
      </c>
      <c r="AW24" s="6" t="n">
        <v>1</v>
      </c>
      <c r="AX24" s="6" t="n">
        <v>0</v>
      </c>
      <c r="AY24" s="6"/>
      <c r="AZ24" s="6"/>
      <c r="BA24" s="6"/>
      <c r="BB24" s="6"/>
      <c r="BC24" s="6"/>
      <c r="BD24" s="6"/>
      <c r="BE24" s="6"/>
      <c r="BF24" s="6" t="n">
        <v>16</v>
      </c>
      <c r="BG24" s="6" t="n">
        <v>0</v>
      </c>
      <c r="BH24" s="6" t="n">
        <v>0</v>
      </c>
      <c r="BI24" s="6" t="n">
        <v>0</v>
      </c>
      <c r="BJ24" s="6"/>
      <c r="BK24" s="6"/>
      <c r="BL24" s="6"/>
      <c r="BM24" s="6"/>
      <c r="BN24" s="6"/>
      <c r="BO24" s="6"/>
      <c r="BP24" s="6"/>
      <c r="BQ24" s="6" t="n">
        <v>2</v>
      </c>
      <c r="BR24" s="6" t="n">
        <v>0</v>
      </c>
      <c r="BS24" s="6" t="n">
        <v>0</v>
      </c>
      <c r="BT24" s="6" t="n">
        <v>0</v>
      </c>
      <c r="BU24" s="6"/>
      <c r="BV24" s="6"/>
      <c r="BW24" s="6"/>
      <c r="BX24" s="6"/>
      <c r="BY24" s="6"/>
      <c r="BZ24" s="6"/>
      <c r="CA24" s="6"/>
      <c r="CB24" s="6" t="n">
        <v>105</v>
      </c>
      <c r="CC24" s="6" t="n">
        <v>12</v>
      </c>
      <c r="CD24" s="6" t="n">
        <v>1</v>
      </c>
      <c r="CE24" s="6" t="n">
        <v>0</v>
      </c>
      <c r="CF24" s="6"/>
      <c r="CG24" s="6"/>
      <c r="CH24" s="6"/>
      <c r="CI24" s="6"/>
      <c r="CJ24" s="6"/>
      <c r="CK24" s="6"/>
      <c r="CL24" s="6"/>
      <c r="CM24" s="6" t="n">
        <v>35</v>
      </c>
      <c r="CN24" s="6" t="n">
        <v>20</v>
      </c>
      <c r="CO24" s="6" t="n">
        <v>0</v>
      </c>
      <c r="CP24" s="6" t="n">
        <v>0</v>
      </c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 t="n">
        <v>9</v>
      </c>
      <c r="DJ24" s="6" t="n">
        <v>0</v>
      </c>
      <c r="DK24" s="6" t="n">
        <v>0</v>
      </c>
      <c r="DL24" s="6" t="n">
        <v>0</v>
      </c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 t="n">
        <v>86</v>
      </c>
      <c r="HE24" s="6" t="n">
        <v>1</v>
      </c>
      <c r="HF24" s="6" t="n">
        <v>0</v>
      </c>
      <c r="HG24" s="6" t="n">
        <v>0</v>
      </c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9"/>
      <c r="HW24" s="9"/>
      <c r="HX24" s="9"/>
      <c r="HY24" s="9"/>
      <c r="HZ24" s="6"/>
      <c r="IA24" s="70" t="n">
        <v>43883</v>
      </c>
      <c r="IB24" s="6"/>
      <c r="IC24" s="6"/>
      <c r="ID24" s="6"/>
      <c r="IE24" s="6"/>
      <c r="IF24" s="6"/>
      <c r="IG24" s="6"/>
      <c r="IH24" s="6"/>
      <c r="II24" s="9"/>
      <c r="IJ24" s="9"/>
      <c r="IK24" s="9"/>
      <c r="IL24" s="9"/>
      <c r="IM24" s="6"/>
      <c r="IN24" s="6"/>
      <c r="IO24" s="6"/>
      <c r="IP24" s="6"/>
      <c r="IQ24" s="6"/>
      <c r="IR24" s="6"/>
      <c r="IS24" s="6"/>
      <c r="IT24" s="9"/>
      <c r="IU24" s="9"/>
      <c r="IV24" s="9"/>
      <c r="IW24" s="9"/>
    </row>
    <row r="25" s="40" customFormat="true" ht="22" hidden="false" customHeight="true" outlineLevel="0" collapsed="false">
      <c r="A25" s="70" t="n">
        <v>43884</v>
      </c>
      <c r="B25" s="6" t="n">
        <v>79031</v>
      </c>
      <c r="C25" s="6" t="n">
        <f aca="false">(B25-B24)</f>
        <v>783</v>
      </c>
      <c r="D25" s="6" t="n">
        <v>2612</v>
      </c>
      <c r="E25" s="6" t="n">
        <f aca="false">(D25-D24)</f>
        <v>156</v>
      </c>
      <c r="F25" s="6"/>
      <c r="G25" s="6"/>
      <c r="H25" s="6"/>
      <c r="I25" s="6"/>
      <c r="J25" s="71" t="n">
        <v>1769</v>
      </c>
      <c r="K25" s="71" t="n">
        <f aca="false">J25-J24</f>
        <v>367</v>
      </c>
      <c r="L25" s="71" t="n">
        <v>17</v>
      </c>
      <c r="M25" s="71" t="n">
        <f aca="false">L25-L24</f>
        <v>6</v>
      </c>
      <c r="N25" s="4" t="n">
        <v>602</v>
      </c>
      <c r="O25" s="6" t="n">
        <v>256</v>
      </c>
      <c r="P25" s="6" t="n">
        <v>5</v>
      </c>
      <c r="Q25" s="6" t="n">
        <v>3</v>
      </c>
      <c r="R25" s="6"/>
      <c r="S25" s="6"/>
      <c r="T25" s="6"/>
      <c r="U25" s="6"/>
      <c r="V25" s="6"/>
      <c r="W25" s="74" t="n">
        <v>22633</v>
      </c>
      <c r="X25" s="6"/>
      <c r="Y25" s="6" t="n">
        <v>76</v>
      </c>
      <c r="Z25" s="6" t="n">
        <v>67</v>
      </c>
      <c r="AA25" s="6" t="n">
        <v>2</v>
      </c>
      <c r="AB25" s="6" t="n">
        <v>2</v>
      </c>
      <c r="AC25" s="6"/>
      <c r="AD25" s="6"/>
      <c r="AE25" s="6"/>
      <c r="AF25" s="6"/>
      <c r="AG25" s="6"/>
      <c r="AH25" s="6"/>
      <c r="AI25" s="6"/>
      <c r="AJ25" s="6" t="n">
        <v>28</v>
      </c>
      <c r="AK25" s="6" t="n">
        <v>10</v>
      </c>
      <c r="AL25" s="6" t="n">
        <v>5</v>
      </c>
      <c r="AM25" s="6" t="n">
        <v>1</v>
      </c>
      <c r="AN25" s="6"/>
      <c r="AO25" s="6"/>
      <c r="AP25" s="6"/>
      <c r="AQ25" s="6"/>
      <c r="AR25" s="6"/>
      <c r="AS25" s="6"/>
      <c r="AT25" s="6"/>
      <c r="AU25" s="72" t="n">
        <v>12</v>
      </c>
      <c r="AV25" s="6" t="n">
        <v>0</v>
      </c>
      <c r="AW25" s="6" t="n">
        <v>1</v>
      </c>
      <c r="AX25" s="6" t="n">
        <v>0</v>
      </c>
      <c r="AY25" s="6"/>
      <c r="AZ25" s="6"/>
      <c r="BA25" s="6"/>
      <c r="BB25" s="6"/>
      <c r="BC25" s="6"/>
      <c r="BD25" s="6"/>
      <c r="BE25" s="6"/>
      <c r="BF25" s="6" t="n">
        <v>16</v>
      </c>
      <c r="BG25" s="6" t="n">
        <v>0</v>
      </c>
      <c r="BH25" s="6" t="n">
        <v>0</v>
      </c>
      <c r="BI25" s="6" t="n">
        <v>0</v>
      </c>
      <c r="BJ25" s="6"/>
      <c r="BK25" s="6"/>
      <c r="BL25" s="6"/>
      <c r="BM25" s="6"/>
      <c r="BN25" s="6"/>
      <c r="BO25" s="6"/>
      <c r="BP25" s="6"/>
      <c r="BQ25" s="6" t="n">
        <v>2</v>
      </c>
      <c r="BR25" s="6" t="n">
        <v>0</v>
      </c>
      <c r="BS25" s="6" t="n">
        <v>0</v>
      </c>
      <c r="BT25" s="6" t="n">
        <v>0</v>
      </c>
      <c r="BU25" s="6"/>
      <c r="BV25" s="6"/>
      <c r="BW25" s="6"/>
      <c r="BX25" s="6"/>
      <c r="BY25" s="6"/>
      <c r="BZ25" s="6"/>
      <c r="CA25" s="6"/>
      <c r="CB25" s="6" t="n">
        <v>132</v>
      </c>
      <c r="CC25" s="6" t="n">
        <v>27</v>
      </c>
      <c r="CD25" s="6" t="n">
        <v>1</v>
      </c>
      <c r="CE25" s="6" t="n">
        <v>0</v>
      </c>
      <c r="CF25" s="6"/>
      <c r="CG25" s="6"/>
      <c r="CH25" s="6"/>
      <c r="CI25" s="6"/>
      <c r="CJ25" s="6"/>
      <c r="CK25" s="6"/>
      <c r="CL25" s="6"/>
      <c r="CM25" s="6" t="n">
        <v>35</v>
      </c>
      <c r="CN25" s="6" t="n">
        <v>0</v>
      </c>
      <c r="CO25" s="6" t="n">
        <v>0</v>
      </c>
      <c r="CP25" s="6" t="n">
        <v>0</v>
      </c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 t="n">
        <v>9</v>
      </c>
      <c r="DJ25" s="6" t="n">
        <v>0</v>
      </c>
      <c r="DK25" s="6" t="n">
        <v>0</v>
      </c>
      <c r="DL25" s="6" t="n">
        <v>0</v>
      </c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 t="n">
        <v>89</v>
      </c>
      <c r="HE25" s="6" t="n">
        <v>3</v>
      </c>
      <c r="HF25" s="6" t="n">
        <v>0</v>
      </c>
      <c r="HG25" s="6" t="n">
        <v>0</v>
      </c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9"/>
      <c r="HW25" s="9"/>
      <c r="HX25" s="9"/>
      <c r="HY25" s="9"/>
      <c r="HZ25" s="6"/>
      <c r="IA25" s="70" t="n">
        <v>43884</v>
      </c>
      <c r="IB25" s="6"/>
      <c r="IC25" s="6"/>
      <c r="ID25" s="6"/>
      <c r="IE25" s="6"/>
      <c r="IF25" s="6"/>
      <c r="IG25" s="6"/>
      <c r="IH25" s="6"/>
      <c r="II25" s="9"/>
      <c r="IJ25" s="9"/>
      <c r="IK25" s="9"/>
      <c r="IL25" s="9"/>
      <c r="IM25" s="6"/>
      <c r="IN25" s="6"/>
      <c r="IO25" s="6"/>
      <c r="IP25" s="6"/>
      <c r="IQ25" s="6"/>
      <c r="IR25" s="6"/>
      <c r="IS25" s="6"/>
      <c r="IT25" s="9"/>
      <c r="IU25" s="9"/>
      <c r="IV25" s="9"/>
      <c r="IW25" s="9"/>
    </row>
    <row r="26" s="40" customFormat="true" ht="22" hidden="false" customHeight="true" outlineLevel="0" collapsed="false">
      <c r="A26" s="70" t="n">
        <v>43885</v>
      </c>
      <c r="B26" s="6" t="n">
        <v>79848</v>
      </c>
      <c r="C26" s="6" t="n">
        <f aca="false">(B26-B25)</f>
        <v>817</v>
      </c>
      <c r="D26" s="6" t="n">
        <v>2689</v>
      </c>
      <c r="E26" s="6" t="n">
        <f aca="false">(D26-D25)</f>
        <v>77</v>
      </c>
      <c r="F26" s="6"/>
      <c r="G26" s="6"/>
      <c r="H26" s="6"/>
      <c r="I26" s="6"/>
      <c r="J26" s="71" t="n">
        <v>2069</v>
      </c>
      <c r="K26" s="71" t="n">
        <f aca="false">J26-J25</f>
        <v>300</v>
      </c>
      <c r="L26" s="71" t="n">
        <v>23</v>
      </c>
      <c r="M26" s="71" t="n">
        <f aca="false">L26-L25</f>
        <v>6</v>
      </c>
      <c r="N26" s="4" t="n">
        <v>763</v>
      </c>
      <c r="O26" s="6" t="n">
        <v>161</v>
      </c>
      <c r="P26" s="6" t="n">
        <v>7</v>
      </c>
      <c r="Q26" s="6" t="n">
        <v>2</v>
      </c>
      <c r="R26" s="6"/>
      <c r="S26" s="6"/>
      <c r="T26" s="6"/>
      <c r="U26" s="6"/>
      <c r="V26" s="6"/>
      <c r="W26" s="74" t="n">
        <v>28615</v>
      </c>
      <c r="X26" s="6"/>
      <c r="Y26" s="6" t="n">
        <v>124</v>
      </c>
      <c r="Z26" s="6" t="n">
        <v>48</v>
      </c>
      <c r="AA26" s="6" t="n">
        <v>2</v>
      </c>
      <c r="AB26" s="6" t="n">
        <v>0</v>
      </c>
      <c r="AC26" s="6"/>
      <c r="AD26" s="6"/>
      <c r="AE26" s="6"/>
      <c r="AF26" s="6"/>
      <c r="AG26" s="6"/>
      <c r="AH26" s="6"/>
      <c r="AI26" s="6"/>
      <c r="AJ26" s="6" t="n">
        <v>43</v>
      </c>
      <c r="AK26" s="6" t="n">
        <v>15</v>
      </c>
      <c r="AL26" s="6" t="n">
        <v>8</v>
      </c>
      <c r="AM26" s="6" t="n">
        <v>3</v>
      </c>
      <c r="AN26" s="6"/>
      <c r="AO26" s="6"/>
      <c r="AP26" s="6"/>
      <c r="AQ26" s="6"/>
      <c r="AR26" s="6"/>
      <c r="AS26" s="6"/>
      <c r="AT26" s="6"/>
      <c r="AU26" s="72" t="n">
        <v>12</v>
      </c>
      <c r="AV26" s="6" t="n">
        <v>0</v>
      </c>
      <c r="AW26" s="6" t="n">
        <v>1</v>
      </c>
      <c r="AX26" s="6" t="n">
        <v>0</v>
      </c>
      <c r="AY26" s="6"/>
      <c r="AZ26" s="6"/>
      <c r="BA26" s="6"/>
      <c r="BB26" s="6"/>
      <c r="BC26" s="6"/>
      <c r="BD26" s="6"/>
      <c r="BE26" s="6"/>
      <c r="BF26" s="6" t="n">
        <v>16</v>
      </c>
      <c r="BG26" s="6" t="n">
        <v>0</v>
      </c>
      <c r="BH26" s="6" t="n">
        <v>0</v>
      </c>
      <c r="BI26" s="6" t="n">
        <v>0</v>
      </c>
      <c r="BJ26" s="6"/>
      <c r="BK26" s="6"/>
      <c r="BL26" s="6"/>
      <c r="BM26" s="6"/>
      <c r="BN26" s="6"/>
      <c r="BO26" s="6"/>
      <c r="BP26" s="6"/>
      <c r="BQ26" s="6" t="n">
        <v>2</v>
      </c>
      <c r="BR26" s="6" t="n">
        <v>0</v>
      </c>
      <c r="BS26" s="6" t="n">
        <v>0</v>
      </c>
      <c r="BT26" s="6" t="n">
        <v>0</v>
      </c>
      <c r="BU26" s="6"/>
      <c r="BV26" s="6"/>
      <c r="BW26" s="6"/>
      <c r="BX26" s="6"/>
      <c r="BY26" s="6"/>
      <c r="BZ26" s="6"/>
      <c r="CA26" s="6"/>
      <c r="CB26" s="6" t="n">
        <v>144</v>
      </c>
      <c r="CC26" s="6" t="n">
        <v>12</v>
      </c>
      <c r="CD26" s="6" t="n">
        <v>1</v>
      </c>
      <c r="CE26" s="6" t="n">
        <v>0</v>
      </c>
      <c r="CF26" s="6"/>
      <c r="CG26" s="6"/>
      <c r="CH26" s="6"/>
      <c r="CI26" s="6"/>
      <c r="CJ26" s="6"/>
      <c r="CK26" s="6"/>
      <c r="CL26" s="6"/>
      <c r="CM26" s="6" t="n">
        <v>35</v>
      </c>
      <c r="CN26" s="6" t="n">
        <v>0</v>
      </c>
      <c r="CO26" s="6" t="n">
        <v>0</v>
      </c>
      <c r="CP26" s="6" t="n">
        <v>0</v>
      </c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 t="n">
        <v>9</v>
      </c>
      <c r="DJ26" s="6" t="n">
        <v>0</v>
      </c>
      <c r="DK26" s="6" t="n">
        <v>0</v>
      </c>
      <c r="DL26" s="6" t="n">
        <v>0</v>
      </c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 t="n">
        <v>89</v>
      </c>
      <c r="HE26" s="6" t="n">
        <v>0</v>
      </c>
      <c r="HF26" s="6" t="n">
        <v>0</v>
      </c>
      <c r="HG26" s="6" t="n">
        <v>0</v>
      </c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9"/>
      <c r="HW26" s="9"/>
      <c r="HX26" s="9"/>
      <c r="HY26" s="9"/>
      <c r="HZ26" s="6"/>
      <c r="IA26" s="70" t="n">
        <v>43885</v>
      </c>
      <c r="IB26" s="6"/>
      <c r="IC26" s="6"/>
      <c r="ID26" s="6"/>
      <c r="IE26" s="6"/>
      <c r="IF26" s="6"/>
      <c r="IG26" s="6"/>
      <c r="IH26" s="6"/>
      <c r="II26" s="9"/>
      <c r="IJ26" s="9"/>
      <c r="IK26" s="9"/>
      <c r="IL26" s="9"/>
      <c r="IM26" s="6"/>
      <c r="IN26" s="6"/>
      <c r="IO26" s="6"/>
      <c r="IP26" s="6"/>
      <c r="IQ26" s="6"/>
      <c r="IR26" s="6"/>
      <c r="IS26" s="6"/>
      <c r="IT26" s="9"/>
      <c r="IU26" s="9"/>
      <c r="IV26" s="9"/>
      <c r="IW26" s="9"/>
    </row>
    <row r="27" s="40" customFormat="true" ht="22" hidden="false" customHeight="true" outlineLevel="0" collapsed="false">
      <c r="A27" s="70" t="n">
        <v>43886</v>
      </c>
      <c r="B27" s="6" t="n">
        <v>80649</v>
      </c>
      <c r="C27" s="6" t="n">
        <f aca="false">(B27-B26)</f>
        <v>801</v>
      </c>
      <c r="D27" s="6" t="n">
        <v>2752</v>
      </c>
      <c r="E27" s="6" t="n">
        <f aca="false">(D27-D26)</f>
        <v>63</v>
      </c>
      <c r="F27" s="6"/>
      <c r="G27" s="6"/>
      <c r="H27" s="6"/>
      <c r="I27" s="6"/>
      <c r="J27" s="71" t="n">
        <v>2459</v>
      </c>
      <c r="K27" s="71" t="n">
        <f aca="false">J27-J26</f>
        <v>390</v>
      </c>
      <c r="L27" s="71" t="n">
        <v>34</v>
      </c>
      <c r="M27" s="71" t="n">
        <f aca="false">L27-L26</f>
        <v>11</v>
      </c>
      <c r="N27" s="4" t="n">
        <v>977</v>
      </c>
      <c r="O27" s="6" t="n">
        <v>214</v>
      </c>
      <c r="P27" s="6" t="n">
        <v>10</v>
      </c>
      <c r="Q27" s="6" t="n">
        <v>3</v>
      </c>
      <c r="R27" s="6"/>
      <c r="S27" s="6"/>
      <c r="T27" s="6"/>
      <c r="U27" s="6"/>
      <c r="V27" s="6"/>
      <c r="W27" s="74" t="n">
        <v>36716</v>
      </c>
      <c r="X27" s="6"/>
      <c r="Y27" s="6" t="n">
        <v>229</v>
      </c>
      <c r="Z27" s="6" t="n">
        <v>105</v>
      </c>
      <c r="AA27" s="6" t="n">
        <v>6</v>
      </c>
      <c r="AB27" s="6" t="n">
        <v>4</v>
      </c>
      <c r="AC27" s="6"/>
      <c r="AD27" s="6"/>
      <c r="AE27" s="6"/>
      <c r="AF27" s="6"/>
      <c r="AG27" s="6"/>
      <c r="AH27" s="6"/>
      <c r="AI27" s="6"/>
      <c r="AJ27" s="6" t="n">
        <v>61</v>
      </c>
      <c r="AK27" s="6" t="n">
        <v>18</v>
      </c>
      <c r="AL27" s="6" t="n">
        <v>12</v>
      </c>
      <c r="AM27" s="6" t="n">
        <v>4</v>
      </c>
      <c r="AN27" s="6"/>
      <c r="AO27" s="6"/>
      <c r="AP27" s="6"/>
      <c r="AQ27" s="6"/>
      <c r="AR27" s="6"/>
      <c r="AS27" s="6"/>
      <c r="AT27" s="6"/>
      <c r="AU27" s="72" t="n">
        <v>12</v>
      </c>
      <c r="AV27" s="6" t="n">
        <v>0</v>
      </c>
      <c r="AW27" s="6" t="n">
        <v>1</v>
      </c>
      <c r="AX27" s="6" t="n">
        <v>0</v>
      </c>
      <c r="AY27" s="6"/>
      <c r="AZ27" s="6"/>
      <c r="BA27" s="6"/>
      <c r="BB27" s="6"/>
      <c r="BC27" s="6"/>
      <c r="BD27" s="6"/>
      <c r="BE27" s="6"/>
      <c r="BF27" s="6" t="n">
        <v>16</v>
      </c>
      <c r="BG27" s="6" t="n">
        <v>0</v>
      </c>
      <c r="BH27" s="6" t="n">
        <v>0</v>
      </c>
      <c r="BI27" s="6" t="n">
        <v>0</v>
      </c>
      <c r="BJ27" s="6"/>
      <c r="BK27" s="6"/>
      <c r="BL27" s="6"/>
      <c r="BM27" s="6"/>
      <c r="BN27" s="6"/>
      <c r="BO27" s="6"/>
      <c r="BP27" s="6"/>
      <c r="BQ27" s="6" t="n">
        <v>2</v>
      </c>
      <c r="BR27" s="6" t="n">
        <v>0</v>
      </c>
      <c r="BS27" s="6" t="n">
        <v>0</v>
      </c>
      <c r="BT27" s="6" t="n">
        <v>0</v>
      </c>
      <c r="BU27" s="6"/>
      <c r="BV27" s="6"/>
      <c r="BW27" s="6"/>
      <c r="BX27" s="6"/>
      <c r="BY27" s="6"/>
      <c r="BZ27" s="6"/>
      <c r="CA27" s="6"/>
      <c r="CB27" s="6" t="n">
        <v>157</v>
      </c>
      <c r="CC27" s="6" t="n">
        <v>13</v>
      </c>
      <c r="CD27" s="6" t="n">
        <v>1</v>
      </c>
      <c r="CE27" s="6" t="n">
        <v>0</v>
      </c>
      <c r="CF27" s="6"/>
      <c r="CG27" s="6"/>
      <c r="CH27" s="6"/>
      <c r="CI27" s="6"/>
      <c r="CJ27" s="6"/>
      <c r="CK27" s="6"/>
      <c r="CL27" s="6"/>
      <c r="CM27" s="6" t="n">
        <v>53</v>
      </c>
      <c r="CN27" s="6" t="n">
        <v>18</v>
      </c>
      <c r="CO27" s="6" t="n">
        <v>0</v>
      </c>
      <c r="CP27" s="6" t="n">
        <v>0</v>
      </c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 t="n">
        <v>13</v>
      </c>
      <c r="DJ27" s="6" t="n">
        <v>4</v>
      </c>
      <c r="DK27" s="6" t="n">
        <v>0</v>
      </c>
      <c r="DL27" s="6" t="n">
        <v>0</v>
      </c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 t="n">
        <v>90</v>
      </c>
      <c r="HE27" s="6" t="n">
        <v>1</v>
      </c>
      <c r="HF27" s="6" t="n">
        <v>0</v>
      </c>
      <c r="HG27" s="6" t="n">
        <v>0</v>
      </c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9"/>
      <c r="HW27" s="9"/>
      <c r="HX27" s="9"/>
      <c r="HY27" s="9"/>
      <c r="HZ27" s="6"/>
      <c r="IA27" s="70" t="n">
        <v>43886</v>
      </c>
      <c r="IB27" s="6"/>
      <c r="IC27" s="6"/>
      <c r="ID27" s="6"/>
      <c r="IE27" s="6"/>
      <c r="IF27" s="6"/>
      <c r="IG27" s="6"/>
      <c r="IH27" s="6"/>
      <c r="II27" s="9"/>
      <c r="IJ27" s="9"/>
      <c r="IK27" s="9"/>
      <c r="IL27" s="9"/>
      <c r="IM27" s="6"/>
      <c r="IN27" s="6"/>
      <c r="IO27" s="6"/>
      <c r="IP27" s="6"/>
      <c r="IQ27" s="6"/>
      <c r="IR27" s="6"/>
      <c r="IS27" s="6"/>
      <c r="IT27" s="9"/>
      <c r="IU27" s="9"/>
      <c r="IV27" s="9"/>
      <c r="IW27" s="9"/>
    </row>
    <row r="28" s="40" customFormat="true" ht="22" hidden="false" customHeight="true" outlineLevel="0" collapsed="false">
      <c r="A28" s="70" t="n">
        <v>43887</v>
      </c>
      <c r="B28" s="6" t="n">
        <v>81548</v>
      </c>
      <c r="C28" s="6" t="n">
        <f aca="false">(B28-B27)</f>
        <v>899</v>
      </c>
      <c r="D28" s="6" t="n">
        <v>2791</v>
      </c>
      <c r="E28" s="6" t="n">
        <f aca="false">(D28-D27)</f>
        <v>39</v>
      </c>
      <c r="F28" s="6"/>
      <c r="G28" s="6"/>
      <c r="H28" s="6"/>
      <c r="I28" s="6"/>
      <c r="J28" s="71" t="n">
        <v>2918</v>
      </c>
      <c r="K28" s="71" t="n">
        <f aca="false">J28-J27</f>
        <v>459</v>
      </c>
      <c r="L28" s="71" t="n">
        <v>44</v>
      </c>
      <c r="M28" s="71" t="n">
        <f aca="false">L28-L27</f>
        <v>10</v>
      </c>
      <c r="N28" s="4" t="n">
        <v>1261</v>
      </c>
      <c r="O28" s="6" t="n">
        <v>284</v>
      </c>
      <c r="P28" s="6" t="n">
        <v>12</v>
      </c>
      <c r="Q28" s="6" t="n">
        <v>2</v>
      </c>
      <c r="R28" s="6"/>
      <c r="S28" s="6"/>
      <c r="T28" s="6"/>
      <c r="U28" s="6"/>
      <c r="V28" s="6"/>
      <c r="W28" s="74" t="n">
        <v>46127</v>
      </c>
      <c r="X28" s="6"/>
      <c r="Y28" s="6" t="n">
        <v>322</v>
      </c>
      <c r="Z28" s="6" t="n">
        <v>93</v>
      </c>
      <c r="AA28" s="6" t="n">
        <v>11</v>
      </c>
      <c r="AB28" s="6" t="n">
        <v>5</v>
      </c>
      <c r="AC28" s="6"/>
      <c r="AD28" s="6"/>
      <c r="AE28" s="6"/>
      <c r="AF28" s="6"/>
      <c r="AG28" s="6"/>
      <c r="AH28" s="6"/>
      <c r="AI28" s="6"/>
      <c r="AJ28" s="6" t="n">
        <v>95</v>
      </c>
      <c r="AK28" s="6" t="n">
        <v>34</v>
      </c>
      <c r="AL28" s="6" t="n">
        <v>15</v>
      </c>
      <c r="AM28" s="6" t="n">
        <v>3</v>
      </c>
      <c r="AN28" s="6"/>
      <c r="AO28" s="6"/>
      <c r="AP28" s="6"/>
      <c r="AQ28" s="6"/>
      <c r="AR28" s="6"/>
      <c r="AS28" s="6"/>
      <c r="AT28" s="6"/>
      <c r="AU28" s="72" t="n">
        <v>12</v>
      </c>
      <c r="AV28" s="6" t="n">
        <v>0</v>
      </c>
      <c r="AW28" s="6" t="n">
        <v>1</v>
      </c>
      <c r="AX28" s="6" t="n">
        <v>0</v>
      </c>
      <c r="AY28" s="6"/>
      <c r="AZ28" s="6"/>
      <c r="BA28" s="6"/>
      <c r="BB28" s="6"/>
      <c r="BC28" s="6"/>
      <c r="BD28" s="6"/>
      <c r="BE28" s="6"/>
      <c r="BF28" s="6" t="n">
        <v>18</v>
      </c>
      <c r="BG28" s="6" t="n">
        <v>2</v>
      </c>
      <c r="BH28" s="6" t="n">
        <v>0</v>
      </c>
      <c r="BI28" s="6" t="n">
        <v>0</v>
      </c>
      <c r="BJ28" s="6"/>
      <c r="BK28" s="6"/>
      <c r="BL28" s="6"/>
      <c r="BM28" s="6"/>
      <c r="BN28" s="6"/>
      <c r="BO28" s="6"/>
      <c r="BP28" s="6"/>
      <c r="BQ28" s="6" t="n">
        <v>2</v>
      </c>
      <c r="BR28" s="6" t="n">
        <v>0</v>
      </c>
      <c r="BS28" s="6" t="n">
        <v>0</v>
      </c>
      <c r="BT28" s="6" t="n">
        <v>0</v>
      </c>
      <c r="BU28" s="6"/>
      <c r="BV28" s="6"/>
      <c r="BW28" s="6"/>
      <c r="BX28" s="6"/>
      <c r="BY28" s="6"/>
      <c r="BZ28" s="6"/>
      <c r="CA28" s="6"/>
      <c r="CB28" s="6" t="n">
        <v>164</v>
      </c>
      <c r="CC28" s="6" t="n">
        <v>7</v>
      </c>
      <c r="CD28" s="6" t="n">
        <v>1</v>
      </c>
      <c r="CE28" s="6" t="n">
        <v>0</v>
      </c>
      <c r="CF28" s="6"/>
      <c r="CG28" s="6"/>
      <c r="CH28" s="6"/>
      <c r="CI28" s="6"/>
      <c r="CJ28" s="6"/>
      <c r="CK28" s="6"/>
      <c r="CL28" s="6"/>
      <c r="CM28" s="6" t="n">
        <v>53</v>
      </c>
      <c r="CN28" s="6" t="n">
        <v>0</v>
      </c>
      <c r="CO28" s="6" t="n">
        <v>0</v>
      </c>
      <c r="CP28" s="6" t="n">
        <v>0</v>
      </c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 t="n">
        <v>13</v>
      </c>
      <c r="DJ28" s="6" t="n">
        <v>0</v>
      </c>
      <c r="DK28" s="6" t="n">
        <v>0</v>
      </c>
      <c r="DL28" s="6" t="n">
        <v>0</v>
      </c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 t="n">
        <v>91</v>
      </c>
      <c r="HE28" s="6" t="n">
        <v>1</v>
      </c>
      <c r="HF28" s="6" t="n">
        <v>0</v>
      </c>
      <c r="HG28" s="6" t="n">
        <v>0</v>
      </c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9"/>
      <c r="HW28" s="9"/>
      <c r="HX28" s="9"/>
      <c r="HY28" s="9"/>
      <c r="HZ28" s="6"/>
      <c r="IA28" s="70" t="n">
        <v>43887</v>
      </c>
      <c r="IB28" s="6"/>
      <c r="IC28" s="6"/>
      <c r="ID28" s="6"/>
      <c r="IE28" s="6"/>
      <c r="IF28" s="6"/>
      <c r="IG28" s="6"/>
      <c r="IH28" s="6"/>
      <c r="II28" s="9"/>
      <c r="IJ28" s="9"/>
      <c r="IK28" s="9"/>
      <c r="IL28" s="9"/>
      <c r="IM28" s="6"/>
      <c r="IN28" s="6"/>
      <c r="IO28" s="6"/>
      <c r="IP28" s="6"/>
      <c r="IQ28" s="6"/>
      <c r="IR28" s="6"/>
      <c r="IS28" s="6"/>
      <c r="IT28" s="9"/>
      <c r="IU28" s="9"/>
      <c r="IV28" s="9"/>
      <c r="IW28" s="9"/>
    </row>
    <row r="29" s="40" customFormat="true" ht="22" hidden="false" customHeight="true" outlineLevel="0" collapsed="false">
      <c r="A29" s="70" t="n">
        <v>43888</v>
      </c>
      <c r="B29" s="6" t="n">
        <v>82623</v>
      </c>
      <c r="C29" s="6" t="n">
        <f aca="false">(B29-B28)</f>
        <v>1075</v>
      </c>
      <c r="D29" s="6" t="n">
        <v>2848</v>
      </c>
      <c r="E29" s="6" t="n">
        <f aca="false">(D29-D28)</f>
        <v>57</v>
      </c>
      <c r="F29" s="6"/>
      <c r="G29" s="6"/>
      <c r="H29" s="6"/>
      <c r="I29" s="6"/>
      <c r="J29" s="71" t="n">
        <v>3664</v>
      </c>
      <c r="K29" s="71" t="n">
        <f aca="false">J29-J28</f>
        <v>746</v>
      </c>
      <c r="L29" s="71" t="n">
        <v>57</v>
      </c>
      <c r="M29" s="71" t="n">
        <f aca="false">L29-L28</f>
        <v>13</v>
      </c>
      <c r="N29" s="4" t="n">
        <v>1766</v>
      </c>
      <c r="O29" s="6" t="n">
        <v>505</v>
      </c>
      <c r="P29" s="6" t="n">
        <v>13</v>
      </c>
      <c r="Q29" s="6" t="n">
        <v>1</v>
      </c>
      <c r="R29" s="6"/>
      <c r="S29" s="6"/>
      <c r="T29" s="6"/>
      <c r="U29" s="6"/>
      <c r="V29" s="6"/>
      <c r="W29" s="74" t="n">
        <v>57990</v>
      </c>
      <c r="X29" s="6"/>
      <c r="Y29" s="6" t="n">
        <v>400</v>
      </c>
      <c r="Z29" s="6" t="n">
        <v>78</v>
      </c>
      <c r="AA29" s="6" t="n">
        <v>12</v>
      </c>
      <c r="AB29" s="6" t="n">
        <v>1</v>
      </c>
      <c r="AC29" s="6"/>
      <c r="AD29" s="6"/>
      <c r="AE29" s="6"/>
      <c r="AF29" s="6"/>
      <c r="AG29" s="6"/>
      <c r="AH29" s="6"/>
      <c r="AI29" s="6"/>
      <c r="AJ29" s="6" t="n">
        <v>141</v>
      </c>
      <c r="AK29" s="6" t="n">
        <v>46</v>
      </c>
      <c r="AL29" s="6" t="n">
        <v>22</v>
      </c>
      <c r="AM29" s="6" t="n">
        <v>7</v>
      </c>
      <c r="AN29" s="6"/>
      <c r="AO29" s="6"/>
      <c r="AP29" s="6"/>
      <c r="AQ29" s="6"/>
      <c r="AR29" s="6"/>
      <c r="AS29" s="6"/>
      <c r="AT29" s="6"/>
      <c r="AU29" s="72" t="n">
        <v>18</v>
      </c>
      <c r="AV29" s="6" t="n">
        <v>6</v>
      </c>
      <c r="AW29" s="6" t="n">
        <v>2</v>
      </c>
      <c r="AX29" s="6" t="n">
        <v>1</v>
      </c>
      <c r="AY29" s="6"/>
      <c r="AZ29" s="6"/>
      <c r="BA29" s="6"/>
      <c r="BB29" s="6"/>
      <c r="BC29" s="6"/>
      <c r="BD29" s="6"/>
      <c r="BE29" s="6"/>
      <c r="BF29" s="6" t="n">
        <v>21</v>
      </c>
      <c r="BG29" s="6" t="n">
        <v>3</v>
      </c>
      <c r="BH29" s="6" t="n">
        <v>0</v>
      </c>
      <c r="BI29" s="6" t="n">
        <v>0</v>
      </c>
      <c r="BJ29" s="6"/>
      <c r="BK29" s="6"/>
      <c r="BL29" s="6"/>
      <c r="BM29" s="6"/>
      <c r="BN29" s="6"/>
      <c r="BO29" s="6"/>
      <c r="BP29" s="6"/>
      <c r="BQ29" s="6" t="n">
        <v>12</v>
      </c>
      <c r="BR29" s="6" t="n">
        <v>10</v>
      </c>
      <c r="BS29" s="6" t="n">
        <v>0</v>
      </c>
      <c r="BT29" s="6" t="n">
        <v>0</v>
      </c>
      <c r="BU29" s="6"/>
      <c r="BV29" s="6"/>
      <c r="BW29" s="6"/>
      <c r="BX29" s="6"/>
      <c r="BY29" s="6"/>
      <c r="BZ29" s="6"/>
      <c r="CA29" s="6"/>
      <c r="CB29" s="6" t="n">
        <v>186</v>
      </c>
      <c r="CC29" s="6" t="n">
        <v>22</v>
      </c>
      <c r="CD29" s="6" t="n">
        <v>3</v>
      </c>
      <c r="CE29" s="6" t="n">
        <v>2</v>
      </c>
      <c r="CF29" s="6"/>
      <c r="CG29" s="6"/>
      <c r="CH29" s="6"/>
      <c r="CI29" s="6"/>
      <c r="CJ29" s="6"/>
      <c r="CK29" s="6"/>
      <c r="CL29" s="6"/>
      <c r="CM29" s="6" t="n">
        <v>59</v>
      </c>
      <c r="CN29" s="6" t="n">
        <v>6</v>
      </c>
      <c r="CO29" s="6" t="n">
        <v>0</v>
      </c>
      <c r="CP29" s="6" t="n">
        <v>0</v>
      </c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 t="n">
        <v>13</v>
      </c>
      <c r="DJ29" s="6" t="n">
        <v>0</v>
      </c>
      <c r="DK29" s="6" t="n">
        <v>0</v>
      </c>
      <c r="DL29" s="6" t="n">
        <v>0</v>
      </c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 t="n">
        <v>93</v>
      </c>
      <c r="HE29" s="6" t="n">
        <v>2</v>
      </c>
      <c r="HF29" s="6" t="n">
        <v>0</v>
      </c>
      <c r="HG29" s="6" t="n">
        <v>0</v>
      </c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9"/>
      <c r="HW29" s="9"/>
      <c r="HX29" s="9"/>
      <c r="HY29" s="9"/>
      <c r="HZ29" s="6"/>
      <c r="IA29" s="70" t="n">
        <v>43888</v>
      </c>
      <c r="IB29" s="6"/>
      <c r="IC29" s="6"/>
      <c r="ID29" s="6"/>
      <c r="IE29" s="6"/>
      <c r="IF29" s="6"/>
      <c r="IG29" s="6"/>
      <c r="IH29" s="6"/>
      <c r="II29" s="9"/>
      <c r="IJ29" s="9"/>
      <c r="IK29" s="9"/>
      <c r="IL29" s="9"/>
      <c r="IM29" s="6"/>
      <c r="IN29" s="6"/>
      <c r="IO29" s="6"/>
      <c r="IP29" s="6"/>
      <c r="IQ29" s="6"/>
      <c r="IR29" s="6"/>
      <c r="IS29" s="6"/>
      <c r="IT29" s="9"/>
      <c r="IU29" s="9"/>
      <c r="IV29" s="9"/>
      <c r="IW29" s="9"/>
    </row>
    <row r="30" s="40" customFormat="true" ht="22" hidden="false" customHeight="true" outlineLevel="0" collapsed="false">
      <c r="A30" s="70" t="n">
        <v>43889</v>
      </c>
      <c r="B30" s="6" t="n">
        <v>84080</v>
      </c>
      <c r="C30" s="6" t="n">
        <f aca="false">(B30-B29)</f>
        <v>1457</v>
      </c>
      <c r="D30" s="6" t="n">
        <v>2905</v>
      </c>
      <c r="E30" s="6" t="n">
        <f aca="false">(D30-D29)</f>
        <v>57</v>
      </c>
      <c r="F30" s="6"/>
      <c r="G30" s="6"/>
      <c r="H30" s="6"/>
      <c r="I30" s="6"/>
      <c r="J30" s="71" t="n">
        <v>4691</v>
      </c>
      <c r="K30" s="71" t="n">
        <f aca="false">J30-J29</f>
        <v>1027</v>
      </c>
      <c r="L30" s="71" t="n">
        <v>67</v>
      </c>
      <c r="M30" s="71" t="n">
        <f aca="false">L30-L29</f>
        <v>10</v>
      </c>
      <c r="N30" s="4" t="n">
        <v>2337</v>
      </c>
      <c r="O30" s="6" t="n">
        <v>571</v>
      </c>
      <c r="P30" s="6" t="n">
        <v>13</v>
      </c>
      <c r="Q30" s="6" t="n">
        <v>0</v>
      </c>
      <c r="R30" s="6"/>
      <c r="S30" s="6"/>
      <c r="T30" s="6"/>
      <c r="U30" s="6"/>
      <c r="V30" s="6"/>
      <c r="W30" s="74" t="n">
        <v>70940</v>
      </c>
      <c r="X30" s="6"/>
      <c r="Y30" s="6" t="n">
        <v>650</v>
      </c>
      <c r="Z30" s="6" t="n">
        <v>250</v>
      </c>
      <c r="AA30" s="6" t="n">
        <v>17</v>
      </c>
      <c r="AB30" s="6" t="n">
        <v>5</v>
      </c>
      <c r="AC30" s="6"/>
      <c r="AD30" s="6"/>
      <c r="AE30" s="6"/>
      <c r="AF30" s="6"/>
      <c r="AG30" s="6"/>
      <c r="AH30" s="6"/>
      <c r="AI30" s="6"/>
      <c r="AJ30" s="6" t="n">
        <v>245</v>
      </c>
      <c r="AK30" s="6" t="n">
        <v>104</v>
      </c>
      <c r="AL30" s="6" t="n">
        <v>26</v>
      </c>
      <c r="AM30" s="6" t="n">
        <v>4</v>
      </c>
      <c r="AN30" s="6"/>
      <c r="AO30" s="6"/>
      <c r="AP30" s="6"/>
      <c r="AQ30" s="6"/>
      <c r="AR30" s="6"/>
      <c r="AS30" s="6"/>
      <c r="AT30" s="6"/>
      <c r="AU30" s="72" t="n">
        <v>38</v>
      </c>
      <c r="AV30" s="6" t="n">
        <v>20</v>
      </c>
      <c r="AW30" s="6" t="n">
        <v>2</v>
      </c>
      <c r="AX30" s="6" t="n">
        <v>0</v>
      </c>
      <c r="AY30" s="6"/>
      <c r="AZ30" s="6"/>
      <c r="BA30" s="6"/>
      <c r="BB30" s="6"/>
      <c r="BC30" s="6"/>
      <c r="BD30" s="6"/>
      <c r="BE30" s="6"/>
      <c r="BF30" s="6" t="n">
        <v>26</v>
      </c>
      <c r="BG30" s="6" t="n">
        <v>5</v>
      </c>
      <c r="BH30" s="6" t="n">
        <v>0</v>
      </c>
      <c r="BI30" s="6" t="n">
        <v>0</v>
      </c>
      <c r="BJ30" s="6"/>
      <c r="BK30" s="6"/>
      <c r="BL30" s="6"/>
      <c r="BM30" s="6"/>
      <c r="BN30" s="6"/>
      <c r="BO30" s="6"/>
      <c r="BP30" s="6"/>
      <c r="BQ30" s="6" t="n">
        <v>25</v>
      </c>
      <c r="BR30" s="6" t="n">
        <v>13</v>
      </c>
      <c r="BS30" s="6" t="n">
        <v>0</v>
      </c>
      <c r="BT30" s="6" t="n">
        <v>0</v>
      </c>
      <c r="BU30" s="6"/>
      <c r="BV30" s="6"/>
      <c r="BW30" s="6"/>
      <c r="BX30" s="6"/>
      <c r="BY30" s="6"/>
      <c r="BZ30" s="6"/>
      <c r="CA30" s="6"/>
      <c r="CB30" s="6" t="n">
        <v>210</v>
      </c>
      <c r="CC30" s="6" t="n">
        <v>24</v>
      </c>
      <c r="CD30" s="6" t="n">
        <v>4</v>
      </c>
      <c r="CE30" s="6" t="n">
        <v>1</v>
      </c>
      <c r="CF30" s="6"/>
      <c r="CG30" s="6"/>
      <c r="CH30" s="6"/>
      <c r="CI30" s="6"/>
      <c r="CJ30" s="6"/>
      <c r="CK30" s="6"/>
      <c r="CL30" s="6"/>
      <c r="CM30" s="6" t="n">
        <v>59</v>
      </c>
      <c r="CN30" s="6" t="n">
        <v>0</v>
      </c>
      <c r="CO30" s="6" t="n">
        <v>0</v>
      </c>
      <c r="CP30" s="6" t="n">
        <v>0</v>
      </c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 t="n">
        <v>16</v>
      </c>
      <c r="DJ30" s="6" t="n">
        <v>3</v>
      </c>
      <c r="DK30" s="6" t="n">
        <v>0</v>
      </c>
      <c r="DL30" s="6" t="n">
        <v>0</v>
      </c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 t="n">
        <v>96</v>
      </c>
      <c r="HE30" s="6" t="n">
        <v>3</v>
      </c>
      <c r="HF30" s="6" t="n">
        <v>0</v>
      </c>
      <c r="HG30" s="6" t="n">
        <v>0</v>
      </c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9"/>
      <c r="HW30" s="9"/>
      <c r="HX30" s="9"/>
      <c r="HY30" s="9"/>
      <c r="HZ30" s="6"/>
      <c r="IA30" s="70" t="n">
        <v>43889</v>
      </c>
      <c r="IB30" s="6"/>
      <c r="IC30" s="6"/>
      <c r="ID30" s="6"/>
      <c r="IE30" s="6"/>
      <c r="IF30" s="6"/>
      <c r="IG30" s="6"/>
      <c r="IH30" s="6"/>
      <c r="II30" s="9"/>
      <c r="IJ30" s="9"/>
      <c r="IK30" s="9"/>
      <c r="IL30" s="9"/>
      <c r="IM30" s="6"/>
      <c r="IN30" s="6"/>
      <c r="IO30" s="6"/>
      <c r="IP30" s="6"/>
      <c r="IQ30" s="6"/>
      <c r="IR30" s="6"/>
      <c r="IS30" s="6"/>
      <c r="IT30" s="9"/>
      <c r="IU30" s="9"/>
      <c r="IV30" s="9"/>
      <c r="IW30" s="9"/>
    </row>
    <row r="31" s="41" customFormat="true" ht="22" hidden="false" customHeight="true" outlineLevel="0" collapsed="false">
      <c r="A31" s="75" t="n">
        <v>43890</v>
      </c>
      <c r="B31" s="74" t="n">
        <v>85977</v>
      </c>
      <c r="C31" s="6" t="n">
        <f aca="false">(B31-B30)</f>
        <v>1897</v>
      </c>
      <c r="D31" s="74" t="n">
        <v>2959</v>
      </c>
      <c r="E31" s="6" t="n">
        <f aca="false">(D31-D30)</f>
        <v>54</v>
      </c>
      <c r="F31" s="74"/>
      <c r="G31" s="74"/>
      <c r="H31" s="74"/>
      <c r="I31" s="74"/>
      <c r="J31" s="76" t="n">
        <v>6009</v>
      </c>
      <c r="K31" s="76" t="n">
        <f aca="false">J31-J30</f>
        <v>1318</v>
      </c>
      <c r="L31" s="76" t="n">
        <v>86</v>
      </c>
      <c r="M31" s="76" t="n">
        <f aca="false">L31-L30</f>
        <v>19</v>
      </c>
      <c r="N31" s="77" t="n">
        <v>3150</v>
      </c>
      <c r="O31" s="74" t="n">
        <v>813</v>
      </c>
      <c r="P31" s="74" t="n">
        <v>17</v>
      </c>
      <c r="Q31" s="74" t="n">
        <v>4</v>
      </c>
      <c r="R31" s="74"/>
      <c r="S31" s="74"/>
      <c r="T31" s="74"/>
      <c r="U31" s="74"/>
      <c r="V31" s="74"/>
      <c r="W31" s="74" t="n">
        <v>85693</v>
      </c>
      <c r="X31" s="74"/>
      <c r="Y31" s="74" t="n">
        <v>888</v>
      </c>
      <c r="Z31" s="74" t="n">
        <v>238</v>
      </c>
      <c r="AA31" s="74" t="n">
        <v>21</v>
      </c>
      <c r="AB31" s="74" t="n">
        <v>4</v>
      </c>
      <c r="AC31" s="74"/>
      <c r="AD31" s="74"/>
      <c r="AE31" s="74"/>
      <c r="AF31" s="74"/>
      <c r="AG31" s="74"/>
      <c r="AH31" s="74"/>
      <c r="AI31" s="74"/>
      <c r="AJ31" s="74" t="n">
        <v>388</v>
      </c>
      <c r="AK31" s="74" t="n">
        <v>143</v>
      </c>
      <c r="AL31" s="74" t="n">
        <v>34</v>
      </c>
      <c r="AM31" s="74" t="n">
        <v>8</v>
      </c>
      <c r="AN31" s="74"/>
      <c r="AO31" s="74"/>
      <c r="AP31" s="74"/>
      <c r="AQ31" s="74"/>
      <c r="AR31" s="74"/>
      <c r="AS31" s="74"/>
      <c r="AT31" s="74"/>
      <c r="AU31" s="78" t="n">
        <v>57</v>
      </c>
      <c r="AV31" s="74" t="n">
        <v>19</v>
      </c>
      <c r="AW31" s="74" t="n">
        <v>2</v>
      </c>
      <c r="AX31" s="74" t="n">
        <v>0</v>
      </c>
      <c r="AY31" s="74"/>
      <c r="AZ31" s="74"/>
      <c r="BA31" s="74"/>
      <c r="BB31" s="74"/>
      <c r="BC31" s="74"/>
      <c r="BD31" s="74"/>
      <c r="BE31" s="74"/>
      <c r="BF31" s="74" t="n">
        <v>57</v>
      </c>
      <c r="BG31" s="74" t="n">
        <v>31</v>
      </c>
      <c r="BH31" s="74" t="n">
        <v>0</v>
      </c>
      <c r="BI31" s="74" t="n">
        <v>0</v>
      </c>
      <c r="BJ31" s="74"/>
      <c r="BK31" s="74"/>
      <c r="BL31" s="74"/>
      <c r="BM31" s="74"/>
      <c r="BN31" s="74"/>
      <c r="BO31" s="74"/>
      <c r="BP31" s="74"/>
      <c r="BQ31" s="74" t="n">
        <v>32</v>
      </c>
      <c r="BR31" s="74" t="n">
        <v>7</v>
      </c>
      <c r="BS31" s="74" t="n">
        <v>0</v>
      </c>
      <c r="BT31" s="74" t="n">
        <v>0</v>
      </c>
      <c r="BU31" s="74"/>
      <c r="BV31" s="74"/>
      <c r="BW31" s="74"/>
      <c r="BX31" s="74"/>
      <c r="BY31" s="74"/>
      <c r="BZ31" s="74"/>
      <c r="CA31" s="74"/>
      <c r="CB31" s="74" t="n">
        <v>230</v>
      </c>
      <c r="CC31" s="74" t="n">
        <v>20</v>
      </c>
      <c r="CD31" s="74" t="n">
        <v>5</v>
      </c>
      <c r="CE31" s="74" t="n">
        <v>1</v>
      </c>
      <c r="CF31" s="74"/>
      <c r="CG31" s="74"/>
      <c r="CH31" s="74"/>
      <c r="CI31" s="74"/>
      <c r="CJ31" s="74"/>
      <c r="CK31" s="74" t="n">
        <v>2339</v>
      </c>
      <c r="CL31" s="74"/>
      <c r="CM31" s="74" t="n">
        <v>62</v>
      </c>
      <c r="CN31" s="74" t="n">
        <v>3</v>
      </c>
      <c r="CO31" s="74" t="n">
        <v>0</v>
      </c>
      <c r="CP31" s="74" t="n">
        <v>0</v>
      </c>
      <c r="CQ31" s="74"/>
      <c r="CR31" s="74"/>
      <c r="CS31" s="74"/>
      <c r="CT31" s="74"/>
      <c r="CU31" s="74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 t="n">
        <v>20</v>
      </c>
      <c r="DJ31" s="74" t="n">
        <v>4</v>
      </c>
      <c r="DK31" s="74" t="n">
        <v>0</v>
      </c>
      <c r="DL31" s="74" t="n">
        <v>0</v>
      </c>
      <c r="DM31" s="74"/>
      <c r="DN31" s="74"/>
      <c r="DO31" s="74"/>
      <c r="DP31" s="74"/>
      <c r="DQ31" s="74"/>
      <c r="DR31" s="74"/>
      <c r="DS31" s="74"/>
      <c r="DT31" s="74"/>
      <c r="DU31" s="74"/>
      <c r="DV31" s="74"/>
      <c r="DW31" s="74"/>
      <c r="DX31" s="74"/>
      <c r="DY31" s="74"/>
      <c r="DZ31" s="74"/>
      <c r="EA31" s="74"/>
      <c r="EB31" s="74"/>
      <c r="EC31" s="74"/>
      <c r="ED31" s="74"/>
      <c r="EE31" s="74"/>
      <c r="EF31" s="74"/>
      <c r="EG31" s="74"/>
      <c r="EH31" s="74"/>
      <c r="EI31" s="74"/>
      <c r="EJ31" s="74"/>
      <c r="EK31" s="74"/>
      <c r="EL31" s="74"/>
      <c r="EM31" s="74"/>
      <c r="EN31" s="74"/>
      <c r="EO31" s="74"/>
      <c r="EP31" s="74"/>
      <c r="EQ31" s="74"/>
      <c r="ER31" s="74"/>
      <c r="ES31" s="74"/>
      <c r="ET31" s="74"/>
      <c r="EU31" s="74"/>
      <c r="EV31" s="74"/>
      <c r="EW31" s="74"/>
      <c r="EX31" s="74"/>
      <c r="EY31" s="74"/>
      <c r="EZ31" s="74"/>
      <c r="FA31" s="74"/>
      <c r="FB31" s="74"/>
      <c r="FC31" s="74"/>
      <c r="FD31" s="74"/>
      <c r="FE31" s="74"/>
      <c r="FF31" s="74"/>
      <c r="FG31" s="74"/>
      <c r="FH31" s="74"/>
      <c r="FI31" s="74"/>
      <c r="FJ31" s="74"/>
      <c r="FK31" s="74"/>
      <c r="FL31" s="74"/>
      <c r="FM31" s="74"/>
      <c r="FN31" s="74"/>
      <c r="FO31" s="74"/>
      <c r="FP31" s="74"/>
      <c r="FQ31" s="74"/>
      <c r="FR31" s="74"/>
      <c r="FS31" s="74"/>
      <c r="FT31" s="74"/>
      <c r="FU31" s="74"/>
      <c r="FV31" s="74"/>
      <c r="FW31" s="74"/>
      <c r="FX31" s="74"/>
      <c r="FY31" s="74"/>
      <c r="FZ31" s="74"/>
      <c r="GA31" s="74"/>
      <c r="GB31" s="74"/>
      <c r="GC31" s="74"/>
      <c r="GD31" s="74"/>
      <c r="GE31" s="74"/>
      <c r="GF31" s="74"/>
      <c r="GG31" s="74"/>
      <c r="GH31" s="74"/>
      <c r="GI31" s="74"/>
      <c r="GJ31" s="74"/>
      <c r="GK31" s="74"/>
      <c r="GL31" s="74"/>
      <c r="GM31" s="74"/>
      <c r="GN31" s="74"/>
      <c r="GO31" s="74"/>
      <c r="GP31" s="74"/>
      <c r="GQ31" s="74"/>
      <c r="GR31" s="74"/>
      <c r="GS31" s="74"/>
      <c r="GT31" s="74"/>
      <c r="GU31" s="74"/>
      <c r="GV31" s="74"/>
      <c r="GW31" s="74"/>
      <c r="GX31" s="74"/>
      <c r="GY31" s="74"/>
      <c r="GZ31" s="74"/>
      <c r="HA31" s="74"/>
      <c r="HB31" s="74"/>
      <c r="HC31" s="74"/>
      <c r="HD31" s="74" t="n">
        <v>98</v>
      </c>
      <c r="HE31" s="74" t="n">
        <v>2</v>
      </c>
      <c r="HF31" s="74" t="n">
        <v>0</v>
      </c>
      <c r="HG31" s="74" t="n">
        <v>0</v>
      </c>
      <c r="HH31" s="74"/>
      <c r="HI31" s="74"/>
      <c r="HJ31" s="74"/>
      <c r="HK31" s="74"/>
      <c r="HL31" s="74"/>
      <c r="HM31" s="74"/>
      <c r="HN31" s="74"/>
      <c r="HO31" s="74"/>
      <c r="HP31" s="74"/>
      <c r="HQ31" s="74"/>
      <c r="HR31" s="74"/>
      <c r="HS31" s="74"/>
      <c r="HT31" s="74"/>
      <c r="HU31" s="74"/>
      <c r="HV31" s="79"/>
      <c r="HW31" s="79"/>
      <c r="HX31" s="79"/>
      <c r="HY31" s="79"/>
      <c r="HZ31" s="74"/>
      <c r="IA31" s="75" t="n">
        <v>43890</v>
      </c>
      <c r="IB31" s="74"/>
      <c r="IC31" s="74"/>
      <c r="ID31" s="74"/>
      <c r="IE31" s="74"/>
      <c r="IF31" s="74"/>
      <c r="IG31" s="74"/>
      <c r="IH31" s="74"/>
      <c r="II31" s="79"/>
      <c r="IJ31" s="79"/>
      <c r="IK31" s="79"/>
      <c r="IL31" s="79"/>
      <c r="IM31" s="74"/>
      <c r="IN31" s="74"/>
      <c r="IO31" s="74"/>
      <c r="IP31" s="74"/>
      <c r="IQ31" s="74"/>
      <c r="IR31" s="74"/>
      <c r="IS31" s="74"/>
      <c r="IT31" s="79"/>
      <c r="IU31" s="79"/>
      <c r="IV31" s="79"/>
      <c r="IW31" s="79"/>
    </row>
    <row r="32" s="41" customFormat="true" ht="22" hidden="false" customHeight="true" outlineLevel="0" collapsed="false">
      <c r="A32" s="75" t="n">
        <v>43891</v>
      </c>
      <c r="B32" s="74" t="n">
        <v>87343</v>
      </c>
      <c r="C32" s="74" t="n">
        <f aca="false">(B32-B31)</f>
        <v>1366</v>
      </c>
      <c r="D32" s="74" t="n">
        <v>3019</v>
      </c>
      <c r="E32" s="74" t="n">
        <f aca="false">(D32-D31)</f>
        <v>60</v>
      </c>
      <c r="F32" s="74"/>
      <c r="G32" s="74"/>
      <c r="H32" s="74"/>
      <c r="I32" s="74"/>
      <c r="J32" s="76" t="n">
        <v>7169</v>
      </c>
      <c r="K32" s="76" t="n">
        <f aca="false">J32-J31</f>
        <v>1160</v>
      </c>
      <c r="L32" s="76" t="n">
        <v>104</v>
      </c>
      <c r="M32" s="76" t="n">
        <f aca="false">L32-L31</f>
        <v>18</v>
      </c>
      <c r="N32" s="77" t="n">
        <v>3736</v>
      </c>
      <c r="O32" s="74" t="n">
        <v>586</v>
      </c>
      <c r="P32" s="74" t="n">
        <v>18</v>
      </c>
      <c r="Q32" s="74" t="n">
        <v>1</v>
      </c>
      <c r="R32" s="74"/>
      <c r="S32" s="74"/>
      <c r="T32" s="74"/>
      <c r="U32" s="74"/>
      <c r="V32" s="74"/>
      <c r="W32" s="74" t="n">
        <v>96985</v>
      </c>
      <c r="X32" s="74"/>
      <c r="Y32" s="74" t="n">
        <v>1128</v>
      </c>
      <c r="Z32" s="74" t="n">
        <v>240</v>
      </c>
      <c r="AA32" s="74" t="n">
        <v>29</v>
      </c>
      <c r="AB32" s="74" t="n">
        <v>8</v>
      </c>
      <c r="AC32" s="74"/>
      <c r="AD32" s="74"/>
      <c r="AE32" s="74"/>
      <c r="AF32" s="74"/>
      <c r="AG32" s="74"/>
      <c r="AH32" s="74"/>
      <c r="AI32" s="74"/>
      <c r="AJ32" s="74" t="n">
        <v>593</v>
      </c>
      <c r="AK32" s="74" t="n">
        <v>205</v>
      </c>
      <c r="AL32" s="74" t="n">
        <v>43</v>
      </c>
      <c r="AM32" s="74" t="n">
        <v>9</v>
      </c>
      <c r="AN32" s="74"/>
      <c r="AO32" s="74"/>
      <c r="AP32" s="74"/>
      <c r="AQ32" s="74"/>
      <c r="AR32" s="74"/>
      <c r="AS32" s="74"/>
      <c r="AT32" s="74"/>
      <c r="AU32" s="78" t="n">
        <v>100</v>
      </c>
      <c r="AV32" s="74" t="n">
        <v>43</v>
      </c>
      <c r="AW32" s="74" t="n">
        <v>2</v>
      </c>
      <c r="AX32" s="74" t="n">
        <v>0</v>
      </c>
      <c r="AY32" s="74"/>
      <c r="AZ32" s="74"/>
      <c r="BA32" s="74"/>
      <c r="BB32" s="74"/>
      <c r="BC32" s="74"/>
      <c r="BD32" s="74"/>
      <c r="BE32" s="74"/>
      <c r="BF32" s="74" t="n">
        <v>57</v>
      </c>
      <c r="BG32" s="74" t="n">
        <v>0</v>
      </c>
      <c r="BH32" s="74" t="n">
        <v>0</v>
      </c>
      <c r="BI32" s="74" t="n">
        <v>0</v>
      </c>
      <c r="BJ32" s="74"/>
      <c r="BK32" s="74"/>
      <c r="BL32" s="74"/>
      <c r="BM32" s="74"/>
      <c r="BN32" s="74"/>
      <c r="BO32" s="74"/>
      <c r="BP32" s="74"/>
      <c r="BQ32" s="74" t="n">
        <v>45</v>
      </c>
      <c r="BR32" s="74" t="n">
        <v>13</v>
      </c>
      <c r="BS32" s="74" t="n">
        <v>0</v>
      </c>
      <c r="BT32" s="74" t="n">
        <v>0</v>
      </c>
      <c r="BU32" s="74"/>
      <c r="BV32" s="74"/>
      <c r="BW32" s="74"/>
      <c r="BX32" s="74"/>
      <c r="BY32" s="74"/>
      <c r="BZ32" s="74"/>
      <c r="CA32" s="74"/>
      <c r="CB32" s="74" t="n">
        <v>239</v>
      </c>
      <c r="CC32" s="74" t="n">
        <v>9</v>
      </c>
      <c r="CD32" s="74" t="n">
        <v>5</v>
      </c>
      <c r="CE32" s="74" t="n">
        <v>0</v>
      </c>
      <c r="CF32" s="74"/>
      <c r="CG32" s="74"/>
      <c r="CH32" s="74"/>
      <c r="CI32" s="74"/>
      <c r="CJ32" s="74"/>
      <c r="CK32" s="74" t="n">
        <v>2517</v>
      </c>
      <c r="CL32" s="74"/>
      <c r="CM32" s="74" t="n">
        <v>62</v>
      </c>
      <c r="CN32" s="74" t="n">
        <v>0</v>
      </c>
      <c r="CO32" s="74" t="n">
        <v>0</v>
      </c>
      <c r="CP32" s="74" t="n">
        <v>0</v>
      </c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 t="n">
        <v>23</v>
      </c>
      <c r="DJ32" s="74" t="n">
        <v>3</v>
      </c>
      <c r="DK32" s="74" t="n">
        <v>0</v>
      </c>
      <c r="DL32" s="74" t="n">
        <v>0</v>
      </c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  <c r="FF32" s="74"/>
      <c r="FG32" s="74"/>
      <c r="FH32" s="74"/>
      <c r="FI32" s="74"/>
      <c r="FJ32" s="74"/>
      <c r="FK32" s="74"/>
      <c r="FL32" s="74"/>
      <c r="FM32" s="74"/>
      <c r="FN32" s="74"/>
      <c r="FO32" s="74"/>
      <c r="FP32" s="74"/>
      <c r="FQ32" s="74"/>
      <c r="FR32" s="74"/>
      <c r="FS32" s="74"/>
      <c r="FT32" s="74"/>
      <c r="FU32" s="74"/>
      <c r="FV32" s="74"/>
      <c r="FW32" s="74"/>
      <c r="FX32" s="74"/>
      <c r="FY32" s="74"/>
      <c r="FZ32" s="74"/>
      <c r="GA32" s="74"/>
      <c r="GB32" s="74"/>
      <c r="GC32" s="74"/>
      <c r="GD32" s="74"/>
      <c r="GE32" s="74"/>
      <c r="GF32" s="74"/>
      <c r="GG32" s="74"/>
      <c r="GH32" s="74"/>
      <c r="GI32" s="74"/>
      <c r="GJ32" s="74"/>
      <c r="GK32" s="74"/>
      <c r="GL32" s="74"/>
      <c r="GM32" s="74"/>
      <c r="GN32" s="74"/>
      <c r="GO32" s="74"/>
      <c r="GP32" s="74"/>
      <c r="GQ32" s="74"/>
      <c r="GR32" s="74"/>
      <c r="GS32" s="74"/>
      <c r="GT32" s="74"/>
      <c r="GU32" s="74"/>
      <c r="GV32" s="74"/>
      <c r="GW32" s="74"/>
      <c r="GX32" s="74"/>
      <c r="GY32" s="74"/>
      <c r="GZ32" s="74"/>
      <c r="HA32" s="74"/>
      <c r="HB32" s="74"/>
      <c r="HC32" s="74"/>
      <c r="HD32" s="74" t="n">
        <v>102</v>
      </c>
      <c r="HE32" s="74" t="n">
        <v>4</v>
      </c>
      <c r="HF32" s="74" t="n">
        <v>0</v>
      </c>
      <c r="HG32" s="74" t="n">
        <v>0</v>
      </c>
      <c r="HH32" s="74"/>
      <c r="HI32" s="74"/>
      <c r="HJ32" s="74"/>
      <c r="HK32" s="74"/>
      <c r="HL32" s="74"/>
      <c r="HM32" s="74"/>
      <c r="HN32" s="74"/>
      <c r="HO32" s="74"/>
      <c r="HP32" s="74"/>
      <c r="HQ32" s="74"/>
      <c r="HR32" s="74"/>
      <c r="HS32" s="74"/>
      <c r="HT32" s="74"/>
      <c r="HU32" s="74"/>
      <c r="HV32" s="79"/>
      <c r="HW32" s="79"/>
      <c r="HX32" s="79"/>
      <c r="HY32" s="79"/>
      <c r="HZ32" s="74"/>
      <c r="IA32" s="75" t="n">
        <v>43891</v>
      </c>
      <c r="IB32" s="74"/>
      <c r="IC32" s="74"/>
      <c r="ID32" s="74"/>
      <c r="IE32" s="74"/>
      <c r="IF32" s="74"/>
      <c r="IG32" s="74"/>
      <c r="IH32" s="74"/>
      <c r="II32" s="79"/>
      <c r="IJ32" s="79"/>
      <c r="IK32" s="79"/>
      <c r="IL32" s="79"/>
      <c r="IM32" s="74"/>
      <c r="IN32" s="74"/>
      <c r="IO32" s="74"/>
      <c r="IP32" s="74"/>
      <c r="IQ32" s="74"/>
      <c r="IR32" s="74"/>
      <c r="IS32" s="74"/>
      <c r="IT32" s="79"/>
      <c r="IU32" s="79"/>
      <c r="IV32" s="79"/>
      <c r="IW32" s="79"/>
    </row>
    <row r="33" s="40" customFormat="true" ht="22" hidden="false" customHeight="true" outlineLevel="0" collapsed="false">
      <c r="A33" s="70" t="n">
        <v>43892</v>
      </c>
      <c r="B33" s="6" t="n">
        <v>89076</v>
      </c>
      <c r="C33" s="6" t="n">
        <f aca="false">(B33-B32)</f>
        <v>1733</v>
      </c>
      <c r="D33" s="6" t="n">
        <v>3074</v>
      </c>
      <c r="E33" s="6" t="n">
        <f aca="false">(D33-D32)</f>
        <v>55</v>
      </c>
      <c r="F33" s="6"/>
      <c r="G33" s="6"/>
      <c r="H33" s="6"/>
      <c r="I33" s="6"/>
      <c r="J33" s="71" t="n">
        <v>8774</v>
      </c>
      <c r="K33" s="71" t="n">
        <f aca="false">J33-J32</f>
        <v>1605</v>
      </c>
      <c r="L33" s="71" t="n">
        <v>128</v>
      </c>
      <c r="M33" s="71" t="n">
        <f aca="false">L33-L32</f>
        <v>24</v>
      </c>
      <c r="N33" s="4" t="n">
        <v>4212</v>
      </c>
      <c r="O33" s="6" t="n">
        <v>476</v>
      </c>
      <c r="P33" s="6" t="n">
        <v>22</v>
      </c>
      <c r="Q33" s="6" t="n">
        <v>4</v>
      </c>
      <c r="R33" s="6"/>
      <c r="S33" s="6"/>
      <c r="T33" s="6"/>
      <c r="U33" s="6"/>
      <c r="V33" s="6"/>
      <c r="W33" s="74" t="n">
        <v>109591</v>
      </c>
      <c r="X33" s="6"/>
      <c r="Y33" s="6" t="n">
        <v>1689</v>
      </c>
      <c r="Z33" s="6" t="n">
        <v>561</v>
      </c>
      <c r="AA33" s="6" t="n">
        <v>35</v>
      </c>
      <c r="AB33" s="6" t="n">
        <v>6</v>
      </c>
      <c r="AC33" s="6"/>
      <c r="AD33" s="6"/>
      <c r="AE33" s="6"/>
      <c r="AF33" s="6"/>
      <c r="AG33" s="6"/>
      <c r="AH33" s="6"/>
      <c r="AI33" s="6"/>
      <c r="AJ33" s="6" t="n">
        <v>978</v>
      </c>
      <c r="AK33" s="6" t="n">
        <v>385</v>
      </c>
      <c r="AL33" s="6" t="n">
        <v>54</v>
      </c>
      <c r="AM33" s="6" t="n">
        <v>11</v>
      </c>
      <c r="AN33" s="6"/>
      <c r="AO33" s="6"/>
      <c r="AP33" s="6"/>
      <c r="AQ33" s="6"/>
      <c r="AR33" s="6"/>
      <c r="AS33" s="6"/>
      <c r="AT33" s="6"/>
      <c r="AU33" s="72" t="n">
        <v>100</v>
      </c>
      <c r="AV33" s="6" t="n">
        <v>0</v>
      </c>
      <c r="AW33" s="6" t="n">
        <v>2</v>
      </c>
      <c r="AX33" s="6" t="n">
        <v>0</v>
      </c>
      <c r="AY33" s="6"/>
      <c r="AZ33" s="6"/>
      <c r="BA33" s="6"/>
      <c r="BB33" s="6"/>
      <c r="BC33" s="6"/>
      <c r="BD33" s="6"/>
      <c r="BE33" s="6"/>
      <c r="BF33" s="6" t="n">
        <v>129</v>
      </c>
      <c r="BG33" s="6" t="n">
        <v>72</v>
      </c>
      <c r="BH33" s="6" t="n">
        <v>0</v>
      </c>
      <c r="BI33" s="6" t="n">
        <v>0</v>
      </c>
      <c r="BJ33" s="6"/>
      <c r="BK33" s="6"/>
      <c r="BL33" s="6"/>
      <c r="BM33" s="6"/>
      <c r="BN33" s="6"/>
      <c r="BO33" s="6"/>
      <c r="BP33" s="6"/>
      <c r="BQ33" s="6" t="n">
        <v>45</v>
      </c>
      <c r="BR33" s="6" t="n">
        <v>0</v>
      </c>
      <c r="BS33" s="6" t="n">
        <v>0</v>
      </c>
      <c r="BT33" s="6" t="n">
        <v>0</v>
      </c>
      <c r="BU33" s="6"/>
      <c r="BV33" s="6"/>
      <c r="BW33" s="6"/>
      <c r="BX33" s="6"/>
      <c r="BY33" s="6"/>
      <c r="BZ33" s="6"/>
      <c r="CA33" s="6"/>
      <c r="CB33" s="6" t="n">
        <v>254</v>
      </c>
      <c r="CC33" s="6" t="n">
        <v>15</v>
      </c>
      <c r="CD33" s="6" t="n">
        <v>6</v>
      </c>
      <c r="CE33" s="6" t="n">
        <v>1</v>
      </c>
      <c r="CF33" s="6"/>
      <c r="CG33" s="6"/>
      <c r="CH33" s="6"/>
      <c r="CI33" s="6"/>
      <c r="CJ33" s="6"/>
      <c r="CK33" s="6" t="n">
        <v>2613</v>
      </c>
      <c r="CL33" s="6"/>
      <c r="CM33" s="6" t="n">
        <v>62</v>
      </c>
      <c r="CN33" s="6" t="n">
        <v>0</v>
      </c>
      <c r="CO33" s="6" t="n">
        <v>0</v>
      </c>
      <c r="CP33" s="6" t="n">
        <v>0</v>
      </c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 t="n">
        <v>36</v>
      </c>
      <c r="DJ33" s="6" t="n">
        <v>13</v>
      </c>
      <c r="DK33" s="6" t="n">
        <v>0</v>
      </c>
      <c r="DL33" s="6" t="n">
        <v>0</v>
      </c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 t="n">
        <v>106</v>
      </c>
      <c r="HE33" s="6" t="n">
        <v>4</v>
      </c>
      <c r="HF33" s="6" t="n">
        <v>0</v>
      </c>
      <c r="HG33" s="6" t="n">
        <v>0</v>
      </c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9"/>
      <c r="HW33" s="9"/>
      <c r="HX33" s="9"/>
      <c r="HY33" s="9"/>
      <c r="HZ33" s="6"/>
      <c r="IA33" s="70" t="n">
        <v>43892</v>
      </c>
      <c r="IB33" s="6"/>
      <c r="IC33" s="6"/>
      <c r="ID33" s="6"/>
      <c r="IE33" s="6"/>
      <c r="IF33" s="6"/>
      <c r="IG33" s="6"/>
      <c r="IH33" s="6"/>
      <c r="II33" s="9"/>
      <c r="IJ33" s="9"/>
      <c r="IK33" s="9"/>
      <c r="IL33" s="9"/>
      <c r="IM33" s="6"/>
      <c r="IN33" s="6"/>
      <c r="IO33" s="6"/>
      <c r="IP33" s="6"/>
      <c r="IQ33" s="6"/>
      <c r="IR33" s="6"/>
      <c r="IS33" s="6"/>
      <c r="IT33" s="9"/>
      <c r="IU33" s="9"/>
      <c r="IV33" s="9"/>
      <c r="IW33" s="9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</row>
    <row r="34" s="40" customFormat="true" ht="22" hidden="false" customHeight="true" outlineLevel="0" collapsed="false">
      <c r="A34" s="70" t="n">
        <v>43893</v>
      </c>
      <c r="B34" s="6" t="n">
        <v>90988</v>
      </c>
      <c r="C34" s="6" t="n">
        <f aca="false">(B34-B33)</f>
        <v>1912</v>
      </c>
      <c r="D34" s="6" t="n">
        <v>3150</v>
      </c>
      <c r="E34" s="6" t="n">
        <f aca="false">(D34-D33)</f>
        <v>76</v>
      </c>
      <c r="F34" s="6"/>
      <c r="G34" s="6"/>
      <c r="H34" s="6"/>
      <c r="I34" s="6"/>
      <c r="J34" s="71" t="n">
        <v>10566</v>
      </c>
      <c r="K34" s="71" t="n">
        <f aca="false">J34-J33</f>
        <v>1792</v>
      </c>
      <c r="L34" s="71" t="n">
        <v>166</v>
      </c>
      <c r="M34" s="71" t="n">
        <f aca="false">L34-L33</f>
        <v>38</v>
      </c>
      <c r="N34" s="4" t="n">
        <v>4812</v>
      </c>
      <c r="O34" s="6" t="n">
        <v>600</v>
      </c>
      <c r="P34" s="6" t="n">
        <v>28</v>
      </c>
      <c r="Q34" s="6" t="n">
        <v>6</v>
      </c>
      <c r="R34" s="6"/>
      <c r="S34" s="6"/>
      <c r="T34" s="6"/>
      <c r="U34" s="6"/>
      <c r="V34" s="6"/>
      <c r="W34" s="74" t="n">
        <v>125851</v>
      </c>
      <c r="X34" s="6"/>
      <c r="Y34" s="6" t="n">
        <v>2036</v>
      </c>
      <c r="Z34" s="6" t="n">
        <v>347</v>
      </c>
      <c r="AA34" s="6" t="n">
        <v>52</v>
      </c>
      <c r="AB34" s="6" t="n">
        <v>17</v>
      </c>
      <c r="AC34" s="6"/>
      <c r="AD34" s="6"/>
      <c r="AE34" s="6"/>
      <c r="AF34" s="6"/>
      <c r="AG34" s="6"/>
      <c r="AH34" s="6"/>
      <c r="AI34" s="6"/>
      <c r="AJ34" s="6" t="n">
        <v>1501</v>
      </c>
      <c r="AK34" s="6" t="n">
        <v>523</v>
      </c>
      <c r="AL34" s="6" t="n">
        <v>66</v>
      </c>
      <c r="AM34" s="6" t="n">
        <v>12</v>
      </c>
      <c r="AN34" s="6"/>
      <c r="AO34" s="6"/>
      <c r="AP34" s="6"/>
      <c r="AQ34" s="6"/>
      <c r="AR34" s="6"/>
      <c r="AS34" s="6"/>
      <c r="AT34" s="6"/>
      <c r="AU34" s="72" t="n">
        <v>191</v>
      </c>
      <c r="AV34" s="6" t="n">
        <v>91</v>
      </c>
      <c r="AW34" s="6" t="n">
        <v>3</v>
      </c>
      <c r="AX34" s="6" t="n">
        <v>1</v>
      </c>
      <c r="AY34" s="6"/>
      <c r="AZ34" s="6"/>
      <c r="BA34" s="6"/>
      <c r="BB34" s="6"/>
      <c r="BC34" s="6"/>
      <c r="BD34" s="6"/>
      <c r="BE34" s="6"/>
      <c r="BF34" s="6" t="n">
        <v>157</v>
      </c>
      <c r="BG34" s="6" t="n">
        <v>28</v>
      </c>
      <c r="BH34" s="6" t="n">
        <v>0</v>
      </c>
      <c r="BI34" s="6" t="n">
        <v>0</v>
      </c>
      <c r="BJ34" s="6"/>
      <c r="BK34" s="6"/>
      <c r="BL34" s="6"/>
      <c r="BM34" s="6"/>
      <c r="BN34" s="6"/>
      <c r="BO34" s="6"/>
      <c r="BP34" s="6"/>
      <c r="BQ34" s="6" t="n">
        <v>114</v>
      </c>
      <c r="BR34" s="6" t="n">
        <v>69</v>
      </c>
      <c r="BS34" s="6" t="n">
        <v>0</v>
      </c>
      <c r="BT34" s="6" t="n">
        <v>0</v>
      </c>
      <c r="BU34" s="6"/>
      <c r="BV34" s="6"/>
      <c r="BW34" s="6"/>
      <c r="BX34" s="6"/>
      <c r="BY34" s="6"/>
      <c r="BZ34" s="6"/>
      <c r="CA34" s="6"/>
      <c r="CB34" s="6" t="n">
        <v>268</v>
      </c>
      <c r="CC34" s="6" t="n">
        <v>14</v>
      </c>
      <c r="CD34" s="6" t="n">
        <v>6</v>
      </c>
      <c r="CE34" s="6" t="n">
        <v>0</v>
      </c>
      <c r="CF34" s="6"/>
      <c r="CG34" s="6"/>
      <c r="CH34" s="6"/>
      <c r="CI34" s="6"/>
      <c r="CJ34" s="6"/>
      <c r="CK34" s="6" t="n">
        <v>2684</v>
      </c>
      <c r="CL34" s="6"/>
      <c r="CM34" s="6" t="n">
        <v>64</v>
      </c>
      <c r="CN34" s="6" t="n">
        <v>2</v>
      </c>
      <c r="CO34" s="6" t="n">
        <v>2</v>
      </c>
      <c r="CP34" s="6" t="n">
        <v>2</v>
      </c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 t="n">
        <v>39</v>
      </c>
      <c r="DJ34" s="6" t="n">
        <v>3</v>
      </c>
      <c r="DK34" s="6" t="n">
        <v>0</v>
      </c>
      <c r="DL34" s="6" t="n">
        <v>0</v>
      </c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 t="n">
        <v>108</v>
      </c>
      <c r="HE34" s="6" t="n">
        <v>2</v>
      </c>
      <c r="HF34" s="6" t="n">
        <v>0</v>
      </c>
      <c r="HG34" s="6" t="n">
        <v>0</v>
      </c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9"/>
      <c r="HW34" s="9"/>
      <c r="HX34" s="9"/>
      <c r="HY34" s="9"/>
      <c r="HZ34" s="6"/>
      <c r="IA34" s="70" t="n">
        <v>43893</v>
      </c>
      <c r="IB34" s="6"/>
      <c r="IC34" s="6"/>
      <c r="ID34" s="6"/>
      <c r="IE34" s="6"/>
      <c r="IF34" s="6"/>
      <c r="IG34" s="6"/>
      <c r="IH34" s="6"/>
      <c r="II34" s="9"/>
      <c r="IJ34" s="9"/>
      <c r="IK34" s="9"/>
      <c r="IL34" s="9"/>
      <c r="IM34" s="6"/>
      <c r="IN34" s="6"/>
      <c r="IO34" s="6"/>
      <c r="IP34" s="6"/>
      <c r="IQ34" s="6"/>
      <c r="IR34" s="6"/>
      <c r="IS34" s="6"/>
      <c r="IT34" s="9"/>
      <c r="IU34" s="9"/>
      <c r="IV34" s="9"/>
      <c r="IW34" s="9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</row>
    <row r="35" s="40" customFormat="true" ht="22" hidden="false" customHeight="true" outlineLevel="0" collapsed="false">
      <c r="A35" s="70" t="n">
        <v>43894</v>
      </c>
      <c r="B35" s="6" t="n">
        <v>93233</v>
      </c>
      <c r="C35" s="6" t="n">
        <f aca="false">(B35-B34)</f>
        <v>2245</v>
      </c>
      <c r="D35" s="6" t="n">
        <v>3229</v>
      </c>
      <c r="E35" s="6" t="n">
        <f aca="false">(D35-D34)</f>
        <v>79</v>
      </c>
      <c r="F35" s="6"/>
      <c r="G35" s="6"/>
      <c r="H35" s="6"/>
      <c r="I35" s="6"/>
      <c r="J35" s="71" t="n">
        <v>12668</v>
      </c>
      <c r="K35" s="71" t="n">
        <f aca="false">J35-J34</f>
        <v>2102</v>
      </c>
      <c r="L35" s="71" t="n">
        <v>214</v>
      </c>
      <c r="M35" s="71" t="n">
        <f aca="false">L35-L34</f>
        <v>48</v>
      </c>
      <c r="N35" s="4" t="n">
        <v>5328</v>
      </c>
      <c r="O35" s="6" t="n">
        <v>516</v>
      </c>
      <c r="P35" s="6" t="n">
        <v>32</v>
      </c>
      <c r="Q35" s="6" t="n">
        <v>4</v>
      </c>
      <c r="R35" s="6"/>
      <c r="S35" s="6"/>
      <c r="T35" s="6"/>
      <c r="U35" s="6"/>
      <c r="V35" s="6"/>
      <c r="W35" s="74" t="n">
        <v>136707</v>
      </c>
      <c r="X35" s="6"/>
      <c r="Y35" s="6" t="n">
        <v>2502</v>
      </c>
      <c r="Z35" s="6" t="n">
        <v>466</v>
      </c>
      <c r="AA35" s="6" t="n">
        <v>80</v>
      </c>
      <c r="AB35" s="6" t="n">
        <v>28</v>
      </c>
      <c r="AC35" s="6"/>
      <c r="AD35" s="6"/>
      <c r="AE35" s="6"/>
      <c r="AF35" s="6"/>
      <c r="AG35" s="6"/>
      <c r="AH35" s="6"/>
      <c r="AI35" s="6"/>
      <c r="AJ35" s="6" t="n">
        <v>2336</v>
      </c>
      <c r="AK35" s="6" t="n">
        <v>835</v>
      </c>
      <c r="AL35" s="6" t="n">
        <v>77</v>
      </c>
      <c r="AM35" s="6" t="n">
        <v>11</v>
      </c>
      <c r="AN35" s="6"/>
      <c r="AO35" s="6"/>
      <c r="AP35" s="6"/>
      <c r="AQ35" s="6"/>
      <c r="AR35" s="6"/>
      <c r="AS35" s="6"/>
      <c r="AT35" s="6"/>
      <c r="AU35" s="72" t="n">
        <v>212</v>
      </c>
      <c r="AV35" s="6" t="n">
        <v>21</v>
      </c>
      <c r="AW35" s="6" t="n">
        <v>4</v>
      </c>
      <c r="AX35" s="6" t="n">
        <v>1</v>
      </c>
      <c r="AY35" s="6"/>
      <c r="AZ35" s="6"/>
      <c r="BA35" s="6"/>
      <c r="BB35" s="6"/>
      <c r="BC35" s="6"/>
      <c r="BD35" s="6"/>
      <c r="BE35" s="6"/>
      <c r="BF35" s="6" t="n">
        <v>196</v>
      </c>
      <c r="BG35" s="6" t="n">
        <v>39</v>
      </c>
      <c r="BH35" s="6" t="n">
        <v>0</v>
      </c>
      <c r="BI35" s="6" t="n">
        <v>0</v>
      </c>
      <c r="BJ35" s="6"/>
      <c r="BK35" s="6"/>
      <c r="BL35" s="6"/>
      <c r="BM35" s="6"/>
      <c r="BN35" s="6"/>
      <c r="BO35" s="6"/>
      <c r="BP35" s="6"/>
      <c r="BQ35" s="6" t="n">
        <v>151</v>
      </c>
      <c r="BR35" s="6" t="n">
        <v>37</v>
      </c>
      <c r="BS35" s="6" t="n">
        <v>0</v>
      </c>
      <c r="BT35" s="6" t="n">
        <v>0</v>
      </c>
      <c r="BU35" s="6"/>
      <c r="BV35" s="6"/>
      <c r="BW35" s="6"/>
      <c r="BX35" s="6"/>
      <c r="BY35" s="6"/>
      <c r="BZ35" s="6"/>
      <c r="CA35" s="6"/>
      <c r="CB35" s="6" t="n">
        <v>284</v>
      </c>
      <c r="CC35" s="6" t="n">
        <v>16</v>
      </c>
      <c r="CD35" s="6" t="n">
        <v>6</v>
      </c>
      <c r="CE35" s="6" t="n">
        <v>0</v>
      </c>
      <c r="CF35" s="6"/>
      <c r="CG35" s="6"/>
      <c r="CH35" s="6"/>
      <c r="CI35" s="6"/>
      <c r="CJ35" s="6"/>
      <c r="CK35" s="6" t="n">
        <v>6519</v>
      </c>
      <c r="CL35" s="6"/>
      <c r="CM35" s="6" t="n">
        <v>108</v>
      </c>
      <c r="CN35" s="6" t="n">
        <v>44</v>
      </c>
      <c r="CO35" s="6" t="n">
        <v>6</v>
      </c>
      <c r="CP35" s="6" t="n">
        <v>4</v>
      </c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 t="n">
        <v>51</v>
      </c>
      <c r="DJ35" s="6" t="n">
        <v>12</v>
      </c>
      <c r="DK35" s="6" t="n">
        <v>0</v>
      </c>
      <c r="DL35" s="6" t="n">
        <v>0</v>
      </c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 t="n">
        <v>110</v>
      </c>
      <c r="HE35" s="6" t="n">
        <v>2</v>
      </c>
      <c r="HF35" s="6" t="n">
        <v>0</v>
      </c>
      <c r="HG35" s="6" t="n">
        <v>0</v>
      </c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9"/>
      <c r="HW35" s="9"/>
      <c r="HX35" s="9"/>
      <c r="HY35" s="9"/>
      <c r="HZ35" s="6"/>
      <c r="IA35" s="70" t="n">
        <v>43894</v>
      </c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</row>
    <row r="36" s="42" customFormat="true" ht="22" hidden="false" customHeight="true" outlineLevel="0" collapsed="false">
      <c r="A36" s="80" t="n">
        <v>43895</v>
      </c>
      <c r="B36" s="74" t="n">
        <v>95478</v>
      </c>
      <c r="C36" s="74" t="n">
        <f aca="false">(B36-B35)</f>
        <v>2245</v>
      </c>
      <c r="D36" s="74" t="n">
        <v>3312</v>
      </c>
      <c r="E36" s="74" t="n">
        <f aca="false">(D36-D35)</f>
        <v>83</v>
      </c>
      <c r="F36" s="74"/>
      <c r="G36" s="74"/>
      <c r="H36" s="74"/>
      <c r="I36" s="74"/>
      <c r="J36" s="76" t="n">
        <v>14768</v>
      </c>
      <c r="K36" s="76" t="n">
        <f aca="false">J36-J35</f>
        <v>2100</v>
      </c>
      <c r="L36" s="76" t="n">
        <v>267</v>
      </c>
      <c r="M36" s="76" t="n">
        <f aca="false">L36-L35</f>
        <v>53</v>
      </c>
      <c r="N36" s="77" t="n">
        <v>5766</v>
      </c>
      <c r="O36" s="74" t="n">
        <v>438</v>
      </c>
      <c r="P36" s="74" t="n">
        <v>35</v>
      </c>
      <c r="Q36" s="74" t="n">
        <v>3</v>
      </c>
      <c r="R36" s="74"/>
      <c r="S36" s="74"/>
      <c r="T36" s="74"/>
      <c r="U36" s="74"/>
      <c r="V36" s="74"/>
      <c r="W36" s="74" t="n">
        <v>146541</v>
      </c>
      <c r="X36" s="74"/>
      <c r="Y36" s="74" t="n">
        <v>3089</v>
      </c>
      <c r="Z36" s="74" t="n">
        <v>587</v>
      </c>
      <c r="AA36" s="74" t="n">
        <v>107</v>
      </c>
      <c r="AB36" s="74" t="n">
        <v>27</v>
      </c>
      <c r="AC36" s="74"/>
      <c r="AD36" s="74"/>
      <c r="AE36" s="74"/>
      <c r="AF36" s="74"/>
      <c r="AG36" s="74"/>
      <c r="AH36" s="74"/>
      <c r="AI36" s="74"/>
      <c r="AJ36" s="74" t="n">
        <v>2922</v>
      </c>
      <c r="AK36" s="74" t="n">
        <v>586</v>
      </c>
      <c r="AL36" s="74" t="n">
        <v>92</v>
      </c>
      <c r="AM36" s="74" t="n">
        <v>15</v>
      </c>
      <c r="AN36" s="74"/>
      <c r="AO36" s="74"/>
      <c r="AP36" s="74"/>
      <c r="AQ36" s="74"/>
      <c r="AR36" s="74"/>
      <c r="AS36" s="74"/>
      <c r="AT36" s="74"/>
      <c r="AU36" s="78" t="n">
        <v>282</v>
      </c>
      <c r="AV36" s="74" t="n">
        <v>70</v>
      </c>
      <c r="AW36" s="74" t="n">
        <v>4</v>
      </c>
      <c r="AX36" s="74" t="n">
        <v>0</v>
      </c>
      <c r="AY36" s="74"/>
      <c r="AZ36" s="74"/>
      <c r="BA36" s="74"/>
      <c r="BB36" s="74"/>
      <c r="BC36" s="74"/>
      <c r="BD36" s="74"/>
      <c r="BE36" s="74"/>
      <c r="BF36" s="74" t="n">
        <v>262</v>
      </c>
      <c r="BG36" s="74" t="n">
        <v>66</v>
      </c>
      <c r="BH36" s="74" t="n">
        <v>0</v>
      </c>
      <c r="BI36" s="74" t="n">
        <v>0</v>
      </c>
      <c r="BJ36" s="74"/>
      <c r="BK36" s="74"/>
      <c r="BL36" s="74"/>
      <c r="BM36" s="74"/>
      <c r="BN36" s="74"/>
      <c r="BO36" s="74"/>
      <c r="BP36" s="74"/>
      <c r="BQ36" s="74" t="n">
        <v>198</v>
      </c>
      <c r="BR36" s="74" t="n">
        <v>47</v>
      </c>
      <c r="BS36" s="74" t="n">
        <v>1</v>
      </c>
      <c r="BT36" s="74" t="n">
        <v>1</v>
      </c>
      <c r="BU36" s="74"/>
      <c r="BV36" s="74"/>
      <c r="BW36" s="74"/>
      <c r="BX36" s="74"/>
      <c r="BY36" s="74"/>
      <c r="BZ36" s="74"/>
      <c r="CA36" s="74"/>
      <c r="CB36" s="74" t="n">
        <v>317</v>
      </c>
      <c r="CC36" s="74" t="n">
        <v>33</v>
      </c>
      <c r="CD36" s="74" t="n">
        <v>6</v>
      </c>
      <c r="CE36" s="74" t="n">
        <v>0</v>
      </c>
      <c r="CF36" s="74"/>
      <c r="CG36" s="74"/>
      <c r="CH36" s="74"/>
      <c r="CI36" s="74"/>
      <c r="CJ36" s="74"/>
      <c r="CK36" s="74" t="n">
        <v>6777</v>
      </c>
      <c r="CL36" s="74"/>
      <c r="CM36" s="74" t="n">
        <v>129</v>
      </c>
      <c r="CN36" s="74" t="n">
        <v>21</v>
      </c>
      <c r="CO36" s="74" t="n">
        <v>9</v>
      </c>
      <c r="CP36" s="74" t="n">
        <v>3</v>
      </c>
      <c r="CQ36" s="74"/>
      <c r="CR36" s="74"/>
      <c r="CS36" s="74"/>
      <c r="CT36" s="74"/>
      <c r="CU36" s="74"/>
      <c r="CV36" s="74" t="n">
        <v>866</v>
      </c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 t="n">
        <v>89</v>
      </c>
      <c r="DJ36" s="74" t="n">
        <v>38</v>
      </c>
      <c r="DK36" s="74" t="n">
        <v>0</v>
      </c>
      <c r="DL36" s="74" t="n">
        <v>0</v>
      </c>
      <c r="DM36" s="74"/>
      <c r="DN36" s="74"/>
      <c r="DO36" s="74"/>
      <c r="DP36" s="74"/>
      <c r="DQ36" s="74"/>
      <c r="DR36" s="74"/>
      <c r="DS36" s="74"/>
      <c r="DT36" s="74"/>
      <c r="DU36" s="74"/>
      <c r="DV36" s="74"/>
      <c r="DW36" s="74"/>
      <c r="DX36" s="74"/>
      <c r="DY36" s="74"/>
      <c r="DZ36" s="74"/>
      <c r="EA36" s="74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4"/>
      <c r="EM36" s="74"/>
      <c r="EN36" s="74"/>
      <c r="EO36" s="74"/>
      <c r="EP36" s="74"/>
      <c r="EQ36" s="74"/>
      <c r="ER36" s="74"/>
      <c r="ES36" s="74"/>
      <c r="ET36" s="74"/>
      <c r="EU36" s="74"/>
      <c r="EV36" s="74"/>
      <c r="EW36" s="74"/>
      <c r="EX36" s="74"/>
      <c r="EY36" s="74"/>
      <c r="EZ36" s="74"/>
      <c r="FA36" s="74"/>
      <c r="FB36" s="74"/>
      <c r="FC36" s="74"/>
      <c r="FD36" s="74"/>
      <c r="FE36" s="74"/>
      <c r="FF36" s="74"/>
      <c r="FG36" s="74"/>
      <c r="FH36" s="74"/>
      <c r="FI36" s="74"/>
      <c r="FJ36" s="74"/>
      <c r="FK36" s="74"/>
      <c r="FL36" s="74"/>
      <c r="FM36" s="74"/>
      <c r="FN36" s="74"/>
      <c r="FO36" s="74"/>
      <c r="FP36" s="74"/>
      <c r="FQ36" s="74"/>
      <c r="FR36" s="74"/>
      <c r="FS36" s="74"/>
      <c r="FT36" s="74"/>
      <c r="FU36" s="74"/>
      <c r="FV36" s="74"/>
      <c r="FW36" s="74"/>
      <c r="FX36" s="74"/>
      <c r="FY36" s="74"/>
      <c r="FZ36" s="74"/>
      <c r="GA36" s="74"/>
      <c r="GB36" s="74"/>
      <c r="GC36" s="74"/>
      <c r="GD36" s="74"/>
      <c r="GE36" s="74"/>
      <c r="GF36" s="74"/>
      <c r="GG36" s="74"/>
      <c r="GH36" s="74"/>
      <c r="GI36" s="74"/>
      <c r="GJ36" s="74"/>
      <c r="GK36" s="74"/>
      <c r="GL36" s="74"/>
      <c r="GM36" s="74"/>
      <c r="GN36" s="74"/>
      <c r="GO36" s="74"/>
      <c r="GP36" s="74"/>
      <c r="GQ36" s="74"/>
      <c r="GR36" s="74"/>
      <c r="GS36" s="74"/>
      <c r="GT36" s="74"/>
      <c r="GU36" s="74"/>
      <c r="GV36" s="74"/>
      <c r="GW36" s="74"/>
      <c r="GX36" s="74"/>
      <c r="GY36" s="74"/>
      <c r="GZ36" s="74"/>
      <c r="HA36" s="74"/>
      <c r="HB36" s="74"/>
      <c r="HC36" s="74"/>
      <c r="HD36" s="74" t="n">
        <v>110</v>
      </c>
      <c r="HE36" s="74" t="n">
        <v>0</v>
      </c>
      <c r="HF36" s="74" t="n">
        <v>0</v>
      </c>
      <c r="HG36" s="74" t="n">
        <v>0</v>
      </c>
      <c r="HH36" s="74"/>
      <c r="HI36" s="74"/>
      <c r="HJ36" s="74"/>
      <c r="HK36" s="74"/>
      <c r="HL36" s="74"/>
      <c r="HM36" s="74"/>
      <c r="HN36" s="74"/>
      <c r="HO36" s="74"/>
      <c r="HP36" s="74"/>
      <c r="HQ36" s="74"/>
      <c r="HR36" s="74"/>
      <c r="HS36" s="74"/>
      <c r="HT36" s="74"/>
      <c r="HU36" s="74"/>
      <c r="HV36" s="79"/>
      <c r="HW36" s="79"/>
      <c r="HX36" s="79"/>
      <c r="HY36" s="79"/>
      <c r="HZ36" s="74"/>
      <c r="IA36" s="80" t="n">
        <v>43895</v>
      </c>
      <c r="IJ36" s="79"/>
      <c r="IK36" s="79"/>
      <c r="IL36" s="79"/>
      <c r="IZ36" s="81"/>
      <c r="JA36" s="81"/>
      <c r="JB36" s="81"/>
      <c r="JC36" s="81"/>
      <c r="JD36" s="81"/>
      <c r="JE36" s="81"/>
      <c r="JF36" s="81"/>
      <c r="JG36" s="81"/>
      <c r="JH36" s="81"/>
      <c r="JI36" s="81"/>
      <c r="JJ36" s="81"/>
      <c r="JK36" s="81"/>
      <c r="JL36" s="81"/>
      <c r="JM36" s="81"/>
      <c r="JN36" s="81"/>
      <c r="JO36" s="81"/>
      <c r="JP36" s="81"/>
      <c r="JQ36" s="81"/>
      <c r="JR36" s="81"/>
      <c r="JS36" s="81"/>
      <c r="JT36" s="81"/>
      <c r="JU36" s="81"/>
      <c r="JV36" s="81"/>
      <c r="JW36" s="81"/>
      <c r="JX36" s="81"/>
      <c r="JY36" s="81"/>
      <c r="JZ36" s="81"/>
      <c r="KA36" s="81"/>
      <c r="KB36" s="81"/>
      <c r="KC36" s="81"/>
      <c r="KD36" s="81"/>
      <c r="KE36" s="81"/>
      <c r="KF36" s="81"/>
      <c r="KG36" s="81"/>
      <c r="KH36" s="81"/>
      <c r="KI36" s="81"/>
      <c r="KJ36" s="81"/>
      <c r="KK36" s="81"/>
      <c r="KL36" s="81"/>
      <c r="KM36" s="81"/>
      <c r="KN36" s="81"/>
      <c r="KO36" s="81"/>
      <c r="KP36" s="81"/>
      <c r="KQ36" s="81"/>
      <c r="KR36" s="81"/>
      <c r="KS36" s="81"/>
      <c r="KT36" s="81"/>
      <c r="KU36" s="81"/>
      <c r="KV36" s="81"/>
      <c r="KW36" s="81"/>
      <c r="KX36" s="81"/>
      <c r="KY36" s="81"/>
      <c r="KZ36" s="81"/>
      <c r="LA36" s="81"/>
      <c r="LB36" s="81"/>
      <c r="LC36" s="81"/>
      <c r="LD36" s="81"/>
      <c r="LE36" s="81"/>
      <c r="LF36" s="81"/>
      <c r="LG36" s="81"/>
      <c r="LH36" s="81"/>
      <c r="LI36" s="81"/>
      <c r="LJ36" s="81"/>
      <c r="LK36" s="81"/>
      <c r="LL36" s="81"/>
      <c r="LM36" s="81"/>
      <c r="LN36" s="81"/>
      <c r="LO36" s="81"/>
      <c r="LP36" s="81"/>
      <c r="LQ36" s="81"/>
      <c r="LR36" s="81"/>
      <c r="LS36" s="81"/>
      <c r="LT36" s="81"/>
      <c r="LU36" s="81"/>
      <c r="LV36" s="81"/>
    </row>
    <row r="37" s="2" customFormat="true" ht="22" hidden="false" customHeight="true" outlineLevel="0" collapsed="false">
      <c r="A37" s="70" t="n">
        <v>43896</v>
      </c>
      <c r="B37" s="6" t="n">
        <v>98294</v>
      </c>
      <c r="C37" s="6" t="n">
        <f aca="false">(B37-B36)</f>
        <v>2816</v>
      </c>
      <c r="D37" s="6" t="n">
        <v>3408</v>
      </c>
      <c r="E37" s="6" t="n">
        <f aca="false">(D37-D36)</f>
        <v>96</v>
      </c>
      <c r="F37" s="6"/>
      <c r="G37" s="6"/>
      <c r="H37" s="6"/>
      <c r="I37" s="6"/>
      <c r="J37" s="71" t="n">
        <v>17481</v>
      </c>
      <c r="K37" s="71" t="n">
        <f aca="false">J37-J36</f>
        <v>2713</v>
      </c>
      <c r="L37" s="71" t="n">
        <v>335</v>
      </c>
      <c r="M37" s="71" t="n">
        <f aca="false">L37-L36</f>
        <v>68</v>
      </c>
      <c r="N37" s="4" t="n">
        <v>6284</v>
      </c>
      <c r="O37" s="6" t="n">
        <v>518</v>
      </c>
      <c r="P37" s="6" t="n">
        <v>42</v>
      </c>
      <c r="Q37" s="6" t="n">
        <v>7</v>
      </c>
      <c r="R37" s="6"/>
      <c r="S37" s="6"/>
      <c r="T37" s="6"/>
      <c r="U37" s="6"/>
      <c r="V37" s="6"/>
      <c r="W37" s="74" t="n">
        <v>164740</v>
      </c>
      <c r="X37" s="6"/>
      <c r="Y37" s="6" t="n">
        <v>3858</v>
      </c>
      <c r="Z37" s="6" t="n">
        <v>769</v>
      </c>
      <c r="AA37" s="6" t="n">
        <v>148</v>
      </c>
      <c r="AB37" s="6" t="n">
        <v>41</v>
      </c>
      <c r="AC37" s="6"/>
      <c r="AD37" s="6"/>
      <c r="AE37" s="6"/>
      <c r="AF37" s="6"/>
      <c r="AG37" s="6"/>
      <c r="AH37" s="6"/>
      <c r="AI37" s="6"/>
      <c r="AJ37" s="6" t="n">
        <v>3513</v>
      </c>
      <c r="AK37" s="6" t="n">
        <v>591</v>
      </c>
      <c r="AL37" s="6" t="n">
        <v>107</v>
      </c>
      <c r="AM37" s="6" t="n">
        <v>15</v>
      </c>
      <c r="AN37" s="6"/>
      <c r="AO37" s="6"/>
      <c r="AP37" s="6"/>
      <c r="AQ37" s="6"/>
      <c r="AR37" s="6"/>
      <c r="AS37" s="6"/>
      <c r="AT37" s="6"/>
      <c r="AU37" s="72" t="n">
        <v>420</v>
      </c>
      <c r="AV37" s="6" t="n">
        <v>138</v>
      </c>
      <c r="AW37" s="6" t="n">
        <v>6</v>
      </c>
      <c r="AX37" s="6" t="n">
        <v>2</v>
      </c>
      <c r="AY37" s="6"/>
      <c r="AZ37" s="6"/>
      <c r="BA37" s="6"/>
      <c r="BB37" s="6"/>
      <c r="BC37" s="6"/>
      <c r="BD37" s="6"/>
      <c r="BE37" s="6"/>
      <c r="BF37" s="6" t="n">
        <v>534</v>
      </c>
      <c r="BG37" s="6" t="n">
        <v>272</v>
      </c>
      <c r="BH37" s="6" t="n">
        <v>0</v>
      </c>
      <c r="BI37" s="6" t="n">
        <v>0</v>
      </c>
      <c r="BJ37" s="6"/>
      <c r="BK37" s="6"/>
      <c r="BL37" s="6"/>
      <c r="BM37" s="6"/>
      <c r="BN37" s="6"/>
      <c r="BO37" s="6"/>
      <c r="BP37" s="6"/>
      <c r="BQ37" s="6" t="n">
        <v>257</v>
      </c>
      <c r="BR37" s="6" t="n">
        <v>59</v>
      </c>
      <c r="BS37" s="6" t="n">
        <v>3</v>
      </c>
      <c r="BT37" s="6" t="n">
        <v>2</v>
      </c>
      <c r="BU37" s="6"/>
      <c r="BV37" s="6"/>
      <c r="BW37" s="6"/>
      <c r="BX37" s="6"/>
      <c r="BY37" s="6"/>
      <c r="BZ37" s="6"/>
      <c r="CA37" s="6"/>
      <c r="CB37" s="6" t="n">
        <v>349</v>
      </c>
      <c r="CC37" s="6" t="n">
        <v>32</v>
      </c>
      <c r="CD37" s="6" t="n">
        <v>6</v>
      </c>
      <c r="CE37" s="6" t="n">
        <v>0</v>
      </c>
      <c r="CF37" s="6"/>
      <c r="CG37" s="6"/>
      <c r="CH37" s="6"/>
      <c r="CI37" s="6"/>
      <c r="CJ37" s="6"/>
      <c r="CK37" s="6" t="n">
        <v>7476</v>
      </c>
      <c r="CL37" s="6"/>
      <c r="CM37" s="6" t="n">
        <v>148</v>
      </c>
      <c r="CN37" s="6" t="n">
        <v>19</v>
      </c>
      <c r="CO37" s="6" t="n">
        <v>10</v>
      </c>
      <c r="CP37" s="6" t="n">
        <v>1</v>
      </c>
      <c r="CQ37" s="6"/>
      <c r="CR37" s="6"/>
      <c r="CS37" s="6"/>
      <c r="CT37" s="6"/>
      <c r="CU37" s="6"/>
      <c r="CV37" s="6" t="n">
        <v>1129</v>
      </c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 t="n">
        <v>118</v>
      </c>
      <c r="DJ37" s="6" t="n">
        <v>29</v>
      </c>
      <c r="DK37" s="6" t="n">
        <v>0</v>
      </c>
      <c r="DL37" s="6" t="n">
        <v>0</v>
      </c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 t="n">
        <v>117</v>
      </c>
      <c r="HE37" s="6" t="n">
        <v>7</v>
      </c>
      <c r="HF37" s="6" t="n">
        <v>0</v>
      </c>
      <c r="HG37" s="6" t="n">
        <v>0</v>
      </c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9"/>
      <c r="HW37" s="9"/>
      <c r="HX37" s="9"/>
      <c r="HY37" s="9"/>
      <c r="HZ37" s="6"/>
      <c r="IA37" s="70" t="n">
        <v>43896</v>
      </c>
      <c r="IU37" s="9"/>
      <c r="IV37" s="9"/>
      <c r="IW37" s="9"/>
      <c r="IZ37" s="40"/>
      <c r="JA37" s="40"/>
      <c r="JB37" s="40"/>
      <c r="JC37" s="40"/>
      <c r="JD37" s="40"/>
      <c r="JE37" s="40"/>
      <c r="JF37" s="40"/>
      <c r="JG37" s="40"/>
      <c r="JH37" s="40"/>
      <c r="JI37" s="40"/>
      <c r="JJ37" s="40"/>
      <c r="JK37" s="40"/>
      <c r="JL37" s="40"/>
      <c r="JM37" s="40"/>
      <c r="JN37" s="40"/>
      <c r="JO37" s="40"/>
      <c r="JP37" s="40"/>
      <c r="JQ37" s="40"/>
      <c r="JR37" s="40"/>
      <c r="JS37" s="40"/>
      <c r="JT37" s="40"/>
      <c r="JU37" s="40"/>
      <c r="JV37" s="40"/>
      <c r="JW37" s="40"/>
      <c r="JX37" s="40"/>
      <c r="JY37" s="40"/>
      <c r="JZ37" s="40"/>
      <c r="KA37" s="40"/>
      <c r="KB37" s="40"/>
      <c r="KC37" s="40"/>
      <c r="KD37" s="40"/>
      <c r="KE37" s="40"/>
      <c r="KF37" s="40"/>
      <c r="KG37" s="40"/>
      <c r="KH37" s="40"/>
      <c r="KI37" s="40"/>
      <c r="KJ37" s="40"/>
      <c r="KK37" s="40"/>
      <c r="KL37" s="40"/>
      <c r="KM37" s="40"/>
      <c r="KN37" s="40"/>
      <c r="KO37" s="40"/>
      <c r="KP37" s="40"/>
      <c r="KQ37" s="40"/>
      <c r="KR37" s="40"/>
      <c r="KS37" s="40"/>
      <c r="KT37" s="40"/>
      <c r="KU37" s="40"/>
      <c r="KV37" s="40"/>
      <c r="KW37" s="40"/>
      <c r="KX37" s="40"/>
      <c r="KY37" s="40"/>
      <c r="KZ37" s="40"/>
      <c r="LA37" s="40"/>
      <c r="LB37" s="40"/>
      <c r="LC37" s="40"/>
      <c r="LD37" s="40"/>
      <c r="LE37" s="40"/>
      <c r="LF37" s="40"/>
      <c r="LG37" s="40"/>
      <c r="LH37" s="40"/>
      <c r="LI37" s="40"/>
      <c r="LJ37" s="40"/>
      <c r="LK37" s="40"/>
      <c r="LL37" s="40"/>
      <c r="LM37" s="40"/>
      <c r="LN37" s="40"/>
      <c r="LO37" s="40"/>
      <c r="LP37" s="40"/>
      <c r="LQ37" s="40"/>
      <c r="LR37" s="40"/>
      <c r="LS37" s="40"/>
      <c r="LT37" s="40"/>
      <c r="LU37" s="40"/>
      <c r="LV37" s="40"/>
    </row>
    <row r="38" s="43" customFormat="true" ht="22" hidden="false" customHeight="true" outlineLevel="0" collapsed="false">
      <c r="A38" s="82" t="n">
        <v>43897</v>
      </c>
      <c r="B38" s="7" t="n">
        <v>102090</v>
      </c>
      <c r="C38" s="6" t="n">
        <f aca="false">(B38-B37)</f>
        <v>3796</v>
      </c>
      <c r="D38" s="7" t="n">
        <v>3521</v>
      </c>
      <c r="E38" s="6" t="n">
        <f aca="false">(D38-D37)</f>
        <v>113</v>
      </c>
      <c r="F38" s="7" t="n">
        <v>55932</v>
      </c>
      <c r="G38" s="7" t="n">
        <v>42637</v>
      </c>
      <c r="H38" s="7" t="n">
        <v>6395</v>
      </c>
      <c r="I38" s="7"/>
      <c r="J38" s="83" t="n">
        <v>21231</v>
      </c>
      <c r="K38" s="71" t="n">
        <f aca="false">J38-J37</f>
        <v>3750</v>
      </c>
      <c r="L38" s="83" t="n">
        <v>421</v>
      </c>
      <c r="M38" s="71" t="n">
        <f aca="false">L38-L37</f>
        <v>86</v>
      </c>
      <c r="N38" s="84" t="n">
        <v>6593</v>
      </c>
      <c r="O38" s="7" t="n">
        <v>309</v>
      </c>
      <c r="P38" s="7" t="n">
        <v>43</v>
      </c>
      <c r="Q38" s="7" t="n">
        <v>1</v>
      </c>
      <c r="R38" s="7" t="n">
        <v>135</v>
      </c>
      <c r="S38" s="7" t="n">
        <v>6415</v>
      </c>
      <c r="T38" s="7" t="n">
        <v>52</v>
      </c>
      <c r="U38" s="7"/>
      <c r="V38" s="7"/>
      <c r="W38" s="74" t="n">
        <v>178189</v>
      </c>
      <c r="X38" s="7"/>
      <c r="Y38" s="7" t="n">
        <v>4636</v>
      </c>
      <c r="Z38" s="7" t="n">
        <v>778</v>
      </c>
      <c r="AA38" s="7" t="n">
        <v>197</v>
      </c>
      <c r="AB38" s="7" t="n">
        <v>49</v>
      </c>
      <c r="AC38" s="7" t="n">
        <v>523</v>
      </c>
      <c r="AD38" s="7" t="n">
        <v>3916</v>
      </c>
      <c r="AE38" s="7" t="n">
        <v>462</v>
      </c>
      <c r="AF38" s="7"/>
      <c r="AG38" s="7"/>
      <c r="AH38" s="7"/>
      <c r="AI38" s="7"/>
      <c r="AJ38" s="7" t="n">
        <v>4747</v>
      </c>
      <c r="AK38" s="7" t="n">
        <v>1234</v>
      </c>
      <c r="AL38" s="7" t="n">
        <v>124</v>
      </c>
      <c r="AM38" s="7" t="n">
        <v>17</v>
      </c>
      <c r="AN38" s="7" t="n">
        <v>913</v>
      </c>
      <c r="AO38" s="7" t="n">
        <v>3710</v>
      </c>
      <c r="AP38" s="7" t="n">
        <v>0</v>
      </c>
      <c r="AQ38" s="7"/>
      <c r="AR38" s="7"/>
      <c r="AS38" s="7"/>
      <c r="AT38" s="7"/>
      <c r="AU38" s="85" t="n">
        <v>653</v>
      </c>
      <c r="AV38" s="7" t="n">
        <v>233</v>
      </c>
      <c r="AW38" s="7" t="n">
        <v>9</v>
      </c>
      <c r="AX38" s="7" t="n">
        <v>3</v>
      </c>
      <c r="AY38" s="7" t="n">
        <v>12</v>
      </c>
      <c r="AZ38" s="7" t="n">
        <v>632</v>
      </c>
      <c r="BA38" s="7" t="n">
        <v>23</v>
      </c>
      <c r="BB38" s="7"/>
      <c r="BC38" s="7"/>
      <c r="BD38" s="7"/>
      <c r="BE38" s="7"/>
      <c r="BF38" s="7" t="n">
        <v>670</v>
      </c>
      <c r="BG38" s="7" t="n">
        <v>136</v>
      </c>
      <c r="BH38" s="7" t="n">
        <v>0</v>
      </c>
      <c r="BI38" s="7" t="n">
        <v>0</v>
      </c>
      <c r="BJ38" s="7" t="n">
        <v>17</v>
      </c>
      <c r="BK38" s="7" t="n">
        <v>653</v>
      </c>
      <c r="BL38" s="7" t="n">
        <v>8</v>
      </c>
      <c r="BM38" s="7"/>
      <c r="BN38" s="7"/>
      <c r="BO38" s="7"/>
      <c r="BP38" s="7"/>
      <c r="BQ38" s="7" t="n">
        <v>401</v>
      </c>
      <c r="BR38" s="7" t="n">
        <v>144</v>
      </c>
      <c r="BS38" s="7" t="n">
        <v>8</v>
      </c>
      <c r="BT38" s="7" t="n">
        <v>5</v>
      </c>
      <c r="BU38" s="7" t="n">
        <v>6</v>
      </c>
      <c r="BV38" s="7" t="n">
        <v>387</v>
      </c>
      <c r="BW38" s="7" t="n">
        <v>9</v>
      </c>
      <c r="BX38" s="7"/>
      <c r="BY38" s="7"/>
      <c r="BZ38" s="7"/>
      <c r="CA38" s="7"/>
      <c r="CB38" s="7" t="n">
        <v>420</v>
      </c>
      <c r="CC38" s="7" t="n">
        <v>71</v>
      </c>
      <c r="CD38" s="7" t="n">
        <v>6</v>
      </c>
      <c r="CE38" s="7" t="n">
        <v>0</v>
      </c>
      <c r="CF38" s="7" t="n">
        <v>46</v>
      </c>
      <c r="CG38" s="7" t="n">
        <v>368</v>
      </c>
      <c r="CH38" s="7" t="n">
        <v>34</v>
      </c>
      <c r="CI38" s="7"/>
      <c r="CJ38" s="7"/>
      <c r="CK38" s="7" t="n">
        <v>8029</v>
      </c>
      <c r="CL38" s="7"/>
      <c r="CM38" s="7" t="n">
        <v>317</v>
      </c>
      <c r="CN38" s="7" t="n">
        <v>169</v>
      </c>
      <c r="CO38" s="7" t="n">
        <v>15</v>
      </c>
      <c r="CP38" s="7" t="n">
        <v>5</v>
      </c>
      <c r="CQ38" s="7" t="n">
        <v>15</v>
      </c>
      <c r="CR38" s="7" t="n">
        <v>287</v>
      </c>
      <c r="CS38" s="7" t="n">
        <v>8</v>
      </c>
      <c r="CT38" s="7"/>
      <c r="CU38" s="7"/>
      <c r="CV38" s="6" t="n">
        <v>1794</v>
      </c>
      <c r="CW38" s="7"/>
      <c r="CX38" s="7" t="n">
        <v>214</v>
      </c>
      <c r="CY38" s="7" t="n">
        <v>94</v>
      </c>
      <c r="CZ38" s="7" t="n">
        <v>1</v>
      </c>
      <c r="DA38" s="7" t="n">
        <v>0</v>
      </c>
      <c r="DB38" s="7" t="n">
        <v>3</v>
      </c>
      <c r="DC38" s="7" t="n">
        <v>210</v>
      </c>
      <c r="DD38" s="7" t="n">
        <v>0</v>
      </c>
      <c r="DE38" s="7"/>
      <c r="DF38" s="7"/>
      <c r="DG38" s="7"/>
      <c r="DH38" s="7"/>
      <c r="DI38" s="7" t="n">
        <v>164</v>
      </c>
      <c r="DJ38" s="7" t="n">
        <v>46</v>
      </c>
      <c r="DK38" s="7" t="n">
        <v>2</v>
      </c>
      <c r="DL38" s="7" t="n">
        <v>2</v>
      </c>
      <c r="DM38" s="7" t="n">
        <v>18</v>
      </c>
      <c r="DN38" s="7" t="n">
        <v>144</v>
      </c>
      <c r="DO38" s="7" t="n">
        <v>0</v>
      </c>
      <c r="DP38" s="7"/>
      <c r="DQ38" s="7"/>
      <c r="DR38" s="7"/>
      <c r="DS38" s="7"/>
      <c r="DT38" s="7" t="n">
        <v>137</v>
      </c>
      <c r="DU38" s="7" t="n">
        <v>43</v>
      </c>
      <c r="DV38" s="7" t="n">
        <v>0</v>
      </c>
      <c r="DW38" s="7" t="n">
        <v>0</v>
      </c>
      <c r="DX38" s="7" t="n">
        <v>1</v>
      </c>
      <c r="DY38" s="7" t="n">
        <v>136</v>
      </c>
      <c r="DZ38" s="7" t="n">
        <v>0</v>
      </c>
      <c r="EA38" s="7"/>
      <c r="EB38" s="7"/>
      <c r="EC38" s="7"/>
      <c r="ED38" s="7"/>
      <c r="EE38" s="7" t="n">
        <v>128</v>
      </c>
      <c r="EF38" s="7" t="n">
        <v>46</v>
      </c>
      <c r="EG38" s="7" t="n">
        <v>1</v>
      </c>
      <c r="EH38" s="7" t="n">
        <v>1</v>
      </c>
      <c r="EI38" s="7" t="n">
        <v>0</v>
      </c>
      <c r="EJ38" s="7" t="n">
        <v>127</v>
      </c>
      <c r="EK38" s="7" t="n">
        <v>1</v>
      </c>
      <c r="EL38" s="7"/>
      <c r="EM38" s="7"/>
      <c r="EN38" s="7"/>
      <c r="EO38" s="7"/>
      <c r="EP38" s="7" t="n">
        <v>127</v>
      </c>
      <c r="EQ38" s="7" t="n">
        <v>33</v>
      </c>
      <c r="ER38" s="7" t="n">
        <v>0</v>
      </c>
      <c r="ES38" s="7" t="n">
        <v>0</v>
      </c>
      <c r="ET38" s="7" t="n">
        <v>1</v>
      </c>
      <c r="EU38" s="7" t="n">
        <v>126</v>
      </c>
      <c r="EV38" s="7" t="n">
        <v>0</v>
      </c>
      <c r="EW38" s="7"/>
      <c r="EX38" s="7"/>
      <c r="EY38" s="7"/>
      <c r="EZ38" s="7"/>
      <c r="FA38" s="7" t="n">
        <v>23</v>
      </c>
      <c r="FB38" s="7" t="n">
        <v>3</v>
      </c>
      <c r="FC38" s="7" t="n">
        <v>0</v>
      </c>
      <c r="FD38" s="7" t="n">
        <v>0</v>
      </c>
      <c r="FE38" s="7" t="n">
        <v>1</v>
      </c>
      <c r="FF38" s="7" t="n">
        <v>22</v>
      </c>
      <c r="FG38" s="7" t="n">
        <v>0</v>
      </c>
      <c r="FH38" s="7"/>
      <c r="FI38" s="7"/>
      <c r="FJ38" s="7"/>
      <c r="FK38" s="7"/>
      <c r="FL38" s="7" t="n">
        <v>109</v>
      </c>
      <c r="FM38" s="7" t="n">
        <v>59</v>
      </c>
      <c r="FN38" s="7" t="n">
        <v>0</v>
      </c>
      <c r="FO38" s="7" t="n">
        <v>0</v>
      </c>
      <c r="FP38" s="7" t="n">
        <v>1</v>
      </c>
      <c r="FQ38" s="7" t="n">
        <v>108</v>
      </c>
      <c r="FR38" s="7" t="n">
        <v>1</v>
      </c>
      <c r="FS38" s="7"/>
      <c r="FT38" s="7"/>
      <c r="FU38" s="7"/>
      <c r="FV38" s="7"/>
      <c r="FW38" s="7" t="n">
        <v>66</v>
      </c>
      <c r="FX38" s="7" t="n">
        <v>23</v>
      </c>
      <c r="FY38" s="7" t="n">
        <v>0</v>
      </c>
      <c r="FZ38" s="7" t="n">
        <v>0</v>
      </c>
      <c r="GA38" s="7" t="n">
        <v>2</v>
      </c>
      <c r="GB38" s="7" t="n">
        <v>64</v>
      </c>
      <c r="GC38" s="7" t="n">
        <v>1</v>
      </c>
      <c r="GD38" s="7"/>
      <c r="GE38" s="7"/>
      <c r="GF38" s="7"/>
      <c r="GG38" s="7"/>
      <c r="GH38" s="7" t="n">
        <v>11</v>
      </c>
      <c r="GI38" s="7" t="n">
        <v>3</v>
      </c>
      <c r="GJ38" s="7" t="n">
        <v>0</v>
      </c>
      <c r="GK38" s="7" t="n">
        <v>0</v>
      </c>
      <c r="GL38" s="7" t="n">
        <v>0</v>
      </c>
      <c r="GM38" s="7" t="n">
        <v>11</v>
      </c>
      <c r="GN38" s="7" t="n">
        <v>0</v>
      </c>
      <c r="GO38" s="7"/>
      <c r="GP38" s="7"/>
      <c r="GQ38" s="7"/>
      <c r="GR38" s="7"/>
      <c r="GS38" s="7" t="n">
        <v>60</v>
      </c>
      <c r="GT38" s="7" t="n">
        <v>5</v>
      </c>
      <c r="GU38" s="7" t="n">
        <v>0</v>
      </c>
      <c r="GV38" s="7" t="n">
        <v>0</v>
      </c>
      <c r="GW38" s="7" t="n">
        <v>4</v>
      </c>
      <c r="GX38" s="7" t="n">
        <v>56</v>
      </c>
      <c r="GY38" s="7" t="n">
        <v>0</v>
      </c>
      <c r="GZ38" s="7"/>
      <c r="HA38" s="7"/>
      <c r="HB38" s="7"/>
      <c r="HC38" s="7"/>
      <c r="HD38" s="7" t="n">
        <v>130</v>
      </c>
      <c r="HE38" s="7" t="n">
        <v>13</v>
      </c>
      <c r="HF38" s="7" t="n">
        <v>0</v>
      </c>
      <c r="HG38" s="7" t="n">
        <v>0</v>
      </c>
      <c r="HH38" s="7" t="n">
        <v>82</v>
      </c>
      <c r="HI38" s="7" t="n">
        <v>48</v>
      </c>
      <c r="HJ38" s="7" t="n">
        <v>9</v>
      </c>
      <c r="HK38" s="7"/>
      <c r="HL38" s="7"/>
      <c r="HM38" s="7"/>
      <c r="HN38" s="7"/>
      <c r="HO38" s="7" t="n">
        <v>83</v>
      </c>
      <c r="HP38" s="7" t="n">
        <v>28</v>
      </c>
      <c r="HQ38" s="7" t="n">
        <v>0</v>
      </c>
      <c r="HR38" s="7" t="n">
        <v>0</v>
      </c>
      <c r="HS38" s="7" t="n">
        <v>23</v>
      </c>
      <c r="HT38" s="7" t="n">
        <v>60</v>
      </c>
      <c r="HU38" s="7" t="n">
        <v>0</v>
      </c>
      <c r="HV38" s="9"/>
      <c r="HW38" s="9"/>
      <c r="HX38" s="9"/>
      <c r="HY38" s="9"/>
      <c r="HZ38" s="7"/>
      <c r="IA38" s="82" t="n">
        <v>43897</v>
      </c>
      <c r="IB38" s="86" t="n">
        <v>5</v>
      </c>
      <c r="IC38" s="87" t="n">
        <v>4</v>
      </c>
      <c r="ID38" s="86"/>
      <c r="IE38" s="86"/>
      <c r="IF38" s="86"/>
      <c r="IG38" s="88" t="n">
        <v>5</v>
      </c>
      <c r="IH38" s="86"/>
      <c r="II38" s="7"/>
      <c r="IJ38" s="9"/>
      <c r="IK38" s="9"/>
      <c r="IL38" s="9"/>
      <c r="IM38" s="86" t="n">
        <v>5</v>
      </c>
      <c r="IN38" s="87" t="n">
        <v>1</v>
      </c>
      <c r="IO38" s="86"/>
      <c r="IP38" s="86"/>
      <c r="IQ38" s="86"/>
      <c r="IR38" s="88" t="n">
        <v>5</v>
      </c>
      <c r="IS38" s="86"/>
      <c r="IT38" s="7"/>
      <c r="IX38" s="86" t="n">
        <v>5</v>
      </c>
      <c r="IY38" s="89"/>
      <c r="IZ38" s="86"/>
      <c r="JA38" s="86"/>
      <c r="JB38" s="86" t="n">
        <v>1</v>
      </c>
      <c r="JC38" s="88" t="n">
        <v>4</v>
      </c>
      <c r="JD38" s="86"/>
      <c r="JE38" s="7"/>
      <c r="JI38" s="86" t="n">
        <v>4</v>
      </c>
      <c r="JJ38" s="87" t="n">
        <v>2</v>
      </c>
      <c r="JK38" s="86"/>
      <c r="JL38" s="86"/>
      <c r="JM38" s="86"/>
      <c r="JN38" s="88" t="n">
        <v>4</v>
      </c>
      <c r="JO38" s="86"/>
      <c r="JP38" s="7"/>
      <c r="JT38" s="86" t="n">
        <v>31</v>
      </c>
      <c r="JU38" s="87" t="n">
        <v>1</v>
      </c>
      <c r="JV38" s="86"/>
      <c r="JW38" s="86"/>
      <c r="JX38" s="86" t="n">
        <v>3</v>
      </c>
      <c r="JY38" s="88" t="n">
        <v>28</v>
      </c>
      <c r="JZ38" s="86"/>
      <c r="KE38" s="86" t="n">
        <v>1</v>
      </c>
      <c r="KF38" s="87" t="n">
        <v>1</v>
      </c>
      <c r="KG38" s="86"/>
      <c r="KH38" s="86"/>
      <c r="KI38" s="86"/>
      <c r="KJ38" s="88" t="n">
        <v>1</v>
      </c>
      <c r="KK38" s="86"/>
      <c r="KL38" s="7"/>
      <c r="KP38" s="86" t="n">
        <v>5</v>
      </c>
      <c r="KQ38" s="87" t="n">
        <v>2</v>
      </c>
      <c r="KR38" s="86" t="n">
        <v>1</v>
      </c>
      <c r="KS38" s="86"/>
      <c r="KT38" s="86" t="n">
        <v>2</v>
      </c>
      <c r="KU38" s="88" t="n">
        <v>2</v>
      </c>
      <c r="KV38" s="86" t="n">
        <v>1</v>
      </c>
      <c r="KW38" s="7"/>
      <c r="LA38" s="86" t="n">
        <v>13</v>
      </c>
      <c r="LB38" s="87" t="n">
        <v>6</v>
      </c>
      <c r="LC38" s="86"/>
      <c r="LD38" s="86"/>
      <c r="LE38" s="86" t="n">
        <v>2</v>
      </c>
      <c r="LF38" s="88" t="n">
        <v>11</v>
      </c>
      <c r="LG38" s="86"/>
      <c r="LH38" s="7"/>
      <c r="LL38" s="86" t="n">
        <v>6</v>
      </c>
      <c r="LM38" s="87" t="n">
        <v>1</v>
      </c>
      <c r="LN38" s="86"/>
      <c r="LO38" s="86"/>
      <c r="LP38" s="86" t="n">
        <v>1</v>
      </c>
      <c r="LQ38" s="88" t="n">
        <v>5</v>
      </c>
      <c r="LR38" s="86"/>
      <c r="LS38" s="7"/>
      <c r="MS38" s="43" t="n">
        <v>48</v>
      </c>
      <c r="MT38" s="43" t="n">
        <v>1</v>
      </c>
      <c r="MU38" s="43" t="n">
        <v>1</v>
      </c>
      <c r="MW38" s="43" t="n">
        <v>31</v>
      </c>
      <c r="MX38" s="43" t="n">
        <v>16</v>
      </c>
      <c r="MY38" s="43" t="n">
        <v>1</v>
      </c>
      <c r="NO38" s="43" t="n">
        <v>1</v>
      </c>
      <c r="NS38" s="43" t="n">
        <v>1</v>
      </c>
      <c r="NT38" s="43" t="n">
        <v>0</v>
      </c>
      <c r="NZ38" s="43" t="n">
        <v>17</v>
      </c>
      <c r="OA38" s="43" t="n">
        <v>1</v>
      </c>
      <c r="OD38" s="43" t="n">
        <v>16</v>
      </c>
      <c r="OE38" s="43" t="n">
        <v>1</v>
      </c>
      <c r="OV38" s="43" t="n">
        <v>48</v>
      </c>
      <c r="OW38" s="43" t="n">
        <v>8</v>
      </c>
      <c r="OX38" s="43" t="n">
        <v>4</v>
      </c>
      <c r="OY38" s="43" t="n">
        <v>1</v>
      </c>
      <c r="OZ38" s="43" t="n">
        <v>1</v>
      </c>
      <c r="PA38" s="43" t="n">
        <v>43</v>
      </c>
      <c r="QC38" s="43" t="n">
        <v>1</v>
      </c>
      <c r="QH38" s="43" t="n">
        <v>1</v>
      </c>
      <c r="QN38" s="43" t="n">
        <v>22</v>
      </c>
      <c r="QO38" s="43" t="n">
        <v>6</v>
      </c>
      <c r="QS38" s="43" t="n">
        <v>22</v>
      </c>
      <c r="QT38" s="43" t="n">
        <v>1</v>
      </c>
      <c r="QY38" s="43" t="n">
        <v>21</v>
      </c>
      <c r="QZ38" s="43" t="n">
        <v>4</v>
      </c>
      <c r="RC38" s="43" t="n">
        <v>2</v>
      </c>
      <c r="RD38" s="43" t="n">
        <v>19</v>
      </c>
      <c r="RJ38" s="43" t="n">
        <v>16</v>
      </c>
      <c r="RK38" s="43" t="n">
        <v>9</v>
      </c>
      <c r="RO38" s="43" t="n">
        <v>16</v>
      </c>
      <c r="SF38" s="43" t="n">
        <v>16</v>
      </c>
      <c r="SJ38" s="43" t="n">
        <v>2</v>
      </c>
      <c r="SK38" s="43" t="n">
        <v>14</v>
      </c>
      <c r="SQ38" s="43" t="n">
        <v>45</v>
      </c>
      <c r="SR38" s="43" t="n">
        <v>17</v>
      </c>
      <c r="SU38" s="43" t="n">
        <v>5</v>
      </c>
      <c r="SV38" s="43" t="n">
        <v>40</v>
      </c>
      <c r="SW38" s="43" t="n">
        <v>2</v>
      </c>
      <c r="TB38" s="43" t="n">
        <v>58</v>
      </c>
      <c r="TF38" s="43" t="n">
        <v>1</v>
      </c>
      <c r="TG38" s="43" t="n">
        <v>57</v>
      </c>
      <c r="TM38" s="43" t="n">
        <v>45</v>
      </c>
      <c r="TN38" s="43" t="n">
        <v>14</v>
      </c>
      <c r="TR38" s="43" t="n">
        <v>45</v>
      </c>
      <c r="TS38" s="43" t="n">
        <v>1</v>
      </c>
      <c r="VE38" s="43" t="n">
        <v>1</v>
      </c>
      <c r="VJ38" s="43" t="n">
        <v>1</v>
      </c>
      <c r="VP38" s="43" t="n">
        <v>1</v>
      </c>
      <c r="VT38" s="43" t="n">
        <v>1</v>
      </c>
      <c r="VU38" s="43" t="n">
        <v>0</v>
      </c>
      <c r="WL38" s="43" t="n">
        <v>1</v>
      </c>
      <c r="WP38" s="43" t="n">
        <v>1</v>
      </c>
      <c r="WQ38" s="43" t="n">
        <v>0</v>
      </c>
      <c r="WW38" s="43" t="n">
        <v>1</v>
      </c>
      <c r="WX38" s="43" t="n">
        <v>1</v>
      </c>
      <c r="XB38" s="43" t="n">
        <v>1</v>
      </c>
      <c r="ZK38" s="43" t="n">
        <v>1</v>
      </c>
      <c r="ZP38" s="43" t="n">
        <v>1</v>
      </c>
      <c r="ZV38" s="43" t="n">
        <v>6</v>
      </c>
      <c r="AAA38" s="43" t="n">
        <v>6</v>
      </c>
      <c r="AAR38" s="43" t="n">
        <v>6</v>
      </c>
      <c r="AAW38" s="43" t="n">
        <v>6</v>
      </c>
      <c r="ABC38" s="43" t="n">
        <v>1</v>
      </c>
      <c r="ABH38" s="43" t="n">
        <v>1</v>
      </c>
      <c r="ABN38" s="6" t="n">
        <v>1</v>
      </c>
      <c r="ABO38" s="47" t="n">
        <v>1</v>
      </c>
      <c r="ABP38" s="6"/>
      <c r="ABQ38" s="6"/>
      <c r="ABR38" s="6" t="n">
        <v>1</v>
      </c>
      <c r="ABS38" s="6"/>
      <c r="ABT38" s="6"/>
      <c r="ABU38" s="6"/>
      <c r="ABV38" s="2"/>
      <c r="ABW38" s="2"/>
      <c r="ABX38" s="2"/>
      <c r="ABY38" s="2"/>
      <c r="ABZ38" s="50"/>
      <c r="ACA38" s="49"/>
      <c r="ACB38" s="49"/>
      <c r="ACC38" s="49"/>
      <c r="ACD38" s="51" t="n">
        <v>1</v>
      </c>
      <c r="ACE38" s="49"/>
      <c r="ACF38" s="6"/>
      <c r="ACG38" s="2"/>
      <c r="ACH38" s="2"/>
      <c r="ACI38" s="2"/>
      <c r="ACJ38" s="49" t="n">
        <v>10</v>
      </c>
      <c r="ACK38" s="90" t="n">
        <v>5</v>
      </c>
      <c r="ACL38" s="49"/>
      <c r="ACM38" s="49"/>
      <c r="ACN38" s="49"/>
      <c r="ACO38" s="51" t="n">
        <v>10</v>
      </c>
      <c r="ACP38" s="49"/>
      <c r="ACQ38" s="6"/>
      <c r="ACR38" s="2"/>
      <c r="ACS38" s="2"/>
      <c r="ACT38" s="2"/>
      <c r="ACU38" s="91" t="n">
        <v>1</v>
      </c>
      <c r="ACV38" s="92"/>
      <c r="ACW38" s="91"/>
      <c r="ACX38" s="91"/>
      <c r="ACY38" s="91" t="n">
        <v>1</v>
      </c>
      <c r="ACZ38" s="93" t="n">
        <v>0</v>
      </c>
      <c r="ADA38" s="91"/>
      <c r="ADB38" s="6"/>
      <c r="ADC38" s="2"/>
      <c r="ADD38" s="2"/>
      <c r="ADE38" s="2"/>
      <c r="ADF38" s="49" t="n">
        <v>19</v>
      </c>
      <c r="ADG38" s="90" t="n">
        <v>7</v>
      </c>
      <c r="ADH38" s="49"/>
      <c r="ADI38" s="49"/>
      <c r="ADJ38" s="49"/>
      <c r="ADK38" s="51" t="n">
        <v>19</v>
      </c>
      <c r="ADL38" s="49"/>
      <c r="ADM38" s="2"/>
      <c r="ADN38" s="2"/>
      <c r="ADO38" s="2"/>
      <c r="ADP38" s="2"/>
      <c r="ADQ38" s="49" t="n">
        <v>1</v>
      </c>
      <c r="ADR38" s="90" t="n">
        <v>1</v>
      </c>
      <c r="ADS38" s="49"/>
      <c r="ADT38" s="49"/>
      <c r="ADU38" s="49"/>
      <c r="ADV38" s="51" t="n">
        <v>1</v>
      </c>
      <c r="ADW38" s="49"/>
      <c r="ADX38" s="6"/>
      <c r="ADY38" s="2"/>
      <c r="ADZ38" s="2"/>
      <c r="AEA38" s="2"/>
      <c r="AEB38" s="49" t="n">
        <v>4</v>
      </c>
      <c r="AEC38" s="50"/>
      <c r="AED38" s="49"/>
      <c r="AEE38" s="49"/>
      <c r="AEF38" s="49"/>
      <c r="AEG38" s="51" t="n">
        <v>4</v>
      </c>
      <c r="AEH38" s="49"/>
      <c r="AEI38" s="2"/>
      <c r="AEJ38" s="2"/>
      <c r="AEK38" s="2"/>
      <c r="AEL38" s="2"/>
      <c r="AEM38" s="49" t="n">
        <v>8</v>
      </c>
      <c r="AEN38" s="90" t="n">
        <v>2</v>
      </c>
      <c r="AEO38" s="49"/>
      <c r="AEP38" s="49"/>
      <c r="AEQ38" s="49"/>
      <c r="AER38" s="51" t="n">
        <v>8</v>
      </c>
      <c r="AES38" s="49"/>
      <c r="AET38" s="6"/>
      <c r="AEU38" s="2"/>
      <c r="AEV38" s="2"/>
      <c r="AEW38" s="2"/>
      <c r="AEX38" s="49" t="n">
        <v>11</v>
      </c>
      <c r="AEY38" s="90" t="n">
        <v>1</v>
      </c>
      <c r="AEZ38" s="49"/>
      <c r="AFA38" s="49"/>
      <c r="AFB38" s="49"/>
      <c r="AFC38" s="51" t="n">
        <v>11</v>
      </c>
      <c r="AFD38" s="49"/>
      <c r="AFE38" s="6"/>
      <c r="AFF38" s="2"/>
      <c r="AFG38" s="2"/>
      <c r="AFH38" s="2"/>
      <c r="AFI38" s="49" t="n">
        <v>3</v>
      </c>
      <c r="AFJ38" s="90" t="n">
        <v>1</v>
      </c>
      <c r="AFK38" s="49"/>
      <c r="AFL38" s="49"/>
      <c r="AFM38" s="49"/>
      <c r="AFN38" s="51" t="n">
        <v>3</v>
      </c>
      <c r="AFO38" s="49"/>
      <c r="AFP38" s="6"/>
      <c r="AFQ38" s="2"/>
      <c r="AFR38" s="2"/>
      <c r="AFS38" s="2"/>
      <c r="AFT38" s="2" t="n">
        <v>0</v>
      </c>
      <c r="AFU38" s="2" t="n">
        <v>0</v>
      </c>
      <c r="AFV38" s="2" t="n">
        <v>0</v>
      </c>
      <c r="AFW38" s="2" t="n">
        <v>0</v>
      </c>
      <c r="AFX38" s="2"/>
      <c r="AFY38" s="2"/>
      <c r="AFZ38" s="2"/>
      <c r="AGA38" s="2"/>
      <c r="AGB38" s="2"/>
      <c r="AGC38" s="2"/>
      <c r="AGD38" s="2"/>
      <c r="AGE38" s="49" t="n">
        <v>1</v>
      </c>
      <c r="AGF38" s="90" t="n">
        <v>1</v>
      </c>
      <c r="AGG38" s="49"/>
      <c r="AGH38" s="49"/>
      <c r="AGI38" s="49"/>
      <c r="AGJ38" s="51" t="n">
        <v>1</v>
      </c>
      <c r="AGK38" s="49"/>
      <c r="AGL38" s="6"/>
      <c r="AGM38" s="2"/>
      <c r="AGN38" s="2"/>
      <c r="AGO38" s="2"/>
      <c r="AGP38" s="49" t="n">
        <v>9</v>
      </c>
      <c r="AGQ38" s="90" t="n">
        <v>3</v>
      </c>
      <c r="AGR38" s="49"/>
      <c r="AGS38" s="49"/>
      <c r="AGT38" s="49" t="n">
        <v>3</v>
      </c>
      <c r="AGU38" s="51" t="n">
        <v>6</v>
      </c>
      <c r="AGV38" s="49"/>
      <c r="AGW38" s="6"/>
      <c r="AGX38" s="2"/>
      <c r="AGY38" s="2"/>
      <c r="AGZ38" s="2"/>
      <c r="AHA38" s="2" t="n">
        <v>0</v>
      </c>
      <c r="AHB38" s="2" t="n">
        <v>0</v>
      </c>
      <c r="AHC38" s="2" t="n">
        <v>0</v>
      </c>
      <c r="AHD38" s="2" t="n">
        <v>0</v>
      </c>
      <c r="AHE38" s="2" t="n">
        <v>0</v>
      </c>
      <c r="AHF38" s="2"/>
      <c r="AHG38" s="2"/>
      <c r="AHH38" s="2"/>
      <c r="AHI38" s="2"/>
      <c r="AHJ38" s="2"/>
      <c r="AHK38" s="2"/>
      <c r="AHL38" s="49" t="n">
        <v>3</v>
      </c>
      <c r="AHM38" s="90" t="n">
        <v>2</v>
      </c>
      <c r="AHN38" s="49"/>
      <c r="AHO38" s="49"/>
      <c r="AHP38" s="49"/>
      <c r="AHQ38" s="51" t="n">
        <v>3</v>
      </c>
      <c r="AHR38" s="49"/>
      <c r="AHS38" s="6"/>
      <c r="AHT38" s="2"/>
      <c r="AHU38" s="2"/>
      <c r="AHV38" s="2"/>
      <c r="AHW38" s="2" t="n">
        <v>0</v>
      </c>
      <c r="AHX38" s="2" t="n">
        <v>0</v>
      </c>
      <c r="AHY38" s="2" t="n">
        <v>0</v>
      </c>
      <c r="AHZ38" s="2" t="n">
        <v>0</v>
      </c>
      <c r="AIA38" s="2"/>
      <c r="AIB38" s="2"/>
      <c r="AIC38" s="2"/>
      <c r="AID38" s="2"/>
      <c r="AIE38" s="2"/>
      <c r="AIF38" s="2"/>
      <c r="AIG38" s="2"/>
      <c r="AIH38" s="49" t="n">
        <v>52</v>
      </c>
      <c r="AII38" s="90" t="n">
        <v>15</v>
      </c>
      <c r="AIJ38" s="49"/>
      <c r="AIK38" s="49"/>
      <c r="AIL38" s="49" t="n">
        <v>8</v>
      </c>
      <c r="AIM38" s="51" t="n">
        <v>44</v>
      </c>
      <c r="AIN38" s="49" t="n">
        <v>1</v>
      </c>
      <c r="AIO38" s="6"/>
      <c r="AIP38" s="2"/>
      <c r="AIQ38" s="2"/>
      <c r="AIR38" s="2"/>
      <c r="AIS38" s="49" t="n">
        <v>13</v>
      </c>
      <c r="AIT38" s="90" t="n">
        <v>5</v>
      </c>
      <c r="AIU38" s="49"/>
      <c r="AIV38" s="49"/>
      <c r="AIW38" s="49"/>
      <c r="AIX38" s="51" t="n">
        <v>13</v>
      </c>
      <c r="AIY38" s="49"/>
      <c r="AIZ38" s="6"/>
      <c r="AJA38" s="2"/>
      <c r="AJB38" s="2"/>
      <c r="AJC38" s="2"/>
      <c r="AJD38" s="49" t="n">
        <v>13</v>
      </c>
      <c r="AJE38" s="90" t="n">
        <v>4</v>
      </c>
      <c r="AJF38" s="49"/>
      <c r="AJG38" s="49"/>
      <c r="AJH38" s="49"/>
      <c r="AJI38" s="51" t="n">
        <v>13</v>
      </c>
      <c r="AJJ38" s="49"/>
      <c r="AJK38" s="2"/>
      <c r="AJL38" s="2"/>
      <c r="AJM38" s="2"/>
      <c r="AJN38" s="2"/>
      <c r="AJO38" s="49" t="n">
        <v>63</v>
      </c>
      <c r="AJP38" s="90" t="n">
        <v>3</v>
      </c>
      <c r="AJQ38" s="49" t="n">
        <v>2</v>
      </c>
      <c r="AJR38" s="49"/>
      <c r="AJS38" s="49" t="n">
        <v>22</v>
      </c>
      <c r="AJT38" s="51" t="n">
        <v>39</v>
      </c>
      <c r="AJU38" s="49" t="n">
        <v>1</v>
      </c>
      <c r="AJV38" s="6"/>
      <c r="AJW38" s="2"/>
      <c r="AJX38" s="2"/>
      <c r="AJY38" s="2"/>
      <c r="AJZ38" s="49" t="n">
        <v>18</v>
      </c>
      <c r="AKA38" s="90" t="n">
        <v>5</v>
      </c>
      <c r="AKB38" s="49"/>
      <c r="AKC38" s="49"/>
      <c r="AKD38" s="49"/>
      <c r="AKE38" s="51" t="n">
        <v>18</v>
      </c>
      <c r="AKF38" s="49"/>
      <c r="AKG38" s="2"/>
      <c r="AKH38" s="2"/>
      <c r="AKI38" s="2"/>
      <c r="AKJ38" s="2"/>
      <c r="AKK38" s="49" t="n">
        <v>13</v>
      </c>
      <c r="AKL38" s="50"/>
      <c r="AKM38" s="49"/>
      <c r="AKN38" s="49"/>
      <c r="AKO38" s="49"/>
      <c r="AKP38" s="51" t="n">
        <v>13</v>
      </c>
      <c r="AKQ38" s="49" t="n">
        <v>1</v>
      </c>
      <c r="AKR38" s="6"/>
      <c r="AKS38" s="2"/>
      <c r="AKT38" s="2"/>
      <c r="AKU38" s="2"/>
      <c r="AKV38" s="49" t="n">
        <v>3</v>
      </c>
      <c r="AKW38" s="90" t="n">
        <v>1</v>
      </c>
      <c r="AKX38" s="49"/>
      <c r="AKY38" s="49"/>
      <c r="AKZ38" s="49"/>
      <c r="ALA38" s="51" t="n">
        <v>3</v>
      </c>
      <c r="ALB38" s="49"/>
      <c r="ALC38" s="6"/>
      <c r="ALD38" s="2"/>
      <c r="ALE38" s="2"/>
      <c r="ALF38" s="2"/>
      <c r="ALG38" s="49" t="n">
        <v>6</v>
      </c>
      <c r="ALH38" s="50"/>
      <c r="ALI38" s="49"/>
      <c r="ALJ38" s="49"/>
      <c r="ALK38" s="49" t="n">
        <v>1</v>
      </c>
      <c r="ALL38" s="51" t="n">
        <v>5</v>
      </c>
      <c r="ALM38" s="49"/>
      <c r="ALN38" s="6"/>
      <c r="ALO38" s="2"/>
      <c r="ALP38" s="2"/>
      <c r="ALQ38" s="2"/>
      <c r="ALR38" s="49" t="n">
        <v>15</v>
      </c>
      <c r="ALS38" s="90" t="n">
        <v>3</v>
      </c>
      <c r="ALT38" s="49"/>
      <c r="ALU38" s="49"/>
      <c r="ALV38" s="49" t="n">
        <v>1</v>
      </c>
      <c r="ALW38" s="51" t="n">
        <v>14</v>
      </c>
      <c r="ALX38" s="49"/>
      <c r="ALY38" s="2"/>
      <c r="ALZ38" s="2"/>
      <c r="AMA38" s="2"/>
      <c r="AMB38" s="2"/>
      <c r="AMC38" s="2" t="n">
        <v>0</v>
      </c>
      <c r="AMD38" s="2" t="n">
        <v>0</v>
      </c>
      <c r="AME38" s="2" t="n">
        <v>0</v>
      </c>
      <c r="AMF38" s="2" t="n">
        <v>0</v>
      </c>
      <c r="AMG38" s="2"/>
      <c r="AMH38" s="2"/>
      <c r="AMI38" s="2"/>
      <c r="AMJ38" s="2"/>
    </row>
    <row r="39" s="2" customFormat="true" ht="15.75" hidden="false" customHeight="false" outlineLevel="0" collapsed="false">
      <c r="A39" s="82" t="n">
        <v>43898</v>
      </c>
      <c r="B39" s="7" t="n">
        <v>106106</v>
      </c>
      <c r="C39" s="6" t="n">
        <f aca="false">(B39-B38)</f>
        <v>4016</v>
      </c>
      <c r="D39" s="7" t="n">
        <v>3621</v>
      </c>
      <c r="E39" s="6" t="n">
        <f aca="false">(D39-D38)</f>
        <v>100</v>
      </c>
      <c r="F39" s="7" t="n">
        <v>58519</v>
      </c>
      <c r="G39" s="7" t="n">
        <v>43966</v>
      </c>
      <c r="H39" s="7" t="n">
        <v>6253</v>
      </c>
      <c r="I39" s="6"/>
      <c r="J39" s="71" t="n">
        <v>25202</v>
      </c>
      <c r="K39" s="71" t="n">
        <f aca="false">J39-J38</f>
        <v>3971</v>
      </c>
      <c r="L39" s="71" t="n">
        <v>498</v>
      </c>
      <c r="M39" s="71" t="n">
        <f aca="false">L39-L38</f>
        <v>77</v>
      </c>
      <c r="N39" s="4" t="n">
        <v>7041</v>
      </c>
      <c r="O39" s="6" t="n">
        <v>448</v>
      </c>
      <c r="P39" s="6" t="n">
        <v>48</v>
      </c>
      <c r="Q39" s="6" t="n">
        <v>5</v>
      </c>
      <c r="R39" s="6" t="n">
        <v>118</v>
      </c>
      <c r="S39" s="6" t="n">
        <v>6875</v>
      </c>
      <c r="T39" s="6" t="n">
        <v>36</v>
      </c>
      <c r="U39" s="6" t="n">
        <v>137.3</v>
      </c>
      <c r="V39" s="6"/>
      <c r="W39" s="74" t="n">
        <v>188518</v>
      </c>
      <c r="X39" s="6"/>
      <c r="Y39" s="6" t="n">
        <v>5883</v>
      </c>
      <c r="Z39" s="6" t="n">
        <v>1247</v>
      </c>
      <c r="AA39" s="6" t="n">
        <v>233</v>
      </c>
      <c r="AB39" s="6" t="n">
        <v>36</v>
      </c>
      <c r="AC39" s="6" t="n">
        <v>589</v>
      </c>
      <c r="AD39" s="6" t="n">
        <v>5061</v>
      </c>
      <c r="AE39" s="6" t="n">
        <v>567</v>
      </c>
      <c r="AF39" s="6" t="n">
        <v>97.3</v>
      </c>
      <c r="AG39" s="6"/>
      <c r="AH39" s="6"/>
      <c r="AI39" s="6"/>
      <c r="AJ39" s="6" t="n">
        <v>5823</v>
      </c>
      <c r="AK39" s="6" t="n">
        <v>1076</v>
      </c>
      <c r="AL39" s="6" t="n">
        <v>145</v>
      </c>
      <c r="AM39" s="6" t="n">
        <v>21</v>
      </c>
      <c r="AN39" s="6" t="n">
        <v>1669</v>
      </c>
      <c r="AO39" s="6" t="n">
        <v>4009</v>
      </c>
      <c r="AP39" s="6" t="n">
        <v>0</v>
      </c>
      <c r="AQ39" s="6" t="n">
        <v>69.3</v>
      </c>
      <c r="AR39" s="6"/>
      <c r="AS39" s="6"/>
      <c r="AT39" s="6"/>
      <c r="AU39" s="72" t="n">
        <v>949</v>
      </c>
      <c r="AV39" s="6" t="n">
        <v>296</v>
      </c>
      <c r="AW39" s="6" t="n">
        <v>16</v>
      </c>
      <c r="AX39" s="6" t="n">
        <v>7</v>
      </c>
      <c r="AY39" s="6" t="n">
        <v>12</v>
      </c>
      <c r="AZ39" s="6" t="n">
        <v>921</v>
      </c>
      <c r="BA39" s="6" t="n">
        <v>45</v>
      </c>
      <c r="BB39" s="6" t="n">
        <v>14.5</v>
      </c>
      <c r="BC39" s="6"/>
      <c r="BD39" s="6"/>
      <c r="BE39" s="6"/>
      <c r="BF39" s="6" t="n">
        <v>800</v>
      </c>
      <c r="BG39" s="6" t="n">
        <v>130</v>
      </c>
      <c r="BH39" s="6" t="n">
        <v>0</v>
      </c>
      <c r="BI39" s="6" t="n">
        <v>0</v>
      </c>
      <c r="BJ39" s="6" t="n">
        <v>18</v>
      </c>
      <c r="BK39" s="6" t="n">
        <v>782</v>
      </c>
      <c r="BL39" s="6" t="n">
        <v>9</v>
      </c>
      <c r="BM39" s="6" t="n">
        <v>9.5</v>
      </c>
      <c r="BN39" s="6"/>
      <c r="BO39" s="6"/>
      <c r="BP39" s="6"/>
      <c r="BQ39" s="6" t="n">
        <v>503</v>
      </c>
      <c r="BR39" s="6" t="n">
        <v>102</v>
      </c>
      <c r="BS39" s="6" t="n">
        <v>10</v>
      </c>
      <c r="BT39" s="6" t="n">
        <v>2</v>
      </c>
      <c r="BU39" s="6" t="n">
        <v>30</v>
      </c>
      <c r="BV39" s="6" t="n">
        <v>463</v>
      </c>
      <c r="BW39" s="6" t="n">
        <v>9</v>
      </c>
      <c r="BX39" s="6" t="n">
        <v>10.8</v>
      </c>
      <c r="BY39" s="6"/>
      <c r="BZ39" s="6"/>
      <c r="CA39" s="6"/>
      <c r="CB39" s="6" t="n">
        <v>461</v>
      </c>
      <c r="CC39" s="6" t="n">
        <v>41</v>
      </c>
      <c r="CD39" s="6" t="n">
        <v>6</v>
      </c>
      <c r="CE39" s="6" t="n">
        <v>0</v>
      </c>
      <c r="CF39" s="6" t="n">
        <v>76</v>
      </c>
      <c r="CG39" s="6" t="n">
        <v>379</v>
      </c>
      <c r="CH39" s="6" t="n">
        <v>28</v>
      </c>
      <c r="CI39" s="6" t="n">
        <v>3.6</v>
      </c>
      <c r="CJ39" s="6"/>
      <c r="CK39" s="6" t="n">
        <v>8176</v>
      </c>
      <c r="CL39" s="6"/>
      <c r="CM39" s="6" t="n">
        <v>434</v>
      </c>
      <c r="CN39" s="6" t="n">
        <v>117</v>
      </c>
      <c r="CO39" s="6" t="n">
        <v>19</v>
      </c>
      <c r="CP39" s="6" t="n">
        <v>4</v>
      </c>
      <c r="CQ39" s="6" t="n">
        <v>15</v>
      </c>
      <c r="CR39" s="6" t="n">
        <v>400</v>
      </c>
      <c r="CS39" s="6" t="n">
        <v>8</v>
      </c>
      <c r="CT39" s="6" t="n">
        <v>1.3</v>
      </c>
      <c r="CU39" s="6"/>
      <c r="CV39" s="7" t="n">
        <v>2150</v>
      </c>
      <c r="CW39" s="6"/>
      <c r="CX39" s="6" t="n">
        <v>268</v>
      </c>
      <c r="CY39" s="6" t="n">
        <v>54</v>
      </c>
      <c r="CZ39" s="6" t="n">
        <v>1</v>
      </c>
      <c r="DA39" s="6" t="n">
        <v>0</v>
      </c>
      <c r="DB39" s="6" t="n">
        <v>3</v>
      </c>
      <c r="DC39" s="6" t="n">
        <v>264</v>
      </c>
      <c r="DD39" s="6" t="n">
        <v>0</v>
      </c>
      <c r="DE39" s="6" t="n">
        <v>31</v>
      </c>
      <c r="DF39" s="6"/>
      <c r="DG39" s="6"/>
      <c r="DH39" s="6"/>
      <c r="DI39" s="6" t="n">
        <v>209</v>
      </c>
      <c r="DJ39" s="6" t="n">
        <v>45</v>
      </c>
      <c r="DK39" s="6" t="n">
        <v>2</v>
      </c>
      <c r="DL39" s="6" t="n">
        <v>0</v>
      </c>
      <c r="DM39" s="6" t="n">
        <v>18</v>
      </c>
      <c r="DN39" s="6" t="n">
        <v>189</v>
      </c>
      <c r="DO39" s="6" t="n">
        <v>0</v>
      </c>
      <c r="DP39" s="6" t="n">
        <v>3.1</v>
      </c>
      <c r="DQ39" s="6"/>
      <c r="DR39" s="6"/>
      <c r="DS39" s="6"/>
      <c r="DT39" s="6" t="n">
        <v>161</v>
      </c>
      <c r="DU39" s="6" t="n">
        <v>24</v>
      </c>
      <c r="DV39" s="6" t="n">
        <v>0</v>
      </c>
      <c r="DW39" s="6" t="n">
        <v>0</v>
      </c>
      <c r="DX39" s="6" t="n">
        <v>1</v>
      </c>
      <c r="DY39" s="6" t="n">
        <v>160</v>
      </c>
      <c r="DZ39" s="6" t="n">
        <v>0</v>
      </c>
      <c r="EA39" s="6" t="n">
        <v>15.9</v>
      </c>
      <c r="EB39" s="6"/>
      <c r="EC39" s="6"/>
      <c r="ED39" s="6"/>
      <c r="EE39" s="6" t="n">
        <v>188</v>
      </c>
      <c r="EF39" s="6" t="n">
        <v>60</v>
      </c>
      <c r="EG39" s="6" t="n">
        <v>1</v>
      </c>
      <c r="EH39" s="6" t="n">
        <v>0</v>
      </c>
      <c r="EI39" s="6" t="n">
        <v>0</v>
      </c>
      <c r="EJ39" s="6" t="n">
        <v>187</v>
      </c>
      <c r="EK39" s="6" t="n">
        <v>1</v>
      </c>
      <c r="EL39" s="6" t="n">
        <v>11</v>
      </c>
      <c r="EM39" s="6"/>
      <c r="EN39" s="6"/>
      <c r="EO39" s="6"/>
      <c r="EP39" s="6" t="n">
        <v>156</v>
      </c>
      <c r="EQ39" s="6" t="n">
        <v>29</v>
      </c>
      <c r="ER39" s="6" t="n">
        <v>0</v>
      </c>
      <c r="ES39" s="6" t="n">
        <v>0</v>
      </c>
      <c r="ET39" s="6" t="n">
        <v>0</v>
      </c>
      <c r="EU39" s="6" t="n">
        <v>156</v>
      </c>
      <c r="EV39" s="6" t="n">
        <v>0</v>
      </c>
      <c r="EW39" s="6" t="n">
        <v>28.8</v>
      </c>
      <c r="EX39" s="6"/>
      <c r="EY39" s="6"/>
      <c r="EZ39" s="6"/>
      <c r="FA39" s="6" t="n">
        <v>27</v>
      </c>
      <c r="FB39" s="6" t="n">
        <v>4</v>
      </c>
      <c r="FC39" s="6" t="n">
        <v>0</v>
      </c>
      <c r="FD39" s="6" t="n">
        <v>0</v>
      </c>
      <c r="FE39" s="6" t="n">
        <v>1</v>
      </c>
      <c r="FF39" s="6" t="n">
        <v>26</v>
      </c>
      <c r="FG39" s="6" t="n">
        <v>0</v>
      </c>
      <c r="FH39" s="6" t="n">
        <v>4.7</v>
      </c>
      <c r="FI39" s="6"/>
      <c r="FJ39" s="6"/>
      <c r="FK39" s="6"/>
      <c r="FL39" s="6" t="n">
        <v>169</v>
      </c>
      <c r="FM39" s="6" t="n">
        <v>60</v>
      </c>
      <c r="FN39" s="6" t="n">
        <v>0</v>
      </c>
      <c r="FO39" s="6" t="n">
        <v>0</v>
      </c>
      <c r="FP39" s="6" t="n">
        <v>1</v>
      </c>
      <c r="FQ39" s="6" t="n">
        <v>168</v>
      </c>
      <c r="FR39" s="6" t="n">
        <v>1</v>
      </c>
      <c r="FS39" s="6" t="n">
        <v>14.6</v>
      </c>
      <c r="FT39" s="6"/>
      <c r="FU39" s="6"/>
      <c r="FV39" s="6"/>
      <c r="FW39" s="6" t="n">
        <v>81</v>
      </c>
      <c r="FX39" s="6" t="n">
        <v>15</v>
      </c>
      <c r="FY39" s="6" t="n">
        <v>0</v>
      </c>
      <c r="FZ39" s="6" t="n">
        <v>0</v>
      </c>
      <c r="GA39" s="6" t="n">
        <v>2</v>
      </c>
      <c r="GB39" s="6" t="n">
        <v>79</v>
      </c>
      <c r="GC39" s="6" t="n">
        <v>1</v>
      </c>
      <c r="GD39" s="6" t="n">
        <v>9</v>
      </c>
      <c r="GE39" s="6"/>
      <c r="GF39" s="6"/>
      <c r="GG39" s="6"/>
      <c r="GH39" s="6" t="n">
        <v>12</v>
      </c>
      <c r="GI39" s="6" t="n">
        <v>1</v>
      </c>
      <c r="GJ39" s="6" t="n">
        <v>0</v>
      </c>
      <c r="GK39" s="6" t="n">
        <v>0</v>
      </c>
      <c r="GL39" s="6" t="n">
        <v>0</v>
      </c>
      <c r="GM39" s="6" t="n">
        <v>12</v>
      </c>
      <c r="GN39" s="6" t="n">
        <v>0</v>
      </c>
      <c r="GO39" s="6" t="n">
        <v>4.2</v>
      </c>
      <c r="GP39" s="6"/>
      <c r="GQ39" s="6"/>
      <c r="GR39" s="6"/>
      <c r="GS39" s="6" t="n">
        <v>85</v>
      </c>
      <c r="GT39" s="6" t="n">
        <v>25</v>
      </c>
      <c r="GU39" s="6" t="n">
        <v>0</v>
      </c>
      <c r="GV39" s="6" t="n">
        <v>0</v>
      </c>
      <c r="GW39" s="6" t="n">
        <v>6</v>
      </c>
      <c r="GX39" s="6" t="n">
        <v>79</v>
      </c>
      <c r="GY39" s="6" t="n">
        <v>0</v>
      </c>
      <c r="GZ39" s="6" t="n">
        <v>50</v>
      </c>
      <c r="HA39" s="6"/>
      <c r="HB39" s="6"/>
      <c r="HC39" s="6"/>
      <c r="HD39" s="6" t="n">
        <v>138</v>
      </c>
      <c r="HE39" s="6" t="n">
        <v>8</v>
      </c>
      <c r="HF39" s="6" t="n">
        <v>0</v>
      </c>
      <c r="HG39" s="6" t="n">
        <v>0</v>
      </c>
      <c r="HH39" s="6" t="n">
        <v>90</v>
      </c>
      <c r="HI39" s="6" t="n">
        <v>48</v>
      </c>
      <c r="HJ39" s="6" t="n">
        <v>8</v>
      </c>
      <c r="HK39" s="6" t="n">
        <v>23.6</v>
      </c>
      <c r="HL39" s="6"/>
      <c r="HM39" s="6"/>
      <c r="HN39" s="6"/>
      <c r="HO39" s="6" t="n">
        <v>93</v>
      </c>
      <c r="HP39" s="6" t="n">
        <v>10</v>
      </c>
      <c r="HQ39" s="6" t="n">
        <v>0</v>
      </c>
      <c r="HR39" s="6" t="n">
        <v>0</v>
      </c>
      <c r="HS39" s="6" t="n">
        <v>23</v>
      </c>
      <c r="HT39" s="6" t="n">
        <v>70</v>
      </c>
      <c r="HU39" s="6" t="n">
        <v>0</v>
      </c>
      <c r="HV39" s="9" t="n">
        <v>2.9</v>
      </c>
      <c r="HW39" s="9"/>
      <c r="HX39" s="9"/>
      <c r="HY39" s="9"/>
      <c r="HZ39" s="6"/>
      <c r="IA39" s="82" t="n">
        <v>43898</v>
      </c>
      <c r="IB39" s="6" t="n">
        <v>6</v>
      </c>
      <c r="IC39" s="47" t="n">
        <v>1</v>
      </c>
      <c r="ID39" s="6"/>
      <c r="IE39" s="6"/>
      <c r="IF39" s="6"/>
      <c r="IG39" s="6" t="n">
        <v>6</v>
      </c>
      <c r="IH39" s="6"/>
      <c r="II39" s="9"/>
      <c r="IM39" s="6" t="n">
        <v>5</v>
      </c>
      <c r="IN39" s="6" t="n">
        <v>0</v>
      </c>
      <c r="IO39" s="6"/>
      <c r="IP39" s="6"/>
      <c r="IQ39" s="6"/>
      <c r="IR39" s="6" t="n">
        <v>5</v>
      </c>
      <c r="IS39" s="6"/>
      <c r="IT39" s="9"/>
      <c r="IW39" s="9"/>
      <c r="IX39" s="6" t="n">
        <v>7</v>
      </c>
      <c r="IY39" s="47" t="n">
        <v>2</v>
      </c>
      <c r="IZ39" s="6"/>
      <c r="JA39" s="6"/>
      <c r="JB39" s="6" t="n">
        <v>1</v>
      </c>
      <c r="JC39" s="6" t="n">
        <v>6</v>
      </c>
      <c r="JD39" s="6"/>
      <c r="JE39" s="9"/>
      <c r="JI39" s="6" t="n">
        <v>4</v>
      </c>
      <c r="JJ39" s="6" t="n">
        <v>0</v>
      </c>
      <c r="JK39" s="6"/>
      <c r="JL39" s="6"/>
      <c r="JM39" s="6"/>
      <c r="JN39" s="6" t="n">
        <v>4</v>
      </c>
      <c r="JO39" s="6"/>
      <c r="JP39" s="9"/>
      <c r="JT39" s="6" t="n">
        <v>34</v>
      </c>
      <c r="JU39" s="47" t="n">
        <v>3</v>
      </c>
      <c r="JV39" s="6"/>
      <c r="JW39" s="6"/>
      <c r="JX39" s="6" t="n">
        <v>3</v>
      </c>
      <c r="JY39" s="6" t="n">
        <v>31</v>
      </c>
      <c r="JZ39" s="6"/>
      <c r="KA39" s="9"/>
      <c r="KE39" s="6" t="n">
        <v>6</v>
      </c>
      <c r="KF39" s="47" t="n">
        <v>5</v>
      </c>
      <c r="KG39" s="6"/>
      <c r="KH39" s="6"/>
      <c r="KI39" s="6"/>
      <c r="KJ39" s="6" t="n">
        <v>6</v>
      </c>
      <c r="KK39" s="6"/>
      <c r="KL39" s="9"/>
      <c r="KP39" s="6" t="n">
        <v>6</v>
      </c>
      <c r="KQ39" s="47" t="n">
        <v>1</v>
      </c>
      <c r="KR39" s="6" t="n">
        <v>1</v>
      </c>
      <c r="KS39" s="6"/>
      <c r="KT39" s="6" t="n">
        <v>2</v>
      </c>
      <c r="KU39" s="6" t="n">
        <v>3</v>
      </c>
      <c r="KV39" s="6" t="n">
        <v>1</v>
      </c>
      <c r="KW39" s="9"/>
      <c r="LA39" s="6" t="n">
        <v>15</v>
      </c>
      <c r="LB39" s="47" t="n">
        <v>2</v>
      </c>
      <c r="LC39" s="6"/>
      <c r="LD39" s="6"/>
      <c r="LE39" s="6" t="n">
        <v>3</v>
      </c>
      <c r="LF39" s="6" t="n">
        <v>12</v>
      </c>
      <c r="LG39" s="6"/>
      <c r="LH39" s="9"/>
      <c r="LL39" s="6" t="n">
        <v>6</v>
      </c>
      <c r="LM39" s="6" t="n">
        <v>0</v>
      </c>
      <c r="LN39" s="6"/>
      <c r="LO39" s="6"/>
      <c r="LP39" s="6" t="n">
        <v>1</v>
      </c>
      <c r="LQ39" s="6" t="n">
        <v>5</v>
      </c>
      <c r="LR39" s="6"/>
      <c r="LS39" s="9"/>
      <c r="MS39" s="43" t="n">
        <v>50</v>
      </c>
      <c r="MT39" s="43" t="n">
        <v>2</v>
      </c>
      <c r="MU39" s="43" t="n">
        <v>1</v>
      </c>
      <c r="MV39" s="43"/>
      <c r="MW39" s="43" t="n">
        <v>31</v>
      </c>
      <c r="MX39" s="43" t="n">
        <v>18</v>
      </c>
      <c r="MY39" s="43" t="n">
        <v>1</v>
      </c>
      <c r="MZ39" s="30" t="n">
        <v>0.7</v>
      </c>
      <c r="NO39" s="43" t="n">
        <v>2</v>
      </c>
      <c r="NP39" s="43" t="n">
        <v>1</v>
      </c>
      <c r="NQ39" s="43"/>
      <c r="NR39" s="43"/>
      <c r="NS39" s="43" t="n">
        <v>1</v>
      </c>
      <c r="NT39" s="43" t="n">
        <v>1</v>
      </c>
      <c r="NU39" s="43"/>
      <c r="NV39" s="30"/>
      <c r="NZ39" s="43" t="n">
        <v>20</v>
      </c>
      <c r="OA39" s="43" t="n">
        <v>3</v>
      </c>
      <c r="OB39" s="43"/>
      <c r="OC39" s="43"/>
      <c r="OD39" s="43" t="n">
        <v>16</v>
      </c>
      <c r="OE39" s="43" t="n">
        <v>4</v>
      </c>
      <c r="OF39" s="43"/>
      <c r="OG39" s="30"/>
      <c r="OV39" s="43" t="n">
        <v>54</v>
      </c>
      <c r="OW39" s="43" t="n">
        <v>6</v>
      </c>
      <c r="OX39" s="43" t="n">
        <v>4</v>
      </c>
      <c r="OY39" s="43" t="n">
        <v>0</v>
      </c>
      <c r="OZ39" s="43" t="n">
        <v>1</v>
      </c>
      <c r="PA39" s="43" t="n">
        <v>49</v>
      </c>
      <c r="PB39" s="43"/>
      <c r="PC39" s="30" t="n">
        <v>1.3</v>
      </c>
      <c r="QC39" s="43" t="n">
        <v>1</v>
      </c>
      <c r="QD39" s="43"/>
      <c r="QE39" s="43"/>
      <c r="QF39" s="43"/>
      <c r="QG39" s="43"/>
      <c r="QH39" s="43" t="n">
        <v>1</v>
      </c>
      <c r="QI39" s="43"/>
      <c r="QJ39" s="30"/>
      <c r="QN39" s="43" t="n">
        <v>28</v>
      </c>
      <c r="QO39" s="43" t="n">
        <v>6</v>
      </c>
      <c r="QP39" s="43"/>
      <c r="QQ39" s="43"/>
      <c r="QR39" s="43" t="n">
        <v>1</v>
      </c>
      <c r="QS39" s="43" t="n">
        <v>27</v>
      </c>
      <c r="QT39" s="43" t="n">
        <v>3</v>
      </c>
      <c r="QU39" s="30" t="n">
        <v>4.1</v>
      </c>
      <c r="QY39" s="43" t="n">
        <v>25</v>
      </c>
      <c r="QZ39" s="43" t="n">
        <v>4</v>
      </c>
      <c r="RA39" s="43"/>
      <c r="RB39" s="43"/>
      <c r="RC39" s="43" t="n">
        <v>3</v>
      </c>
      <c r="RD39" s="43" t="n">
        <v>22</v>
      </c>
      <c r="RE39" s="43" t="n">
        <v>1</v>
      </c>
      <c r="RF39" s="30" t="n">
        <v>2.9</v>
      </c>
      <c r="RJ39" s="43" t="n">
        <v>19</v>
      </c>
      <c r="RK39" s="43" t="n">
        <v>3</v>
      </c>
      <c r="RL39" s="43"/>
      <c r="RM39" s="43"/>
      <c r="RN39" s="43"/>
      <c r="RO39" s="43" t="n">
        <v>19</v>
      </c>
      <c r="RP39" s="43"/>
      <c r="RQ39" s="30" t="n">
        <v>3.7</v>
      </c>
      <c r="SF39" s="43" t="n">
        <v>16</v>
      </c>
      <c r="SG39" s="43" t="n">
        <v>0</v>
      </c>
      <c r="SH39" s="43"/>
      <c r="SI39" s="43"/>
      <c r="SJ39" s="43" t="n">
        <v>2</v>
      </c>
      <c r="SK39" s="43" t="n">
        <v>14</v>
      </c>
      <c r="SL39" s="43"/>
      <c r="SM39" s="30" t="n">
        <v>3.1</v>
      </c>
      <c r="SQ39" s="43" t="n">
        <v>45</v>
      </c>
      <c r="SR39" s="43" t="n">
        <v>0</v>
      </c>
      <c r="SS39" s="43"/>
      <c r="ST39" s="43"/>
      <c r="SU39" s="43" t="n">
        <v>7</v>
      </c>
      <c r="SV39" s="43" t="n">
        <v>38</v>
      </c>
      <c r="SW39" s="43" t="n">
        <v>2</v>
      </c>
      <c r="SX39" s="30" t="n">
        <v>4.5</v>
      </c>
      <c r="TB39" s="43" t="n">
        <v>61</v>
      </c>
      <c r="TC39" s="43" t="n">
        <v>3</v>
      </c>
      <c r="TD39" s="43"/>
      <c r="TE39" s="43"/>
      <c r="TF39" s="43" t="n">
        <v>1</v>
      </c>
      <c r="TG39" s="43" t="n">
        <v>60</v>
      </c>
      <c r="TH39" s="43"/>
      <c r="TI39" s="30" t="n">
        <v>14.3</v>
      </c>
      <c r="TM39" s="43" t="n">
        <v>66</v>
      </c>
      <c r="TN39" s="43" t="n">
        <v>21</v>
      </c>
      <c r="TO39" s="43"/>
      <c r="TP39" s="43"/>
      <c r="TQ39" s="43"/>
      <c r="TR39" s="43" t="n">
        <v>66</v>
      </c>
      <c r="TS39" s="43" t="n">
        <v>1</v>
      </c>
      <c r="TT39" s="30" t="n">
        <v>6.3</v>
      </c>
      <c r="VE39" s="43" t="n">
        <v>4</v>
      </c>
      <c r="VF39" s="43" t="n">
        <v>3</v>
      </c>
      <c r="VG39" s="43"/>
      <c r="VH39" s="43"/>
      <c r="VI39" s="43"/>
      <c r="VJ39" s="43" t="n">
        <v>4</v>
      </c>
      <c r="VK39" s="43"/>
      <c r="VL39" s="30"/>
      <c r="VP39" s="43" t="n">
        <v>1</v>
      </c>
      <c r="VQ39" s="43"/>
      <c r="VR39" s="43"/>
      <c r="VS39" s="43"/>
      <c r="VT39" s="43" t="n">
        <v>1</v>
      </c>
      <c r="VU39" s="43" t="n">
        <v>0</v>
      </c>
      <c r="VV39" s="43"/>
      <c r="VW39" s="30"/>
      <c r="WA39" s="43" t="n">
        <v>2</v>
      </c>
      <c r="WB39" s="43" t="n">
        <v>2</v>
      </c>
      <c r="WC39" s="43"/>
      <c r="WD39" s="43"/>
      <c r="WE39" s="43"/>
      <c r="WF39" s="43" t="n">
        <v>2</v>
      </c>
      <c r="WG39" s="43"/>
      <c r="WH39" s="30"/>
      <c r="WL39" s="43" t="n">
        <v>1</v>
      </c>
      <c r="WM39" s="43"/>
      <c r="WN39" s="43"/>
      <c r="WO39" s="43"/>
      <c r="WP39" s="43" t="n">
        <v>1</v>
      </c>
      <c r="WQ39" s="43" t="n">
        <v>0</v>
      </c>
      <c r="WR39" s="43"/>
      <c r="WS39" s="30"/>
      <c r="WW39" s="43" t="n">
        <v>1</v>
      </c>
      <c r="WX39" s="43"/>
      <c r="WY39" s="43"/>
      <c r="WZ39" s="43"/>
      <c r="XA39" s="43"/>
      <c r="XB39" s="43" t="n">
        <v>1</v>
      </c>
      <c r="XC39" s="43"/>
      <c r="XD39" s="30"/>
      <c r="ZK39" s="43" t="n">
        <v>1</v>
      </c>
      <c r="ZL39" s="43"/>
      <c r="ZM39" s="43"/>
      <c r="ZN39" s="43"/>
      <c r="ZO39" s="43"/>
      <c r="ZP39" s="43" t="n">
        <v>1</v>
      </c>
      <c r="ZQ39" s="43"/>
      <c r="ZR39" s="30"/>
      <c r="ZV39" s="43" t="n">
        <v>6</v>
      </c>
      <c r="ZW39" s="43" t="n">
        <v>0</v>
      </c>
      <c r="ZX39" s="43"/>
      <c r="ZY39" s="43"/>
      <c r="ZZ39" s="43"/>
      <c r="AAA39" s="43" t="n">
        <v>6</v>
      </c>
      <c r="AAB39" s="43"/>
      <c r="AAC39" s="30" t="n">
        <v>0.6</v>
      </c>
      <c r="AAG39" s="43" t="n">
        <v>13</v>
      </c>
      <c r="AAH39" s="43" t="n">
        <v>4</v>
      </c>
      <c r="AAI39" s="43"/>
      <c r="AAJ39" s="43"/>
      <c r="AAK39" s="43"/>
      <c r="AAL39" s="43" t="n">
        <v>13</v>
      </c>
      <c r="AAM39" s="43" t="n">
        <v>1</v>
      </c>
      <c r="AAN39" s="30" t="n">
        <v>3.3</v>
      </c>
      <c r="AAR39" s="43" t="n">
        <v>9</v>
      </c>
      <c r="AAS39" s="43" t="n">
        <v>3</v>
      </c>
      <c r="AAT39" s="43"/>
      <c r="AAU39" s="43"/>
      <c r="AAV39" s="43"/>
      <c r="AAW39" s="43" t="n">
        <v>9</v>
      </c>
      <c r="AAX39" s="43"/>
      <c r="AAY39" s="30" t="n">
        <v>0.9</v>
      </c>
      <c r="ABC39" s="43" t="n">
        <v>1</v>
      </c>
      <c r="ABD39" s="43"/>
      <c r="ABE39" s="43"/>
      <c r="ABF39" s="43"/>
      <c r="ABG39" s="43"/>
      <c r="ABH39" s="43" t="n">
        <v>1</v>
      </c>
      <c r="ABI39" s="43"/>
      <c r="ABJ39" s="30"/>
      <c r="ABN39" s="6" t="n">
        <v>1</v>
      </c>
      <c r="ABO39" s="47" t="n">
        <v>0</v>
      </c>
      <c r="ABP39" s="6"/>
      <c r="ABQ39" s="6"/>
      <c r="ABR39" s="6"/>
      <c r="ABS39" s="6" t="n">
        <v>1</v>
      </c>
      <c r="ABT39" s="6"/>
      <c r="ABU39" s="9"/>
      <c r="ABY39" s="2" t="n">
        <v>1</v>
      </c>
      <c r="ACD39" s="2" t="n">
        <v>1</v>
      </c>
      <c r="ACJ39" s="6" t="n">
        <v>10</v>
      </c>
      <c r="ACK39" s="6" t="n">
        <v>0</v>
      </c>
      <c r="ACL39" s="6"/>
      <c r="ACM39" s="6"/>
      <c r="ACN39" s="6"/>
      <c r="ACO39" s="6" t="n">
        <v>10</v>
      </c>
      <c r="ACP39" s="6"/>
      <c r="ACQ39" s="9" t="n">
        <v>7.5</v>
      </c>
      <c r="ACU39" s="16" t="n">
        <v>1</v>
      </c>
      <c r="ACV39" s="16"/>
      <c r="ACW39" s="16"/>
      <c r="ACX39" s="16"/>
      <c r="ACY39" s="16" t="n">
        <v>1</v>
      </c>
      <c r="ACZ39" s="16" t="n">
        <v>0</v>
      </c>
      <c r="ADA39" s="16"/>
      <c r="ADB39" s="33" t="n">
        <v>0.5</v>
      </c>
      <c r="ADF39" s="6" t="n">
        <v>26</v>
      </c>
      <c r="ADG39" s="47" t="n">
        <v>7</v>
      </c>
      <c r="ADH39" s="6"/>
      <c r="ADI39" s="6"/>
      <c r="ADJ39" s="6"/>
      <c r="ADK39" s="6" t="n">
        <v>26</v>
      </c>
      <c r="ADL39" s="6"/>
      <c r="ADM39" s="9" t="n">
        <v>2.4</v>
      </c>
      <c r="ADQ39" s="6" t="n">
        <v>3</v>
      </c>
      <c r="ADR39" s="47" t="n">
        <v>2</v>
      </c>
      <c r="ADS39" s="6"/>
      <c r="ADT39" s="6"/>
      <c r="ADU39" s="6"/>
      <c r="ADV39" s="6" t="n">
        <v>3</v>
      </c>
      <c r="ADW39" s="6"/>
      <c r="ADX39" s="9" t="n">
        <v>0.5</v>
      </c>
      <c r="AEB39" s="6" t="n">
        <v>5</v>
      </c>
      <c r="AEC39" s="47" t="n">
        <v>1</v>
      </c>
      <c r="AED39" s="6"/>
      <c r="AEE39" s="6"/>
      <c r="AEF39" s="6"/>
      <c r="AEG39" s="6" t="n">
        <v>5</v>
      </c>
      <c r="AEH39" s="6"/>
      <c r="AEI39" s="9" t="n">
        <v>0.5</v>
      </c>
      <c r="AEM39" s="6" t="n">
        <v>12</v>
      </c>
      <c r="AEN39" s="47" t="n">
        <v>4</v>
      </c>
      <c r="AEO39" s="6"/>
      <c r="AEP39" s="6"/>
      <c r="AEQ39" s="6"/>
      <c r="AER39" s="6" t="n">
        <v>12</v>
      </c>
      <c r="AES39" s="6"/>
      <c r="AET39" s="9" t="n">
        <v>5.8</v>
      </c>
      <c r="AEX39" s="6" t="n">
        <v>12</v>
      </c>
      <c r="AEY39" s="47" t="n">
        <v>1</v>
      </c>
      <c r="AEZ39" s="6"/>
      <c r="AFA39" s="6"/>
      <c r="AFB39" s="6"/>
      <c r="AFC39" s="6" t="n">
        <v>12</v>
      </c>
      <c r="AFD39" s="6"/>
      <c r="AFE39" s="9" t="n">
        <v>2.9</v>
      </c>
      <c r="AFI39" s="6" t="n">
        <v>3</v>
      </c>
      <c r="AFJ39" s="6" t="n">
        <v>0</v>
      </c>
      <c r="AFK39" s="6"/>
      <c r="AFL39" s="6"/>
      <c r="AFM39" s="6"/>
      <c r="AFN39" s="6" t="n">
        <v>3</v>
      </c>
      <c r="AFO39" s="6"/>
      <c r="AFP39" s="9" t="n">
        <v>0.9</v>
      </c>
      <c r="AFT39" s="2" t="n">
        <v>0</v>
      </c>
      <c r="AFU39" s="2" t="n">
        <v>0</v>
      </c>
      <c r="AFV39" s="2" t="n">
        <v>0</v>
      </c>
      <c r="AFW39" s="2" t="n">
        <v>0</v>
      </c>
      <c r="AGE39" s="6" t="n">
        <v>1</v>
      </c>
      <c r="AGF39" s="6" t="n">
        <v>0</v>
      </c>
      <c r="AGG39" s="6"/>
      <c r="AGH39" s="6"/>
      <c r="AGI39" s="6"/>
      <c r="AGJ39" s="6" t="n">
        <v>1</v>
      </c>
      <c r="AGK39" s="6"/>
      <c r="AGL39" s="9"/>
      <c r="AGP39" s="6" t="n">
        <v>13</v>
      </c>
      <c r="AGQ39" s="47" t="n">
        <v>4</v>
      </c>
      <c r="AGR39" s="6"/>
      <c r="AGS39" s="6"/>
      <c r="AGT39" s="6" t="n">
        <v>3</v>
      </c>
      <c r="AGU39" s="6" t="n">
        <v>10</v>
      </c>
      <c r="AGV39" s="6"/>
      <c r="AGW39" s="9" t="n">
        <v>0.7</v>
      </c>
      <c r="AHA39" s="6" t="n">
        <v>2</v>
      </c>
      <c r="AHB39" s="47" t="n">
        <v>2</v>
      </c>
      <c r="AHC39" s="6"/>
      <c r="AHD39" s="6"/>
      <c r="AHE39" s="6"/>
      <c r="AHF39" s="6" t="n">
        <v>2</v>
      </c>
      <c r="AHG39" s="6"/>
      <c r="AHH39" s="9"/>
      <c r="AHL39" s="6" t="n">
        <v>3</v>
      </c>
      <c r="AHM39" s="6" t="n">
        <v>0</v>
      </c>
      <c r="AHN39" s="6"/>
      <c r="AHO39" s="6"/>
      <c r="AHP39" s="6"/>
      <c r="AHQ39" s="6" t="n">
        <v>3</v>
      </c>
      <c r="AHR39" s="6"/>
      <c r="AHS39" s="9" t="n">
        <v>1.4</v>
      </c>
      <c r="AHW39" s="2" t="n">
        <v>0</v>
      </c>
      <c r="AHX39" s="2" t="n">
        <v>0</v>
      </c>
      <c r="AHY39" s="2" t="n">
        <v>0</v>
      </c>
      <c r="AHZ39" s="2" t="n">
        <v>0</v>
      </c>
      <c r="AIH39" s="6" t="n">
        <v>60</v>
      </c>
      <c r="AII39" s="47" t="n">
        <v>8</v>
      </c>
      <c r="AIJ39" s="6"/>
      <c r="AIK39" s="6"/>
      <c r="AIL39" s="6" t="n">
        <v>8</v>
      </c>
      <c r="AIM39" s="6" t="n">
        <v>52</v>
      </c>
      <c r="AIN39" s="6" t="n">
        <v>1</v>
      </c>
      <c r="AIO39" s="9" t="n">
        <v>1.6</v>
      </c>
      <c r="AIS39" s="6" t="n">
        <v>19</v>
      </c>
      <c r="AIT39" s="47" t="n">
        <v>6</v>
      </c>
      <c r="AIU39" s="6"/>
      <c r="AIV39" s="6"/>
      <c r="AIW39" s="6"/>
      <c r="AIX39" s="6" t="n">
        <v>19</v>
      </c>
      <c r="AIY39" s="6"/>
      <c r="AIZ39" s="9"/>
      <c r="AJD39" s="6" t="n">
        <v>21</v>
      </c>
      <c r="AJE39" s="47" t="n">
        <v>8</v>
      </c>
      <c r="AJF39" s="6"/>
      <c r="AJG39" s="6"/>
      <c r="AJH39" s="6"/>
      <c r="AJI39" s="6" t="n">
        <v>21</v>
      </c>
      <c r="AJJ39" s="6"/>
      <c r="AJK39" s="9" t="n">
        <v>2.1</v>
      </c>
      <c r="AJO39" s="6" t="n">
        <v>74</v>
      </c>
      <c r="AJP39" s="47" t="n">
        <v>11</v>
      </c>
      <c r="AJQ39" s="6" t="n">
        <v>3</v>
      </c>
      <c r="AJR39" s="48" t="n">
        <v>1</v>
      </c>
      <c r="AJS39" s="6" t="n">
        <v>22</v>
      </c>
      <c r="AJT39" s="6" t="n">
        <v>49</v>
      </c>
      <c r="AJU39" s="6" t="n">
        <v>1</v>
      </c>
      <c r="AJV39" s="9" t="n">
        <v>2.9</v>
      </c>
      <c r="AJZ39" s="6" t="n">
        <v>19</v>
      </c>
      <c r="AKA39" s="47" t="n">
        <v>1</v>
      </c>
      <c r="AKB39" s="6"/>
      <c r="AKC39" s="6"/>
      <c r="AKD39" s="6"/>
      <c r="AKE39" s="6" t="n">
        <v>19</v>
      </c>
      <c r="AKF39" s="6"/>
      <c r="AKG39" s="9" t="n">
        <v>3.8</v>
      </c>
      <c r="AKK39" s="6" t="n">
        <v>14</v>
      </c>
      <c r="AKL39" s="47" t="n">
        <v>1</v>
      </c>
      <c r="AKM39" s="6"/>
      <c r="AKN39" s="6"/>
      <c r="AKO39" s="6"/>
      <c r="AKP39" s="6" t="n">
        <v>14</v>
      </c>
      <c r="AKQ39" s="6" t="n">
        <v>1</v>
      </c>
      <c r="AKR39" s="9" t="n">
        <v>0.8</v>
      </c>
      <c r="AKV39" s="6" t="n">
        <v>3</v>
      </c>
      <c r="AKW39" s="6" t="n">
        <v>0</v>
      </c>
      <c r="AKX39" s="6"/>
      <c r="AKY39" s="6"/>
      <c r="AKZ39" s="6"/>
      <c r="ALA39" s="6" t="n">
        <v>3</v>
      </c>
      <c r="ALB39" s="6"/>
      <c r="ALC39" s="9"/>
      <c r="ALG39" s="6" t="n">
        <v>6</v>
      </c>
      <c r="ALH39" s="6"/>
      <c r="ALI39" s="6"/>
      <c r="ALJ39" s="6"/>
      <c r="ALK39" s="6" t="n">
        <v>1</v>
      </c>
      <c r="ALL39" s="6" t="n">
        <v>5</v>
      </c>
      <c r="ALM39" s="6"/>
      <c r="ALN39" s="9"/>
      <c r="ALR39" s="6" t="n">
        <v>19</v>
      </c>
      <c r="ALS39" s="47" t="n">
        <v>4</v>
      </c>
      <c r="ALT39" s="6"/>
      <c r="ALU39" s="6"/>
      <c r="ALV39" s="6" t="n">
        <v>1</v>
      </c>
      <c r="ALW39" s="6" t="n">
        <v>18</v>
      </c>
      <c r="ALX39" s="6"/>
      <c r="ALY39" s="9" t="n">
        <v>3.4</v>
      </c>
      <c r="AMC39" s="2" t="n">
        <v>0</v>
      </c>
      <c r="AMD39" s="2" t="n">
        <v>0</v>
      </c>
      <c r="AME39" s="2" t="n">
        <v>0</v>
      </c>
      <c r="AMF39" s="2" t="n">
        <v>0</v>
      </c>
    </row>
    <row r="40" s="2" customFormat="true" ht="15.75" hidden="false" customHeight="false" outlineLevel="0" collapsed="false">
      <c r="A40" s="82" t="n">
        <v>43899</v>
      </c>
      <c r="B40" s="7" t="n">
        <v>110157</v>
      </c>
      <c r="C40" s="6" t="n">
        <f aca="false">(B40-B39)</f>
        <v>4051</v>
      </c>
      <c r="D40" s="7" t="n">
        <v>3848</v>
      </c>
      <c r="E40" s="6" t="n">
        <f aca="false">(D40-D39)</f>
        <v>227</v>
      </c>
      <c r="F40" s="7" t="n">
        <v>60789</v>
      </c>
      <c r="G40" s="7" t="n">
        <v>45520</v>
      </c>
      <c r="H40" s="7" t="n">
        <v>6135</v>
      </c>
      <c r="I40" s="6"/>
      <c r="J40" s="71" t="n">
        <v>29233</v>
      </c>
      <c r="K40" s="71" t="n">
        <f aca="false">J40-J39</f>
        <v>4031</v>
      </c>
      <c r="L40" s="71" t="n">
        <v>708</v>
      </c>
      <c r="M40" s="71" t="n">
        <f aca="false">L40-L39</f>
        <v>210</v>
      </c>
      <c r="N40" s="4" t="n">
        <v>7313</v>
      </c>
      <c r="O40" s="6" t="n">
        <v>272</v>
      </c>
      <c r="P40" s="6" t="n">
        <v>50</v>
      </c>
      <c r="Q40" s="6" t="n">
        <v>2</v>
      </c>
      <c r="R40" s="6" t="n">
        <v>130</v>
      </c>
      <c r="S40" s="6" t="n">
        <v>7133</v>
      </c>
      <c r="T40" s="6" t="n">
        <v>36</v>
      </c>
      <c r="U40" s="6" t="n">
        <v>142.6</v>
      </c>
      <c r="V40" s="6"/>
      <c r="W40" s="74" t="n">
        <v>196618</v>
      </c>
      <c r="X40" s="6"/>
      <c r="Y40" s="6" t="n">
        <v>7375</v>
      </c>
      <c r="Z40" s="6" t="n">
        <v>1492</v>
      </c>
      <c r="AA40" s="6" t="n">
        <v>366</v>
      </c>
      <c r="AB40" s="6" t="n">
        <v>133</v>
      </c>
      <c r="AC40" s="6" t="n">
        <v>622</v>
      </c>
      <c r="AD40" s="6" t="n">
        <v>6387</v>
      </c>
      <c r="AE40" s="6" t="n">
        <v>650</v>
      </c>
      <c r="AF40" s="6" t="n">
        <v>122</v>
      </c>
      <c r="AG40" s="6"/>
      <c r="AH40" s="94" t="n">
        <v>49937</v>
      </c>
      <c r="AI40" s="6"/>
      <c r="AJ40" s="6" t="n">
        <v>6566</v>
      </c>
      <c r="AK40" s="6" t="n">
        <v>743</v>
      </c>
      <c r="AL40" s="6" t="n">
        <v>194</v>
      </c>
      <c r="AM40" s="6" t="n">
        <v>49</v>
      </c>
      <c r="AN40" s="6" t="n">
        <v>2134</v>
      </c>
      <c r="AO40" s="6" t="n">
        <v>4238</v>
      </c>
      <c r="AP40" s="6" t="n">
        <v>0</v>
      </c>
      <c r="AQ40" s="6" t="n">
        <v>78.2</v>
      </c>
      <c r="AR40" s="6"/>
      <c r="AS40" s="6"/>
      <c r="AT40" s="6"/>
      <c r="AU40" s="72" t="n">
        <v>1209</v>
      </c>
      <c r="AV40" s="6" t="n">
        <v>260</v>
      </c>
      <c r="AW40" s="6" t="n">
        <v>19</v>
      </c>
      <c r="AX40" s="6" t="n">
        <v>3</v>
      </c>
      <c r="AY40" s="6" t="n">
        <v>12</v>
      </c>
      <c r="AZ40" s="6" t="n">
        <v>1178</v>
      </c>
      <c r="BA40" s="6" t="n">
        <v>45</v>
      </c>
      <c r="BB40" s="6" t="n">
        <v>18.5</v>
      </c>
      <c r="BC40" s="6"/>
      <c r="BD40" s="6"/>
      <c r="BE40" s="6"/>
      <c r="BF40" s="6" t="n">
        <v>1040</v>
      </c>
      <c r="BG40" s="6" t="n">
        <v>240</v>
      </c>
      <c r="BH40" s="6" t="n">
        <v>0</v>
      </c>
      <c r="BI40" s="6" t="n">
        <v>0</v>
      </c>
      <c r="BJ40" s="6" t="n">
        <v>18</v>
      </c>
      <c r="BK40" s="6" t="n">
        <v>1022</v>
      </c>
      <c r="BL40" s="6" t="n">
        <v>9</v>
      </c>
      <c r="BM40" s="6" t="n">
        <v>12.4</v>
      </c>
      <c r="BN40" s="6"/>
      <c r="BO40" s="6"/>
      <c r="BP40" s="6"/>
      <c r="BQ40" s="6" t="n">
        <v>674</v>
      </c>
      <c r="BR40" s="6" t="n">
        <v>171</v>
      </c>
      <c r="BS40" s="6" t="n">
        <v>17</v>
      </c>
      <c r="BT40" s="6" t="n">
        <v>7</v>
      </c>
      <c r="BU40" s="6" t="n">
        <v>32</v>
      </c>
      <c r="BV40" s="6" t="n">
        <v>625</v>
      </c>
      <c r="BW40" s="6" t="n">
        <v>11</v>
      </c>
      <c r="BX40" s="6" t="n">
        <v>14.4</v>
      </c>
      <c r="BY40" s="6"/>
      <c r="BZ40" s="6"/>
      <c r="CA40" s="6"/>
      <c r="CB40" s="6" t="n">
        <v>502</v>
      </c>
      <c r="CC40" s="6" t="n">
        <v>41</v>
      </c>
      <c r="CD40" s="6" t="n">
        <v>7</v>
      </c>
      <c r="CE40" s="6" t="n">
        <v>1</v>
      </c>
      <c r="CF40" s="6" t="n">
        <v>76</v>
      </c>
      <c r="CG40" s="6" t="n">
        <v>419</v>
      </c>
      <c r="CH40" s="6" t="n">
        <v>29</v>
      </c>
      <c r="CI40" s="6" t="n">
        <v>4</v>
      </c>
      <c r="CJ40" s="6"/>
      <c r="CK40" s="6" t="n">
        <v>8286</v>
      </c>
      <c r="CL40" s="6"/>
      <c r="CM40" s="6" t="n">
        <v>538</v>
      </c>
      <c r="CN40" s="6" t="n">
        <v>104</v>
      </c>
      <c r="CO40" s="6" t="n">
        <v>22</v>
      </c>
      <c r="CP40" s="6" t="n">
        <v>3</v>
      </c>
      <c r="CQ40" s="6" t="n">
        <v>15</v>
      </c>
      <c r="CR40" s="6" t="n">
        <v>501</v>
      </c>
      <c r="CS40" s="6" t="n">
        <v>8</v>
      </c>
      <c r="CT40" s="6" t="n">
        <v>1.6</v>
      </c>
      <c r="CU40" s="6"/>
      <c r="CV40" s="6" t="n">
        <v>2752</v>
      </c>
      <c r="CW40" s="6"/>
      <c r="CX40" s="6" t="n">
        <v>337</v>
      </c>
      <c r="CY40" s="6" t="n">
        <v>69</v>
      </c>
      <c r="CZ40" s="6" t="n">
        <v>2</v>
      </c>
      <c r="DA40" s="6" t="n">
        <v>1</v>
      </c>
      <c r="DB40" s="6" t="n">
        <v>3</v>
      </c>
      <c r="DC40" s="6" t="n">
        <v>332</v>
      </c>
      <c r="DD40" s="6" t="n">
        <v>0</v>
      </c>
      <c r="DE40" s="6" t="n">
        <v>38.9</v>
      </c>
      <c r="DF40" s="6"/>
      <c r="DG40" s="6"/>
      <c r="DH40" s="6"/>
      <c r="DI40" s="6" t="n">
        <v>273</v>
      </c>
      <c r="DJ40" s="6" t="n">
        <v>64</v>
      </c>
      <c r="DK40" s="6" t="n">
        <v>3</v>
      </c>
      <c r="DL40" s="6" t="n">
        <v>1</v>
      </c>
      <c r="DM40" s="6" t="n">
        <v>18</v>
      </c>
      <c r="DN40" s="6" t="n">
        <v>252</v>
      </c>
      <c r="DO40" s="6" t="n">
        <v>0</v>
      </c>
      <c r="DP40" s="6" t="n">
        <v>4</v>
      </c>
      <c r="DQ40" s="6"/>
      <c r="DR40" s="6"/>
      <c r="DS40" s="6"/>
      <c r="DT40" s="6" t="n">
        <v>203</v>
      </c>
      <c r="DU40" s="6" t="n">
        <v>42</v>
      </c>
      <c r="DV40" s="6" t="n">
        <v>0</v>
      </c>
      <c r="DW40" s="6" t="n">
        <v>0</v>
      </c>
      <c r="DX40" s="6" t="n">
        <v>1</v>
      </c>
      <c r="DY40" s="6" t="n">
        <v>202</v>
      </c>
      <c r="DZ40" s="6" t="n">
        <v>0</v>
      </c>
      <c r="EA40" s="6" t="n">
        <v>20.1</v>
      </c>
      <c r="EB40" s="6"/>
      <c r="EC40" s="6"/>
      <c r="ED40" s="6"/>
      <c r="EE40" s="6" t="n">
        <v>265</v>
      </c>
      <c r="EF40" s="6" t="n">
        <v>77</v>
      </c>
      <c r="EG40" s="6" t="n">
        <v>3</v>
      </c>
      <c r="EH40" s="6" t="n">
        <v>2</v>
      </c>
      <c r="EI40" s="6" t="n">
        <v>0</v>
      </c>
      <c r="EJ40" s="6" t="n">
        <v>262</v>
      </c>
      <c r="EK40" s="6" t="n">
        <v>1</v>
      </c>
      <c r="EL40" s="6" t="n">
        <v>15.5</v>
      </c>
      <c r="EM40" s="6"/>
      <c r="EN40" s="6"/>
      <c r="EO40" s="6"/>
      <c r="EP40" s="6" t="n">
        <v>176</v>
      </c>
      <c r="EQ40" s="6" t="n">
        <v>20</v>
      </c>
      <c r="ER40" s="6" t="n">
        <v>0</v>
      </c>
      <c r="ES40" s="6" t="n">
        <v>0</v>
      </c>
      <c r="ET40" s="6" t="n">
        <v>1</v>
      </c>
      <c r="EU40" s="6" t="n">
        <v>175</v>
      </c>
      <c r="EV40" s="6" t="n">
        <v>0</v>
      </c>
      <c r="EW40" s="6" t="n">
        <v>32.5</v>
      </c>
      <c r="EX40" s="6"/>
      <c r="EY40" s="6"/>
      <c r="EZ40" s="6"/>
      <c r="FA40" s="6" t="n">
        <v>35</v>
      </c>
      <c r="FB40" s="6" t="n">
        <v>8</v>
      </c>
      <c r="FC40" s="6" t="n">
        <v>0</v>
      </c>
      <c r="FD40" s="6" t="n">
        <v>0</v>
      </c>
      <c r="FE40" s="6" t="n">
        <v>1</v>
      </c>
      <c r="FF40" s="6" t="n">
        <v>34</v>
      </c>
      <c r="FG40" s="6" t="n">
        <v>0</v>
      </c>
      <c r="FH40" s="6" t="n">
        <v>6</v>
      </c>
      <c r="FI40" s="6"/>
      <c r="FJ40" s="6"/>
      <c r="FK40" s="6"/>
      <c r="FL40" s="6" t="n">
        <v>200</v>
      </c>
      <c r="FM40" s="6" t="n">
        <v>31</v>
      </c>
      <c r="FN40" s="6" t="n">
        <v>0</v>
      </c>
      <c r="FO40" s="6" t="n">
        <v>0</v>
      </c>
      <c r="FP40" s="6" t="n">
        <v>1</v>
      </c>
      <c r="FQ40" s="6" t="n">
        <v>199</v>
      </c>
      <c r="FR40" s="6" t="n">
        <v>1</v>
      </c>
      <c r="FS40" s="6" t="n">
        <v>17.3</v>
      </c>
      <c r="FT40" s="6"/>
      <c r="FU40" s="6"/>
      <c r="FV40" s="6"/>
      <c r="FW40" s="6" t="n">
        <v>104</v>
      </c>
      <c r="FX40" s="6" t="n">
        <v>23</v>
      </c>
      <c r="FY40" s="6" t="n">
        <v>0</v>
      </c>
      <c r="FZ40" s="6" t="n">
        <v>0</v>
      </c>
      <c r="GA40" s="6" t="n">
        <v>2</v>
      </c>
      <c r="GB40" s="6" t="n">
        <v>102</v>
      </c>
      <c r="GC40" s="6" t="n">
        <v>1</v>
      </c>
      <c r="GD40" s="6" t="n">
        <v>11.5</v>
      </c>
      <c r="GE40" s="6"/>
      <c r="GF40" s="6"/>
      <c r="GG40" s="6"/>
      <c r="GH40" s="6" t="n">
        <v>15</v>
      </c>
      <c r="GI40" s="6" t="n">
        <v>3</v>
      </c>
      <c r="GJ40" s="6" t="n">
        <v>0</v>
      </c>
      <c r="GK40" s="6" t="n">
        <v>0</v>
      </c>
      <c r="GL40" s="6" t="n">
        <v>0</v>
      </c>
      <c r="GM40" s="6" t="n">
        <v>15</v>
      </c>
      <c r="GN40" s="6" t="n">
        <v>0</v>
      </c>
      <c r="GO40" s="6" t="n">
        <v>5.2</v>
      </c>
      <c r="GP40" s="6"/>
      <c r="GQ40" s="6"/>
      <c r="GR40" s="6"/>
      <c r="GS40" s="6" t="n">
        <v>85</v>
      </c>
      <c r="GT40" s="6" t="n">
        <v>0</v>
      </c>
      <c r="GU40" s="6" t="n">
        <v>0</v>
      </c>
      <c r="GV40" s="6" t="n">
        <v>0</v>
      </c>
      <c r="GW40" s="6" t="n">
        <v>14</v>
      </c>
      <c r="GX40" s="6" t="n">
        <v>71</v>
      </c>
      <c r="GY40" s="6" t="n">
        <v>0</v>
      </c>
      <c r="GZ40" s="6" t="n">
        <v>50</v>
      </c>
      <c r="HA40" s="6"/>
      <c r="HB40" s="6"/>
      <c r="HC40" s="6"/>
      <c r="HD40" s="6" t="n">
        <v>150</v>
      </c>
      <c r="HE40" s="6" t="n">
        <v>12</v>
      </c>
      <c r="HF40" s="6" t="n">
        <v>0</v>
      </c>
      <c r="HG40" s="6" t="n">
        <v>0</v>
      </c>
      <c r="HH40" s="6" t="n">
        <v>90</v>
      </c>
      <c r="HI40" s="6" t="n">
        <v>60</v>
      </c>
      <c r="HJ40" s="6" t="n">
        <v>9</v>
      </c>
      <c r="HK40" s="6" t="n">
        <v>25.6</v>
      </c>
      <c r="HL40" s="6"/>
      <c r="HM40" s="6"/>
      <c r="HN40" s="6"/>
      <c r="HO40" s="6" t="n">
        <v>99</v>
      </c>
      <c r="HP40" s="6" t="n">
        <v>6</v>
      </c>
      <c r="HQ40" s="6" t="n">
        <v>0</v>
      </c>
      <c r="HR40" s="6" t="n">
        <v>0</v>
      </c>
      <c r="HS40" s="6" t="n">
        <v>24</v>
      </c>
      <c r="HT40" s="6" t="n">
        <v>75</v>
      </c>
      <c r="HU40" s="6" t="n">
        <v>0</v>
      </c>
      <c r="HV40" s="9" t="n">
        <v>3.1</v>
      </c>
      <c r="HW40" s="9"/>
      <c r="HX40" s="9"/>
      <c r="HY40" s="9"/>
      <c r="HZ40" s="6"/>
      <c r="IA40" s="82" t="n">
        <v>43899</v>
      </c>
      <c r="IB40" s="6" t="n">
        <v>11</v>
      </c>
      <c r="IC40" s="47" t="n">
        <v>5</v>
      </c>
      <c r="ID40" s="6"/>
      <c r="IE40" s="6"/>
      <c r="IF40" s="6"/>
      <c r="IG40" s="6" t="n">
        <v>11</v>
      </c>
      <c r="IH40" s="6" t="n">
        <v>1</v>
      </c>
      <c r="II40" s="9" t="n">
        <v>0.3</v>
      </c>
      <c r="IJ40" s="9"/>
      <c r="IK40" s="9"/>
      <c r="IL40" s="9"/>
      <c r="IM40" s="6" t="n">
        <v>10</v>
      </c>
      <c r="IN40" s="47" t="n">
        <v>5</v>
      </c>
      <c r="IO40" s="6"/>
      <c r="IP40" s="6"/>
      <c r="IQ40" s="6"/>
      <c r="IR40" s="6" t="n">
        <v>10</v>
      </c>
      <c r="IS40" s="6"/>
      <c r="IT40" s="9" t="n">
        <v>0.5</v>
      </c>
      <c r="IX40" s="6" t="n">
        <v>11</v>
      </c>
      <c r="IY40" s="47" t="n">
        <v>4</v>
      </c>
      <c r="IZ40" s="6"/>
      <c r="JA40" s="6"/>
      <c r="JB40" s="6" t="n">
        <v>1</v>
      </c>
      <c r="JC40" s="6" t="n">
        <v>10</v>
      </c>
      <c r="JD40" s="6"/>
      <c r="JE40" s="9" t="n">
        <v>0.3</v>
      </c>
      <c r="JI40" s="6" t="n">
        <v>6</v>
      </c>
      <c r="JJ40" s="47" t="n">
        <v>2</v>
      </c>
      <c r="JK40" s="6"/>
      <c r="JL40" s="6"/>
      <c r="JM40" s="6"/>
      <c r="JN40" s="6" t="n">
        <v>6</v>
      </c>
      <c r="JO40" s="6"/>
      <c r="JP40" s="9"/>
      <c r="JT40" s="6" t="n">
        <v>43</v>
      </c>
      <c r="JU40" s="47" t="n">
        <v>9</v>
      </c>
      <c r="JV40" s="6"/>
      <c r="JW40" s="6"/>
      <c r="JX40" s="6" t="n">
        <v>3</v>
      </c>
      <c r="JY40" s="6" t="n">
        <v>40</v>
      </c>
      <c r="JZ40" s="6"/>
      <c r="KA40" s="9"/>
      <c r="KE40" s="6" t="n">
        <v>6</v>
      </c>
      <c r="KF40" s="6" t="n">
        <v>0</v>
      </c>
      <c r="KG40" s="6"/>
      <c r="KH40" s="6"/>
      <c r="KI40" s="6"/>
      <c r="KJ40" s="6" t="n">
        <v>6</v>
      </c>
      <c r="KK40" s="6"/>
      <c r="KL40" s="9" t="n">
        <v>0.2</v>
      </c>
      <c r="KP40" s="6" t="n">
        <v>10</v>
      </c>
      <c r="KQ40" s="47" t="n">
        <v>4</v>
      </c>
      <c r="KR40" s="6" t="n">
        <v>1</v>
      </c>
      <c r="KS40" s="6"/>
      <c r="KT40" s="6" t="n">
        <v>2</v>
      </c>
      <c r="KU40" s="6" t="n">
        <v>7</v>
      </c>
      <c r="KV40" s="6" t="n">
        <v>1</v>
      </c>
      <c r="KW40" s="9" t="n">
        <v>0.1</v>
      </c>
      <c r="LA40" s="6" t="n">
        <v>17</v>
      </c>
      <c r="LB40" s="47" t="n">
        <v>2</v>
      </c>
      <c r="LC40" s="6"/>
      <c r="LD40" s="6"/>
      <c r="LE40" s="6" t="n">
        <v>3</v>
      </c>
      <c r="LF40" s="6" t="n">
        <v>14</v>
      </c>
      <c r="LG40" s="6"/>
      <c r="LH40" s="9" t="n">
        <v>0.1</v>
      </c>
      <c r="LL40" s="6" t="n">
        <v>7</v>
      </c>
      <c r="LM40" s="47" t="n">
        <v>1</v>
      </c>
      <c r="LN40" s="6"/>
      <c r="LO40" s="6"/>
      <c r="LP40" s="6" t="n">
        <v>1</v>
      </c>
      <c r="LQ40" s="6" t="n">
        <v>6</v>
      </c>
      <c r="LR40" s="6"/>
      <c r="LS40" s="9"/>
      <c r="MS40" s="43" t="n">
        <v>50</v>
      </c>
      <c r="MT40" s="43" t="n">
        <v>0</v>
      </c>
      <c r="MU40" s="43" t="n">
        <v>1</v>
      </c>
      <c r="MV40" s="43"/>
      <c r="MW40" s="43" t="n">
        <v>31</v>
      </c>
      <c r="MX40" s="43" t="n">
        <v>18</v>
      </c>
      <c r="MY40" s="43" t="n">
        <v>1</v>
      </c>
      <c r="MZ40" s="30" t="n">
        <v>0.7</v>
      </c>
      <c r="NO40" s="43" t="n">
        <v>2</v>
      </c>
      <c r="NP40" s="43" t="n">
        <v>0</v>
      </c>
      <c r="NQ40" s="43"/>
      <c r="NR40" s="43"/>
      <c r="NS40" s="43" t="n">
        <v>1</v>
      </c>
      <c r="NT40" s="43" t="n">
        <v>1</v>
      </c>
      <c r="NU40" s="43"/>
      <c r="NV40" s="30" t="n">
        <v>0.1</v>
      </c>
      <c r="NZ40" s="43" t="n">
        <v>30</v>
      </c>
      <c r="OA40" s="43" t="n">
        <v>10</v>
      </c>
      <c r="OB40" s="43"/>
      <c r="OC40" s="43"/>
      <c r="OD40" s="43" t="n">
        <v>16</v>
      </c>
      <c r="OE40" s="43" t="n">
        <v>14</v>
      </c>
      <c r="OF40" s="43"/>
      <c r="OG40" s="30" t="n">
        <v>0.3</v>
      </c>
      <c r="OV40" s="43" t="n">
        <v>60</v>
      </c>
      <c r="OW40" s="43" t="n">
        <v>6</v>
      </c>
      <c r="OX40" s="43" t="n">
        <v>6</v>
      </c>
      <c r="OY40" s="43" t="n">
        <v>2</v>
      </c>
      <c r="OZ40" s="43" t="n">
        <v>1</v>
      </c>
      <c r="PA40" s="43" t="n">
        <v>53</v>
      </c>
      <c r="PB40" s="43"/>
      <c r="PC40" s="30" t="n">
        <v>1.5</v>
      </c>
      <c r="QC40" s="43" t="n">
        <v>1</v>
      </c>
      <c r="QD40" s="43"/>
      <c r="QE40" s="43"/>
      <c r="QF40" s="43"/>
      <c r="QG40" s="43"/>
      <c r="QH40" s="43" t="n">
        <v>1</v>
      </c>
      <c r="QI40" s="43"/>
      <c r="QJ40" s="30" t="n">
        <v>0.1</v>
      </c>
      <c r="QN40" s="43" t="n">
        <v>32</v>
      </c>
      <c r="QO40" s="43" t="n">
        <v>4</v>
      </c>
      <c r="QP40" s="43"/>
      <c r="QQ40" s="43"/>
      <c r="QR40" s="43" t="n">
        <v>1</v>
      </c>
      <c r="QS40" s="43" t="n">
        <v>31</v>
      </c>
      <c r="QT40" s="43" t="n">
        <v>3</v>
      </c>
      <c r="QU40" s="30" t="n">
        <v>4.7</v>
      </c>
      <c r="QY40" s="43" t="n">
        <v>39</v>
      </c>
      <c r="QZ40" s="43" t="n">
        <v>14</v>
      </c>
      <c r="RA40" s="43"/>
      <c r="RB40" s="43"/>
      <c r="RC40" s="43" t="n">
        <v>3</v>
      </c>
      <c r="RD40" s="43" t="n">
        <v>36</v>
      </c>
      <c r="RE40" s="43" t="n">
        <v>1</v>
      </c>
      <c r="RF40" s="30" t="n">
        <v>4.5</v>
      </c>
      <c r="RJ40" s="43" t="n">
        <v>19</v>
      </c>
      <c r="RK40" s="43" t="n">
        <v>0</v>
      </c>
      <c r="RL40" s="43"/>
      <c r="RM40" s="43"/>
      <c r="RN40" s="43"/>
      <c r="RO40" s="43" t="n">
        <v>19</v>
      </c>
      <c r="RP40" s="43"/>
      <c r="RQ40" s="30" t="n">
        <v>3.7</v>
      </c>
      <c r="SF40" s="43" t="n">
        <v>16</v>
      </c>
      <c r="SG40" s="43" t="n">
        <v>0</v>
      </c>
      <c r="SH40" s="43"/>
      <c r="SI40" s="43"/>
      <c r="SJ40" s="43" t="n">
        <v>2</v>
      </c>
      <c r="SK40" s="43" t="n">
        <v>14</v>
      </c>
      <c r="SL40" s="43"/>
      <c r="SM40" s="30" t="n">
        <v>3.1</v>
      </c>
      <c r="SQ40" s="43" t="n">
        <v>45</v>
      </c>
      <c r="SR40" s="43" t="n">
        <v>0</v>
      </c>
      <c r="SS40" s="43"/>
      <c r="ST40" s="43"/>
      <c r="SU40" s="43" t="n">
        <v>7</v>
      </c>
      <c r="SV40" s="43" t="n">
        <v>38</v>
      </c>
      <c r="SW40" s="43" t="n">
        <v>2</v>
      </c>
      <c r="SX40" s="30" t="n">
        <v>4.5</v>
      </c>
      <c r="TB40" s="43" t="n">
        <v>64</v>
      </c>
      <c r="TC40" s="43" t="n">
        <v>3</v>
      </c>
      <c r="TD40" s="43"/>
      <c r="TE40" s="43"/>
      <c r="TF40" s="43" t="n">
        <v>1</v>
      </c>
      <c r="TG40" s="43" t="n">
        <v>63</v>
      </c>
      <c r="TH40" s="43" t="n">
        <v>3</v>
      </c>
      <c r="TI40" s="30" t="n">
        <v>15</v>
      </c>
      <c r="TM40" s="43" t="n">
        <v>73</v>
      </c>
      <c r="TN40" s="43" t="n">
        <v>7</v>
      </c>
      <c r="TO40" s="43"/>
      <c r="TP40" s="43"/>
      <c r="TQ40" s="43"/>
      <c r="TR40" s="43" t="n">
        <v>73</v>
      </c>
      <c r="TS40" s="43" t="n">
        <v>1</v>
      </c>
      <c r="TT40" s="30" t="n">
        <v>7</v>
      </c>
      <c r="UT40" s="43" t="n">
        <v>3</v>
      </c>
      <c r="UU40" s="43" t="n">
        <v>3</v>
      </c>
      <c r="UV40" s="43"/>
      <c r="UW40" s="43"/>
      <c r="UX40" s="43"/>
      <c r="UY40" s="43" t="n">
        <v>3</v>
      </c>
      <c r="UZ40" s="43"/>
      <c r="VA40" s="30"/>
      <c r="VE40" s="43" t="n">
        <v>4</v>
      </c>
      <c r="VF40" s="43" t="n">
        <v>0</v>
      </c>
      <c r="VG40" s="43"/>
      <c r="VH40" s="43"/>
      <c r="VI40" s="43"/>
      <c r="VJ40" s="43" t="n">
        <v>4</v>
      </c>
      <c r="VK40" s="43"/>
      <c r="VL40" s="30" t="n">
        <v>0.1</v>
      </c>
      <c r="VP40" s="43" t="n">
        <v>1</v>
      </c>
      <c r="VQ40" s="43"/>
      <c r="VR40" s="43"/>
      <c r="VS40" s="43"/>
      <c r="VT40" s="43" t="n">
        <v>1</v>
      </c>
      <c r="VU40" s="43" t="n">
        <v>0</v>
      </c>
      <c r="VV40" s="43"/>
      <c r="VW40" s="30"/>
      <c r="WA40" s="43" t="n">
        <v>4</v>
      </c>
      <c r="WB40" s="43" t="n">
        <v>2</v>
      </c>
      <c r="WC40" s="43"/>
      <c r="WD40" s="43"/>
      <c r="WE40" s="43"/>
      <c r="WF40" s="43" t="n">
        <v>4</v>
      </c>
      <c r="WG40" s="43"/>
      <c r="WH40" s="30"/>
      <c r="WL40" s="43" t="n">
        <v>1</v>
      </c>
      <c r="WM40" s="43"/>
      <c r="WN40" s="43"/>
      <c r="WO40" s="43"/>
      <c r="WP40" s="43" t="n">
        <v>1</v>
      </c>
      <c r="WQ40" s="43" t="n">
        <v>0</v>
      </c>
      <c r="WR40" s="43"/>
      <c r="WS40" s="30"/>
      <c r="WW40" s="43" t="n">
        <v>1</v>
      </c>
      <c r="WX40" s="43"/>
      <c r="WY40" s="43"/>
      <c r="WZ40" s="43"/>
      <c r="XA40" s="43"/>
      <c r="XB40" s="43" t="n">
        <v>1</v>
      </c>
      <c r="XC40" s="43"/>
      <c r="XD40" s="30"/>
      <c r="ZK40" s="43" t="n">
        <v>1</v>
      </c>
      <c r="ZL40" s="43"/>
      <c r="ZM40" s="43"/>
      <c r="ZN40" s="43"/>
      <c r="ZO40" s="43"/>
      <c r="ZP40" s="43" t="n">
        <v>1</v>
      </c>
      <c r="ZQ40" s="43"/>
      <c r="ZR40" s="30"/>
      <c r="ZV40" s="43" t="n">
        <v>6</v>
      </c>
      <c r="ZW40" s="43" t="n">
        <v>0</v>
      </c>
      <c r="ZX40" s="43"/>
      <c r="ZY40" s="43"/>
      <c r="ZZ40" s="43"/>
      <c r="AAA40" s="43" t="n">
        <v>6</v>
      </c>
      <c r="AAB40" s="43"/>
      <c r="AAC40" s="30" t="n">
        <v>0.6</v>
      </c>
      <c r="AAG40" s="43" t="n">
        <v>13</v>
      </c>
      <c r="AAH40" s="43" t="n">
        <v>0</v>
      </c>
      <c r="AAI40" s="43"/>
      <c r="AAJ40" s="43"/>
      <c r="AAK40" s="43"/>
      <c r="AAL40" s="43" t="n">
        <v>13</v>
      </c>
      <c r="AAM40" s="43" t="n">
        <v>1</v>
      </c>
      <c r="AAN40" s="30" t="n">
        <v>3.3</v>
      </c>
      <c r="AAR40" s="43" t="n">
        <v>9</v>
      </c>
      <c r="AAS40" s="43" t="n">
        <v>0</v>
      </c>
      <c r="AAT40" s="43"/>
      <c r="AAU40" s="43"/>
      <c r="AAV40" s="43"/>
      <c r="AAW40" s="43" t="n">
        <v>9</v>
      </c>
      <c r="AAX40" s="43"/>
      <c r="AAY40" s="30" t="n">
        <v>0.9</v>
      </c>
      <c r="ABC40" s="43" t="n">
        <v>1</v>
      </c>
      <c r="ABD40" s="43"/>
      <c r="ABE40" s="43"/>
      <c r="ABF40" s="43"/>
      <c r="ABG40" s="43"/>
      <c r="ABH40" s="43" t="n">
        <v>1</v>
      </c>
      <c r="ABI40" s="43"/>
      <c r="ABJ40" s="30" t="n">
        <v>0.3</v>
      </c>
      <c r="ABN40" s="6" t="n">
        <v>1</v>
      </c>
      <c r="ABO40" s="6" t="n">
        <v>0</v>
      </c>
      <c r="ABP40" s="6"/>
      <c r="ABQ40" s="6"/>
      <c r="ABR40" s="6"/>
      <c r="ABS40" s="6" t="n">
        <v>1</v>
      </c>
      <c r="ABT40" s="6"/>
      <c r="ABU40" s="9" t="n">
        <v>0.2</v>
      </c>
      <c r="ABY40" s="6" t="n">
        <v>1</v>
      </c>
      <c r="ABZ40" s="6"/>
      <c r="ACA40" s="6"/>
      <c r="ACB40" s="6"/>
      <c r="ACC40" s="6"/>
      <c r="ACD40" s="6" t="n">
        <v>1</v>
      </c>
      <c r="ACE40" s="6"/>
      <c r="ACF40" s="9" t="n">
        <v>0.4</v>
      </c>
      <c r="ACJ40" s="2" t="n">
        <v>10</v>
      </c>
      <c r="ACK40" s="2" t="n">
        <v>0</v>
      </c>
      <c r="ACO40" s="2" t="n">
        <v>10</v>
      </c>
      <c r="ACQ40" s="2" t="n">
        <v>7.5</v>
      </c>
      <c r="ACU40" s="6" t="n">
        <v>3</v>
      </c>
      <c r="ACV40" s="47" t="n">
        <v>2</v>
      </c>
      <c r="ACW40" s="6"/>
      <c r="ACX40" s="6"/>
      <c r="ACY40" s="6" t="n">
        <v>1</v>
      </c>
      <c r="ACZ40" s="6" t="n">
        <v>2</v>
      </c>
      <c r="ADA40" s="6"/>
      <c r="ADB40" s="9" t="n">
        <v>1.6</v>
      </c>
      <c r="ADF40" s="6" t="n">
        <v>32</v>
      </c>
      <c r="ADG40" s="47" t="n">
        <v>6</v>
      </c>
      <c r="ADH40" s="6"/>
      <c r="ADI40" s="6"/>
      <c r="ADJ40" s="6"/>
      <c r="ADK40" s="6" t="n">
        <v>32</v>
      </c>
      <c r="ADL40" s="6"/>
      <c r="ADM40" s="9" t="n">
        <v>3</v>
      </c>
      <c r="ADQ40" s="6" t="n">
        <v>5</v>
      </c>
      <c r="ADR40" s="47" t="n">
        <v>2</v>
      </c>
      <c r="ADS40" s="6"/>
      <c r="ADT40" s="6"/>
      <c r="ADU40" s="6"/>
      <c r="ADV40" s="6" t="n">
        <v>5</v>
      </c>
      <c r="ADW40" s="6"/>
      <c r="ADX40" s="9" t="n">
        <v>0.9</v>
      </c>
      <c r="AEB40" s="6" t="n">
        <v>7</v>
      </c>
      <c r="AEC40" s="47" t="n">
        <v>2</v>
      </c>
      <c r="AED40" s="6"/>
      <c r="AEE40" s="6"/>
      <c r="AEF40" s="6"/>
      <c r="AEG40" s="6" t="n">
        <v>7</v>
      </c>
      <c r="AEH40" s="6"/>
      <c r="AEI40" s="9" t="n">
        <v>0.7</v>
      </c>
      <c r="AEM40" s="6" t="n">
        <v>16</v>
      </c>
      <c r="AEN40" s="47" t="n">
        <v>4</v>
      </c>
      <c r="AEO40" s="6"/>
      <c r="AEP40" s="6"/>
      <c r="AEQ40" s="6"/>
      <c r="AER40" s="6" t="n">
        <v>16</v>
      </c>
      <c r="AES40" s="6"/>
      <c r="AET40" s="9" t="n">
        <v>7.7</v>
      </c>
      <c r="AEX40" s="6" t="n">
        <v>12</v>
      </c>
      <c r="AEY40" s="6" t="n">
        <v>0</v>
      </c>
      <c r="AEZ40" s="6"/>
      <c r="AFA40" s="6"/>
      <c r="AFB40" s="6"/>
      <c r="AFC40" s="6" t="n">
        <v>12</v>
      </c>
      <c r="AFD40" s="6"/>
      <c r="AFE40" s="9" t="n">
        <v>2.9</v>
      </c>
      <c r="AFI40" s="6" t="n">
        <v>3</v>
      </c>
      <c r="AFJ40" s="6" t="n">
        <v>0</v>
      </c>
      <c r="AFK40" s="6"/>
      <c r="AFL40" s="6"/>
      <c r="AFM40" s="6"/>
      <c r="AFN40" s="6" t="n">
        <v>3</v>
      </c>
      <c r="AFO40" s="6"/>
      <c r="AFP40" s="9" t="n">
        <v>0.9</v>
      </c>
      <c r="AFT40" s="2" t="n">
        <v>0</v>
      </c>
      <c r="AFU40" s="2" t="n">
        <v>0</v>
      </c>
      <c r="AFV40" s="2" t="n">
        <v>0</v>
      </c>
      <c r="AFW40" s="2" t="n">
        <v>0</v>
      </c>
      <c r="AGE40" s="6" t="n">
        <v>1</v>
      </c>
      <c r="AGF40" s="6" t="n">
        <v>0</v>
      </c>
      <c r="AGG40" s="6"/>
      <c r="AGH40" s="6"/>
      <c r="AGI40" s="6"/>
      <c r="AGJ40" s="6" t="n">
        <v>1</v>
      </c>
      <c r="AGK40" s="6"/>
      <c r="AGL40" s="9" t="n">
        <v>0.1</v>
      </c>
      <c r="AGP40" s="6" t="n">
        <v>15</v>
      </c>
      <c r="AGQ40" s="47" t="n">
        <v>2</v>
      </c>
      <c r="AGR40" s="6"/>
      <c r="AGS40" s="6"/>
      <c r="AGT40" s="6" t="n">
        <v>5</v>
      </c>
      <c r="AGU40" s="6" t="n">
        <v>10</v>
      </c>
      <c r="AGV40" s="6"/>
      <c r="AGW40" s="9" t="n">
        <v>0.8</v>
      </c>
      <c r="AHA40" s="6" t="n">
        <v>4</v>
      </c>
      <c r="AHB40" s="47" t="n">
        <v>2</v>
      </c>
      <c r="AHC40" s="6"/>
      <c r="AHD40" s="6"/>
      <c r="AHE40" s="6"/>
      <c r="AHF40" s="6" t="n">
        <v>4</v>
      </c>
      <c r="AHG40" s="6"/>
      <c r="AHH40" s="9" t="n">
        <v>0.6</v>
      </c>
      <c r="AHL40" s="6" t="n">
        <v>3</v>
      </c>
      <c r="AHM40" s="6" t="n">
        <v>0</v>
      </c>
      <c r="AHN40" s="6"/>
      <c r="AHO40" s="6"/>
      <c r="AHP40" s="6"/>
      <c r="AHQ40" s="6" t="n">
        <v>3</v>
      </c>
      <c r="AHR40" s="6"/>
      <c r="AHS40" s="9" t="n">
        <v>1.4</v>
      </c>
      <c r="AHW40" s="2" t="n">
        <v>0</v>
      </c>
      <c r="AHX40" s="2" t="n">
        <v>0</v>
      </c>
      <c r="AHY40" s="2" t="n">
        <v>0</v>
      </c>
      <c r="AHZ40" s="2" t="n">
        <v>0</v>
      </c>
      <c r="AIH40" s="6" t="n">
        <v>64</v>
      </c>
      <c r="AII40" s="47" t="n">
        <v>4</v>
      </c>
      <c r="AIJ40" s="6"/>
      <c r="AIK40" s="6"/>
      <c r="AIL40" s="6" t="n">
        <v>8</v>
      </c>
      <c r="AIM40" s="6" t="n">
        <v>56</v>
      </c>
      <c r="AIN40" s="6" t="n">
        <v>1</v>
      </c>
      <c r="AIO40" s="9" t="n">
        <v>1.7</v>
      </c>
      <c r="AIS40" s="6" t="n">
        <v>25</v>
      </c>
      <c r="AIT40" s="47" t="n">
        <v>6</v>
      </c>
      <c r="AIU40" s="6"/>
      <c r="AIV40" s="6"/>
      <c r="AIW40" s="6"/>
      <c r="AIX40" s="6" t="n">
        <v>25</v>
      </c>
      <c r="AIY40" s="6" t="n">
        <v>1</v>
      </c>
      <c r="AIZ40" s="9" t="n">
        <v>0.1</v>
      </c>
      <c r="AJD40" s="6" t="n">
        <v>30</v>
      </c>
      <c r="AJE40" s="47" t="n">
        <v>9</v>
      </c>
      <c r="AJF40" s="6"/>
      <c r="AJG40" s="6"/>
      <c r="AJH40" s="6"/>
      <c r="AJI40" s="6" t="n">
        <v>30</v>
      </c>
      <c r="AJJ40" s="6"/>
      <c r="AJK40" s="9" t="n">
        <v>2.9</v>
      </c>
      <c r="AJO40" s="6" t="n">
        <v>80</v>
      </c>
      <c r="AJP40" s="47" t="n">
        <v>6</v>
      </c>
      <c r="AJQ40" s="6" t="n">
        <v>3</v>
      </c>
      <c r="AJR40" s="6" t="n">
        <v>0</v>
      </c>
      <c r="AJS40" s="6" t="n">
        <v>22</v>
      </c>
      <c r="AJT40" s="6" t="n">
        <v>55</v>
      </c>
      <c r="AJU40" s="6" t="n">
        <v>1</v>
      </c>
      <c r="AJV40" s="9" t="n">
        <v>3.1</v>
      </c>
      <c r="AJZ40" s="6" t="n">
        <v>21</v>
      </c>
      <c r="AKA40" s="47" t="n">
        <v>2</v>
      </c>
      <c r="AKB40" s="6"/>
      <c r="AKC40" s="6"/>
      <c r="AKD40" s="6"/>
      <c r="AKE40" s="6" t="n">
        <v>21</v>
      </c>
      <c r="AKF40" s="6"/>
      <c r="AKG40" s="9" t="n">
        <v>4.3</v>
      </c>
      <c r="AKK40" s="6" t="n">
        <v>14</v>
      </c>
      <c r="AKL40" s="6" t="n">
        <v>0</v>
      </c>
      <c r="AKM40" s="6"/>
      <c r="AKN40" s="6"/>
      <c r="AKO40" s="6"/>
      <c r="AKP40" s="6" t="n">
        <v>14</v>
      </c>
      <c r="AKQ40" s="6" t="n">
        <v>1</v>
      </c>
      <c r="AKR40" s="9" t="n">
        <v>0.8</v>
      </c>
      <c r="AKV40" s="6" t="n">
        <v>5</v>
      </c>
      <c r="AKW40" s="47" t="n">
        <v>2</v>
      </c>
      <c r="AKX40" s="6"/>
      <c r="AKY40" s="6"/>
      <c r="AKZ40" s="6"/>
      <c r="ALA40" s="6" t="n">
        <v>5</v>
      </c>
      <c r="ALB40" s="6"/>
      <c r="ALC40" s="9"/>
      <c r="ALG40" s="2" t="n">
        <v>7</v>
      </c>
      <c r="ALH40" s="47" t="n">
        <v>1</v>
      </c>
      <c r="ALI40" s="6"/>
      <c r="ALJ40" s="6"/>
      <c r="ALK40" s="6" t="n">
        <v>1</v>
      </c>
      <c r="ALL40" s="6" t="n">
        <v>6</v>
      </c>
      <c r="ALM40" s="6" t="n">
        <v>1</v>
      </c>
      <c r="ALN40" s="9" t="n">
        <v>0.1</v>
      </c>
      <c r="ALR40" s="6" t="n">
        <v>25</v>
      </c>
      <c r="ALS40" s="47" t="n">
        <v>6</v>
      </c>
      <c r="ALT40" s="6"/>
      <c r="ALU40" s="6"/>
      <c r="ALV40" s="6" t="n">
        <v>1</v>
      </c>
      <c r="ALW40" s="6" t="n">
        <v>24</v>
      </c>
      <c r="ALX40" s="6"/>
      <c r="ALY40" s="9" t="n">
        <v>4.5</v>
      </c>
      <c r="AMC40" s="2" t="n">
        <v>0</v>
      </c>
      <c r="AMD40" s="2" t="n">
        <v>0</v>
      </c>
      <c r="AME40" s="2" t="n">
        <v>0</v>
      </c>
      <c r="AMF40" s="2" t="n">
        <v>0</v>
      </c>
    </row>
    <row r="41" s="2" customFormat="true" ht="15.75" hidden="false" customHeight="false" outlineLevel="0" collapsed="false">
      <c r="A41" s="82" t="n">
        <v>43900</v>
      </c>
      <c r="B41" s="7" t="n">
        <v>114501</v>
      </c>
      <c r="C41" s="6" t="n">
        <f aca="false">(B41-B40)</f>
        <v>4344</v>
      </c>
      <c r="D41" s="7" t="n">
        <v>4051</v>
      </c>
      <c r="E41" s="6" t="n">
        <f aca="false">(D41-D40)</f>
        <v>203</v>
      </c>
      <c r="F41" s="7" t="n">
        <v>62776</v>
      </c>
      <c r="G41" s="7" t="n">
        <v>47664</v>
      </c>
      <c r="H41" s="7" t="n">
        <v>6094</v>
      </c>
      <c r="I41" s="6"/>
      <c r="J41" s="71" t="n">
        <v>33546</v>
      </c>
      <c r="K41" s="71" t="n">
        <f aca="false">J41-J40</f>
        <v>4313</v>
      </c>
      <c r="L41" s="71" t="n">
        <v>889</v>
      </c>
      <c r="M41" s="71" t="n">
        <f aca="false">L41-L40</f>
        <v>181</v>
      </c>
      <c r="N41" s="4" t="n">
        <v>7478</v>
      </c>
      <c r="O41" s="6" t="n">
        <v>165</v>
      </c>
      <c r="P41" s="6" t="n">
        <v>53</v>
      </c>
      <c r="Q41" s="6" t="n">
        <v>3</v>
      </c>
      <c r="R41" s="6" t="n">
        <v>166</v>
      </c>
      <c r="S41" s="6" t="n">
        <v>7259</v>
      </c>
      <c r="T41" s="6" t="n">
        <v>36</v>
      </c>
      <c r="U41" s="6" t="n">
        <v>145.9</v>
      </c>
      <c r="V41" s="6"/>
      <c r="W41" s="74" t="n">
        <v>210144</v>
      </c>
      <c r="X41" s="6"/>
      <c r="Y41" s="6" t="n">
        <v>9172</v>
      </c>
      <c r="Z41" s="6" t="n">
        <v>1797</v>
      </c>
      <c r="AA41" s="6" t="n">
        <v>463</v>
      </c>
      <c r="AB41" s="6" t="n">
        <v>97</v>
      </c>
      <c r="AC41" s="6" t="n">
        <v>724</v>
      </c>
      <c r="AD41" s="6" t="n">
        <v>7985</v>
      </c>
      <c r="AE41" s="6" t="n">
        <v>733</v>
      </c>
      <c r="AF41" s="6" t="n">
        <v>151.7</v>
      </c>
      <c r="AG41" s="6"/>
      <c r="AH41" s="94" t="n">
        <v>53826</v>
      </c>
      <c r="AI41" s="6"/>
      <c r="AJ41" s="6" t="n">
        <v>7161</v>
      </c>
      <c r="AK41" s="6" t="n">
        <v>595</v>
      </c>
      <c r="AL41" s="6" t="n">
        <v>237</v>
      </c>
      <c r="AM41" s="6" t="n">
        <v>43</v>
      </c>
      <c r="AN41" s="6" t="n">
        <v>2394</v>
      </c>
      <c r="AO41" s="6" t="n">
        <v>4530</v>
      </c>
      <c r="AP41" s="6" t="n">
        <v>0</v>
      </c>
      <c r="AQ41" s="6" t="n">
        <v>85.3</v>
      </c>
      <c r="AR41" s="6"/>
      <c r="AS41" s="6"/>
      <c r="AT41" s="6"/>
      <c r="AU41" s="72" t="n">
        <v>1412</v>
      </c>
      <c r="AV41" s="6" t="n">
        <v>203</v>
      </c>
      <c r="AW41" s="6" t="n">
        <v>30</v>
      </c>
      <c r="AX41" s="6" t="n">
        <v>11</v>
      </c>
      <c r="AY41" s="6" t="n">
        <v>12</v>
      </c>
      <c r="AZ41" s="6" t="n">
        <v>1370</v>
      </c>
      <c r="BA41" s="6" t="n">
        <v>66</v>
      </c>
      <c r="BB41" s="6" t="n">
        <v>21.6</v>
      </c>
      <c r="BC41" s="6"/>
      <c r="BD41" s="6"/>
      <c r="BE41" s="6"/>
      <c r="BF41" s="6" t="n">
        <v>1224</v>
      </c>
      <c r="BG41" s="6" t="n">
        <v>184</v>
      </c>
      <c r="BH41" s="6" t="n">
        <v>2</v>
      </c>
      <c r="BI41" s="6" t="n">
        <v>2</v>
      </c>
      <c r="BJ41" s="6" t="n">
        <v>18</v>
      </c>
      <c r="BK41" s="6" t="n">
        <v>1204</v>
      </c>
      <c r="BL41" s="6" t="n">
        <v>9</v>
      </c>
      <c r="BM41" s="6" t="n">
        <v>14.6</v>
      </c>
      <c r="BN41" s="6"/>
      <c r="BO41" s="6"/>
      <c r="BP41" s="6"/>
      <c r="BQ41" s="6" t="n">
        <v>1231</v>
      </c>
      <c r="BR41" s="6" t="n">
        <v>557</v>
      </c>
      <c r="BS41" s="6" t="n">
        <v>30</v>
      </c>
      <c r="BT41" s="6" t="n">
        <v>13</v>
      </c>
      <c r="BU41" s="6" t="n">
        <v>32</v>
      </c>
      <c r="BV41" s="6" t="n">
        <v>1169</v>
      </c>
      <c r="BW41" s="6" t="n">
        <v>11</v>
      </c>
      <c r="BX41" s="6" t="n">
        <v>26.3</v>
      </c>
      <c r="BY41" s="6"/>
      <c r="BZ41" s="6"/>
      <c r="CA41" s="6"/>
      <c r="CB41" s="6" t="n">
        <v>530</v>
      </c>
      <c r="CC41" s="6" t="n">
        <v>28</v>
      </c>
      <c r="CD41" s="6" t="n">
        <v>9</v>
      </c>
      <c r="CE41" s="6" t="n">
        <v>2</v>
      </c>
      <c r="CF41" s="6" t="n">
        <v>101</v>
      </c>
      <c r="CG41" s="6" t="n">
        <v>420</v>
      </c>
      <c r="CH41" s="6" t="n">
        <v>33</v>
      </c>
      <c r="CI41" s="6" t="n">
        <v>4.2</v>
      </c>
      <c r="CJ41" s="6"/>
      <c r="CK41" s="6" t="n">
        <v>9600</v>
      </c>
      <c r="CL41" s="6"/>
      <c r="CM41" s="6" t="n">
        <v>624</v>
      </c>
      <c r="CN41" s="6" t="n">
        <v>86</v>
      </c>
      <c r="CO41" s="6" t="n">
        <v>26</v>
      </c>
      <c r="CP41" s="6" t="n">
        <v>4</v>
      </c>
      <c r="CQ41" s="6" t="n">
        <v>15</v>
      </c>
      <c r="CR41" s="6" t="n">
        <v>583</v>
      </c>
      <c r="CS41" s="6" t="n">
        <v>8</v>
      </c>
      <c r="CT41" s="6" t="n">
        <v>1.9</v>
      </c>
      <c r="CU41" s="6"/>
      <c r="CV41" s="6" t="n">
        <v>3951</v>
      </c>
      <c r="CW41" s="6"/>
      <c r="CX41" s="6" t="n">
        <v>374</v>
      </c>
      <c r="CY41" s="6" t="n">
        <v>37</v>
      </c>
      <c r="CZ41" s="6" t="n">
        <v>2</v>
      </c>
      <c r="DA41" s="6" t="n">
        <v>0</v>
      </c>
      <c r="DB41" s="6" t="n">
        <v>3</v>
      </c>
      <c r="DC41" s="6" t="n">
        <v>369</v>
      </c>
      <c r="DD41" s="6" t="n">
        <v>0</v>
      </c>
      <c r="DE41" s="6" t="n">
        <v>43.2</v>
      </c>
      <c r="DF41" s="6"/>
      <c r="DG41" s="6"/>
      <c r="DH41" s="6"/>
      <c r="DI41" s="6" t="n">
        <v>321</v>
      </c>
      <c r="DJ41" s="6" t="n">
        <v>48</v>
      </c>
      <c r="DK41" s="6" t="n">
        <v>5</v>
      </c>
      <c r="DL41" s="6" t="n">
        <v>2</v>
      </c>
      <c r="DM41" s="6" t="n">
        <v>18</v>
      </c>
      <c r="DN41" s="6" t="n">
        <v>298</v>
      </c>
      <c r="DO41" s="6" t="n">
        <v>0</v>
      </c>
      <c r="DP41" s="6" t="n">
        <v>4.7</v>
      </c>
      <c r="DQ41" s="6"/>
      <c r="DR41" s="6"/>
      <c r="DS41" s="6"/>
      <c r="DT41" s="6" t="n">
        <v>261</v>
      </c>
      <c r="DU41" s="6" t="n">
        <v>58</v>
      </c>
      <c r="DV41" s="6" t="n">
        <v>0</v>
      </c>
      <c r="DW41" s="6" t="n">
        <v>0</v>
      </c>
      <c r="DX41" s="6" t="n">
        <v>1</v>
      </c>
      <c r="DY41" s="6" t="n">
        <v>260</v>
      </c>
      <c r="DZ41" s="6" t="n">
        <v>0</v>
      </c>
      <c r="EA41" s="6" t="n">
        <v>25.8</v>
      </c>
      <c r="EB41" s="6"/>
      <c r="EC41" s="6"/>
      <c r="ED41" s="6"/>
      <c r="EE41" s="6" t="n">
        <v>321</v>
      </c>
      <c r="EF41" s="6" t="n">
        <v>56</v>
      </c>
      <c r="EG41" s="6" t="n">
        <v>4</v>
      </c>
      <c r="EH41" s="6" t="n">
        <v>1</v>
      </c>
      <c r="EI41" s="6" t="n">
        <v>0</v>
      </c>
      <c r="EJ41" s="6" t="n">
        <v>317</v>
      </c>
      <c r="EK41" s="6" t="n">
        <v>1</v>
      </c>
      <c r="EL41" s="6" t="n">
        <v>18.7</v>
      </c>
      <c r="EM41" s="6"/>
      <c r="EN41" s="6"/>
      <c r="EO41" s="6"/>
      <c r="EP41" s="6" t="n">
        <v>227</v>
      </c>
      <c r="EQ41" s="6" t="n">
        <v>51</v>
      </c>
      <c r="ER41" s="6" t="n">
        <v>0</v>
      </c>
      <c r="ES41" s="6" t="n">
        <v>0</v>
      </c>
      <c r="ET41" s="6" t="n">
        <v>1</v>
      </c>
      <c r="EU41" s="6" t="n">
        <v>226</v>
      </c>
      <c r="EV41" s="6" t="n">
        <v>0</v>
      </c>
      <c r="EW41" s="6" t="n">
        <v>41.9</v>
      </c>
      <c r="EX41" s="6"/>
      <c r="EY41" s="6"/>
      <c r="EZ41" s="6"/>
      <c r="FA41" s="6" t="n">
        <v>90</v>
      </c>
      <c r="FB41" s="6" t="n">
        <v>55</v>
      </c>
      <c r="FC41" s="6" t="n">
        <v>0</v>
      </c>
      <c r="FD41" s="6" t="n">
        <v>0</v>
      </c>
      <c r="FE41" s="6" t="n">
        <v>1</v>
      </c>
      <c r="FF41" s="6" t="n">
        <v>89</v>
      </c>
      <c r="FG41" s="6" t="n">
        <v>0</v>
      </c>
      <c r="FH41" s="6" t="n">
        <v>15.5</v>
      </c>
      <c r="FI41" s="6"/>
      <c r="FJ41" s="6"/>
      <c r="FK41" s="6"/>
      <c r="FL41" s="6" t="n">
        <v>239</v>
      </c>
      <c r="FM41" s="6" t="n">
        <v>39</v>
      </c>
      <c r="FN41" s="6" t="n">
        <v>0</v>
      </c>
      <c r="FO41" s="6" t="n">
        <v>0</v>
      </c>
      <c r="FP41" s="6" t="n">
        <v>1</v>
      </c>
      <c r="FQ41" s="6" t="n">
        <v>238</v>
      </c>
      <c r="FR41" s="6" t="n">
        <v>2</v>
      </c>
      <c r="FS41" s="6" t="n">
        <v>20.6</v>
      </c>
      <c r="FT41" s="6"/>
      <c r="FU41" s="6"/>
      <c r="FV41" s="6"/>
      <c r="FW41" s="6" t="n">
        <v>131</v>
      </c>
      <c r="FX41" s="6" t="n">
        <v>27</v>
      </c>
      <c r="FY41" s="6" t="n">
        <v>0</v>
      </c>
      <c r="FZ41" s="6" t="n">
        <v>0</v>
      </c>
      <c r="GA41" s="6" t="n">
        <v>2</v>
      </c>
      <c r="GB41" s="6" t="n">
        <v>129</v>
      </c>
      <c r="GC41" s="6" t="n">
        <v>1</v>
      </c>
      <c r="GD41" s="6" t="n">
        <v>14.5</v>
      </c>
      <c r="GE41" s="6"/>
      <c r="GF41" s="6"/>
      <c r="GG41" s="6"/>
      <c r="GH41" s="6" t="n">
        <v>18</v>
      </c>
      <c r="GI41" s="6" t="n">
        <v>3</v>
      </c>
      <c r="GJ41" s="6" t="n">
        <v>0</v>
      </c>
      <c r="GK41" s="6" t="n">
        <v>0</v>
      </c>
      <c r="GL41" s="6" t="n">
        <v>0</v>
      </c>
      <c r="GM41" s="6" t="n">
        <v>18</v>
      </c>
      <c r="GN41" s="6" t="n">
        <v>0</v>
      </c>
      <c r="GO41" s="6" t="n">
        <v>6.2</v>
      </c>
      <c r="GP41" s="6"/>
      <c r="GQ41" s="6"/>
      <c r="GR41" s="6"/>
      <c r="GS41" s="6" t="n">
        <v>109</v>
      </c>
      <c r="GT41" s="6" t="n">
        <v>24</v>
      </c>
      <c r="GU41" s="6" t="n">
        <v>0</v>
      </c>
      <c r="GV41" s="6" t="n">
        <v>0</v>
      </c>
      <c r="GW41" s="6" t="n">
        <v>22</v>
      </c>
      <c r="GX41" s="6" t="n">
        <v>87</v>
      </c>
      <c r="GY41" s="6" t="n">
        <v>0</v>
      </c>
      <c r="GZ41" s="6" t="n">
        <v>64.1</v>
      </c>
      <c r="HA41" s="6"/>
      <c r="HB41" s="6"/>
      <c r="HC41" s="6"/>
      <c r="HD41" s="6" t="n">
        <v>160</v>
      </c>
      <c r="HE41" s="6" t="n">
        <v>10</v>
      </c>
      <c r="HF41" s="6" t="n">
        <v>0</v>
      </c>
      <c r="HG41" s="6" t="n">
        <v>0</v>
      </c>
      <c r="HH41" s="6" t="n">
        <v>93</v>
      </c>
      <c r="HI41" s="6" t="n">
        <v>67</v>
      </c>
      <c r="HJ41" s="6" t="n">
        <v>10</v>
      </c>
      <c r="HK41" s="6" t="n">
        <v>27.3</v>
      </c>
      <c r="HL41" s="6"/>
      <c r="HM41" s="6"/>
      <c r="HN41" s="6"/>
      <c r="HO41" s="6" t="n">
        <v>117</v>
      </c>
      <c r="HP41" s="6" t="n">
        <v>18</v>
      </c>
      <c r="HQ41" s="6" t="n">
        <v>0</v>
      </c>
      <c r="HR41" s="6" t="n">
        <v>0</v>
      </c>
      <c r="HS41" s="6" t="n">
        <v>24</v>
      </c>
      <c r="HT41" s="6" t="n">
        <v>93</v>
      </c>
      <c r="HU41" s="6" t="n">
        <v>2</v>
      </c>
      <c r="HV41" s="9" t="n">
        <v>3.6</v>
      </c>
      <c r="HW41" s="9"/>
      <c r="HX41" s="9"/>
      <c r="HY41" s="9"/>
      <c r="HZ41" s="6"/>
      <c r="IA41" s="82" t="n">
        <v>43900</v>
      </c>
      <c r="IB41" s="8" t="n">
        <v>17</v>
      </c>
      <c r="IC41" s="95" t="n">
        <v>6</v>
      </c>
      <c r="ID41" s="6"/>
      <c r="IE41" s="48"/>
      <c r="IF41" s="6"/>
      <c r="IG41" s="8" t="n">
        <v>17</v>
      </c>
      <c r="IH41" s="6" t="n">
        <v>2</v>
      </c>
      <c r="II41" s="9" t="n">
        <v>0.4</v>
      </c>
      <c r="IM41" s="6" t="n">
        <v>13</v>
      </c>
      <c r="IN41" s="47" t="n">
        <v>3</v>
      </c>
      <c r="IO41" s="6"/>
      <c r="IP41" s="6"/>
      <c r="IQ41" s="6"/>
      <c r="IR41" s="6" t="n">
        <v>13</v>
      </c>
      <c r="IS41" s="6"/>
      <c r="IT41" s="9" t="n">
        <v>0.7</v>
      </c>
      <c r="IU41" s="9"/>
      <c r="IV41" s="9"/>
      <c r="IW41" s="9"/>
      <c r="IX41" s="6" t="n">
        <v>20</v>
      </c>
      <c r="IY41" s="47" t="n">
        <v>9</v>
      </c>
      <c r="IZ41" s="6"/>
      <c r="JA41" s="6"/>
      <c r="JB41" s="6" t="n">
        <v>1</v>
      </c>
      <c r="JC41" s="6" t="n">
        <v>19</v>
      </c>
      <c r="JD41" s="6"/>
      <c r="JE41" s="9" t="n">
        <v>0.6</v>
      </c>
      <c r="JI41" s="6" t="n">
        <v>19</v>
      </c>
      <c r="JJ41" s="47" t="n">
        <v>13</v>
      </c>
      <c r="JK41" s="6"/>
      <c r="JL41" s="6"/>
      <c r="JM41" s="6"/>
      <c r="JN41" s="6" t="n">
        <v>19</v>
      </c>
      <c r="JO41" s="6"/>
      <c r="JP41" s="9" t="n">
        <v>0.1</v>
      </c>
      <c r="JT41" s="6" t="n">
        <v>47</v>
      </c>
      <c r="JU41" s="47" t="n">
        <v>4</v>
      </c>
      <c r="JV41" s="6"/>
      <c r="JW41" s="6"/>
      <c r="JX41" s="6" t="n">
        <v>4</v>
      </c>
      <c r="JY41" s="6" t="n">
        <v>43</v>
      </c>
      <c r="JZ41" s="6"/>
      <c r="KA41" s="9"/>
      <c r="KE41" s="6" t="n">
        <v>9</v>
      </c>
      <c r="KF41" s="6" t="n">
        <v>3</v>
      </c>
      <c r="KG41" s="6"/>
      <c r="KH41" s="6"/>
      <c r="KI41" s="6"/>
      <c r="KJ41" s="6" t="n">
        <v>9</v>
      </c>
      <c r="KK41" s="6"/>
      <c r="KL41" s="9" t="n">
        <v>0.3</v>
      </c>
      <c r="KP41" s="16" t="n">
        <v>24</v>
      </c>
      <c r="KQ41" s="16" t="n">
        <v>14</v>
      </c>
      <c r="KR41" s="16" t="n">
        <v>1</v>
      </c>
      <c r="KS41" s="16"/>
      <c r="KT41" s="16" t="n">
        <v>2</v>
      </c>
      <c r="KU41" s="16" t="n">
        <v>21</v>
      </c>
      <c r="KV41" s="16" t="n">
        <v>1</v>
      </c>
      <c r="KW41" s="33" t="n">
        <v>0.2</v>
      </c>
      <c r="LA41" s="6" t="n">
        <v>20</v>
      </c>
      <c r="LB41" s="47" t="n">
        <v>3</v>
      </c>
      <c r="LC41" s="6"/>
      <c r="LD41" s="6"/>
      <c r="LE41" s="6" t="n">
        <v>3</v>
      </c>
      <c r="LF41" s="6" t="n">
        <v>17</v>
      </c>
      <c r="LG41" s="6"/>
      <c r="LH41" s="9" t="n">
        <v>0.1</v>
      </c>
      <c r="LL41" s="6" t="n">
        <v>16</v>
      </c>
      <c r="LM41" s="47" t="n">
        <v>9</v>
      </c>
      <c r="LN41" s="6"/>
      <c r="LO41" s="48"/>
      <c r="LP41" s="6" t="n">
        <v>1</v>
      </c>
      <c r="LQ41" s="6" t="n">
        <v>15</v>
      </c>
      <c r="LR41" s="6"/>
      <c r="LS41" s="9" t="n">
        <v>0.1</v>
      </c>
      <c r="MS41" s="43" t="n">
        <v>50</v>
      </c>
      <c r="MT41" s="43" t="n">
        <v>0</v>
      </c>
      <c r="MU41" s="43" t="n">
        <v>1</v>
      </c>
      <c r="MV41" s="43"/>
      <c r="MW41" s="43" t="n">
        <v>33</v>
      </c>
      <c r="MX41" s="43" t="n">
        <v>16</v>
      </c>
      <c r="MY41" s="43" t="n">
        <v>1</v>
      </c>
      <c r="MZ41" s="30" t="n">
        <v>0.7</v>
      </c>
      <c r="NO41" s="43" t="n">
        <v>2</v>
      </c>
      <c r="NP41" s="43" t="n">
        <v>0</v>
      </c>
      <c r="NQ41" s="43"/>
      <c r="NR41" s="43"/>
      <c r="NS41" s="43" t="n">
        <v>1</v>
      </c>
      <c r="NT41" s="43" t="n">
        <v>1</v>
      </c>
      <c r="NU41" s="43"/>
      <c r="NV41" s="30" t="n">
        <v>0.1</v>
      </c>
      <c r="NZ41" s="43" t="n">
        <v>31</v>
      </c>
      <c r="OA41" s="43" t="n">
        <v>1</v>
      </c>
      <c r="OB41" s="43"/>
      <c r="OC41" s="43"/>
      <c r="OD41" s="43" t="n">
        <v>16</v>
      </c>
      <c r="OE41" s="43" t="n">
        <v>15</v>
      </c>
      <c r="OF41" s="43"/>
      <c r="OG41" s="30" t="n">
        <v>0.3</v>
      </c>
      <c r="OK41" s="43" t="n">
        <v>1</v>
      </c>
      <c r="OL41" s="43" t="n">
        <v>1</v>
      </c>
      <c r="OM41" s="43"/>
      <c r="ON41" s="43"/>
      <c r="OO41" s="43"/>
      <c r="OP41" s="43" t="n">
        <v>1</v>
      </c>
      <c r="OQ41" s="43"/>
      <c r="OR41" s="30"/>
      <c r="OV41" s="43" t="n">
        <v>71</v>
      </c>
      <c r="OW41" s="43" t="n">
        <v>11</v>
      </c>
      <c r="OX41" s="43" t="n">
        <v>7</v>
      </c>
      <c r="OY41" s="43" t="n">
        <v>1</v>
      </c>
      <c r="OZ41" s="43" t="n">
        <v>3</v>
      </c>
      <c r="PA41" s="43" t="n">
        <v>61</v>
      </c>
      <c r="PB41" s="43"/>
      <c r="PC41" s="30" t="n">
        <v>1.8</v>
      </c>
      <c r="QC41" s="43" t="n">
        <v>1</v>
      </c>
      <c r="QD41" s="43"/>
      <c r="QE41" s="43"/>
      <c r="QF41" s="43"/>
      <c r="QG41" s="43"/>
      <c r="QH41" s="43" t="n">
        <v>1</v>
      </c>
      <c r="QI41" s="43"/>
      <c r="QJ41" s="30" t="n">
        <v>0.1</v>
      </c>
      <c r="QN41" s="43" t="n">
        <v>41</v>
      </c>
      <c r="QO41" s="43" t="n">
        <v>9</v>
      </c>
      <c r="QP41" s="43"/>
      <c r="QQ41" s="43"/>
      <c r="QR41" s="43" t="n">
        <v>1</v>
      </c>
      <c r="QS41" s="43" t="n">
        <v>40</v>
      </c>
      <c r="QT41" s="43" t="n">
        <v>3</v>
      </c>
      <c r="QU41" s="30" t="n">
        <v>6</v>
      </c>
      <c r="QY41" s="43" t="n">
        <v>50</v>
      </c>
      <c r="QZ41" s="43" t="n">
        <v>11</v>
      </c>
      <c r="RA41" s="43"/>
      <c r="RB41" s="43"/>
      <c r="RC41" s="43" t="n">
        <v>4</v>
      </c>
      <c r="RD41" s="43" t="n">
        <v>46</v>
      </c>
      <c r="RE41" s="43" t="n">
        <v>1</v>
      </c>
      <c r="RF41" s="30" t="n">
        <v>5.8</v>
      </c>
      <c r="RJ41" s="46" t="n">
        <v>25</v>
      </c>
      <c r="RK41" s="43" t="n">
        <v>6</v>
      </c>
      <c r="RL41" s="43"/>
      <c r="RM41" s="43"/>
      <c r="RN41" s="43"/>
      <c r="RO41" s="46" t="n">
        <v>25</v>
      </c>
      <c r="RP41" s="43"/>
      <c r="RQ41" s="30" t="n">
        <v>4.9</v>
      </c>
      <c r="SF41" s="46" t="n">
        <v>18</v>
      </c>
      <c r="SG41" s="43" t="n">
        <v>2</v>
      </c>
      <c r="SH41" s="43"/>
      <c r="SI41" s="43"/>
      <c r="SJ41" s="46" t="n">
        <v>9</v>
      </c>
      <c r="SK41" s="46" t="n">
        <v>9</v>
      </c>
      <c r="SL41" s="43"/>
      <c r="SM41" s="30" t="n">
        <v>3.5</v>
      </c>
      <c r="SQ41" s="43" t="n">
        <v>59</v>
      </c>
      <c r="SR41" s="43" t="n">
        <v>14</v>
      </c>
      <c r="SS41" s="43"/>
      <c r="ST41" s="43"/>
      <c r="SU41" s="43" t="n">
        <v>12</v>
      </c>
      <c r="SV41" s="43" t="n">
        <v>47</v>
      </c>
      <c r="SW41" s="43" t="n">
        <v>2</v>
      </c>
      <c r="SX41" s="30" t="n">
        <v>6</v>
      </c>
      <c r="TB41" s="43" t="n">
        <v>65</v>
      </c>
      <c r="TC41" s="43" t="n">
        <v>1</v>
      </c>
      <c r="TD41" s="43"/>
      <c r="TE41" s="43"/>
      <c r="TF41" s="43" t="n">
        <v>1</v>
      </c>
      <c r="TG41" s="43" t="n">
        <v>64</v>
      </c>
      <c r="TH41" s="43" t="n">
        <v>3</v>
      </c>
      <c r="TI41" s="30" t="n">
        <v>15.2</v>
      </c>
      <c r="TM41" s="43" t="n">
        <v>84</v>
      </c>
      <c r="TN41" s="43" t="n">
        <v>11</v>
      </c>
      <c r="TO41" s="43"/>
      <c r="TP41" s="43"/>
      <c r="TQ41" s="43"/>
      <c r="TR41" s="43" t="n">
        <v>84</v>
      </c>
      <c r="TS41" s="43" t="n">
        <v>1</v>
      </c>
      <c r="TT41" s="30" t="n">
        <v>8.1</v>
      </c>
      <c r="TX41" s="43" t="n">
        <v>2</v>
      </c>
      <c r="TY41" s="43" t="n">
        <v>2</v>
      </c>
      <c r="TZ41" s="43"/>
      <c r="UA41" s="43"/>
      <c r="UB41" s="43"/>
      <c r="UC41" s="43" t="n">
        <v>2</v>
      </c>
      <c r="UD41" s="43"/>
      <c r="UE41" s="30" t="n">
        <v>1.7</v>
      </c>
      <c r="UT41" s="43" t="n">
        <v>3</v>
      </c>
      <c r="UU41" s="43" t="n">
        <v>0</v>
      </c>
      <c r="UV41" s="43"/>
      <c r="UW41" s="43"/>
      <c r="UX41" s="43"/>
      <c r="UY41" s="43" t="n">
        <v>3</v>
      </c>
      <c r="UZ41" s="43"/>
      <c r="VA41" s="30"/>
      <c r="VE41" s="43" t="n">
        <v>4</v>
      </c>
      <c r="VF41" s="43" t="n">
        <v>0</v>
      </c>
      <c r="VG41" s="43"/>
      <c r="VH41" s="43"/>
      <c r="VI41" s="43"/>
      <c r="VJ41" s="43" t="n">
        <v>4</v>
      </c>
      <c r="VK41" s="43"/>
      <c r="VL41" s="30" t="n">
        <v>0.1</v>
      </c>
      <c r="VP41" s="43" t="n">
        <v>1</v>
      </c>
      <c r="VQ41" s="43"/>
      <c r="VR41" s="43"/>
      <c r="VS41" s="43"/>
      <c r="VT41" s="43" t="n">
        <v>1</v>
      </c>
      <c r="VU41" s="43" t="n">
        <v>0</v>
      </c>
      <c r="VV41" s="43"/>
      <c r="VW41" s="30"/>
      <c r="WA41" s="43" t="n">
        <v>6</v>
      </c>
      <c r="WB41" s="43" t="n">
        <v>2</v>
      </c>
      <c r="WC41" s="43"/>
      <c r="WD41" s="43"/>
      <c r="WE41" s="43"/>
      <c r="WF41" s="43" t="n">
        <v>6</v>
      </c>
      <c r="WG41" s="43"/>
      <c r="WH41" s="30"/>
      <c r="WL41" s="43" t="n">
        <v>1</v>
      </c>
      <c r="WM41" s="43"/>
      <c r="WN41" s="43"/>
      <c r="WO41" s="43"/>
      <c r="WP41" s="43" t="n">
        <v>1</v>
      </c>
      <c r="WQ41" s="43" t="n">
        <v>0</v>
      </c>
      <c r="WR41" s="43"/>
      <c r="WS41" s="30"/>
      <c r="WW41" s="43" t="n">
        <v>1</v>
      </c>
      <c r="WX41" s="43"/>
      <c r="WY41" s="43"/>
      <c r="WZ41" s="43"/>
      <c r="XA41" s="43"/>
      <c r="XB41" s="43" t="n">
        <v>1</v>
      </c>
      <c r="XC41" s="43"/>
      <c r="XD41" s="30"/>
      <c r="ZK41" s="43" t="n">
        <v>1</v>
      </c>
      <c r="ZL41" s="43"/>
      <c r="ZM41" s="43"/>
      <c r="ZN41" s="43"/>
      <c r="ZO41" s="43"/>
      <c r="ZP41" s="43" t="n">
        <v>1</v>
      </c>
      <c r="ZQ41" s="43"/>
      <c r="ZR41" s="30"/>
      <c r="ZV41" s="43" t="n">
        <v>6</v>
      </c>
      <c r="ZW41" s="43" t="n">
        <v>0</v>
      </c>
      <c r="ZX41" s="43"/>
      <c r="ZY41" s="43"/>
      <c r="ZZ41" s="43"/>
      <c r="AAA41" s="43" t="n">
        <v>6</v>
      </c>
      <c r="AAB41" s="43"/>
      <c r="AAC41" s="30" t="n">
        <v>0.6</v>
      </c>
      <c r="AAG41" s="43" t="n">
        <v>15</v>
      </c>
      <c r="AAH41" s="43" t="n">
        <v>2</v>
      </c>
      <c r="AAI41" s="43"/>
      <c r="AAJ41" s="43"/>
      <c r="AAK41" s="43"/>
      <c r="AAL41" s="43" t="n">
        <v>15</v>
      </c>
      <c r="AAM41" s="43" t="n">
        <v>1</v>
      </c>
      <c r="AAN41" s="30" t="n">
        <v>3.8</v>
      </c>
      <c r="AAR41" s="43" t="n">
        <v>9</v>
      </c>
      <c r="AAS41" s="43" t="n">
        <v>0</v>
      </c>
      <c r="AAT41" s="43"/>
      <c r="AAU41" s="43"/>
      <c r="AAV41" s="43"/>
      <c r="AAW41" s="43" t="n">
        <v>9</v>
      </c>
      <c r="AAX41" s="43"/>
      <c r="AAY41" s="30" t="n">
        <v>0.9</v>
      </c>
      <c r="ABC41" s="43" t="n">
        <v>1</v>
      </c>
      <c r="ABD41" s="43"/>
      <c r="ABE41" s="43"/>
      <c r="ABF41" s="43"/>
      <c r="ABG41" s="43"/>
      <c r="ABH41" s="43" t="n">
        <v>1</v>
      </c>
      <c r="ABI41" s="43"/>
      <c r="ABJ41" s="30" t="n">
        <v>0.3</v>
      </c>
      <c r="ABN41" s="6" t="n">
        <v>1</v>
      </c>
      <c r="ABO41" s="47" t="n">
        <v>0</v>
      </c>
      <c r="ABP41" s="6"/>
      <c r="ABQ41" s="48"/>
      <c r="ABR41" s="6"/>
      <c r="ABS41" s="6" t="n">
        <v>1</v>
      </c>
      <c r="ABT41" s="6"/>
      <c r="ABU41" s="9" t="n">
        <v>0.2</v>
      </c>
      <c r="ABY41" s="6" t="n">
        <v>1</v>
      </c>
      <c r="ABZ41" s="6"/>
      <c r="ACA41" s="6"/>
      <c r="ACB41" s="6"/>
      <c r="ACC41" s="6"/>
      <c r="ACD41" s="6" t="n">
        <v>1</v>
      </c>
      <c r="ACE41" s="6"/>
      <c r="ACF41" s="9" t="n">
        <v>0.4</v>
      </c>
      <c r="ACJ41" s="6" t="n">
        <v>10</v>
      </c>
      <c r="ACK41" s="6" t="n">
        <v>0</v>
      </c>
      <c r="ACL41" s="6"/>
      <c r="ACM41" s="6"/>
      <c r="ACN41" s="6"/>
      <c r="ACO41" s="6" t="n">
        <v>10</v>
      </c>
      <c r="ACP41" s="6"/>
      <c r="ACQ41" s="9" t="n">
        <v>7.5</v>
      </c>
      <c r="ACU41" s="6" t="n">
        <v>6</v>
      </c>
      <c r="ACV41" s="6" t="n">
        <v>3</v>
      </c>
      <c r="ACW41" s="6"/>
      <c r="ACX41" s="6"/>
      <c r="ACY41" s="6" t="n">
        <v>1</v>
      </c>
      <c r="ACZ41" s="6" t="n">
        <v>5</v>
      </c>
      <c r="ADA41" s="6"/>
      <c r="ADB41" s="9" t="n">
        <v>3.2</v>
      </c>
      <c r="ADF41" s="6" t="n">
        <v>38</v>
      </c>
      <c r="ADG41" s="47" t="n">
        <v>6</v>
      </c>
      <c r="ADH41" s="6"/>
      <c r="ADI41" s="6"/>
      <c r="ADJ41" s="6"/>
      <c r="ADK41" s="6" t="n">
        <v>38</v>
      </c>
      <c r="ADL41" s="6"/>
      <c r="ADM41" s="9" t="n">
        <v>3.5</v>
      </c>
      <c r="ADQ41" s="6" t="n">
        <v>7</v>
      </c>
      <c r="ADR41" s="6" t="n">
        <v>2</v>
      </c>
      <c r="ADS41" s="6"/>
      <c r="ADT41" s="6"/>
      <c r="ADU41" s="6"/>
      <c r="ADV41" s="6" t="n">
        <v>7</v>
      </c>
      <c r="ADW41" s="6"/>
      <c r="ADX41" s="9" t="n">
        <v>1.3</v>
      </c>
      <c r="AEB41" s="6" t="n">
        <v>9</v>
      </c>
      <c r="AEC41" s="47" t="n">
        <v>2</v>
      </c>
      <c r="AED41" s="6"/>
      <c r="AEE41" s="6"/>
      <c r="AEF41" s="6"/>
      <c r="AEG41" s="6" t="n">
        <v>9</v>
      </c>
      <c r="AEH41" s="6"/>
      <c r="AEI41" s="9" t="n">
        <v>0.9</v>
      </c>
      <c r="AEM41" s="6" t="n">
        <v>24</v>
      </c>
      <c r="AEN41" s="6" t="n">
        <v>8</v>
      </c>
      <c r="AEO41" s="6"/>
      <c r="AEP41" s="6"/>
      <c r="AEQ41" s="6"/>
      <c r="AER41" s="6" t="n">
        <v>24</v>
      </c>
      <c r="AES41" s="6"/>
      <c r="AET41" s="9" t="n">
        <v>11.5</v>
      </c>
      <c r="AEX41" s="6" t="n">
        <v>13</v>
      </c>
      <c r="AEY41" s="47" t="n">
        <v>1</v>
      </c>
      <c r="AEZ41" s="6"/>
      <c r="AFA41" s="6"/>
      <c r="AFB41" s="6"/>
      <c r="AFC41" s="6" t="n">
        <v>13</v>
      </c>
      <c r="AFD41" s="6"/>
      <c r="AFE41" s="9" t="n">
        <v>3.2</v>
      </c>
      <c r="AFI41" s="6" t="n">
        <v>5</v>
      </c>
      <c r="AFJ41" s="47" t="n">
        <v>2</v>
      </c>
      <c r="AFK41" s="6"/>
      <c r="AFL41" s="6"/>
      <c r="AFM41" s="6"/>
      <c r="AFN41" s="6" t="n">
        <v>5</v>
      </c>
      <c r="AFO41" s="6"/>
      <c r="AFP41" s="9" t="n">
        <v>1.5</v>
      </c>
      <c r="AFT41" s="2" t="n">
        <v>0</v>
      </c>
      <c r="AFU41" s="2" t="n">
        <v>0</v>
      </c>
      <c r="AFV41" s="2" t="n">
        <v>0</v>
      </c>
      <c r="AFW41" s="2" t="n">
        <v>0</v>
      </c>
      <c r="AGE41" s="6" t="n">
        <v>2</v>
      </c>
      <c r="AGF41" s="47" t="n">
        <v>1</v>
      </c>
      <c r="AGG41" s="6"/>
      <c r="AGH41" s="6"/>
      <c r="AGI41" s="6"/>
      <c r="AGJ41" s="6" t="n">
        <v>2</v>
      </c>
      <c r="AGK41" s="6"/>
      <c r="AGL41" s="9" t="n">
        <v>0.2</v>
      </c>
      <c r="AGP41" s="6" t="n">
        <v>17</v>
      </c>
      <c r="AGQ41" s="47" t="n">
        <v>2</v>
      </c>
      <c r="AGR41" s="6"/>
      <c r="AGS41" s="6"/>
      <c r="AGT41" s="6" t="n">
        <v>5</v>
      </c>
      <c r="AGU41" s="6" t="n">
        <v>12</v>
      </c>
      <c r="AGV41" s="6"/>
      <c r="AGW41" s="9" t="n">
        <v>0.9</v>
      </c>
      <c r="AHA41" s="6" t="n">
        <v>4</v>
      </c>
      <c r="AHB41" s="47" t="n">
        <v>0</v>
      </c>
      <c r="AHC41" s="6"/>
      <c r="AHD41" s="6"/>
      <c r="AHE41" s="6"/>
      <c r="AHF41" s="6" t="n">
        <v>4</v>
      </c>
      <c r="AHG41" s="6"/>
      <c r="AHH41" s="9" t="n">
        <v>0.6</v>
      </c>
      <c r="AHL41" s="6" t="n">
        <v>4</v>
      </c>
      <c r="AHM41" s="47" t="n">
        <v>1</v>
      </c>
      <c r="AHN41" s="6"/>
      <c r="AHO41" s="6"/>
      <c r="AHP41" s="6"/>
      <c r="AHQ41" s="6" t="n">
        <v>4</v>
      </c>
      <c r="AHR41" s="6"/>
      <c r="AHS41" s="9" t="n">
        <v>1.9</v>
      </c>
      <c r="AHW41" s="6" t="n">
        <v>6</v>
      </c>
      <c r="AHX41" s="6" t="n">
        <v>4</v>
      </c>
      <c r="AHY41" s="6"/>
      <c r="AHZ41" s="6"/>
      <c r="AIA41" s="6"/>
      <c r="AIB41" s="6" t="n">
        <v>6</v>
      </c>
      <c r="AIC41" s="6"/>
      <c r="AID41" s="9" t="n">
        <v>2.1</v>
      </c>
      <c r="AIH41" s="6" t="n">
        <v>77</v>
      </c>
      <c r="AII41" s="47" t="n">
        <v>13</v>
      </c>
      <c r="AIJ41" s="6" t="n">
        <v>1</v>
      </c>
      <c r="AIK41" s="6" t="n">
        <v>1</v>
      </c>
      <c r="AIL41" s="6" t="n">
        <v>8</v>
      </c>
      <c r="AIM41" s="6" t="n">
        <v>68</v>
      </c>
      <c r="AIN41" s="6" t="n">
        <v>1</v>
      </c>
      <c r="AIO41" s="9" t="n">
        <v>2</v>
      </c>
      <c r="AIS41" s="6" t="n">
        <v>25</v>
      </c>
      <c r="AIT41" s="47" t="n">
        <v>0</v>
      </c>
      <c r="AIU41" s="6"/>
      <c r="AIV41" s="6"/>
      <c r="AIW41" s="6"/>
      <c r="AIX41" s="6" t="n">
        <v>25</v>
      </c>
      <c r="AIY41" s="6" t="n">
        <v>1</v>
      </c>
      <c r="AIZ41" s="9" t="n">
        <v>0.1</v>
      </c>
      <c r="AJD41" s="6" t="n">
        <v>39</v>
      </c>
      <c r="AJE41" s="6" t="n">
        <v>9</v>
      </c>
      <c r="AJF41" s="6"/>
      <c r="AJG41" s="6"/>
      <c r="AJH41" s="6"/>
      <c r="AJI41" s="6" t="n">
        <v>39</v>
      </c>
      <c r="AJJ41" s="6"/>
      <c r="AJK41" s="9" t="n">
        <v>3.8</v>
      </c>
      <c r="AJO41" s="6" t="n">
        <v>93</v>
      </c>
      <c r="AJP41" s="6" t="n">
        <v>13</v>
      </c>
      <c r="AJQ41" s="6" t="n">
        <v>3</v>
      </c>
      <c r="AJR41" s="6" t="n">
        <v>0</v>
      </c>
      <c r="AJS41" s="6" t="n">
        <v>22</v>
      </c>
      <c r="AJT41" s="6" t="n">
        <v>68</v>
      </c>
      <c r="AJU41" s="6" t="n">
        <v>1</v>
      </c>
      <c r="AJV41" s="9" t="n">
        <v>3.6</v>
      </c>
      <c r="AJY41" s="2" t="n">
        <v>181000</v>
      </c>
      <c r="AJZ41" s="6" t="n">
        <v>24</v>
      </c>
      <c r="AKA41" s="47" t="n">
        <v>3</v>
      </c>
      <c r="AKB41" s="6"/>
      <c r="AKC41" s="6"/>
      <c r="AKD41" s="6"/>
      <c r="AKE41" s="6" t="n">
        <v>24</v>
      </c>
      <c r="AKF41" s="6"/>
      <c r="AKG41" s="9" t="n">
        <v>4.9</v>
      </c>
      <c r="AKK41" s="6" t="n">
        <v>15</v>
      </c>
      <c r="AKL41" s="6" t="n">
        <v>1</v>
      </c>
      <c r="AKM41" s="6"/>
      <c r="AKN41" s="6"/>
      <c r="AKO41" s="6"/>
      <c r="AKP41" s="6" t="n">
        <v>15</v>
      </c>
      <c r="AKQ41" s="6" t="n">
        <v>1</v>
      </c>
      <c r="AKR41" s="9" t="n">
        <v>0.9</v>
      </c>
      <c r="AKV41" s="6" t="n">
        <v>5</v>
      </c>
      <c r="AKW41" s="6" t="n">
        <v>0</v>
      </c>
      <c r="AKX41" s="6"/>
      <c r="AKY41" s="6"/>
      <c r="AKZ41" s="6"/>
      <c r="ALA41" s="6" t="n">
        <v>5</v>
      </c>
      <c r="ALB41" s="6"/>
      <c r="ALC41" s="9"/>
      <c r="ALG41" s="6" t="n">
        <v>7</v>
      </c>
      <c r="ALH41" s="47" t="n">
        <v>0</v>
      </c>
      <c r="ALI41" s="6"/>
      <c r="ALJ41" s="6"/>
      <c r="ALK41" s="6" t="n">
        <v>1</v>
      </c>
      <c r="ALL41" s="6" t="n">
        <v>6</v>
      </c>
      <c r="ALM41" s="6" t="n">
        <v>1</v>
      </c>
      <c r="ALN41" s="9" t="n">
        <v>0.1</v>
      </c>
      <c r="ALR41" s="8" t="n">
        <v>33</v>
      </c>
      <c r="ALS41" s="47" t="n">
        <v>8</v>
      </c>
      <c r="ALT41" s="6"/>
      <c r="ALU41" s="48"/>
      <c r="ALV41" s="6" t="n">
        <v>1</v>
      </c>
      <c r="ALW41" s="8" t="n">
        <v>32</v>
      </c>
      <c r="ALX41" s="6"/>
      <c r="ALY41" s="9" t="n">
        <v>6</v>
      </c>
      <c r="AMC41" s="2" t="n">
        <v>0</v>
      </c>
      <c r="AMD41" s="2" t="n">
        <v>0</v>
      </c>
      <c r="AME41" s="2" t="n">
        <v>0</v>
      </c>
      <c r="AMF41" s="2" t="n">
        <v>0</v>
      </c>
    </row>
    <row r="42" s="2" customFormat="true" ht="15.75" hidden="false" customHeight="false" outlineLevel="0" collapsed="false">
      <c r="A42" s="82" t="n">
        <v>43901</v>
      </c>
      <c r="B42" s="7" t="n">
        <v>118946</v>
      </c>
      <c r="C42" s="6" t="n">
        <f aca="false">(B42-B41)</f>
        <v>4445</v>
      </c>
      <c r="D42" s="7" t="n">
        <v>4303</v>
      </c>
      <c r="E42" s="6" t="n">
        <f aca="false">(D42-D41)</f>
        <v>252</v>
      </c>
      <c r="F42" s="7" t="n">
        <v>65114</v>
      </c>
      <c r="G42" s="7" t="n">
        <v>49521</v>
      </c>
      <c r="H42" s="7" t="n">
        <v>6046</v>
      </c>
      <c r="I42" s="6"/>
      <c r="J42" s="71" t="n">
        <v>37966</v>
      </c>
      <c r="K42" s="71" t="n">
        <f aca="false">J42-J41</f>
        <v>4420</v>
      </c>
      <c r="L42" s="71" t="n">
        <v>1130</v>
      </c>
      <c r="M42" s="71" t="n">
        <f aca="false">L42-L41</f>
        <v>241</v>
      </c>
      <c r="N42" s="4" t="n">
        <v>7513</v>
      </c>
      <c r="O42" s="6" t="n">
        <v>35</v>
      </c>
      <c r="P42" s="6" t="n">
        <v>58</v>
      </c>
      <c r="Q42" s="6" t="n">
        <v>5</v>
      </c>
      <c r="R42" s="6" t="n">
        <v>247</v>
      </c>
      <c r="S42" s="6" t="n">
        <v>7208</v>
      </c>
      <c r="T42" s="6" t="n">
        <v>54</v>
      </c>
      <c r="U42" s="6" t="n">
        <v>146.5</v>
      </c>
      <c r="V42" s="6"/>
      <c r="W42" s="74" t="n">
        <v>222395</v>
      </c>
      <c r="X42" s="6"/>
      <c r="Y42" s="6" t="n">
        <v>10149</v>
      </c>
      <c r="Z42" s="6" t="n">
        <v>977</v>
      </c>
      <c r="AA42" s="6" t="n">
        <v>631</v>
      </c>
      <c r="AB42" s="6" t="n">
        <v>168</v>
      </c>
      <c r="AC42" s="6" t="n">
        <v>1004</v>
      </c>
      <c r="AD42" s="6" t="n">
        <v>8514</v>
      </c>
      <c r="AE42" s="6" t="n">
        <v>877</v>
      </c>
      <c r="AF42" s="6" t="n">
        <v>167.9</v>
      </c>
      <c r="AG42" s="6"/>
      <c r="AH42" s="94" t="n">
        <v>60761</v>
      </c>
      <c r="AI42" s="6"/>
      <c r="AJ42" s="6" t="n">
        <v>8042</v>
      </c>
      <c r="AK42" s="6" t="n">
        <v>881</v>
      </c>
      <c r="AL42" s="6" t="n">
        <v>291</v>
      </c>
      <c r="AM42" s="6" t="n">
        <v>54</v>
      </c>
      <c r="AN42" s="6" t="n">
        <v>2731</v>
      </c>
      <c r="AO42" s="6" t="n">
        <v>5020</v>
      </c>
      <c r="AP42" s="6" t="n">
        <v>0</v>
      </c>
      <c r="AQ42" s="6" t="n">
        <v>95.7</v>
      </c>
      <c r="AR42" s="6"/>
      <c r="AS42" s="6"/>
      <c r="AT42" s="6"/>
      <c r="AU42" s="72" t="n">
        <v>1784</v>
      </c>
      <c r="AV42" s="6" t="n">
        <v>372</v>
      </c>
      <c r="AW42" s="6" t="n">
        <v>33</v>
      </c>
      <c r="AX42" s="6" t="n">
        <v>3</v>
      </c>
      <c r="AY42" s="6" t="n">
        <v>12</v>
      </c>
      <c r="AZ42" s="6" t="n">
        <v>1739</v>
      </c>
      <c r="BA42" s="6" t="n">
        <v>86</v>
      </c>
      <c r="BB42" s="6" t="n">
        <v>27.3</v>
      </c>
      <c r="BC42" s="6"/>
      <c r="BD42" s="6"/>
      <c r="BE42" s="6"/>
      <c r="BF42" s="6" t="n">
        <v>1565</v>
      </c>
      <c r="BG42" s="6" t="n">
        <v>341</v>
      </c>
      <c r="BH42" s="6" t="n">
        <v>2</v>
      </c>
      <c r="BI42" s="6" t="n">
        <v>0</v>
      </c>
      <c r="BJ42" s="6" t="n">
        <v>18</v>
      </c>
      <c r="BK42" s="6" t="n">
        <v>1545</v>
      </c>
      <c r="BL42" s="6" t="n">
        <v>9</v>
      </c>
      <c r="BM42" s="6" t="n">
        <v>18.7</v>
      </c>
      <c r="BN42" s="6"/>
      <c r="BO42" s="6"/>
      <c r="BP42" s="6"/>
      <c r="BQ42" s="6" t="n">
        <v>1695</v>
      </c>
      <c r="BR42" s="6" t="n">
        <v>464</v>
      </c>
      <c r="BS42" s="6" t="n">
        <v>36</v>
      </c>
      <c r="BT42" s="6" t="n">
        <v>6</v>
      </c>
      <c r="BU42" s="6" t="n">
        <v>135</v>
      </c>
      <c r="BV42" s="6" t="n">
        <v>1524</v>
      </c>
      <c r="BW42" s="6" t="n">
        <v>101</v>
      </c>
      <c r="BX42" s="6" t="n">
        <v>36.3</v>
      </c>
      <c r="BY42" s="6"/>
      <c r="BZ42" s="6"/>
      <c r="CA42" s="6"/>
      <c r="CB42" s="6" t="n">
        <v>587</v>
      </c>
      <c r="CC42" s="6" t="n">
        <v>57</v>
      </c>
      <c r="CD42" s="6" t="n">
        <v>10</v>
      </c>
      <c r="CE42" s="6" t="n">
        <v>1</v>
      </c>
      <c r="CF42" s="6" t="n">
        <v>102</v>
      </c>
      <c r="CG42" s="6" t="n">
        <v>475</v>
      </c>
      <c r="CH42" s="6" t="n">
        <v>31</v>
      </c>
      <c r="CI42" s="6" t="n">
        <v>4.6</v>
      </c>
      <c r="CJ42" s="6"/>
      <c r="CK42" s="6" t="n">
        <v>10024</v>
      </c>
      <c r="CL42" s="6"/>
      <c r="CM42" s="6" t="n">
        <v>975</v>
      </c>
      <c r="CN42" s="6" t="n">
        <v>351</v>
      </c>
      <c r="CO42" s="6" t="n">
        <v>30</v>
      </c>
      <c r="CP42" s="6" t="n">
        <v>4</v>
      </c>
      <c r="CQ42" s="6" t="n">
        <v>15</v>
      </c>
      <c r="CR42" s="6" t="n">
        <v>930</v>
      </c>
      <c r="CS42" s="6" t="n">
        <v>8</v>
      </c>
      <c r="CT42" s="6" t="n">
        <v>2.9</v>
      </c>
      <c r="CU42" s="6"/>
      <c r="CV42" s="6" t="n">
        <v>4585</v>
      </c>
      <c r="CW42" s="6"/>
      <c r="CX42" s="6" t="n">
        <v>497</v>
      </c>
      <c r="CY42" s="6" t="n">
        <v>123</v>
      </c>
      <c r="CZ42" s="6" t="n">
        <v>3</v>
      </c>
      <c r="DA42" s="6" t="n">
        <v>1</v>
      </c>
      <c r="DB42" s="6" t="n">
        <v>3</v>
      </c>
      <c r="DC42" s="6" t="n">
        <v>491</v>
      </c>
      <c r="DD42" s="6" t="n">
        <v>0</v>
      </c>
      <c r="DE42" s="6" t="n">
        <v>57.4</v>
      </c>
      <c r="DF42" s="6"/>
      <c r="DG42" s="6"/>
      <c r="DH42" s="6"/>
      <c r="DI42" s="6" t="n">
        <v>383</v>
      </c>
      <c r="DJ42" s="6" t="n">
        <v>62</v>
      </c>
      <c r="DK42" s="6" t="n">
        <v>6</v>
      </c>
      <c r="DL42" s="6" t="n">
        <v>1</v>
      </c>
      <c r="DM42" s="6" t="n">
        <v>18</v>
      </c>
      <c r="DN42" s="6" t="n">
        <v>359</v>
      </c>
      <c r="DO42" s="6" t="n">
        <v>0</v>
      </c>
      <c r="DP42" s="6" t="n">
        <v>5.6</v>
      </c>
      <c r="DQ42" s="6"/>
      <c r="DR42" s="6"/>
      <c r="DS42" s="6"/>
      <c r="DT42" s="6" t="n">
        <v>355</v>
      </c>
      <c r="DU42" s="6" t="n">
        <v>94</v>
      </c>
      <c r="DV42" s="6" t="n">
        <v>0</v>
      </c>
      <c r="DW42" s="6" t="n">
        <v>0</v>
      </c>
      <c r="DX42" s="6" t="n">
        <v>1</v>
      </c>
      <c r="DY42" s="6" t="n">
        <v>354</v>
      </c>
      <c r="DZ42" s="6" t="n">
        <v>2</v>
      </c>
      <c r="EA42" s="6" t="n">
        <v>35.2</v>
      </c>
      <c r="EB42" s="6"/>
      <c r="EC42" s="6"/>
      <c r="ED42" s="6"/>
      <c r="EE42" s="6" t="n">
        <v>382</v>
      </c>
      <c r="EF42" s="6" t="n">
        <v>61</v>
      </c>
      <c r="EG42" s="6" t="n">
        <v>4</v>
      </c>
      <c r="EH42" s="6" t="n">
        <v>0</v>
      </c>
      <c r="EI42" s="6" t="n">
        <v>0</v>
      </c>
      <c r="EJ42" s="6" t="n">
        <v>378</v>
      </c>
      <c r="EK42" s="6" t="n">
        <v>1</v>
      </c>
      <c r="EL42" s="6" t="n">
        <v>22.3</v>
      </c>
      <c r="EM42" s="6"/>
      <c r="EN42" s="6"/>
      <c r="EO42" s="6"/>
      <c r="EP42" s="6" t="n">
        <v>400</v>
      </c>
      <c r="EQ42" s="6" t="n">
        <v>173</v>
      </c>
      <c r="ER42" s="6" t="n">
        <v>0</v>
      </c>
      <c r="ES42" s="6" t="n">
        <v>0</v>
      </c>
      <c r="ET42" s="6" t="n">
        <v>1</v>
      </c>
      <c r="EU42" s="6" t="n">
        <v>399</v>
      </c>
      <c r="EV42" s="6" t="n">
        <v>0</v>
      </c>
      <c r="EW42" s="6" t="n">
        <v>73.8</v>
      </c>
      <c r="EX42" s="6"/>
      <c r="EY42" s="6"/>
      <c r="EZ42" s="6"/>
      <c r="FA42" s="6" t="n">
        <v>262</v>
      </c>
      <c r="FB42" s="6" t="n">
        <v>172</v>
      </c>
      <c r="FC42" s="6" t="n">
        <v>0</v>
      </c>
      <c r="FD42" s="6" t="n">
        <v>0</v>
      </c>
      <c r="FE42" s="6" t="n">
        <v>1</v>
      </c>
      <c r="FF42" s="6" t="n">
        <v>261</v>
      </c>
      <c r="FG42" s="6" t="n">
        <v>0</v>
      </c>
      <c r="FH42" s="6" t="n">
        <v>45.2</v>
      </c>
      <c r="FI42" s="6"/>
      <c r="FJ42" s="6"/>
      <c r="FK42" s="6"/>
      <c r="FL42" s="6" t="n">
        <v>267</v>
      </c>
      <c r="FM42" s="6" t="n">
        <v>28</v>
      </c>
      <c r="FN42" s="6" t="n">
        <v>0</v>
      </c>
      <c r="FO42" s="6" t="n">
        <v>0</v>
      </c>
      <c r="FP42" s="6" t="n">
        <v>1</v>
      </c>
      <c r="FQ42" s="6" t="n">
        <v>266</v>
      </c>
      <c r="FR42" s="6" t="n">
        <v>2</v>
      </c>
      <c r="FS42" s="6" t="n">
        <v>23</v>
      </c>
      <c r="FT42" s="6"/>
      <c r="FU42" s="6"/>
      <c r="FV42" s="6"/>
      <c r="FW42" s="6" t="n">
        <v>182</v>
      </c>
      <c r="FX42" s="6" t="n">
        <v>51</v>
      </c>
      <c r="FY42" s="6" t="n">
        <v>0</v>
      </c>
      <c r="FZ42" s="6" t="n">
        <v>0</v>
      </c>
      <c r="GA42" s="6" t="n">
        <v>4</v>
      </c>
      <c r="GB42" s="6" t="n">
        <v>178</v>
      </c>
      <c r="GC42" s="6" t="n">
        <v>1</v>
      </c>
      <c r="GD42" s="6" t="n">
        <v>20.2</v>
      </c>
      <c r="GE42" s="6"/>
      <c r="GF42" s="6"/>
      <c r="GG42" s="6"/>
      <c r="GH42" s="6" t="n">
        <v>24</v>
      </c>
      <c r="GI42" s="6" t="n">
        <v>6</v>
      </c>
      <c r="GJ42" s="6" t="n">
        <v>0</v>
      </c>
      <c r="GK42" s="6" t="n">
        <v>0</v>
      </c>
      <c r="GL42" s="6" t="n">
        <v>0</v>
      </c>
      <c r="GM42" s="6" t="n">
        <v>24</v>
      </c>
      <c r="GN42" s="6" t="n">
        <v>0</v>
      </c>
      <c r="GO42" s="6" t="n">
        <v>8.3</v>
      </c>
      <c r="GP42" s="6"/>
      <c r="GQ42" s="6"/>
      <c r="GR42" s="6"/>
      <c r="GS42" s="6" t="n">
        <v>110</v>
      </c>
      <c r="GT42" s="6" t="n">
        <v>1</v>
      </c>
      <c r="GU42" s="6" t="n">
        <v>0</v>
      </c>
      <c r="GV42" s="6" t="n">
        <v>0</v>
      </c>
      <c r="GW42" s="6" t="n">
        <v>30</v>
      </c>
      <c r="GX42" s="6" t="n">
        <v>80</v>
      </c>
      <c r="GY42" s="6" t="n">
        <v>1</v>
      </c>
      <c r="GZ42" s="6" t="n">
        <v>64.6</v>
      </c>
      <c r="HA42" s="6"/>
      <c r="HB42" s="6"/>
      <c r="HC42" s="6"/>
      <c r="HD42" s="6" t="n">
        <v>166</v>
      </c>
      <c r="HE42" s="6" t="n">
        <v>6</v>
      </c>
      <c r="HF42" s="6" t="n">
        <v>0</v>
      </c>
      <c r="HG42" s="6" t="n">
        <v>0</v>
      </c>
      <c r="HH42" s="6" t="n">
        <v>93</v>
      </c>
      <c r="HI42" s="6" t="n">
        <v>73</v>
      </c>
      <c r="HJ42" s="6" t="n">
        <v>10</v>
      </c>
      <c r="HK42" s="6" t="n">
        <v>28.4</v>
      </c>
      <c r="HL42" s="6"/>
      <c r="HM42" s="6"/>
      <c r="HN42" s="6"/>
      <c r="HO42" s="6" t="n">
        <v>129</v>
      </c>
      <c r="HP42" s="6" t="n">
        <v>12</v>
      </c>
      <c r="HQ42" s="6" t="n">
        <v>0</v>
      </c>
      <c r="HR42" s="6" t="n">
        <v>0</v>
      </c>
      <c r="HS42" s="6" t="n">
        <v>87</v>
      </c>
      <c r="HT42" s="6" t="n">
        <v>42</v>
      </c>
      <c r="HU42" s="6" t="n">
        <v>2</v>
      </c>
      <c r="HV42" s="9" t="n">
        <v>4</v>
      </c>
      <c r="HW42" s="9"/>
      <c r="HX42" s="9"/>
      <c r="HY42" s="9"/>
      <c r="HZ42" s="6"/>
      <c r="IA42" s="82" t="n">
        <v>43901</v>
      </c>
      <c r="IB42" s="6" t="n">
        <v>22</v>
      </c>
      <c r="IC42" s="47" t="n">
        <v>5</v>
      </c>
      <c r="ID42" s="6"/>
      <c r="IE42" s="6"/>
      <c r="IF42" s="6"/>
      <c r="IG42" s="6" t="n">
        <v>22</v>
      </c>
      <c r="IH42" s="6" t="n">
        <v>2</v>
      </c>
      <c r="II42" s="9" t="n">
        <v>0.6</v>
      </c>
      <c r="IJ42" s="9"/>
      <c r="IK42" s="9"/>
      <c r="IL42" s="9"/>
      <c r="IM42" s="6" t="n">
        <v>17</v>
      </c>
      <c r="IN42" s="47" t="n">
        <v>4</v>
      </c>
      <c r="IO42" s="6"/>
      <c r="IP42" s="6"/>
      <c r="IQ42" s="6"/>
      <c r="IR42" s="6" t="n">
        <v>17</v>
      </c>
      <c r="IS42" s="6"/>
      <c r="IT42" s="9" t="n">
        <v>0.9</v>
      </c>
      <c r="IX42" s="6" t="n">
        <v>20</v>
      </c>
      <c r="IY42" s="6" t="n">
        <v>0</v>
      </c>
      <c r="IZ42" s="6"/>
      <c r="JA42" s="6"/>
      <c r="JB42" s="6" t="n">
        <v>1</v>
      </c>
      <c r="JC42" s="6" t="n">
        <v>19</v>
      </c>
      <c r="JD42" s="6"/>
      <c r="JE42" s="9" t="n">
        <v>0.6</v>
      </c>
      <c r="JI42" s="6" t="n">
        <v>27</v>
      </c>
      <c r="JJ42" s="47" t="n">
        <v>8</v>
      </c>
      <c r="JK42" s="6"/>
      <c r="JL42" s="6"/>
      <c r="JM42" s="6" t="n">
        <v>2</v>
      </c>
      <c r="JN42" s="6" t="n">
        <v>25</v>
      </c>
      <c r="JO42" s="6"/>
      <c r="JP42" s="9" t="n">
        <v>0.1</v>
      </c>
      <c r="JT42" s="6" t="n">
        <v>62</v>
      </c>
      <c r="JU42" s="47" t="n">
        <v>15</v>
      </c>
      <c r="JV42" s="6"/>
      <c r="JW42" s="6"/>
      <c r="JX42" s="6" t="n">
        <v>4</v>
      </c>
      <c r="JY42" s="6" t="n">
        <v>58</v>
      </c>
      <c r="JZ42" s="6"/>
      <c r="KA42" s="9"/>
      <c r="KE42" s="6" t="n">
        <v>11</v>
      </c>
      <c r="KF42" s="47" t="n">
        <v>2</v>
      </c>
      <c r="KG42" s="6"/>
      <c r="KH42" s="6"/>
      <c r="KI42" s="6"/>
      <c r="KJ42" s="6" t="n">
        <v>11</v>
      </c>
      <c r="KK42" s="6"/>
      <c r="KL42" s="9" t="n">
        <v>0.3</v>
      </c>
      <c r="KP42" s="6" t="n">
        <v>33</v>
      </c>
      <c r="KQ42" s="47" t="n">
        <v>9</v>
      </c>
      <c r="KR42" s="6" t="n">
        <v>1</v>
      </c>
      <c r="KS42" s="6"/>
      <c r="KT42" s="6" t="n">
        <v>2</v>
      </c>
      <c r="KU42" s="6" t="n">
        <v>30</v>
      </c>
      <c r="KV42" s="6" t="n">
        <v>1</v>
      </c>
      <c r="KW42" s="9" t="n">
        <v>0.3</v>
      </c>
      <c r="LA42" s="6" t="n">
        <v>20</v>
      </c>
      <c r="LB42" s="6" t="n">
        <v>0</v>
      </c>
      <c r="LC42" s="6"/>
      <c r="LD42" s="6"/>
      <c r="LE42" s="6" t="n">
        <v>3</v>
      </c>
      <c r="LF42" s="6" t="n">
        <v>17</v>
      </c>
      <c r="LG42" s="6"/>
      <c r="LH42" s="9" t="n">
        <v>0.1</v>
      </c>
      <c r="LL42" s="6" t="n">
        <v>19</v>
      </c>
      <c r="LM42" s="47" t="n">
        <v>3</v>
      </c>
      <c r="LN42" s="6"/>
      <c r="LO42" s="6"/>
      <c r="LP42" s="6" t="n">
        <v>2</v>
      </c>
      <c r="LQ42" s="6" t="n">
        <v>17</v>
      </c>
      <c r="LR42" s="6"/>
      <c r="LS42" s="9" t="n">
        <v>0.1</v>
      </c>
      <c r="LW42" s="43" t="n">
        <v>1</v>
      </c>
      <c r="LX42" s="43" t="n">
        <v>1</v>
      </c>
      <c r="LY42" s="43"/>
      <c r="LZ42" s="43"/>
      <c r="MA42" s="43"/>
      <c r="MB42" s="43" t="n">
        <v>1</v>
      </c>
      <c r="MC42" s="43"/>
      <c r="MD42" s="30" t="n">
        <v>0.3</v>
      </c>
      <c r="MS42" s="43" t="n">
        <v>53</v>
      </c>
      <c r="MT42" s="43" t="n">
        <v>3</v>
      </c>
      <c r="MU42" s="43" t="n">
        <v>1</v>
      </c>
      <c r="MV42" s="43"/>
      <c r="MW42" s="43" t="n">
        <v>33</v>
      </c>
      <c r="MX42" s="43" t="n">
        <v>19</v>
      </c>
      <c r="MY42" s="43" t="n">
        <v>1</v>
      </c>
      <c r="MZ42" s="30" t="n">
        <v>0.8</v>
      </c>
      <c r="NO42" s="43" t="n">
        <v>3</v>
      </c>
      <c r="NP42" s="43" t="n">
        <v>1</v>
      </c>
      <c r="NQ42" s="43"/>
      <c r="NR42" s="43"/>
      <c r="NS42" s="43" t="n">
        <v>1</v>
      </c>
      <c r="NT42" s="43" t="n">
        <v>2</v>
      </c>
      <c r="NU42" s="43"/>
      <c r="NV42" s="30" t="n">
        <v>0.2</v>
      </c>
      <c r="NZ42" s="43" t="n">
        <v>34</v>
      </c>
      <c r="OA42" s="43" t="n">
        <v>3</v>
      </c>
      <c r="OB42" s="43"/>
      <c r="OC42" s="43"/>
      <c r="OD42" s="43" t="n">
        <v>16</v>
      </c>
      <c r="OE42" s="43" t="n">
        <v>18</v>
      </c>
      <c r="OF42" s="43"/>
      <c r="OG42" s="30" t="n">
        <v>0.3</v>
      </c>
      <c r="OK42" s="43" t="n">
        <v>6</v>
      </c>
      <c r="OL42" s="43" t="n">
        <v>5</v>
      </c>
      <c r="OM42" s="43"/>
      <c r="ON42" s="43"/>
      <c r="OO42" s="43"/>
      <c r="OP42" s="43" t="n">
        <v>6</v>
      </c>
      <c r="OQ42" s="43"/>
      <c r="OR42" s="30"/>
      <c r="OV42" s="43" t="n">
        <v>71</v>
      </c>
      <c r="OW42" s="43" t="n">
        <v>0</v>
      </c>
      <c r="OX42" s="43" t="n">
        <v>7</v>
      </c>
      <c r="OY42" s="43" t="n">
        <v>0</v>
      </c>
      <c r="OZ42" s="43" t="n">
        <v>15</v>
      </c>
      <c r="PA42" s="43" t="n">
        <v>49</v>
      </c>
      <c r="PB42" s="43"/>
      <c r="PC42" s="30" t="n">
        <v>1.8</v>
      </c>
      <c r="PG42" s="43" t="n">
        <v>1</v>
      </c>
      <c r="PH42" s="43" t="n">
        <v>1</v>
      </c>
      <c r="PI42" s="43"/>
      <c r="PJ42" s="43"/>
      <c r="PK42" s="43"/>
      <c r="PL42" s="43" t="n">
        <v>1</v>
      </c>
      <c r="PM42" s="43"/>
      <c r="PN42" s="30"/>
      <c r="QC42" s="43" t="n">
        <v>1</v>
      </c>
      <c r="QD42" s="43"/>
      <c r="QE42" s="43"/>
      <c r="QF42" s="43"/>
      <c r="QG42" s="43"/>
      <c r="QH42" s="43" t="n">
        <v>1</v>
      </c>
      <c r="QI42" s="43"/>
      <c r="QJ42" s="30" t="n">
        <v>0.1</v>
      </c>
      <c r="QN42" s="43" t="n">
        <v>52</v>
      </c>
      <c r="QO42" s="43" t="n">
        <v>11</v>
      </c>
      <c r="QP42" s="43" t="n">
        <v>1</v>
      </c>
      <c r="QQ42" s="43" t="n">
        <v>1</v>
      </c>
      <c r="QR42" s="43" t="n">
        <v>1</v>
      </c>
      <c r="QS42" s="43" t="n">
        <v>50</v>
      </c>
      <c r="QT42" s="43" t="n">
        <v>3</v>
      </c>
      <c r="QU42" s="30" t="n">
        <v>7.6</v>
      </c>
      <c r="QY42" s="43" t="n">
        <v>75</v>
      </c>
      <c r="QZ42" s="43" t="n">
        <v>25</v>
      </c>
      <c r="RA42" s="43"/>
      <c r="RB42" s="43"/>
      <c r="RC42" s="43" t="n">
        <v>4</v>
      </c>
      <c r="RD42" s="43" t="n">
        <v>71</v>
      </c>
      <c r="RE42" s="43" t="n">
        <v>1</v>
      </c>
      <c r="RF42" s="30" t="n">
        <v>8.7</v>
      </c>
      <c r="RJ42" s="43" t="n">
        <v>29</v>
      </c>
      <c r="RK42" s="43" t="n">
        <v>4</v>
      </c>
      <c r="RL42" s="43"/>
      <c r="RM42" s="43"/>
      <c r="RN42" s="43"/>
      <c r="RO42" s="43" t="n">
        <v>29</v>
      </c>
      <c r="RP42" s="43"/>
      <c r="RQ42" s="30" t="n">
        <v>5.7</v>
      </c>
      <c r="SF42" s="43" t="n">
        <v>18</v>
      </c>
      <c r="SG42" s="43" t="n">
        <v>0</v>
      </c>
      <c r="SH42" s="43"/>
      <c r="SI42" s="43"/>
      <c r="SJ42" s="43" t="n">
        <v>9</v>
      </c>
      <c r="SK42" s="43" t="n">
        <v>9</v>
      </c>
      <c r="SL42" s="43"/>
      <c r="SM42" s="30" t="n">
        <v>3.5</v>
      </c>
      <c r="SQ42" s="43" t="n">
        <v>74</v>
      </c>
      <c r="SR42" s="43" t="n">
        <v>15</v>
      </c>
      <c r="SS42" s="43"/>
      <c r="ST42" s="43"/>
      <c r="SU42" s="43" t="n">
        <v>12</v>
      </c>
      <c r="SV42" s="43" t="n">
        <v>62</v>
      </c>
      <c r="SW42" s="43" t="n">
        <v>2</v>
      </c>
      <c r="SX42" s="30" t="n">
        <v>7.5</v>
      </c>
      <c r="TB42" s="43" t="n">
        <v>69</v>
      </c>
      <c r="TC42" s="43" t="n">
        <v>4</v>
      </c>
      <c r="TD42" s="43"/>
      <c r="TE42" s="43"/>
      <c r="TF42" s="43" t="n">
        <v>1</v>
      </c>
      <c r="TG42" s="43" t="n">
        <v>68</v>
      </c>
      <c r="TH42" s="43" t="n">
        <v>3</v>
      </c>
      <c r="TI42" s="30" t="n">
        <v>16.2</v>
      </c>
      <c r="TM42" s="43" t="n">
        <v>89</v>
      </c>
      <c r="TN42" s="43" t="n">
        <v>5</v>
      </c>
      <c r="TO42" s="43"/>
      <c r="TP42" s="43"/>
      <c r="TQ42" s="43"/>
      <c r="TR42" s="43" t="n">
        <v>89</v>
      </c>
      <c r="TS42" s="43" t="n">
        <v>1</v>
      </c>
      <c r="TT42" s="30" t="n">
        <v>8.5</v>
      </c>
      <c r="TX42" s="43" t="n">
        <v>2</v>
      </c>
      <c r="TY42" s="43" t="n">
        <v>0</v>
      </c>
      <c r="TZ42" s="43"/>
      <c r="UA42" s="43"/>
      <c r="UB42" s="43"/>
      <c r="UC42" s="43" t="n">
        <v>2</v>
      </c>
      <c r="UD42" s="43"/>
      <c r="UE42" s="30" t="n">
        <v>1.7</v>
      </c>
      <c r="UT42" s="43" t="n">
        <v>3</v>
      </c>
      <c r="UU42" s="43" t="n">
        <v>0</v>
      </c>
      <c r="UV42" s="43"/>
      <c r="UW42" s="43"/>
      <c r="UX42" s="43"/>
      <c r="UY42" s="43" t="n">
        <v>3</v>
      </c>
      <c r="UZ42" s="43"/>
      <c r="VA42" s="30"/>
      <c r="VE42" s="43" t="n">
        <v>5</v>
      </c>
      <c r="VF42" s="43" t="n">
        <v>1</v>
      </c>
      <c r="VG42" s="43"/>
      <c r="VH42" s="43"/>
      <c r="VI42" s="43"/>
      <c r="VJ42" s="43" t="n">
        <v>5</v>
      </c>
      <c r="VK42" s="43"/>
      <c r="VL42" s="30" t="n">
        <v>0.1</v>
      </c>
      <c r="VP42" s="43" t="n">
        <v>1</v>
      </c>
      <c r="VQ42" s="43"/>
      <c r="VR42" s="43"/>
      <c r="VS42" s="43"/>
      <c r="VT42" s="43" t="n">
        <v>1</v>
      </c>
      <c r="VU42" s="43" t="n">
        <v>0</v>
      </c>
      <c r="VV42" s="43"/>
      <c r="VW42" s="30"/>
      <c r="WA42" s="43" t="n">
        <v>6</v>
      </c>
      <c r="WB42" s="43"/>
      <c r="WC42" s="43"/>
      <c r="WD42" s="43"/>
      <c r="WE42" s="43"/>
      <c r="WF42" s="43" t="n">
        <v>6</v>
      </c>
      <c r="WG42" s="43"/>
      <c r="WH42" s="30"/>
      <c r="WL42" s="43" t="n">
        <v>1</v>
      </c>
      <c r="WM42" s="43"/>
      <c r="WN42" s="43"/>
      <c r="WO42" s="43"/>
      <c r="WP42" s="43" t="n">
        <v>1</v>
      </c>
      <c r="WQ42" s="43" t="n">
        <v>0</v>
      </c>
      <c r="WR42" s="43"/>
      <c r="WS42" s="30"/>
      <c r="WW42" s="43" t="n">
        <v>1</v>
      </c>
      <c r="WX42" s="43"/>
      <c r="WY42" s="43"/>
      <c r="WZ42" s="43"/>
      <c r="XA42" s="43"/>
      <c r="XB42" s="43" t="n">
        <v>1</v>
      </c>
      <c r="XC42" s="43"/>
      <c r="XD42" s="30"/>
      <c r="ZK42" s="43" t="n">
        <v>1</v>
      </c>
      <c r="ZL42" s="43"/>
      <c r="ZM42" s="43"/>
      <c r="ZN42" s="43"/>
      <c r="ZO42" s="43"/>
      <c r="ZP42" s="43" t="n">
        <v>1</v>
      </c>
      <c r="ZQ42" s="43"/>
      <c r="ZR42" s="30"/>
      <c r="ZV42" s="43" t="n">
        <v>9</v>
      </c>
      <c r="ZW42" s="43" t="n">
        <v>3</v>
      </c>
      <c r="ZX42" s="43"/>
      <c r="ZY42" s="43"/>
      <c r="ZZ42" s="43" t="n">
        <v>3</v>
      </c>
      <c r="AAA42" s="43" t="n">
        <v>6</v>
      </c>
      <c r="AAB42" s="43"/>
      <c r="AAC42" s="30" t="n">
        <v>1</v>
      </c>
      <c r="AAG42" s="43" t="n">
        <v>23</v>
      </c>
      <c r="AAH42" s="43" t="n">
        <v>8</v>
      </c>
      <c r="AAI42" s="43"/>
      <c r="AAJ42" s="43"/>
      <c r="AAK42" s="43"/>
      <c r="AAL42" s="43" t="n">
        <v>23</v>
      </c>
      <c r="AAM42" s="43" t="n">
        <v>1</v>
      </c>
      <c r="AAN42" s="30" t="n">
        <v>5.8</v>
      </c>
      <c r="AAR42" s="43" t="n">
        <v>11</v>
      </c>
      <c r="AAS42" s="43" t="n">
        <v>2</v>
      </c>
      <c r="AAT42" s="43"/>
      <c r="AAU42" s="43"/>
      <c r="AAV42" s="43"/>
      <c r="AAW42" s="43" t="n">
        <v>11</v>
      </c>
      <c r="AAX42" s="43"/>
      <c r="AAY42" s="30" t="n">
        <v>1.1</v>
      </c>
      <c r="ABC42" s="43" t="n">
        <v>1</v>
      </c>
      <c r="ABD42" s="43"/>
      <c r="ABE42" s="43"/>
      <c r="ABF42" s="43"/>
      <c r="ABG42" s="43"/>
      <c r="ABH42" s="43" t="n">
        <v>1</v>
      </c>
      <c r="ABI42" s="43"/>
      <c r="ABJ42" s="30" t="n">
        <v>0.3</v>
      </c>
      <c r="ABN42" s="6" t="n">
        <v>3</v>
      </c>
      <c r="ABO42" s="47" t="n">
        <v>2</v>
      </c>
      <c r="ABP42" s="6"/>
      <c r="ABQ42" s="6"/>
      <c r="ABR42" s="6"/>
      <c r="ABS42" s="6" t="n">
        <v>3</v>
      </c>
      <c r="ABT42" s="6"/>
      <c r="ABU42" s="9" t="n">
        <v>0.7</v>
      </c>
      <c r="ABY42" s="6" t="n">
        <v>3</v>
      </c>
      <c r="ABZ42" s="47" t="n">
        <v>2</v>
      </c>
      <c r="ACA42" s="6"/>
      <c r="ACB42" s="6"/>
      <c r="ACC42" s="6"/>
      <c r="ACD42" s="6" t="n">
        <v>3</v>
      </c>
      <c r="ACE42" s="6"/>
      <c r="ACF42" s="9" t="n">
        <v>1.1</v>
      </c>
      <c r="ACJ42" s="6" t="n">
        <v>13</v>
      </c>
      <c r="ACK42" s="47" t="n">
        <v>3</v>
      </c>
      <c r="ACL42" s="6"/>
      <c r="ACM42" s="6"/>
      <c r="ACN42" s="6"/>
      <c r="ACO42" s="6" t="n">
        <v>13</v>
      </c>
      <c r="ACP42" s="6"/>
      <c r="ACQ42" s="9" t="n">
        <v>9.8</v>
      </c>
      <c r="ACU42" s="6" t="n">
        <v>8</v>
      </c>
      <c r="ACV42" s="47" t="n">
        <v>2</v>
      </c>
      <c r="ACW42" s="6"/>
      <c r="ACX42" s="6"/>
      <c r="ACY42" s="6" t="n">
        <v>1</v>
      </c>
      <c r="ACZ42" s="6" t="n">
        <v>7</v>
      </c>
      <c r="ADA42" s="6"/>
      <c r="ADB42" s="9" t="n">
        <v>4.2</v>
      </c>
      <c r="ADF42" s="6" t="n">
        <v>63</v>
      </c>
      <c r="ADG42" s="47" t="n">
        <v>25</v>
      </c>
      <c r="ADH42" s="6"/>
      <c r="ADI42" s="6"/>
      <c r="ADJ42" s="6"/>
      <c r="ADK42" s="6" t="n">
        <v>63</v>
      </c>
      <c r="ADL42" s="6"/>
      <c r="ADM42" s="9" t="n">
        <v>5.9</v>
      </c>
      <c r="ADQ42" s="6" t="n">
        <v>7</v>
      </c>
      <c r="ADR42" s="6" t="n">
        <v>0</v>
      </c>
      <c r="ADS42" s="6"/>
      <c r="ADT42" s="6"/>
      <c r="ADU42" s="6"/>
      <c r="ADV42" s="6" t="n">
        <v>7</v>
      </c>
      <c r="ADW42" s="6"/>
      <c r="ADX42" s="9" t="n">
        <v>1.3</v>
      </c>
      <c r="AEB42" s="6" t="n">
        <v>12</v>
      </c>
      <c r="AEC42" s="47" t="n">
        <v>3</v>
      </c>
      <c r="AED42" s="6"/>
      <c r="AEE42" s="6"/>
      <c r="AEF42" s="6"/>
      <c r="AEG42" s="6" t="n">
        <v>12</v>
      </c>
      <c r="AEH42" s="6"/>
      <c r="AEI42" s="9" t="n">
        <v>1.2</v>
      </c>
      <c r="AEM42" s="6" t="n">
        <v>34</v>
      </c>
      <c r="AEN42" s="47" t="n">
        <v>10</v>
      </c>
      <c r="AEO42" s="6"/>
      <c r="AEP42" s="6"/>
      <c r="AEQ42" s="6"/>
      <c r="AER42" s="6" t="n">
        <v>34</v>
      </c>
      <c r="AES42" s="6"/>
      <c r="AET42" s="9" t="n">
        <v>16.4</v>
      </c>
      <c r="AEX42" s="6" t="n">
        <v>15</v>
      </c>
      <c r="AEY42" s="47" t="n">
        <v>2</v>
      </c>
      <c r="AEZ42" s="6"/>
      <c r="AFA42" s="6"/>
      <c r="AFB42" s="6"/>
      <c r="AFC42" s="6" t="n">
        <v>15</v>
      </c>
      <c r="AFD42" s="6"/>
      <c r="AFE42" s="9" t="n">
        <v>3.7</v>
      </c>
      <c r="AFI42" s="6" t="n">
        <v>5</v>
      </c>
      <c r="AFJ42" s="6" t="n">
        <v>0</v>
      </c>
      <c r="AFK42" s="6"/>
      <c r="AFL42" s="6"/>
      <c r="AFM42" s="6"/>
      <c r="AFN42" s="6" t="n">
        <v>5</v>
      </c>
      <c r="AFO42" s="6"/>
      <c r="AFP42" s="9" t="n">
        <v>1.5</v>
      </c>
      <c r="AFT42" s="2" t="n">
        <v>0</v>
      </c>
      <c r="AFU42" s="2" t="n">
        <v>0</v>
      </c>
      <c r="AFV42" s="2" t="n">
        <v>0</v>
      </c>
      <c r="AFW42" s="2" t="n">
        <v>0</v>
      </c>
      <c r="AGE42" s="6" t="n">
        <v>5</v>
      </c>
      <c r="AGF42" s="47" t="n">
        <v>3</v>
      </c>
      <c r="AGG42" s="6"/>
      <c r="AGH42" s="6"/>
      <c r="AGI42" s="6"/>
      <c r="AGJ42" s="6" t="n">
        <v>5</v>
      </c>
      <c r="AGK42" s="6"/>
      <c r="AGL42" s="9" t="n">
        <v>0.6</v>
      </c>
      <c r="AGP42" s="6" t="n">
        <v>29</v>
      </c>
      <c r="AGQ42" s="47" t="n">
        <v>12</v>
      </c>
      <c r="AGR42" s="6"/>
      <c r="AGS42" s="6"/>
      <c r="AGT42" s="6" t="n">
        <v>5</v>
      </c>
      <c r="AGU42" s="6" t="n">
        <v>24</v>
      </c>
      <c r="AGV42" s="6"/>
      <c r="AGW42" s="9" t="n">
        <v>1.5</v>
      </c>
      <c r="AHA42" s="6" t="n">
        <v>6</v>
      </c>
      <c r="AHB42" s="47" t="n">
        <v>2</v>
      </c>
      <c r="AHC42" s="6"/>
      <c r="AHD42" s="6"/>
      <c r="AHE42" s="6"/>
      <c r="AHF42" s="6" t="n">
        <v>6</v>
      </c>
      <c r="AHG42" s="6"/>
      <c r="AHH42" s="9" t="n">
        <v>0.9</v>
      </c>
      <c r="AHL42" s="6" t="n">
        <v>7</v>
      </c>
      <c r="AHM42" s="47" t="n">
        <v>3</v>
      </c>
      <c r="AHN42" s="6"/>
      <c r="AHO42" s="6"/>
      <c r="AHP42" s="6"/>
      <c r="AHQ42" s="6" t="n">
        <v>7</v>
      </c>
      <c r="AHR42" s="6"/>
      <c r="AHS42" s="9" t="n">
        <v>3.4</v>
      </c>
      <c r="AHW42" s="6" t="n">
        <v>10</v>
      </c>
      <c r="AHX42" s="47" t="n">
        <v>4</v>
      </c>
      <c r="AHY42" s="6"/>
      <c r="AHZ42" s="6"/>
      <c r="AIA42" s="6"/>
      <c r="AIB42" s="6" t="n">
        <v>10</v>
      </c>
      <c r="AIC42" s="6"/>
      <c r="AID42" s="9" t="n">
        <v>3.5</v>
      </c>
      <c r="AIH42" s="6" t="n">
        <v>94</v>
      </c>
      <c r="AII42" s="47" t="n">
        <v>17</v>
      </c>
      <c r="AIJ42" s="6" t="n">
        <v>1</v>
      </c>
      <c r="AIK42" s="6" t="n">
        <v>0</v>
      </c>
      <c r="AIL42" s="6" t="n">
        <v>8</v>
      </c>
      <c r="AIM42" s="6" t="n">
        <v>85</v>
      </c>
      <c r="AIN42" s="6" t="n">
        <v>1</v>
      </c>
      <c r="AIO42" s="9" t="n">
        <v>2.5</v>
      </c>
      <c r="AIS42" s="6" t="n">
        <v>34</v>
      </c>
      <c r="AIT42" s="47" t="n">
        <v>9</v>
      </c>
      <c r="AIU42" s="6"/>
      <c r="AIV42" s="6"/>
      <c r="AIW42" s="6"/>
      <c r="AIX42" s="6" t="n">
        <v>34</v>
      </c>
      <c r="AIY42" s="6" t="n">
        <v>1</v>
      </c>
      <c r="AIZ42" s="9" t="n">
        <v>0.2</v>
      </c>
      <c r="AJD42" s="6" t="n">
        <v>41</v>
      </c>
      <c r="AJE42" s="47" t="n">
        <v>2</v>
      </c>
      <c r="AJF42" s="6"/>
      <c r="AJG42" s="6"/>
      <c r="AJH42" s="6"/>
      <c r="AJI42" s="6" t="n">
        <v>41</v>
      </c>
      <c r="AJJ42" s="6" t="n">
        <v>1</v>
      </c>
      <c r="AJK42" s="9" t="n">
        <v>4</v>
      </c>
      <c r="AJO42" s="6" t="n">
        <v>116</v>
      </c>
      <c r="AJP42" s="47" t="n">
        <v>23</v>
      </c>
      <c r="AJQ42" s="6" t="n">
        <v>3</v>
      </c>
      <c r="AJR42" s="6" t="n">
        <v>0</v>
      </c>
      <c r="AJS42" s="6" t="n">
        <v>22</v>
      </c>
      <c r="AJT42" s="6" t="n">
        <v>91</v>
      </c>
      <c r="AJU42" s="6" t="n">
        <v>1</v>
      </c>
      <c r="AJV42" s="9" t="n">
        <v>4.5</v>
      </c>
      <c r="AJY42" s="2" t="n">
        <v>196000</v>
      </c>
      <c r="AJZ42" s="6" t="n">
        <v>34</v>
      </c>
      <c r="AKA42" s="47" t="n">
        <v>10</v>
      </c>
      <c r="AKB42" s="6"/>
      <c r="AKC42" s="6"/>
      <c r="AKD42" s="6"/>
      <c r="AKE42" s="6" t="n">
        <v>34</v>
      </c>
      <c r="AKF42" s="6"/>
      <c r="AKG42" s="9" t="n">
        <v>6.9</v>
      </c>
      <c r="AKK42" s="6" t="n">
        <v>15</v>
      </c>
      <c r="AKL42" s="6" t="n">
        <v>0</v>
      </c>
      <c r="AKM42" s="6"/>
      <c r="AKN42" s="6"/>
      <c r="AKO42" s="6"/>
      <c r="AKP42" s="6" t="n">
        <v>15</v>
      </c>
      <c r="AKQ42" s="6" t="n">
        <v>1</v>
      </c>
      <c r="AKR42" s="9" t="n">
        <v>0.9</v>
      </c>
      <c r="AKV42" s="6" t="n">
        <v>7</v>
      </c>
      <c r="AKW42" s="47" t="n">
        <v>2</v>
      </c>
      <c r="AKX42" s="6"/>
      <c r="AKY42" s="6"/>
      <c r="AKZ42" s="6"/>
      <c r="ALA42" s="6" t="n">
        <v>7</v>
      </c>
      <c r="ALB42" s="6"/>
      <c r="ALC42" s="9"/>
      <c r="ALG42" s="6" t="n">
        <v>7</v>
      </c>
      <c r="ALH42" s="6" t="n">
        <v>0</v>
      </c>
      <c r="ALI42" s="6"/>
      <c r="ALJ42" s="6"/>
      <c r="ALK42" s="6" t="n">
        <v>4</v>
      </c>
      <c r="ALL42" s="6" t="n">
        <v>3</v>
      </c>
      <c r="ALM42" s="6" t="n">
        <v>1</v>
      </c>
      <c r="ALN42" s="9" t="n">
        <v>0.1</v>
      </c>
      <c r="ALR42" s="6" t="n">
        <v>40</v>
      </c>
      <c r="ALS42" s="47" t="n">
        <v>7</v>
      </c>
      <c r="ALT42" s="6"/>
      <c r="ALU42" s="6"/>
      <c r="ALV42" s="6" t="n">
        <v>1</v>
      </c>
      <c r="ALW42" s="6" t="n">
        <v>39</v>
      </c>
      <c r="ALX42" s="6"/>
      <c r="ALY42" s="9" t="n">
        <v>7.2</v>
      </c>
      <c r="AMC42" s="6" t="n">
        <v>1</v>
      </c>
      <c r="AMD42" s="47" t="n">
        <v>1</v>
      </c>
      <c r="AME42" s="6"/>
      <c r="AMF42" s="6"/>
      <c r="AMG42" s="6"/>
      <c r="AMH42" s="6" t="n">
        <v>1</v>
      </c>
      <c r="AMI42" s="6"/>
      <c r="AMJ42" s="9" t="n">
        <v>0.2</v>
      </c>
    </row>
    <row r="43" s="2" customFormat="true" ht="15.75" hidden="false" customHeight="false" outlineLevel="0" collapsed="false">
      <c r="A43" s="82" t="n">
        <v>43902</v>
      </c>
      <c r="B43" s="7" t="n">
        <v>126090</v>
      </c>
      <c r="C43" s="6" t="n">
        <f aca="false">(B43-B42)</f>
        <v>7144</v>
      </c>
      <c r="D43" s="7" t="n">
        <v>4634</v>
      </c>
      <c r="E43" s="6" t="n">
        <f aca="false">(D43-D42)</f>
        <v>331</v>
      </c>
      <c r="F43" s="7" t="n">
        <v>67057</v>
      </c>
      <c r="G43" s="7" t="n">
        <v>54388</v>
      </c>
      <c r="H43" s="7" t="n">
        <v>5944</v>
      </c>
      <c r="I43" s="6"/>
      <c r="J43" s="71" t="n">
        <v>45087</v>
      </c>
      <c r="K43" s="71" t="n">
        <f aca="false">J43-J42</f>
        <v>7121</v>
      </c>
      <c r="L43" s="71" t="n">
        <v>1454</v>
      </c>
      <c r="M43" s="71" t="n">
        <f aca="false">L43-L42</f>
        <v>324</v>
      </c>
      <c r="N43" s="4" t="n">
        <v>7755</v>
      </c>
      <c r="O43" s="6" t="n">
        <v>242</v>
      </c>
      <c r="P43" s="6" t="n">
        <v>60</v>
      </c>
      <c r="Q43" s="6" t="n">
        <v>2</v>
      </c>
      <c r="R43" s="6" t="n">
        <v>288</v>
      </c>
      <c r="S43" s="6" t="n">
        <v>7407</v>
      </c>
      <c r="T43" s="6" t="n">
        <v>54</v>
      </c>
      <c r="U43" s="6" t="n">
        <v>151.3</v>
      </c>
      <c r="V43" s="6"/>
      <c r="W43" s="74" t="n">
        <v>234998</v>
      </c>
      <c r="X43" s="6"/>
      <c r="Y43" s="6" t="n">
        <v>12462</v>
      </c>
      <c r="Z43" s="6" t="n">
        <v>2313</v>
      </c>
      <c r="AA43" s="6" t="n">
        <v>827</v>
      </c>
      <c r="AB43" s="6" t="n">
        <v>196</v>
      </c>
      <c r="AC43" s="6" t="n">
        <v>1045</v>
      </c>
      <c r="AD43" s="6" t="n">
        <v>10590</v>
      </c>
      <c r="AE43" s="6" t="n">
        <v>1028</v>
      </c>
      <c r="AF43" s="6" t="n">
        <v>206.1</v>
      </c>
      <c r="AG43" s="6"/>
      <c r="AH43" s="94" t="n">
        <v>73154</v>
      </c>
      <c r="AI43" s="6"/>
      <c r="AJ43" s="6" t="n">
        <v>9000</v>
      </c>
      <c r="AK43" s="6" t="n">
        <v>958</v>
      </c>
      <c r="AL43" s="6" t="n">
        <v>354</v>
      </c>
      <c r="AM43" s="6" t="n">
        <v>63</v>
      </c>
      <c r="AN43" s="6" t="n">
        <v>2959</v>
      </c>
      <c r="AO43" s="6" t="n">
        <v>5687</v>
      </c>
      <c r="AP43" s="6" t="n">
        <v>0</v>
      </c>
      <c r="AQ43" s="6" t="n">
        <v>107.2</v>
      </c>
      <c r="AR43" s="6"/>
      <c r="AS43" s="6"/>
      <c r="AT43" s="6"/>
      <c r="AU43" s="72" t="n">
        <v>2281</v>
      </c>
      <c r="AV43" s="6" t="n">
        <v>497</v>
      </c>
      <c r="AW43" s="6" t="n">
        <v>48</v>
      </c>
      <c r="AX43" s="6" t="n">
        <v>15</v>
      </c>
      <c r="AY43" s="6" t="n">
        <v>12</v>
      </c>
      <c r="AZ43" s="6" t="n">
        <v>2221</v>
      </c>
      <c r="BA43" s="6" t="n">
        <v>105</v>
      </c>
      <c r="BB43" s="6" t="n">
        <v>34.9</v>
      </c>
      <c r="BC43" s="6"/>
      <c r="BD43" s="6"/>
      <c r="BE43" s="6"/>
      <c r="BF43" s="6" t="n">
        <v>1908</v>
      </c>
      <c r="BG43" s="6" t="n">
        <v>343</v>
      </c>
      <c r="BH43" s="6" t="n">
        <v>3</v>
      </c>
      <c r="BI43" s="6" t="n">
        <v>1</v>
      </c>
      <c r="BJ43" s="6" t="n">
        <v>25</v>
      </c>
      <c r="BK43" s="6" t="n">
        <v>1880</v>
      </c>
      <c r="BL43" s="6" t="n">
        <v>9</v>
      </c>
      <c r="BM43" s="6" t="n">
        <v>22.8</v>
      </c>
      <c r="BN43" s="6"/>
      <c r="BO43" s="6"/>
      <c r="BP43" s="6"/>
      <c r="BQ43" s="6" t="n">
        <v>2277</v>
      </c>
      <c r="BR43" s="6" t="n">
        <v>582</v>
      </c>
      <c r="BS43" s="6" t="n">
        <v>55</v>
      </c>
      <c r="BT43" s="6" t="n">
        <v>19</v>
      </c>
      <c r="BU43" s="6" t="n">
        <v>183</v>
      </c>
      <c r="BV43" s="6" t="n">
        <v>2039</v>
      </c>
      <c r="BW43" s="6" t="n">
        <v>126</v>
      </c>
      <c r="BX43" s="6" t="n">
        <v>48.7</v>
      </c>
      <c r="BY43" s="6"/>
      <c r="BZ43" s="6"/>
      <c r="CA43" s="6"/>
      <c r="CB43" s="6" t="n">
        <v>639</v>
      </c>
      <c r="CC43" s="6" t="n">
        <v>52</v>
      </c>
      <c r="CD43" s="6" t="n">
        <v>15</v>
      </c>
      <c r="CE43" s="6" t="n">
        <v>5</v>
      </c>
      <c r="CF43" s="6" t="n">
        <v>118</v>
      </c>
      <c r="CG43" s="6" t="n">
        <v>506</v>
      </c>
      <c r="CH43" s="6" t="n">
        <v>26</v>
      </c>
      <c r="CI43" s="6" t="n">
        <v>5.1</v>
      </c>
      <c r="CJ43" s="6"/>
      <c r="CK43" s="6" t="n">
        <v>10205</v>
      </c>
      <c r="CL43" s="6"/>
      <c r="CM43" s="6" t="n">
        <v>1301</v>
      </c>
      <c r="CN43" s="6" t="n">
        <v>326</v>
      </c>
      <c r="CO43" s="6" t="n">
        <v>38</v>
      </c>
      <c r="CP43" s="6" t="n">
        <v>8</v>
      </c>
      <c r="CQ43" s="6" t="n">
        <v>15</v>
      </c>
      <c r="CR43" s="6" t="n">
        <v>1248</v>
      </c>
      <c r="CS43" s="6" t="n">
        <v>10</v>
      </c>
      <c r="CT43" s="6" t="n">
        <v>3.9</v>
      </c>
      <c r="CU43" s="6"/>
      <c r="CV43" s="6" t="n">
        <v>7123</v>
      </c>
      <c r="CW43" s="6"/>
      <c r="CX43" s="6" t="n">
        <v>652</v>
      </c>
      <c r="CY43" s="6" t="n">
        <v>155</v>
      </c>
      <c r="CZ43" s="6" t="n">
        <v>4</v>
      </c>
      <c r="DA43" s="6" t="n">
        <v>1</v>
      </c>
      <c r="DB43" s="6" t="n">
        <v>4</v>
      </c>
      <c r="DC43" s="6" t="n">
        <v>644</v>
      </c>
      <c r="DD43" s="6" t="n">
        <v>0</v>
      </c>
      <c r="DE43" s="6" t="n">
        <v>75.3</v>
      </c>
      <c r="DF43" s="6"/>
      <c r="DG43" s="6"/>
      <c r="DH43" s="6"/>
      <c r="DI43" s="6" t="n">
        <v>456</v>
      </c>
      <c r="DJ43" s="6" t="n">
        <v>73</v>
      </c>
      <c r="DK43" s="6" t="n">
        <v>8</v>
      </c>
      <c r="DL43" s="6" t="n">
        <v>2</v>
      </c>
      <c r="DM43" s="6" t="n">
        <v>18</v>
      </c>
      <c r="DN43" s="6" t="n">
        <v>430</v>
      </c>
      <c r="DO43" s="6" t="n">
        <v>0</v>
      </c>
      <c r="DP43" s="6" t="n">
        <v>6.7</v>
      </c>
      <c r="DQ43" s="6"/>
      <c r="DR43" s="6"/>
      <c r="DS43" s="6"/>
      <c r="DT43" s="6" t="n">
        <v>500</v>
      </c>
      <c r="DU43" s="6" t="n">
        <v>145</v>
      </c>
      <c r="DV43" s="6" t="n">
        <v>1</v>
      </c>
      <c r="DW43" s="6" t="n">
        <v>1</v>
      </c>
      <c r="DX43" s="6" t="n">
        <v>1</v>
      </c>
      <c r="DY43" s="6" t="n">
        <v>498</v>
      </c>
      <c r="DZ43" s="6" t="n">
        <v>2</v>
      </c>
      <c r="EA43" s="6" t="n">
        <v>49.5</v>
      </c>
      <c r="EB43" s="6"/>
      <c r="EC43" s="6"/>
      <c r="ED43" s="6"/>
      <c r="EE43" s="6" t="n">
        <v>503</v>
      </c>
      <c r="EF43" s="6" t="n">
        <v>121</v>
      </c>
      <c r="EG43" s="6" t="n">
        <v>5</v>
      </c>
      <c r="EH43" s="6" t="n">
        <v>1</v>
      </c>
      <c r="EI43" s="6" t="n">
        <v>0</v>
      </c>
      <c r="EJ43" s="6" t="n">
        <v>498</v>
      </c>
      <c r="EK43" s="6" t="n">
        <v>1</v>
      </c>
      <c r="EL43" s="6" t="n">
        <v>29.4</v>
      </c>
      <c r="EM43" s="6"/>
      <c r="EN43" s="6"/>
      <c r="EO43" s="6"/>
      <c r="EP43" s="6" t="n">
        <v>629</v>
      </c>
      <c r="EQ43" s="6" t="n">
        <v>229</v>
      </c>
      <c r="ER43" s="6" t="n">
        <v>0</v>
      </c>
      <c r="ES43" s="6" t="n">
        <v>0</v>
      </c>
      <c r="ET43" s="6" t="n">
        <v>1</v>
      </c>
      <c r="EU43" s="6" t="n">
        <v>628</v>
      </c>
      <c r="EV43" s="6" t="n">
        <v>0</v>
      </c>
      <c r="EW43" s="6" t="n">
        <v>116</v>
      </c>
      <c r="EX43" s="6"/>
      <c r="EY43" s="6"/>
      <c r="EZ43" s="6"/>
      <c r="FA43" s="6" t="n">
        <v>514</v>
      </c>
      <c r="FB43" s="6" t="n">
        <v>252</v>
      </c>
      <c r="FC43" s="6" t="n">
        <v>0</v>
      </c>
      <c r="FD43" s="6" t="n">
        <v>0</v>
      </c>
      <c r="FE43" s="6" t="n">
        <v>1</v>
      </c>
      <c r="FF43" s="6" t="n">
        <v>513</v>
      </c>
      <c r="FG43" s="6" t="n">
        <v>0</v>
      </c>
      <c r="FH43" s="6" t="n">
        <v>88.7</v>
      </c>
      <c r="FI43" s="6"/>
      <c r="FJ43" s="6"/>
      <c r="FK43" s="6"/>
      <c r="FL43" s="6" t="n">
        <v>314</v>
      </c>
      <c r="FM43" s="6" t="n">
        <v>47</v>
      </c>
      <c r="FN43" s="6" t="n">
        <v>3</v>
      </c>
      <c r="FO43" s="6" t="n">
        <v>3</v>
      </c>
      <c r="FP43" s="6" t="n">
        <v>1</v>
      </c>
      <c r="FQ43" s="6" t="n">
        <v>310</v>
      </c>
      <c r="FR43" s="6" t="n">
        <v>2</v>
      </c>
      <c r="FS43" s="6" t="n">
        <v>27.1</v>
      </c>
      <c r="FT43" s="6"/>
      <c r="FU43" s="6"/>
      <c r="FV43" s="6"/>
      <c r="FW43" s="6" t="n">
        <v>246</v>
      </c>
      <c r="FX43" s="6" t="n">
        <v>64</v>
      </c>
      <c r="FY43" s="6" t="n">
        <v>0</v>
      </c>
      <c r="FZ43" s="6" t="n">
        <v>0</v>
      </c>
      <c r="GA43" s="6" t="n">
        <v>4</v>
      </c>
      <c r="GB43" s="6" t="n">
        <v>242</v>
      </c>
      <c r="GC43" s="6" t="n">
        <v>1</v>
      </c>
      <c r="GD43" s="6" t="n">
        <v>27.3</v>
      </c>
      <c r="GE43" s="6"/>
      <c r="GF43" s="6"/>
      <c r="GG43" s="6"/>
      <c r="GH43" s="6" t="n">
        <v>262</v>
      </c>
      <c r="GI43" s="6" t="n">
        <v>238</v>
      </c>
      <c r="GJ43" s="6" t="n">
        <v>0</v>
      </c>
      <c r="GK43" s="6" t="n">
        <v>0</v>
      </c>
      <c r="GL43" s="6" t="n">
        <v>0</v>
      </c>
      <c r="GM43" s="6" t="n">
        <v>262</v>
      </c>
      <c r="GN43" s="6" t="n">
        <v>0</v>
      </c>
      <c r="GO43" s="6" t="n">
        <v>90.9</v>
      </c>
      <c r="GP43" s="6"/>
      <c r="GQ43" s="6"/>
      <c r="GR43" s="6"/>
      <c r="GS43" s="6" t="n">
        <v>195</v>
      </c>
      <c r="GT43" s="6" t="n">
        <v>85</v>
      </c>
      <c r="GU43" s="6" t="n">
        <v>0</v>
      </c>
      <c r="GV43" s="6" t="n">
        <v>0</v>
      </c>
      <c r="GW43" s="6" t="n">
        <v>35</v>
      </c>
      <c r="GX43" s="6" t="n">
        <v>160</v>
      </c>
      <c r="GY43" s="6" t="n">
        <v>1</v>
      </c>
      <c r="GZ43" s="6" t="n">
        <v>114.6</v>
      </c>
      <c r="HA43" s="6"/>
      <c r="HB43" s="6"/>
      <c r="HC43" s="6"/>
      <c r="HD43" s="6" t="n">
        <v>178</v>
      </c>
      <c r="HE43" s="6" t="n">
        <v>12</v>
      </c>
      <c r="HF43" s="6" t="n">
        <v>0</v>
      </c>
      <c r="HG43" s="6" t="n">
        <v>0</v>
      </c>
      <c r="HH43" s="6" t="n">
        <v>96</v>
      </c>
      <c r="HI43" s="6" t="n">
        <v>82</v>
      </c>
      <c r="HJ43" s="6" t="n">
        <v>12</v>
      </c>
      <c r="HK43" s="6" t="n">
        <v>30.4</v>
      </c>
      <c r="HL43" s="6"/>
      <c r="HM43" s="6"/>
      <c r="HN43" s="6"/>
      <c r="HO43" s="6" t="n">
        <v>149</v>
      </c>
      <c r="HP43" s="6" t="n">
        <v>20</v>
      </c>
      <c r="HQ43" s="6" t="n">
        <v>0</v>
      </c>
      <c r="HR43" s="6" t="n">
        <v>0</v>
      </c>
      <c r="HS43" s="6" t="n">
        <v>26</v>
      </c>
      <c r="HT43" s="6" t="n">
        <v>123</v>
      </c>
      <c r="HU43" s="6" t="n">
        <v>2</v>
      </c>
      <c r="HV43" s="9" t="n">
        <v>4.6</v>
      </c>
      <c r="HW43" s="9"/>
      <c r="HX43" s="9"/>
      <c r="HY43" s="9"/>
      <c r="HZ43" s="6"/>
      <c r="IA43" s="82" t="n">
        <v>43902</v>
      </c>
      <c r="IB43" s="6" t="n">
        <v>31</v>
      </c>
      <c r="IC43" s="47" t="n">
        <v>9</v>
      </c>
      <c r="ID43" s="6"/>
      <c r="IE43" s="6"/>
      <c r="IF43" s="6"/>
      <c r="IG43" s="6" t="n">
        <v>31</v>
      </c>
      <c r="IH43" s="6" t="n">
        <v>3</v>
      </c>
      <c r="II43" s="9" t="n">
        <v>0.8</v>
      </c>
      <c r="IM43" s="6" t="n">
        <v>23</v>
      </c>
      <c r="IN43" s="47" t="n">
        <v>6</v>
      </c>
      <c r="IO43" s="6"/>
      <c r="IP43" s="6"/>
      <c r="IQ43" s="6"/>
      <c r="IR43" s="6" t="n">
        <v>23</v>
      </c>
      <c r="IS43" s="6"/>
      <c r="IT43" s="9" t="n">
        <v>1.2</v>
      </c>
      <c r="IU43" s="9"/>
      <c r="IV43" s="9"/>
      <c r="IW43" s="9"/>
      <c r="IX43" s="6" t="n">
        <v>45</v>
      </c>
      <c r="IY43" s="47" t="n">
        <v>25</v>
      </c>
      <c r="IZ43" s="6"/>
      <c r="JA43" s="6"/>
      <c r="JB43" s="6" t="n">
        <v>1</v>
      </c>
      <c r="JC43" s="6" t="n">
        <v>44</v>
      </c>
      <c r="JD43" s="6"/>
      <c r="JE43" s="9" t="n">
        <v>1.3</v>
      </c>
      <c r="JI43" s="6" t="n">
        <v>34</v>
      </c>
      <c r="JJ43" s="47" t="n">
        <v>7</v>
      </c>
      <c r="JK43" s="6" t="n">
        <v>1</v>
      </c>
      <c r="JL43" s="48" t="n">
        <v>1</v>
      </c>
      <c r="JM43" s="6" t="n">
        <v>2</v>
      </c>
      <c r="JN43" s="6" t="n">
        <v>31</v>
      </c>
      <c r="JO43" s="6"/>
      <c r="JP43" s="9" t="n">
        <v>0.1</v>
      </c>
      <c r="JT43" s="6" t="n">
        <v>62</v>
      </c>
      <c r="JU43" s="6" t="n">
        <v>0</v>
      </c>
      <c r="JV43" s="6"/>
      <c r="JW43" s="6"/>
      <c r="JX43" s="6" t="n">
        <v>4</v>
      </c>
      <c r="JY43" s="6" t="n">
        <v>58</v>
      </c>
      <c r="JZ43" s="6"/>
      <c r="KA43" s="9"/>
      <c r="KE43" s="6" t="n">
        <v>13</v>
      </c>
      <c r="KF43" s="47" t="n">
        <v>2</v>
      </c>
      <c r="KG43" s="6"/>
      <c r="KH43" s="6"/>
      <c r="KI43" s="6"/>
      <c r="KJ43" s="6" t="n">
        <v>13</v>
      </c>
      <c r="KK43" s="6"/>
      <c r="KL43" s="9" t="n">
        <v>0.4</v>
      </c>
      <c r="KP43" s="6" t="n">
        <v>49</v>
      </c>
      <c r="KQ43" s="47" t="n">
        <v>16</v>
      </c>
      <c r="KR43" s="6" t="n">
        <v>2</v>
      </c>
      <c r="KS43" s="48" t="n">
        <v>1</v>
      </c>
      <c r="KT43" s="6" t="n">
        <v>2</v>
      </c>
      <c r="KU43" s="6" t="n">
        <v>45</v>
      </c>
      <c r="KV43" s="6" t="n">
        <v>1</v>
      </c>
      <c r="KW43" s="9" t="n">
        <v>0.4</v>
      </c>
      <c r="LA43" s="6" t="n">
        <v>20</v>
      </c>
      <c r="LB43" s="6" t="n">
        <v>0</v>
      </c>
      <c r="LC43" s="6"/>
      <c r="LD43" s="6"/>
      <c r="LE43" s="6" t="n">
        <v>3</v>
      </c>
      <c r="LF43" s="6" t="n">
        <v>17</v>
      </c>
      <c r="LG43" s="6"/>
      <c r="LH43" s="9" t="n">
        <v>0.1</v>
      </c>
      <c r="LL43" s="6" t="n">
        <v>19</v>
      </c>
      <c r="LM43" s="6" t="n">
        <v>0</v>
      </c>
      <c r="LN43" s="6"/>
      <c r="LO43" s="6"/>
      <c r="LP43" s="6" t="n">
        <v>2</v>
      </c>
      <c r="LQ43" s="6" t="n">
        <v>17</v>
      </c>
      <c r="LR43" s="6"/>
      <c r="LS43" s="9" t="n">
        <v>0.1</v>
      </c>
      <c r="LW43" s="43" t="n">
        <v>1</v>
      </c>
      <c r="LX43" s="43" t="n">
        <v>0</v>
      </c>
      <c r="LY43" s="43"/>
      <c r="LZ43" s="43"/>
      <c r="MA43" s="43"/>
      <c r="MB43" s="43" t="n">
        <v>1</v>
      </c>
      <c r="MC43" s="43"/>
      <c r="MD43" s="30" t="n">
        <v>0.3</v>
      </c>
      <c r="MS43" s="43" t="n">
        <v>59</v>
      </c>
      <c r="MT43" s="43" t="n">
        <v>6</v>
      </c>
      <c r="MU43" s="43" t="n">
        <v>1</v>
      </c>
      <c r="MV43" s="43"/>
      <c r="MW43" s="43" t="n">
        <v>34</v>
      </c>
      <c r="MX43" s="43" t="n">
        <v>24</v>
      </c>
      <c r="MY43" s="43" t="n">
        <v>1</v>
      </c>
      <c r="MZ43" s="30" t="n">
        <v>0.8</v>
      </c>
      <c r="NO43" s="43" t="n">
        <v>3</v>
      </c>
      <c r="NP43" s="43" t="n">
        <v>0</v>
      </c>
      <c r="NQ43" s="43"/>
      <c r="NR43" s="43"/>
      <c r="NS43" s="43" t="n">
        <v>1</v>
      </c>
      <c r="NT43" s="43" t="n">
        <v>2</v>
      </c>
      <c r="NU43" s="43"/>
      <c r="NV43" s="30" t="n">
        <v>0.2</v>
      </c>
      <c r="NZ43" s="43" t="n">
        <v>38</v>
      </c>
      <c r="OA43" s="43" t="n">
        <v>4</v>
      </c>
      <c r="OB43" s="43"/>
      <c r="OC43" s="43"/>
      <c r="OD43" s="43" t="n">
        <v>16</v>
      </c>
      <c r="OE43" s="43" t="n">
        <v>22</v>
      </c>
      <c r="OF43" s="43"/>
      <c r="OG43" s="30" t="n">
        <v>0.4</v>
      </c>
      <c r="OK43" s="43" t="n">
        <v>11</v>
      </c>
      <c r="OL43" s="43" t="n">
        <v>5</v>
      </c>
      <c r="OM43" s="43"/>
      <c r="ON43" s="43"/>
      <c r="OO43" s="43"/>
      <c r="OP43" s="43" t="n">
        <v>11</v>
      </c>
      <c r="OQ43" s="43"/>
      <c r="OR43" s="30"/>
      <c r="OV43" s="43" t="n">
        <v>71</v>
      </c>
      <c r="OW43" s="43" t="n">
        <v>0</v>
      </c>
      <c r="OX43" s="43" t="n">
        <v>7</v>
      </c>
      <c r="OY43" s="43" t="n">
        <v>0</v>
      </c>
      <c r="OZ43" s="43" t="n">
        <v>15</v>
      </c>
      <c r="PA43" s="43" t="n">
        <v>49</v>
      </c>
      <c r="PB43" s="43"/>
      <c r="PC43" s="30" t="n">
        <v>1.8</v>
      </c>
      <c r="PG43" s="43" t="n">
        <v>1</v>
      </c>
      <c r="PH43" s="43" t="n">
        <v>0</v>
      </c>
      <c r="PI43" s="43"/>
      <c r="PJ43" s="43"/>
      <c r="PK43" s="43"/>
      <c r="PL43" s="43" t="n">
        <v>1</v>
      </c>
      <c r="PM43" s="43"/>
      <c r="PN43" s="30"/>
      <c r="QC43" s="43" t="n">
        <v>1</v>
      </c>
      <c r="QD43" s="43"/>
      <c r="QE43" s="43"/>
      <c r="QF43" s="43"/>
      <c r="QG43" s="43"/>
      <c r="QH43" s="43" t="n">
        <v>1</v>
      </c>
      <c r="QI43" s="43"/>
      <c r="QJ43" s="30" t="n">
        <v>0.1</v>
      </c>
      <c r="QN43" s="43" t="n">
        <v>61</v>
      </c>
      <c r="QO43" s="43" t="n">
        <v>9</v>
      </c>
      <c r="QP43" s="43" t="n">
        <v>2</v>
      </c>
      <c r="QQ43" s="43" t="n">
        <v>1</v>
      </c>
      <c r="QR43" s="43" t="n">
        <v>1</v>
      </c>
      <c r="QS43" s="43" t="n">
        <v>58</v>
      </c>
      <c r="QT43" s="43" t="n">
        <v>3</v>
      </c>
      <c r="QU43" s="30" t="n">
        <v>8.9</v>
      </c>
      <c r="QY43" s="43" t="n">
        <v>97</v>
      </c>
      <c r="QZ43" s="43" t="n">
        <v>22</v>
      </c>
      <c r="RA43" s="43"/>
      <c r="RB43" s="43"/>
      <c r="RC43" s="43" t="n">
        <v>4</v>
      </c>
      <c r="RD43" s="43" t="n">
        <v>93</v>
      </c>
      <c r="RE43" s="43" t="n">
        <v>2</v>
      </c>
      <c r="RF43" s="30" t="n">
        <v>11.2</v>
      </c>
      <c r="RJ43" s="43" t="n">
        <v>30</v>
      </c>
      <c r="RK43" s="43" t="n">
        <v>1</v>
      </c>
      <c r="RL43" s="43"/>
      <c r="RM43" s="43"/>
      <c r="RN43" s="43"/>
      <c r="RO43" s="43" t="n">
        <v>30</v>
      </c>
      <c r="RP43" s="43"/>
      <c r="RQ43" s="30" t="n">
        <v>5.9</v>
      </c>
      <c r="SF43" s="43" t="n">
        <v>18</v>
      </c>
      <c r="SG43" s="43" t="n">
        <v>0</v>
      </c>
      <c r="SH43" s="43"/>
      <c r="SI43" s="43"/>
      <c r="SJ43" s="43" t="n">
        <v>9</v>
      </c>
      <c r="SK43" s="43" t="n">
        <v>9</v>
      </c>
      <c r="SL43" s="43"/>
      <c r="SM43" s="30" t="n">
        <v>3.5</v>
      </c>
      <c r="SQ43" s="43" t="n">
        <v>74</v>
      </c>
      <c r="SR43" s="43" t="n">
        <v>0</v>
      </c>
      <c r="SS43" s="43"/>
      <c r="ST43" s="43"/>
      <c r="SU43" s="43" t="n">
        <v>17</v>
      </c>
      <c r="SV43" s="43" t="n">
        <v>57</v>
      </c>
      <c r="SW43" s="43" t="n">
        <v>2</v>
      </c>
      <c r="SX43" s="30" t="n">
        <v>7.5</v>
      </c>
      <c r="TB43" s="43" t="n">
        <v>72</v>
      </c>
      <c r="TC43" s="43" t="n">
        <v>3</v>
      </c>
      <c r="TD43" s="43"/>
      <c r="TE43" s="43"/>
      <c r="TF43" s="43" t="n">
        <v>2</v>
      </c>
      <c r="TG43" s="43" t="n">
        <v>70</v>
      </c>
      <c r="TH43" s="43" t="n">
        <v>3</v>
      </c>
      <c r="TI43" s="30" t="n">
        <v>16.9</v>
      </c>
      <c r="TM43" s="43" t="n">
        <v>99</v>
      </c>
      <c r="TN43" s="43" t="n">
        <v>10</v>
      </c>
      <c r="TO43" s="43"/>
      <c r="TP43" s="43"/>
      <c r="TQ43" s="43"/>
      <c r="TR43" s="43" t="n">
        <v>99</v>
      </c>
      <c r="TS43" s="43" t="n">
        <v>2</v>
      </c>
      <c r="TT43" s="30" t="n">
        <v>9.5</v>
      </c>
      <c r="TX43" s="43" t="n">
        <v>6</v>
      </c>
      <c r="TY43" s="43" t="n">
        <v>4</v>
      </c>
      <c r="TZ43" s="43"/>
      <c r="UA43" s="43"/>
      <c r="UB43" s="43"/>
      <c r="UC43" s="43" t="n">
        <v>6</v>
      </c>
      <c r="UD43" s="43"/>
      <c r="UE43" s="30" t="n">
        <v>5</v>
      </c>
      <c r="UT43" s="43" t="n">
        <v>3</v>
      </c>
      <c r="UU43" s="43" t="n">
        <v>0</v>
      </c>
      <c r="UV43" s="43"/>
      <c r="UW43" s="43"/>
      <c r="UX43" s="43"/>
      <c r="UY43" s="43" t="n">
        <v>3</v>
      </c>
      <c r="UZ43" s="43"/>
      <c r="VA43" s="30"/>
      <c r="VE43" s="43" t="n">
        <v>7</v>
      </c>
      <c r="VF43" s="43" t="n">
        <v>2</v>
      </c>
      <c r="VG43" s="43"/>
      <c r="VH43" s="43"/>
      <c r="VI43" s="43"/>
      <c r="VJ43" s="43" t="n">
        <v>7</v>
      </c>
      <c r="VK43" s="43"/>
      <c r="VL43" s="30" t="n">
        <v>0.2</v>
      </c>
      <c r="VP43" s="43" t="n">
        <v>2</v>
      </c>
      <c r="VQ43" s="43" t="n">
        <v>1</v>
      </c>
      <c r="VR43" s="43"/>
      <c r="VS43" s="43"/>
      <c r="VT43" s="43" t="n">
        <v>1</v>
      </c>
      <c r="VU43" s="43" t="n">
        <v>1</v>
      </c>
      <c r="VV43" s="43"/>
      <c r="VW43" s="30" t="n">
        <v>0.1</v>
      </c>
      <c r="WA43" s="43" t="n">
        <v>8</v>
      </c>
      <c r="WB43" s="43" t="n">
        <v>2</v>
      </c>
      <c r="WC43" s="43"/>
      <c r="WD43" s="43"/>
      <c r="WE43" s="43"/>
      <c r="WF43" s="43" t="n">
        <v>8</v>
      </c>
      <c r="WG43" s="43"/>
      <c r="WH43" s="30"/>
      <c r="WL43" s="43" t="n">
        <v>1</v>
      </c>
      <c r="WM43" s="43"/>
      <c r="WN43" s="43"/>
      <c r="WO43" s="43"/>
      <c r="WP43" s="43" t="n">
        <v>1</v>
      </c>
      <c r="WQ43" s="43" t="n">
        <v>0</v>
      </c>
      <c r="WR43" s="43"/>
      <c r="WS43" s="30"/>
      <c r="WW43" s="43" t="n">
        <v>1</v>
      </c>
      <c r="WX43" s="43"/>
      <c r="WY43" s="43"/>
      <c r="WZ43" s="43"/>
      <c r="XA43" s="43"/>
      <c r="XB43" s="43" t="n">
        <v>1</v>
      </c>
      <c r="XC43" s="43"/>
      <c r="XD43" s="30"/>
      <c r="ZK43" s="43" t="n">
        <v>1</v>
      </c>
      <c r="ZL43" s="43"/>
      <c r="ZM43" s="43"/>
      <c r="ZN43" s="43"/>
      <c r="ZO43" s="43"/>
      <c r="ZP43" s="43" t="n">
        <v>1</v>
      </c>
      <c r="ZQ43" s="43"/>
      <c r="ZR43" s="30"/>
      <c r="ZV43" s="43" t="n">
        <v>9</v>
      </c>
      <c r="ZW43" s="43" t="n">
        <v>0</v>
      </c>
      <c r="ZX43" s="43"/>
      <c r="ZY43" s="43"/>
      <c r="ZZ43" s="43" t="n">
        <v>3</v>
      </c>
      <c r="AAA43" s="43" t="n">
        <v>6</v>
      </c>
      <c r="AAB43" s="43"/>
      <c r="AAC43" s="30" t="n">
        <v>1</v>
      </c>
      <c r="AAG43" s="43" t="n">
        <v>24</v>
      </c>
      <c r="AAH43" s="43" t="n">
        <v>1</v>
      </c>
      <c r="AAI43" s="43"/>
      <c r="AAJ43" s="43"/>
      <c r="AAK43" s="43"/>
      <c r="AAL43" s="43" t="n">
        <v>24</v>
      </c>
      <c r="AAM43" s="43" t="n">
        <v>1</v>
      </c>
      <c r="AAN43" s="30" t="n">
        <v>6</v>
      </c>
      <c r="AAR43" s="43" t="n">
        <v>11</v>
      </c>
      <c r="AAS43" s="43" t="n">
        <v>0</v>
      </c>
      <c r="AAT43" s="43"/>
      <c r="AAU43" s="43"/>
      <c r="AAV43" s="43" t="n">
        <v>3</v>
      </c>
      <c r="AAW43" s="43" t="n">
        <v>8</v>
      </c>
      <c r="AAX43" s="43"/>
      <c r="AAY43" s="30" t="n">
        <v>1.1</v>
      </c>
      <c r="ABC43" s="43" t="n">
        <v>1</v>
      </c>
      <c r="ABD43" s="43"/>
      <c r="ABE43" s="43"/>
      <c r="ABF43" s="43"/>
      <c r="ABG43" s="43"/>
      <c r="ABH43" s="43" t="n">
        <v>1</v>
      </c>
      <c r="ABI43" s="43"/>
      <c r="ABJ43" s="30" t="n">
        <v>0.3</v>
      </c>
      <c r="ABN43" s="6" t="n">
        <v>3</v>
      </c>
      <c r="ABO43" s="6" t="n">
        <v>0</v>
      </c>
      <c r="ABP43" s="6"/>
      <c r="ABQ43" s="6"/>
      <c r="ABR43" s="6"/>
      <c r="ABS43" s="6" t="n">
        <v>3</v>
      </c>
      <c r="ABT43" s="6"/>
      <c r="ABU43" s="9" t="n">
        <v>0.7</v>
      </c>
      <c r="ABY43" s="6" t="n">
        <v>3</v>
      </c>
      <c r="ABZ43" s="6" t="n">
        <v>0</v>
      </c>
      <c r="ACA43" s="6"/>
      <c r="ACB43" s="6"/>
      <c r="ACC43" s="6"/>
      <c r="ACD43" s="6" t="n">
        <v>3</v>
      </c>
      <c r="ACE43" s="6"/>
      <c r="ACF43" s="9" t="n">
        <v>1.1</v>
      </c>
      <c r="ACJ43" s="6" t="n">
        <v>16</v>
      </c>
      <c r="ACK43" s="47" t="n">
        <v>3</v>
      </c>
      <c r="ACL43" s="6"/>
      <c r="ACM43" s="6"/>
      <c r="ACN43" s="6"/>
      <c r="ACO43" s="6" t="n">
        <v>16</v>
      </c>
      <c r="ACP43" s="6"/>
      <c r="ACQ43" s="9" t="n">
        <v>12.1</v>
      </c>
      <c r="ACU43" s="6" t="n">
        <v>10</v>
      </c>
      <c r="ACV43" s="47" t="n">
        <v>2</v>
      </c>
      <c r="ACW43" s="6"/>
      <c r="ACX43" s="6"/>
      <c r="ACY43" s="6" t="n">
        <v>1</v>
      </c>
      <c r="ACZ43" s="6" t="n">
        <v>9</v>
      </c>
      <c r="ADA43" s="6"/>
      <c r="ADB43" s="9" t="n">
        <v>5.3</v>
      </c>
      <c r="ADF43" s="6" t="n">
        <v>94</v>
      </c>
      <c r="ADG43" s="47" t="n">
        <v>31</v>
      </c>
      <c r="ADH43" s="6"/>
      <c r="ADI43" s="6"/>
      <c r="ADJ43" s="6"/>
      <c r="ADK43" s="6" t="n">
        <v>94</v>
      </c>
      <c r="ADL43" s="6"/>
      <c r="ADM43" s="9" t="n">
        <v>8.8</v>
      </c>
      <c r="ADQ43" s="6" t="n">
        <v>10</v>
      </c>
      <c r="ADR43" s="47" t="n">
        <v>3</v>
      </c>
      <c r="ADS43" s="6"/>
      <c r="ADT43" s="6"/>
      <c r="ADU43" s="6"/>
      <c r="ADV43" s="6" t="n">
        <v>10</v>
      </c>
      <c r="ADW43" s="6"/>
      <c r="ADX43" s="9" t="n">
        <v>1.8</v>
      </c>
      <c r="AEB43" s="6" t="n">
        <v>13</v>
      </c>
      <c r="AEC43" s="47" t="n">
        <v>1</v>
      </c>
      <c r="AED43" s="6"/>
      <c r="AEE43" s="6"/>
      <c r="AEF43" s="6"/>
      <c r="AEG43" s="6" t="n">
        <v>13</v>
      </c>
      <c r="AEH43" s="6"/>
      <c r="AEI43" s="9" t="n">
        <v>1.3</v>
      </c>
      <c r="AEM43" s="6" t="n">
        <v>57</v>
      </c>
      <c r="AEN43" s="47" t="n">
        <v>23</v>
      </c>
      <c r="AEO43" s="6"/>
      <c r="AEP43" s="6"/>
      <c r="AEQ43" s="6"/>
      <c r="AER43" s="6" t="n">
        <v>57</v>
      </c>
      <c r="AES43" s="6"/>
      <c r="AET43" s="9" t="n">
        <v>27.4</v>
      </c>
      <c r="AEX43" s="6" t="n">
        <v>19</v>
      </c>
      <c r="AEY43" s="47" t="n">
        <v>4</v>
      </c>
      <c r="AEZ43" s="6"/>
      <c r="AFA43" s="6"/>
      <c r="AFB43" s="6"/>
      <c r="AFC43" s="6" t="n">
        <v>19</v>
      </c>
      <c r="AFD43" s="6"/>
      <c r="AFE43" s="9" t="n">
        <v>4.6</v>
      </c>
      <c r="AFI43" s="6" t="n">
        <v>7</v>
      </c>
      <c r="AFJ43" s="6" t="n">
        <v>2</v>
      </c>
      <c r="AFK43" s="6"/>
      <c r="AFL43" s="6"/>
      <c r="AFM43" s="6"/>
      <c r="AFN43" s="6" t="n">
        <v>7</v>
      </c>
      <c r="AFO43" s="6"/>
      <c r="AFP43" s="9" t="n">
        <v>2.1</v>
      </c>
      <c r="AFT43" s="2" t="n">
        <v>0</v>
      </c>
      <c r="AFU43" s="2" t="n">
        <v>0</v>
      </c>
      <c r="AFV43" s="2" t="n">
        <v>0</v>
      </c>
      <c r="AFW43" s="2" t="n">
        <v>0</v>
      </c>
      <c r="AGE43" s="6" t="n">
        <v>12</v>
      </c>
      <c r="AGF43" s="47" t="n">
        <v>7</v>
      </c>
      <c r="AGG43" s="6"/>
      <c r="AGH43" s="6"/>
      <c r="AGI43" s="6"/>
      <c r="AGJ43" s="6" t="n">
        <v>12</v>
      </c>
      <c r="AGK43" s="6"/>
      <c r="AGL43" s="9" t="n">
        <v>1.4</v>
      </c>
      <c r="AGP43" s="6" t="n">
        <v>47</v>
      </c>
      <c r="AGQ43" s="47" t="n">
        <v>18</v>
      </c>
      <c r="AGR43" s="6"/>
      <c r="AGS43" s="6"/>
      <c r="AGT43" s="6" t="n">
        <v>6</v>
      </c>
      <c r="AGU43" s="6" t="n">
        <v>41</v>
      </c>
      <c r="AGV43" s="6"/>
      <c r="AGW43" s="9" t="n">
        <v>2.4</v>
      </c>
      <c r="AHA43" s="6" t="n">
        <v>7</v>
      </c>
      <c r="AHB43" s="47" t="n">
        <v>1</v>
      </c>
      <c r="AHC43" s="6" t="n">
        <v>1</v>
      </c>
      <c r="AHD43" s="48" t="n">
        <v>1</v>
      </c>
      <c r="AHE43" s="6"/>
      <c r="AHF43" s="6" t="n">
        <v>6</v>
      </c>
      <c r="AHG43" s="6"/>
      <c r="AHH43" s="9" t="n">
        <v>1</v>
      </c>
      <c r="AHL43" s="6" t="n">
        <v>7</v>
      </c>
      <c r="AHM43" s="6" t="n">
        <v>0</v>
      </c>
      <c r="AHN43" s="6"/>
      <c r="AHO43" s="6"/>
      <c r="AHP43" s="6"/>
      <c r="AHQ43" s="6" t="n">
        <v>7</v>
      </c>
      <c r="AHR43" s="6"/>
      <c r="AHS43" s="9" t="n">
        <v>3.4</v>
      </c>
      <c r="AHW43" s="6" t="n">
        <v>15</v>
      </c>
      <c r="AHX43" s="47" t="n">
        <v>5</v>
      </c>
      <c r="AHY43" s="6" t="n">
        <v>1</v>
      </c>
      <c r="AHZ43" s="48" t="n">
        <v>1</v>
      </c>
      <c r="AIA43" s="6"/>
      <c r="AIB43" s="6" t="n">
        <v>14</v>
      </c>
      <c r="AIC43" s="6"/>
      <c r="AID43" s="9" t="n">
        <v>5.2</v>
      </c>
      <c r="AIH43" s="6" t="n">
        <v>109</v>
      </c>
      <c r="AII43" s="47" t="n">
        <v>15</v>
      </c>
      <c r="AIJ43" s="6" t="n">
        <v>1</v>
      </c>
      <c r="AIK43" s="6" t="n">
        <v>0</v>
      </c>
      <c r="AIL43" s="6" t="n">
        <v>9</v>
      </c>
      <c r="AIM43" s="6" t="n">
        <v>99</v>
      </c>
      <c r="AIN43" s="6" t="n">
        <v>1</v>
      </c>
      <c r="AIO43" s="9" t="n">
        <v>2.9</v>
      </c>
      <c r="AIS43" s="6" t="n">
        <v>52</v>
      </c>
      <c r="AIT43" s="47" t="n">
        <v>18</v>
      </c>
      <c r="AIU43" s="6"/>
      <c r="AIV43" s="6"/>
      <c r="AIW43" s="6"/>
      <c r="AIX43" s="6" t="n">
        <v>52</v>
      </c>
      <c r="AIY43" s="6" t="n">
        <v>2</v>
      </c>
      <c r="AIZ43" s="9" t="n">
        <v>0.2</v>
      </c>
      <c r="AJD43" s="6" t="n">
        <v>59</v>
      </c>
      <c r="AJE43" s="47" t="n">
        <v>18</v>
      </c>
      <c r="AJF43" s="6"/>
      <c r="AJG43" s="6"/>
      <c r="AJH43" s="6"/>
      <c r="AJI43" s="6" t="n">
        <v>59</v>
      </c>
      <c r="AJJ43" s="6" t="n">
        <v>1</v>
      </c>
      <c r="AJK43" s="9" t="n">
        <v>5.8</v>
      </c>
      <c r="AJO43" s="6" t="n">
        <v>127</v>
      </c>
      <c r="AJP43" s="47" t="n">
        <v>11</v>
      </c>
      <c r="AJQ43" s="6" t="n">
        <v>3</v>
      </c>
      <c r="AJR43" s="6" t="n">
        <v>0</v>
      </c>
      <c r="AJS43" s="6" t="n">
        <v>24</v>
      </c>
      <c r="AJT43" s="6" t="n">
        <v>100</v>
      </c>
      <c r="AJU43" s="6" t="n">
        <v>1</v>
      </c>
      <c r="AJV43" s="9" t="n">
        <v>5</v>
      </c>
      <c r="AJY43" s="2" t="n">
        <v>209000</v>
      </c>
      <c r="AJZ43" s="6" t="n">
        <v>43</v>
      </c>
      <c r="AKA43" s="47" t="n">
        <v>9</v>
      </c>
      <c r="AKB43" s="6" t="n">
        <v>1</v>
      </c>
      <c r="AKC43" s="48" t="n">
        <v>1</v>
      </c>
      <c r="AKD43" s="6"/>
      <c r="AKE43" s="6" t="n">
        <v>42</v>
      </c>
      <c r="AKF43" s="6"/>
      <c r="AKG43" s="9" t="n">
        <v>8.7</v>
      </c>
      <c r="AKK43" s="6" t="n">
        <v>17</v>
      </c>
      <c r="AKL43" s="6" t="n">
        <v>2</v>
      </c>
      <c r="AKM43" s="6"/>
      <c r="AKN43" s="6"/>
      <c r="AKO43" s="6"/>
      <c r="AKP43" s="6" t="n">
        <v>17</v>
      </c>
      <c r="AKQ43" s="6" t="n">
        <v>1</v>
      </c>
      <c r="AKR43" s="9" t="n">
        <v>1</v>
      </c>
      <c r="AKV43" s="6" t="n">
        <v>7</v>
      </c>
      <c r="AKW43" s="6" t="n">
        <v>0</v>
      </c>
      <c r="AKX43" s="6"/>
      <c r="AKY43" s="6"/>
      <c r="AKZ43" s="6"/>
      <c r="ALA43" s="6" t="n">
        <v>7</v>
      </c>
      <c r="ALB43" s="6"/>
      <c r="ALC43" s="9"/>
      <c r="ALG43" s="6" t="n">
        <v>8</v>
      </c>
      <c r="ALH43" s="47" t="n">
        <v>1</v>
      </c>
      <c r="ALI43" s="6"/>
      <c r="ALJ43" s="6"/>
      <c r="ALK43" s="6" t="n">
        <v>4</v>
      </c>
      <c r="ALL43" s="6" t="n">
        <v>4</v>
      </c>
      <c r="ALM43" s="6" t="n">
        <v>1</v>
      </c>
      <c r="ALN43" s="9" t="n">
        <v>0.1</v>
      </c>
      <c r="ALR43" s="6" t="n">
        <v>59</v>
      </c>
      <c r="ALS43" s="47" t="n">
        <v>19</v>
      </c>
      <c r="ALT43" s="6"/>
      <c r="ALU43" s="6"/>
      <c r="ALV43" s="6" t="n">
        <v>1</v>
      </c>
      <c r="ALW43" s="6" t="n">
        <v>58</v>
      </c>
      <c r="ALX43" s="6"/>
      <c r="ALY43" s="9" t="n">
        <v>10.6</v>
      </c>
      <c r="AMC43" s="6" t="n">
        <v>8</v>
      </c>
      <c r="AMD43" s="47" t="n">
        <v>7</v>
      </c>
      <c r="AME43" s="6" t="n">
        <v>1</v>
      </c>
      <c r="AMF43" s="48" t="n">
        <v>1</v>
      </c>
      <c r="AMG43" s="6"/>
      <c r="AMH43" s="6" t="n">
        <v>7</v>
      </c>
      <c r="AMI43" s="6"/>
      <c r="AMJ43" s="9" t="n">
        <v>1.9</v>
      </c>
    </row>
    <row r="44" s="2" customFormat="true" ht="15.75" hidden="false" customHeight="false" outlineLevel="0" collapsed="false">
      <c r="A44" s="82" t="n">
        <v>43903</v>
      </c>
      <c r="B44" s="7" t="n">
        <v>134576</v>
      </c>
      <c r="C44" s="6" t="n">
        <f aca="false">(B44-B43)</f>
        <v>8486</v>
      </c>
      <c r="D44" s="7" t="n">
        <v>4992</v>
      </c>
      <c r="E44" s="6" t="n">
        <f aca="false">(D44-D43)</f>
        <v>358</v>
      </c>
      <c r="F44" s="7" t="n">
        <v>68932</v>
      </c>
      <c r="G44" s="7" t="n">
        <v>60637</v>
      </c>
      <c r="H44" s="7" t="n">
        <v>5994</v>
      </c>
      <c r="I44" s="6"/>
      <c r="J44" s="71" t="n">
        <v>53555</v>
      </c>
      <c r="K44" s="71" t="n">
        <f aca="false">J44-J43</f>
        <v>8468</v>
      </c>
      <c r="L44" s="71" t="n">
        <v>1798</v>
      </c>
      <c r="M44" s="71" t="n">
        <f aca="false">L44-L43</f>
        <v>344</v>
      </c>
      <c r="N44" s="4" t="n">
        <v>7869</v>
      </c>
      <c r="O44" s="6" t="n">
        <v>114</v>
      </c>
      <c r="P44" s="6" t="n">
        <v>66</v>
      </c>
      <c r="Q44" s="6" t="n">
        <v>6</v>
      </c>
      <c r="R44" s="6" t="n">
        <v>333</v>
      </c>
      <c r="S44" s="6" t="n">
        <v>7470</v>
      </c>
      <c r="T44" s="6" t="n">
        <v>93</v>
      </c>
      <c r="U44" s="6" t="n">
        <v>153.5</v>
      </c>
      <c r="V44" s="6"/>
      <c r="W44" s="74" t="n">
        <v>248647</v>
      </c>
      <c r="X44" s="6"/>
      <c r="Y44" s="6" t="n">
        <v>15113</v>
      </c>
      <c r="Z44" s="6" t="n">
        <v>2651</v>
      </c>
      <c r="AA44" s="6" t="n">
        <v>1016</v>
      </c>
      <c r="AB44" s="6" t="n">
        <v>189</v>
      </c>
      <c r="AC44" s="6" t="n">
        <v>1258</v>
      </c>
      <c r="AD44" s="6" t="n">
        <v>12839</v>
      </c>
      <c r="AE44" s="6" t="n">
        <v>1153</v>
      </c>
      <c r="AF44" s="6" t="n">
        <v>250</v>
      </c>
      <c r="AG44" s="6"/>
      <c r="AH44" s="94" t="n">
        <v>86011</v>
      </c>
      <c r="AI44" s="6"/>
      <c r="AJ44" s="6" t="n">
        <v>10075</v>
      </c>
      <c r="AK44" s="6" t="n">
        <v>1075</v>
      </c>
      <c r="AL44" s="6" t="n">
        <v>429</v>
      </c>
      <c r="AM44" s="6" t="n">
        <v>75</v>
      </c>
      <c r="AN44" s="6" t="n">
        <v>3276</v>
      </c>
      <c r="AO44" s="6" t="n">
        <v>6370</v>
      </c>
      <c r="AP44" s="6" t="n">
        <v>0</v>
      </c>
      <c r="AQ44" s="6" t="n">
        <v>120</v>
      </c>
      <c r="AR44" s="6"/>
      <c r="AS44" s="6"/>
      <c r="AT44" s="6"/>
      <c r="AU44" s="72" t="n">
        <v>2876</v>
      </c>
      <c r="AV44" s="6" t="n">
        <v>595</v>
      </c>
      <c r="AW44" s="6" t="n">
        <v>61</v>
      </c>
      <c r="AX44" s="6" t="n">
        <v>13</v>
      </c>
      <c r="AY44" s="6" t="n">
        <v>12</v>
      </c>
      <c r="AZ44" s="6" t="n">
        <v>2803</v>
      </c>
      <c r="BA44" s="6" t="n">
        <v>129</v>
      </c>
      <c r="BB44" s="6" t="n">
        <v>44.1</v>
      </c>
      <c r="BC44" s="6"/>
      <c r="BD44" s="6"/>
      <c r="BE44" s="6"/>
      <c r="BF44" s="6" t="n">
        <v>2745</v>
      </c>
      <c r="BG44" s="6" t="n">
        <v>837</v>
      </c>
      <c r="BH44" s="6" t="n">
        <v>6</v>
      </c>
      <c r="BI44" s="6" t="n">
        <v>3</v>
      </c>
      <c r="BJ44" s="6" t="n">
        <v>25</v>
      </c>
      <c r="BK44" s="6" t="n">
        <v>2714</v>
      </c>
      <c r="BL44" s="6" t="n">
        <v>9</v>
      </c>
      <c r="BM44" s="6" t="n">
        <v>32.8</v>
      </c>
      <c r="BN44" s="6"/>
      <c r="BO44" s="6"/>
      <c r="BP44" s="6"/>
      <c r="BQ44" s="6" t="n">
        <v>3146</v>
      </c>
      <c r="BR44" s="6" t="n">
        <v>869</v>
      </c>
      <c r="BS44" s="6" t="n">
        <v>86</v>
      </c>
      <c r="BT44" s="6" t="n">
        <v>31</v>
      </c>
      <c r="BU44" s="6" t="n">
        <v>189</v>
      </c>
      <c r="BV44" s="6" t="n">
        <v>2871</v>
      </c>
      <c r="BW44" s="6" t="n">
        <v>190</v>
      </c>
      <c r="BX44" s="6" t="n">
        <v>67.3</v>
      </c>
      <c r="BY44" s="6"/>
      <c r="BZ44" s="6"/>
      <c r="CA44" s="6"/>
      <c r="CB44" s="6" t="n">
        <v>691</v>
      </c>
      <c r="CC44" s="6" t="n">
        <v>52</v>
      </c>
      <c r="CD44" s="6" t="n">
        <v>19</v>
      </c>
      <c r="CE44" s="6" t="n">
        <v>4</v>
      </c>
      <c r="CF44" s="6" t="n">
        <v>118</v>
      </c>
      <c r="CG44" s="6" t="n">
        <v>554</v>
      </c>
      <c r="CH44" s="6" t="n">
        <v>29</v>
      </c>
      <c r="CI44" s="6" t="n">
        <v>5.5</v>
      </c>
      <c r="CJ44" s="6"/>
      <c r="CK44" s="6" t="n">
        <v>12060</v>
      </c>
      <c r="CL44" s="6"/>
      <c r="CM44" s="6" t="n">
        <v>1697</v>
      </c>
      <c r="CN44" s="6" t="n">
        <v>396</v>
      </c>
      <c r="CO44" s="6" t="n">
        <v>41</v>
      </c>
      <c r="CP44" s="6" t="n">
        <v>3</v>
      </c>
      <c r="CQ44" s="6" t="n">
        <v>30</v>
      </c>
      <c r="CR44" s="6" t="n">
        <v>1626</v>
      </c>
      <c r="CS44" s="6" t="n">
        <v>10</v>
      </c>
      <c r="CT44" s="6" t="n">
        <v>5.1</v>
      </c>
      <c r="CU44" s="6"/>
      <c r="CV44" s="6" t="n">
        <v>9356</v>
      </c>
      <c r="CW44" s="6"/>
      <c r="CX44" s="6" t="n">
        <v>868</v>
      </c>
      <c r="CY44" s="6" t="n">
        <v>216</v>
      </c>
      <c r="CZ44" s="6" t="n">
        <v>7</v>
      </c>
      <c r="DA44" s="6" t="n">
        <v>3</v>
      </c>
      <c r="DB44" s="6" t="n">
        <v>4</v>
      </c>
      <c r="DC44" s="6" t="n">
        <v>857</v>
      </c>
      <c r="DD44" s="6" t="n">
        <v>0</v>
      </c>
      <c r="DE44" s="6" t="n">
        <v>100.3</v>
      </c>
      <c r="DF44" s="6"/>
      <c r="DG44" s="6"/>
      <c r="DH44" s="6"/>
      <c r="DI44" s="6" t="n">
        <v>590</v>
      </c>
      <c r="DJ44" s="6" t="n">
        <v>134</v>
      </c>
      <c r="DK44" s="6" t="n">
        <v>10</v>
      </c>
      <c r="DL44" s="6" t="n">
        <v>2</v>
      </c>
      <c r="DM44" s="6" t="n">
        <v>18</v>
      </c>
      <c r="DN44" s="6" t="n">
        <v>562</v>
      </c>
      <c r="DO44" s="6" t="n">
        <v>20</v>
      </c>
      <c r="DP44" s="6" t="n">
        <v>8.7</v>
      </c>
      <c r="DQ44" s="6"/>
      <c r="DR44" s="6"/>
      <c r="DS44" s="6"/>
      <c r="DT44" s="6" t="n">
        <v>687</v>
      </c>
      <c r="DU44" s="6" t="n">
        <v>187</v>
      </c>
      <c r="DV44" s="6" t="n">
        <v>1</v>
      </c>
      <c r="DW44" s="6" t="n">
        <v>0</v>
      </c>
      <c r="DX44" s="6" t="n">
        <v>1</v>
      </c>
      <c r="DY44" s="6" t="n">
        <v>685</v>
      </c>
      <c r="DZ44" s="6" t="n">
        <v>2</v>
      </c>
      <c r="EA44" s="6" t="n">
        <v>68</v>
      </c>
      <c r="EB44" s="6"/>
      <c r="EC44" s="6"/>
      <c r="ED44" s="6"/>
      <c r="EE44" s="6" t="n">
        <v>614</v>
      </c>
      <c r="EF44" s="6" t="n">
        <v>111</v>
      </c>
      <c r="EG44" s="6" t="n">
        <v>5</v>
      </c>
      <c r="EH44" s="6" t="n">
        <v>0</v>
      </c>
      <c r="EI44" s="6" t="n">
        <v>2</v>
      </c>
      <c r="EJ44" s="6" t="n">
        <v>607</v>
      </c>
      <c r="EK44" s="6" t="n">
        <v>1</v>
      </c>
      <c r="EL44" s="6" t="n">
        <v>35.8</v>
      </c>
      <c r="EM44" s="6"/>
      <c r="EN44" s="6"/>
      <c r="EO44" s="6"/>
      <c r="EP44" s="6" t="n">
        <v>800</v>
      </c>
      <c r="EQ44" s="6" t="n">
        <v>171</v>
      </c>
      <c r="ER44" s="6" t="n">
        <v>1</v>
      </c>
      <c r="ES44" s="6" t="n">
        <v>1</v>
      </c>
      <c r="ET44" s="6" t="n">
        <v>1</v>
      </c>
      <c r="EU44" s="6" t="n">
        <v>798</v>
      </c>
      <c r="EV44" s="6" t="n">
        <v>0</v>
      </c>
      <c r="EW44" s="6" t="n">
        <v>147.6</v>
      </c>
      <c r="EX44" s="6"/>
      <c r="EY44" s="6"/>
      <c r="EZ44" s="6"/>
      <c r="FA44" s="6" t="n">
        <v>674</v>
      </c>
      <c r="FB44" s="6" t="n">
        <v>160</v>
      </c>
      <c r="FC44" s="6" t="n">
        <v>0</v>
      </c>
      <c r="FD44" s="6" t="n">
        <v>0</v>
      </c>
      <c r="FE44" s="6" t="n">
        <v>1</v>
      </c>
      <c r="FF44" s="6" t="n">
        <v>673</v>
      </c>
      <c r="FG44" s="6" t="n">
        <v>2</v>
      </c>
      <c r="FH44" s="6" t="n">
        <v>116.4</v>
      </c>
      <c r="FI44" s="6"/>
      <c r="FJ44" s="6"/>
      <c r="FK44" s="6"/>
      <c r="FL44" s="6" t="n">
        <v>399</v>
      </c>
      <c r="FM44" s="6" t="n">
        <v>85</v>
      </c>
      <c r="FN44" s="6" t="n">
        <v>3</v>
      </c>
      <c r="FO44" s="6" t="n">
        <v>0</v>
      </c>
      <c r="FP44" s="6" t="n">
        <v>1</v>
      </c>
      <c r="FQ44" s="6" t="n">
        <v>395</v>
      </c>
      <c r="FR44" s="6" t="n">
        <v>2</v>
      </c>
      <c r="FS44" s="6" t="n">
        <v>34.4</v>
      </c>
      <c r="FT44" s="6"/>
      <c r="FU44" s="6"/>
      <c r="FV44" s="6"/>
      <c r="FW44" s="6" t="n">
        <v>361</v>
      </c>
      <c r="FX44" s="6" t="n">
        <v>115</v>
      </c>
      <c r="FY44" s="6" t="n">
        <v>1</v>
      </c>
      <c r="FZ44" s="6" t="n">
        <v>1</v>
      </c>
      <c r="GA44" s="6" t="n">
        <v>4</v>
      </c>
      <c r="GB44" s="6" t="n">
        <v>356</v>
      </c>
      <c r="GC44" s="6" t="n">
        <v>1</v>
      </c>
      <c r="GD44" s="6" t="n">
        <v>40.1</v>
      </c>
      <c r="GE44" s="6"/>
      <c r="GF44" s="6"/>
      <c r="GG44" s="6"/>
      <c r="GH44" s="6" t="n">
        <v>262</v>
      </c>
      <c r="GI44" s="6" t="n">
        <v>0</v>
      </c>
      <c r="GJ44" s="6" t="n">
        <v>0</v>
      </c>
      <c r="GK44" s="6" t="n">
        <v>0</v>
      </c>
      <c r="GL44" s="6" t="n">
        <v>0</v>
      </c>
      <c r="GM44" s="6" t="n">
        <v>262</v>
      </c>
      <c r="GN44" s="6" t="n">
        <v>0</v>
      </c>
      <c r="GO44" s="6" t="n">
        <v>90.9</v>
      </c>
      <c r="GP44" s="6"/>
      <c r="GQ44" s="6"/>
      <c r="GR44" s="6"/>
      <c r="GS44" s="6" t="n">
        <v>197</v>
      </c>
      <c r="GT44" s="6" t="n">
        <v>2</v>
      </c>
      <c r="GU44" s="6" t="n">
        <v>0</v>
      </c>
      <c r="GV44" s="6" t="n">
        <v>0</v>
      </c>
      <c r="GW44" s="6" t="n">
        <v>35</v>
      </c>
      <c r="GX44" s="6" t="n">
        <v>162</v>
      </c>
      <c r="GY44" s="6" t="n">
        <v>1</v>
      </c>
      <c r="GZ44" s="6" t="n">
        <v>115.8</v>
      </c>
      <c r="HA44" s="6"/>
      <c r="HB44" s="6"/>
      <c r="HC44" s="6"/>
      <c r="HD44" s="6" t="n">
        <v>187</v>
      </c>
      <c r="HE44" s="6" t="n">
        <v>9</v>
      </c>
      <c r="HF44" s="6" t="n">
        <v>0</v>
      </c>
      <c r="HG44" s="6" t="n">
        <v>0</v>
      </c>
      <c r="HH44" s="6" t="n">
        <v>96</v>
      </c>
      <c r="HI44" s="6" t="n">
        <v>91</v>
      </c>
      <c r="HJ44" s="6" t="n">
        <v>12</v>
      </c>
      <c r="HK44" s="6" t="n">
        <v>32</v>
      </c>
      <c r="HL44" s="6"/>
      <c r="HM44" s="6"/>
      <c r="HN44" s="6"/>
      <c r="HO44" s="6" t="n">
        <v>158</v>
      </c>
      <c r="HP44" s="6" t="n">
        <v>9</v>
      </c>
      <c r="HQ44" s="6" t="n">
        <v>0</v>
      </c>
      <c r="HR44" s="6" t="n">
        <v>0</v>
      </c>
      <c r="HS44" s="6" t="n">
        <v>26</v>
      </c>
      <c r="HT44" s="6" t="n">
        <v>132</v>
      </c>
      <c r="HU44" s="6" t="n">
        <v>2</v>
      </c>
      <c r="HV44" s="9" t="n">
        <v>4.9</v>
      </c>
      <c r="HW44" s="9"/>
      <c r="HX44" s="9"/>
      <c r="HY44" s="9"/>
      <c r="HZ44" s="6"/>
      <c r="IA44" s="82" t="n">
        <v>43903</v>
      </c>
      <c r="IB44" s="6" t="n">
        <v>51</v>
      </c>
      <c r="IC44" s="47" t="n">
        <v>20</v>
      </c>
      <c r="ID44" s="6" t="n">
        <v>1</v>
      </c>
      <c r="IE44" s="48" t="n">
        <v>1</v>
      </c>
      <c r="IF44" s="6"/>
      <c r="IG44" s="6" t="n">
        <v>50</v>
      </c>
      <c r="IH44" s="6" t="n">
        <v>3</v>
      </c>
      <c r="II44" s="9" t="n">
        <v>1.3</v>
      </c>
      <c r="IJ44" s="9"/>
      <c r="IK44" s="9"/>
      <c r="IL44" s="9"/>
      <c r="IM44" s="6" t="n">
        <v>33</v>
      </c>
      <c r="IN44" s="47" t="n">
        <v>10</v>
      </c>
      <c r="IO44" s="6"/>
      <c r="IP44" s="6"/>
      <c r="IQ44" s="6"/>
      <c r="IR44" s="6" t="n">
        <v>33</v>
      </c>
      <c r="IS44" s="6"/>
      <c r="IT44" s="9" t="n">
        <v>1.7</v>
      </c>
      <c r="IX44" s="6" t="n">
        <v>45</v>
      </c>
      <c r="IY44" s="6" t="n">
        <v>0</v>
      </c>
      <c r="IZ44" s="6"/>
      <c r="JA44" s="6"/>
      <c r="JB44" s="6" t="n">
        <v>1</v>
      </c>
      <c r="JC44" s="6" t="n">
        <v>44</v>
      </c>
      <c r="JD44" s="6"/>
      <c r="JE44" s="9" t="n">
        <v>1.3</v>
      </c>
      <c r="JI44" s="6" t="n">
        <v>34</v>
      </c>
      <c r="JJ44" s="6" t="n">
        <v>0</v>
      </c>
      <c r="JK44" s="6" t="n">
        <v>1</v>
      </c>
      <c r="JL44" s="6" t="n">
        <v>0</v>
      </c>
      <c r="JM44" s="6" t="n">
        <v>3</v>
      </c>
      <c r="JN44" s="6" t="n">
        <v>30</v>
      </c>
      <c r="JO44" s="6"/>
      <c r="JP44" s="9" t="n">
        <v>0.1</v>
      </c>
      <c r="JT44" s="6" t="n">
        <v>74</v>
      </c>
      <c r="JU44" s="47" t="n">
        <v>12</v>
      </c>
      <c r="JV44" s="6" t="n">
        <v>1</v>
      </c>
      <c r="JW44" s="48" t="n">
        <v>1</v>
      </c>
      <c r="JX44" s="6" t="n">
        <v>4</v>
      </c>
      <c r="JY44" s="6" t="n">
        <v>69</v>
      </c>
      <c r="JZ44" s="6"/>
      <c r="KA44" s="9" t="n">
        <v>0.1</v>
      </c>
      <c r="KE44" s="6" t="n">
        <v>22</v>
      </c>
      <c r="KF44" s="47" t="n">
        <v>9</v>
      </c>
      <c r="KG44" s="6"/>
      <c r="KH44" s="6"/>
      <c r="KI44" s="6"/>
      <c r="KJ44" s="6" t="n">
        <v>22</v>
      </c>
      <c r="KK44" s="6"/>
      <c r="KL44" s="9" t="n">
        <v>0.7</v>
      </c>
      <c r="KP44" s="6" t="n">
        <v>52</v>
      </c>
      <c r="KQ44" s="47" t="n">
        <v>3</v>
      </c>
      <c r="KR44" s="6" t="n">
        <v>2</v>
      </c>
      <c r="KS44" s="6" t="n">
        <v>0</v>
      </c>
      <c r="KT44" s="6" t="n">
        <v>2</v>
      </c>
      <c r="KU44" s="6" t="n">
        <v>48</v>
      </c>
      <c r="KV44" s="6" t="n">
        <v>1</v>
      </c>
      <c r="KW44" s="9" t="n">
        <v>0.5</v>
      </c>
      <c r="LA44" s="6" t="n">
        <v>34</v>
      </c>
      <c r="LB44" s="47" t="n">
        <v>14</v>
      </c>
      <c r="LC44" s="6"/>
      <c r="LD44" s="6"/>
      <c r="LE44" s="6" t="n">
        <v>3</v>
      </c>
      <c r="LF44" s="6" t="n">
        <v>31</v>
      </c>
      <c r="LG44" s="6"/>
      <c r="LH44" s="9" t="n">
        <v>0.2</v>
      </c>
      <c r="LL44" s="6" t="n">
        <v>21</v>
      </c>
      <c r="LM44" s="47" t="n">
        <v>2</v>
      </c>
      <c r="LN44" s="6"/>
      <c r="LO44" s="6"/>
      <c r="LP44" s="6" t="n">
        <v>2</v>
      </c>
      <c r="LQ44" s="6" t="n">
        <v>19</v>
      </c>
      <c r="LR44" s="6"/>
      <c r="LS44" s="9" t="n">
        <v>0.1</v>
      </c>
      <c r="LW44" s="43" t="n">
        <v>1</v>
      </c>
      <c r="LX44" s="43" t="n">
        <v>0</v>
      </c>
      <c r="LY44" s="43"/>
      <c r="LZ44" s="43"/>
      <c r="MA44" s="43"/>
      <c r="MB44" s="43" t="n">
        <v>1</v>
      </c>
      <c r="MC44" s="43"/>
      <c r="MD44" s="30" t="n">
        <v>0.3</v>
      </c>
      <c r="MS44" s="43" t="n">
        <v>70</v>
      </c>
      <c r="MT44" s="43" t="n">
        <v>11</v>
      </c>
      <c r="MU44" s="43" t="n">
        <v>1</v>
      </c>
      <c r="MV44" s="43"/>
      <c r="MW44" s="43" t="n">
        <v>35</v>
      </c>
      <c r="MX44" s="43" t="n">
        <v>34</v>
      </c>
      <c r="MY44" s="43" t="n">
        <v>1</v>
      </c>
      <c r="MZ44" s="30" t="n">
        <v>1</v>
      </c>
      <c r="NO44" s="43" t="n">
        <v>5</v>
      </c>
      <c r="NP44" s="43" t="n">
        <v>2</v>
      </c>
      <c r="NQ44" s="43"/>
      <c r="NR44" s="43"/>
      <c r="NS44" s="43" t="n">
        <v>1</v>
      </c>
      <c r="NT44" s="43" t="n">
        <v>4</v>
      </c>
      <c r="NU44" s="43"/>
      <c r="NV44" s="30" t="n">
        <v>0.3</v>
      </c>
      <c r="NZ44" s="43" t="n">
        <v>39</v>
      </c>
      <c r="OA44" s="43" t="n">
        <v>1</v>
      </c>
      <c r="OB44" s="43"/>
      <c r="OC44" s="43"/>
      <c r="OD44" s="43" t="n">
        <v>16</v>
      </c>
      <c r="OE44" s="43" t="n">
        <v>23</v>
      </c>
      <c r="OF44" s="43"/>
      <c r="OG44" s="30" t="n">
        <v>0.4</v>
      </c>
      <c r="OK44" s="43" t="n">
        <v>25</v>
      </c>
      <c r="OL44" s="43" t="n">
        <v>14</v>
      </c>
      <c r="OM44" s="43"/>
      <c r="ON44" s="43"/>
      <c r="OO44" s="43"/>
      <c r="OP44" s="43" t="n">
        <v>25</v>
      </c>
      <c r="OQ44" s="43"/>
      <c r="OR44" s="30"/>
      <c r="OV44" s="43" t="n">
        <v>83</v>
      </c>
      <c r="OW44" s="43" t="n">
        <v>12</v>
      </c>
      <c r="OX44" s="43" t="n">
        <v>8</v>
      </c>
      <c r="OY44" s="43" t="n">
        <v>1</v>
      </c>
      <c r="OZ44" s="43" t="n">
        <v>24</v>
      </c>
      <c r="PA44" s="43" t="n">
        <v>51</v>
      </c>
      <c r="PB44" s="43"/>
      <c r="PC44" s="30" t="n">
        <v>2.1</v>
      </c>
      <c r="PG44" s="43" t="n">
        <v>1</v>
      </c>
      <c r="PH44" s="43" t="n">
        <v>0</v>
      </c>
      <c r="PI44" s="43"/>
      <c r="PJ44" s="43"/>
      <c r="PK44" s="43"/>
      <c r="PL44" s="43" t="n">
        <v>1</v>
      </c>
      <c r="PM44" s="43"/>
      <c r="PN44" s="30"/>
      <c r="QC44" s="43" t="n">
        <v>1</v>
      </c>
      <c r="QD44" s="43"/>
      <c r="QE44" s="43"/>
      <c r="QF44" s="43"/>
      <c r="QG44" s="43"/>
      <c r="QH44" s="43" t="n">
        <v>1</v>
      </c>
      <c r="QI44" s="43"/>
      <c r="QJ44" s="30" t="n">
        <v>0.1</v>
      </c>
      <c r="QN44" s="43" t="n">
        <v>68</v>
      </c>
      <c r="QO44" s="43" t="n">
        <v>7</v>
      </c>
      <c r="QP44" s="43" t="n">
        <v>3</v>
      </c>
      <c r="QQ44" s="43" t="n">
        <v>1</v>
      </c>
      <c r="QR44" s="43" t="n">
        <v>1</v>
      </c>
      <c r="QS44" s="43" t="n">
        <v>64</v>
      </c>
      <c r="QT44" s="43" t="n">
        <v>3</v>
      </c>
      <c r="QU44" s="30" t="n">
        <v>10</v>
      </c>
      <c r="QY44" s="43" t="n">
        <v>109</v>
      </c>
      <c r="QZ44" s="43" t="n">
        <v>12</v>
      </c>
      <c r="RA44" s="43"/>
      <c r="RB44" s="43"/>
      <c r="RC44" s="43" t="n">
        <v>4</v>
      </c>
      <c r="RD44" s="43" t="n">
        <v>105</v>
      </c>
      <c r="RE44" s="43" t="n">
        <v>2</v>
      </c>
      <c r="RF44" s="30" t="n">
        <v>12.6</v>
      </c>
      <c r="RJ44" s="43" t="n">
        <v>31</v>
      </c>
      <c r="RK44" s="43" t="n">
        <v>1</v>
      </c>
      <c r="RL44" s="43"/>
      <c r="RM44" s="43"/>
      <c r="RN44" s="43"/>
      <c r="RO44" s="43" t="n">
        <v>31</v>
      </c>
      <c r="RP44" s="43"/>
      <c r="RQ44" s="30" t="n">
        <v>6.1</v>
      </c>
      <c r="SF44" s="43" t="n">
        <v>18</v>
      </c>
      <c r="SG44" s="43" t="n">
        <v>0</v>
      </c>
      <c r="SH44" s="43"/>
      <c r="SI44" s="43"/>
      <c r="SJ44" s="43" t="n">
        <v>9</v>
      </c>
      <c r="SK44" s="43" t="n">
        <v>9</v>
      </c>
      <c r="SL44" s="43"/>
      <c r="SM44" s="30" t="n">
        <v>3.5</v>
      </c>
      <c r="SQ44" s="43" t="n">
        <v>85</v>
      </c>
      <c r="SR44" s="43" t="n">
        <v>11</v>
      </c>
      <c r="SS44" s="43"/>
      <c r="ST44" s="43"/>
      <c r="SU44" s="43" t="n">
        <v>20</v>
      </c>
      <c r="SV44" s="43" t="n">
        <v>65</v>
      </c>
      <c r="SW44" s="43" t="n">
        <v>2</v>
      </c>
      <c r="SX44" s="30" t="n">
        <v>8.6</v>
      </c>
      <c r="TB44" s="43" t="n">
        <v>80</v>
      </c>
      <c r="TC44" s="43" t="n">
        <v>8</v>
      </c>
      <c r="TD44" s="43"/>
      <c r="TE44" s="43"/>
      <c r="TF44" s="43" t="n">
        <v>5</v>
      </c>
      <c r="TG44" s="43" t="n">
        <v>75</v>
      </c>
      <c r="TH44" s="43" t="n">
        <v>4</v>
      </c>
      <c r="TI44" s="30" t="n">
        <v>18.7</v>
      </c>
      <c r="TM44" s="43" t="n">
        <v>117</v>
      </c>
      <c r="TN44" s="43" t="n">
        <v>18</v>
      </c>
      <c r="TO44" s="43" t="n">
        <v>1</v>
      </c>
      <c r="TP44" s="43" t="n">
        <v>1</v>
      </c>
      <c r="TQ44" s="43"/>
      <c r="TR44" s="43" t="n">
        <v>116</v>
      </c>
      <c r="TS44" s="43" t="n">
        <v>2</v>
      </c>
      <c r="TT44" s="30" t="n">
        <v>11.2</v>
      </c>
      <c r="TX44" s="43" t="n">
        <v>10</v>
      </c>
      <c r="TY44" s="43" t="n">
        <v>4</v>
      </c>
      <c r="TZ44" s="43"/>
      <c r="UA44" s="43"/>
      <c r="UB44" s="43"/>
      <c r="UC44" s="43" t="n">
        <v>10</v>
      </c>
      <c r="UD44" s="43"/>
      <c r="UE44" s="30" t="n">
        <v>8.3</v>
      </c>
      <c r="UT44" s="43" t="n">
        <v>3</v>
      </c>
      <c r="UU44" s="43" t="n">
        <v>0</v>
      </c>
      <c r="UV44" s="43"/>
      <c r="UW44" s="43"/>
      <c r="UX44" s="43"/>
      <c r="UY44" s="43" t="n">
        <v>3</v>
      </c>
      <c r="UZ44" s="43"/>
      <c r="VA44" s="30"/>
      <c r="VE44" s="43" t="n">
        <v>7</v>
      </c>
      <c r="VF44" s="43" t="n">
        <v>0</v>
      </c>
      <c r="VG44" s="43"/>
      <c r="VH44" s="43"/>
      <c r="VI44" s="43"/>
      <c r="VJ44" s="43" t="n">
        <v>7</v>
      </c>
      <c r="VK44" s="43"/>
      <c r="VL44" s="30" t="n">
        <v>0.2</v>
      </c>
      <c r="VP44" s="43" t="n">
        <v>3</v>
      </c>
      <c r="VQ44" s="43" t="n">
        <v>1</v>
      </c>
      <c r="VR44" s="43"/>
      <c r="VS44" s="43"/>
      <c r="VT44" s="43" t="n">
        <v>1</v>
      </c>
      <c r="VU44" s="43" t="n">
        <v>2</v>
      </c>
      <c r="VV44" s="43"/>
      <c r="VW44" s="30" t="n">
        <v>0.1</v>
      </c>
      <c r="WA44" s="43" t="n">
        <v>8</v>
      </c>
      <c r="WB44" s="43"/>
      <c r="WC44" s="43"/>
      <c r="WD44" s="43"/>
      <c r="WE44" s="43"/>
      <c r="WF44" s="43" t="n">
        <v>8</v>
      </c>
      <c r="WG44" s="43"/>
      <c r="WH44" s="30"/>
      <c r="WL44" s="43" t="n">
        <v>1</v>
      </c>
      <c r="WM44" s="43"/>
      <c r="WN44" s="43"/>
      <c r="WO44" s="43"/>
      <c r="WP44" s="43" t="n">
        <v>1</v>
      </c>
      <c r="WQ44" s="43" t="n">
        <v>0</v>
      </c>
      <c r="WR44" s="43"/>
      <c r="WS44" s="30"/>
      <c r="WW44" s="43" t="n">
        <v>1</v>
      </c>
      <c r="WX44" s="43"/>
      <c r="WY44" s="43"/>
      <c r="WZ44" s="43"/>
      <c r="XA44" s="43"/>
      <c r="XB44" s="43" t="n">
        <v>1</v>
      </c>
      <c r="XC44" s="43"/>
      <c r="XD44" s="30"/>
      <c r="ZK44" s="43" t="n">
        <v>3</v>
      </c>
      <c r="ZL44" s="43" t="n">
        <v>2</v>
      </c>
      <c r="ZM44" s="43"/>
      <c r="ZN44" s="43"/>
      <c r="ZO44" s="43"/>
      <c r="ZP44" s="43" t="n">
        <v>3</v>
      </c>
      <c r="ZQ44" s="43"/>
      <c r="ZR44" s="30" t="n">
        <v>0.1</v>
      </c>
      <c r="ZV44" s="43" t="n">
        <v>21</v>
      </c>
      <c r="ZW44" s="43" t="n">
        <v>12</v>
      </c>
      <c r="ZX44" s="43"/>
      <c r="ZY44" s="43"/>
      <c r="ZZ44" s="43" t="n">
        <v>3</v>
      </c>
      <c r="AAA44" s="43" t="n">
        <v>18</v>
      </c>
      <c r="AAB44" s="43"/>
      <c r="AAC44" s="30" t="n">
        <v>2.2</v>
      </c>
      <c r="AAG44" s="43" t="n">
        <v>25</v>
      </c>
      <c r="AAH44" s="43" t="n">
        <v>1</v>
      </c>
      <c r="AAI44" s="43"/>
      <c r="AAJ44" s="43"/>
      <c r="AAK44" s="43"/>
      <c r="AAL44" s="43" t="n">
        <v>25</v>
      </c>
      <c r="AAM44" s="43" t="n">
        <v>1</v>
      </c>
      <c r="AAN44" s="30" t="n">
        <v>6.3</v>
      </c>
      <c r="AAR44" s="43" t="n">
        <v>15</v>
      </c>
      <c r="AAS44" s="43" t="n">
        <v>4</v>
      </c>
      <c r="AAT44" s="43" t="n">
        <v>1</v>
      </c>
      <c r="AAU44" s="43" t="n">
        <v>1</v>
      </c>
      <c r="AAV44" s="43" t="n">
        <v>3</v>
      </c>
      <c r="AAW44" s="43" t="n">
        <v>11</v>
      </c>
      <c r="AAX44" s="43"/>
      <c r="AAY44" s="30" t="n">
        <v>1.5</v>
      </c>
      <c r="ABC44" s="43" t="n">
        <v>6</v>
      </c>
      <c r="ABD44" s="43" t="n">
        <v>5</v>
      </c>
      <c r="ABE44" s="43"/>
      <c r="ABF44" s="43"/>
      <c r="ABG44" s="43"/>
      <c r="ABH44" s="43" t="n">
        <v>6</v>
      </c>
      <c r="ABI44" s="43"/>
      <c r="ABJ44" s="30" t="n">
        <v>2</v>
      </c>
      <c r="ABN44" s="6" t="n">
        <v>6</v>
      </c>
      <c r="ABO44" s="47" t="n">
        <v>3</v>
      </c>
      <c r="ABP44" s="6"/>
      <c r="ABQ44" s="6"/>
      <c r="ABR44" s="6"/>
      <c r="ABS44" s="6" t="n">
        <v>6</v>
      </c>
      <c r="ABT44" s="6"/>
      <c r="ABU44" s="9" t="n">
        <v>1.5</v>
      </c>
      <c r="ABY44" s="6" t="n">
        <v>3</v>
      </c>
      <c r="ABZ44" s="6" t="n">
        <v>0</v>
      </c>
      <c r="ACA44" s="6"/>
      <c r="ACB44" s="6"/>
      <c r="ACC44" s="6"/>
      <c r="ACD44" s="6" t="n">
        <v>3</v>
      </c>
      <c r="ACE44" s="6"/>
      <c r="ACF44" s="9" t="n">
        <v>1.1</v>
      </c>
      <c r="ACJ44" s="6" t="n">
        <v>27</v>
      </c>
      <c r="ACK44" s="47" t="n">
        <v>11</v>
      </c>
      <c r="ACL44" s="6"/>
      <c r="ACM44" s="6"/>
      <c r="ACN44" s="6"/>
      <c r="ACO44" s="6" t="n">
        <v>27</v>
      </c>
      <c r="ACP44" s="6"/>
      <c r="ACQ44" s="9" t="n">
        <v>20.4</v>
      </c>
      <c r="ACU44" s="6" t="n">
        <v>16</v>
      </c>
      <c r="ACV44" s="47" t="n">
        <v>6</v>
      </c>
      <c r="ACW44" s="6"/>
      <c r="ACX44" s="6"/>
      <c r="ACY44" s="6" t="n">
        <v>1</v>
      </c>
      <c r="ACZ44" s="6" t="n">
        <v>15</v>
      </c>
      <c r="ADA44" s="6"/>
      <c r="ADB44" s="9" t="n">
        <v>8.5</v>
      </c>
      <c r="ADF44" s="6" t="n">
        <v>113</v>
      </c>
      <c r="ADG44" s="47" t="n">
        <v>19</v>
      </c>
      <c r="ADH44" s="6"/>
      <c r="ADI44" s="6"/>
      <c r="ADJ44" s="6"/>
      <c r="ADK44" s="6" t="n">
        <v>113</v>
      </c>
      <c r="ADL44" s="6"/>
      <c r="ADM44" s="9" t="n">
        <v>10.6</v>
      </c>
      <c r="ADQ44" s="6" t="n">
        <v>21</v>
      </c>
      <c r="ADR44" s="47" t="n">
        <v>11</v>
      </c>
      <c r="ADS44" s="6"/>
      <c r="ADT44" s="6"/>
      <c r="ADU44" s="6"/>
      <c r="ADV44" s="6" t="n">
        <v>21</v>
      </c>
      <c r="ADW44" s="6"/>
      <c r="ADX44" s="9" t="n">
        <v>3.8</v>
      </c>
      <c r="AEB44" s="6" t="n">
        <v>16</v>
      </c>
      <c r="AEC44" s="47" t="n">
        <v>3</v>
      </c>
      <c r="AED44" s="6"/>
      <c r="AEE44" s="6"/>
      <c r="AEF44" s="6"/>
      <c r="AEG44" s="6" t="n">
        <v>16</v>
      </c>
      <c r="AEH44" s="6"/>
      <c r="AEI44" s="9" t="n">
        <v>1.7</v>
      </c>
      <c r="AEM44" s="6" t="n">
        <v>96</v>
      </c>
      <c r="AEN44" s="47" t="n">
        <v>39</v>
      </c>
      <c r="AEO44" s="6"/>
      <c r="AEP44" s="6"/>
      <c r="AEQ44" s="6"/>
      <c r="AER44" s="6" t="n">
        <v>96</v>
      </c>
      <c r="AES44" s="6"/>
      <c r="AET44" s="9" t="n">
        <v>46.2</v>
      </c>
      <c r="AEX44" s="6" t="n">
        <v>27</v>
      </c>
      <c r="AEY44" s="47" t="n">
        <v>8</v>
      </c>
      <c r="AEZ44" s="6"/>
      <c r="AFA44" s="6"/>
      <c r="AFB44" s="6" t="n">
        <v>1</v>
      </c>
      <c r="AFC44" s="6" t="n">
        <v>26</v>
      </c>
      <c r="AFD44" s="6"/>
      <c r="AFE44" s="9" t="n">
        <v>6.6</v>
      </c>
      <c r="AFI44" s="6" t="n">
        <v>11</v>
      </c>
      <c r="AFJ44" s="47" t="n">
        <v>4</v>
      </c>
      <c r="AFK44" s="6"/>
      <c r="AFL44" s="6"/>
      <c r="AFM44" s="6"/>
      <c r="AFN44" s="6" t="n">
        <v>11</v>
      </c>
      <c r="AFO44" s="6"/>
      <c r="AFP44" s="9" t="n">
        <v>3.4</v>
      </c>
      <c r="AFT44" s="2" t="n">
        <v>0</v>
      </c>
      <c r="AFU44" s="2" t="n">
        <v>0</v>
      </c>
      <c r="AFV44" s="2" t="n">
        <v>0</v>
      </c>
      <c r="AFW44" s="2" t="n">
        <v>0</v>
      </c>
      <c r="AGE44" s="6" t="n">
        <v>24</v>
      </c>
      <c r="AGF44" s="47" t="n">
        <v>12</v>
      </c>
      <c r="AGG44" s="6"/>
      <c r="AGH44" s="6"/>
      <c r="AGI44" s="6"/>
      <c r="AGJ44" s="6" t="n">
        <v>24</v>
      </c>
      <c r="AGK44" s="6"/>
      <c r="AGL44" s="9" t="n">
        <v>2.7</v>
      </c>
      <c r="AGP44" s="6" t="n">
        <v>59</v>
      </c>
      <c r="AGQ44" s="47" t="n">
        <v>12</v>
      </c>
      <c r="AGR44" s="6"/>
      <c r="AGS44" s="6"/>
      <c r="AGT44" s="6" t="n">
        <v>6</v>
      </c>
      <c r="AGU44" s="6" t="n">
        <v>53</v>
      </c>
      <c r="AGV44" s="6" t="n">
        <v>1</v>
      </c>
      <c r="AGW44" s="9" t="n">
        <v>3.1</v>
      </c>
      <c r="AHA44" s="6" t="n">
        <v>23</v>
      </c>
      <c r="AHB44" s="47" t="n">
        <v>16</v>
      </c>
      <c r="AHC44" s="6" t="n">
        <v>1</v>
      </c>
      <c r="AHD44" s="6"/>
      <c r="AHE44" s="6"/>
      <c r="AHF44" s="6" t="n">
        <v>22</v>
      </c>
      <c r="AHG44" s="6"/>
      <c r="AHH44" s="9" t="n">
        <v>3.3</v>
      </c>
      <c r="AHL44" s="6" t="n">
        <v>9</v>
      </c>
      <c r="AHM44" s="6" t="n">
        <v>2</v>
      </c>
      <c r="AHN44" s="6"/>
      <c r="AHO44" s="6"/>
      <c r="AHP44" s="6" t="n">
        <v>1</v>
      </c>
      <c r="AHQ44" s="6" t="n">
        <v>8</v>
      </c>
      <c r="AHR44" s="6"/>
      <c r="AHS44" s="9" t="n">
        <v>4.3</v>
      </c>
      <c r="AHW44" s="6" t="n">
        <v>23</v>
      </c>
      <c r="AHX44" s="47" t="n">
        <v>8</v>
      </c>
      <c r="AHY44" s="6" t="n">
        <v>1</v>
      </c>
      <c r="AHZ44" s="6"/>
      <c r="AIA44" s="6"/>
      <c r="AIB44" s="6" t="n">
        <v>22</v>
      </c>
      <c r="AIC44" s="6"/>
      <c r="AID44" s="9" t="n">
        <v>8</v>
      </c>
      <c r="AIH44" s="6" t="n">
        <v>142</v>
      </c>
      <c r="AII44" s="47" t="n">
        <v>33</v>
      </c>
      <c r="AIJ44" s="6" t="n">
        <v>1</v>
      </c>
      <c r="AIK44" s="6" t="n">
        <v>0</v>
      </c>
      <c r="AIL44" s="6" t="n">
        <v>11</v>
      </c>
      <c r="AIM44" s="6" t="n">
        <v>130</v>
      </c>
      <c r="AIN44" s="6" t="n">
        <v>1</v>
      </c>
      <c r="AIO44" s="9" t="n">
        <v>3.8</v>
      </c>
      <c r="AIS44" s="6" t="n">
        <v>77</v>
      </c>
      <c r="AIT44" s="47" t="n">
        <v>25</v>
      </c>
      <c r="AIU44" s="6"/>
      <c r="AIV44" s="6"/>
      <c r="AIW44" s="6"/>
      <c r="AIX44" s="6" t="n">
        <v>77</v>
      </c>
      <c r="AIY44" s="6" t="n">
        <v>2</v>
      </c>
      <c r="AIZ44" s="9" t="n">
        <v>0.4</v>
      </c>
      <c r="AJD44" s="6" t="n">
        <v>78</v>
      </c>
      <c r="AJE44" s="47" t="n">
        <v>19</v>
      </c>
      <c r="AJF44" s="6"/>
      <c r="AJG44" s="6"/>
      <c r="AJH44" s="6" t="n">
        <v>1</v>
      </c>
      <c r="AJI44" s="6" t="n">
        <v>77</v>
      </c>
      <c r="AJJ44" s="6" t="n">
        <v>1</v>
      </c>
      <c r="AJK44" s="9" t="n">
        <v>7.6</v>
      </c>
      <c r="AJO44" s="6" t="n">
        <v>156</v>
      </c>
      <c r="AJP44" s="47" t="n">
        <v>29</v>
      </c>
      <c r="AJQ44" s="6" t="n">
        <v>3</v>
      </c>
      <c r="AJR44" s="6" t="n">
        <v>0</v>
      </c>
      <c r="AJS44" s="6" t="n">
        <v>26</v>
      </c>
      <c r="AJT44" s="6" t="n">
        <v>127</v>
      </c>
      <c r="AJU44" s="6" t="n">
        <v>1</v>
      </c>
      <c r="AJV44" s="9" t="n">
        <v>6.1</v>
      </c>
      <c r="AJY44" s="2" t="n">
        <v>214000</v>
      </c>
      <c r="AJZ44" s="6" t="n">
        <v>70</v>
      </c>
      <c r="AKA44" s="47" t="n">
        <v>27</v>
      </c>
      <c r="AKB44" s="6" t="n">
        <v>1</v>
      </c>
      <c r="AKC44" s="6"/>
      <c r="AKD44" s="6"/>
      <c r="AKE44" s="6" t="n">
        <v>69</v>
      </c>
      <c r="AKF44" s="6" t="n">
        <v>6</v>
      </c>
      <c r="AKG44" s="9" t="n">
        <v>14.2</v>
      </c>
      <c r="AKK44" s="6" t="n">
        <v>17</v>
      </c>
      <c r="AKL44" s="6" t="n">
        <v>0</v>
      </c>
      <c r="AKM44" s="6"/>
      <c r="AKN44" s="6"/>
      <c r="AKO44" s="6"/>
      <c r="AKP44" s="6" t="n">
        <v>17</v>
      </c>
      <c r="AKQ44" s="6" t="n">
        <v>1</v>
      </c>
      <c r="AKR44" s="9" t="n">
        <v>1</v>
      </c>
      <c r="AKV44" s="6" t="n">
        <v>26</v>
      </c>
      <c r="AKW44" s="47" t="n">
        <v>19</v>
      </c>
      <c r="AKX44" s="6"/>
      <c r="AKY44" s="6"/>
      <c r="AKZ44" s="6"/>
      <c r="ALA44" s="6" t="n">
        <v>26</v>
      </c>
      <c r="ALB44" s="6" t="n">
        <v>1</v>
      </c>
      <c r="ALC44" s="9"/>
      <c r="ALG44" s="6" t="n">
        <v>12</v>
      </c>
      <c r="ALH44" s="47" t="n">
        <v>4</v>
      </c>
      <c r="ALI44" s="6"/>
      <c r="ALJ44" s="6"/>
      <c r="ALK44" s="6" t="n">
        <v>4</v>
      </c>
      <c r="ALL44" s="6" t="n">
        <v>8</v>
      </c>
      <c r="ALM44" s="6" t="n">
        <v>1</v>
      </c>
      <c r="ALN44" s="9" t="n">
        <v>0.1</v>
      </c>
      <c r="ALR44" s="6" t="n">
        <v>109</v>
      </c>
      <c r="ALS44" s="47" t="n">
        <v>50</v>
      </c>
      <c r="ALT44" s="6"/>
      <c r="ALU44" s="6"/>
      <c r="ALV44" s="6" t="n">
        <v>1</v>
      </c>
      <c r="ALW44" s="6" t="n">
        <v>108</v>
      </c>
      <c r="ALX44" s="6"/>
      <c r="ALY44" s="9" t="n">
        <v>19.7</v>
      </c>
      <c r="AMC44" s="6" t="n">
        <v>14</v>
      </c>
      <c r="AMD44" s="6" t="n">
        <v>6</v>
      </c>
      <c r="AME44" s="6" t="n">
        <v>1</v>
      </c>
      <c r="AMF44" s="6" t="n">
        <v>0</v>
      </c>
      <c r="AMG44" s="6"/>
      <c r="AMH44" s="6" t="n">
        <v>13</v>
      </c>
      <c r="AMI44" s="6"/>
      <c r="AMJ44" s="9" t="n">
        <v>3.2</v>
      </c>
    </row>
    <row r="45" s="2" customFormat="true" ht="15.75" hidden="false" customHeight="false" outlineLevel="0" collapsed="false">
      <c r="A45" s="82" t="n">
        <v>43904</v>
      </c>
      <c r="B45" s="7" t="n">
        <v>145380</v>
      </c>
      <c r="C45" s="6" t="n">
        <f aca="false">(B45-B44)</f>
        <v>10804</v>
      </c>
      <c r="D45" s="7" t="n">
        <v>5438</v>
      </c>
      <c r="E45" s="6" t="n">
        <f aca="false">(D45-D44)</f>
        <v>446</v>
      </c>
      <c r="F45" s="7" t="n">
        <v>70931</v>
      </c>
      <c r="G45" s="7" t="n">
        <v>68994</v>
      </c>
      <c r="H45" s="7" t="n">
        <v>5990</v>
      </c>
      <c r="I45" s="6"/>
      <c r="J45" s="71" t="n">
        <v>64332</v>
      </c>
      <c r="K45" s="71" t="n">
        <f aca="false">J45-J44</f>
        <v>10777</v>
      </c>
      <c r="L45" s="71" t="n">
        <v>2234</v>
      </c>
      <c r="M45" s="71" t="n">
        <f aca="false">L45-L44</f>
        <v>436</v>
      </c>
      <c r="N45" s="4" t="n">
        <v>7979</v>
      </c>
      <c r="O45" s="6" t="n">
        <v>110</v>
      </c>
      <c r="P45" s="6" t="n">
        <v>71</v>
      </c>
      <c r="Q45" s="6" t="n">
        <v>5</v>
      </c>
      <c r="R45" s="6" t="n">
        <v>510</v>
      </c>
      <c r="S45" s="6" t="n">
        <v>7398</v>
      </c>
      <c r="T45" s="6" t="n">
        <v>93</v>
      </c>
      <c r="U45" s="6" t="n">
        <v>155.6</v>
      </c>
      <c r="V45" s="6"/>
      <c r="W45" s="74" t="n">
        <v>261335</v>
      </c>
      <c r="X45" s="6"/>
      <c r="Y45" s="6" t="n">
        <v>17660</v>
      </c>
      <c r="Z45" s="6" t="n">
        <v>2547</v>
      </c>
      <c r="AA45" s="6" t="n">
        <v>1266</v>
      </c>
      <c r="AB45" s="6" t="n">
        <v>250</v>
      </c>
      <c r="AC45" s="6" t="n">
        <v>1439</v>
      </c>
      <c r="AD45" s="6" t="n">
        <v>14955</v>
      </c>
      <c r="AE45" s="6" t="n">
        <v>1328</v>
      </c>
      <c r="AF45" s="6" t="n">
        <v>292.1</v>
      </c>
      <c r="AG45" s="6"/>
      <c r="AH45" s="94" t="n">
        <v>97488</v>
      </c>
      <c r="AI45" s="6"/>
      <c r="AJ45" s="6" t="n">
        <v>11364</v>
      </c>
      <c r="AK45" s="6" t="n">
        <v>1289</v>
      </c>
      <c r="AL45" s="6" t="n">
        <v>514</v>
      </c>
      <c r="AM45" s="6" t="n">
        <v>85</v>
      </c>
      <c r="AN45" s="6" t="n">
        <v>3529</v>
      </c>
      <c r="AO45" s="6" t="n">
        <v>7321</v>
      </c>
      <c r="AP45" s="6" t="n">
        <v>0</v>
      </c>
      <c r="AQ45" s="6" t="n">
        <v>135.3</v>
      </c>
      <c r="AR45" s="6"/>
      <c r="AS45" s="6"/>
      <c r="AT45" s="6"/>
      <c r="AU45" s="72" t="n">
        <v>3661</v>
      </c>
      <c r="AV45" s="6" t="n">
        <v>785</v>
      </c>
      <c r="AW45" s="6" t="n">
        <v>79</v>
      </c>
      <c r="AX45" s="6" t="n">
        <v>18</v>
      </c>
      <c r="AY45" s="6" t="n">
        <v>12</v>
      </c>
      <c r="AZ45" s="6" t="n">
        <v>3570</v>
      </c>
      <c r="BA45" s="6" t="n">
        <v>154</v>
      </c>
      <c r="BB45" s="6" t="n">
        <v>56.1</v>
      </c>
      <c r="BC45" s="6"/>
      <c r="BD45" s="6"/>
      <c r="BE45" s="6"/>
      <c r="BF45" s="6" t="n">
        <v>3675</v>
      </c>
      <c r="BG45" s="6" t="n">
        <v>930</v>
      </c>
      <c r="BH45" s="6" t="n">
        <v>8</v>
      </c>
      <c r="BI45" s="6" t="n">
        <v>2</v>
      </c>
      <c r="BJ45" s="6" t="n">
        <v>46</v>
      </c>
      <c r="BK45" s="6" t="n">
        <v>3621</v>
      </c>
      <c r="BL45" s="6" t="n">
        <v>9</v>
      </c>
      <c r="BM45" s="6" t="n">
        <v>43.9</v>
      </c>
      <c r="BN45" s="6"/>
      <c r="BO45" s="6"/>
      <c r="BP45" s="6"/>
      <c r="BQ45" s="6" t="n">
        <v>5232</v>
      </c>
      <c r="BR45" s="6" t="n">
        <v>2086</v>
      </c>
      <c r="BS45" s="6" t="n">
        <v>133</v>
      </c>
      <c r="BT45" s="6" t="n">
        <v>47</v>
      </c>
      <c r="BU45" s="6" t="n">
        <v>193</v>
      </c>
      <c r="BV45" s="6" t="n">
        <v>4906</v>
      </c>
      <c r="BW45" s="6" t="n">
        <v>190</v>
      </c>
      <c r="BX45" s="6" t="n">
        <v>111.9</v>
      </c>
      <c r="BY45" s="6"/>
      <c r="BZ45" s="6"/>
      <c r="CA45" s="6"/>
      <c r="CB45" s="6" t="n">
        <v>701</v>
      </c>
      <c r="CC45" s="6" t="n">
        <v>10</v>
      </c>
      <c r="CD45" s="6" t="n">
        <v>19</v>
      </c>
      <c r="CE45" s="6" t="n">
        <v>0</v>
      </c>
      <c r="CF45" s="6" t="n">
        <v>118</v>
      </c>
      <c r="CG45" s="6" t="n">
        <v>564</v>
      </c>
      <c r="CH45" s="6" t="n">
        <v>29</v>
      </c>
      <c r="CI45" s="6" t="n">
        <v>5.5</v>
      </c>
      <c r="CJ45" s="6"/>
      <c r="CK45" s="6" t="n">
        <v>12919</v>
      </c>
      <c r="CL45" s="6"/>
      <c r="CM45" s="6" t="n">
        <v>2269</v>
      </c>
      <c r="CN45" s="6" t="n">
        <v>572</v>
      </c>
      <c r="CO45" s="6" t="n">
        <v>48</v>
      </c>
      <c r="CP45" s="6" t="n">
        <v>7</v>
      </c>
      <c r="CQ45" s="6" t="n">
        <v>41</v>
      </c>
      <c r="CR45" s="6" t="n">
        <v>2180</v>
      </c>
      <c r="CS45" s="6" t="n">
        <v>10</v>
      </c>
      <c r="CT45" s="6" t="n">
        <v>6.9</v>
      </c>
      <c r="CU45" s="6"/>
      <c r="CV45" s="6" t="n">
        <v>15535</v>
      </c>
      <c r="CW45" s="6"/>
      <c r="CX45" s="6" t="n">
        <v>1139</v>
      </c>
      <c r="CY45" s="6" t="n">
        <v>271</v>
      </c>
      <c r="CZ45" s="6" t="n">
        <v>11</v>
      </c>
      <c r="DA45" s="6" t="n">
        <v>4</v>
      </c>
      <c r="DB45" s="6" t="n">
        <v>4</v>
      </c>
      <c r="DC45" s="6" t="n">
        <v>1124</v>
      </c>
      <c r="DD45" s="6" t="n">
        <v>0</v>
      </c>
      <c r="DE45" s="6" t="n">
        <v>131.6</v>
      </c>
      <c r="DF45" s="6"/>
      <c r="DG45" s="6"/>
      <c r="DH45" s="6"/>
      <c r="DI45" s="6" t="n">
        <v>798</v>
      </c>
      <c r="DJ45" s="6" t="n">
        <v>208</v>
      </c>
      <c r="DK45" s="6" t="n">
        <v>11</v>
      </c>
      <c r="DL45" s="6" t="n">
        <v>1</v>
      </c>
      <c r="DM45" s="6" t="n">
        <v>18</v>
      </c>
      <c r="DN45" s="6" t="n">
        <v>769</v>
      </c>
      <c r="DO45" s="6" t="n">
        <v>20</v>
      </c>
      <c r="DP45" s="6" t="n">
        <v>11.8</v>
      </c>
      <c r="DQ45" s="6"/>
      <c r="DR45" s="6"/>
      <c r="DS45" s="6"/>
      <c r="DT45" s="6" t="n">
        <v>814</v>
      </c>
      <c r="DU45" s="6" t="n">
        <v>127</v>
      </c>
      <c r="DV45" s="6" t="n">
        <v>1</v>
      </c>
      <c r="DW45" s="6" t="n">
        <v>0</v>
      </c>
      <c r="DX45" s="6" t="n">
        <v>1</v>
      </c>
      <c r="DY45" s="6" t="n">
        <v>812</v>
      </c>
      <c r="DZ45" s="6" t="n">
        <v>2</v>
      </c>
      <c r="EA45" s="6" t="n">
        <v>80.6</v>
      </c>
      <c r="EB45" s="6"/>
      <c r="EC45" s="6"/>
      <c r="ED45" s="6"/>
      <c r="EE45" s="6" t="n">
        <v>804</v>
      </c>
      <c r="EF45" s="6" t="n">
        <v>190</v>
      </c>
      <c r="EG45" s="6" t="n">
        <v>10</v>
      </c>
      <c r="EH45" s="6" t="n">
        <v>5</v>
      </c>
      <c r="EI45" s="6" t="n">
        <v>2</v>
      </c>
      <c r="EJ45" s="6" t="n">
        <v>792</v>
      </c>
      <c r="EK45" s="6" t="n">
        <v>1</v>
      </c>
      <c r="EL45" s="6" t="n">
        <v>46.9</v>
      </c>
      <c r="EM45" s="6"/>
      <c r="EN45" s="6"/>
      <c r="EO45" s="6"/>
      <c r="EP45" s="6" t="n">
        <v>996</v>
      </c>
      <c r="EQ45" s="6" t="n">
        <v>196</v>
      </c>
      <c r="ER45" s="6" t="n">
        <v>1</v>
      </c>
      <c r="ES45" s="6" t="n">
        <v>0</v>
      </c>
      <c r="ET45" s="6" t="n">
        <v>1</v>
      </c>
      <c r="EU45" s="6" t="n">
        <v>994</v>
      </c>
      <c r="EV45" s="6" t="n">
        <v>27</v>
      </c>
      <c r="EW45" s="6" t="n">
        <v>183.7</v>
      </c>
      <c r="EX45" s="6"/>
      <c r="EY45" s="6"/>
      <c r="EZ45" s="6"/>
      <c r="FA45" s="6" t="n">
        <v>801</v>
      </c>
      <c r="FB45" s="6" t="n">
        <v>127</v>
      </c>
      <c r="FC45" s="6" t="n">
        <v>0</v>
      </c>
      <c r="FD45" s="6" t="n">
        <v>0</v>
      </c>
      <c r="FE45" s="6" t="n">
        <v>1</v>
      </c>
      <c r="FF45" s="6" t="n">
        <v>800</v>
      </c>
      <c r="FG45" s="6" t="n">
        <v>2</v>
      </c>
      <c r="FH45" s="6" t="n">
        <v>138.3</v>
      </c>
      <c r="FI45" s="6"/>
      <c r="FJ45" s="6"/>
      <c r="FK45" s="6"/>
      <c r="FL45" s="6" t="n">
        <v>559</v>
      </c>
      <c r="FM45" s="6" t="n">
        <v>160</v>
      </c>
      <c r="FN45" s="6" t="n">
        <v>3</v>
      </c>
      <c r="FO45" s="6" t="n">
        <v>0</v>
      </c>
      <c r="FP45" s="6" t="n">
        <v>1</v>
      </c>
      <c r="FQ45" s="6" t="n">
        <v>555</v>
      </c>
      <c r="FR45" s="6" t="n">
        <v>2</v>
      </c>
      <c r="FS45" s="6" t="n">
        <v>48.2</v>
      </c>
      <c r="FT45" s="6"/>
      <c r="FU45" s="6"/>
      <c r="FV45" s="6"/>
      <c r="FW45" s="6" t="n">
        <v>504</v>
      </c>
      <c r="FX45" s="6" t="n">
        <v>143</v>
      </c>
      <c r="FY45" s="6" t="n">
        <v>1</v>
      </c>
      <c r="FZ45" s="6" t="n">
        <v>0</v>
      </c>
      <c r="GA45" s="6" t="n">
        <v>6</v>
      </c>
      <c r="GB45" s="6" t="n">
        <v>497</v>
      </c>
      <c r="GC45" s="6" t="n">
        <v>1</v>
      </c>
      <c r="GD45" s="6" t="n">
        <v>56</v>
      </c>
      <c r="GE45" s="6"/>
      <c r="GF45" s="6"/>
      <c r="GG45" s="6"/>
      <c r="GH45" s="6" t="n">
        <v>320</v>
      </c>
      <c r="GI45" s="6" t="n">
        <v>58</v>
      </c>
      <c r="GJ45" s="6" t="n">
        <v>0</v>
      </c>
      <c r="GK45" s="6" t="n">
        <v>0</v>
      </c>
      <c r="GL45" s="6" t="n">
        <v>0</v>
      </c>
      <c r="GM45" s="6" t="n">
        <v>320</v>
      </c>
      <c r="GN45" s="6" t="n">
        <v>0</v>
      </c>
      <c r="GO45" s="6" t="n">
        <v>111.1</v>
      </c>
      <c r="GP45" s="6"/>
      <c r="GQ45" s="6"/>
      <c r="GR45" s="6"/>
      <c r="GS45" s="6" t="n">
        <v>210</v>
      </c>
      <c r="GT45" s="6" t="n">
        <v>13</v>
      </c>
      <c r="GU45" s="6" t="n">
        <v>0</v>
      </c>
      <c r="GV45" s="6" t="n">
        <v>0</v>
      </c>
      <c r="GW45" s="6" t="n">
        <v>44</v>
      </c>
      <c r="GX45" s="6" t="n">
        <v>166</v>
      </c>
      <c r="GY45" s="6" t="n">
        <v>1</v>
      </c>
      <c r="GZ45" s="6" t="n">
        <v>123.4</v>
      </c>
      <c r="HA45" s="6"/>
      <c r="HB45" s="6"/>
      <c r="HC45" s="6"/>
      <c r="HD45" s="6" t="n">
        <v>200</v>
      </c>
      <c r="HE45" s="6" t="n">
        <v>13</v>
      </c>
      <c r="HF45" s="6" t="n">
        <v>0</v>
      </c>
      <c r="HG45" s="6" t="n">
        <v>0</v>
      </c>
      <c r="HH45" s="6" t="n">
        <v>97</v>
      </c>
      <c r="HI45" s="6" t="n">
        <v>103</v>
      </c>
      <c r="HJ45" s="6" t="n">
        <v>11</v>
      </c>
      <c r="HK45" s="6" t="n">
        <v>34.2</v>
      </c>
      <c r="HL45" s="6"/>
      <c r="HM45" s="6"/>
      <c r="HN45" s="6"/>
      <c r="HO45" s="6" t="n">
        <v>197</v>
      </c>
      <c r="HP45" s="6" t="n">
        <v>39</v>
      </c>
      <c r="HQ45" s="6" t="n">
        <v>0</v>
      </c>
      <c r="HR45" s="6" t="n">
        <v>0</v>
      </c>
      <c r="HS45" s="6" t="n">
        <v>32</v>
      </c>
      <c r="HT45" s="6" t="n">
        <v>165</v>
      </c>
      <c r="HU45" s="6" t="n">
        <v>4</v>
      </c>
      <c r="HV45" s="6" t="n">
        <v>6.1</v>
      </c>
      <c r="HW45" s="6"/>
      <c r="HX45" s="6"/>
      <c r="HY45" s="6"/>
      <c r="HZ45" s="6"/>
      <c r="IA45" s="82" t="n">
        <v>43904</v>
      </c>
      <c r="IB45" s="6" t="n">
        <v>68</v>
      </c>
      <c r="IC45" s="47" t="n">
        <v>17</v>
      </c>
      <c r="ID45" s="6" t="n">
        <v>2</v>
      </c>
      <c r="IE45" s="48" t="n">
        <v>1</v>
      </c>
      <c r="IF45" s="6"/>
      <c r="IG45" s="6" t="n">
        <v>66</v>
      </c>
      <c r="IH45" s="6" t="n">
        <v>3</v>
      </c>
      <c r="II45" s="6" t="n">
        <v>1.8</v>
      </c>
      <c r="IM45" s="6" t="n">
        <v>43</v>
      </c>
      <c r="IN45" s="47" t="n">
        <v>10</v>
      </c>
      <c r="IO45" s="6"/>
      <c r="IP45" s="6"/>
      <c r="IQ45" s="6"/>
      <c r="IR45" s="6" t="n">
        <v>43</v>
      </c>
      <c r="IS45" s="6"/>
      <c r="IT45" s="6" t="n">
        <v>2.2</v>
      </c>
      <c r="IU45" s="9"/>
      <c r="IV45" s="9"/>
      <c r="IW45" s="9"/>
      <c r="IX45" s="6" t="n">
        <v>86</v>
      </c>
      <c r="IY45" s="47" t="n">
        <v>41</v>
      </c>
      <c r="IZ45" s="6"/>
      <c r="JA45" s="6"/>
      <c r="JB45" s="6" t="n">
        <v>1</v>
      </c>
      <c r="JC45" s="6" t="n">
        <v>85</v>
      </c>
      <c r="JD45" s="6"/>
      <c r="JE45" s="6" t="n">
        <v>2.5</v>
      </c>
      <c r="JI45" s="6" t="n">
        <v>69</v>
      </c>
      <c r="JJ45" s="47" t="n">
        <v>35</v>
      </c>
      <c r="JK45" s="6" t="n">
        <v>4</v>
      </c>
      <c r="JL45" s="48" t="n">
        <v>3</v>
      </c>
      <c r="JM45" s="6" t="n">
        <v>5</v>
      </c>
      <c r="JN45" s="6" t="n">
        <v>60</v>
      </c>
      <c r="JO45" s="6"/>
      <c r="JP45" s="6" t="n">
        <v>0.3</v>
      </c>
      <c r="JT45" s="6" t="n">
        <v>82</v>
      </c>
      <c r="JU45" s="47" t="n">
        <v>8</v>
      </c>
      <c r="JV45" s="6" t="n">
        <v>2</v>
      </c>
      <c r="JW45" s="48" t="n">
        <v>1</v>
      </c>
      <c r="JX45" s="6" t="n">
        <v>10</v>
      </c>
      <c r="JY45" s="6" t="n">
        <v>70</v>
      </c>
      <c r="JZ45" s="6"/>
      <c r="KA45" s="6" t="n">
        <v>0.1</v>
      </c>
      <c r="KE45" s="6" t="n">
        <v>28</v>
      </c>
      <c r="KF45" s="47" t="n">
        <v>6</v>
      </c>
      <c r="KG45" s="6"/>
      <c r="KH45" s="6"/>
      <c r="KI45" s="6"/>
      <c r="KJ45" s="6" t="n">
        <v>28</v>
      </c>
      <c r="KK45" s="6"/>
      <c r="KL45" s="6" t="n">
        <v>0.8</v>
      </c>
      <c r="KP45" s="6" t="n">
        <v>64</v>
      </c>
      <c r="KQ45" s="47" t="n">
        <v>12</v>
      </c>
      <c r="KR45" s="6" t="n">
        <v>5</v>
      </c>
      <c r="KS45" s="6" t="n">
        <v>3</v>
      </c>
      <c r="KT45" s="6" t="n">
        <v>2</v>
      </c>
      <c r="KU45" s="6" t="n">
        <v>57</v>
      </c>
      <c r="KV45" s="6" t="n">
        <v>1</v>
      </c>
      <c r="KW45" s="6" t="n">
        <v>0.6</v>
      </c>
      <c r="LA45" s="6" t="n">
        <v>45</v>
      </c>
      <c r="LB45" s="47" t="n">
        <v>11</v>
      </c>
      <c r="LC45" s="6"/>
      <c r="LD45" s="6"/>
      <c r="LE45" s="6" t="n">
        <v>8</v>
      </c>
      <c r="LF45" s="6" t="n">
        <v>37</v>
      </c>
      <c r="LG45" s="6"/>
      <c r="LH45" s="6" t="n">
        <v>0.3</v>
      </c>
      <c r="LL45" s="6" t="n">
        <v>28</v>
      </c>
      <c r="LM45" s="47" t="n">
        <v>7</v>
      </c>
      <c r="LN45" s="6"/>
      <c r="LO45" s="6"/>
      <c r="LP45" s="6" t="n">
        <v>2</v>
      </c>
      <c r="LQ45" s="6" t="n">
        <v>26</v>
      </c>
      <c r="LR45" s="6"/>
      <c r="LS45" s="6" t="n">
        <v>0.1</v>
      </c>
      <c r="LW45" s="43" t="n">
        <v>1</v>
      </c>
      <c r="LX45" s="43" t="n">
        <v>0</v>
      </c>
      <c r="LY45" s="43"/>
      <c r="LZ45" s="43"/>
      <c r="MA45" s="43"/>
      <c r="MB45" s="43" t="n">
        <v>1</v>
      </c>
      <c r="MC45" s="43"/>
      <c r="MD45" s="43" t="n">
        <v>0.3</v>
      </c>
      <c r="MS45" s="43" t="n">
        <v>75</v>
      </c>
      <c r="MT45" s="43" t="n">
        <v>5</v>
      </c>
      <c r="MU45" s="43" t="n">
        <v>1</v>
      </c>
      <c r="MV45" s="43"/>
      <c r="MW45" s="43" t="n">
        <v>35</v>
      </c>
      <c r="MX45" s="43" t="n">
        <v>39</v>
      </c>
      <c r="MY45" s="43" t="n">
        <v>1</v>
      </c>
      <c r="MZ45" s="43" t="n">
        <v>1.1</v>
      </c>
      <c r="NO45" s="43" t="n">
        <v>7</v>
      </c>
      <c r="NP45" s="43" t="n">
        <v>2</v>
      </c>
      <c r="NQ45" s="43"/>
      <c r="NR45" s="43"/>
      <c r="NS45" s="43" t="n">
        <v>1</v>
      </c>
      <c r="NT45" s="43" t="n">
        <v>6</v>
      </c>
      <c r="NU45" s="43"/>
      <c r="NV45" s="43" t="n">
        <v>0.4</v>
      </c>
      <c r="NZ45" s="43" t="n">
        <v>44</v>
      </c>
      <c r="OA45" s="43" t="n">
        <v>5</v>
      </c>
      <c r="OB45" s="43"/>
      <c r="OC45" s="43"/>
      <c r="OD45" s="43" t="n">
        <v>16</v>
      </c>
      <c r="OE45" s="43" t="n">
        <v>28</v>
      </c>
      <c r="OF45" s="43"/>
      <c r="OG45" s="43" t="n">
        <v>0.5</v>
      </c>
      <c r="OK45" s="43" t="n">
        <v>37</v>
      </c>
      <c r="OL45" s="43" t="n">
        <v>12</v>
      </c>
      <c r="OM45" s="43"/>
      <c r="ON45" s="43"/>
      <c r="OO45" s="43"/>
      <c r="OP45" s="43" t="n">
        <v>37</v>
      </c>
      <c r="OQ45" s="43"/>
      <c r="OR45" s="43"/>
      <c r="OV45" s="43" t="n">
        <v>101</v>
      </c>
      <c r="OW45" s="43" t="n">
        <v>18</v>
      </c>
      <c r="OX45" s="43" t="n">
        <v>9</v>
      </c>
      <c r="OY45" s="43" t="n">
        <v>1</v>
      </c>
      <c r="OZ45" s="43" t="n">
        <v>24</v>
      </c>
      <c r="PA45" s="43" t="n">
        <v>68</v>
      </c>
      <c r="PB45" s="43"/>
      <c r="PC45" s="43" t="n">
        <v>2.5</v>
      </c>
      <c r="PG45" s="43" t="n">
        <v>5</v>
      </c>
      <c r="PH45" s="43" t="n">
        <v>4</v>
      </c>
      <c r="PI45" s="43"/>
      <c r="PJ45" s="43"/>
      <c r="PK45" s="43"/>
      <c r="PL45" s="43" t="n">
        <v>5</v>
      </c>
      <c r="PM45" s="43"/>
      <c r="PN45" s="43" t="n">
        <v>0.1</v>
      </c>
      <c r="QC45" s="43" t="n">
        <v>1</v>
      </c>
      <c r="QD45" s="43"/>
      <c r="QE45" s="43"/>
      <c r="QF45" s="43"/>
      <c r="QG45" s="43" t="n">
        <v>1</v>
      </c>
      <c r="QH45" s="43" t="n">
        <v>0</v>
      </c>
      <c r="QI45" s="43"/>
      <c r="QJ45" s="43" t="n">
        <v>0.1</v>
      </c>
      <c r="QN45" s="43" t="n">
        <v>77</v>
      </c>
      <c r="QO45" s="43" t="n">
        <v>9</v>
      </c>
      <c r="QP45" s="43" t="n">
        <v>3</v>
      </c>
      <c r="QQ45" s="43" t="n">
        <v>0</v>
      </c>
      <c r="QR45" s="43" t="n">
        <v>1</v>
      </c>
      <c r="QS45" s="43" t="n">
        <v>73</v>
      </c>
      <c r="QT45" s="43" t="n">
        <v>3</v>
      </c>
      <c r="QU45" s="43" t="n">
        <v>11.3</v>
      </c>
      <c r="QY45" s="43" t="n">
        <v>126</v>
      </c>
      <c r="QZ45" s="43" t="n">
        <v>17</v>
      </c>
      <c r="RA45" s="43"/>
      <c r="RB45" s="43"/>
      <c r="RC45" s="43" t="n">
        <v>4</v>
      </c>
      <c r="RD45" s="43" t="n">
        <v>122</v>
      </c>
      <c r="RE45" s="43" t="n">
        <v>2</v>
      </c>
      <c r="RF45" s="43" t="n">
        <v>14.6</v>
      </c>
      <c r="RJ45" s="43" t="n">
        <v>35</v>
      </c>
      <c r="RK45" s="43" t="n">
        <v>4</v>
      </c>
      <c r="RL45" s="43"/>
      <c r="RM45" s="43"/>
      <c r="RN45" s="43"/>
      <c r="RO45" s="43" t="n">
        <v>35</v>
      </c>
      <c r="RP45" s="43"/>
      <c r="RQ45" s="43" t="n">
        <v>6.9</v>
      </c>
      <c r="SF45" s="43" t="n">
        <v>19</v>
      </c>
      <c r="SG45" s="43" t="n">
        <v>1</v>
      </c>
      <c r="SH45" s="43"/>
      <c r="SI45" s="43"/>
      <c r="SJ45" s="43" t="n">
        <v>9</v>
      </c>
      <c r="SK45" s="43" t="n">
        <v>10</v>
      </c>
      <c r="SL45" s="43"/>
      <c r="SM45" s="43" t="n">
        <v>3.7</v>
      </c>
      <c r="SQ45" s="43" t="n">
        <v>85</v>
      </c>
      <c r="SR45" s="43" t="n">
        <v>0</v>
      </c>
      <c r="SS45" s="43"/>
      <c r="ST45" s="43"/>
      <c r="SU45" s="43" t="n">
        <v>20</v>
      </c>
      <c r="SV45" s="43" t="n">
        <v>65</v>
      </c>
      <c r="SW45" s="43" t="n">
        <v>2</v>
      </c>
      <c r="SX45" s="43" t="n">
        <v>8.6</v>
      </c>
      <c r="TB45" s="43" t="n">
        <v>100</v>
      </c>
      <c r="TC45" s="43" t="n">
        <v>20</v>
      </c>
      <c r="TD45" s="43"/>
      <c r="TE45" s="43"/>
      <c r="TF45" s="43" t="n">
        <v>5</v>
      </c>
      <c r="TG45" s="43" t="n">
        <v>95</v>
      </c>
      <c r="TH45" s="43" t="n">
        <v>4</v>
      </c>
      <c r="TI45" s="43" t="n">
        <v>23.4</v>
      </c>
      <c r="TM45" s="43" t="n">
        <v>190</v>
      </c>
      <c r="TN45" s="43" t="n">
        <v>73</v>
      </c>
      <c r="TO45" s="43" t="n">
        <v>1</v>
      </c>
      <c r="TP45" s="43" t="n">
        <v>0</v>
      </c>
      <c r="TQ45" s="43" t="n">
        <v>2</v>
      </c>
      <c r="TR45" s="43" t="n">
        <v>187</v>
      </c>
      <c r="TS45" s="43" t="n">
        <v>2</v>
      </c>
      <c r="TT45" s="43" t="n">
        <v>18.2</v>
      </c>
      <c r="TX45" s="43" t="n">
        <v>14</v>
      </c>
      <c r="TY45" s="43" t="n">
        <v>4</v>
      </c>
      <c r="TZ45" s="43"/>
      <c r="UA45" s="43"/>
      <c r="UB45" s="43"/>
      <c r="UC45" s="43" t="n">
        <v>14</v>
      </c>
      <c r="UD45" s="43"/>
      <c r="UE45" s="43" t="n">
        <v>11.6</v>
      </c>
      <c r="UT45" s="43" t="n">
        <v>3</v>
      </c>
      <c r="UU45" s="43" t="n">
        <v>0</v>
      </c>
      <c r="UV45" s="43"/>
      <c r="UW45" s="43"/>
      <c r="UX45" s="43" t="n">
        <v>1</v>
      </c>
      <c r="UY45" s="43" t="n">
        <v>2</v>
      </c>
      <c r="UZ45" s="43"/>
      <c r="VA45" s="43"/>
      <c r="VE45" s="43" t="n">
        <v>7</v>
      </c>
      <c r="VF45" s="43" t="n">
        <v>0</v>
      </c>
      <c r="VG45" s="43"/>
      <c r="VH45" s="43"/>
      <c r="VI45" s="43"/>
      <c r="VJ45" s="43" t="n">
        <v>7</v>
      </c>
      <c r="VK45" s="43"/>
      <c r="VL45" s="43" t="n">
        <v>0.2</v>
      </c>
      <c r="VP45" s="43" t="n">
        <v>6</v>
      </c>
      <c r="VQ45" s="43" t="n">
        <v>3</v>
      </c>
      <c r="VR45" s="43"/>
      <c r="VS45" s="43"/>
      <c r="VT45" s="43" t="n">
        <v>1</v>
      </c>
      <c r="VU45" s="43" t="n">
        <v>5</v>
      </c>
      <c r="VV45" s="43"/>
      <c r="VW45" s="43" t="n">
        <v>0.3</v>
      </c>
      <c r="WA45" s="43" t="n">
        <v>9</v>
      </c>
      <c r="WB45" s="43" t="n">
        <v>1</v>
      </c>
      <c r="WC45" s="43"/>
      <c r="WD45" s="43"/>
      <c r="WE45" s="43"/>
      <c r="WF45" s="43" t="n">
        <v>9</v>
      </c>
      <c r="WG45" s="43"/>
      <c r="WH45" s="43"/>
      <c r="WL45" s="43" t="n">
        <v>1</v>
      </c>
      <c r="WM45" s="43"/>
      <c r="WN45" s="43"/>
      <c r="WO45" s="43"/>
      <c r="WP45" s="43" t="n">
        <v>1</v>
      </c>
      <c r="WQ45" s="43" t="n">
        <v>0</v>
      </c>
      <c r="WR45" s="43"/>
      <c r="WS45" s="43"/>
      <c r="WW45" s="43" t="n">
        <v>1</v>
      </c>
      <c r="WX45" s="43"/>
      <c r="WY45" s="43"/>
      <c r="WZ45" s="43"/>
      <c r="XA45" s="43"/>
      <c r="XB45" s="43" t="n">
        <v>1</v>
      </c>
      <c r="XC45" s="43"/>
      <c r="XD45" s="43"/>
      <c r="XH45" s="43" t="n">
        <v>4</v>
      </c>
      <c r="XI45" s="43" t="n">
        <v>4</v>
      </c>
      <c r="XJ45" s="43"/>
      <c r="XK45" s="43"/>
      <c r="XL45" s="43"/>
      <c r="XM45" s="43" t="n">
        <v>4</v>
      </c>
      <c r="XN45" s="43"/>
      <c r="XO45" s="43" t="n">
        <v>0.2</v>
      </c>
      <c r="ZK45" s="43" t="n">
        <v>3</v>
      </c>
      <c r="ZL45" s="43" t="n">
        <v>0</v>
      </c>
      <c r="ZM45" s="43" t="n">
        <v>1</v>
      </c>
      <c r="ZN45" s="43" t="n">
        <v>1</v>
      </c>
      <c r="ZO45" s="43"/>
      <c r="ZP45" s="43" t="n">
        <v>2</v>
      </c>
      <c r="ZQ45" s="43"/>
      <c r="ZR45" s="43" t="n">
        <v>0.1</v>
      </c>
      <c r="ZV45" s="43" t="n">
        <v>27</v>
      </c>
      <c r="ZW45" s="43" t="n">
        <v>6</v>
      </c>
      <c r="ZX45" s="43"/>
      <c r="ZY45" s="43"/>
      <c r="ZZ45" s="43" t="n">
        <v>3</v>
      </c>
      <c r="AAA45" s="43" t="n">
        <v>24</v>
      </c>
      <c r="AAB45" s="43"/>
      <c r="AAC45" s="43" t="n">
        <v>2.9</v>
      </c>
      <c r="AAG45" s="43" t="n">
        <v>25</v>
      </c>
      <c r="AAH45" s="43" t="n">
        <v>0</v>
      </c>
      <c r="AAI45" s="43"/>
      <c r="AAJ45" s="43"/>
      <c r="AAK45" s="43"/>
      <c r="AAL45" s="43" t="n">
        <v>25</v>
      </c>
      <c r="AAM45" s="43" t="n">
        <v>1</v>
      </c>
      <c r="AAN45" s="43" t="n">
        <v>6.3</v>
      </c>
      <c r="AAR45" s="43" t="n">
        <v>15</v>
      </c>
      <c r="AAS45" s="43" t="n">
        <v>0</v>
      </c>
      <c r="AAT45" s="43" t="n">
        <v>1</v>
      </c>
      <c r="AAU45" s="43"/>
      <c r="AAV45" s="43" t="n">
        <v>3</v>
      </c>
      <c r="AAW45" s="43" t="n">
        <v>11</v>
      </c>
      <c r="AAX45" s="43"/>
      <c r="AAY45" s="43" t="n">
        <v>1.5</v>
      </c>
      <c r="ABC45" s="43" t="n">
        <v>8</v>
      </c>
      <c r="ABD45" s="43" t="n">
        <v>2</v>
      </c>
      <c r="ABE45" s="43"/>
      <c r="ABF45" s="43"/>
      <c r="ABG45" s="43"/>
      <c r="ABH45" s="43" t="n">
        <v>8</v>
      </c>
      <c r="ABI45" s="43"/>
      <c r="ABJ45" s="43" t="n">
        <v>2.7</v>
      </c>
      <c r="ABN45" s="6" t="n">
        <v>6</v>
      </c>
      <c r="ABO45" s="6" t="n">
        <v>0</v>
      </c>
      <c r="ABP45" s="6"/>
      <c r="ABQ45" s="6"/>
      <c r="ABR45" s="6"/>
      <c r="ABS45" s="6" t="n">
        <v>6</v>
      </c>
      <c r="ABT45" s="6"/>
      <c r="ABU45" s="6" t="n">
        <v>1.5</v>
      </c>
      <c r="ABY45" s="6" t="n">
        <v>6</v>
      </c>
      <c r="ABZ45" s="47" t="n">
        <v>3</v>
      </c>
      <c r="ACA45" s="6"/>
      <c r="ACB45" s="6"/>
      <c r="ACC45" s="6"/>
      <c r="ACD45" s="6" t="n">
        <v>6</v>
      </c>
      <c r="ACE45" s="6"/>
      <c r="ACF45" s="6" t="n">
        <v>2.2</v>
      </c>
      <c r="ACJ45" s="6" t="n">
        <v>79</v>
      </c>
      <c r="ACK45" s="47" t="n">
        <v>52</v>
      </c>
      <c r="ACL45" s="6"/>
      <c r="ACM45" s="6"/>
      <c r="ACN45" s="6"/>
      <c r="ACO45" s="6" t="n">
        <v>79</v>
      </c>
      <c r="ACP45" s="6"/>
      <c r="ACQ45" s="6" t="n">
        <v>59.6</v>
      </c>
      <c r="ACU45" s="6" t="n">
        <v>17</v>
      </c>
      <c r="ACV45" s="47" t="n">
        <v>1</v>
      </c>
      <c r="ACW45" s="6"/>
      <c r="ACX45" s="6"/>
      <c r="ACY45" s="6" t="n">
        <v>1</v>
      </c>
      <c r="ACZ45" s="6" t="n">
        <v>16</v>
      </c>
      <c r="ADA45" s="6"/>
      <c r="ADB45" s="6" t="n">
        <v>9</v>
      </c>
      <c r="ADF45" s="6" t="n">
        <v>141</v>
      </c>
      <c r="ADG45" s="47" t="n">
        <v>28</v>
      </c>
      <c r="ADH45" s="6"/>
      <c r="ADI45" s="6"/>
      <c r="ADJ45" s="6"/>
      <c r="ADK45" s="6" t="n">
        <v>141</v>
      </c>
      <c r="ADL45" s="6" t="n">
        <v>2</v>
      </c>
      <c r="ADM45" s="6" t="n">
        <v>13.2</v>
      </c>
      <c r="ADQ45" s="6" t="n">
        <v>32</v>
      </c>
      <c r="ADR45" s="47" t="n">
        <v>11</v>
      </c>
      <c r="ADS45" s="6"/>
      <c r="ADT45" s="6"/>
      <c r="ADU45" s="6"/>
      <c r="ADV45" s="6" t="n">
        <v>32</v>
      </c>
      <c r="ADW45" s="6"/>
      <c r="ADX45" s="6" t="n">
        <v>5.9</v>
      </c>
      <c r="AEB45" s="6" t="n">
        <v>19</v>
      </c>
      <c r="AEC45" s="47" t="n">
        <v>3</v>
      </c>
      <c r="AED45" s="6"/>
      <c r="AEE45" s="6"/>
      <c r="AEF45" s="6"/>
      <c r="AEG45" s="6" t="n">
        <v>19</v>
      </c>
      <c r="AEH45" s="6"/>
      <c r="AEI45" s="6" t="n">
        <v>2</v>
      </c>
      <c r="AEM45" s="6" t="n">
        <v>141</v>
      </c>
      <c r="AEN45" s="47" t="n">
        <v>45</v>
      </c>
      <c r="AEO45" s="6"/>
      <c r="AEP45" s="6"/>
      <c r="AEQ45" s="6"/>
      <c r="AER45" s="6" t="n">
        <v>141</v>
      </c>
      <c r="AES45" s="6" t="n">
        <v>4</v>
      </c>
      <c r="AET45" s="6" t="n">
        <v>67.8</v>
      </c>
      <c r="AEX45" s="6" t="n">
        <v>32</v>
      </c>
      <c r="AEY45" s="47" t="n">
        <v>5</v>
      </c>
      <c r="AEZ45" s="6"/>
      <c r="AFA45" s="6"/>
      <c r="AFB45" s="6" t="n">
        <v>1</v>
      </c>
      <c r="AFC45" s="6" t="n">
        <v>31</v>
      </c>
      <c r="AFD45" s="6"/>
      <c r="AFE45" s="6" t="n">
        <v>7.8</v>
      </c>
      <c r="AFI45" s="6" t="n">
        <v>18</v>
      </c>
      <c r="AFJ45" s="47" t="n">
        <v>7</v>
      </c>
      <c r="AFK45" s="6"/>
      <c r="AFL45" s="6"/>
      <c r="AFM45" s="6"/>
      <c r="AFN45" s="6" t="n">
        <v>18</v>
      </c>
      <c r="AFO45" s="6"/>
      <c r="AFP45" s="6" t="n">
        <v>5.5</v>
      </c>
      <c r="AFT45" s="2" t="n">
        <v>0</v>
      </c>
      <c r="AFU45" s="2" t="n">
        <v>0</v>
      </c>
      <c r="AFV45" s="2" t="n">
        <v>0</v>
      </c>
      <c r="AFW45" s="2" t="n">
        <v>0</v>
      </c>
      <c r="AGE45" s="6" t="n">
        <v>35</v>
      </c>
      <c r="AGF45" s="47" t="n">
        <v>11</v>
      </c>
      <c r="AGG45" s="6"/>
      <c r="AGH45" s="6"/>
      <c r="AGI45" s="6"/>
      <c r="AGJ45" s="6" t="n">
        <v>35</v>
      </c>
      <c r="AGK45" s="6" t="n">
        <v>1</v>
      </c>
      <c r="AGL45" s="6" t="n">
        <v>4</v>
      </c>
      <c r="AGP45" s="6" t="n">
        <v>89</v>
      </c>
      <c r="AGQ45" s="47" t="n">
        <v>30</v>
      </c>
      <c r="AGR45" s="6"/>
      <c r="AGS45" s="6"/>
      <c r="AGT45" s="6" t="n">
        <v>7</v>
      </c>
      <c r="AGU45" s="6" t="n">
        <v>82</v>
      </c>
      <c r="AGV45" s="6" t="n">
        <v>1</v>
      </c>
      <c r="AGW45" s="6" t="n">
        <v>4.6</v>
      </c>
      <c r="AHA45" s="6" t="n">
        <v>23</v>
      </c>
      <c r="AHB45" s="6" t="n">
        <v>0</v>
      </c>
      <c r="AHC45" s="6" t="n">
        <v>1</v>
      </c>
      <c r="AHD45" s="6"/>
      <c r="AHE45" s="6"/>
      <c r="AHF45" s="6" t="n">
        <v>22</v>
      </c>
      <c r="AHG45" s="6"/>
      <c r="AHH45" s="6" t="n">
        <v>3.3</v>
      </c>
      <c r="AHL45" s="6" t="n">
        <v>14</v>
      </c>
      <c r="AHM45" s="47" t="n">
        <v>5</v>
      </c>
      <c r="AHN45" s="6"/>
      <c r="AHO45" s="6"/>
      <c r="AHP45" s="6" t="n">
        <v>1</v>
      </c>
      <c r="AHQ45" s="6" t="n">
        <v>13</v>
      </c>
      <c r="AHR45" s="6"/>
      <c r="AHS45" s="6" t="n">
        <v>6.7</v>
      </c>
      <c r="AHW45" s="6" t="n">
        <v>33</v>
      </c>
      <c r="AHX45" s="47" t="n">
        <v>10</v>
      </c>
      <c r="AHY45" s="6" t="n">
        <v>1</v>
      </c>
      <c r="AHZ45" s="6"/>
      <c r="AIA45" s="6"/>
      <c r="AIB45" s="6" t="n">
        <v>32</v>
      </c>
      <c r="AIC45" s="6"/>
      <c r="AID45" s="6" t="n">
        <v>11.5</v>
      </c>
      <c r="AIH45" s="6" t="n">
        <v>179</v>
      </c>
      <c r="AII45" s="47" t="n">
        <v>37</v>
      </c>
      <c r="AIJ45" s="6" t="n">
        <v>1</v>
      </c>
      <c r="AIK45" s="6" t="n">
        <v>0</v>
      </c>
      <c r="AIL45" s="6" t="n">
        <v>11</v>
      </c>
      <c r="AIM45" s="6" t="n">
        <v>167</v>
      </c>
      <c r="AIN45" s="6" t="n">
        <v>1</v>
      </c>
      <c r="AIO45" s="6" t="n">
        <v>4.7</v>
      </c>
      <c r="AIS45" s="6" t="n">
        <v>151</v>
      </c>
      <c r="AIT45" s="47" t="n">
        <v>74</v>
      </c>
      <c r="AIU45" s="6"/>
      <c r="AIV45" s="6"/>
      <c r="AIW45" s="6"/>
      <c r="AIX45" s="6" t="n">
        <v>151</v>
      </c>
      <c r="AIY45" s="6" t="n">
        <v>2</v>
      </c>
      <c r="AIZ45" s="6" t="n">
        <v>0.7</v>
      </c>
      <c r="AJD45" s="6" t="n">
        <v>112</v>
      </c>
      <c r="AJE45" s="47" t="n">
        <v>34</v>
      </c>
      <c r="AJF45" s="6"/>
      <c r="AJG45" s="6"/>
      <c r="AJH45" s="6" t="n">
        <v>1</v>
      </c>
      <c r="AJI45" s="6" t="n">
        <v>111</v>
      </c>
      <c r="AJJ45" s="6" t="n">
        <v>1</v>
      </c>
      <c r="AJK45" s="6" t="n">
        <v>11</v>
      </c>
      <c r="AJO45" s="6" t="n">
        <v>199</v>
      </c>
      <c r="AJP45" s="47" t="n">
        <v>43</v>
      </c>
      <c r="AJQ45" s="6" t="n">
        <v>3</v>
      </c>
      <c r="AJR45" s="6" t="n">
        <v>0</v>
      </c>
      <c r="AJS45" s="6" t="n">
        <v>26</v>
      </c>
      <c r="AJT45" s="6" t="n">
        <v>170</v>
      </c>
      <c r="AJU45" s="6" t="n">
        <v>1</v>
      </c>
      <c r="AJV45" s="6" t="n">
        <v>7.8</v>
      </c>
      <c r="AJY45" s="2" t="n">
        <v>230000</v>
      </c>
      <c r="AJZ45" s="6" t="n">
        <v>90</v>
      </c>
      <c r="AKA45" s="47" t="n">
        <v>20</v>
      </c>
      <c r="AKB45" s="6" t="n">
        <v>1</v>
      </c>
      <c r="AKC45" s="6" t="n">
        <v>0</v>
      </c>
      <c r="AKD45" s="6"/>
      <c r="AKE45" s="6" t="n">
        <v>89</v>
      </c>
      <c r="AKF45" s="6" t="n">
        <v>6</v>
      </c>
      <c r="AKG45" s="6" t="n">
        <v>18.2</v>
      </c>
      <c r="AKK45" s="6" t="n">
        <v>19</v>
      </c>
      <c r="AKL45" s="47" t="n">
        <v>2</v>
      </c>
      <c r="AKM45" s="6"/>
      <c r="AKN45" s="6"/>
      <c r="AKO45" s="6"/>
      <c r="AKP45" s="6" t="n">
        <v>19</v>
      </c>
      <c r="AKQ45" s="6" t="n">
        <v>1</v>
      </c>
      <c r="AKR45" s="6" t="n">
        <v>1.1</v>
      </c>
      <c r="AKV45" s="6" t="n">
        <v>34</v>
      </c>
      <c r="AKW45" s="47" t="n">
        <v>8</v>
      </c>
      <c r="AKX45" s="6"/>
      <c r="AKY45" s="6"/>
      <c r="AKZ45" s="6"/>
      <c r="ALA45" s="6" t="n">
        <v>34</v>
      </c>
      <c r="ALB45" s="6" t="n">
        <v>1</v>
      </c>
      <c r="ALC45" s="6"/>
      <c r="ALG45" s="6" t="n">
        <v>12</v>
      </c>
      <c r="ALH45" s="6" t="n">
        <v>0</v>
      </c>
      <c r="ALI45" s="6"/>
      <c r="ALJ45" s="6"/>
      <c r="ALK45" s="6" t="n">
        <v>4</v>
      </c>
      <c r="ALL45" s="6" t="n">
        <v>8</v>
      </c>
      <c r="ALM45" s="6" t="n">
        <v>1</v>
      </c>
      <c r="ALN45" s="6" t="n">
        <v>0.1</v>
      </c>
      <c r="ALR45" s="6" t="n">
        <v>155</v>
      </c>
      <c r="ALS45" s="47" t="n">
        <v>46</v>
      </c>
      <c r="ALT45" s="6"/>
      <c r="ALU45" s="6"/>
      <c r="ALV45" s="6" t="n">
        <v>1</v>
      </c>
      <c r="ALW45" s="6" t="n">
        <v>154</v>
      </c>
      <c r="ALX45" s="6"/>
      <c r="ALY45" s="6" t="n">
        <v>28</v>
      </c>
      <c r="AMC45" s="6" t="n">
        <v>27</v>
      </c>
      <c r="AMD45" s="47" t="n">
        <v>13</v>
      </c>
      <c r="AME45" s="6" t="n">
        <v>1</v>
      </c>
      <c r="AMF45" s="6" t="n">
        <v>0</v>
      </c>
      <c r="AMG45" s="6"/>
      <c r="AMH45" s="6" t="n">
        <v>26</v>
      </c>
      <c r="AMI45" s="6"/>
      <c r="AMJ45" s="6" t="n">
        <v>6.3</v>
      </c>
    </row>
    <row r="46" s="2" customFormat="true" ht="15.75" hidden="false" customHeight="false" outlineLevel="0" collapsed="false">
      <c r="A46" s="82" t="n">
        <v>43905</v>
      </c>
      <c r="B46" s="7" t="n">
        <v>156481</v>
      </c>
      <c r="C46" s="6" t="n">
        <f aca="false">(B46-B45)</f>
        <v>11101</v>
      </c>
      <c r="D46" s="7" t="n">
        <v>5841</v>
      </c>
      <c r="E46" s="6" t="n">
        <f aca="false">(D46-D45)</f>
        <v>403</v>
      </c>
      <c r="F46" s="7" t="n">
        <v>74466</v>
      </c>
      <c r="G46" s="7" t="n">
        <v>76146</v>
      </c>
      <c r="H46" s="7" t="n">
        <v>5909</v>
      </c>
      <c r="I46" s="6"/>
      <c r="J46" s="71" t="n">
        <v>75404</v>
      </c>
      <c r="K46" s="71" t="n">
        <f aca="false">J46-J45</f>
        <v>11072</v>
      </c>
      <c r="L46" s="71" t="n">
        <v>2627</v>
      </c>
      <c r="M46" s="71" t="n">
        <f aca="false">L46-L45</f>
        <v>393</v>
      </c>
      <c r="N46" s="4" t="n">
        <v>8086</v>
      </c>
      <c r="O46" s="6" t="n">
        <v>107</v>
      </c>
      <c r="P46" s="6" t="n">
        <v>72</v>
      </c>
      <c r="Q46" s="6" t="n">
        <v>1</v>
      </c>
      <c r="R46" s="6" t="n">
        <v>714</v>
      </c>
      <c r="S46" s="6" t="n">
        <v>7300</v>
      </c>
      <c r="T46" s="6" t="n">
        <v>59</v>
      </c>
      <c r="U46" s="6" t="n">
        <v>157.7</v>
      </c>
      <c r="V46" s="6"/>
      <c r="W46" s="74" t="n">
        <v>268212</v>
      </c>
      <c r="X46" s="6"/>
      <c r="Y46" s="6" t="n">
        <v>21157</v>
      </c>
      <c r="Z46" s="6" t="n">
        <v>3497</v>
      </c>
      <c r="AA46" s="6" t="n">
        <v>1441</v>
      </c>
      <c r="AB46" s="6" t="n">
        <v>175</v>
      </c>
      <c r="AC46" s="6" t="n">
        <v>1966</v>
      </c>
      <c r="AD46" s="6" t="n">
        <v>17750</v>
      </c>
      <c r="AE46" s="6" t="n">
        <v>1518</v>
      </c>
      <c r="AF46" s="6" t="n">
        <v>349.9</v>
      </c>
      <c r="AG46" s="6"/>
      <c r="AH46" s="94" t="n">
        <v>109170</v>
      </c>
      <c r="AI46" s="6"/>
      <c r="AJ46" s="6" t="n">
        <v>12729</v>
      </c>
      <c r="AK46" s="6" t="n">
        <v>1365</v>
      </c>
      <c r="AL46" s="6" t="n">
        <v>611</v>
      </c>
      <c r="AM46" s="6" t="n">
        <v>97</v>
      </c>
      <c r="AN46" s="6" t="n">
        <v>4339</v>
      </c>
      <c r="AO46" s="6" t="n">
        <v>7779</v>
      </c>
      <c r="AP46" s="6" t="n">
        <v>0</v>
      </c>
      <c r="AQ46" s="6" t="n">
        <v>151.5</v>
      </c>
      <c r="AR46" s="6"/>
      <c r="AS46" s="6"/>
      <c r="AT46" s="6"/>
      <c r="AU46" s="72" t="n">
        <v>4469</v>
      </c>
      <c r="AV46" s="6" t="n">
        <v>808</v>
      </c>
      <c r="AW46" s="6" t="n">
        <v>91</v>
      </c>
      <c r="AX46" s="6" t="n">
        <v>12</v>
      </c>
      <c r="AY46" s="6" t="n">
        <v>12</v>
      </c>
      <c r="AZ46" s="6" t="n">
        <v>4366</v>
      </c>
      <c r="BA46" s="6" t="n">
        <v>154</v>
      </c>
      <c r="BB46" s="6" t="n">
        <v>68.5</v>
      </c>
      <c r="BC46" s="6"/>
      <c r="BD46" s="6"/>
      <c r="BE46" s="6"/>
      <c r="BF46" s="6" t="n">
        <v>4599</v>
      </c>
      <c r="BG46" s="6" t="n">
        <v>924</v>
      </c>
      <c r="BH46" s="6" t="n">
        <v>9</v>
      </c>
      <c r="BI46" s="6" t="n">
        <v>1</v>
      </c>
      <c r="BJ46" s="6" t="n">
        <v>46</v>
      </c>
      <c r="BK46" s="6" t="n">
        <v>4544</v>
      </c>
      <c r="BL46" s="6" t="n">
        <v>9</v>
      </c>
      <c r="BM46" s="6" t="n">
        <v>54.9</v>
      </c>
      <c r="BN46" s="6"/>
      <c r="BO46" s="6"/>
      <c r="BP46" s="6"/>
      <c r="BQ46" s="6" t="n">
        <v>6391</v>
      </c>
      <c r="BR46" s="6" t="n">
        <v>1159</v>
      </c>
      <c r="BS46" s="6" t="n">
        <v>195</v>
      </c>
      <c r="BT46" s="6" t="n">
        <v>62</v>
      </c>
      <c r="BU46" s="6" t="n">
        <v>517</v>
      </c>
      <c r="BV46" s="6" t="n">
        <v>5679</v>
      </c>
      <c r="BW46" s="6" t="n">
        <v>293</v>
      </c>
      <c r="BX46" s="6" t="n">
        <v>136.7</v>
      </c>
      <c r="BY46" s="6"/>
      <c r="BZ46" s="6"/>
      <c r="CA46" s="6"/>
      <c r="CB46" s="6" t="n">
        <v>804</v>
      </c>
      <c r="CC46" s="6" t="n">
        <v>103</v>
      </c>
      <c r="CD46" s="6" t="n">
        <v>22</v>
      </c>
      <c r="CE46" s="6" t="n">
        <v>3</v>
      </c>
      <c r="CF46" s="6" t="n">
        <v>144</v>
      </c>
      <c r="CG46" s="6" t="n">
        <v>638</v>
      </c>
      <c r="CH46" s="6" t="n">
        <v>35</v>
      </c>
      <c r="CI46" s="6" t="n">
        <v>6.4</v>
      </c>
      <c r="CJ46" s="6"/>
      <c r="CK46" s="6" t="n">
        <v>13026</v>
      </c>
      <c r="CL46" s="6"/>
      <c r="CM46" s="6" t="n">
        <v>2836</v>
      </c>
      <c r="CN46" s="6" t="n">
        <v>567</v>
      </c>
      <c r="CO46" s="6" t="n">
        <v>57</v>
      </c>
      <c r="CP46" s="6" t="n">
        <v>9</v>
      </c>
      <c r="CQ46" s="6" t="n">
        <v>49</v>
      </c>
      <c r="CR46" s="6" t="n">
        <v>2730</v>
      </c>
      <c r="CS46" s="6" t="n">
        <v>10</v>
      </c>
      <c r="CT46" s="6" t="n">
        <v>8.6</v>
      </c>
      <c r="CU46" s="6"/>
      <c r="CV46" s="6" t="n">
        <v>19552</v>
      </c>
      <c r="CW46" s="6"/>
      <c r="CX46" s="6" t="n">
        <v>1375</v>
      </c>
      <c r="CY46" s="6" t="n">
        <v>236</v>
      </c>
      <c r="CZ46" s="6" t="n">
        <v>13</v>
      </c>
      <c r="DA46" s="6" t="n">
        <v>2</v>
      </c>
      <c r="DB46" s="6" t="n">
        <v>4</v>
      </c>
      <c r="DC46" s="6" t="n">
        <v>1358</v>
      </c>
      <c r="DD46" s="6" t="n">
        <v>0</v>
      </c>
      <c r="DE46" s="6" t="n">
        <v>158.9</v>
      </c>
      <c r="DF46" s="6"/>
      <c r="DG46" s="6"/>
      <c r="DH46" s="6"/>
      <c r="DI46" s="6" t="n">
        <v>1140</v>
      </c>
      <c r="DJ46" s="6" t="n">
        <v>342</v>
      </c>
      <c r="DK46" s="6" t="n">
        <v>21</v>
      </c>
      <c r="DL46" s="6" t="n">
        <v>10</v>
      </c>
      <c r="DM46" s="6" t="n">
        <v>18</v>
      </c>
      <c r="DN46" s="6" t="n">
        <v>1101</v>
      </c>
      <c r="DO46" s="6" t="n">
        <v>20</v>
      </c>
      <c r="DP46" s="6" t="n">
        <v>16.8</v>
      </c>
      <c r="DQ46" s="6"/>
      <c r="DR46" s="6"/>
      <c r="DS46" s="6"/>
      <c r="DT46" s="6" t="n">
        <v>961</v>
      </c>
      <c r="DU46" s="6" t="n">
        <v>147</v>
      </c>
      <c r="DV46" s="6" t="n">
        <v>2</v>
      </c>
      <c r="DW46" s="6" t="n">
        <v>1</v>
      </c>
      <c r="DX46" s="6" t="n">
        <v>1</v>
      </c>
      <c r="DY46" s="6" t="n">
        <v>958</v>
      </c>
      <c r="DZ46" s="6" t="n">
        <v>2</v>
      </c>
      <c r="EA46" s="6" t="n">
        <v>95.2</v>
      </c>
      <c r="EB46" s="6"/>
      <c r="EC46" s="6"/>
      <c r="ED46" s="6"/>
      <c r="EE46" s="6" t="n">
        <v>959</v>
      </c>
      <c r="EF46" s="6" t="n">
        <v>155</v>
      </c>
      <c r="EG46" s="6" t="n">
        <v>12</v>
      </c>
      <c r="EH46" s="6" t="n">
        <v>2</v>
      </c>
      <c r="EI46" s="6" t="n">
        <v>2</v>
      </c>
      <c r="EJ46" s="6" t="n">
        <v>945</v>
      </c>
      <c r="EK46" s="6" t="n">
        <v>45</v>
      </c>
      <c r="EL46" s="6" t="n">
        <v>56</v>
      </c>
      <c r="EM46" s="6"/>
      <c r="EN46" s="6"/>
      <c r="EO46" s="6"/>
      <c r="EP46" s="6" t="n">
        <v>1108</v>
      </c>
      <c r="EQ46" s="6" t="n">
        <v>112</v>
      </c>
      <c r="ER46" s="6" t="n">
        <v>3</v>
      </c>
      <c r="ES46" s="6" t="n">
        <v>2</v>
      </c>
      <c r="ET46" s="6" t="n">
        <v>1</v>
      </c>
      <c r="EU46" s="6" t="n">
        <v>1104</v>
      </c>
      <c r="EV46" s="6" t="n">
        <v>27</v>
      </c>
      <c r="EW46" s="6" t="n">
        <v>204.4</v>
      </c>
      <c r="EX46" s="6"/>
      <c r="EY46" s="6"/>
      <c r="EZ46" s="6"/>
      <c r="FA46" s="6" t="n">
        <v>827</v>
      </c>
      <c r="FB46" s="6" t="n">
        <v>26</v>
      </c>
      <c r="FC46" s="6" t="n">
        <v>1</v>
      </c>
      <c r="FD46" s="6" t="n">
        <v>1</v>
      </c>
      <c r="FE46" s="6" t="n">
        <v>1</v>
      </c>
      <c r="FF46" s="6" t="n">
        <v>825</v>
      </c>
      <c r="FG46" s="6" t="n">
        <v>2</v>
      </c>
      <c r="FH46" s="6" t="n">
        <v>142.8</v>
      </c>
      <c r="FI46" s="6"/>
      <c r="FJ46" s="6"/>
      <c r="FK46" s="6"/>
      <c r="FL46" s="6" t="n">
        <v>689</v>
      </c>
      <c r="FM46" s="6" t="n">
        <v>130</v>
      </c>
      <c r="FN46" s="6" t="n">
        <v>4</v>
      </c>
      <c r="FO46" s="6" t="n">
        <v>1</v>
      </c>
      <c r="FP46" s="6" t="n">
        <v>1</v>
      </c>
      <c r="FQ46" s="6" t="n">
        <v>684</v>
      </c>
      <c r="FR46" s="6" t="n">
        <v>24</v>
      </c>
      <c r="FS46" s="6" t="n">
        <v>59.4</v>
      </c>
      <c r="FT46" s="6"/>
      <c r="FU46" s="6"/>
      <c r="FV46" s="6"/>
      <c r="FW46" s="6" t="n">
        <v>655</v>
      </c>
      <c r="FX46" s="6" t="n">
        <v>151</v>
      </c>
      <c r="FY46" s="6" t="n">
        <v>1</v>
      </c>
      <c r="FZ46" s="6" t="n">
        <v>0</v>
      </c>
      <c r="GA46" s="6" t="n">
        <v>6</v>
      </c>
      <c r="GB46" s="6" t="n">
        <v>648</v>
      </c>
      <c r="GC46" s="6" t="n">
        <v>1</v>
      </c>
      <c r="GD46" s="6" t="n">
        <v>72.7</v>
      </c>
      <c r="GE46" s="6"/>
      <c r="GF46" s="6"/>
      <c r="GG46" s="6"/>
      <c r="GH46" s="6" t="n">
        <v>337</v>
      </c>
      <c r="GI46" s="6" t="n">
        <v>17</v>
      </c>
      <c r="GJ46" s="6" t="n">
        <v>0</v>
      </c>
      <c r="GK46" s="6" t="n">
        <v>0</v>
      </c>
      <c r="GL46" s="6" t="n">
        <v>4</v>
      </c>
      <c r="GM46" s="6" t="n">
        <v>333</v>
      </c>
      <c r="GN46" s="6" t="n">
        <v>0</v>
      </c>
      <c r="GO46" s="6" t="n">
        <v>117</v>
      </c>
      <c r="GP46" s="6"/>
      <c r="GQ46" s="6"/>
      <c r="GR46" s="6"/>
      <c r="GS46" s="6" t="n">
        <v>212</v>
      </c>
      <c r="GT46" s="6" t="n">
        <v>2</v>
      </c>
      <c r="GU46" s="6" t="n">
        <v>0</v>
      </c>
      <c r="GV46" s="6" t="n">
        <v>0</v>
      </c>
      <c r="GW46" s="6" t="n">
        <v>60</v>
      </c>
      <c r="GX46" s="6" t="n">
        <v>152</v>
      </c>
      <c r="GY46" s="6" t="n">
        <v>2</v>
      </c>
      <c r="GZ46" s="6" t="n">
        <v>124.6</v>
      </c>
      <c r="HA46" s="6"/>
      <c r="HB46" s="6"/>
      <c r="HC46" s="6"/>
      <c r="HD46" s="6" t="n">
        <v>212</v>
      </c>
      <c r="HE46" s="6" t="n">
        <v>12</v>
      </c>
      <c r="HF46" s="6" t="n">
        <v>0</v>
      </c>
      <c r="HG46" s="6" t="n">
        <v>0</v>
      </c>
      <c r="HH46" s="6" t="n">
        <v>105</v>
      </c>
      <c r="HI46" s="6" t="n">
        <v>107</v>
      </c>
      <c r="HJ46" s="6" t="n">
        <v>11</v>
      </c>
      <c r="HK46" s="6" t="n">
        <v>36.2</v>
      </c>
      <c r="HL46" s="6"/>
      <c r="HM46" s="6"/>
      <c r="HN46" s="6"/>
      <c r="HO46" s="6" t="n">
        <v>238</v>
      </c>
      <c r="HP46" s="6" t="n">
        <v>41</v>
      </c>
      <c r="HQ46" s="6" t="n">
        <v>0</v>
      </c>
      <c r="HR46" s="6" t="n">
        <v>0</v>
      </c>
      <c r="HS46" s="6" t="n">
        <v>35</v>
      </c>
      <c r="HT46" s="6" t="n">
        <v>203</v>
      </c>
      <c r="HU46" s="6" t="n">
        <v>4</v>
      </c>
      <c r="HV46" s="6" t="n">
        <v>7.4</v>
      </c>
      <c r="HW46" s="6"/>
      <c r="HX46" s="6"/>
      <c r="HY46" s="6"/>
      <c r="HZ46" s="6"/>
      <c r="IA46" s="82" t="n">
        <v>43905</v>
      </c>
      <c r="IB46" s="6" t="n">
        <v>103</v>
      </c>
      <c r="IC46" s="47" t="n">
        <v>35</v>
      </c>
      <c r="ID46" s="6" t="n">
        <v>3</v>
      </c>
      <c r="IE46" s="48" t="n">
        <v>1</v>
      </c>
      <c r="IF46" s="6" t="n">
        <v>13</v>
      </c>
      <c r="IG46" s="6" t="n">
        <v>87</v>
      </c>
      <c r="IH46" s="6" t="n">
        <v>3</v>
      </c>
      <c r="II46" s="6" t="n">
        <v>2.7</v>
      </c>
      <c r="IJ46" s="9"/>
      <c r="IK46" s="9"/>
      <c r="IL46" s="9"/>
      <c r="IM46" s="6" t="n">
        <v>61</v>
      </c>
      <c r="IN46" s="47" t="n">
        <v>18</v>
      </c>
      <c r="IO46" s="6"/>
      <c r="IP46" s="6"/>
      <c r="IQ46" s="6"/>
      <c r="IR46" s="6" t="n">
        <v>61</v>
      </c>
      <c r="IS46" s="6"/>
      <c r="IT46" s="6" t="n">
        <v>3.2</v>
      </c>
      <c r="IX46" s="6" t="n">
        <v>103</v>
      </c>
      <c r="IY46" s="47" t="n">
        <v>17</v>
      </c>
      <c r="IZ46" s="6"/>
      <c r="JA46" s="6"/>
      <c r="JB46" s="6" t="n">
        <v>1</v>
      </c>
      <c r="JC46" s="6" t="n">
        <v>102</v>
      </c>
      <c r="JD46" s="6"/>
      <c r="JE46" s="6" t="n">
        <v>3</v>
      </c>
      <c r="JI46" s="6" t="n">
        <v>96</v>
      </c>
      <c r="JJ46" s="47" t="n">
        <v>27</v>
      </c>
      <c r="JK46" s="6" t="n">
        <v>5</v>
      </c>
      <c r="JL46" s="48" t="n">
        <v>1</v>
      </c>
      <c r="JM46" s="6" t="n">
        <v>8</v>
      </c>
      <c r="JN46" s="6" t="n">
        <v>83</v>
      </c>
      <c r="JO46" s="6"/>
      <c r="JP46" s="6" t="n">
        <v>0.4</v>
      </c>
      <c r="JT46" s="6" t="n">
        <v>97</v>
      </c>
      <c r="JU46" s="47" t="n">
        <v>15</v>
      </c>
      <c r="JV46" s="6" t="n">
        <v>2</v>
      </c>
      <c r="JW46" s="6" t="n">
        <v>0</v>
      </c>
      <c r="JX46" s="6" t="n">
        <v>10</v>
      </c>
      <c r="JY46" s="6" t="n">
        <v>85</v>
      </c>
      <c r="JZ46" s="6"/>
      <c r="KA46" s="6" t="n">
        <v>0.1</v>
      </c>
      <c r="KE46" s="6" t="n">
        <v>38</v>
      </c>
      <c r="KF46" s="6" t="n">
        <v>10</v>
      </c>
      <c r="KG46" s="6"/>
      <c r="KH46" s="6"/>
      <c r="KI46" s="6"/>
      <c r="KJ46" s="6" t="n">
        <v>38</v>
      </c>
      <c r="KK46" s="6"/>
      <c r="KL46" s="6" t="n">
        <v>1.2</v>
      </c>
      <c r="KP46" s="6" t="n">
        <v>111</v>
      </c>
      <c r="KQ46" s="47" t="n">
        <v>47</v>
      </c>
      <c r="KR46" s="6" t="n">
        <v>8</v>
      </c>
      <c r="KS46" s="48" t="n">
        <v>3</v>
      </c>
      <c r="KT46" s="6" t="n">
        <v>2</v>
      </c>
      <c r="KU46" s="6" t="n">
        <v>101</v>
      </c>
      <c r="KV46" s="6" t="n">
        <v>1</v>
      </c>
      <c r="KW46" s="6" t="n">
        <v>1</v>
      </c>
      <c r="LA46" s="6" t="n">
        <v>59</v>
      </c>
      <c r="LB46" s="47" t="n">
        <v>14</v>
      </c>
      <c r="LC46" s="6"/>
      <c r="LD46" s="6"/>
      <c r="LE46" s="6" t="n">
        <v>8</v>
      </c>
      <c r="LF46" s="6" t="n">
        <v>51</v>
      </c>
      <c r="LG46" s="6"/>
      <c r="LH46" s="6" t="n">
        <v>0.4</v>
      </c>
      <c r="LL46" s="6" t="n">
        <v>31</v>
      </c>
      <c r="LM46" s="47" t="n">
        <v>3</v>
      </c>
      <c r="LN46" s="6"/>
      <c r="LO46" s="6"/>
      <c r="LP46" s="6" t="n">
        <v>2</v>
      </c>
      <c r="LQ46" s="6" t="n">
        <v>29</v>
      </c>
      <c r="LR46" s="6"/>
      <c r="LS46" s="6" t="n">
        <v>0.1</v>
      </c>
      <c r="LW46" s="43" t="n">
        <v>1</v>
      </c>
      <c r="LX46" s="43" t="n">
        <v>0</v>
      </c>
      <c r="LY46" s="43"/>
      <c r="LZ46" s="43"/>
      <c r="MA46" s="43"/>
      <c r="MB46" s="43" t="n">
        <v>1</v>
      </c>
      <c r="MC46" s="43"/>
      <c r="MD46" s="43" t="n">
        <v>0.3</v>
      </c>
      <c r="MS46" s="43" t="n">
        <v>82</v>
      </c>
      <c r="MT46" s="43" t="n">
        <v>7</v>
      </c>
      <c r="MU46" s="43" t="n">
        <v>1</v>
      </c>
      <c r="MV46" s="43"/>
      <c r="MW46" s="43" t="n">
        <v>35</v>
      </c>
      <c r="MX46" s="43" t="n">
        <v>46</v>
      </c>
      <c r="MY46" s="43" t="n">
        <v>1</v>
      </c>
      <c r="MZ46" s="43" t="n">
        <v>1.2</v>
      </c>
      <c r="NO46" s="43" t="n">
        <v>7</v>
      </c>
      <c r="NP46" s="43" t="n">
        <v>0</v>
      </c>
      <c r="NQ46" s="43"/>
      <c r="NR46" s="43"/>
      <c r="NS46" s="43" t="n">
        <v>1</v>
      </c>
      <c r="NT46" s="43" t="n">
        <v>6</v>
      </c>
      <c r="NU46" s="43"/>
      <c r="NV46" s="43" t="n">
        <v>0.4</v>
      </c>
      <c r="NZ46" s="43" t="n">
        <v>53</v>
      </c>
      <c r="OA46" s="43" t="n">
        <v>9</v>
      </c>
      <c r="OB46" s="43"/>
      <c r="OC46" s="43"/>
      <c r="OD46" s="43" t="n">
        <v>16</v>
      </c>
      <c r="OE46" s="43" t="n">
        <v>37</v>
      </c>
      <c r="OF46" s="43"/>
      <c r="OG46" s="43" t="n">
        <v>0.5</v>
      </c>
      <c r="OK46" s="43" t="n">
        <v>40</v>
      </c>
      <c r="OL46" s="43" t="n">
        <v>3</v>
      </c>
      <c r="OM46" s="43"/>
      <c r="ON46" s="43"/>
      <c r="OO46" s="43"/>
      <c r="OP46" s="43" t="n">
        <v>40</v>
      </c>
      <c r="OQ46" s="43"/>
      <c r="OR46" s="43"/>
      <c r="OV46" s="43" t="n">
        <v>110</v>
      </c>
      <c r="OW46" s="43" t="n">
        <v>9</v>
      </c>
      <c r="OX46" s="43" t="n">
        <v>10</v>
      </c>
      <c r="OY46" s="43" t="n">
        <v>1</v>
      </c>
      <c r="OZ46" s="43" t="n">
        <v>26</v>
      </c>
      <c r="PA46" s="43" t="n">
        <v>74</v>
      </c>
      <c r="PB46" s="43"/>
      <c r="PC46" s="43" t="n">
        <v>2.7</v>
      </c>
      <c r="PG46" s="43" t="n">
        <v>6</v>
      </c>
      <c r="PH46" s="43" t="n">
        <v>1</v>
      </c>
      <c r="PI46" s="43"/>
      <c r="PJ46" s="43"/>
      <c r="PK46" s="43"/>
      <c r="PL46" s="43" t="n">
        <v>6</v>
      </c>
      <c r="PM46" s="43"/>
      <c r="PN46" s="43" t="n">
        <v>0.1</v>
      </c>
      <c r="QC46" s="43" t="n">
        <v>1</v>
      </c>
      <c r="QD46" s="43"/>
      <c r="QE46" s="43"/>
      <c r="QF46" s="43"/>
      <c r="QG46" s="43" t="n">
        <v>1</v>
      </c>
      <c r="QH46" s="43" t="n">
        <v>0</v>
      </c>
      <c r="QI46" s="43"/>
      <c r="QJ46" s="43" t="n">
        <v>0.1</v>
      </c>
      <c r="QN46" s="43" t="n">
        <v>93</v>
      </c>
      <c r="QO46" s="43" t="n">
        <v>16</v>
      </c>
      <c r="QP46" s="43" t="n">
        <v>3</v>
      </c>
      <c r="QQ46" s="43" t="n">
        <v>0</v>
      </c>
      <c r="QR46" s="43" t="n">
        <v>1</v>
      </c>
      <c r="QS46" s="43" t="n">
        <v>89</v>
      </c>
      <c r="QT46" s="43" t="n">
        <v>3</v>
      </c>
      <c r="QU46" s="43" t="n">
        <v>13.6</v>
      </c>
      <c r="QY46" s="43" t="n">
        <v>193</v>
      </c>
      <c r="QZ46" s="43" t="n">
        <v>67</v>
      </c>
      <c r="RA46" s="43"/>
      <c r="RB46" s="43"/>
      <c r="RC46" s="43" t="n">
        <v>4</v>
      </c>
      <c r="RD46" s="43" t="n">
        <v>189</v>
      </c>
      <c r="RE46" s="43" t="n">
        <v>3</v>
      </c>
      <c r="RF46" s="43" t="n">
        <v>22.3</v>
      </c>
      <c r="RJ46" s="43" t="n">
        <v>38</v>
      </c>
      <c r="RK46" s="43" t="n">
        <v>3</v>
      </c>
      <c r="RL46" s="43"/>
      <c r="RM46" s="43"/>
      <c r="RN46" s="43"/>
      <c r="RO46" s="43" t="n">
        <v>38</v>
      </c>
      <c r="RP46" s="43"/>
      <c r="RQ46" s="43" t="n">
        <v>7.4</v>
      </c>
      <c r="SF46" s="43" t="n">
        <v>19</v>
      </c>
      <c r="SG46" s="43" t="n">
        <v>0</v>
      </c>
      <c r="SH46" s="43"/>
      <c r="SI46" s="43"/>
      <c r="SJ46" s="43" t="n">
        <v>9</v>
      </c>
      <c r="SK46" s="43" t="n">
        <v>10</v>
      </c>
      <c r="SL46" s="43"/>
      <c r="SM46" s="43" t="n">
        <v>3.7</v>
      </c>
      <c r="SQ46" s="43" t="n">
        <v>85</v>
      </c>
      <c r="SR46" s="43" t="n">
        <v>0</v>
      </c>
      <c r="SS46" s="43"/>
      <c r="ST46" s="43"/>
      <c r="SU46" s="43" t="n">
        <v>20</v>
      </c>
      <c r="SV46" s="43" t="n">
        <v>65</v>
      </c>
      <c r="SW46" s="43" t="n">
        <v>2</v>
      </c>
      <c r="SX46" s="43" t="n">
        <v>8.6</v>
      </c>
      <c r="TB46" s="43" t="n">
        <v>104</v>
      </c>
      <c r="TC46" s="43" t="n">
        <v>4</v>
      </c>
      <c r="TD46" s="43"/>
      <c r="TE46" s="43"/>
      <c r="TF46" s="43" t="n">
        <v>5</v>
      </c>
      <c r="TG46" s="43" t="n">
        <v>99</v>
      </c>
      <c r="TH46" s="43" t="n">
        <v>4</v>
      </c>
      <c r="TI46" s="43" t="n">
        <v>24.4</v>
      </c>
      <c r="TM46" s="43" t="n">
        <v>228</v>
      </c>
      <c r="TN46" s="43" t="n">
        <v>38</v>
      </c>
      <c r="TO46" s="43" t="n">
        <v>3</v>
      </c>
      <c r="TP46" s="43" t="n">
        <v>2</v>
      </c>
      <c r="TQ46" s="43" t="n">
        <v>8</v>
      </c>
      <c r="TR46" s="43" t="n">
        <v>217</v>
      </c>
      <c r="TS46" s="43" t="n">
        <v>5</v>
      </c>
      <c r="TT46" s="43" t="n">
        <v>21.9</v>
      </c>
      <c r="TX46" s="43" t="n">
        <v>26</v>
      </c>
      <c r="TY46" s="43" t="n">
        <v>12</v>
      </c>
      <c r="TZ46" s="43"/>
      <c r="UA46" s="43"/>
      <c r="UB46" s="43"/>
      <c r="UC46" s="43" t="n">
        <v>26</v>
      </c>
      <c r="UD46" s="43"/>
      <c r="UE46" s="43" t="n">
        <v>21.5</v>
      </c>
      <c r="UT46" s="43" t="n">
        <v>5</v>
      </c>
      <c r="UU46" s="43" t="n">
        <v>2</v>
      </c>
      <c r="UV46" s="43"/>
      <c r="UW46" s="43"/>
      <c r="UX46" s="43" t="n">
        <v>2</v>
      </c>
      <c r="UY46" s="43" t="n">
        <v>3</v>
      </c>
      <c r="UZ46" s="43"/>
      <c r="VA46" s="43"/>
      <c r="VE46" s="43" t="n">
        <v>11</v>
      </c>
      <c r="VF46" s="43" t="n">
        <v>4</v>
      </c>
      <c r="VG46" s="43"/>
      <c r="VH46" s="43"/>
      <c r="VI46" s="43"/>
      <c r="VJ46" s="43" t="n">
        <v>11</v>
      </c>
      <c r="VK46" s="43"/>
      <c r="VL46" s="43" t="n">
        <v>0.3</v>
      </c>
      <c r="VP46" s="43" t="n">
        <v>10</v>
      </c>
      <c r="VQ46" s="43" t="n">
        <v>4</v>
      </c>
      <c r="VR46" s="43"/>
      <c r="VS46" s="43"/>
      <c r="VT46" s="43" t="n">
        <v>1</v>
      </c>
      <c r="VU46" s="43" t="n">
        <v>9</v>
      </c>
      <c r="VV46" s="43"/>
      <c r="VW46" s="43" t="n">
        <v>0.5</v>
      </c>
      <c r="WA46" s="43" t="n">
        <v>10</v>
      </c>
      <c r="WB46" s="43" t="n">
        <v>1</v>
      </c>
      <c r="WC46" s="43"/>
      <c r="WD46" s="43"/>
      <c r="WE46" s="43"/>
      <c r="WF46" s="43" t="n">
        <v>10</v>
      </c>
      <c r="WG46" s="43"/>
      <c r="WH46" s="43"/>
      <c r="WL46" s="43" t="n">
        <v>1</v>
      </c>
      <c r="WM46" s="43"/>
      <c r="WN46" s="43"/>
      <c r="WO46" s="43"/>
      <c r="WP46" s="43" t="n">
        <v>1</v>
      </c>
      <c r="WQ46" s="43" t="n">
        <v>0</v>
      </c>
      <c r="WR46" s="43"/>
      <c r="WS46" s="43"/>
      <c r="WW46" s="43" t="n">
        <v>1</v>
      </c>
      <c r="WX46" s="43"/>
      <c r="WY46" s="43"/>
      <c r="WZ46" s="43"/>
      <c r="XA46" s="43"/>
      <c r="XB46" s="43" t="n">
        <v>1</v>
      </c>
      <c r="XC46" s="43"/>
      <c r="XD46" s="43"/>
      <c r="XH46" s="43" t="n">
        <v>6</v>
      </c>
      <c r="XI46" s="43" t="n">
        <v>2</v>
      </c>
      <c r="XJ46" s="43"/>
      <c r="XK46" s="43"/>
      <c r="XL46" s="43"/>
      <c r="XM46" s="43" t="n">
        <v>6</v>
      </c>
      <c r="XN46" s="43"/>
      <c r="XO46" s="43" t="n">
        <v>0.3</v>
      </c>
      <c r="ZK46" s="43" t="n">
        <v>3</v>
      </c>
      <c r="ZL46" s="43" t="n">
        <v>0</v>
      </c>
      <c r="ZM46" s="43" t="n">
        <v>1</v>
      </c>
      <c r="ZN46" s="43"/>
      <c r="ZO46" s="43"/>
      <c r="ZP46" s="43" t="n">
        <v>2</v>
      </c>
      <c r="ZQ46" s="43"/>
      <c r="ZR46" s="43" t="n">
        <v>0.1</v>
      </c>
      <c r="ZV46" s="43" t="n">
        <v>27</v>
      </c>
      <c r="ZW46" s="43" t="n">
        <v>0</v>
      </c>
      <c r="ZX46" s="43"/>
      <c r="ZY46" s="43"/>
      <c r="ZZ46" s="43" t="n">
        <v>3</v>
      </c>
      <c r="AAA46" s="43" t="n">
        <v>24</v>
      </c>
      <c r="AAB46" s="43"/>
      <c r="AAC46" s="43" t="n">
        <v>2.9</v>
      </c>
      <c r="AAG46" s="43" t="n">
        <v>30</v>
      </c>
      <c r="AAH46" s="43" t="n">
        <v>5</v>
      </c>
      <c r="AAI46" s="43"/>
      <c r="AAJ46" s="43"/>
      <c r="AAK46" s="43"/>
      <c r="AAL46" s="43" t="n">
        <v>30</v>
      </c>
      <c r="AAM46" s="43" t="n">
        <v>1</v>
      </c>
      <c r="AAN46" s="43" t="n">
        <v>7.5</v>
      </c>
      <c r="AAR46" s="43" t="n">
        <v>15</v>
      </c>
      <c r="AAS46" s="43" t="n">
        <v>0</v>
      </c>
      <c r="AAT46" s="43" t="n">
        <v>1</v>
      </c>
      <c r="AAU46" s="43"/>
      <c r="AAV46" s="43" t="n">
        <v>3</v>
      </c>
      <c r="AAW46" s="43" t="n">
        <v>11</v>
      </c>
      <c r="AAX46" s="43"/>
      <c r="AAY46" s="43" t="n">
        <v>1.5</v>
      </c>
      <c r="ABC46" s="43" t="n">
        <v>18</v>
      </c>
      <c r="ABD46" s="43" t="n">
        <v>10</v>
      </c>
      <c r="ABE46" s="43"/>
      <c r="ABF46" s="43"/>
      <c r="ABG46" s="43"/>
      <c r="ABH46" s="43" t="n">
        <v>18</v>
      </c>
      <c r="ABI46" s="43"/>
      <c r="ABJ46" s="43" t="n">
        <v>6.1</v>
      </c>
      <c r="ABN46" s="6" t="n">
        <v>12</v>
      </c>
      <c r="ABO46" s="47" t="n">
        <v>6</v>
      </c>
      <c r="ABP46" s="6"/>
      <c r="ABQ46" s="6"/>
      <c r="ABR46" s="6"/>
      <c r="ABS46" s="6" t="n">
        <v>12</v>
      </c>
      <c r="ABT46" s="6"/>
      <c r="ABU46" s="6" t="n">
        <v>3</v>
      </c>
      <c r="ABY46" s="6" t="n">
        <v>9</v>
      </c>
      <c r="ABZ46" s="47" t="n">
        <v>3</v>
      </c>
      <c r="ACA46" s="6"/>
      <c r="ACB46" s="6"/>
      <c r="ACC46" s="6" t="n">
        <v>1</v>
      </c>
      <c r="ACD46" s="6" t="n">
        <v>8</v>
      </c>
      <c r="ACE46" s="6"/>
      <c r="ACF46" s="6" t="n">
        <v>3.3</v>
      </c>
      <c r="ACJ46" s="6" t="n">
        <v>115</v>
      </c>
      <c r="ACK46" s="47" t="n">
        <v>36</v>
      </c>
      <c r="ACL46" s="6"/>
      <c r="ACM46" s="6"/>
      <c r="ACN46" s="6"/>
      <c r="ACO46" s="6" t="n">
        <v>115</v>
      </c>
      <c r="ACP46" s="6"/>
      <c r="ACQ46" s="6" t="n">
        <v>86.7</v>
      </c>
      <c r="ACU46" s="6" t="n">
        <v>26</v>
      </c>
      <c r="ACV46" s="47" t="n">
        <v>9</v>
      </c>
      <c r="ACW46" s="6"/>
      <c r="ACX46" s="6"/>
      <c r="ACY46" s="6" t="n">
        <v>1</v>
      </c>
      <c r="ACZ46" s="6" t="n">
        <v>25</v>
      </c>
      <c r="ADA46" s="6"/>
      <c r="ADB46" s="6" t="n">
        <v>13.8</v>
      </c>
      <c r="ADF46" s="6" t="n">
        <v>189</v>
      </c>
      <c r="ADG46" s="47" t="n">
        <v>48</v>
      </c>
      <c r="ADH46" s="6"/>
      <c r="ADI46" s="6"/>
      <c r="ADJ46" s="6"/>
      <c r="ADK46" s="6" t="n">
        <v>189</v>
      </c>
      <c r="ADL46" s="6" t="n">
        <v>2</v>
      </c>
      <c r="ADM46" s="6" t="n">
        <v>17.6</v>
      </c>
      <c r="ADQ46" s="6" t="n">
        <v>44</v>
      </c>
      <c r="ADR46" s="47" t="n">
        <v>12</v>
      </c>
      <c r="ADS46" s="6"/>
      <c r="ADT46" s="6"/>
      <c r="ADU46" s="6"/>
      <c r="ADV46" s="6" t="n">
        <v>44</v>
      </c>
      <c r="ADW46" s="6"/>
      <c r="ADX46" s="6" t="n">
        <v>8.1</v>
      </c>
      <c r="AEB46" s="6" t="n">
        <v>30</v>
      </c>
      <c r="AEC46" s="47" t="n">
        <v>11</v>
      </c>
      <c r="AED46" s="6"/>
      <c r="AEE46" s="6"/>
      <c r="AEF46" s="6" t="n">
        <v>1</v>
      </c>
      <c r="AEG46" s="6" t="n">
        <v>29</v>
      </c>
      <c r="AEH46" s="6"/>
      <c r="AEI46" s="6" t="n">
        <v>3.1</v>
      </c>
      <c r="AEM46" s="6" t="n">
        <v>181</v>
      </c>
      <c r="AEN46" s="47" t="n">
        <v>40</v>
      </c>
      <c r="AEO46" s="6" t="n">
        <v>1</v>
      </c>
      <c r="AEP46" s="48" t="n">
        <v>1</v>
      </c>
      <c r="AEQ46" s="6"/>
      <c r="AER46" s="6" t="n">
        <v>180</v>
      </c>
      <c r="AES46" s="6" t="n">
        <v>3</v>
      </c>
      <c r="AET46" s="6" t="n">
        <v>87.1</v>
      </c>
      <c r="AEX46" s="6" t="n">
        <v>39</v>
      </c>
      <c r="AEY46" s="47" t="n">
        <v>7</v>
      </c>
      <c r="AEZ46" s="6"/>
      <c r="AFA46" s="6"/>
      <c r="AFB46" s="6" t="n">
        <v>2</v>
      </c>
      <c r="AFC46" s="6" t="n">
        <v>37</v>
      </c>
      <c r="AFD46" s="6"/>
      <c r="AFE46" s="6" t="n">
        <v>9.5</v>
      </c>
      <c r="AFI46" s="6" t="n">
        <v>21</v>
      </c>
      <c r="AFJ46" s="47" t="n">
        <v>3</v>
      </c>
      <c r="AFK46" s="6"/>
      <c r="AFL46" s="6"/>
      <c r="AFM46" s="6"/>
      <c r="AFN46" s="6" t="n">
        <v>21</v>
      </c>
      <c r="AFO46" s="6"/>
      <c r="AFP46" s="6" t="n">
        <v>6.4</v>
      </c>
      <c r="AFT46" s="2" t="n">
        <v>0</v>
      </c>
      <c r="AFU46" s="2" t="n">
        <v>0</v>
      </c>
      <c r="AFV46" s="2" t="n">
        <v>0</v>
      </c>
      <c r="AFW46" s="2" t="n">
        <v>0</v>
      </c>
      <c r="AGE46" s="6" t="n">
        <v>46</v>
      </c>
      <c r="AGF46" s="47" t="n">
        <v>11</v>
      </c>
      <c r="AGG46" s="6"/>
      <c r="AGH46" s="6"/>
      <c r="AGI46" s="6"/>
      <c r="AGJ46" s="6" t="n">
        <v>46</v>
      </c>
      <c r="AGK46" s="6" t="n">
        <v>1</v>
      </c>
      <c r="AGL46" s="6" t="n">
        <v>5.3</v>
      </c>
      <c r="AGP46" s="6" t="n">
        <v>123</v>
      </c>
      <c r="AGQ46" s="47" t="n">
        <v>34</v>
      </c>
      <c r="AGR46" s="6"/>
      <c r="AGS46" s="6"/>
      <c r="AGT46" s="6" t="n">
        <v>9</v>
      </c>
      <c r="AGU46" s="6" t="n">
        <v>114</v>
      </c>
      <c r="AGV46" s="6" t="n">
        <v>1</v>
      </c>
      <c r="AGW46" s="6" t="n">
        <v>6.4</v>
      </c>
      <c r="AHA46" s="6" t="n">
        <v>41</v>
      </c>
      <c r="AHB46" s="47" t="n">
        <v>18</v>
      </c>
      <c r="AHC46" s="6" t="n">
        <v>2</v>
      </c>
      <c r="AHD46" s="48" t="n">
        <v>1</v>
      </c>
      <c r="AHE46" s="6"/>
      <c r="AHF46" s="6" t="n">
        <v>39</v>
      </c>
      <c r="AHG46" s="6"/>
      <c r="AHH46" s="6" t="n">
        <v>5.9</v>
      </c>
      <c r="AHL46" s="6" t="n">
        <v>13</v>
      </c>
      <c r="AHM46" s="6" t="n">
        <v>-1</v>
      </c>
      <c r="AHN46" s="6"/>
      <c r="AHO46" s="6"/>
      <c r="AHP46" s="6" t="n">
        <v>1</v>
      </c>
      <c r="AHQ46" s="6" t="n">
        <v>12</v>
      </c>
      <c r="AHR46" s="6"/>
      <c r="AHS46" s="6" t="n">
        <v>6.2</v>
      </c>
      <c r="AHW46" s="6" t="n">
        <v>38</v>
      </c>
      <c r="AHX46" s="47" t="n">
        <v>5</v>
      </c>
      <c r="AHY46" s="6" t="n">
        <v>1</v>
      </c>
      <c r="AHZ46" s="6"/>
      <c r="AIA46" s="6"/>
      <c r="AIB46" s="6" t="n">
        <v>37</v>
      </c>
      <c r="AIC46" s="6" t="n">
        <v>2</v>
      </c>
      <c r="AID46" s="6" t="n">
        <v>13.2</v>
      </c>
      <c r="AIH46" s="6" t="n">
        <v>247</v>
      </c>
      <c r="AII46" s="47" t="n">
        <v>68</v>
      </c>
      <c r="AIJ46" s="6" t="n">
        <v>1</v>
      </c>
      <c r="AIK46" s="6" t="n">
        <v>0</v>
      </c>
      <c r="AIL46" s="6" t="n">
        <v>11</v>
      </c>
      <c r="AIM46" s="6" t="n">
        <v>235</v>
      </c>
      <c r="AIN46" s="6" t="n">
        <v>1</v>
      </c>
      <c r="AIO46" s="6" t="n">
        <v>6.5</v>
      </c>
      <c r="AIS46" s="6" t="n">
        <v>151</v>
      </c>
      <c r="AIT46" s="6" t="n">
        <v>0</v>
      </c>
      <c r="AIU46" s="6"/>
      <c r="AIV46" s="6"/>
      <c r="AIW46" s="6" t="n">
        <v>1</v>
      </c>
      <c r="AIX46" s="6" t="n">
        <v>150</v>
      </c>
      <c r="AIY46" s="6" t="n">
        <v>2</v>
      </c>
      <c r="AIZ46" s="6" t="n">
        <v>0.7</v>
      </c>
      <c r="AJD46" s="6" t="n">
        <v>169</v>
      </c>
      <c r="AJE46" s="47" t="n">
        <v>57</v>
      </c>
      <c r="AJF46" s="6"/>
      <c r="AJG46" s="6"/>
      <c r="AJH46" s="6" t="n">
        <v>2</v>
      </c>
      <c r="AJI46" s="6" t="n">
        <v>167</v>
      </c>
      <c r="AJJ46" s="6" t="n">
        <v>10</v>
      </c>
      <c r="AJK46" s="6" t="n">
        <v>16.6</v>
      </c>
      <c r="AJO46" s="6" t="n">
        <v>248</v>
      </c>
      <c r="AJP46" s="47" t="n">
        <v>49</v>
      </c>
      <c r="AJQ46" s="6" t="n">
        <v>3</v>
      </c>
      <c r="AJR46" s="6" t="n">
        <v>0</v>
      </c>
      <c r="AJS46" s="6" t="n">
        <v>27</v>
      </c>
      <c r="AJT46" s="6" t="n">
        <v>218</v>
      </c>
      <c r="AJU46" s="6" t="n">
        <v>1</v>
      </c>
      <c r="AJV46" s="6" t="n">
        <v>9.7</v>
      </c>
      <c r="AJY46" s="2" t="n">
        <v>250000</v>
      </c>
      <c r="AJZ46" s="6" t="n">
        <v>129</v>
      </c>
      <c r="AKA46" s="47" t="n">
        <v>39</v>
      </c>
      <c r="AKB46" s="6" t="n">
        <v>2</v>
      </c>
      <c r="AKC46" s="48" t="n">
        <v>1</v>
      </c>
      <c r="AKD46" s="6"/>
      <c r="AKE46" s="6" t="n">
        <v>127</v>
      </c>
      <c r="AKF46" s="6" t="n">
        <v>6</v>
      </c>
      <c r="AKG46" s="6" t="n">
        <v>26.1</v>
      </c>
      <c r="AKK46" s="6" t="n">
        <v>28</v>
      </c>
      <c r="AKL46" s="47" t="n">
        <v>9</v>
      </c>
      <c r="AKM46" s="6" t="n">
        <v>1</v>
      </c>
      <c r="AKN46" s="6"/>
      <c r="AKO46" s="6"/>
      <c r="AKP46" s="6" t="n">
        <v>27</v>
      </c>
      <c r="AKQ46" s="6" t="n">
        <v>1</v>
      </c>
      <c r="AKR46" s="6" t="n">
        <v>1.6</v>
      </c>
      <c r="AKV46" s="6" t="n">
        <v>51</v>
      </c>
      <c r="AKW46" s="47" t="n">
        <v>17</v>
      </c>
      <c r="AKX46" s="6" t="n">
        <v>1</v>
      </c>
      <c r="AKY46" s="6"/>
      <c r="AKZ46" s="6"/>
      <c r="ALA46" s="6" t="n">
        <v>50</v>
      </c>
      <c r="ALB46" s="6"/>
      <c r="ALC46" s="6"/>
      <c r="ALG46" s="6" t="n">
        <v>26</v>
      </c>
      <c r="ALH46" s="47" t="n">
        <v>14</v>
      </c>
      <c r="ALI46" s="6"/>
      <c r="ALJ46" s="6"/>
      <c r="ALK46" s="6" t="n">
        <v>4</v>
      </c>
      <c r="ALL46" s="6" t="n">
        <v>22</v>
      </c>
      <c r="ALM46" s="6" t="n">
        <v>1</v>
      </c>
      <c r="ALN46" s="6" t="n">
        <v>0.2</v>
      </c>
      <c r="ALR46" s="6" t="n">
        <v>225</v>
      </c>
      <c r="ALS46" s="47" t="n">
        <v>70</v>
      </c>
      <c r="ALT46" s="6"/>
      <c r="ALU46" s="6"/>
      <c r="ALV46" s="6" t="n">
        <v>10</v>
      </c>
      <c r="ALW46" s="6" t="n">
        <v>215</v>
      </c>
      <c r="ALX46" s="6"/>
      <c r="ALY46" s="6" t="n">
        <v>40.6</v>
      </c>
      <c r="AMC46" s="6" t="n">
        <v>36</v>
      </c>
      <c r="AMD46" s="47" t="n">
        <v>9</v>
      </c>
      <c r="AME46" s="6" t="n">
        <v>1</v>
      </c>
      <c r="AMF46" s="6" t="n">
        <v>0</v>
      </c>
      <c r="AMG46" s="6"/>
      <c r="AMH46" s="6" t="n">
        <v>35</v>
      </c>
      <c r="AMI46" s="6"/>
      <c r="AMJ46" s="6" t="n">
        <v>8.3</v>
      </c>
    </row>
    <row r="47" s="2" customFormat="true" ht="15.75" hidden="false" customHeight="false" outlineLevel="0" collapsed="false">
      <c r="A47" s="82" t="n">
        <v>43906</v>
      </c>
      <c r="B47" s="7" t="n">
        <v>169627</v>
      </c>
      <c r="C47" s="6" t="n">
        <f aca="false">(B47-B46)</f>
        <v>13146</v>
      </c>
      <c r="D47" s="7" t="n">
        <v>6533</v>
      </c>
      <c r="E47" s="6" t="n">
        <f aca="false">(D47-D46)</f>
        <v>692</v>
      </c>
      <c r="F47" s="7" t="n">
        <v>76618</v>
      </c>
      <c r="G47" s="7" t="n">
        <v>86243</v>
      </c>
      <c r="H47" s="7" t="n">
        <v>5921</v>
      </c>
      <c r="I47" s="6"/>
      <c r="J47" s="71" t="n">
        <v>88511</v>
      </c>
      <c r="K47" s="71" t="n">
        <f aca="false">J47-J46</f>
        <v>13107</v>
      </c>
      <c r="L47" s="71" t="n">
        <v>3302</v>
      </c>
      <c r="M47" s="71" t="n">
        <f aca="false">L47-L46</f>
        <v>675</v>
      </c>
      <c r="N47" s="4" t="n">
        <v>8162</v>
      </c>
      <c r="O47" s="6" t="n">
        <v>76</v>
      </c>
      <c r="P47" s="6" t="n">
        <v>75</v>
      </c>
      <c r="Q47" s="6" t="n">
        <v>3</v>
      </c>
      <c r="R47" s="6" t="n">
        <v>834</v>
      </c>
      <c r="S47" s="6" t="n">
        <v>7253</v>
      </c>
      <c r="T47" s="6" t="n">
        <v>59</v>
      </c>
      <c r="U47" s="6" t="n">
        <v>159.2</v>
      </c>
      <c r="V47" s="6"/>
      <c r="W47" s="74" t="n">
        <v>274504</v>
      </c>
      <c r="X47" s="6"/>
      <c r="Y47" s="6" t="n">
        <v>24747</v>
      </c>
      <c r="Z47" s="6" t="n">
        <v>3590</v>
      </c>
      <c r="AA47" s="6" t="n">
        <v>1809</v>
      </c>
      <c r="AB47" s="6" t="n">
        <v>368</v>
      </c>
      <c r="AC47" s="6" t="n">
        <v>2335</v>
      </c>
      <c r="AD47" s="6" t="n">
        <v>20603</v>
      </c>
      <c r="AE47" s="6" t="n">
        <v>1672</v>
      </c>
      <c r="AF47" s="6" t="n">
        <v>409.3</v>
      </c>
      <c r="AG47" s="6"/>
      <c r="AH47" s="94" t="n">
        <v>124899</v>
      </c>
      <c r="AI47" s="6"/>
      <c r="AJ47" s="6" t="n">
        <v>13938</v>
      </c>
      <c r="AK47" s="6" t="n">
        <v>1209</v>
      </c>
      <c r="AL47" s="6" t="n">
        <v>724</v>
      </c>
      <c r="AM47" s="6" t="n">
        <v>113</v>
      </c>
      <c r="AN47" s="6" t="n">
        <v>4590</v>
      </c>
      <c r="AO47" s="6" t="n">
        <v>8624</v>
      </c>
      <c r="AP47" s="6" t="n">
        <v>0</v>
      </c>
      <c r="AQ47" s="6" t="n">
        <v>165.9</v>
      </c>
      <c r="AR47" s="6"/>
      <c r="AS47" s="6"/>
      <c r="AT47" s="6"/>
      <c r="AU47" s="72" t="n">
        <v>5423</v>
      </c>
      <c r="AV47" s="6" t="n">
        <v>954</v>
      </c>
      <c r="AW47" s="6" t="n">
        <v>127</v>
      </c>
      <c r="AX47" s="6" t="n">
        <v>36</v>
      </c>
      <c r="AY47" s="6" t="n">
        <v>12</v>
      </c>
      <c r="AZ47" s="6" t="n">
        <v>5284</v>
      </c>
      <c r="BA47" s="6" t="n">
        <v>400</v>
      </c>
      <c r="BB47" s="6" t="n">
        <v>83.1</v>
      </c>
      <c r="BC47" s="6"/>
      <c r="BD47" s="6"/>
      <c r="BE47" s="6"/>
      <c r="BF47" s="6" t="n">
        <v>5813</v>
      </c>
      <c r="BG47" s="6" t="n">
        <v>1214</v>
      </c>
      <c r="BH47" s="6" t="n">
        <v>11</v>
      </c>
      <c r="BI47" s="6" t="n">
        <v>2</v>
      </c>
      <c r="BJ47" s="6" t="n">
        <v>46</v>
      </c>
      <c r="BK47" s="6" t="n">
        <v>5756</v>
      </c>
      <c r="BL47" s="6" t="n">
        <v>2</v>
      </c>
      <c r="BM47" s="6" t="n">
        <v>69.4</v>
      </c>
      <c r="BN47" s="6"/>
      <c r="BO47" s="6"/>
      <c r="BP47" s="6"/>
      <c r="BQ47" s="6" t="n">
        <v>7845</v>
      </c>
      <c r="BR47" s="6" t="n">
        <v>1454</v>
      </c>
      <c r="BS47" s="6" t="n">
        <v>292</v>
      </c>
      <c r="BT47" s="6" t="n">
        <v>97</v>
      </c>
      <c r="BU47" s="6" t="n">
        <v>517</v>
      </c>
      <c r="BV47" s="6" t="n">
        <v>7036</v>
      </c>
      <c r="BW47" s="6" t="n">
        <v>272</v>
      </c>
      <c r="BX47" s="6" t="n">
        <v>167.8</v>
      </c>
      <c r="BY47" s="6"/>
      <c r="BZ47" s="6"/>
      <c r="CA47" s="6"/>
      <c r="CB47" s="6" t="n">
        <v>839</v>
      </c>
      <c r="CC47" s="6" t="n">
        <v>35</v>
      </c>
      <c r="CD47" s="6" t="n">
        <v>24</v>
      </c>
      <c r="CE47" s="6" t="n">
        <v>2</v>
      </c>
      <c r="CF47" s="6" t="n">
        <v>144</v>
      </c>
      <c r="CG47" s="6" t="n">
        <v>671</v>
      </c>
      <c r="CH47" s="6" t="n">
        <v>36</v>
      </c>
      <c r="CI47" s="6" t="n">
        <v>6.6</v>
      </c>
      <c r="CJ47" s="6"/>
      <c r="CK47" s="6" t="n">
        <v>13068</v>
      </c>
      <c r="CL47" s="6"/>
      <c r="CM47" s="6" t="n">
        <v>3668</v>
      </c>
      <c r="CN47" s="6" t="n">
        <v>832</v>
      </c>
      <c r="CO47" s="6" t="n">
        <v>68</v>
      </c>
      <c r="CP47" s="6" t="n">
        <v>11</v>
      </c>
      <c r="CQ47" s="6" t="n">
        <v>59</v>
      </c>
      <c r="CR47" s="6" t="n">
        <v>3541</v>
      </c>
      <c r="CS47" s="6" t="n">
        <v>10</v>
      </c>
      <c r="CT47" s="6" t="n">
        <v>11.1</v>
      </c>
      <c r="CU47" s="6"/>
      <c r="CV47" s="6" t="n">
        <v>25721</v>
      </c>
      <c r="CW47" s="6"/>
      <c r="CX47" s="6" t="n">
        <v>2217</v>
      </c>
      <c r="CY47" s="6" t="n">
        <v>842</v>
      </c>
      <c r="CZ47" s="6" t="n">
        <v>14</v>
      </c>
      <c r="DA47" s="6" t="n">
        <v>1</v>
      </c>
      <c r="DB47" s="6" t="n">
        <v>4</v>
      </c>
      <c r="DC47" s="6" t="n">
        <v>2199</v>
      </c>
      <c r="DD47" s="6" t="n">
        <v>0</v>
      </c>
      <c r="DE47" s="6" t="n">
        <v>256.2</v>
      </c>
      <c r="DF47" s="6"/>
      <c r="DG47" s="6"/>
      <c r="DH47" s="6"/>
      <c r="DI47" s="6" t="n">
        <v>1391</v>
      </c>
      <c r="DJ47" s="6" t="n">
        <v>251</v>
      </c>
      <c r="DK47" s="6" t="n">
        <v>35</v>
      </c>
      <c r="DL47" s="6" t="n">
        <v>14</v>
      </c>
      <c r="DM47" s="6" t="n">
        <v>20</v>
      </c>
      <c r="DN47" s="6" t="n">
        <v>1336</v>
      </c>
      <c r="DO47" s="6" t="n">
        <v>20</v>
      </c>
      <c r="DP47" s="6" t="n">
        <v>20.5</v>
      </c>
      <c r="DQ47" s="6"/>
      <c r="DR47" s="6"/>
      <c r="DS47" s="6"/>
      <c r="DT47" s="6" t="n">
        <v>1040</v>
      </c>
      <c r="DU47" s="6" t="n">
        <v>79</v>
      </c>
      <c r="DV47" s="6" t="n">
        <v>3</v>
      </c>
      <c r="DW47" s="6" t="n">
        <v>1</v>
      </c>
      <c r="DX47" s="6" t="n">
        <v>1</v>
      </c>
      <c r="DY47" s="6" t="n">
        <v>1036</v>
      </c>
      <c r="DZ47" s="6" t="n">
        <v>2</v>
      </c>
      <c r="EA47" s="6" t="n">
        <v>103</v>
      </c>
      <c r="EB47" s="6"/>
      <c r="EC47" s="6"/>
      <c r="ED47" s="6"/>
      <c r="EE47" s="6" t="n">
        <v>1135</v>
      </c>
      <c r="EF47" s="6" t="n">
        <v>176</v>
      </c>
      <c r="EG47" s="6" t="n">
        <v>20</v>
      </c>
      <c r="EH47" s="6" t="n">
        <v>8</v>
      </c>
      <c r="EI47" s="6" t="n">
        <v>2</v>
      </c>
      <c r="EJ47" s="6" t="n">
        <v>1113</v>
      </c>
      <c r="EK47" s="6" t="n">
        <v>45</v>
      </c>
      <c r="EL47" s="6" t="n">
        <v>66.2</v>
      </c>
      <c r="EM47" s="6"/>
      <c r="EN47" s="6"/>
      <c r="EO47" s="6"/>
      <c r="EP47" s="6" t="n">
        <v>1254</v>
      </c>
      <c r="EQ47" s="6" t="n">
        <v>146</v>
      </c>
      <c r="ER47" s="6" t="n">
        <v>3</v>
      </c>
      <c r="ES47" s="6" t="n">
        <v>0</v>
      </c>
      <c r="ET47" s="6" t="n">
        <v>1</v>
      </c>
      <c r="EU47" s="6" t="n">
        <v>1250</v>
      </c>
      <c r="EV47" s="6" t="n">
        <v>27</v>
      </c>
      <c r="EW47" s="6" t="n">
        <v>231.3</v>
      </c>
      <c r="EX47" s="6"/>
      <c r="EY47" s="6"/>
      <c r="EZ47" s="6"/>
      <c r="FA47" s="6" t="n">
        <v>864</v>
      </c>
      <c r="FB47" s="6" t="n">
        <v>37</v>
      </c>
      <c r="FC47" s="6" t="n">
        <v>2</v>
      </c>
      <c r="FD47" s="6" t="n">
        <v>1</v>
      </c>
      <c r="FE47" s="6" t="n">
        <v>1</v>
      </c>
      <c r="FF47" s="6" t="n">
        <v>861</v>
      </c>
      <c r="FG47" s="6" t="n">
        <v>2</v>
      </c>
      <c r="FH47" s="6" t="n">
        <v>149.2</v>
      </c>
      <c r="FI47" s="6"/>
      <c r="FJ47" s="6"/>
      <c r="FK47" s="6"/>
      <c r="FL47" s="6" t="n">
        <v>886</v>
      </c>
      <c r="FM47" s="6" t="n">
        <v>197</v>
      </c>
      <c r="FN47" s="6" t="n">
        <v>4</v>
      </c>
      <c r="FO47" s="6" t="n">
        <v>0</v>
      </c>
      <c r="FP47" s="6" t="n">
        <v>1</v>
      </c>
      <c r="FQ47" s="6" t="n">
        <v>881</v>
      </c>
      <c r="FR47" s="6" t="n">
        <v>33</v>
      </c>
      <c r="FS47" s="6" t="n">
        <v>76.4</v>
      </c>
      <c r="FT47" s="6"/>
      <c r="FU47" s="6"/>
      <c r="FV47" s="6"/>
      <c r="FW47" s="6" t="n">
        <v>860</v>
      </c>
      <c r="FX47" s="6" t="n">
        <v>205</v>
      </c>
      <c r="FY47" s="6" t="n">
        <v>1</v>
      </c>
      <c r="FZ47" s="6" t="n">
        <v>0</v>
      </c>
      <c r="GA47" s="6" t="n">
        <v>6</v>
      </c>
      <c r="GB47" s="6" t="n">
        <v>853</v>
      </c>
      <c r="GC47" s="6" t="n">
        <v>1</v>
      </c>
      <c r="GD47" s="6" t="n">
        <v>95.5</v>
      </c>
      <c r="GE47" s="6"/>
      <c r="GF47" s="6"/>
      <c r="GG47" s="6"/>
      <c r="GH47" s="6" t="n">
        <v>401</v>
      </c>
      <c r="GI47" s="6" t="n">
        <v>64</v>
      </c>
      <c r="GJ47" s="6" t="n">
        <v>0</v>
      </c>
      <c r="GK47" s="6" t="n">
        <v>0</v>
      </c>
      <c r="GL47" s="6" t="n">
        <v>4</v>
      </c>
      <c r="GM47" s="6" t="n">
        <v>397</v>
      </c>
      <c r="GN47" s="6" t="n">
        <v>0</v>
      </c>
      <c r="GO47" s="6" t="n">
        <v>139.2</v>
      </c>
      <c r="GP47" s="6"/>
      <c r="GQ47" s="6"/>
      <c r="GR47" s="6"/>
      <c r="GS47" s="6" t="n">
        <v>214</v>
      </c>
      <c r="GT47" s="6" t="n">
        <v>2</v>
      </c>
      <c r="GU47" s="6" t="n">
        <v>0</v>
      </c>
      <c r="GV47" s="6" t="n">
        <v>0</v>
      </c>
      <c r="GW47" s="6" t="n">
        <v>77</v>
      </c>
      <c r="GX47" s="6" t="n">
        <v>137</v>
      </c>
      <c r="GY47" s="6" t="n">
        <v>2</v>
      </c>
      <c r="GZ47" s="6" t="n">
        <v>125.8</v>
      </c>
      <c r="HA47" s="6"/>
      <c r="HB47" s="6"/>
      <c r="HC47" s="6"/>
      <c r="HD47" s="6" t="n">
        <v>226</v>
      </c>
      <c r="HE47" s="6" t="n">
        <v>14</v>
      </c>
      <c r="HF47" s="6" t="n">
        <v>0</v>
      </c>
      <c r="HG47" s="6" t="n">
        <v>0</v>
      </c>
      <c r="HH47" s="6" t="n">
        <v>105</v>
      </c>
      <c r="HI47" s="6" t="n">
        <v>121</v>
      </c>
      <c r="HJ47" s="6" t="n">
        <v>11</v>
      </c>
      <c r="HK47" s="6" t="n">
        <v>38.6</v>
      </c>
      <c r="HL47" s="6"/>
      <c r="HM47" s="6"/>
      <c r="HN47" s="6"/>
      <c r="HO47" s="6" t="n">
        <v>428</v>
      </c>
      <c r="HP47" s="6" t="n">
        <v>190</v>
      </c>
      <c r="HQ47" s="6" t="n">
        <v>0</v>
      </c>
      <c r="HR47" s="6" t="n">
        <v>0</v>
      </c>
      <c r="HS47" s="6" t="n">
        <v>42</v>
      </c>
      <c r="HT47" s="6" t="n">
        <v>386</v>
      </c>
      <c r="HU47" s="6" t="n">
        <v>9</v>
      </c>
      <c r="HV47" s="6" t="n">
        <v>13.2</v>
      </c>
      <c r="HW47" s="6"/>
      <c r="HX47" s="6"/>
      <c r="HY47" s="6"/>
      <c r="HZ47" s="6"/>
      <c r="IA47" s="82" t="n">
        <v>43906</v>
      </c>
      <c r="IB47" s="6" t="n">
        <v>125</v>
      </c>
      <c r="IC47" s="47" t="n">
        <v>22</v>
      </c>
      <c r="ID47" s="6" t="n">
        <v>3</v>
      </c>
      <c r="IE47" s="6" t="n">
        <v>0</v>
      </c>
      <c r="IF47" s="6" t="n">
        <v>13</v>
      </c>
      <c r="IG47" s="6" t="n">
        <v>109</v>
      </c>
      <c r="IH47" s="6" t="n">
        <v>3</v>
      </c>
      <c r="II47" s="6" t="n">
        <v>3.3</v>
      </c>
      <c r="IM47" s="6" t="n">
        <v>75</v>
      </c>
      <c r="IN47" s="47" t="n">
        <v>14</v>
      </c>
      <c r="IO47" s="6"/>
      <c r="IP47" s="6"/>
      <c r="IQ47" s="6"/>
      <c r="IR47" s="6" t="n">
        <v>75</v>
      </c>
      <c r="IS47" s="6"/>
      <c r="IT47" s="6" t="n">
        <v>3.9</v>
      </c>
      <c r="IU47" s="9"/>
      <c r="IV47" s="9"/>
      <c r="IW47" s="9"/>
      <c r="IX47" s="6" t="n">
        <v>118</v>
      </c>
      <c r="IY47" s="47" t="n">
        <v>15</v>
      </c>
      <c r="IZ47" s="6"/>
      <c r="JA47" s="6"/>
      <c r="JB47" s="6" t="n">
        <v>2</v>
      </c>
      <c r="JC47" s="6" t="n">
        <v>116</v>
      </c>
      <c r="JD47" s="6"/>
      <c r="JE47" s="6" t="n">
        <v>3.4</v>
      </c>
      <c r="JI47" s="6" t="n">
        <v>117</v>
      </c>
      <c r="JJ47" s="47" t="n">
        <v>21</v>
      </c>
      <c r="JK47" s="6" t="n">
        <v>5</v>
      </c>
      <c r="JL47" s="6" t="n">
        <v>0</v>
      </c>
      <c r="JM47" s="6" t="n">
        <v>8</v>
      </c>
      <c r="JN47" s="6" t="n">
        <v>104</v>
      </c>
      <c r="JO47" s="6"/>
      <c r="JP47" s="6" t="n">
        <v>0.4</v>
      </c>
      <c r="JT47" s="6" t="n">
        <v>112</v>
      </c>
      <c r="JU47" s="47" t="n">
        <v>15</v>
      </c>
      <c r="JV47" s="6" t="n">
        <v>2</v>
      </c>
      <c r="JW47" s="6" t="n">
        <v>0</v>
      </c>
      <c r="JX47" s="6" t="n">
        <v>13</v>
      </c>
      <c r="JY47" s="6" t="n">
        <v>97</v>
      </c>
      <c r="JZ47" s="6"/>
      <c r="KA47" s="6" t="n">
        <v>0.1</v>
      </c>
      <c r="KE47" s="6" t="n">
        <v>71</v>
      </c>
      <c r="KF47" s="47" t="n">
        <v>33</v>
      </c>
      <c r="KG47" s="6"/>
      <c r="KH47" s="6"/>
      <c r="KI47" s="6"/>
      <c r="KJ47" s="6" t="n">
        <v>71</v>
      </c>
      <c r="KK47" s="6"/>
      <c r="KL47" s="6" t="n">
        <v>2.2</v>
      </c>
      <c r="KP47" s="6" t="n">
        <v>140</v>
      </c>
      <c r="KQ47" s="47" t="n">
        <v>29</v>
      </c>
      <c r="KR47" s="6" t="n">
        <v>12</v>
      </c>
      <c r="KS47" s="48" t="n">
        <v>4</v>
      </c>
      <c r="KT47" s="6" t="n">
        <v>2</v>
      </c>
      <c r="KU47" s="6" t="n">
        <v>126</v>
      </c>
      <c r="KV47" s="6" t="n">
        <v>1</v>
      </c>
      <c r="KW47" s="6" t="n">
        <v>1.3</v>
      </c>
      <c r="LA47" s="6" t="n">
        <v>63</v>
      </c>
      <c r="LB47" s="47" t="n">
        <v>4</v>
      </c>
      <c r="LC47" s="6"/>
      <c r="LD47" s="6"/>
      <c r="LE47" s="6" t="n">
        <v>8</v>
      </c>
      <c r="LF47" s="6" t="n">
        <v>55</v>
      </c>
      <c r="LG47" s="6"/>
      <c r="LH47" s="6" t="n">
        <v>0.4</v>
      </c>
      <c r="LL47" s="6" t="n">
        <v>53</v>
      </c>
      <c r="LM47" s="47" t="n">
        <v>22</v>
      </c>
      <c r="LN47" s="6"/>
      <c r="LO47" s="6"/>
      <c r="LP47" s="6" t="n">
        <v>2</v>
      </c>
      <c r="LQ47" s="6" t="n">
        <v>51</v>
      </c>
      <c r="LR47" s="6"/>
      <c r="LS47" s="6" t="n">
        <v>0.2</v>
      </c>
      <c r="LW47" s="43" t="n">
        <v>1</v>
      </c>
      <c r="LX47" s="43" t="n">
        <v>0</v>
      </c>
      <c r="LY47" s="43"/>
      <c r="LZ47" s="43"/>
      <c r="MA47" s="43"/>
      <c r="MB47" s="43" t="n">
        <v>1</v>
      </c>
      <c r="MC47" s="43"/>
      <c r="MD47" s="43" t="n">
        <v>0.3</v>
      </c>
      <c r="MS47" s="43" t="n">
        <v>114</v>
      </c>
      <c r="MT47" s="43" t="n">
        <v>32</v>
      </c>
      <c r="MU47" s="43" t="n">
        <v>1</v>
      </c>
      <c r="MV47" s="43"/>
      <c r="MW47" s="43" t="n">
        <v>35</v>
      </c>
      <c r="MX47" s="43" t="n">
        <v>78</v>
      </c>
      <c r="MY47" s="43" t="n">
        <v>1</v>
      </c>
      <c r="MZ47" s="43" t="n">
        <v>1.6</v>
      </c>
      <c r="NO47" s="43" t="n">
        <v>12</v>
      </c>
      <c r="NP47" s="43" t="n">
        <v>5</v>
      </c>
      <c r="NQ47" s="43"/>
      <c r="NR47" s="43"/>
      <c r="NS47" s="43" t="n">
        <v>1</v>
      </c>
      <c r="NT47" s="43" t="n">
        <v>11</v>
      </c>
      <c r="NU47" s="43"/>
      <c r="NV47" s="43" t="n">
        <v>0.7</v>
      </c>
      <c r="NZ47" s="43" t="n">
        <v>56</v>
      </c>
      <c r="OA47" s="43" t="n">
        <v>3</v>
      </c>
      <c r="OB47" s="43"/>
      <c r="OC47" s="43"/>
      <c r="OD47" s="43" t="n">
        <v>16</v>
      </c>
      <c r="OE47" s="43" t="n">
        <v>40</v>
      </c>
      <c r="OF47" s="43"/>
      <c r="OG47" s="43" t="n">
        <v>0.6</v>
      </c>
      <c r="OK47" s="43" t="n">
        <v>50</v>
      </c>
      <c r="OL47" s="43" t="n">
        <v>10</v>
      </c>
      <c r="OM47" s="43"/>
      <c r="ON47" s="43"/>
      <c r="OO47" s="43"/>
      <c r="OP47" s="43" t="n">
        <v>50</v>
      </c>
      <c r="OQ47" s="43"/>
      <c r="OR47" s="43"/>
      <c r="OV47" s="43" t="n">
        <v>124</v>
      </c>
      <c r="OW47" s="43" t="n">
        <v>14</v>
      </c>
      <c r="OX47" s="43" t="n">
        <v>10</v>
      </c>
      <c r="OY47" s="43" t="n">
        <v>0</v>
      </c>
      <c r="OZ47" s="43" t="n">
        <v>26</v>
      </c>
      <c r="PA47" s="43" t="n">
        <v>88</v>
      </c>
      <c r="PB47" s="43"/>
      <c r="PC47" s="43" t="n">
        <v>3.1</v>
      </c>
      <c r="PG47" s="43" t="n">
        <v>18</v>
      </c>
      <c r="PH47" s="43" t="n">
        <v>12</v>
      </c>
      <c r="PI47" s="43"/>
      <c r="PJ47" s="43"/>
      <c r="PK47" s="43"/>
      <c r="PL47" s="43" t="n">
        <v>18</v>
      </c>
      <c r="PM47" s="43"/>
      <c r="PN47" s="43" t="n">
        <v>0.2</v>
      </c>
      <c r="QC47" s="43" t="n">
        <v>10</v>
      </c>
      <c r="QD47" s="43" t="n">
        <v>9</v>
      </c>
      <c r="QE47" s="43"/>
      <c r="QF47" s="43"/>
      <c r="QG47" s="43" t="n">
        <v>1</v>
      </c>
      <c r="QH47" s="43" t="n">
        <v>9</v>
      </c>
      <c r="QI47" s="43"/>
      <c r="QJ47" s="43" t="n">
        <v>1</v>
      </c>
      <c r="QN47" s="43" t="n">
        <v>99</v>
      </c>
      <c r="QO47" s="43" t="n">
        <v>6</v>
      </c>
      <c r="QP47" s="43" t="n">
        <v>3</v>
      </c>
      <c r="QQ47" s="43" t="n">
        <v>0</v>
      </c>
      <c r="QR47" s="43" t="n">
        <v>1</v>
      </c>
      <c r="QS47" s="43" t="n">
        <v>95</v>
      </c>
      <c r="QT47" s="43" t="n">
        <v>3</v>
      </c>
      <c r="QU47" s="43" t="n">
        <v>14.5</v>
      </c>
      <c r="QY47" s="43" t="n">
        <v>213</v>
      </c>
      <c r="QZ47" s="43" t="n">
        <v>20</v>
      </c>
      <c r="RA47" s="43"/>
      <c r="RB47" s="43"/>
      <c r="RC47" s="43" t="n">
        <v>4</v>
      </c>
      <c r="RD47" s="43" t="n">
        <v>209</v>
      </c>
      <c r="RE47" s="43" t="n">
        <v>2</v>
      </c>
      <c r="RF47" s="43" t="n">
        <v>24.6</v>
      </c>
      <c r="RJ47" s="43" t="n">
        <v>38</v>
      </c>
      <c r="RK47" s="43" t="n">
        <v>0</v>
      </c>
      <c r="RL47" s="43"/>
      <c r="RM47" s="43"/>
      <c r="RN47" s="43"/>
      <c r="RO47" s="43" t="n">
        <v>38</v>
      </c>
      <c r="RP47" s="43"/>
      <c r="RQ47" s="43" t="n">
        <v>7.4</v>
      </c>
      <c r="SF47" s="43" t="n">
        <v>22</v>
      </c>
      <c r="SG47" s="43" t="n">
        <v>3</v>
      </c>
      <c r="SH47" s="43"/>
      <c r="SI47" s="43"/>
      <c r="SJ47" s="43" t="n">
        <v>9</v>
      </c>
      <c r="SK47" s="43" t="n">
        <v>13</v>
      </c>
      <c r="SL47" s="43"/>
      <c r="SM47" s="43" t="n">
        <v>4.3</v>
      </c>
      <c r="SQ47" s="43" t="n">
        <v>98</v>
      </c>
      <c r="SR47" s="43" t="n">
        <v>13</v>
      </c>
      <c r="SS47" s="43"/>
      <c r="ST47" s="43"/>
      <c r="SU47" s="43" t="n">
        <v>20</v>
      </c>
      <c r="SV47" s="43" t="n">
        <v>78</v>
      </c>
      <c r="SW47" s="43" t="n">
        <v>2</v>
      </c>
      <c r="SX47" s="43" t="n">
        <v>9.9</v>
      </c>
      <c r="TB47" s="43" t="n">
        <v>112</v>
      </c>
      <c r="TC47" s="43" t="n">
        <v>8</v>
      </c>
      <c r="TD47" s="43"/>
      <c r="TE47" s="43"/>
      <c r="TF47" s="43" t="n">
        <v>9</v>
      </c>
      <c r="TG47" s="43" t="n">
        <v>103</v>
      </c>
      <c r="TH47" s="43" t="n">
        <v>4</v>
      </c>
      <c r="TI47" s="43" t="n">
        <v>26.2</v>
      </c>
      <c r="TM47" s="43" t="n">
        <v>331</v>
      </c>
      <c r="TN47" s="43" t="n">
        <v>103</v>
      </c>
      <c r="TO47" s="43" t="n">
        <v>4</v>
      </c>
      <c r="TP47" s="43" t="n">
        <v>1</v>
      </c>
      <c r="TQ47" s="43" t="n">
        <v>8</v>
      </c>
      <c r="TR47" s="43" t="n">
        <v>319</v>
      </c>
      <c r="TS47" s="43" t="n">
        <v>5</v>
      </c>
      <c r="TT47" s="43" t="n">
        <v>31.8</v>
      </c>
      <c r="TX47" s="43" t="n">
        <v>33</v>
      </c>
      <c r="TY47" s="43" t="n">
        <v>7</v>
      </c>
      <c r="TZ47" s="43"/>
      <c r="UA47" s="43"/>
      <c r="UB47" s="43"/>
      <c r="UC47" s="43" t="n">
        <v>33</v>
      </c>
      <c r="UD47" s="43" t="n">
        <v>1</v>
      </c>
      <c r="UE47" s="43" t="n">
        <v>27.3</v>
      </c>
      <c r="UT47" s="43" t="n">
        <v>5</v>
      </c>
      <c r="UU47" s="43" t="n">
        <v>0</v>
      </c>
      <c r="UV47" s="43"/>
      <c r="UW47" s="43"/>
      <c r="UX47" s="43" t="n">
        <v>2</v>
      </c>
      <c r="UY47" s="43" t="n">
        <v>3</v>
      </c>
      <c r="UZ47" s="43"/>
      <c r="VA47" s="43"/>
      <c r="VE47" s="43" t="n">
        <v>16</v>
      </c>
      <c r="VF47" s="43" t="n">
        <v>5</v>
      </c>
      <c r="VG47" s="43"/>
      <c r="VH47" s="43"/>
      <c r="VI47" s="43" t="n">
        <v>1</v>
      </c>
      <c r="VJ47" s="43" t="n">
        <v>15</v>
      </c>
      <c r="VK47" s="43"/>
      <c r="VL47" s="43" t="n">
        <v>0.4</v>
      </c>
      <c r="VP47" s="43" t="n">
        <v>18</v>
      </c>
      <c r="VQ47" s="43" t="n">
        <v>8</v>
      </c>
      <c r="VR47" s="43"/>
      <c r="VS47" s="43"/>
      <c r="VT47" s="43" t="n">
        <v>1</v>
      </c>
      <c r="VU47" s="43" t="n">
        <v>17</v>
      </c>
      <c r="VV47" s="43"/>
      <c r="VW47" s="43" t="n">
        <v>0.8</v>
      </c>
      <c r="WA47" s="43" t="n">
        <v>13</v>
      </c>
      <c r="WB47" s="43" t="n">
        <v>3</v>
      </c>
      <c r="WC47" s="43"/>
      <c r="WD47" s="43"/>
      <c r="WE47" s="43"/>
      <c r="WF47" s="43" t="n">
        <v>13</v>
      </c>
      <c r="WG47" s="43"/>
      <c r="WH47" s="43"/>
      <c r="WL47" s="43" t="n">
        <v>1</v>
      </c>
      <c r="WM47" s="43"/>
      <c r="WN47" s="43"/>
      <c r="WO47" s="43"/>
      <c r="WP47" s="43" t="n">
        <v>1</v>
      </c>
      <c r="WQ47" s="43" t="n">
        <v>0</v>
      </c>
      <c r="WR47" s="43"/>
      <c r="WS47" s="43"/>
      <c r="WW47" s="43" t="n">
        <v>1</v>
      </c>
      <c r="WX47" s="43"/>
      <c r="WY47" s="43"/>
      <c r="WZ47" s="43"/>
      <c r="XA47" s="43"/>
      <c r="XB47" s="43" t="n">
        <v>1</v>
      </c>
      <c r="XC47" s="43"/>
      <c r="XD47" s="43"/>
      <c r="XH47" s="43" t="n">
        <v>9</v>
      </c>
      <c r="XI47" s="43" t="n">
        <v>3</v>
      </c>
      <c r="XJ47" s="43"/>
      <c r="XK47" s="43"/>
      <c r="XL47" s="43"/>
      <c r="XM47" s="43" t="n">
        <v>9</v>
      </c>
      <c r="XN47" s="43"/>
      <c r="XO47" s="43" t="n">
        <v>0.5</v>
      </c>
      <c r="XS47" s="43" t="n">
        <v>4</v>
      </c>
      <c r="XT47" s="43" t="n">
        <v>4</v>
      </c>
      <c r="XU47" s="43"/>
      <c r="XV47" s="43"/>
      <c r="XW47" s="43"/>
      <c r="XX47" s="43" t="n">
        <v>4</v>
      </c>
      <c r="XY47" s="43"/>
      <c r="XZ47" s="43" t="n">
        <v>0.1</v>
      </c>
      <c r="ZK47" s="43" t="n">
        <v>3</v>
      </c>
      <c r="ZL47" s="43" t="n">
        <v>0</v>
      </c>
      <c r="ZM47" s="43" t="n">
        <v>1</v>
      </c>
      <c r="ZN47" s="43"/>
      <c r="ZO47" s="43"/>
      <c r="ZP47" s="43" t="n">
        <v>2</v>
      </c>
      <c r="ZQ47" s="43"/>
      <c r="ZR47" s="43" t="n">
        <v>0.1</v>
      </c>
      <c r="ZV47" s="43" t="n">
        <v>27</v>
      </c>
      <c r="ZW47" s="43" t="n">
        <v>0</v>
      </c>
      <c r="ZX47" s="43"/>
      <c r="ZY47" s="43"/>
      <c r="ZZ47" s="43" t="n">
        <v>3</v>
      </c>
      <c r="AAA47" s="43" t="n">
        <v>24</v>
      </c>
      <c r="AAB47" s="43"/>
      <c r="AAC47" s="43" t="n">
        <v>2.9</v>
      </c>
      <c r="AAG47" s="43" t="n">
        <v>33</v>
      </c>
      <c r="AAH47" s="43" t="n">
        <v>3</v>
      </c>
      <c r="AAI47" s="43"/>
      <c r="AAJ47" s="43"/>
      <c r="AAK47" s="43" t="n">
        <v>1</v>
      </c>
      <c r="AAL47" s="43" t="n">
        <v>32</v>
      </c>
      <c r="AAM47" s="43" t="n">
        <v>1</v>
      </c>
      <c r="AAN47" s="43" t="n">
        <v>8.3</v>
      </c>
      <c r="AAR47" s="43" t="n">
        <v>23</v>
      </c>
      <c r="AAS47" s="43" t="n">
        <v>8</v>
      </c>
      <c r="AAT47" s="43" t="n">
        <v>1</v>
      </c>
      <c r="AAU47" s="43"/>
      <c r="AAV47" s="43" t="n">
        <v>6</v>
      </c>
      <c r="AAW47" s="43" t="n">
        <v>16</v>
      </c>
      <c r="AAX47" s="43"/>
      <c r="AAY47" s="43" t="n">
        <v>2.3</v>
      </c>
      <c r="ABC47" s="43" t="n">
        <v>26</v>
      </c>
      <c r="ABD47" s="43" t="n">
        <v>8</v>
      </c>
      <c r="ABE47" s="43"/>
      <c r="ABF47" s="43"/>
      <c r="ABG47" s="43"/>
      <c r="ABH47" s="43" t="n">
        <v>26</v>
      </c>
      <c r="ABI47" s="43"/>
      <c r="ABJ47" s="43" t="n">
        <v>8.8</v>
      </c>
      <c r="ABN47" s="6" t="n">
        <v>23</v>
      </c>
      <c r="ABO47" s="47" t="n">
        <v>11</v>
      </c>
      <c r="ABP47" s="6"/>
      <c r="ABQ47" s="6"/>
      <c r="ABR47" s="6"/>
      <c r="ABS47" s="6" t="n">
        <v>23</v>
      </c>
      <c r="ABT47" s="6"/>
      <c r="ABU47" s="6" t="n">
        <v>5.7</v>
      </c>
      <c r="ABY47" s="6" t="n">
        <v>14</v>
      </c>
      <c r="ABZ47" s="47" t="n">
        <v>5</v>
      </c>
      <c r="ACA47" s="6"/>
      <c r="ACB47" s="6"/>
      <c r="ACC47" s="6" t="n">
        <v>1</v>
      </c>
      <c r="ACD47" s="6" t="n">
        <v>13</v>
      </c>
      <c r="ACE47" s="6"/>
      <c r="ACF47" s="6" t="n">
        <v>5.1</v>
      </c>
      <c r="ACJ47" s="6" t="n">
        <v>171</v>
      </c>
      <c r="ACK47" s="47" t="n">
        <v>56</v>
      </c>
      <c r="ACL47" s="6"/>
      <c r="ACM47" s="6"/>
      <c r="ACN47" s="6" t="n">
        <v>1</v>
      </c>
      <c r="ACO47" s="6" t="n">
        <v>170</v>
      </c>
      <c r="ACP47" s="6"/>
      <c r="ACQ47" s="6" t="n">
        <v>128.9</v>
      </c>
      <c r="ACU47" s="6" t="n">
        <v>30</v>
      </c>
      <c r="ACV47" s="47" t="n">
        <v>4</v>
      </c>
      <c r="ACW47" s="6"/>
      <c r="ACX47" s="6"/>
      <c r="ACY47" s="6" t="n">
        <v>1</v>
      </c>
      <c r="ACZ47" s="6" t="n">
        <v>29</v>
      </c>
      <c r="ADA47" s="6"/>
      <c r="ADB47" s="6" t="n">
        <v>15.9</v>
      </c>
      <c r="ADF47" s="6" t="n">
        <v>293</v>
      </c>
      <c r="ADG47" s="47" t="n">
        <v>104</v>
      </c>
      <c r="ADH47" s="6"/>
      <c r="ADI47" s="6"/>
      <c r="ADJ47" s="6"/>
      <c r="ADK47" s="6" t="n">
        <v>293</v>
      </c>
      <c r="ADL47" s="6" t="n">
        <v>2</v>
      </c>
      <c r="ADM47" s="6" t="n">
        <v>27.4</v>
      </c>
      <c r="ADQ47" s="6" t="n">
        <v>61</v>
      </c>
      <c r="ADR47" s="47" t="n">
        <v>17</v>
      </c>
      <c r="ADS47" s="6"/>
      <c r="ADT47" s="6"/>
      <c r="ADU47" s="6"/>
      <c r="ADV47" s="6" t="n">
        <v>61</v>
      </c>
      <c r="ADW47" s="6"/>
      <c r="ADX47" s="6" t="n">
        <v>11.2</v>
      </c>
      <c r="AEB47" s="6" t="n">
        <v>32</v>
      </c>
      <c r="AEC47" s="47" t="n">
        <v>2</v>
      </c>
      <c r="AED47" s="6" t="n">
        <v>1</v>
      </c>
      <c r="AEE47" s="48" t="n">
        <v>1</v>
      </c>
      <c r="AEF47" s="6" t="n">
        <v>1</v>
      </c>
      <c r="AEG47" s="6" t="n">
        <v>30</v>
      </c>
      <c r="AEH47" s="6"/>
      <c r="AEI47" s="6" t="n">
        <v>3.3</v>
      </c>
      <c r="AEM47" s="6" t="n">
        <v>219</v>
      </c>
      <c r="AEN47" s="47" t="n">
        <v>38</v>
      </c>
      <c r="AEO47" s="6" t="n">
        <v>1</v>
      </c>
      <c r="AEP47" s="6"/>
      <c r="AEQ47" s="6"/>
      <c r="AER47" s="6" t="n">
        <v>218</v>
      </c>
      <c r="AES47" s="6" t="n">
        <v>3</v>
      </c>
      <c r="AET47" s="6" t="n">
        <v>105.3</v>
      </c>
      <c r="AEX47" s="6" t="n">
        <v>49</v>
      </c>
      <c r="AEY47" s="47" t="n">
        <v>10</v>
      </c>
      <c r="AEZ47" s="6"/>
      <c r="AFA47" s="6"/>
      <c r="AFB47" s="6" t="n">
        <v>2</v>
      </c>
      <c r="AFC47" s="6" t="n">
        <v>47</v>
      </c>
      <c r="AFD47" s="6"/>
      <c r="AFE47" s="6" t="n">
        <v>11.9</v>
      </c>
      <c r="AFI47" s="6" t="n">
        <v>24</v>
      </c>
      <c r="AFJ47" s="47" t="n">
        <v>3</v>
      </c>
      <c r="AFK47" s="6"/>
      <c r="AFL47" s="6"/>
      <c r="AFM47" s="6"/>
      <c r="AFN47" s="6" t="n">
        <v>24</v>
      </c>
      <c r="AFO47" s="6"/>
      <c r="AFP47" s="6" t="n">
        <v>7.3</v>
      </c>
      <c r="AFT47" s="2" t="n">
        <v>0</v>
      </c>
      <c r="AFU47" s="2" t="n">
        <v>0</v>
      </c>
      <c r="AFV47" s="2" t="n">
        <v>0</v>
      </c>
      <c r="AFW47" s="2" t="n">
        <v>0</v>
      </c>
      <c r="AGE47" s="6" t="n">
        <v>48</v>
      </c>
      <c r="AGF47" s="47" t="n">
        <v>2</v>
      </c>
      <c r="AGG47" s="6"/>
      <c r="AGH47" s="6"/>
      <c r="AGI47" s="6" t="n">
        <v>1</v>
      </c>
      <c r="AGJ47" s="6" t="n">
        <v>47</v>
      </c>
      <c r="AGK47" s="6" t="n">
        <v>1</v>
      </c>
      <c r="AGL47" s="6" t="n">
        <v>5.5</v>
      </c>
      <c r="AGP47" s="6" t="n">
        <v>139</v>
      </c>
      <c r="AGQ47" s="47" t="n">
        <v>16</v>
      </c>
      <c r="AGR47" s="6"/>
      <c r="AGS47" s="6"/>
      <c r="AGT47" s="6" t="n">
        <v>9</v>
      </c>
      <c r="AGU47" s="6" t="n">
        <v>130</v>
      </c>
      <c r="AGV47" s="6" t="n">
        <v>1</v>
      </c>
      <c r="AGW47" s="6" t="n">
        <v>7.2</v>
      </c>
      <c r="AHA47" s="6" t="n">
        <v>51</v>
      </c>
      <c r="AHB47" s="47" t="n">
        <v>10</v>
      </c>
      <c r="AHC47" s="6" t="n">
        <v>2</v>
      </c>
      <c r="AHD47" s="6"/>
      <c r="AHE47" s="6"/>
      <c r="AHF47" s="6" t="n">
        <v>49</v>
      </c>
      <c r="AHG47" s="6"/>
      <c r="AHH47" s="6" t="n">
        <v>7.3</v>
      </c>
      <c r="AHL47" s="6" t="n">
        <v>19</v>
      </c>
      <c r="AHM47" s="6" t="n">
        <v>6</v>
      </c>
      <c r="AHN47" s="6"/>
      <c r="AHO47" s="6"/>
      <c r="AHP47" s="6" t="n">
        <v>1</v>
      </c>
      <c r="AHQ47" s="6" t="n">
        <v>18</v>
      </c>
      <c r="AHR47" s="6"/>
      <c r="AHS47" s="6" t="n">
        <v>9.1</v>
      </c>
      <c r="AHW47" s="6" t="n">
        <v>42</v>
      </c>
      <c r="AHX47" s="47" t="n">
        <v>4</v>
      </c>
      <c r="AHY47" s="6" t="n">
        <v>1</v>
      </c>
      <c r="AHZ47" s="6"/>
      <c r="AIA47" s="6"/>
      <c r="AIB47" s="6" t="n">
        <v>41</v>
      </c>
      <c r="AIC47" s="6" t="n">
        <v>2</v>
      </c>
      <c r="AID47" s="6" t="n">
        <v>14.6</v>
      </c>
      <c r="AIH47" s="6" t="n">
        <v>341</v>
      </c>
      <c r="AII47" s="47" t="n">
        <v>94</v>
      </c>
      <c r="AIJ47" s="6" t="n">
        <v>1</v>
      </c>
      <c r="AIK47" s="6" t="n">
        <v>0</v>
      </c>
      <c r="AIL47" s="6" t="n">
        <v>11</v>
      </c>
      <c r="AIM47" s="6" t="n">
        <v>329</v>
      </c>
      <c r="AIN47" s="6" t="n">
        <v>1</v>
      </c>
      <c r="AIO47" s="6" t="n">
        <v>9</v>
      </c>
      <c r="AIS47" s="6" t="n">
        <v>200</v>
      </c>
      <c r="AIT47" s="47" t="n">
        <v>49</v>
      </c>
      <c r="AIU47" s="6"/>
      <c r="AIV47" s="6"/>
      <c r="AIW47" s="6" t="n">
        <v>1</v>
      </c>
      <c r="AIX47" s="6" t="n">
        <v>199</v>
      </c>
      <c r="AIY47" s="6" t="n">
        <v>2</v>
      </c>
      <c r="AIZ47" s="6" t="n">
        <v>0.9</v>
      </c>
      <c r="AJD47" s="6" t="n">
        <v>245</v>
      </c>
      <c r="AJE47" s="47" t="n">
        <v>76</v>
      </c>
      <c r="AJF47" s="6"/>
      <c r="AJG47" s="6"/>
      <c r="AJH47" s="6" t="n">
        <v>2</v>
      </c>
      <c r="AJI47" s="6" t="n">
        <v>243</v>
      </c>
      <c r="AJJ47" s="6" t="n">
        <v>9</v>
      </c>
      <c r="AJK47" s="6" t="n">
        <v>24</v>
      </c>
      <c r="AJO47" s="6" t="n">
        <v>300</v>
      </c>
      <c r="AJP47" s="47" t="n">
        <v>52</v>
      </c>
      <c r="AJQ47" s="6" t="n">
        <v>5</v>
      </c>
      <c r="AJR47" s="48" t="n">
        <v>2</v>
      </c>
      <c r="AJS47" s="6" t="n">
        <v>27</v>
      </c>
      <c r="AJT47" s="6" t="n">
        <v>268</v>
      </c>
      <c r="AJU47" s="6" t="n">
        <v>1</v>
      </c>
      <c r="AJV47" s="6" t="n">
        <v>11.8</v>
      </c>
      <c r="AJY47" s="2" t="n">
        <v>261000</v>
      </c>
      <c r="AJZ47" s="6" t="n">
        <v>170</v>
      </c>
      <c r="AKA47" s="47" t="n">
        <v>41</v>
      </c>
      <c r="AKB47" s="6" t="n">
        <v>2</v>
      </c>
      <c r="AKC47" s="6" t="n">
        <v>0</v>
      </c>
      <c r="AKD47" s="6" t="n">
        <v>1</v>
      </c>
      <c r="AKE47" s="6" t="n">
        <v>167</v>
      </c>
      <c r="AKF47" s="6" t="n">
        <v>6</v>
      </c>
      <c r="AKG47" s="6" t="n">
        <v>34.4</v>
      </c>
      <c r="AKK47" s="6" t="n">
        <v>37</v>
      </c>
      <c r="AKL47" s="47" t="n">
        <v>9</v>
      </c>
      <c r="AKM47" s="6" t="n">
        <v>2</v>
      </c>
      <c r="AKN47" s="6" t="n">
        <v>1</v>
      </c>
      <c r="AKO47" s="6"/>
      <c r="AKP47" s="6" t="n">
        <v>35</v>
      </c>
      <c r="AKQ47" s="6" t="n">
        <v>1</v>
      </c>
      <c r="AKR47" s="6" t="n">
        <v>2.1</v>
      </c>
      <c r="AKV47" s="6" t="n">
        <v>77</v>
      </c>
      <c r="AKW47" s="47" t="n">
        <v>26</v>
      </c>
      <c r="AKX47" s="6" t="n">
        <v>1</v>
      </c>
      <c r="AKY47" s="6"/>
      <c r="AKZ47" s="6"/>
      <c r="ALA47" s="6" t="n">
        <v>76</v>
      </c>
      <c r="ALB47" s="6"/>
      <c r="ALC47" s="6"/>
      <c r="ALG47" s="6" t="n">
        <v>43</v>
      </c>
      <c r="ALH47" s="47" t="n">
        <v>17</v>
      </c>
      <c r="ALI47" s="6"/>
      <c r="ALJ47" s="6"/>
      <c r="ALK47" s="6" t="n">
        <v>4</v>
      </c>
      <c r="ALL47" s="6" t="n">
        <v>39</v>
      </c>
      <c r="ALM47" s="6" t="n">
        <v>1</v>
      </c>
      <c r="ALN47" s="6" t="n">
        <v>0.3</v>
      </c>
      <c r="ALR47" s="6" t="n">
        <v>244</v>
      </c>
      <c r="ALS47" s="47" t="n">
        <v>19</v>
      </c>
      <c r="ALT47" s="6"/>
      <c r="ALU47" s="6"/>
      <c r="ALV47" s="6" t="n">
        <v>10</v>
      </c>
      <c r="ALW47" s="6" t="n">
        <v>234</v>
      </c>
      <c r="ALX47" s="6"/>
      <c r="ALY47" s="6" t="n">
        <v>44</v>
      </c>
      <c r="AMC47" s="6" t="n">
        <v>43</v>
      </c>
      <c r="AMD47" s="6" t="n">
        <v>7</v>
      </c>
      <c r="AME47" s="6" t="n">
        <v>1</v>
      </c>
      <c r="AMF47" s="6" t="n">
        <v>0</v>
      </c>
      <c r="AMG47" s="6"/>
      <c r="AMH47" s="6" t="n">
        <v>42</v>
      </c>
      <c r="AMI47" s="6"/>
      <c r="AMJ47" s="6" t="n">
        <v>10</v>
      </c>
    </row>
    <row r="48" s="2" customFormat="true" ht="15.25" hidden="false" customHeight="false" outlineLevel="0" collapsed="false">
      <c r="A48" s="82" t="n">
        <v>43907</v>
      </c>
      <c r="B48" s="7" t="n">
        <v>181955</v>
      </c>
      <c r="C48" s="6" t="n">
        <f aca="false">(B48-B47)</f>
        <v>12328</v>
      </c>
      <c r="D48" s="7" t="n">
        <v>7163</v>
      </c>
      <c r="E48" s="6" t="n">
        <f aca="false">(D48-D47)</f>
        <v>630</v>
      </c>
      <c r="F48" s="7" t="n">
        <v>78340</v>
      </c>
      <c r="G48" s="7" t="n">
        <v>96438</v>
      </c>
      <c r="H48" s="7" t="n">
        <v>6162</v>
      </c>
      <c r="I48" s="6"/>
      <c r="J48" s="6" t="n">
        <v>100804</v>
      </c>
      <c r="K48" s="71" t="n">
        <f aca="false">J48-J47</f>
        <v>12293</v>
      </c>
      <c r="L48" s="6" t="n">
        <v>3921</v>
      </c>
      <c r="M48" s="71" t="n">
        <f aca="false">L48-L47</f>
        <v>619</v>
      </c>
      <c r="N48" s="6" t="n">
        <v>8236</v>
      </c>
      <c r="O48" s="6" t="n">
        <v>74</v>
      </c>
      <c r="P48" s="6" t="n">
        <v>75</v>
      </c>
      <c r="Q48" s="6" t="n">
        <v>0</v>
      </c>
      <c r="R48" s="6" t="n">
        <v>1137</v>
      </c>
      <c r="S48" s="6" t="n">
        <v>7024</v>
      </c>
      <c r="T48" s="6" t="n">
        <v>59</v>
      </c>
      <c r="U48" s="6" t="n">
        <v>160.6</v>
      </c>
      <c r="V48" s="6"/>
      <c r="W48" s="74" t="n">
        <v>286716</v>
      </c>
      <c r="X48" s="6"/>
      <c r="Y48" s="6" t="n">
        <v>27980</v>
      </c>
      <c r="Z48" s="6" t="n">
        <v>3233</v>
      </c>
      <c r="AA48" s="6" t="n">
        <v>2158</v>
      </c>
      <c r="AB48" s="6" t="n">
        <v>349</v>
      </c>
      <c r="AC48" s="6" t="n">
        <v>2749</v>
      </c>
      <c r="AD48" s="6" t="n">
        <v>23073</v>
      </c>
      <c r="AE48" s="6" t="n">
        <v>1851</v>
      </c>
      <c r="AF48" s="6" t="n">
        <v>462.8</v>
      </c>
      <c r="AG48" s="6"/>
      <c r="AH48" s="94" t="n">
        <v>137962</v>
      </c>
      <c r="AI48" s="6"/>
      <c r="AJ48" s="6" t="n">
        <v>14991</v>
      </c>
      <c r="AK48" s="6" t="n">
        <v>1053</v>
      </c>
      <c r="AL48" s="6" t="n">
        <v>853</v>
      </c>
      <c r="AM48" s="6" t="n">
        <v>129</v>
      </c>
      <c r="AN48" s="6" t="n">
        <v>4590</v>
      </c>
      <c r="AO48" s="6" t="n">
        <v>9548</v>
      </c>
      <c r="AP48" s="6" t="n">
        <v>0</v>
      </c>
      <c r="AQ48" s="6" t="n">
        <v>178.5</v>
      </c>
      <c r="AR48" s="6"/>
      <c r="AS48" s="6"/>
      <c r="AT48" s="6"/>
      <c r="AU48" s="6" t="n">
        <v>6633</v>
      </c>
      <c r="AV48" s="6" t="n">
        <v>1210</v>
      </c>
      <c r="AW48" s="6" t="n">
        <v>148</v>
      </c>
      <c r="AX48" s="6" t="n">
        <v>21</v>
      </c>
      <c r="AY48" s="6" t="n">
        <v>12</v>
      </c>
      <c r="AZ48" s="6" t="n">
        <v>6473</v>
      </c>
      <c r="BA48" s="6" t="n">
        <v>400</v>
      </c>
      <c r="BB48" s="6" t="n">
        <v>101.6</v>
      </c>
      <c r="BC48" s="6"/>
      <c r="BD48" s="6"/>
      <c r="BE48" s="6"/>
      <c r="BF48" s="6" t="n">
        <v>7241</v>
      </c>
      <c r="BG48" s="6" t="n">
        <v>1428</v>
      </c>
      <c r="BH48" s="6" t="n">
        <v>15</v>
      </c>
      <c r="BI48" s="6" t="n">
        <v>4</v>
      </c>
      <c r="BJ48" s="6" t="n">
        <v>65</v>
      </c>
      <c r="BK48" s="6" t="n">
        <v>7161</v>
      </c>
      <c r="BL48" s="6" t="n">
        <v>2</v>
      </c>
      <c r="BM48" s="6" t="n">
        <v>86.4</v>
      </c>
      <c r="BN48" s="6"/>
      <c r="BO48" s="6"/>
      <c r="BP48" s="6"/>
      <c r="BQ48" s="6" t="n">
        <v>9682</v>
      </c>
      <c r="BR48" s="6" t="n">
        <v>1837</v>
      </c>
      <c r="BS48" s="6" t="n">
        <v>342</v>
      </c>
      <c r="BT48" s="6" t="n">
        <v>50</v>
      </c>
      <c r="BU48" s="6" t="n">
        <v>530</v>
      </c>
      <c r="BV48" s="6" t="n">
        <v>8810</v>
      </c>
      <c r="BW48" s="6" t="n">
        <v>272</v>
      </c>
      <c r="BX48" s="6" t="n">
        <v>207.1</v>
      </c>
      <c r="BY48" s="6"/>
      <c r="BZ48" s="6"/>
      <c r="CA48" s="6"/>
      <c r="CB48" s="6" t="n">
        <v>895</v>
      </c>
      <c r="CC48" s="6" t="n">
        <v>56</v>
      </c>
      <c r="CD48" s="6" t="n">
        <v>27</v>
      </c>
      <c r="CE48" s="6" t="n">
        <v>3</v>
      </c>
      <c r="CF48" s="6" t="n">
        <v>144</v>
      </c>
      <c r="CG48" s="6" t="n">
        <v>724</v>
      </c>
      <c r="CH48" s="6" t="n">
        <v>41</v>
      </c>
      <c r="CI48" s="6" t="n">
        <v>7.1</v>
      </c>
      <c r="CJ48" s="6"/>
      <c r="CK48" s="6" t="n">
        <v>15151</v>
      </c>
      <c r="CL48" s="6"/>
      <c r="CM48" s="6" t="n">
        <v>4547</v>
      </c>
      <c r="CN48" s="6" t="n">
        <v>879</v>
      </c>
      <c r="CO48" s="6" t="n">
        <v>85</v>
      </c>
      <c r="CP48" s="6" t="n">
        <v>17</v>
      </c>
      <c r="CQ48" s="6" t="n">
        <v>74</v>
      </c>
      <c r="CR48" s="6" t="n">
        <v>4388</v>
      </c>
      <c r="CS48" s="6" t="n">
        <v>12</v>
      </c>
      <c r="CT48" s="6" t="n">
        <v>13.7</v>
      </c>
      <c r="CU48" s="6"/>
      <c r="CV48" s="6" t="n">
        <v>40123</v>
      </c>
      <c r="CW48" s="6"/>
      <c r="CX48" s="6" t="n">
        <v>2353</v>
      </c>
      <c r="CY48" s="6" t="n">
        <v>136</v>
      </c>
      <c r="CZ48" s="6" t="n">
        <v>19</v>
      </c>
      <c r="DA48" s="6" t="n">
        <v>5</v>
      </c>
      <c r="DB48" s="6" t="n">
        <v>4</v>
      </c>
      <c r="DC48" s="6" t="n">
        <v>2330</v>
      </c>
      <c r="DD48" s="6" t="n">
        <v>0</v>
      </c>
      <c r="DE48" s="6" t="n">
        <v>271.9</v>
      </c>
      <c r="DF48" s="6"/>
      <c r="DG48" s="6"/>
      <c r="DH48" s="6"/>
      <c r="DI48" s="6" t="n">
        <v>1543</v>
      </c>
      <c r="DJ48" s="6" t="n">
        <v>152</v>
      </c>
      <c r="DK48" s="6" t="n">
        <v>55</v>
      </c>
      <c r="DL48" s="6" t="n">
        <v>20</v>
      </c>
      <c r="DM48" s="6" t="n">
        <v>52</v>
      </c>
      <c r="DN48" s="6" t="n">
        <v>1436</v>
      </c>
      <c r="DO48" s="6" t="n">
        <v>20</v>
      </c>
      <c r="DP48" s="6" t="n">
        <v>22.7</v>
      </c>
      <c r="DQ48" s="6"/>
      <c r="DR48" s="6"/>
      <c r="DS48" s="6"/>
      <c r="DT48" s="6" t="n">
        <v>1121</v>
      </c>
      <c r="DU48" s="6" t="n">
        <v>81</v>
      </c>
      <c r="DV48" s="6" t="n">
        <v>7</v>
      </c>
      <c r="DW48" s="6" t="n">
        <v>4</v>
      </c>
      <c r="DX48" s="6" t="n">
        <v>1</v>
      </c>
      <c r="DY48" s="6" t="n">
        <v>1113</v>
      </c>
      <c r="DZ48" s="6" t="n">
        <v>2</v>
      </c>
      <c r="EA48" s="6" t="n">
        <v>111</v>
      </c>
      <c r="EB48" s="6"/>
      <c r="EC48" s="6"/>
      <c r="ED48" s="6"/>
      <c r="EE48" s="6" t="n">
        <v>1413</v>
      </c>
      <c r="EF48" s="6" t="n">
        <v>278</v>
      </c>
      <c r="EG48" s="6" t="n">
        <v>24</v>
      </c>
      <c r="EH48" s="6" t="n">
        <v>4</v>
      </c>
      <c r="EI48" s="6" t="n">
        <v>2</v>
      </c>
      <c r="EJ48" s="6" t="n">
        <v>1387</v>
      </c>
      <c r="EK48" s="6" t="n">
        <v>45</v>
      </c>
      <c r="EL48" s="6" t="n">
        <v>82.5</v>
      </c>
      <c r="EM48" s="6"/>
      <c r="EN48" s="6"/>
      <c r="EO48" s="6"/>
      <c r="EP48" s="6" t="n">
        <v>1337</v>
      </c>
      <c r="EQ48" s="6" t="n">
        <v>83</v>
      </c>
      <c r="ER48" s="6" t="n">
        <v>3</v>
      </c>
      <c r="ES48" s="6" t="n">
        <v>0</v>
      </c>
      <c r="ET48" s="6" t="n">
        <v>1</v>
      </c>
      <c r="EU48" s="6" t="n">
        <v>1333</v>
      </c>
      <c r="EV48" s="6" t="n">
        <v>27</v>
      </c>
      <c r="EW48" s="6" t="n">
        <v>246.6</v>
      </c>
      <c r="EX48" s="6"/>
      <c r="EY48" s="6"/>
      <c r="EZ48" s="6"/>
      <c r="FA48" s="6" t="n">
        <v>914</v>
      </c>
      <c r="FB48" s="6" t="n">
        <v>50</v>
      </c>
      <c r="FC48" s="6" t="n">
        <v>4</v>
      </c>
      <c r="FD48" s="6" t="n">
        <v>2</v>
      </c>
      <c r="FE48" s="6" t="n">
        <v>1</v>
      </c>
      <c r="FF48" s="6" t="n">
        <v>909</v>
      </c>
      <c r="FG48" s="6" t="n">
        <v>10</v>
      </c>
      <c r="FH48" s="6" t="n">
        <v>157.8</v>
      </c>
      <c r="FI48" s="6"/>
      <c r="FJ48" s="6"/>
      <c r="FK48" s="6"/>
      <c r="FL48" s="6" t="n">
        <v>1058</v>
      </c>
      <c r="FM48" s="6" t="n">
        <v>172</v>
      </c>
      <c r="FN48" s="6" t="n">
        <v>10</v>
      </c>
      <c r="FO48" s="6" t="n">
        <v>6</v>
      </c>
      <c r="FP48" s="6" t="n">
        <v>1</v>
      </c>
      <c r="FQ48" s="6" t="n">
        <v>1047</v>
      </c>
      <c r="FR48" s="6" t="n">
        <v>33</v>
      </c>
      <c r="FS48" s="6" t="n">
        <v>91.3</v>
      </c>
      <c r="FT48" s="6"/>
      <c r="FU48" s="6"/>
      <c r="FV48" s="6"/>
      <c r="FW48" s="6" t="n">
        <v>1018</v>
      </c>
      <c r="FX48" s="6" t="n">
        <v>158</v>
      </c>
      <c r="FY48" s="6" t="n">
        <v>3</v>
      </c>
      <c r="FZ48" s="6" t="n">
        <v>2</v>
      </c>
      <c r="GA48" s="6" t="n">
        <v>8</v>
      </c>
      <c r="GB48" s="6" t="n">
        <v>1007</v>
      </c>
      <c r="GC48" s="6" t="n">
        <v>12</v>
      </c>
      <c r="GD48" s="6" t="n">
        <v>113</v>
      </c>
      <c r="GE48" s="6"/>
      <c r="GF48" s="6"/>
      <c r="GG48" s="6"/>
      <c r="GH48" s="6" t="n">
        <v>439</v>
      </c>
      <c r="GI48" s="6" t="n">
        <v>38</v>
      </c>
      <c r="GJ48" s="6" t="n">
        <v>0</v>
      </c>
      <c r="GK48" s="6" t="n">
        <v>0</v>
      </c>
      <c r="GL48" s="6" t="n">
        <v>4</v>
      </c>
      <c r="GM48" s="6" t="n">
        <v>435</v>
      </c>
      <c r="GN48" s="6" t="n">
        <v>0</v>
      </c>
      <c r="GO48" s="6" t="n">
        <v>152.4</v>
      </c>
      <c r="GP48" s="6"/>
      <c r="GQ48" s="6"/>
      <c r="GR48" s="6"/>
      <c r="GS48" s="6" t="n">
        <v>227</v>
      </c>
      <c r="GT48" s="6" t="n">
        <v>13</v>
      </c>
      <c r="GU48" s="6" t="n">
        <v>1</v>
      </c>
      <c r="GV48" s="6" t="n">
        <v>1</v>
      </c>
      <c r="GW48" s="6" t="n">
        <v>81</v>
      </c>
      <c r="GX48" s="6" t="n">
        <v>145</v>
      </c>
      <c r="GY48" s="6" t="n">
        <v>1</v>
      </c>
      <c r="GZ48" s="6" t="n">
        <v>133.4</v>
      </c>
      <c r="HA48" s="6"/>
      <c r="HB48" s="6"/>
      <c r="HC48" s="6"/>
      <c r="HD48" s="6" t="n">
        <v>243</v>
      </c>
      <c r="HE48" s="6" t="n">
        <v>17</v>
      </c>
      <c r="HF48" s="6" t="n">
        <v>0</v>
      </c>
      <c r="HG48" s="6" t="n">
        <v>0</v>
      </c>
      <c r="HH48" s="6" t="n">
        <v>109</v>
      </c>
      <c r="HI48" s="6" t="n">
        <v>134</v>
      </c>
      <c r="HJ48" s="6" t="n">
        <v>11</v>
      </c>
      <c r="HK48" s="6" t="n">
        <v>41.5</v>
      </c>
      <c r="HL48" s="6"/>
      <c r="HM48" s="6"/>
      <c r="HN48" s="6"/>
      <c r="HO48" s="6" t="n">
        <v>566</v>
      </c>
      <c r="HP48" s="6" t="n">
        <v>138</v>
      </c>
      <c r="HQ48" s="6" t="n">
        <v>0</v>
      </c>
      <c r="HR48" s="6" t="n">
        <v>0</v>
      </c>
      <c r="HS48" s="6" t="n">
        <v>42</v>
      </c>
      <c r="HT48" s="6" t="n">
        <v>524</v>
      </c>
      <c r="HU48" s="6" t="n">
        <v>9</v>
      </c>
      <c r="HV48" s="6" t="n">
        <v>17.5</v>
      </c>
      <c r="HW48" s="6"/>
      <c r="HX48" s="6"/>
      <c r="HY48" s="6"/>
      <c r="HZ48" s="6"/>
      <c r="IA48" s="82" t="n">
        <v>43907</v>
      </c>
      <c r="IB48" s="6" t="n">
        <v>177</v>
      </c>
      <c r="IC48" s="47" t="n">
        <v>52</v>
      </c>
      <c r="ID48" s="6" t="n">
        <v>4</v>
      </c>
      <c r="IE48" s="48" t="n">
        <v>1</v>
      </c>
      <c r="IF48" s="6"/>
      <c r="IG48" s="6" t="n">
        <v>173</v>
      </c>
      <c r="IH48" s="6" t="n">
        <v>3</v>
      </c>
      <c r="II48" s="6" t="n">
        <v>4.7</v>
      </c>
      <c r="IJ48" s="9"/>
      <c r="IK48" s="9"/>
      <c r="IL48" s="9"/>
      <c r="IM48" s="6" t="n">
        <v>156</v>
      </c>
      <c r="IN48" s="47" t="n">
        <v>81</v>
      </c>
      <c r="IO48" s="6"/>
      <c r="IP48" s="6"/>
      <c r="IQ48" s="6"/>
      <c r="IR48" s="6" t="n">
        <v>156</v>
      </c>
      <c r="IS48" s="6"/>
      <c r="IT48" s="6" t="n">
        <v>8.2</v>
      </c>
      <c r="IX48" s="6" t="n">
        <v>133</v>
      </c>
      <c r="IY48" s="47" t="n">
        <v>15</v>
      </c>
      <c r="IZ48" s="6"/>
      <c r="JA48" s="6"/>
      <c r="JB48" s="6" t="n">
        <v>6</v>
      </c>
      <c r="JC48" s="6" t="n">
        <v>127</v>
      </c>
      <c r="JD48" s="6"/>
      <c r="JE48" s="6" t="n">
        <v>3.8</v>
      </c>
      <c r="JI48" s="6" t="n">
        <v>134</v>
      </c>
      <c r="JJ48" s="47" t="n">
        <v>17</v>
      </c>
      <c r="JK48" s="6" t="n">
        <v>5</v>
      </c>
      <c r="JL48" s="6" t="n">
        <v>0</v>
      </c>
      <c r="JM48" s="6" t="n">
        <v>8</v>
      </c>
      <c r="JN48" s="6" t="n">
        <v>121</v>
      </c>
      <c r="JO48" s="6"/>
      <c r="JP48" s="6" t="n">
        <v>0.5</v>
      </c>
      <c r="JT48" s="6" t="n">
        <v>129</v>
      </c>
      <c r="JU48" s="47" t="n">
        <v>17</v>
      </c>
      <c r="JV48" s="6" t="n">
        <v>2</v>
      </c>
      <c r="JW48" s="6" t="n">
        <v>0</v>
      </c>
      <c r="JX48" s="6" t="n">
        <v>13</v>
      </c>
      <c r="JY48" s="6" t="n">
        <v>114</v>
      </c>
      <c r="JZ48" s="6"/>
      <c r="KA48" s="6" t="n">
        <v>0.1</v>
      </c>
      <c r="KE48" s="6" t="n">
        <v>86</v>
      </c>
      <c r="KF48" s="47" t="n">
        <v>15</v>
      </c>
      <c r="KG48" s="6"/>
      <c r="KH48" s="6"/>
      <c r="KI48" s="6" t="n">
        <v>1</v>
      </c>
      <c r="KJ48" s="6" t="n">
        <v>85</v>
      </c>
      <c r="KK48" s="6" t="n">
        <v>8</v>
      </c>
      <c r="KL48" s="6" t="n">
        <v>2.6</v>
      </c>
      <c r="KP48" s="6" t="n">
        <v>142</v>
      </c>
      <c r="KQ48" s="47" t="n">
        <v>2</v>
      </c>
      <c r="KR48" s="6" t="n">
        <v>12</v>
      </c>
      <c r="KS48" s="6" t="n">
        <v>0</v>
      </c>
      <c r="KT48" s="6" t="n">
        <v>5</v>
      </c>
      <c r="KU48" s="6" t="n">
        <v>125</v>
      </c>
      <c r="KV48" s="6" t="n">
        <v>1</v>
      </c>
      <c r="KW48" s="6" t="n">
        <v>1.3</v>
      </c>
      <c r="LA48" s="6" t="n">
        <v>93</v>
      </c>
      <c r="LB48" s="47" t="n">
        <v>30</v>
      </c>
      <c r="LC48" s="6"/>
      <c r="LD48" s="6"/>
      <c r="LE48" s="6" t="n">
        <v>8</v>
      </c>
      <c r="LF48" s="6" t="n">
        <v>85</v>
      </c>
      <c r="LG48" s="6"/>
      <c r="LH48" s="6" t="n">
        <v>0.6</v>
      </c>
      <c r="LL48" s="6" t="n">
        <v>184</v>
      </c>
      <c r="LM48" s="47" t="n">
        <v>131</v>
      </c>
      <c r="LN48" s="6" t="n">
        <v>1</v>
      </c>
      <c r="LO48" s="48" t="n">
        <v>1</v>
      </c>
      <c r="LP48" s="6" t="n">
        <v>2</v>
      </c>
      <c r="LQ48" s="6" t="n">
        <v>181</v>
      </c>
      <c r="LR48" s="6"/>
      <c r="LS48" s="6" t="n">
        <v>0.8</v>
      </c>
      <c r="LW48" s="43" t="n">
        <v>1</v>
      </c>
      <c r="LX48" s="43" t="n">
        <v>0</v>
      </c>
      <c r="LY48" s="43"/>
      <c r="LZ48" s="43"/>
      <c r="MA48" s="43"/>
      <c r="MB48" s="43" t="n">
        <v>1</v>
      </c>
      <c r="MC48" s="43"/>
      <c r="MD48" s="43" t="n">
        <v>0.3</v>
      </c>
      <c r="MS48" s="43" t="n">
        <v>147</v>
      </c>
      <c r="MT48" s="43" t="n">
        <v>33</v>
      </c>
      <c r="MU48" s="43" t="n">
        <v>1</v>
      </c>
      <c r="MV48" s="43"/>
      <c r="MW48" s="43" t="n">
        <v>35</v>
      </c>
      <c r="MX48" s="43" t="n">
        <v>111</v>
      </c>
      <c r="MY48" s="43" t="n">
        <v>1</v>
      </c>
      <c r="MZ48" s="43" t="n">
        <v>2.1</v>
      </c>
      <c r="NO48" s="43" t="n">
        <v>12</v>
      </c>
      <c r="NP48" s="43" t="n">
        <v>0</v>
      </c>
      <c r="NQ48" s="43"/>
      <c r="NR48" s="43"/>
      <c r="NS48" s="43" t="n">
        <v>1</v>
      </c>
      <c r="NT48" s="43" t="n">
        <v>11</v>
      </c>
      <c r="NU48" s="43"/>
      <c r="NV48" s="43" t="n">
        <v>0.7</v>
      </c>
      <c r="NZ48" s="43" t="n">
        <v>61</v>
      </c>
      <c r="OA48" s="43" t="n">
        <v>5</v>
      </c>
      <c r="OB48" s="43"/>
      <c r="OC48" s="43"/>
      <c r="OD48" s="43" t="n">
        <v>16</v>
      </c>
      <c r="OE48" s="43" t="n">
        <v>45</v>
      </c>
      <c r="OF48" s="43"/>
      <c r="OG48" s="43" t="n">
        <v>0.6</v>
      </c>
      <c r="OK48" s="43" t="n">
        <v>54</v>
      </c>
      <c r="OL48" s="43" t="n">
        <v>4</v>
      </c>
      <c r="OM48" s="43"/>
      <c r="ON48" s="43"/>
      <c r="OO48" s="43"/>
      <c r="OP48" s="43" t="n">
        <v>54</v>
      </c>
      <c r="OQ48" s="43" t="n">
        <v>1</v>
      </c>
      <c r="OR48" s="43"/>
      <c r="OV48" s="43" t="n">
        <v>133</v>
      </c>
      <c r="OW48" s="43" t="n">
        <v>9</v>
      </c>
      <c r="OX48" s="43" t="n">
        <v>10</v>
      </c>
      <c r="OY48" s="43" t="n">
        <v>0</v>
      </c>
      <c r="OZ48" s="43" t="n">
        <v>32</v>
      </c>
      <c r="PA48" s="43" t="n">
        <v>91</v>
      </c>
      <c r="PB48" s="43"/>
      <c r="PC48" s="43" t="n">
        <v>3.3</v>
      </c>
      <c r="PG48" s="43" t="n">
        <v>47</v>
      </c>
      <c r="PH48" s="43" t="n">
        <v>29</v>
      </c>
      <c r="PI48" s="43"/>
      <c r="PJ48" s="43"/>
      <c r="PK48" s="43"/>
      <c r="PL48" s="43" t="n">
        <v>47</v>
      </c>
      <c r="PM48" s="43"/>
      <c r="PN48" s="43" t="n">
        <v>0.6</v>
      </c>
      <c r="QC48" s="43" t="n">
        <v>29</v>
      </c>
      <c r="QD48" s="43" t="n">
        <v>19</v>
      </c>
      <c r="QE48" s="43"/>
      <c r="QF48" s="43"/>
      <c r="QG48" s="43" t="n">
        <v>1</v>
      </c>
      <c r="QH48" s="43" t="n">
        <v>28</v>
      </c>
      <c r="QI48" s="43"/>
      <c r="QJ48" s="43" t="n">
        <v>2.8</v>
      </c>
      <c r="QN48" s="43" t="n">
        <v>109</v>
      </c>
      <c r="QO48" s="43" t="n">
        <v>10</v>
      </c>
      <c r="QP48" s="43" t="n">
        <v>3</v>
      </c>
      <c r="QQ48" s="43" t="n">
        <v>0</v>
      </c>
      <c r="QR48" s="43" t="n">
        <v>3</v>
      </c>
      <c r="QS48" s="43" t="n">
        <v>103</v>
      </c>
      <c r="QT48" s="43" t="n">
        <v>3</v>
      </c>
      <c r="QU48" s="43" t="n">
        <v>16</v>
      </c>
      <c r="QY48" s="43" t="n">
        <v>298</v>
      </c>
      <c r="QZ48" s="43" t="n">
        <v>85</v>
      </c>
      <c r="RA48" s="43"/>
      <c r="RB48" s="43"/>
      <c r="RC48" s="43" t="n">
        <v>4</v>
      </c>
      <c r="RD48" s="43" t="n">
        <v>294</v>
      </c>
      <c r="RE48" s="43" t="n">
        <v>4</v>
      </c>
      <c r="RF48" s="43" t="n">
        <v>34.4</v>
      </c>
      <c r="RJ48" s="43" t="n">
        <v>39</v>
      </c>
      <c r="RK48" s="43" t="n">
        <v>1</v>
      </c>
      <c r="RL48" s="43"/>
      <c r="RM48" s="43"/>
      <c r="RN48" s="43"/>
      <c r="RO48" s="43" t="n">
        <v>39</v>
      </c>
      <c r="RP48" s="43"/>
      <c r="RQ48" s="43" t="n">
        <v>7.6</v>
      </c>
      <c r="SF48" s="43" t="n">
        <v>22</v>
      </c>
      <c r="SG48" s="43" t="n">
        <v>0</v>
      </c>
      <c r="SH48" s="43"/>
      <c r="SI48" s="43"/>
      <c r="SJ48" s="43" t="n">
        <v>9</v>
      </c>
      <c r="SK48" s="43" t="n">
        <v>13</v>
      </c>
      <c r="SL48" s="43"/>
      <c r="SM48" s="43" t="n">
        <v>4.3</v>
      </c>
      <c r="SQ48" s="43" t="n">
        <v>98</v>
      </c>
      <c r="SR48" s="43" t="n">
        <v>0</v>
      </c>
      <c r="SS48" s="43"/>
      <c r="ST48" s="43"/>
      <c r="SU48" s="43" t="n">
        <v>23</v>
      </c>
      <c r="SV48" s="43" t="n">
        <v>75</v>
      </c>
      <c r="SW48" s="43" t="n">
        <v>2</v>
      </c>
      <c r="SX48" s="43" t="n">
        <v>9.9</v>
      </c>
      <c r="TB48" s="43" t="n">
        <v>123</v>
      </c>
      <c r="TC48" s="43" t="n">
        <v>11</v>
      </c>
      <c r="TD48" s="43"/>
      <c r="TE48" s="43"/>
      <c r="TF48" s="43" t="n">
        <v>9</v>
      </c>
      <c r="TG48" s="43" t="n">
        <v>114</v>
      </c>
      <c r="TH48" s="43" t="n">
        <v>4</v>
      </c>
      <c r="TI48" s="43" t="n">
        <v>28.8</v>
      </c>
      <c r="TM48" s="43" t="n">
        <v>352</v>
      </c>
      <c r="TN48" s="43" t="n">
        <v>21</v>
      </c>
      <c r="TO48" s="43" t="n">
        <v>4</v>
      </c>
      <c r="TP48" s="43" t="n">
        <v>0</v>
      </c>
      <c r="TQ48" s="43" t="n">
        <v>8</v>
      </c>
      <c r="TR48" s="43" t="n">
        <v>340</v>
      </c>
      <c r="TS48" s="43" t="n">
        <v>5</v>
      </c>
      <c r="TT48" s="43" t="n">
        <v>33.8</v>
      </c>
      <c r="TX48" s="43" t="n">
        <v>46</v>
      </c>
      <c r="TY48" s="43" t="n">
        <v>13</v>
      </c>
      <c r="TZ48" s="43"/>
      <c r="UA48" s="43"/>
      <c r="UB48" s="43"/>
      <c r="UC48" s="43" t="n">
        <v>46</v>
      </c>
      <c r="UD48" s="43" t="n">
        <v>1</v>
      </c>
      <c r="UE48" s="43" t="n">
        <v>38.1</v>
      </c>
      <c r="UT48" s="43" t="n">
        <v>8</v>
      </c>
      <c r="UU48" s="43" t="n">
        <v>3</v>
      </c>
      <c r="UV48" s="43"/>
      <c r="UW48" s="43"/>
      <c r="UX48" s="43" t="n">
        <v>3</v>
      </c>
      <c r="UY48" s="43" t="n">
        <v>5</v>
      </c>
      <c r="UZ48" s="43"/>
      <c r="VA48" s="43"/>
      <c r="VE48" s="43" t="n">
        <v>21</v>
      </c>
      <c r="VF48" s="43" t="n">
        <v>5</v>
      </c>
      <c r="VG48" s="43"/>
      <c r="VH48" s="43"/>
      <c r="VI48" s="43" t="n">
        <v>1</v>
      </c>
      <c r="VJ48" s="43" t="n">
        <v>20</v>
      </c>
      <c r="VK48" s="43"/>
      <c r="VL48" s="43" t="n">
        <v>0.5</v>
      </c>
      <c r="VP48" s="43" t="n">
        <v>28</v>
      </c>
      <c r="VQ48" s="43" t="n">
        <v>10</v>
      </c>
      <c r="VR48" s="43"/>
      <c r="VS48" s="43"/>
      <c r="VT48" s="43" t="n">
        <v>1</v>
      </c>
      <c r="VU48" s="43" t="n">
        <v>27</v>
      </c>
      <c r="VV48" s="43"/>
      <c r="VW48" s="43" t="n">
        <v>1.3</v>
      </c>
      <c r="WA48" s="43" t="n">
        <v>13</v>
      </c>
      <c r="WB48" s="43"/>
      <c r="WC48" s="43"/>
      <c r="WD48" s="43"/>
      <c r="WE48" s="43"/>
      <c r="WF48" s="43" t="n">
        <v>13</v>
      </c>
      <c r="WG48" s="43"/>
      <c r="WH48" s="43"/>
      <c r="WL48" s="43" t="n">
        <v>1</v>
      </c>
      <c r="WM48" s="43"/>
      <c r="WN48" s="43"/>
      <c r="WO48" s="43"/>
      <c r="WP48" s="43" t="n">
        <v>1</v>
      </c>
      <c r="WQ48" s="43" t="n">
        <v>0</v>
      </c>
      <c r="WR48" s="43"/>
      <c r="WS48" s="43"/>
      <c r="WW48" s="43" t="n">
        <v>1</v>
      </c>
      <c r="WX48" s="43"/>
      <c r="WY48" s="43"/>
      <c r="WZ48" s="43"/>
      <c r="XA48" s="43"/>
      <c r="XB48" s="43" t="n">
        <v>1</v>
      </c>
      <c r="XC48" s="43"/>
      <c r="XD48" s="43"/>
      <c r="XH48" s="43" t="n">
        <v>10</v>
      </c>
      <c r="XI48" s="43" t="n">
        <v>1</v>
      </c>
      <c r="XJ48" s="43"/>
      <c r="XK48" s="43"/>
      <c r="XL48" s="43"/>
      <c r="XM48" s="43" t="n">
        <v>10</v>
      </c>
      <c r="XN48" s="43"/>
      <c r="XO48" s="43" t="n">
        <v>0.5</v>
      </c>
      <c r="XS48" s="43" t="n">
        <v>8</v>
      </c>
      <c r="XT48" s="43" t="n">
        <v>4</v>
      </c>
      <c r="XU48" s="43"/>
      <c r="XV48" s="43"/>
      <c r="XW48" s="43"/>
      <c r="XX48" s="43" t="n">
        <v>8</v>
      </c>
      <c r="XY48" s="43"/>
      <c r="XZ48" s="43" t="n">
        <v>0.2</v>
      </c>
      <c r="ZK48" s="43" t="n">
        <v>7</v>
      </c>
      <c r="ZL48" s="43" t="n">
        <v>4</v>
      </c>
      <c r="ZM48" s="43" t="n">
        <v>1</v>
      </c>
      <c r="ZN48" s="43"/>
      <c r="ZO48" s="43"/>
      <c r="ZP48" s="43" t="n">
        <v>6</v>
      </c>
      <c r="ZQ48" s="43"/>
      <c r="ZR48" s="43" t="n">
        <v>0.2</v>
      </c>
      <c r="ZV48" s="43" t="n">
        <v>36</v>
      </c>
      <c r="ZW48" s="43" t="n">
        <v>9</v>
      </c>
      <c r="ZX48" s="43"/>
      <c r="ZY48" s="43"/>
      <c r="ZZ48" s="43" t="n">
        <v>3</v>
      </c>
      <c r="AAA48" s="43" t="n">
        <v>33</v>
      </c>
      <c r="AAB48" s="43"/>
      <c r="AAC48" s="43" t="n">
        <v>3.8</v>
      </c>
      <c r="AAG48" s="43" t="n">
        <v>33</v>
      </c>
      <c r="AAH48" s="43" t="n">
        <v>0</v>
      </c>
      <c r="AAI48" s="43"/>
      <c r="AAJ48" s="43"/>
      <c r="AAK48" s="43" t="n">
        <v>1</v>
      </c>
      <c r="AAL48" s="43" t="n">
        <v>32</v>
      </c>
      <c r="AAM48" s="43" t="n">
        <v>1</v>
      </c>
      <c r="AAN48" s="43" t="n">
        <v>8.3</v>
      </c>
      <c r="AAR48" s="43" t="n">
        <v>25</v>
      </c>
      <c r="AAS48" s="43" t="n">
        <v>2</v>
      </c>
      <c r="AAT48" s="43" t="n">
        <v>1</v>
      </c>
      <c r="AAU48" s="43"/>
      <c r="AAV48" s="43" t="n">
        <v>6</v>
      </c>
      <c r="AAW48" s="43" t="n">
        <v>18</v>
      </c>
      <c r="AAX48" s="43"/>
      <c r="AAY48" s="43" t="n">
        <v>2.5</v>
      </c>
      <c r="ABC48" s="43" t="n">
        <v>45</v>
      </c>
      <c r="ABD48" s="43" t="n">
        <v>19</v>
      </c>
      <c r="ABE48" s="43"/>
      <c r="ABF48" s="43"/>
      <c r="ABG48" s="43" t="n">
        <v>1</v>
      </c>
      <c r="ABH48" s="43" t="n">
        <v>44</v>
      </c>
      <c r="ABI48" s="43" t="n">
        <v>2</v>
      </c>
      <c r="ABJ48" s="43" t="n">
        <v>15.2</v>
      </c>
      <c r="ABN48" s="6" t="n">
        <v>29</v>
      </c>
      <c r="ABO48" s="47" t="n">
        <v>6</v>
      </c>
      <c r="ABP48" s="6"/>
      <c r="ABQ48" s="6"/>
      <c r="ABR48" s="6" t="n">
        <v>1</v>
      </c>
      <c r="ABS48" s="6" t="n">
        <v>28</v>
      </c>
      <c r="ABT48" s="6" t="n">
        <v>1</v>
      </c>
      <c r="ABU48" s="6" t="n">
        <v>7.2</v>
      </c>
      <c r="ABY48" s="6" t="n">
        <v>17</v>
      </c>
      <c r="ABZ48" s="47" t="n">
        <v>3</v>
      </c>
      <c r="ACA48" s="6"/>
      <c r="ACB48" s="6"/>
      <c r="ACC48" s="6" t="n">
        <v>1</v>
      </c>
      <c r="ACD48" s="6" t="n">
        <v>16</v>
      </c>
      <c r="ACE48" s="6"/>
      <c r="ACF48" s="6" t="n">
        <v>6.2</v>
      </c>
      <c r="ACJ48" s="6" t="n">
        <v>205</v>
      </c>
      <c r="ACK48" s="47" t="n">
        <v>34</v>
      </c>
      <c r="ACL48" s="6"/>
      <c r="ACM48" s="6"/>
      <c r="ACN48" s="6" t="n">
        <v>1</v>
      </c>
      <c r="ACO48" s="6" t="n">
        <v>204</v>
      </c>
      <c r="ACP48" s="6"/>
      <c r="ACQ48" s="6" t="n">
        <v>154.5</v>
      </c>
      <c r="ACU48" s="6" t="n">
        <v>34</v>
      </c>
      <c r="ACV48" s="47" t="n">
        <v>4</v>
      </c>
      <c r="ACW48" s="6"/>
      <c r="ACX48" s="6"/>
      <c r="ACY48" s="6" t="n">
        <v>1</v>
      </c>
      <c r="ACZ48" s="6" t="n">
        <v>33</v>
      </c>
      <c r="ADA48" s="6"/>
      <c r="ADB48" s="6" t="n">
        <v>18</v>
      </c>
      <c r="ADF48" s="6" t="n">
        <v>344</v>
      </c>
      <c r="ADG48" s="47" t="n">
        <v>51</v>
      </c>
      <c r="ADH48" s="6"/>
      <c r="ADI48" s="6"/>
      <c r="ADJ48" s="6" t="n">
        <v>3</v>
      </c>
      <c r="ADK48" s="6" t="n">
        <v>341</v>
      </c>
      <c r="ADL48" s="6" t="n">
        <v>2</v>
      </c>
      <c r="ADM48" s="6" t="n">
        <v>32.1</v>
      </c>
      <c r="ADQ48" s="6" t="n">
        <v>72</v>
      </c>
      <c r="ADR48" s="47" t="n">
        <v>11</v>
      </c>
      <c r="ADS48" s="6"/>
      <c r="ADT48" s="6"/>
      <c r="ADU48" s="6"/>
      <c r="ADV48" s="6" t="n">
        <v>72</v>
      </c>
      <c r="ADW48" s="6"/>
      <c r="ADX48" s="6" t="n">
        <v>13.2</v>
      </c>
      <c r="AEB48" s="6" t="n">
        <v>39</v>
      </c>
      <c r="AEC48" s="47" t="n">
        <v>7</v>
      </c>
      <c r="AED48" s="6" t="n">
        <v>1</v>
      </c>
      <c r="AEE48" s="6"/>
      <c r="AEF48" s="6" t="n">
        <v>2</v>
      </c>
      <c r="AEG48" s="6" t="n">
        <v>36</v>
      </c>
      <c r="AEH48" s="6"/>
      <c r="AEI48" s="6" t="n">
        <v>4</v>
      </c>
      <c r="AEM48" s="6" t="n">
        <v>253</v>
      </c>
      <c r="AEN48" s="47" t="n">
        <v>34</v>
      </c>
      <c r="AEO48" s="6" t="n">
        <v>1</v>
      </c>
      <c r="AEP48" s="6"/>
      <c r="AEQ48" s="6"/>
      <c r="AER48" s="6" t="n">
        <v>252</v>
      </c>
      <c r="AES48" s="6" t="n">
        <v>3</v>
      </c>
      <c r="AET48" s="6" t="n">
        <v>121.7</v>
      </c>
      <c r="AEX48" s="6" t="n">
        <v>57</v>
      </c>
      <c r="AEY48" s="47" t="n">
        <v>8</v>
      </c>
      <c r="AEZ48" s="6"/>
      <c r="AFA48" s="6"/>
      <c r="AFB48" s="6" t="n">
        <v>3</v>
      </c>
      <c r="AFC48" s="6" t="n">
        <v>54</v>
      </c>
      <c r="AFD48" s="6"/>
      <c r="AFE48" s="6" t="n">
        <v>13.9</v>
      </c>
      <c r="AFI48" s="6" t="n">
        <v>25</v>
      </c>
      <c r="AFJ48" s="47" t="n">
        <v>1</v>
      </c>
      <c r="AFK48" s="6"/>
      <c r="AFL48" s="6"/>
      <c r="AFM48" s="6" t="n">
        <v>2</v>
      </c>
      <c r="AFN48" s="6" t="n">
        <v>23</v>
      </c>
      <c r="AFO48" s="6"/>
      <c r="AFP48" s="6" t="n">
        <v>7.6</v>
      </c>
      <c r="AFT48" s="2" t="n">
        <v>0</v>
      </c>
      <c r="AFU48" s="2" t="n">
        <v>0</v>
      </c>
      <c r="AFV48" s="2" t="n">
        <v>0</v>
      </c>
      <c r="AFW48" s="2" t="n">
        <v>0</v>
      </c>
      <c r="AGE48" s="6" t="n">
        <v>57</v>
      </c>
      <c r="AGF48" s="47" t="n">
        <v>9</v>
      </c>
      <c r="AGG48" s="6"/>
      <c r="AGH48" s="6"/>
      <c r="AGI48" s="6" t="n">
        <v>1</v>
      </c>
      <c r="AGJ48" s="6" t="n">
        <v>56</v>
      </c>
      <c r="AGK48" s="6" t="n">
        <v>2</v>
      </c>
      <c r="AGL48" s="6" t="n">
        <v>6.5</v>
      </c>
      <c r="AGP48" s="6" t="n">
        <v>168</v>
      </c>
      <c r="AGQ48" s="47" t="n">
        <v>29</v>
      </c>
      <c r="AGR48" s="6"/>
      <c r="AGS48" s="6"/>
      <c r="AGT48" s="6" t="n">
        <v>9</v>
      </c>
      <c r="AGU48" s="6" t="n">
        <v>159</v>
      </c>
      <c r="AGV48" s="6" t="n">
        <v>2</v>
      </c>
      <c r="AGW48" s="6" t="n">
        <v>8.7</v>
      </c>
      <c r="AHA48" s="6" t="n">
        <v>62</v>
      </c>
      <c r="AHB48" s="47" t="n">
        <v>11</v>
      </c>
      <c r="AHC48" s="6" t="n">
        <v>2</v>
      </c>
      <c r="AHD48" s="6"/>
      <c r="AHE48" s="6"/>
      <c r="AHF48" s="6" t="n">
        <v>60</v>
      </c>
      <c r="AHG48" s="6"/>
      <c r="AHH48" s="6" t="n">
        <v>8.9</v>
      </c>
      <c r="AHL48" s="6" t="n">
        <v>24</v>
      </c>
      <c r="AHM48" s="47" t="n">
        <v>5</v>
      </c>
      <c r="AHN48" s="6"/>
      <c r="AHO48" s="6"/>
      <c r="AHP48" s="6" t="n">
        <v>1</v>
      </c>
      <c r="AHQ48" s="6" t="n">
        <v>23</v>
      </c>
      <c r="AHR48" s="6"/>
      <c r="AHS48" s="6" t="n">
        <v>11.5</v>
      </c>
      <c r="AHW48" s="6" t="n">
        <v>51</v>
      </c>
      <c r="AHX48" s="47" t="n">
        <v>9</v>
      </c>
      <c r="AHY48" s="6" t="n">
        <v>1</v>
      </c>
      <c r="AHZ48" s="6"/>
      <c r="AIA48" s="6"/>
      <c r="AIB48" s="6" t="n">
        <v>50</v>
      </c>
      <c r="AIC48" s="6" t="n">
        <v>2</v>
      </c>
      <c r="AID48" s="6" t="n">
        <v>17.7</v>
      </c>
      <c r="AIH48" s="6" t="n">
        <v>422</v>
      </c>
      <c r="AII48" s="47" t="n">
        <v>81</v>
      </c>
      <c r="AIJ48" s="6" t="n">
        <v>4</v>
      </c>
      <c r="AIK48" s="48" t="n">
        <v>3</v>
      </c>
      <c r="AIL48" s="6" t="n">
        <v>11</v>
      </c>
      <c r="AIM48" s="6" t="n">
        <v>407</v>
      </c>
      <c r="AIN48" s="6" t="n">
        <v>1</v>
      </c>
      <c r="AIO48" s="6" t="n">
        <v>11.2</v>
      </c>
      <c r="AIS48" s="6" t="n">
        <v>234</v>
      </c>
      <c r="AIT48" s="47" t="n">
        <v>34</v>
      </c>
      <c r="AIU48" s="6"/>
      <c r="AIV48" s="6"/>
      <c r="AIW48" s="6" t="n">
        <v>2</v>
      </c>
      <c r="AIX48" s="6" t="n">
        <v>232</v>
      </c>
      <c r="AIY48" s="6" t="n">
        <v>2</v>
      </c>
      <c r="AIZ48" s="6" t="n">
        <v>1.1</v>
      </c>
      <c r="AJD48" s="6" t="n">
        <v>331</v>
      </c>
      <c r="AJE48" s="47" t="n">
        <v>86</v>
      </c>
      <c r="AJF48" s="6" t="n">
        <v>1</v>
      </c>
      <c r="AJG48" s="48" t="n">
        <v>1</v>
      </c>
      <c r="AJH48" s="6" t="n">
        <v>3</v>
      </c>
      <c r="AJI48" s="6" t="n">
        <v>327</v>
      </c>
      <c r="AJJ48" s="6" t="n">
        <v>18</v>
      </c>
      <c r="AJK48" s="6" t="n">
        <v>32.5</v>
      </c>
      <c r="AJO48" s="6" t="n">
        <v>375</v>
      </c>
      <c r="AJP48" s="47" t="n">
        <v>75</v>
      </c>
      <c r="AJQ48" s="6" t="n">
        <v>5</v>
      </c>
      <c r="AJR48" s="6" t="n">
        <v>0</v>
      </c>
      <c r="AJS48" s="6" t="n">
        <v>27</v>
      </c>
      <c r="AJT48" s="6" t="n">
        <v>343</v>
      </c>
      <c r="AJU48" s="6" t="n">
        <v>1</v>
      </c>
      <c r="AJV48" s="6" t="n">
        <v>14.7</v>
      </c>
      <c r="AJY48" s="2" t="n">
        <v>270000</v>
      </c>
      <c r="AJZ48" s="6" t="n">
        <v>170</v>
      </c>
      <c r="AKA48" s="6" t="n">
        <v>0</v>
      </c>
      <c r="AKB48" s="6" t="n">
        <v>2</v>
      </c>
      <c r="AKC48" s="6" t="n">
        <v>0</v>
      </c>
      <c r="AKD48" s="6" t="n">
        <v>5</v>
      </c>
      <c r="AKE48" s="6" t="n">
        <v>163</v>
      </c>
      <c r="AKF48" s="6" t="n">
        <v>6</v>
      </c>
      <c r="AKG48" s="6" t="n">
        <v>34.4</v>
      </c>
      <c r="AKK48" s="6" t="n">
        <v>58</v>
      </c>
      <c r="AKL48" s="47" t="n">
        <v>21</v>
      </c>
      <c r="AKM48" s="6" t="n">
        <v>2</v>
      </c>
      <c r="AKN48" s="6" t="n">
        <v>0</v>
      </c>
      <c r="AKO48" s="6"/>
      <c r="AKP48" s="6" t="n">
        <v>56</v>
      </c>
      <c r="AKQ48" s="6" t="n">
        <v>2</v>
      </c>
      <c r="AKR48" s="6" t="n">
        <v>3.3</v>
      </c>
      <c r="AKV48" s="6" t="n">
        <v>81</v>
      </c>
      <c r="AKW48" s="47" t="n">
        <v>4</v>
      </c>
      <c r="AKX48" s="6" t="n">
        <v>1</v>
      </c>
      <c r="AKY48" s="6"/>
      <c r="AKZ48" s="6"/>
      <c r="ALA48" s="6" t="n">
        <v>80</v>
      </c>
      <c r="ALB48" s="6" t="n">
        <v>10</v>
      </c>
      <c r="ALC48" s="6"/>
      <c r="ALG48" s="6" t="n">
        <v>53</v>
      </c>
      <c r="ALH48" s="47" t="n">
        <v>10</v>
      </c>
      <c r="ALI48" s="6"/>
      <c r="ALJ48" s="6"/>
      <c r="ALK48" s="6" t="n">
        <v>4</v>
      </c>
      <c r="ALL48" s="6" t="n">
        <v>49</v>
      </c>
      <c r="ALM48" s="6" t="n">
        <v>1</v>
      </c>
      <c r="ALN48" s="6" t="n">
        <v>0.4</v>
      </c>
      <c r="ALR48" s="6" t="n">
        <v>278</v>
      </c>
      <c r="ALS48" s="47" t="n">
        <v>34</v>
      </c>
      <c r="ALT48" s="6"/>
      <c r="ALU48" s="6"/>
      <c r="ALV48" s="6" t="n">
        <v>10</v>
      </c>
      <c r="ALW48" s="6" t="n">
        <v>268</v>
      </c>
      <c r="ALX48" s="6" t="n">
        <v>1</v>
      </c>
      <c r="ALY48" s="6" t="n">
        <v>50.2</v>
      </c>
      <c r="AMC48" s="6" t="n">
        <v>55</v>
      </c>
      <c r="AMD48" s="6" t="n">
        <v>12</v>
      </c>
      <c r="AME48" s="6" t="n">
        <v>1</v>
      </c>
      <c r="AMF48" s="6" t="n">
        <v>0</v>
      </c>
      <c r="AMG48" s="6"/>
      <c r="AMH48" s="6" t="n">
        <v>54</v>
      </c>
      <c r="AMI48" s="6"/>
      <c r="AMJ48" s="6" t="n">
        <v>12.7</v>
      </c>
    </row>
    <row r="49" s="2" customFormat="true" ht="15.25" hidden="false" customHeight="false" outlineLevel="0" collapsed="false">
      <c r="A49" s="82" t="n">
        <v>43908</v>
      </c>
      <c r="B49" s="7" t="n">
        <v>198308</v>
      </c>
      <c r="C49" s="6" t="n">
        <f aca="false">(B49-B48)</f>
        <v>16353</v>
      </c>
      <c r="D49" s="7" t="n">
        <v>7984</v>
      </c>
      <c r="E49" s="6" t="n">
        <f aca="false">(D49-D48)</f>
        <v>821</v>
      </c>
      <c r="F49" s="7" t="n">
        <v>81734</v>
      </c>
      <c r="G49" s="7" t="n">
        <v>108513</v>
      </c>
      <c r="H49" s="7" t="n">
        <v>7020</v>
      </c>
      <c r="I49" s="6"/>
      <c r="J49" s="6" t="n">
        <v>117073</v>
      </c>
      <c r="K49" s="71" t="n">
        <f aca="false">J49-J48</f>
        <v>16269</v>
      </c>
      <c r="L49" s="6" t="n">
        <v>4734</v>
      </c>
      <c r="M49" s="71" t="n">
        <f aca="false">L49-L48</f>
        <v>813</v>
      </c>
      <c r="N49" s="6" t="n">
        <v>8320</v>
      </c>
      <c r="O49" s="6" t="n">
        <v>84</v>
      </c>
      <c r="P49" s="6" t="n">
        <v>81</v>
      </c>
      <c r="Q49" s="6" t="n">
        <v>6</v>
      </c>
      <c r="R49" s="6" t="n">
        <v>1401</v>
      </c>
      <c r="S49" s="6" t="n">
        <v>6838</v>
      </c>
      <c r="T49" s="6" t="n">
        <v>59</v>
      </c>
      <c r="U49" s="6" t="n">
        <v>162.3</v>
      </c>
      <c r="V49" s="6"/>
      <c r="W49" s="74" t="n">
        <v>295647</v>
      </c>
      <c r="X49" s="6"/>
      <c r="Y49" s="6" t="n">
        <v>31506</v>
      </c>
      <c r="Z49" s="6" t="n">
        <v>3526</v>
      </c>
      <c r="AA49" s="6" t="n">
        <v>2503</v>
      </c>
      <c r="AB49" s="6" t="n">
        <v>345</v>
      </c>
      <c r="AC49" s="6" t="n">
        <v>2941</v>
      </c>
      <c r="AD49" s="6" t="n">
        <v>26062</v>
      </c>
      <c r="AE49" s="6" t="n">
        <v>2060</v>
      </c>
      <c r="AF49" s="6" t="n">
        <v>521.1</v>
      </c>
      <c r="AG49" s="6"/>
      <c r="AH49" s="94" t="n">
        <v>148657</v>
      </c>
      <c r="AI49" s="6"/>
      <c r="AJ49" s="6" t="n">
        <v>16169</v>
      </c>
      <c r="AK49" s="6" t="n">
        <v>1178</v>
      </c>
      <c r="AL49" s="6" t="n">
        <v>988</v>
      </c>
      <c r="AM49" s="6" t="n">
        <v>135</v>
      </c>
      <c r="AN49" s="6" t="n">
        <v>5389</v>
      </c>
      <c r="AO49" s="6" t="n">
        <v>9792</v>
      </c>
      <c r="AP49" s="6" t="n">
        <v>0</v>
      </c>
      <c r="AQ49" s="6" t="n">
        <v>192.5</v>
      </c>
      <c r="AR49" s="6"/>
      <c r="AS49" s="6"/>
      <c r="AT49" s="6"/>
      <c r="AU49" s="6" t="n">
        <v>7730</v>
      </c>
      <c r="AV49" s="6" t="n">
        <v>1097</v>
      </c>
      <c r="AW49" s="6" t="n">
        <v>175</v>
      </c>
      <c r="AX49" s="6" t="n">
        <v>27</v>
      </c>
      <c r="AY49" s="6" t="n">
        <v>602</v>
      </c>
      <c r="AZ49" s="6" t="n">
        <v>6953</v>
      </c>
      <c r="BA49" s="6" t="n">
        <v>699</v>
      </c>
      <c r="BB49" s="6" t="n">
        <v>118.4</v>
      </c>
      <c r="BC49" s="6"/>
      <c r="BD49" s="6"/>
      <c r="BE49" s="6"/>
      <c r="BF49" s="6" t="n">
        <v>9367</v>
      </c>
      <c r="BG49" s="6" t="n">
        <v>2126</v>
      </c>
      <c r="BH49" s="6" t="n">
        <v>26</v>
      </c>
      <c r="BI49" s="6" t="n">
        <v>11</v>
      </c>
      <c r="BJ49" s="6" t="n">
        <v>67</v>
      </c>
      <c r="BK49" s="6" t="n">
        <v>9274</v>
      </c>
      <c r="BL49" s="6" t="n">
        <v>2</v>
      </c>
      <c r="BM49" s="6" t="n">
        <v>111.8</v>
      </c>
      <c r="BN49" s="6"/>
      <c r="BO49" s="6"/>
      <c r="BP49" s="6"/>
      <c r="BQ49" s="6" t="n">
        <v>11826</v>
      </c>
      <c r="BR49" s="6" t="n">
        <v>2144</v>
      </c>
      <c r="BS49" s="6" t="n">
        <v>533</v>
      </c>
      <c r="BT49" s="6" t="n">
        <v>191</v>
      </c>
      <c r="BU49" s="6" t="n">
        <v>1028</v>
      </c>
      <c r="BV49" s="6" t="n">
        <v>10265</v>
      </c>
      <c r="BW49" s="6" t="n">
        <v>563</v>
      </c>
      <c r="BX49" s="6" t="n">
        <v>252.9</v>
      </c>
      <c r="BY49" s="6"/>
      <c r="BZ49" s="6"/>
      <c r="CA49" s="6"/>
      <c r="CB49" s="6" t="n">
        <v>878</v>
      </c>
      <c r="CC49" s="6" t="n">
        <v>-17</v>
      </c>
      <c r="CD49" s="6" t="n">
        <v>29</v>
      </c>
      <c r="CE49" s="6" t="n">
        <v>2</v>
      </c>
      <c r="CF49" s="6" t="n">
        <v>144</v>
      </c>
      <c r="CG49" s="6" t="n">
        <v>705</v>
      </c>
      <c r="CH49" s="6" t="n">
        <v>41</v>
      </c>
      <c r="CI49" s="6" t="n">
        <v>6.9</v>
      </c>
      <c r="CJ49" s="6"/>
      <c r="CK49" s="6" t="n">
        <v>15353</v>
      </c>
      <c r="CL49" s="6"/>
      <c r="CM49" s="6" t="n">
        <v>6439</v>
      </c>
      <c r="CN49" s="6" t="n">
        <v>1892</v>
      </c>
      <c r="CO49" s="6" t="n">
        <v>109</v>
      </c>
      <c r="CP49" s="6" t="n">
        <v>24</v>
      </c>
      <c r="CQ49" s="6" t="n">
        <v>106</v>
      </c>
      <c r="CR49" s="6" t="n">
        <v>6224</v>
      </c>
      <c r="CS49" s="6" t="n">
        <v>12</v>
      </c>
      <c r="CT49" s="6" t="n">
        <v>19.5</v>
      </c>
      <c r="CU49" s="6"/>
      <c r="CV49" s="6" t="n">
        <v>53327</v>
      </c>
      <c r="CW49" s="6"/>
      <c r="CX49" s="6" t="n">
        <v>2742</v>
      </c>
      <c r="CY49" s="6" t="n">
        <v>389</v>
      </c>
      <c r="CZ49" s="6" t="n">
        <v>27</v>
      </c>
      <c r="DA49" s="6" t="n">
        <v>8</v>
      </c>
      <c r="DB49" s="6" t="n">
        <v>15</v>
      </c>
      <c r="DC49" s="6" t="n">
        <v>2700</v>
      </c>
      <c r="DD49" s="6" t="n">
        <v>0</v>
      </c>
      <c r="DE49" s="6" t="n">
        <v>316.8</v>
      </c>
      <c r="DF49" s="6"/>
      <c r="DG49" s="6"/>
      <c r="DH49" s="6"/>
      <c r="DI49" s="6" t="n">
        <v>1950</v>
      </c>
      <c r="DJ49" s="6" t="n">
        <v>407</v>
      </c>
      <c r="DK49" s="6" t="n">
        <v>71</v>
      </c>
      <c r="DL49" s="6" t="n">
        <v>16</v>
      </c>
      <c r="DM49" s="6" t="n">
        <v>65</v>
      </c>
      <c r="DN49" s="6" t="n">
        <v>1814</v>
      </c>
      <c r="DO49" s="6" t="n">
        <v>20</v>
      </c>
      <c r="DP49" s="6" t="n">
        <v>28.7</v>
      </c>
      <c r="DQ49" s="6"/>
      <c r="DR49" s="6"/>
      <c r="DS49" s="6"/>
      <c r="DT49" s="6" t="n">
        <v>1196</v>
      </c>
      <c r="DU49" s="6" t="n">
        <v>75</v>
      </c>
      <c r="DV49" s="6" t="n">
        <v>8</v>
      </c>
      <c r="DW49" s="6" t="n">
        <v>1</v>
      </c>
      <c r="DX49" s="6" t="n">
        <v>1</v>
      </c>
      <c r="DY49" s="6" t="n">
        <v>1187</v>
      </c>
      <c r="DZ49" s="6" t="n">
        <v>12</v>
      </c>
      <c r="EA49" s="6" t="n">
        <v>118.4</v>
      </c>
      <c r="EB49" s="6"/>
      <c r="EC49" s="6"/>
      <c r="ED49" s="6"/>
      <c r="EE49" s="6" t="n">
        <v>1705</v>
      </c>
      <c r="EF49" s="6" t="n">
        <v>292</v>
      </c>
      <c r="EG49" s="6" t="n">
        <v>43</v>
      </c>
      <c r="EH49" s="6" t="n">
        <v>19</v>
      </c>
      <c r="EI49" s="6" t="n">
        <v>2</v>
      </c>
      <c r="EJ49" s="6" t="n">
        <v>1660</v>
      </c>
      <c r="EK49" s="6" t="n">
        <v>45</v>
      </c>
      <c r="EL49" s="6" t="n">
        <v>99.5</v>
      </c>
      <c r="EM49" s="6"/>
      <c r="EN49" s="6"/>
      <c r="EO49" s="6"/>
      <c r="EP49" s="6" t="n">
        <v>1470</v>
      </c>
      <c r="EQ49" s="6" t="n">
        <v>133</v>
      </c>
      <c r="ER49" s="6" t="n">
        <v>3</v>
      </c>
      <c r="ES49" s="6" t="n">
        <v>0</v>
      </c>
      <c r="ET49" s="6" t="n">
        <v>1</v>
      </c>
      <c r="EU49" s="6" t="n">
        <v>1466</v>
      </c>
      <c r="EV49" s="6" t="n">
        <v>27</v>
      </c>
      <c r="EW49" s="6" t="n">
        <v>271.2</v>
      </c>
      <c r="EX49" s="6"/>
      <c r="EY49" s="6"/>
      <c r="EZ49" s="6"/>
      <c r="FA49" s="6" t="n">
        <v>977</v>
      </c>
      <c r="FB49" s="6" t="n">
        <v>63</v>
      </c>
      <c r="FC49" s="6" t="n">
        <v>4</v>
      </c>
      <c r="FD49" s="6" t="n">
        <v>0</v>
      </c>
      <c r="FE49" s="6" t="n">
        <v>1</v>
      </c>
      <c r="FF49" s="6" t="n">
        <v>972</v>
      </c>
      <c r="FG49" s="6" t="n">
        <v>18</v>
      </c>
      <c r="FH49" s="6" t="n">
        <v>168.7</v>
      </c>
      <c r="FI49" s="6"/>
      <c r="FJ49" s="6"/>
      <c r="FK49" s="6"/>
      <c r="FL49" s="6" t="n">
        <v>1243</v>
      </c>
      <c r="FM49" s="6" t="n">
        <v>185</v>
      </c>
      <c r="FN49" s="6" t="n">
        <v>10</v>
      </c>
      <c r="FO49" s="6" t="n">
        <v>0</v>
      </c>
      <c r="FP49" s="6" t="n">
        <v>14</v>
      </c>
      <c r="FQ49" s="6" t="n">
        <v>1219</v>
      </c>
      <c r="FR49" s="6" t="n">
        <v>33</v>
      </c>
      <c r="FS49" s="6" t="n">
        <v>107.3</v>
      </c>
      <c r="FT49" s="6"/>
      <c r="FU49" s="6"/>
      <c r="FV49" s="6"/>
      <c r="FW49" s="6" t="n">
        <v>1332</v>
      </c>
      <c r="FX49" s="6" t="n">
        <v>314</v>
      </c>
      <c r="FY49" s="6" t="n">
        <v>4</v>
      </c>
      <c r="FZ49" s="6" t="n">
        <v>1</v>
      </c>
      <c r="GA49" s="6" t="n">
        <v>8</v>
      </c>
      <c r="GB49" s="6" t="n">
        <v>1320</v>
      </c>
      <c r="GC49" s="6" t="n">
        <v>12</v>
      </c>
      <c r="GD49" s="6" t="n">
        <v>147.9</v>
      </c>
      <c r="GE49" s="6"/>
      <c r="GF49" s="6"/>
      <c r="GG49" s="6"/>
      <c r="GH49" s="6" t="n">
        <v>442</v>
      </c>
      <c r="GI49" s="6" t="n">
        <v>3</v>
      </c>
      <c r="GJ49" s="6" t="n">
        <v>0</v>
      </c>
      <c r="GK49" s="6" t="n">
        <v>0</v>
      </c>
      <c r="GL49" s="6" t="n">
        <v>4</v>
      </c>
      <c r="GM49" s="6" t="n">
        <v>438</v>
      </c>
      <c r="GN49" s="6" t="n">
        <v>0</v>
      </c>
      <c r="GO49" s="6" t="n">
        <v>153.4</v>
      </c>
      <c r="GP49" s="6"/>
      <c r="GQ49" s="6"/>
      <c r="GR49" s="6"/>
      <c r="GS49" s="6" t="n">
        <v>241</v>
      </c>
      <c r="GT49" s="6" t="n">
        <v>14</v>
      </c>
      <c r="GU49" s="6" t="n">
        <v>1</v>
      </c>
      <c r="GV49" s="6" t="n">
        <v>0</v>
      </c>
      <c r="GW49" s="6" t="n">
        <v>88</v>
      </c>
      <c r="GX49" s="6" t="n">
        <v>152</v>
      </c>
      <c r="GY49" s="6" t="n">
        <v>3</v>
      </c>
      <c r="GZ49" s="6" t="n">
        <v>141.6</v>
      </c>
      <c r="HA49" s="6"/>
      <c r="HB49" s="6"/>
      <c r="HC49" s="6"/>
      <c r="HD49" s="6" t="n">
        <v>266</v>
      </c>
      <c r="HE49" s="6" t="n">
        <v>23</v>
      </c>
      <c r="HF49" s="6" t="n">
        <v>0</v>
      </c>
      <c r="HG49" s="6" t="n">
        <v>0</v>
      </c>
      <c r="HH49" s="6" t="n">
        <v>114</v>
      </c>
      <c r="HI49" s="6" t="n">
        <v>152</v>
      </c>
      <c r="HJ49" s="6" t="n">
        <v>14</v>
      </c>
      <c r="HK49" s="6" t="n">
        <v>45.5</v>
      </c>
      <c r="HL49" s="6"/>
      <c r="HM49" s="6"/>
      <c r="HN49" s="6"/>
      <c r="HO49" s="6" t="n">
        <v>673</v>
      </c>
      <c r="HP49" s="6" t="n">
        <v>107</v>
      </c>
      <c r="HQ49" s="6" t="n">
        <v>2</v>
      </c>
      <c r="HR49" s="6" t="n">
        <v>2</v>
      </c>
      <c r="HS49" s="6" t="n">
        <v>49</v>
      </c>
      <c r="HT49" s="6" t="n">
        <v>622</v>
      </c>
      <c r="HU49" s="6" t="n">
        <v>10</v>
      </c>
      <c r="HV49" s="6" t="n">
        <v>20.8</v>
      </c>
      <c r="HW49" s="6"/>
      <c r="HX49" s="6"/>
      <c r="HY49" s="6"/>
      <c r="HZ49" s="6"/>
      <c r="IA49" s="82" t="n">
        <v>43908</v>
      </c>
      <c r="IB49" s="6" t="n">
        <v>238</v>
      </c>
      <c r="IC49" s="47" t="n">
        <v>61</v>
      </c>
      <c r="ID49" s="6" t="n">
        <v>5</v>
      </c>
      <c r="IE49" s="48" t="n">
        <v>1</v>
      </c>
      <c r="IF49" s="6" t="n">
        <v>1</v>
      </c>
      <c r="IG49" s="6" t="n">
        <v>232</v>
      </c>
      <c r="IH49" s="6" t="n">
        <v>3</v>
      </c>
      <c r="II49" s="6" t="n">
        <v>6.3</v>
      </c>
      <c r="IM49" s="6" t="n">
        <v>201</v>
      </c>
      <c r="IN49" s="47" t="n">
        <v>45</v>
      </c>
      <c r="IO49" s="6"/>
      <c r="IP49" s="6"/>
      <c r="IQ49" s="6"/>
      <c r="IR49" s="6" t="n">
        <v>201</v>
      </c>
      <c r="IS49" s="6" t="n">
        <v>3</v>
      </c>
      <c r="IT49" s="6" t="n">
        <v>10.5</v>
      </c>
      <c r="IU49" s="9"/>
      <c r="IV49" s="9"/>
      <c r="IW49" s="9"/>
      <c r="IX49" s="6" t="n">
        <v>171</v>
      </c>
      <c r="IY49" s="47" t="n">
        <v>38</v>
      </c>
      <c r="IZ49" s="6"/>
      <c r="JA49" s="6"/>
      <c r="JB49" s="6" t="n">
        <v>6</v>
      </c>
      <c r="JC49" s="6" t="n">
        <v>165</v>
      </c>
      <c r="JD49" s="6"/>
      <c r="JE49" s="6" t="n">
        <v>4.9</v>
      </c>
      <c r="JI49" s="6" t="n">
        <v>172</v>
      </c>
      <c r="JJ49" s="47" t="n">
        <v>38</v>
      </c>
      <c r="JK49" s="6" t="n">
        <v>7</v>
      </c>
      <c r="JL49" s="48" t="n">
        <v>2</v>
      </c>
      <c r="JM49" s="6" t="n">
        <v>9</v>
      </c>
      <c r="JN49" s="6" t="n">
        <v>156</v>
      </c>
      <c r="JO49" s="6"/>
      <c r="JP49" s="6" t="n">
        <v>0.6</v>
      </c>
      <c r="JT49" s="6" t="n">
        <v>143</v>
      </c>
      <c r="JU49" s="47" t="n">
        <v>14</v>
      </c>
      <c r="JV49" s="6" t="n">
        <v>3</v>
      </c>
      <c r="JW49" s="48" t="n">
        <v>1</v>
      </c>
      <c r="JX49" s="6" t="n">
        <v>14</v>
      </c>
      <c r="JY49" s="6" t="n">
        <v>126</v>
      </c>
      <c r="JZ49" s="6"/>
      <c r="KA49" s="6" t="n">
        <v>0.1</v>
      </c>
      <c r="KE49" s="6" t="n">
        <v>117</v>
      </c>
      <c r="KF49" s="47" t="n">
        <v>31</v>
      </c>
      <c r="KG49" s="6"/>
      <c r="KH49" s="6"/>
      <c r="KI49" s="6" t="n">
        <v>1</v>
      </c>
      <c r="KJ49" s="6" t="n">
        <v>116</v>
      </c>
      <c r="KK49" s="6" t="n">
        <v>8</v>
      </c>
      <c r="KL49" s="6" t="n">
        <v>3.5</v>
      </c>
      <c r="KP49" s="6" t="n">
        <v>187</v>
      </c>
      <c r="KQ49" s="47" t="n">
        <v>45</v>
      </c>
      <c r="KR49" s="6" t="n">
        <v>12</v>
      </c>
      <c r="KS49" s="6" t="n">
        <v>0</v>
      </c>
      <c r="KT49" s="6" t="n">
        <v>5</v>
      </c>
      <c r="KU49" s="6" t="n">
        <v>170</v>
      </c>
      <c r="KV49" s="6" t="n">
        <v>1</v>
      </c>
      <c r="KW49" s="6" t="n">
        <v>1.7</v>
      </c>
      <c r="LA49" s="6" t="n">
        <v>114</v>
      </c>
      <c r="LB49" s="47" t="n">
        <v>21</v>
      </c>
      <c r="LC49" s="6"/>
      <c r="LD49" s="6"/>
      <c r="LE49" s="6" t="n">
        <v>8</v>
      </c>
      <c r="LF49" s="6" t="n">
        <v>106</v>
      </c>
      <c r="LG49" s="6"/>
      <c r="LH49" s="6" t="n">
        <v>0.8</v>
      </c>
      <c r="LL49" s="6" t="n">
        <v>247</v>
      </c>
      <c r="LM49" s="47" t="n">
        <v>63</v>
      </c>
      <c r="LN49" s="6"/>
      <c r="LO49" s="48" t="n">
        <v>-1</v>
      </c>
      <c r="LP49" s="6" t="n">
        <v>2</v>
      </c>
      <c r="LQ49" s="6" t="n">
        <v>245</v>
      </c>
      <c r="LR49" s="6"/>
      <c r="LS49" s="6" t="n">
        <v>1.1</v>
      </c>
      <c r="LW49" s="43" t="n">
        <v>5</v>
      </c>
      <c r="LX49" s="43" t="n">
        <v>4</v>
      </c>
      <c r="LY49" s="43"/>
      <c r="LZ49" s="43"/>
      <c r="MA49" s="43"/>
      <c r="MB49" s="43" t="n">
        <v>5</v>
      </c>
      <c r="MC49" s="43"/>
      <c r="MD49" s="43" t="n">
        <v>1.5</v>
      </c>
      <c r="MS49" s="43" t="n">
        <v>177</v>
      </c>
      <c r="MT49" s="43" t="n">
        <v>30</v>
      </c>
      <c r="MU49" s="43" t="n">
        <v>1</v>
      </c>
      <c r="MV49" s="43"/>
      <c r="MW49" s="43" t="n">
        <v>41</v>
      </c>
      <c r="MX49" s="43" t="n">
        <v>135</v>
      </c>
      <c r="MY49" s="43" t="n">
        <v>1</v>
      </c>
      <c r="MZ49" s="43" t="n">
        <v>2.5</v>
      </c>
      <c r="NO49" s="43" t="n">
        <v>33</v>
      </c>
      <c r="NP49" s="43" t="n">
        <v>21</v>
      </c>
      <c r="NQ49" s="43"/>
      <c r="NR49" s="43"/>
      <c r="NS49" s="43" t="n">
        <v>1</v>
      </c>
      <c r="NT49" s="43" t="n">
        <v>32</v>
      </c>
      <c r="NU49" s="43"/>
      <c r="NV49" s="43" t="n">
        <v>2</v>
      </c>
      <c r="NZ49" s="43" t="n">
        <v>66</v>
      </c>
      <c r="OA49" s="43" t="n">
        <v>5</v>
      </c>
      <c r="OB49" s="43"/>
      <c r="OC49" s="43"/>
      <c r="OD49" s="43" t="n">
        <v>16</v>
      </c>
      <c r="OE49" s="43" t="n">
        <v>50</v>
      </c>
      <c r="OF49" s="43"/>
      <c r="OG49" s="43" t="n">
        <v>0.7</v>
      </c>
      <c r="OK49" s="43" t="n">
        <v>56</v>
      </c>
      <c r="OL49" s="43" t="n">
        <v>2</v>
      </c>
      <c r="OM49" s="43"/>
      <c r="ON49" s="43"/>
      <c r="OO49" s="43"/>
      <c r="OP49" s="43" t="n">
        <v>56</v>
      </c>
      <c r="OQ49" s="43" t="n">
        <v>1</v>
      </c>
      <c r="OR49" s="43"/>
      <c r="OV49" s="43" t="n">
        <v>154</v>
      </c>
      <c r="OW49" s="43" t="n">
        <v>21</v>
      </c>
      <c r="OX49" s="43" t="n">
        <v>11</v>
      </c>
      <c r="OY49" s="43" t="n">
        <v>1</v>
      </c>
      <c r="OZ49" s="43" t="n">
        <v>41</v>
      </c>
      <c r="PA49" s="43" t="n">
        <v>102</v>
      </c>
      <c r="PB49" s="43"/>
      <c r="PC49" s="43" t="n">
        <v>3.8</v>
      </c>
      <c r="PG49" s="43" t="n">
        <v>98</v>
      </c>
      <c r="PH49" s="43" t="n">
        <v>51</v>
      </c>
      <c r="PI49" s="43" t="n">
        <v>1</v>
      </c>
      <c r="PJ49" s="43" t="n">
        <v>1</v>
      </c>
      <c r="PK49" s="43"/>
      <c r="PL49" s="43" t="n">
        <v>97</v>
      </c>
      <c r="PM49" s="43"/>
      <c r="PN49" s="43" t="n">
        <v>1.2</v>
      </c>
      <c r="QC49" s="43" t="n">
        <v>48</v>
      </c>
      <c r="QD49" s="43" t="n">
        <v>19</v>
      </c>
      <c r="QE49" s="43"/>
      <c r="QF49" s="43"/>
      <c r="QG49" s="43" t="n">
        <v>1</v>
      </c>
      <c r="QH49" s="43" t="n">
        <v>47</v>
      </c>
      <c r="QI49" s="43"/>
      <c r="QJ49" s="43" t="n">
        <v>4.7</v>
      </c>
      <c r="QN49" s="43" t="n">
        <v>124</v>
      </c>
      <c r="QO49" s="43" t="n">
        <v>15</v>
      </c>
      <c r="QP49" s="43" t="n">
        <v>4</v>
      </c>
      <c r="QQ49" s="43" t="n">
        <v>1</v>
      </c>
      <c r="QR49" s="43" t="n">
        <v>4</v>
      </c>
      <c r="QS49" s="43" t="n">
        <v>116</v>
      </c>
      <c r="QT49" s="43" t="n">
        <v>3</v>
      </c>
      <c r="QU49" s="43" t="n">
        <v>18.2</v>
      </c>
      <c r="QY49" s="43" t="n">
        <v>337</v>
      </c>
      <c r="QZ49" s="43" t="n">
        <v>39</v>
      </c>
      <c r="RA49" s="43"/>
      <c r="RB49" s="43"/>
      <c r="RC49" s="43" t="n">
        <v>11</v>
      </c>
      <c r="RD49" s="43" t="n">
        <v>326</v>
      </c>
      <c r="RE49" s="43" t="n">
        <v>5</v>
      </c>
      <c r="RF49" s="43" t="n">
        <v>38.9</v>
      </c>
      <c r="RJ49" s="43" t="n">
        <v>44</v>
      </c>
      <c r="RK49" s="43" t="n">
        <v>5</v>
      </c>
      <c r="RL49" s="43"/>
      <c r="RM49" s="43"/>
      <c r="RN49" s="43"/>
      <c r="RO49" s="43" t="n">
        <v>44</v>
      </c>
      <c r="RP49" s="43"/>
      <c r="RQ49" s="43" t="n">
        <v>8.6</v>
      </c>
      <c r="SF49" s="43" t="n">
        <v>33</v>
      </c>
      <c r="SG49" s="43" t="n">
        <v>11</v>
      </c>
      <c r="SH49" s="43"/>
      <c r="SI49" s="43"/>
      <c r="SJ49" s="43" t="n">
        <v>12</v>
      </c>
      <c r="SK49" s="43" t="n">
        <v>21</v>
      </c>
      <c r="SL49" s="43"/>
      <c r="SM49" s="43" t="n">
        <v>6.5</v>
      </c>
      <c r="SQ49" s="43" t="n">
        <v>113</v>
      </c>
      <c r="SR49" s="43" t="n">
        <v>15</v>
      </c>
      <c r="SS49" s="43"/>
      <c r="ST49" s="43"/>
      <c r="SU49" s="43" t="n">
        <v>26</v>
      </c>
      <c r="SV49" s="43" t="n">
        <v>87</v>
      </c>
      <c r="SW49" s="43" t="n">
        <v>2</v>
      </c>
      <c r="SX49" s="43" t="n">
        <v>11.4</v>
      </c>
      <c r="TB49" s="43" t="n">
        <v>130</v>
      </c>
      <c r="TC49" s="43" t="n">
        <v>7</v>
      </c>
      <c r="TD49" s="43"/>
      <c r="TE49" s="43"/>
      <c r="TF49" s="43" t="n">
        <v>12</v>
      </c>
      <c r="TG49" s="43" t="n">
        <v>118</v>
      </c>
      <c r="TH49" s="43" t="n">
        <v>4</v>
      </c>
      <c r="TI49" s="43" t="n">
        <v>30.4</v>
      </c>
      <c r="TM49" s="43" t="n">
        <v>387</v>
      </c>
      <c r="TN49" s="43" t="n">
        <v>35</v>
      </c>
      <c r="TO49" s="43" t="n">
        <v>5</v>
      </c>
      <c r="TP49" s="43" t="n">
        <v>1</v>
      </c>
      <c r="TQ49" s="43" t="n">
        <v>14</v>
      </c>
      <c r="TR49" s="43" t="n">
        <v>368</v>
      </c>
      <c r="TS49" s="43" t="n">
        <v>11</v>
      </c>
      <c r="TT49" s="43" t="n">
        <v>37.1</v>
      </c>
      <c r="TX49" s="43" t="n">
        <v>49</v>
      </c>
      <c r="TY49" s="43" t="n">
        <v>3</v>
      </c>
      <c r="TZ49" s="43"/>
      <c r="UA49" s="43"/>
      <c r="UB49" s="43"/>
      <c r="UC49" s="43" t="n">
        <v>49</v>
      </c>
      <c r="UD49" s="43" t="n">
        <v>1</v>
      </c>
      <c r="UE49" s="43" t="n">
        <v>40.6</v>
      </c>
      <c r="UT49" s="43" t="n">
        <v>10</v>
      </c>
      <c r="UU49" s="43" t="n">
        <v>2</v>
      </c>
      <c r="UV49" s="43"/>
      <c r="UW49" s="43"/>
      <c r="UX49" s="43" t="n">
        <v>3</v>
      </c>
      <c r="UY49" s="43" t="n">
        <v>7</v>
      </c>
      <c r="UZ49" s="43"/>
      <c r="VA49" s="43" t="n">
        <v>0.1</v>
      </c>
      <c r="VE49" s="43" t="n">
        <v>22</v>
      </c>
      <c r="VF49" s="43" t="n">
        <v>1</v>
      </c>
      <c r="VG49" s="43"/>
      <c r="VH49" s="43"/>
      <c r="VI49" s="43" t="n">
        <v>1</v>
      </c>
      <c r="VJ49" s="43" t="n">
        <v>21</v>
      </c>
      <c r="VK49" s="43"/>
      <c r="VL49" s="43" t="n">
        <v>0.6</v>
      </c>
      <c r="VP49" s="43" t="n">
        <v>44</v>
      </c>
      <c r="VQ49" s="43" t="n">
        <v>16</v>
      </c>
      <c r="VR49" s="43"/>
      <c r="VS49" s="43"/>
      <c r="VT49" s="43" t="n">
        <v>1</v>
      </c>
      <c r="VU49" s="43" t="n">
        <v>43</v>
      </c>
      <c r="VV49" s="43"/>
      <c r="VW49" s="43" t="n">
        <v>2.1</v>
      </c>
      <c r="WA49" s="43" t="n">
        <v>13</v>
      </c>
      <c r="WB49" s="43"/>
      <c r="WC49" s="43"/>
      <c r="WD49" s="43"/>
      <c r="WE49" s="43"/>
      <c r="WF49" s="43" t="n">
        <v>13</v>
      </c>
      <c r="WG49" s="43"/>
      <c r="WH49" s="43"/>
      <c r="WL49" s="43" t="n">
        <v>1</v>
      </c>
      <c r="WM49" s="43"/>
      <c r="WN49" s="43"/>
      <c r="WO49" s="43"/>
      <c r="WP49" s="43" t="n">
        <v>1</v>
      </c>
      <c r="WQ49" s="43" t="n">
        <v>0</v>
      </c>
      <c r="WR49" s="43"/>
      <c r="WS49" s="43"/>
      <c r="WW49" s="43" t="n">
        <v>1</v>
      </c>
      <c r="WX49" s="43"/>
      <c r="WY49" s="43"/>
      <c r="WZ49" s="43"/>
      <c r="XA49" s="43"/>
      <c r="XB49" s="43" t="n">
        <v>1</v>
      </c>
      <c r="XC49" s="43"/>
      <c r="XD49" s="43"/>
      <c r="XH49" s="43" t="n">
        <v>33</v>
      </c>
      <c r="XI49" s="43" t="n">
        <v>23</v>
      </c>
      <c r="XJ49" s="43"/>
      <c r="XK49" s="43"/>
      <c r="XL49" s="43"/>
      <c r="XM49" s="43" t="n">
        <v>33</v>
      </c>
      <c r="XN49" s="43"/>
      <c r="XO49" s="43" t="n">
        <v>1.8</v>
      </c>
      <c r="XS49" s="43" t="n">
        <v>11</v>
      </c>
      <c r="XT49" s="43" t="n">
        <v>3</v>
      </c>
      <c r="XU49" s="43"/>
      <c r="XV49" s="43"/>
      <c r="XW49" s="43"/>
      <c r="XX49" s="43" t="n">
        <v>11</v>
      </c>
      <c r="XY49" s="43"/>
      <c r="XZ49" s="43" t="n">
        <v>0.3</v>
      </c>
      <c r="ZK49" s="43" t="n">
        <v>14</v>
      </c>
      <c r="ZL49" s="43" t="n">
        <v>7</v>
      </c>
      <c r="ZM49" s="43" t="n">
        <v>2</v>
      </c>
      <c r="ZN49" s="43" t="n">
        <v>1</v>
      </c>
      <c r="ZO49" s="43"/>
      <c r="ZP49" s="43" t="n">
        <v>12</v>
      </c>
      <c r="ZQ49" s="43"/>
      <c r="ZR49" s="43" t="n">
        <v>0.3</v>
      </c>
      <c r="ZV49" s="43" t="n">
        <v>36</v>
      </c>
      <c r="ZW49" s="43" t="n">
        <v>0</v>
      </c>
      <c r="ZX49" s="43"/>
      <c r="ZY49" s="43"/>
      <c r="ZZ49" s="43" t="n">
        <v>3</v>
      </c>
      <c r="AAA49" s="43" t="n">
        <v>33</v>
      </c>
      <c r="AAB49" s="43"/>
      <c r="AAC49" s="43" t="n">
        <v>3.8</v>
      </c>
      <c r="AAG49" s="43" t="n">
        <v>34</v>
      </c>
      <c r="AAH49" s="43" t="n">
        <v>1</v>
      </c>
      <c r="AAI49" s="43"/>
      <c r="AAJ49" s="43"/>
      <c r="AAK49" s="43" t="n">
        <v>1</v>
      </c>
      <c r="AAL49" s="43" t="n">
        <v>33</v>
      </c>
      <c r="AAM49" s="43" t="n">
        <v>1</v>
      </c>
      <c r="AAN49" s="43" t="n">
        <v>8.5</v>
      </c>
      <c r="AAR49" s="43" t="n">
        <v>34</v>
      </c>
      <c r="AAS49" s="43" t="n">
        <v>9</v>
      </c>
      <c r="AAT49" s="43" t="n">
        <v>1</v>
      </c>
      <c r="AAU49" s="43"/>
      <c r="AAV49" s="43" t="n">
        <v>6</v>
      </c>
      <c r="AAW49" s="43" t="n">
        <v>27</v>
      </c>
      <c r="AAX49" s="43"/>
      <c r="AAY49" s="43" t="n">
        <v>3.4</v>
      </c>
      <c r="ABC49" s="43" t="n">
        <v>78</v>
      </c>
      <c r="ABD49" s="43" t="n">
        <v>33</v>
      </c>
      <c r="ABE49" s="43"/>
      <c r="ABF49" s="43"/>
      <c r="ABG49" s="43" t="n">
        <v>1</v>
      </c>
      <c r="ABH49" s="43" t="n">
        <v>77</v>
      </c>
      <c r="ABI49" s="43" t="n">
        <v>2</v>
      </c>
      <c r="ABJ49" s="43" t="n">
        <v>26.3</v>
      </c>
      <c r="ABN49" s="6" t="n">
        <v>30</v>
      </c>
      <c r="ABO49" s="47" t="n">
        <v>1</v>
      </c>
      <c r="ABP49" s="6"/>
      <c r="ABQ49" s="6"/>
      <c r="ABR49" s="6" t="n">
        <v>1</v>
      </c>
      <c r="ABS49" s="6" t="n">
        <v>29</v>
      </c>
      <c r="ABT49" s="6" t="n">
        <v>1</v>
      </c>
      <c r="ABU49" s="6" t="n">
        <v>7.4</v>
      </c>
      <c r="ABY49" s="6" t="n">
        <v>26</v>
      </c>
      <c r="ABZ49" s="47" t="n">
        <v>9</v>
      </c>
      <c r="ACA49" s="6"/>
      <c r="ACB49" s="6"/>
      <c r="ACC49" s="6" t="n">
        <v>1</v>
      </c>
      <c r="ACD49" s="6" t="n">
        <v>25</v>
      </c>
      <c r="ACE49" s="6" t="n">
        <v>1</v>
      </c>
      <c r="ACF49" s="6" t="n">
        <v>9.6</v>
      </c>
      <c r="ACJ49" s="6" t="n">
        <v>225</v>
      </c>
      <c r="ACK49" s="47" t="n">
        <v>20</v>
      </c>
      <c r="ACL49" s="6"/>
      <c r="ACM49" s="6"/>
      <c r="ACN49" s="6" t="n">
        <v>1</v>
      </c>
      <c r="ACO49" s="6" t="n">
        <v>224</v>
      </c>
      <c r="ACP49" s="6"/>
      <c r="ACQ49" s="6" t="n">
        <v>169.6</v>
      </c>
      <c r="ACU49" s="6" t="n">
        <v>60</v>
      </c>
      <c r="ACV49" s="47" t="n">
        <v>26</v>
      </c>
      <c r="ACW49" s="6"/>
      <c r="ACX49" s="6"/>
      <c r="ACY49" s="6" t="n">
        <v>1</v>
      </c>
      <c r="ACZ49" s="6" t="n">
        <v>59</v>
      </c>
      <c r="ADA49" s="6"/>
      <c r="ADB49" s="6" t="n">
        <v>31.8</v>
      </c>
      <c r="ADF49" s="6" t="n">
        <v>434</v>
      </c>
      <c r="ADG49" s="47" t="n">
        <v>90</v>
      </c>
      <c r="ADH49" s="6"/>
      <c r="ADI49" s="6"/>
      <c r="ADJ49" s="6" t="n">
        <v>3</v>
      </c>
      <c r="ADK49" s="6" t="n">
        <v>431</v>
      </c>
      <c r="ADL49" s="6" t="n">
        <v>2</v>
      </c>
      <c r="ADM49" s="6" t="n">
        <v>40.5</v>
      </c>
      <c r="ADQ49" s="6" t="n">
        <v>97</v>
      </c>
      <c r="ADR49" s="47" t="n">
        <v>25</v>
      </c>
      <c r="ADS49" s="6"/>
      <c r="ADT49" s="6"/>
      <c r="ADU49" s="6"/>
      <c r="ADV49" s="6" t="n">
        <v>97</v>
      </c>
      <c r="ADW49" s="6" t="n">
        <v>2</v>
      </c>
      <c r="ADX49" s="6" t="n">
        <v>17.8</v>
      </c>
      <c r="AEB49" s="6" t="n">
        <v>50</v>
      </c>
      <c r="AEC49" s="47" t="n">
        <v>11</v>
      </c>
      <c r="AED49" s="6" t="n">
        <v>1</v>
      </c>
      <c r="AEE49" s="6"/>
      <c r="AEF49" s="6" t="n">
        <v>2</v>
      </c>
      <c r="AEG49" s="6" t="n">
        <v>47</v>
      </c>
      <c r="AEH49" s="6"/>
      <c r="AEI49" s="6" t="n">
        <v>5.2</v>
      </c>
      <c r="AEM49" s="6" t="n">
        <v>275</v>
      </c>
      <c r="AEN49" s="47" t="n">
        <v>22</v>
      </c>
      <c r="AEO49" s="6" t="n">
        <v>1</v>
      </c>
      <c r="AEP49" s="6"/>
      <c r="AEQ49" s="6"/>
      <c r="AER49" s="6" t="n">
        <v>274</v>
      </c>
      <c r="AES49" s="6" t="n">
        <v>4</v>
      </c>
      <c r="AET49" s="6" t="n">
        <v>132.3</v>
      </c>
      <c r="AEX49" s="6" t="n">
        <v>69</v>
      </c>
      <c r="AEY49" s="47" t="n">
        <v>12</v>
      </c>
      <c r="AEZ49" s="6"/>
      <c r="AFA49" s="6"/>
      <c r="AFB49" s="6" t="n">
        <v>5</v>
      </c>
      <c r="AFC49" s="6" t="n">
        <v>64</v>
      </c>
      <c r="AFD49" s="6"/>
      <c r="AFE49" s="6" t="n">
        <v>16.8</v>
      </c>
      <c r="AFI49" s="6" t="n">
        <v>34</v>
      </c>
      <c r="AFJ49" s="47" t="n">
        <v>9</v>
      </c>
      <c r="AFK49" s="6"/>
      <c r="AFL49" s="6"/>
      <c r="AFM49" s="6" t="n">
        <v>2</v>
      </c>
      <c r="AFN49" s="6" t="n">
        <v>32</v>
      </c>
      <c r="AFO49" s="6"/>
      <c r="AFP49" s="6" t="n">
        <v>10.4</v>
      </c>
      <c r="AFT49" s="6" t="n">
        <v>2</v>
      </c>
      <c r="AFU49" s="47" t="n">
        <v>2</v>
      </c>
      <c r="AFV49" s="6"/>
      <c r="AFW49" s="6"/>
      <c r="AFX49" s="6"/>
      <c r="AFY49" s="6" t="n">
        <v>2</v>
      </c>
      <c r="AFZ49" s="6"/>
      <c r="AGA49" s="6"/>
      <c r="AGE49" s="6" t="n">
        <v>72</v>
      </c>
      <c r="AGF49" s="47" t="n">
        <v>15</v>
      </c>
      <c r="AGG49" s="6"/>
      <c r="AGH49" s="6"/>
      <c r="AGI49" s="6" t="n">
        <v>1</v>
      </c>
      <c r="AGJ49" s="6" t="n">
        <v>71</v>
      </c>
      <c r="AGK49" s="6" t="n">
        <v>4</v>
      </c>
      <c r="AGL49" s="6" t="n">
        <v>8.2</v>
      </c>
      <c r="AGP49" s="6" t="n">
        <v>217</v>
      </c>
      <c r="AGQ49" s="47" t="n">
        <v>49</v>
      </c>
      <c r="AGR49" s="6"/>
      <c r="AGS49" s="6"/>
      <c r="AGT49" s="6" t="n">
        <v>19</v>
      </c>
      <c r="AGU49" s="6" t="n">
        <v>198</v>
      </c>
      <c r="AGV49" s="6" t="n">
        <v>5</v>
      </c>
      <c r="AGW49" s="6" t="n">
        <v>11.3</v>
      </c>
      <c r="AHA49" s="6" t="n">
        <v>81</v>
      </c>
      <c r="AHB49" s="47" t="n">
        <v>19</v>
      </c>
      <c r="AHC49" s="6" t="n">
        <v>2</v>
      </c>
      <c r="AHD49" s="6"/>
      <c r="AHE49" s="6"/>
      <c r="AHF49" s="6" t="n">
        <v>79</v>
      </c>
      <c r="AHG49" s="6"/>
      <c r="AHH49" s="6" t="n">
        <v>11.7</v>
      </c>
      <c r="AHL49" s="6" t="n">
        <v>31</v>
      </c>
      <c r="AHM49" s="47" t="n">
        <v>7</v>
      </c>
      <c r="AHN49" s="6"/>
      <c r="AHO49" s="6"/>
      <c r="AHP49" s="6" t="n">
        <v>1</v>
      </c>
      <c r="AHQ49" s="6" t="n">
        <v>30</v>
      </c>
      <c r="AHR49" s="6" t="n">
        <v>1</v>
      </c>
      <c r="AHS49" s="6" t="n">
        <v>14.9</v>
      </c>
      <c r="AHW49" s="6" t="n">
        <v>55</v>
      </c>
      <c r="AHX49" s="47" t="n">
        <v>4</v>
      </c>
      <c r="AHY49" s="6" t="n">
        <v>1</v>
      </c>
      <c r="AHZ49" s="6"/>
      <c r="AIA49" s="6"/>
      <c r="AIB49" s="6" t="n">
        <v>54</v>
      </c>
      <c r="AIC49" s="6" t="n">
        <v>2</v>
      </c>
      <c r="AID49" s="6" t="n">
        <v>19.1</v>
      </c>
      <c r="AIH49" s="6" t="n">
        <v>598</v>
      </c>
      <c r="AII49" s="47" t="n">
        <v>176</v>
      </c>
      <c r="AIJ49" s="6" t="n">
        <v>8</v>
      </c>
      <c r="AIK49" s="48" t="n">
        <v>4</v>
      </c>
      <c r="AIL49" s="6" t="n">
        <v>12</v>
      </c>
      <c r="AIM49" s="6" t="n">
        <v>578</v>
      </c>
      <c r="AIN49" s="6" t="n">
        <v>1</v>
      </c>
      <c r="AIO49" s="6" t="n">
        <v>15.8</v>
      </c>
      <c r="AIS49" s="6" t="n">
        <v>346</v>
      </c>
      <c r="AIT49" s="47" t="n">
        <v>112</v>
      </c>
      <c r="AIU49" s="6" t="n">
        <v>1</v>
      </c>
      <c r="AIV49" s="48" t="n">
        <v>1</v>
      </c>
      <c r="AIW49" s="6" t="n">
        <v>2</v>
      </c>
      <c r="AIX49" s="6" t="n">
        <v>343</v>
      </c>
      <c r="AIY49" s="6" t="n">
        <v>18</v>
      </c>
      <c r="AIZ49" s="6" t="n">
        <v>1.6</v>
      </c>
      <c r="AJD49" s="6" t="n">
        <v>448</v>
      </c>
      <c r="AJE49" s="47" t="n">
        <v>117</v>
      </c>
      <c r="AJF49" s="6" t="n">
        <v>1</v>
      </c>
      <c r="AJG49" s="6" t="n">
        <v>0</v>
      </c>
      <c r="AJH49" s="6" t="n">
        <v>3</v>
      </c>
      <c r="AJI49" s="6" t="n">
        <v>444</v>
      </c>
      <c r="AJJ49" s="6" t="n">
        <v>18</v>
      </c>
      <c r="AJK49" s="6" t="n">
        <v>43.9</v>
      </c>
      <c r="AJO49" s="6" t="n">
        <v>452</v>
      </c>
      <c r="AJP49" s="47" t="n">
        <v>77</v>
      </c>
      <c r="AJQ49" s="6" t="n">
        <v>5</v>
      </c>
      <c r="AJR49" s="6" t="n">
        <v>0</v>
      </c>
      <c r="AJS49" s="6" t="n">
        <v>27</v>
      </c>
      <c r="AJT49" s="6" t="n">
        <v>420</v>
      </c>
      <c r="AJU49" s="6" t="n">
        <v>1</v>
      </c>
      <c r="AJV49" s="6" t="n">
        <v>17.7</v>
      </c>
      <c r="AJY49" s="2" t="n">
        <v>275000</v>
      </c>
      <c r="AJZ49" s="6" t="n">
        <v>292</v>
      </c>
      <c r="AKA49" s="47" t="n">
        <v>122</v>
      </c>
      <c r="AKB49" s="6" t="n">
        <v>2</v>
      </c>
      <c r="AKC49" s="6" t="n">
        <v>0</v>
      </c>
      <c r="AKD49" s="6" t="n">
        <v>5</v>
      </c>
      <c r="AKE49" s="6" t="n">
        <v>285</v>
      </c>
      <c r="AKF49" s="6" t="n">
        <v>6</v>
      </c>
      <c r="AKG49" s="6" t="n">
        <v>59.1</v>
      </c>
      <c r="AKK49" s="6" t="n">
        <v>111</v>
      </c>
      <c r="AKL49" s="47" t="n">
        <v>53</v>
      </c>
      <c r="AKM49" s="6" t="n">
        <v>2</v>
      </c>
      <c r="AKN49" s="6" t="n">
        <v>0</v>
      </c>
      <c r="AKO49" s="6"/>
      <c r="AKP49" s="6" t="n">
        <v>109</v>
      </c>
      <c r="AKQ49" s="6" t="n">
        <v>2</v>
      </c>
      <c r="AKR49" s="6" t="n">
        <v>6.3</v>
      </c>
      <c r="AKV49" s="6" t="n">
        <v>140</v>
      </c>
      <c r="AKW49" s="47" t="n">
        <v>59</v>
      </c>
      <c r="AKX49" s="6" t="n">
        <v>1</v>
      </c>
      <c r="AKY49" s="6"/>
      <c r="AKZ49" s="6"/>
      <c r="ALA49" s="6" t="n">
        <v>139</v>
      </c>
      <c r="ALB49" s="6" t="n">
        <v>1</v>
      </c>
      <c r="ALC49" s="6"/>
      <c r="ALG49" s="6" t="n">
        <v>82</v>
      </c>
      <c r="ALH49" s="47" t="n">
        <v>29</v>
      </c>
      <c r="ALI49" s="6"/>
      <c r="ALJ49" s="6"/>
      <c r="ALK49" s="6" t="n">
        <v>4</v>
      </c>
      <c r="ALL49" s="6" t="n">
        <v>78</v>
      </c>
      <c r="ALM49" s="6" t="n">
        <v>1</v>
      </c>
      <c r="ALN49" s="6" t="n">
        <v>0.6</v>
      </c>
      <c r="ALR49" s="6" t="n">
        <v>322</v>
      </c>
      <c r="ALS49" s="47" t="n">
        <v>44</v>
      </c>
      <c r="ALT49" s="6"/>
      <c r="ALU49" s="6"/>
      <c r="ALV49" s="6" t="n">
        <v>10</v>
      </c>
      <c r="ALW49" s="6" t="n">
        <v>312</v>
      </c>
      <c r="ALX49" s="6" t="n">
        <v>2</v>
      </c>
      <c r="ALY49" s="6" t="n">
        <v>58.1</v>
      </c>
      <c r="AMC49" s="6" t="n">
        <v>69</v>
      </c>
      <c r="AMD49" s="6" t="n">
        <v>14</v>
      </c>
      <c r="AME49" s="6" t="n">
        <v>1</v>
      </c>
      <c r="AMF49" s="6" t="n">
        <v>0</v>
      </c>
      <c r="AMG49" s="6"/>
      <c r="AMH49" s="6" t="n">
        <v>68</v>
      </c>
      <c r="AMI49" s="6" t="n">
        <v>7</v>
      </c>
      <c r="AMJ49" s="6" t="n">
        <v>16</v>
      </c>
    </row>
    <row r="50" s="2" customFormat="true" ht="15.25" hidden="false" customHeight="false" outlineLevel="0" collapsed="false">
      <c r="A50" s="82" t="n">
        <v>43909</v>
      </c>
      <c r="B50" s="7" t="n">
        <v>218850</v>
      </c>
      <c r="C50" s="6" t="n">
        <f aca="false">(B50-B49)</f>
        <v>20542</v>
      </c>
      <c r="D50" s="7" t="n">
        <v>8954</v>
      </c>
      <c r="E50" s="6" t="n">
        <f aca="false">(D50-D49)</f>
        <v>970</v>
      </c>
      <c r="F50" s="7" t="n">
        <v>84386</v>
      </c>
      <c r="G50" s="7" t="n">
        <v>125394</v>
      </c>
      <c r="H50" s="7" t="n">
        <v>7158</v>
      </c>
      <c r="I50" s="6"/>
      <c r="J50" s="6" t="n">
        <v>137519</v>
      </c>
      <c r="K50" s="71" t="n">
        <f aca="false">J50-J49</f>
        <v>20446</v>
      </c>
      <c r="L50" s="6" t="n">
        <v>5701</v>
      </c>
      <c r="M50" s="71" t="n">
        <f aca="false">L50-L49</f>
        <v>967</v>
      </c>
      <c r="N50" s="6" t="n">
        <v>8413</v>
      </c>
      <c r="O50" s="6" t="n">
        <v>93</v>
      </c>
      <c r="P50" s="6" t="n">
        <v>84</v>
      </c>
      <c r="Q50" s="6" t="n">
        <v>3</v>
      </c>
      <c r="R50" s="6" t="n">
        <v>1540</v>
      </c>
      <c r="S50" s="6" t="n">
        <v>6789</v>
      </c>
      <c r="T50" s="6" t="n">
        <v>59</v>
      </c>
      <c r="U50" s="6" t="n">
        <v>164</v>
      </c>
      <c r="V50" s="6"/>
      <c r="W50" s="74" t="n">
        <v>307024</v>
      </c>
      <c r="X50" s="6"/>
      <c r="Y50" s="6" t="n">
        <v>35713</v>
      </c>
      <c r="Z50" s="6" t="n">
        <v>4207</v>
      </c>
      <c r="AA50" s="6" t="n">
        <v>2978</v>
      </c>
      <c r="AB50" s="6" t="n">
        <v>475</v>
      </c>
      <c r="AC50" s="6" t="n">
        <v>4025</v>
      </c>
      <c r="AD50" s="6" t="n">
        <v>28710</v>
      </c>
      <c r="AE50" s="6" t="n">
        <v>2257</v>
      </c>
      <c r="AF50" s="6" t="n">
        <v>591</v>
      </c>
      <c r="AG50" s="6"/>
      <c r="AH50" s="94" t="n">
        <v>165541</v>
      </c>
      <c r="AI50" s="6"/>
      <c r="AJ50" s="6" t="n">
        <v>17361</v>
      </c>
      <c r="AK50" s="6" t="n">
        <v>1192</v>
      </c>
      <c r="AL50" s="6" t="n">
        <v>1135</v>
      </c>
      <c r="AM50" s="6" t="n">
        <v>147</v>
      </c>
      <c r="AN50" s="6" t="n">
        <v>5710</v>
      </c>
      <c r="AO50" s="6" t="n">
        <v>10516</v>
      </c>
      <c r="AP50" s="6" t="n">
        <v>0</v>
      </c>
      <c r="AQ50" s="6" t="n">
        <v>207</v>
      </c>
      <c r="AR50" s="6"/>
      <c r="AS50" s="6"/>
      <c r="AT50" s="6"/>
      <c r="AU50" s="6" t="n">
        <v>9134</v>
      </c>
      <c r="AV50" s="6" t="n">
        <v>1404</v>
      </c>
      <c r="AW50" s="6" t="n">
        <v>264</v>
      </c>
      <c r="AX50" s="6" t="n">
        <v>89</v>
      </c>
      <c r="AY50" s="6" t="n">
        <v>602</v>
      </c>
      <c r="AZ50" s="6" t="n">
        <v>8268</v>
      </c>
      <c r="BA50" s="6" t="n">
        <v>931</v>
      </c>
      <c r="BB50" s="6" t="n">
        <v>140</v>
      </c>
      <c r="BC50" s="6"/>
      <c r="BD50" s="6"/>
      <c r="BE50" s="6"/>
      <c r="BF50" s="6" t="n">
        <v>12327</v>
      </c>
      <c r="BG50" s="6" t="n">
        <v>2960</v>
      </c>
      <c r="BH50" s="6" t="n">
        <v>28</v>
      </c>
      <c r="BI50" s="6" t="n">
        <v>2</v>
      </c>
      <c r="BJ50" s="6" t="n">
        <v>105</v>
      </c>
      <c r="BK50" s="6" t="n">
        <v>12194</v>
      </c>
      <c r="BL50" s="6" t="n">
        <v>2</v>
      </c>
      <c r="BM50" s="6" t="n">
        <v>147</v>
      </c>
      <c r="BN50" s="6"/>
      <c r="BO50" s="6"/>
      <c r="BP50" s="6"/>
      <c r="BQ50" s="6" t="n">
        <v>14769</v>
      </c>
      <c r="BR50" s="6" t="n">
        <v>2943</v>
      </c>
      <c r="BS50" s="6" t="n">
        <v>638</v>
      </c>
      <c r="BT50" s="6" t="n">
        <v>105</v>
      </c>
      <c r="BU50" s="6" t="n">
        <v>1081</v>
      </c>
      <c r="BV50" s="6" t="n">
        <v>13050</v>
      </c>
      <c r="BW50" s="6" t="n">
        <v>800</v>
      </c>
      <c r="BX50" s="6" t="n">
        <v>316</v>
      </c>
      <c r="BY50" s="6"/>
      <c r="BZ50" s="6"/>
      <c r="CA50" s="6"/>
      <c r="CB50" s="6" t="n">
        <v>899</v>
      </c>
      <c r="CC50" s="6" t="n">
        <v>21</v>
      </c>
      <c r="CD50" s="6" t="n">
        <v>29</v>
      </c>
      <c r="CE50" s="6" t="n">
        <v>0</v>
      </c>
      <c r="CF50" s="6" t="n">
        <v>144</v>
      </c>
      <c r="CG50" s="6" t="n">
        <v>726</v>
      </c>
      <c r="CH50" s="6" t="n">
        <v>41</v>
      </c>
      <c r="CI50" s="6" t="n">
        <v>7</v>
      </c>
      <c r="CJ50" s="6"/>
      <c r="CK50" s="6" t="n">
        <v>16901</v>
      </c>
      <c r="CL50" s="6"/>
      <c r="CM50" s="6" t="n">
        <v>9261</v>
      </c>
      <c r="CN50" s="6" t="n">
        <v>2822</v>
      </c>
      <c r="CO50" s="6" t="n">
        <v>150</v>
      </c>
      <c r="CP50" s="6" t="n">
        <v>41</v>
      </c>
      <c r="CQ50" s="6" t="n">
        <v>106</v>
      </c>
      <c r="CR50" s="6" t="n">
        <v>9005</v>
      </c>
      <c r="CS50" s="6" t="n">
        <v>64</v>
      </c>
      <c r="CT50" s="6" t="n">
        <v>28</v>
      </c>
      <c r="CU50" s="6"/>
      <c r="CV50" s="6" t="n">
        <v>73955</v>
      </c>
      <c r="CW50" s="6"/>
      <c r="CX50" s="6" t="n">
        <v>3115</v>
      </c>
      <c r="CY50" s="6" t="n">
        <v>373</v>
      </c>
      <c r="CZ50" s="6" t="n">
        <v>33</v>
      </c>
      <c r="DA50" s="6" t="n">
        <v>6</v>
      </c>
      <c r="DB50" s="6" t="n">
        <v>15</v>
      </c>
      <c r="DC50" s="6" t="n">
        <v>3067</v>
      </c>
      <c r="DD50" s="6" t="n">
        <v>0</v>
      </c>
      <c r="DE50" s="6" t="n">
        <v>360</v>
      </c>
      <c r="DF50" s="6"/>
      <c r="DG50" s="6"/>
      <c r="DH50" s="6"/>
      <c r="DI50" s="6" t="n">
        <v>2626</v>
      </c>
      <c r="DJ50" s="6" t="n">
        <v>676</v>
      </c>
      <c r="DK50" s="6" t="n">
        <v>104</v>
      </c>
      <c r="DL50" s="6" t="n">
        <v>33</v>
      </c>
      <c r="DM50" s="6" t="n">
        <v>65</v>
      </c>
      <c r="DN50" s="6" t="n">
        <v>2457</v>
      </c>
      <c r="DO50" s="6" t="n">
        <v>20</v>
      </c>
      <c r="DP50" s="6" t="n">
        <v>39</v>
      </c>
      <c r="DQ50" s="6"/>
      <c r="DR50" s="6"/>
      <c r="DS50" s="6"/>
      <c r="DT50" s="6" t="n">
        <v>1292</v>
      </c>
      <c r="DU50" s="6" t="n">
        <v>96</v>
      </c>
      <c r="DV50" s="6" t="n">
        <v>10</v>
      </c>
      <c r="DW50" s="6" t="n">
        <v>2</v>
      </c>
      <c r="DX50" s="6" t="n">
        <v>15</v>
      </c>
      <c r="DY50" s="6" t="n">
        <v>1267</v>
      </c>
      <c r="DZ50" s="6" t="n">
        <v>12</v>
      </c>
      <c r="EA50" s="6" t="n">
        <v>128</v>
      </c>
      <c r="EB50" s="6"/>
      <c r="EC50" s="6"/>
      <c r="ED50" s="6"/>
      <c r="EE50" s="6" t="n">
        <v>2051</v>
      </c>
      <c r="EF50" s="6" t="n">
        <v>346</v>
      </c>
      <c r="EG50" s="6" t="n">
        <v>58</v>
      </c>
      <c r="EH50" s="6" t="n">
        <v>15</v>
      </c>
      <c r="EI50" s="6" t="n">
        <v>2</v>
      </c>
      <c r="EJ50" s="6" t="n">
        <v>1991</v>
      </c>
      <c r="EK50" s="6" t="n">
        <v>45</v>
      </c>
      <c r="EL50" s="6" t="n">
        <v>120</v>
      </c>
      <c r="EM50" s="6"/>
      <c r="EN50" s="6"/>
      <c r="EO50" s="6"/>
      <c r="EP50" s="6" t="n">
        <v>1590</v>
      </c>
      <c r="EQ50" s="6" t="n">
        <v>120</v>
      </c>
      <c r="ER50" s="6" t="n">
        <v>6</v>
      </c>
      <c r="ES50" s="6" t="n">
        <v>3</v>
      </c>
      <c r="ET50" s="6" t="n">
        <v>1</v>
      </c>
      <c r="EU50" s="6" t="n">
        <v>1583</v>
      </c>
      <c r="EV50" s="6" t="n">
        <v>27</v>
      </c>
      <c r="EW50" s="6" t="n">
        <v>293</v>
      </c>
      <c r="EX50" s="6"/>
      <c r="EY50" s="6"/>
      <c r="EZ50" s="6"/>
      <c r="FA50" s="6" t="n">
        <v>1057</v>
      </c>
      <c r="FB50" s="6" t="n">
        <v>80</v>
      </c>
      <c r="FC50" s="6" t="n">
        <v>4</v>
      </c>
      <c r="FD50" s="6" t="n">
        <v>0</v>
      </c>
      <c r="FE50" s="6" t="n">
        <v>1</v>
      </c>
      <c r="FF50" s="6" t="n">
        <v>1052</v>
      </c>
      <c r="FG50" s="6" t="n">
        <v>24</v>
      </c>
      <c r="FH50" s="6" t="n">
        <v>182</v>
      </c>
      <c r="FI50" s="6"/>
      <c r="FJ50" s="6"/>
      <c r="FK50" s="6"/>
      <c r="FL50" s="6" t="n">
        <v>1486</v>
      </c>
      <c r="FM50" s="6" t="n">
        <v>243</v>
      </c>
      <c r="FN50" s="6" t="n">
        <v>14</v>
      </c>
      <c r="FO50" s="6" t="n">
        <v>4</v>
      </c>
      <c r="FP50" s="6" t="n">
        <v>31</v>
      </c>
      <c r="FQ50" s="6" t="n">
        <v>1441</v>
      </c>
      <c r="FR50" s="6" t="n">
        <v>33</v>
      </c>
      <c r="FS50" s="6" t="n">
        <v>128</v>
      </c>
      <c r="FT50" s="6"/>
      <c r="FU50" s="6"/>
      <c r="FV50" s="6"/>
      <c r="FW50" s="6" t="n">
        <v>1646</v>
      </c>
      <c r="FX50" s="6" t="n">
        <v>314</v>
      </c>
      <c r="FY50" s="6" t="n">
        <v>4</v>
      </c>
      <c r="FZ50" s="6" t="n">
        <v>0</v>
      </c>
      <c r="GA50" s="6" t="n">
        <v>9</v>
      </c>
      <c r="GB50" s="6" t="n">
        <v>1633</v>
      </c>
      <c r="GC50" s="6" t="n">
        <v>12</v>
      </c>
      <c r="GD50" s="6" t="n">
        <v>183</v>
      </c>
      <c r="GE50" s="6"/>
      <c r="GF50" s="6"/>
      <c r="GG50" s="6"/>
      <c r="GH50" s="6" t="n">
        <v>452</v>
      </c>
      <c r="GI50" s="6" t="n">
        <v>10</v>
      </c>
      <c r="GJ50" s="6" t="n">
        <v>0</v>
      </c>
      <c r="GK50" s="6" t="n">
        <v>0</v>
      </c>
      <c r="GL50" s="6" t="n">
        <v>4</v>
      </c>
      <c r="GM50" s="6" t="n">
        <v>448</v>
      </c>
      <c r="GN50" s="6" t="n">
        <v>0</v>
      </c>
      <c r="GO50" s="6" t="n">
        <v>157</v>
      </c>
      <c r="GP50" s="6"/>
      <c r="GQ50" s="6"/>
      <c r="GR50" s="6"/>
      <c r="GS50" s="6" t="n">
        <v>255</v>
      </c>
      <c r="GT50" s="6" t="n">
        <v>14</v>
      </c>
      <c r="GU50" s="6" t="n">
        <v>1</v>
      </c>
      <c r="GV50" s="6" t="n">
        <v>0</v>
      </c>
      <c r="GW50" s="6" t="n">
        <v>95</v>
      </c>
      <c r="GX50" s="6" t="n">
        <v>159</v>
      </c>
      <c r="GY50" s="6" t="n">
        <v>3</v>
      </c>
      <c r="GZ50" s="6" t="n">
        <v>150</v>
      </c>
      <c r="HA50" s="6"/>
      <c r="HB50" s="6"/>
      <c r="HC50" s="6"/>
      <c r="HD50" s="6" t="n">
        <v>313</v>
      </c>
      <c r="HE50" s="6" t="n">
        <v>47</v>
      </c>
      <c r="HF50" s="6" t="n">
        <v>0</v>
      </c>
      <c r="HG50" s="6" t="n">
        <v>0</v>
      </c>
      <c r="HH50" s="6" t="n">
        <v>114</v>
      </c>
      <c r="HI50" s="6" t="n">
        <v>199</v>
      </c>
      <c r="HJ50" s="6" t="n">
        <v>14</v>
      </c>
      <c r="HK50" s="6" t="n">
        <v>54</v>
      </c>
      <c r="HL50" s="6"/>
      <c r="HM50" s="6"/>
      <c r="HN50" s="6"/>
      <c r="HO50" s="6" t="n">
        <v>790</v>
      </c>
      <c r="HP50" s="6" t="n">
        <v>117</v>
      </c>
      <c r="HQ50" s="6" t="n">
        <v>2</v>
      </c>
      <c r="HR50" s="6" t="n">
        <v>0</v>
      </c>
      <c r="HS50" s="6" t="n">
        <v>60</v>
      </c>
      <c r="HT50" s="6" t="n">
        <v>728</v>
      </c>
      <c r="HU50" s="6" t="n">
        <v>15</v>
      </c>
      <c r="HV50" s="6" t="n">
        <v>24</v>
      </c>
      <c r="HW50" s="6"/>
      <c r="HX50" s="6"/>
      <c r="HY50" s="6"/>
      <c r="HZ50" s="6"/>
      <c r="IA50" s="82" t="n">
        <v>43909</v>
      </c>
      <c r="IB50" s="6" t="n">
        <v>287</v>
      </c>
      <c r="IC50" s="47" t="n">
        <v>49</v>
      </c>
      <c r="ID50" s="6" t="n">
        <v>5</v>
      </c>
      <c r="IE50" s="6" t="n">
        <v>0</v>
      </c>
      <c r="IF50" s="6" t="n">
        <v>1</v>
      </c>
      <c r="IG50" s="6" t="n">
        <v>281</v>
      </c>
      <c r="IH50" s="6" t="n">
        <v>3</v>
      </c>
      <c r="II50" s="6" t="n">
        <v>8</v>
      </c>
      <c r="IJ50" s="9"/>
      <c r="IK50" s="9"/>
      <c r="IL50" s="9"/>
      <c r="IM50" s="6" t="n">
        <v>238</v>
      </c>
      <c r="IN50" s="47" t="n">
        <v>37</v>
      </c>
      <c r="IO50" s="6"/>
      <c r="IP50" s="6"/>
      <c r="IQ50" s="6"/>
      <c r="IR50" s="6" t="n">
        <v>238</v>
      </c>
      <c r="IS50" s="6" t="n">
        <v>3</v>
      </c>
      <c r="IT50" s="6" t="n">
        <v>12</v>
      </c>
      <c r="IX50" s="6" t="n">
        <v>238</v>
      </c>
      <c r="IY50" s="47" t="n">
        <v>67</v>
      </c>
      <c r="IZ50" s="6"/>
      <c r="JA50" s="6"/>
      <c r="JB50" s="6" t="n">
        <v>6</v>
      </c>
      <c r="JC50" s="6" t="n">
        <v>232</v>
      </c>
      <c r="JD50" s="6"/>
      <c r="JE50" s="6" t="n">
        <v>7</v>
      </c>
      <c r="JI50" s="6" t="n">
        <v>227</v>
      </c>
      <c r="JJ50" s="47" t="n">
        <v>55</v>
      </c>
      <c r="JK50" s="6" t="n">
        <v>19</v>
      </c>
      <c r="JL50" s="48" t="n">
        <v>12</v>
      </c>
      <c r="JM50" s="6" t="n">
        <v>11</v>
      </c>
      <c r="JN50" s="6" t="n">
        <v>197</v>
      </c>
      <c r="JO50" s="6"/>
      <c r="JP50" s="6" t="n">
        <v>0.8</v>
      </c>
      <c r="JT50" s="6" t="n">
        <v>169</v>
      </c>
      <c r="JU50" s="47" t="n">
        <v>26</v>
      </c>
      <c r="JV50" s="6" t="n">
        <v>3</v>
      </c>
      <c r="JW50" s="6" t="n">
        <v>0</v>
      </c>
      <c r="JX50" s="6" t="n">
        <v>14</v>
      </c>
      <c r="JY50" s="6" t="n">
        <v>152</v>
      </c>
      <c r="JZ50" s="6"/>
      <c r="KA50" s="6" t="n">
        <v>0.1</v>
      </c>
      <c r="KE50" s="6" t="n">
        <v>145</v>
      </c>
      <c r="KF50" s="47" t="n">
        <v>28</v>
      </c>
      <c r="KG50" s="6"/>
      <c r="KH50" s="6"/>
      <c r="KI50" s="6" t="n">
        <v>1</v>
      </c>
      <c r="KJ50" s="6" t="n">
        <v>144</v>
      </c>
      <c r="KK50" s="6" t="n">
        <v>8</v>
      </c>
      <c r="KL50" s="6" t="n">
        <v>4</v>
      </c>
      <c r="KP50" s="6" t="n">
        <v>202</v>
      </c>
      <c r="KQ50" s="47" t="n">
        <v>15</v>
      </c>
      <c r="KR50" s="6" t="n">
        <v>17</v>
      </c>
      <c r="KS50" s="48" t="n">
        <v>5</v>
      </c>
      <c r="KT50" s="6" t="n">
        <v>4</v>
      </c>
      <c r="KU50" s="6" t="n">
        <v>181</v>
      </c>
      <c r="KV50" s="6" t="n">
        <v>1</v>
      </c>
      <c r="KW50" s="6" t="n">
        <v>2</v>
      </c>
      <c r="LA50" s="6" t="n">
        <v>147</v>
      </c>
      <c r="LB50" s="47" t="n">
        <v>33</v>
      </c>
      <c r="LC50" s="6"/>
      <c r="LD50" s="6"/>
      <c r="LE50" s="6" t="n">
        <v>8</v>
      </c>
      <c r="LF50" s="6" t="n">
        <v>139</v>
      </c>
      <c r="LG50" s="6"/>
      <c r="LH50" s="6" t="n">
        <v>1</v>
      </c>
      <c r="LL50" s="6" t="n">
        <v>307</v>
      </c>
      <c r="LM50" s="47" t="n">
        <v>60</v>
      </c>
      <c r="LN50" s="6" t="n">
        <v>2</v>
      </c>
      <c r="LO50" s="48" t="n">
        <v>2</v>
      </c>
      <c r="LP50" s="6" t="n">
        <v>13</v>
      </c>
      <c r="LQ50" s="6" t="n">
        <v>292</v>
      </c>
      <c r="LR50" s="6"/>
      <c r="LS50" s="6" t="n">
        <v>1</v>
      </c>
      <c r="LW50" s="43" t="n">
        <v>6</v>
      </c>
      <c r="LX50" s="43" t="n">
        <v>1</v>
      </c>
      <c r="LY50" s="43"/>
      <c r="LZ50" s="43"/>
      <c r="MA50" s="43"/>
      <c r="MB50" s="43" t="n">
        <v>6</v>
      </c>
      <c r="MC50" s="43"/>
      <c r="MD50" s="43" t="n">
        <v>2</v>
      </c>
      <c r="MS50" s="43" t="n">
        <v>212</v>
      </c>
      <c r="MT50" s="43" t="n">
        <v>35</v>
      </c>
      <c r="MU50" s="43" t="n">
        <v>1</v>
      </c>
      <c r="MV50" s="43"/>
      <c r="MW50" s="43" t="n">
        <v>41</v>
      </c>
      <c r="MX50" s="43" t="n">
        <v>170</v>
      </c>
      <c r="MY50" s="43" t="n">
        <v>1</v>
      </c>
      <c r="MZ50" s="43" t="n">
        <v>3</v>
      </c>
      <c r="NO50" s="43" t="n">
        <v>37</v>
      </c>
      <c r="NP50" s="43" t="n">
        <v>4</v>
      </c>
      <c r="NQ50" s="43"/>
      <c r="NR50" s="43"/>
      <c r="NS50" s="43" t="n">
        <v>1</v>
      </c>
      <c r="NT50" s="43" t="n">
        <v>36</v>
      </c>
      <c r="NU50" s="43"/>
      <c r="NV50" s="43" t="n">
        <v>2</v>
      </c>
      <c r="NZ50" s="43" t="n">
        <v>76</v>
      </c>
      <c r="OA50" s="43" t="n">
        <v>10</v>
      </c>
      <c r="OB50" s="43"/>
      <c r="OC50" s="43"/>
      <c r="OD50" s="43" t="n">
        <v>16</v>
      </c>
      <c r="OE50" s="43" t="n">
        <v>60</v>
      </c>
      <c r="OF50" s="43"/>
      <c r="OG50" s="43" t="n">
        <v>0.8</v>
      </c>
      <c r="OK50" s="43" t="n">
        <v>68</v>
      </c>
      <c r="OL50" s="43" t="n">
        <v>12</v>
      </c>
      <c r="OM50" s="43"/>
      <c r="ON50" s="43"/>
      <c r="OO50" s="43"/>
      <c r="OP50" s="43" t="n">
        <v>68</v>
      </c>
      <c r="OQ50" s="43" t="n">
        <v>2</v>
      </c>
      <c r="OR50" s="43" t="n">
        <v>155</v>
      </c>
      <c r="OV50" s="43" t="n">
        <v>164</v>
      </c>
      <c r="OW50" s="43" t="n">
        <v>10</v>
      </c>
      <c r="OX50" s="43" t="n">
        <v>12</v>
      </c>
      <c r="OY50" s="43" t="n">
        <v>1</v>
      </c>
      <c r="OZ50" s="43" t="n">
        <v>41</v>
      </c>
      <c r="PA50" s="43" t="n">
        <v>111</v>
      </c>
      <c r="PB50" s="43"/>
      <c r="PC50" s="43" t="n">
        <v>4</v>
      </c>
      <c r="PG50" s="43" t="n">
        <v>191</v>
      </c>
      <c r="PH50" s="43" t="n">
        <v>93</v>
      </c>
      <c r="PI50" s="43" t="n">
        <v>2</v>
      </c>
      <c r="PJ50" s="43" t="n">
        <v>1</v>
      </c>
      <c r="PK50" s="43"/>
      <c r="PL50" s="43" t="n">
        <v>189</v>
      </c>
      <c r="PM50" s="43"/>
      <c r="PN50" s="43" t="n">
        <v>2</v>
      </c>
      <c r="QC50" s="43" t="n">
        <v>56</v>
      </c>
      <c r="QD50" s="43" t="n">
        <v>8</v>
      </c>
      <c r="QE50" s="43"/>
      <c r="QF50" s="43"/>
      <c r="QG50" s="43" t="n">
        <v>1</v>
      </c>
      <c r="QH50" s="43" t="n">
        <v>55</v>
      </c>
      <c r="QI50" s="43"/>
      <c r="QJ50" s="43" t="n">
        <v>5</v>
      </c>
      <c r="QN50" s="43" t="n">
        <v>133</v>
      </c>
      <c r="QO50" s="43" t="n">
        <v>9</v>
      </c>
      <c r="QP50" s="43" t="n">
        <v>4</v>
      </c>
      <c r="QQ50" s="43" t="n">
        <v>0</v>
      </c>
      <c r="QR50" s="43" t="n">
        <v>4</v>
      </c>
      <c r="QS50" s="43" t="n">
        <v>125</v>
      </c>
      <c r="QT50" s="43" t="n">
        <v>3</v>
      </c>
      <c r="QU50" s="43" t="n">
        <v>19</v>
      </c>
      <c r="QY50" s="43" t="n">
        <v>433</v>
      </c>
      <c r="QZ50" s="43" t="n">
        <v>96</v>
      </c>
      <c r="RA50" s="43"/>
      <c r="RB50" s="43"/>
      <c r="RC50" s="43" t="n">
        <v>11</v>
      </c>
      <c r="RD50" s="43" t="n">
        <v>422</v>
      </c>
      <c r="RE50" s="43" t="n">
        <v>6</v>
      </c>
      <c r="RF50" s="43" t="n">
        <v>50</v>
      </c>
      <c r="RJ50" s="43" t="n">
        <v>44</v>
      </c>
      <c r="RK50" s="43" t="n">
        <v>0</v>
      </c>
      <c r="RL50" s="43"/>
      <c r="RM50" s="43"/>
      <c r="RN50" s="43"/>
      <c r="RO50" s="43" t="n">
        <v>44</v>
      </c>
      <c r="RP50" s="43"/>
      <c r="RQ50" s="43" t="n">
        <v>9</v>
      </c>
      <c r="SF50" s="43" t="n">
        <v>39</v>
      </c>
      <c r="SG50" s="43" t="n">
        <v>6</v>
      </c>
      <c r="SH50" s="43"/>
      <c r="SI50" s="43"/>
      <c r="SJ50" s="43" t="n">
        <v>13</v>
      </c>
      <c r="SK50" s="43" t="n">
        <v>26</v>
      </c>
      <c r="SL50" s="43"/>
      <c r="SM50" s="43" t="n">
        <v>8</v>
      </c>
      <c r="SQ50" s="43" t="n">
        <v>113</v>
      </c>
      <c r="SR50" s="43" t="n">
        <v>0</v>
      </c>
      <c r="SS50" s="43"/>
      <c r="ST50" s="43"/>
      <c r="SU50" s="43" t="n">
        <v>26</v>
      </c>
      <c r="SV50" s="43" t="n">
        <v>87</v>
      </c>
      <c r="SW50" s="43" t="n">
        <v>2</v>
      </c>
      <c r="SX50" s="43" t="n">
        <v>11</v>
      </c>
      <c r="TB50" s="43" t="n">
        <v>142</v>
      </c>
      <c r="TC50" s="43" t="n">
        <v>12</v>
      </c>
      <c r="TD50" s="43"/>
      <c r="TE50" s="43"/>
      <c r="TF50" s="43" t="n">
        <v>15</v>
      </c>
      <c r="TG50" s="43" t="n">
        <v>127</v>
      </c>
      <c r="TH50" s="43" t="n">
        <v>4</v>
      </c>
      <c r="TI50" s="43" t="n">
        <v>33</v>
      </c>
      <c r="TM50" s="43" t="n">
        <v>418</v>
      </c>
      <c r="TN50" s="43" t="n">
        <v>31</v>
      </c>
      <c r="TO50" s="43" t="n">
        <v>5</v>
      </c>
      <c r="TP50" s="43" t="n">
        <v>0</v>
      </c>
      <c r="TQ50" s="43" t="n">
        <v>14</v>
      </c>
      <c r="TR50" s="43" t="n">
        <v>399</v>
      </c>
      <c r="TS50" s="43" t="n">
        <v>13</v>
      </c>
      <c r="TT50" s="43" t="n">
        <v>40</v>
      </c>
      <c r="TX50" s="43" t="n">
        <v>58</v>
      </c>
      <c r="TY50" s="43" t="n">
        <v>9</v>
      </c>
      <c r="TZ50" s="43"/>
      <c r="UA50" s="43"/>
      <c r="UB50" s="43"/>
      <c r="UC50" s="43" t="n">
        <v>58</v>
      </c>
      <c r="UD50" s="43" t="n">
        <v>1</v>
      </c>
      <c r="UE50" s="43" t="n">
        <v>48</v>
      </c>
      <c r="UT50" s="43" t="n">
        <v>14</v>
      </c>
      <c r="UU50" s="43" t="n">
        <v>4</v>
      </c>
      <c r="UV50" s="43" t="n">
        <v>1</v>
      </c>
      <c r="UW50" s="43" t="n">
        <v>1</v>
      </c>
      <c r="UX50" s="43" t="n">
        <v>3</v>
      </c>
      <c r="UY50" s="43" t="n">
        <v>10</v>
      </c>
      <c r="UZ50" s="43"/>
      <c r="VA50" s="43" t="n">
        <v>0.09</v>
      </c>
      <c r="VE50" s="43" t="n">
        <v>22</v>
      </c>
      <c r="VF50" s="43" t="n">
        <v>0</v>
      </c>
      <c r="VG50" s="43"/>
      <c r="VH50" s="43"/>
      <c r="VI50" s="43" t="n">
        <v>1</v>
      </c>
      <c r="VJ50" s="43" t="n">
        <v>21</v>
      </c>
      <c r="VK50" s="43"/>
      <c r="VL50" s="43" t="n">
        <v>0.6</v>
      </c>
      <c r="VP50" s="43" t="n">
        <v>51</v>
      </c>
      <c r="VQ50" s="43" t="n">
        <v>7</v>
      </c>
      <c r="VR50" s="43"/>
      <c r="VS50" s="43"/>
      <c r="VT50" s="43" t="n">
        <v>3</v>
      </c>
      <c r="VU50" s="43" t="n">
        <v>48</v>
      </c>
      <c r="VV50" s="43"/>
      <c r="VW50" s="43" t="n">
        <v>2</v>
      </c>
      <c r="WA50" s="43" t="n">
        <v>13</v>
      </c>
      <c r="WB50" s="43"/>
      <c r="WC50" s="43"/>
      <c r="WD50" s="43"/>
      <c r="WE50" s="43"/>
      <c r="WF50" s="43" t="n">
        <v>13</v>
      </c>
      <c r="WG50" s="43"/>
      <c r="WH50" s="43" t="n">
        <v>24</v>
      </c>
      <c r="WL50" s="43" t="n">
        <v>1</v>
      </c>
      <c r="WM50" s="43"/>
      <c r="WN50" s="43"/>
      <c r="WO50" s="43"/>
      <c r="WP50" s="43" t="n">
        <v>1</v>
      </c>
      <c r="WQ50" s="43" t="n">
        <v>0</v>
      </c>
      <c r="WR50" s="43"/>
      <c r="WS50" s="43" t="n">
        <v>0.03</v>
      </c>
      <c r="WW50" s="43" t="n">
        <v>1</v>
      </c>
      <c r="WX50" s="43"/>
      <c r="WY50" s="43"/>
      <c r="WZ50" s="43"/>
      <c r="XA50" s="43"/>
      <c r="XB50" s="43" t="n">
        <v>1</v>
      </c>
      <c r="XC50" s="43"/>
      <c r="XD50" s="43" t="n">
        <v>1</v>
      </c>
      <c r="XH50" s="43" t="n">
        <v>36</v>
      </c>
      <c r="XI50" s="43" t="n">
        <v>3</v>
      </c>
      <c r="XJ50" s="43"/>
      <c r="XK50" s="43"/>
      <c r="XL50" s="43"/>
      <c r="XM50" s="43" t="n">
        <v>36</v>
      </c>
      <c r="XN50" s="43"/>
      <c r="XO50" s="43" t="n">
        <v>2</v>
      </c>
      <c r="XS50" s="43" t="n">
        <v>18</v>
      </c>
      <c r="XT50" s="43" t="n">
        <v>7</v>
      </c>
      <c r="XU50" s="43"/>
      <c r="XV50" s="43"/>
      <c r="XW50" s="43"/>
      <c r="XX50" s="43" t="n">
        <v>18</v>
      </c>
      <c r="XY50" s="43"/>
      <c r="XZ50" s="43" t="n">
        <v>0.5</v>
      </c>
      <c r="YZ50" s="43" t="n">
        <v>3</v>
      </c>
      <c r="ZA50" s="43" t="n">
        <v>3</v>
      </c>
      <c r="ZB50" s="43"/>
      <c r="ZC50" s="43"/>
      <c r="ZD50" s="43"/>
      <c r="ZE50" s="43" t="n">
        <v>3</v>
      </c>
      <c r="ZF50" s="43"/>
      <c r="ZG50" s="43" t="n">
        <v>0.5</v>
      </c>
      <c r="ZK50" s="43" t="n">
        <v>16</v>
      </c>
      <c r="ZL50" s="43" t="n">
        <v>2</v>
      </c>
      <c r="ZM50" s="43" t="n">
        <v>2</v>
      </c>
      <c r="ZN50" s="43"/>
      <c r="ZO50" s="43"/>
      <c r="ZP50" s="43" t="n">
        <v>14</v>
      </c>
      <c r="ZQ50" s="43"/>
      <c r="ZR50" s="43" t="n">
        <v>0.4</v>
      </c>
      <c r="ZV50" s="43" t="n">
        <v>51</v>
      </c>
      <c r="ZW50" s="43" t="n">
        <v>15</v>
      </c>
      <c r="ZX50" s="43"/>
      <c r="ZY50" s="43"/>
      <c r="ZZ50" s="43" t="n">
        <v>5</v>
      </c>
      <c r="AAA50" s="43" t="n">
        <v>46</v>
      </c>
      <c r="AAB50" s="43"/>
      <c r="AAC50" s="43" t="n">
        <v>5</v>
      </c>
      <c r="AAG50" s="43" t="n">
        <v>38</v>
      </c>
      <c r="AAH50" s="43" t="n">
        <v>4</v>
      </c>
      <c r="AAI50" s="43"/>
      <c r="AAJ50" s="43"/>
      <c r="AAK50" s="43" t="n">
        <v>1</v>
      </c>
      <c r="AAL50" s="43" t="n">
        <v>37</v>
      </c>
      <c r="AAM50" s="43" t="n">
        <v>1</v>
      </c>
      <c r="AAN50" s="43" t="n">
        <v>10</v>
      </c>
      <c r="AAR50" s="43" t="n">
        <v>34</v>
      </c>
      <c r="AAS50" s="43" t="n">
        <v>0</v>
      </c>
      <c r="AAT50" s="43" t="n">
        <v>1</v>
      </c>
      <c r="AAU50" s="43"/>
      <c r="AAV50" s="43" t="n">
        <v>6</v>
      </c>
      <c r="AAW50" s="43" t="n">
        <v>27</v>
      </c>
      <c r="AAX50" s="43"/>
      <c r="AAY50" s="43" t="n">
        <v>3</v>
      </c>
      <c r="ABC50" s="43" t="n">
        <v>110</v>
      </c>
      <c r="ABD50" s="43" t="n">
        <v>32</v>
      </c>
      <c r="ABE50" s="43"/>
      <c r="ABF50" s="43"/>
      <c r="ABG50" s="43" t="n">
        <v>1</v>
      </c>
      <c r="ABH50" s="43" t="n">
        <v>109</v>
      </c>
      <c r="ABI50" s="43" t="n">
        <v>2</v>
      </c>
      <c r="ABJ50" s="43" t="n">
        <v>37</v>
      </c>
      <c r="ABN50" s="6" t="n">
        <v>36</v>
      </c>
      <c r="ABO50" s="47" t="n">
        <v>6</v>
      </c>
      <c r="ABP50" s="6" t="n">
        <v>1</v>
      </c>
      <c r="ABQ50" s="48" t="n">
        <v>1</v>
      </c>
      <c r="ABR50" s="6" t="n">
        <v>1</v>
      </c>
      <c r="ABS50" s="6" t="n">
        <v>34</v>
      </c>
      <c r="ABT50" s="6" t="n">
        <v>2</v>
      </c>
      <c r="ABU50" s="6" t="n">
        <v>9</v>
      </c>
      <c r="ABY50" s="6" t="n">
        <v>34</v>
      </c>
      <c r="ABZ50" s="47" t="n">
        <v>8</v>
      </c>
      <c r="ACA50" s="6"/>
      <c r="ACB50" s="6"/>
      <c r="ACC50" s="6" t="n">
        <v>1</v>
      </c>
      <c r="ACD50" s="6" t="n">
        <v>33</v>
      </c>
      <c r="ACE50" s="6" t="n">
        <v>1</v>
      </c>
      <c r="ACF50" s="6" t="n">
        <v>12</v>
      </c>
      <c r="ACJ50" s="6" t="n">
        <v>258</v>
      </c>
      <c r="ACK50" s="47" t="n">
        <v>33</v>
      </c>
      <c r="ACL50" s="6"/>
      <c r="ACM50" s="6"/>
      <c r="ACN50" s="6" t="n">
        <v>1</v>
      </c>
      <c r="ACO50" s="6" t="n">
        <v>257</v>
      </c>
      <c r="ACP50" s="6" t="n">
        <v>1</v>
      </c>
      <c r="ACQ50" s="6" t="n">
        <v>194</v>
      </c>
      <c r="ACU50" s="6" t="n">
        <v>71</v>
      </c>
      <c r="ACV50" s="47" t="n">
        <v>11</v>
      </c>
      <c r="ACW50" s="6"/>
      <c r="ACX50" s="6"/>
      <c r="ACY50" s="6" t="n">
        <v>1</v>
      </c>
      <c r="ACZ50" s="6" t="n">
        <v>70</v>
      </c>
      <c r="ADA50" s="6"/>
      <c r="ADB50" s="6" t="n">
        <v>38</v>
      </c>
      <c r="ADF50" s="6" t="n">
        <v>522</v>
      </c>
      <c r="ADG50" s="47" t="n">
        <v>88</v>
      </c>
      <c r="ADH50" s="6"/>
      <c r="ADI50" s="6"/>
      <c r="ADJ50" s="6" t="n">
        <v>3</v>
      </c>
      <c r="ADK50" s="6" t="n">
        <v>519</v>
      </c>
      <c r="ADL50" s="6" t="n">
        <v>5</v>
      </c>
      <c r="ADM50" s="6" t="n">
        <v>49</v>
      </c>
      <c r="ADQ50" s="6" t="n">
        <v>105</v>
      </c>
      <c r="ADR50" s="47" t="n">
        <v>8</v>
      </c>
      <c r="ADS50" s="6"/>
      <c r="ADT50" s="6"/>
      <c r="ADU50" s="6"/>
      <c r="ADV50" s="6" t="n">
        <v>105</v>
      </c>
      <c r="ADW50" s="6" t="n">
        <v>2</v>
      </c>
      <c r="ADX50" s="6" t="n">
        <v>19</v>
      </c>
      <c r="AEB50" s="6" t="n">
        <v>58</v>
      </c>
      <c r="AEC50" s="47" t="n">
        <v>8</v>
      </c>
      <c r="AED50" s="6" t="n">
        <v>1</v>
      </c>
      <c r="AEE50" s="6"/>
      <c r="AEF50" s="6" t="n">
        <v>2</v>
      </c>
      <c r="AEG50" s="6" t="n">
        <v>55</v>
      </c>
      <c r="AEH50" s="6" t="n">
        <v>4</v>
      </c>
      <c r="AEI50" s="6" t="n">
        <v>6</v>
      </c>
      <c r="AEM50" s="6" t="n">
        <v>286</v>
      </c>
      <c r="AEN50" s="47" t="n">
        <v>11</v>
      </c>
      <c r="AEO50" s="6" t="n">
        <v>1</v>
      </c>
      <c r="AEP50" s="6"/>
      <c r="AEQ50" s="6"/>
      <c r="AER50" s="6" t="n">
        <v>285</v>
      </c>
      <c r="AES50" s="6" t="n">
        <v>6</v>
      </c>
      <c r="AET50" s="6" t="n">
        <v>138</v>
      </c>
      <c r="AEX50" s="6" t="n">
        <v>89</v>
      </c>
      <c r="AEY50" s="47" t="n">
        <v>20</v>
      </c>
      <c r="AEZ50" s="6"/>
      <c r="AFA50" s="6"/>
      <c r="AFB50" s="6" t="n">
        <v>5</v>
      </c>
      <c r="AFC50" s="6" t="n">
        <v>84</v>
      </c>
      <c r="AFD50" s="6"/>
      <c r="AFE50" s="6" t="n">
        <v>22</v>
      </c>
      <c r="AFI50" s="6" t="n">
        <v>39</v>
      </c>
      <c r="AFJ50" s="47" t="n">
        <v>5</v>
      </c>
      <c r="AFK50" s="6"/>
      <c r="AFL50" s="6"/>
      <c r="AFM50" s="6" t="n">
        <v>2</v>
      </c>
      <c r="AFN50" s="6" t="n">
        <v>37</v>
      </c>
      <c r="AFO50" s="6"/>
      <c r="AFP50" s="6" t="n">
        <v>12</v>
      </c>
      <c r="AFT50" s="6" t="n">
        <v>8</v>
      </c>
      <c r="AFU50" s="47" t="n">
        <v>6</v>
      </c>
      <c r="AFV50" s="6"/>
      <c r="AFW50" s="6"/>
      <c r="AFX50" s="6"/>
      <c r="AFY50" s="6" t="n">
        <v>8</v>
      </c>
      <c r="AFZ50" s="6"/>
      <c r="AGA50" s="6" t="n">
        <v>13</v>
      </c>
      <c r="AGE50" s="6" t="n">
        <v>89</v>
      </c>
      <c r="AGF50" s="47" t="n">
        <v>17</v>
      </c>
      <c r="AGG50" s="6"/>
      <c r="AGH50" s="6"/>
      <c r="AGI50" s="6" t="n">
        <v>1</v>
      </c>
      <c r="AGJ50" s="6" t="n">
        <v>88</v>
      </c>
      <c r="AGK50" s="6" t="n">
        <v>4</v>
      </c>
      <c r="AGL50" s="6" t="n">
        <v>10</v>
      </c>
      <c r="AGP50" s="6" t="n">
        <v>260</v>
      </c>
      <c r="AGQ50" s="47" t="n">
        <v>43</v>
      </c>
      <c r="AGR50" s="6"/>
      <c r="AGS50" s="6"/>
      <c r="AGT50" s="6" t="n">
        <v>19</v>
      </c>
      <c r="AGU50" s="6" t="n">
        <v>241</v>
      </c>
      <c r="AGV50" s="6" t="n">
        <v>5</v>
      </c>
      <c r="AGW50" s="6" t="n">
        <v>14</v>
      </c>
      <c r="AHA50" s="6" t="n">
        <v>92</v>
      </c>
      <c r="AHB50" s="47" t="n">
        <v>11</v>
      </c>
      <c r="AHC50" s="6" t="n">
        <v>2</v>
      </c>
      <c r="AHD50" s="6"/>
      <c r="AHE50" s="6"/>
      <c r="AHF50" s="6" t="n">
        <v>90</v>
      </c>
      <c r="AHG50" s="6"/>
      <c r="AHH50" s="6" t="n">
        <v>13</v>
      </c>
      <c r="AHL50" s="6" t="n">
        <v>43</v>
      </c>
      <c r="AHM50" s="47" t="n">
        <v>12</v>
      </c>
      <c r="AHN50" s="6"/>
      <c r="AHO50" s="6"/>
      <c r="AHP50" s="6" t="n">
        <v>1</v>
      </c>
      <c r="AHQ50" s="6" t="n">
        <v>42</v>
      </c>
      <c r="AHR50" s="6" t="n">
        <v>1</v>
      </c>
      <c r="AHS50" s="6" t="n">
        <v>21</v>
      </c>
      <c r="AHW50" s="6" t="n">
        <v>59</v>
      </c>
      <c r="AHX50" s="47" t="n">
        <v>4</v>
      </c>
      <c r="AHY50" s="6" t="n">
        <v>2</v>
      </c>
      <c r="AHZ50" s="48" t="n">
        <v>1</v>
      </c>
      <c r="AIA50" s="6"/>
      <c r="AIB50" s="6" t="n">
        <v>57</v>
      </c>
      <c r="AIC50" s="6" t="n">
        <v>2</v>
      </c>
      <c r="AID50" s="6" t="n">
        <v>21</v>
      </c>
      <c r="AIH50" s="6" t="n">
        <v>727</v>
      </c>
      <c r="AII50" s="47" t="n">
        <v>129</v>
      </c>
      <c r="AIJ50" s="6" t="n">
        <v>9</v>
      </c>
      <c r="AIK50" s="48" t="n">
        <v>1</v>
      </c>
      <c r="AIL50" s="6" t="n">
        <v>12</v>
      </c>
      <c r="AIM50" s="6" t="n">
        <v>706</v>
      </c>
      <c r="AIN50" s="6" t="n">
        <v>1</v>
      </c>
      <c r="AIO50" s="6" t="n">
        <v>19</v>
      </c>
      <c r="AIS50" s="6" t="n">
        <v>509</v>
      </c>
      <c r="AIT50" s="47" t="n">
        <v>163</v>
      </c>
      <c r="AIU50" s="6" t="n">
        <v>4</v>
      </c>
      <c r="AIV50" s="48" t="n">
        <v>3</v>
      </c>
      <c r="AIW50" s="6" t="n">
        <v>2</v>
      </c>
      <c r="AIX50" s="6" t="n">
        <v>503</v>
      </c>
      <c r="AIY50" s="6" t="n">
        <v>18</v>
      </c>
      <c r="AIZ50" s="6" t="n">
        <v>2</v>
      </c>
      <c r="AJD50" s="6" t="n">
        <v>642</v>
      </c>
      <c r="AJE50" s="47" t="n">
        <v>194</v>
      </c>
      <c r="AJF50" s="6" t="n">
        <v>2</v>
      </c>
      <c r="AJG50" s="48" t="n">
        <v>1</v>
      </c>
      <c r="AJH50" s="6" t="n">
        <v>4</v>
      </c>
      <c r="AJI50" s="6" t="n">
        <v>636</v>
      </c>
      <c r="AJJ50" s="6" t="n">
        <v>18</v>
      </c>
      <c r="AJK50" s="6" t="n">
        <v>63</v>
      </c>
      <c r="AJO50" s="6" t="n">
        <v>596</v>
      </c>
      <c r="AJP50" s="47" t="n">
        <v>144</v>
      </c>
      <c r="AJQ50" s="6" t="n">
        <v>6</v>
      </c>
      <c r="AJR50" s="48" t="n">
        <v>1</v>
      </c>
      <c r="AJS50" s="6" t="n">
        <v>43</v>
      </c>
      <c r="AJT50" s="6" t="n">
        <v>547</v>
      </c>
      <c r="AJU50" s="6" t="n">
        <v>1</v>
      </c>
      <c r="AJV50" s="6" t="n">
        <v>23</v>
      </c>
      <c r="AJY50" s="2" t="n">
        <v>287000</v>
      </c>
      <c r="AJZ50" s="6" t="n">
        <v>366</v>
      </c>
      <c r="AKA50" s="47" t="n">
        <v>74</v>
      </c>
      <c r="AKB50" s="6" t="n">
        <v>2</v>
      </c>
      <c r="AKC50" s="6" t="n">
        <v>0</v>
      </c>
      <c r="AKD50" s="6" t="n">
        <v>5</v>
      </c>
      <c r="AKE50" s="6" t="n">
        <v>359</v>
      </c>
      <c r="AKF50" s="6" t="n">
        <v>6</v>
      </c>
      <c r="AKG50" s="6" t="n">
        <v>74</v>
      </c>
      <c r="AKK50" s="6" t="n">
        <v>168</v>
      </c>
      <c r="AKL50" s="47" t="n">
        <v>57</v>
      </c>
      <c r="AKM50" s="6" t="n">
        <v>3</v>
      </c>
      <c r="AKN50" s="48" t="n">
        <v>1</v>
      </c>
      <c r="AKO50" s="6"/>
      <c r="AKP50" s="6" t="n">
        <v>165</v>
      </c>
      <c r="AKQ50" s="6" t="n">
        <v>2</v>
      </c>
      <c r="AKR50" s="6" t="n">
        <v>10</v>
      </c>
      <c r="AKV50" s="6" t="n">
        <v>203</v>
      </c>
      <c r="AKW50" s="47" t="n">
        <v>63</v>
      </c>
      <c r="AKX50" s="6" t="n">
        <v>2</v>
      </c>
      <c r="AKY50" s="48" t="n">
        <v>1</v>
      </c>
      <c r="AKZ50" s="6"/>
      <c r="ALA50" s="6" t="n">
        <v>201</v>
      </c>
      <c r="ALB50" s="6" t="n">
        <v>1</v>
      </c>
      <c r="ALC50" s="6" t="n">
        <v>324</v>
      </c>
      <c r="ALG50" s="6" t="n">
        <v>93</v>
      </c>
      <c r="ALH50" s="47" t="n">
        <v>11</v>
      </c>
      <c r="ALI50" s="6"/>
      <c r="ALJ50" s="6"/>
      <c r="ALK50" s="6" t="n">
        <v>4</v>
      </c>
      <c r="ALL50" s="6" t="n">
        <v>89</v>
      </c>
      <c r="ALM50" s="6" t="n">
        <v>1</v>
      </c>
      <c r="ALN50" s="6" t="n">
        <v>0.7</v>
      </c>
      <c r="ALR50" s="6" t="n">
        <v>359</v>
      </c>
      <c r="ALS50" s="47" t="n">
        <v>37</v>
      </c>
      <c r="ALT50" s="6"/>
      <c r="ALU50" s="6"/>
      <c r="ALV50" s="6" t="n">
        <v>10</v>
      </c>
      <c r="ALW50" s="6" t="n">
        <v>349</v>
      </c>
      <c r="ALX50" s="6" t="n">
        <v>2</v>
      </c>
      <c r="ALY50" s="6" t="n">
        <v>65</v>
      </c>
      <c r="AMC50" s="6" t="n">
        <v>109</v>
      </c>
      <c r="AMD50" s="47" t="n">
        <v>40</v>
      </c>
      <c r="AME50" s="6" t="n">
        <v>1</v>
      </c>
      <c r="AMF50" s="6" t="n">
        <v>0</v>
      </c>
      <c r="AMG50" s="6"/>
      <c r="AMH50" s="6" t="n">
        <v>108</v>
      </c>
      <c r="AMI50" s="6" t="n">
        <v>7</v>
      </c>
      <c r="AMJ50" s="6" t="n">
        <v>25</v>
      </c>
    </row>
    <row r="51" s="2" customFormat="true" ht="15.25" hidden="false" customHeight="false" outlineLevel="0" collapsed="false">
      <c r="A51" s="82" t="n">
        <v>43910</v>
      </c>
      <c r="B51" s="7" t="n">
        <v>245043</v>
      </c>
      <c r="C51" s="6" t="n">
        <f aca="false">(B51-B50)</f>
        <v>26193</v>
      </c>
      <c r="D51" s="7" t="n">
        <v>10034</v>
      </c>
      <c r="E51" s="6" t="n">
        <f aca="false">(D51-D50)</f>
        <v>1080</v>
      </c>
      <c r="F51" s="7" t="n">
        <v>87408</v>
      </c>
      <c r="G51" s="7" t="n">
        <v>147475</v>
      </c>
      <c r="H51" s="7" t="n">
        <v>7516</v>
      </c>
      <c r="I51" s="6"/>
      <c r="J51" s="6" t="n">
        <v>163653</v>
      </c>
      <c r="K51" s="71" t="n">
        <f aca="false">J51-J50</f>
        <v>26134</v>
      </c>
      <c r="L51" s="6" t="n">
        <v>6781</v>
      </c>
      <c r="M51" s="71" t="n">
        <f aca="false">L51-L50</f>
        <v>1080</v>
      </c>
      <c r="N51" s="6" t="n">
        <v>8565</v>
      </c>
      <c r="O51" s="6" t="n">
        <v>152</v>
      </c>
      <c r="P51" s="6" t="n">
        <v>91</v>
      </c>
      <c r="Q51" s="6" t="n">
        <v>7</v>
      </c>
      <c r="R51" s="6" t="n">
        <v>1947</v>
      </c>
      <c r="S51" s="6" t="n">
        <v>6527</v>
      </c>
      <c r="T51" s="6" t="n">
        <v>59</v>
      </c>
      <c r="U51" s="6" t="n">
        <v>167</v>
      </c>
      <c r="V51" s="6"/>
      <c r="W51" s="74" t="n">
        <v>316664</v>
      </c>
      <c r="X51" s="6"/>
      <c r="Y51" s="6" t="n">
        <v>41035</v>
      </c>
      <c r="Z51" s="6" t="n">
        <v>5322</v>
      </c>
      <c r="AA51" s="6" t="n">
        <v>3405</v>
      </c>
      <c r="AB51" s="6" t="n">
        <v>427</v>
      </c>
      <c r="AC51" s="6" t="n">
        <v>4440</v>
      </c>
      <c r="AD51" s="6" t="n">
        <v>33190</v>
      </c>
      <c r="AE51" s="6" t="n">
        <v>2498</v>
      </c>
      <c r="AF51" s="6" t="n">
        <v>679</v>
      </c>
      <c r="AG51" s="6"/>
      <c r="AH51" s="94" t="n">
        <v>182777</v>
      </c>
      <c r="AI51" s="6"/>
      <c r="AJ51" s="6" t="n">
        <v>18407</v>
      </c>
      <c r="AK51" s="6" t="n">
        <v>1046</v>
      </c>
      <c r="AL51" s="6" t="n">
        <v>1284</v>
      </c>
      <c r="AM51" s="6" t="n">
        <v>149</v>
      </c>
      <c r="AN51" s="6" t="n">
        <v>5979</v>
      </c>
      <c r="AO51" s="6" t="n">
        <v>11144</v>
      </c>
      <c r="AP51" s="6" t="n">
        <v>0</v>
      </c>
      <c r="AQ51" s="6" t="n">
        <v>219</v>
      </c>
      <c r="AR51" s="6"/>
      <c r="AS51" s="6"/>
      <c r="AT51" s="6"/>
      <c r="AU51" s="6" t="n">
        <v>10995</v>
      </c>
      <c r="AV51" s="6" t="n">
        <v>1861</v>
      </c>
      <c r="AW51" s="6" t="n">
        <v>372</v>
      </c>
      <c r="AX51" s="6" t="n">
        <v>108</v>
      </c>
      <c r="AY51" s="6" t="n">
        <v>1295</v>
      </c>
      <c r="AZ51" s="6" t="n">
        <v>9328</v>
      </c>
      <c r="BA51" s="6" t="n">
        <v>1122</v>
      </c>
      <c r="BB51" s="6" t="n">
        <v>168</v>
      </c>
      <c r="BC51" s="6"/>
      <c r="BD51" s="6"/>
      <c r="BE51" s="6"/>
      <c r="BF51" s="6" t="n">
        <v>15320</v>
      </c>
      <c r="BG51" s="6" t="n">
        <v>2993</v>
      </c>
      <c r="BH51" s="6" t="n">
        <v>44</v>
      </c>
      <c r="BI51" s="6" t="n">
        <v>16</v>
      </c>
      <c r="BJ51" s="6" t="n">
        <v>115</v>
      </c>
      <c r="BK51" s="6" t="n">
        <v>15161</v>
      </c>
      <c r="BL51" s="6" t="n">
        <v>2</v>
      </c>
      <c r="BM51" s="6" t="n">
        <v>183</v>
      </c>
      <c r="BN51" s="6"/>
      <c r="BO51" s="6"/>
      <c r="BP51" s="6"/>
      <c r="BQ51" s="6" t="n">
        <v>18077</v>
      </c>
      <c r="BR51" s="6" t="n">
        <v>3308</v>
      </c>
      <c r="BS51" s="6" t="n">
        <v>831</v>
      </c>
      <c r="BT51" s="6" t="n">
        <v>193</v>
      </c>
      <c r="BU51" s="6" t="n">
        <v>1107</v>
      </c>
      <c r="BV51" s="6" t="n">
        <v>16139</v>
      </c>
      <c r="BW51" s="6" t="n">
        <v>939</v>
      </c>
      <c r="BX51" s="6" t="n">
        <v>387</v>
      </c>
      <c r="BY51" s="6"/>
      <c r="BZ51" s="6"/>
      <c r="CA51" s="6"/>
      <c r="CB51" s="6" t="n">
        <v>943</v>
      </c>
      <c r="CC51" s="6" t="n">
        <v>44</v>
      </c>
      <c r="CD51" s="6" t="n">
        <v>33</v>
      </c>
      <c r="CE51" s="6" t="n">
        <v>4</v>
      </c>
      <c r="CF51" s="6" t="n">
        <v>191</v>
      </c>
      <c r="CG51" s="6" t="n">
        <v>719</v>
      </c>
      <c r="CH51" s="6" t="n">
        <v>46</v>
      </c>
      <c r="CI51" s="6" t="n">
        <v>7</v>
      </c>
      <c r="CJ51" s="6"/>
      <c r="CK51" s="6" t="n">
        <v>18844</v>
      </c>
      <c r="CL51" s="6"/>
      <c r="CM51" s="6" t="n">
        <v>13816</v>
      </c>
      <c r="CN51" s="6" t="n">
        <v>4555</v>
      </c>
      <c r="CO51" s="6" t="n">
        <v>207</v>
      </c>
      <c r="CP51" s="6" t="n">
        <v>57</v>
      </c>
      <c r="CQ51" s="6" t="n">
        <v>108</v>
      </c>
      <c r="CR51" s="6" t="n">
        <v>13501</v>
      </c>
      <c r="CS51" s="6" t="n">
        <v>64</v>
      </c>
      <c r="CT51" s="6" t="n">
        <v>42</v>
      </c>
      <c r="CU51" s="6"/>
      <c r="CV51" s="6" t="n">
        <v>100838</v>
      </c>
      <c r="CW51" s="6"/>
      <c r="CX51" s="6" t="n">
        <v>4222</v>
      </c>
      <c r="CY51" s="6" t="n">
        <v>1107</v>
      </c>
      <c r="CZ51" s="6" t="n">
        <v>43</v>
      </c>
      <c r="DA51" s="6" t="n">
        <v>10</v>
      </c>
      <c r="DB51" s="6" t="n">
        <v>15</v>
      </c>
      <c r="DC51" s="6" t="n">
        <v>4164</v>
      </c>
      <c r="DD51" s="6" t="n">
        <v>0</v>
      </c>
      <c r="DE51" s="6" t="n">
        <v>488</v>
      </c>
      <c r="DF51" s="6"/>
      <c r="DG51" s="6"/>
      <c r="DH51" s="6"/>
      <c r="DI51" s="6" t="n">
        <v>3269</v>
      </c>
      <c r="DJ51" s="6" t="n">
        <v>643</v>
      </c>
      <c r="DK51" s="6" t="n">
        <v>144</v>
      </c>
      <c r="DL51" s="6" t="n">
        <v>40</v>
      </c>
      <c r="DM51" s="6" t="n">
        <v>65</v>
      </c>
      <c r="DN51" s="6" t="n">
        <v>3060</v>
      </c>
      <c r="DO51" s="6" t="n">
        <v>20</v>
      </c>
      <c r="DP51" s="6" t="n">
        <v>48</v>
      </c>
      <c r="DQ51" s="6"/>
      <c r="DR51" s="6"/>
      <c r="DS51" s="6"/>
      <c r="DT51" s="6" t="n">
        <v>1439</v>
      </c>
      <c r="DU51" s="6" t="n">
        <v>147</v>
      </c>
      <c r="DV51" s="6" t="n">
        <v>11</v>
      </c>
      <c r="DW51" s="6" t="n">
        <v>1</v>
      </c>
      <c r="DX51" s="6" t="n">
        <v>16</v>
      </c>
      <c r="DY51" s="6" t="n">
        <v>1412</v>
      </c>
      <c r="DZ51" s="6" t="n">
        <v>21</v>
      </c>
      <c r="EA51" s="6" t="n">
        <v>142</v>
      </c>
      <c r="EB51" s="6"/>
      <c r="EC51" s="6"/>
      <c r="ED51" s="6"/>
      <c r="EE51" s="6" t="n">
        <v>2460</v>
      </c>
      <c r="EF51" s="6" t="n">
        <v>409</v>
      </c>
      <c r="EG51" s="6" t="n">
        <v>76</v>
      </c>
      <c r="EH51" s="6" t="n">
        <v>18</v>
      </c>
      <c r="EI51" s="6" t="n">
        <v>2</v>
      </c>
      <c r="EJ51" s="6" t="n">
        <v>2382</v>
      </c>
      <c r="EK51" s="6" t="n">
        <v>45</v>
      </c>
      <c r="EL51" s="6" t="n">
        <v>144</v>
      </c>
      <c r="EM51" s="6"/>
      <c r="EN51" s="6"/>
      <c r="EO51" s="6"/>
      <c r="EP51" s="6" t="n">
        <v>1790</v>
      </c>
      <c r="EQ51" s="6" t="n">
        <v>200</v>
      </c>
      <c r="ER51" s="6" t="n">
        <v>7</v>
      </c>
      <c r="ES51" s="6" t="n">
        <v>1</v>
      </c>
      <c r="ET51" s="6" t="n">
        <v>1</v>
      </c>
      <c r="EU51" s="6" t="n">
        <v>1782</v>
      </c>
      <c r="EV51" s="6" t="n">
        <v>27</v>
      </c>
      <c r="EW51" s="6" t="n">
        <v>330</v>
      </c>
      <c r="EX51" s="6"/>
      <c r="EY51" s="6"/>
      <c r="EZ51" s="6"/>
      <c r="FA51" s="6" t="n">
        <v>1151</v>
      </c>
      <c r="FB51" s="6" t="n">
        <v>94</v>
      </c>
      <c r="FC51" s="6" t="n">
        <v>6</v>
      </c>
      <c r="FD51" s="6" t="n">
        <v>2</v>
      </c>
      <c r="FE51" s="6" t="n">
        <v>1</v>
      </c>
      <c r="FF51" s="6" t="n">
        <v>1144</v>
      </c>
      <c r="FG51" s="6" t="n">
        <v>30</v>
      </c>
      <c r="FH51" s="6" t="n">
        <v>199</v>
      </c>
      <c r="FI51" s="6"/>
      <c r="FJ51" s="6"/>
      <c r="FK51" s="6"/>
      <c r="FL51" s="6" t="n">
        <v>1795</v>
      </c>
      <c r="FM51" s="6" t="n">
        <v>309</v>
      </c>
      <c r="FN51" s="6" t="n">
        <v>21</v>
      </c>
      <c r="FO51" s="6" t="n">
        <v>7</v>
      </c>
      <c r="FP51" s="6" t="n">
        <v>165</v>
      </c>
      <c r="FQ51" s="6" t="n">
        <v>1609</v>
      </c>
      <c r="FR51" s="6" t="n">
        <v>130</v>
      </c>
      <c r="FS51" s="6" t="n">
        <v>155</v>
      </c>
      <c r="FT51" s="6"/>
      <c r="FU51" s="6"/>
      <c r="FV51" s="6"/>
      <c r="FW51" s="6" t="n">
        <v>2179</v>
      </c>
      <c r="FX51" s="6" t="n">
        <v>533</v>
      </c>
      <c r="FY51" s="6" t="n">
        <v>6</v>
      </c>
      <c r="FZ51" s="6" t="n">
        <v>2</v>
      </c>
      <c r="GA51" s="6" t="n">
        <v>9</v>
      </c>
      <c r="GB51" s="6" t="n">
        <v>2164</v>
      </c>
      <c r="GC51" s="6" t="n">
        <v>13</v>
      </c>
      <c r="GD51" s="6" t="n">
        <v>242</v>
      </c>
      <c r="GE51" s="6"/>
      <c r="GF51" s="6"/>
      <c r="GG51" s="6"/>
      <c r="GH51" s="6" t="n">
        <v>460</v>
      </c>
      <c r="GI51" s="6" t="n">
        <v>8</v>
      </c>
      <c r="GJ51" s="6" t="n">
        <v>0</v>
      </c>
      <c r="GK51" s="6" t="n">
        <v>0</v>
      </c>
      <c r="GL51" s="6" t="n">
        <v>10</v>
      </c>
      <c r="GM51" s="6" t="n">
        <v>450</v>
      </c>
      <c r="GN51" s="6" t="n">
        <v>6</v>
      </c>
      <c r="GO51" s="6" t="n">
        <v>160</v>
      </c>
      <c r="GP51" s="6"/>
      <c r="GQ51" s="6"/>
      <c r="GR51" s="6"/>
      <c r="GS51" s="6" t="n">
        <v>278</v>
      </c>
      <c r="GT51" s="6" t="n">
        <v>23</v>
      </c>
      <c r="GU51" s="6" t="n">
        <v>1</v>
      </c>
      <c r="GV51" s="6" t="n">
        <v>0</v>
      </c>
      <c r="GW51" s="6" t="n">
        <v>110</v>
      </c>
      <c r="GX51" s="6" t="n">
        <v>167</v>
      </c>
      <c r="GY51" s="6" t="n">
        <v>4</v>
      </c>
      <c r="GZ51" s="6" t="n">
        <v>163</v>
      </c>
      <c r="HA51" s="6"/>
      <c r="HB51" s="6"/>
      <c r="HC51" s="6"/>
      <c r="HD51" s="6" t="n">
        <v>345</v>
      </c>
      <c r="HE51" s="6" t="n">
        <v>32</v>
      </c>
      <c r="HF51" s="6" t="n">
        <v>0</v>
      </c>
      <c r="HG51" s="6" t="n">
        <v>0</v>
      </c>
      <c r="HH51" s="6" t="n">
        <v>124</v>
      </c>
      <c r="HI51" s="6" t="n">
        <v>221</v>
      </c>
      <c r="HJ51" s="6" t="n">
        <v>14</v>
      </c>
      <c r="HK51" s="6" t="n">
        <v>59</v>
      </c>
      <c r="HL51" s="6"/>
      <c r="HM51" s="6"/>
      <c r="HN51" s="6"/>
      <c r="HO51" s="6" t="n">
        <v>900</v>
      </c>
      <c r="HP51" s="6" t="n">
        <v>110</v>
      </c>
      <c r="HQ51" s="6" t="n">
        <v>2</v>
      </c>
      <c r="HR51" s="6" t="n">
        <v>0</v>
      </c>
      <c r="HS51" s="6" t="n">
        <v>75</v>
      </c>
      <c r="HT51" s="6" t="n">
        <v>823</v>
      </c>
      <c r="HU51" s="6" t="n">
        <v>15</v>
      </c>
      <c r="HV51" s="6" t="n">
        <v>28</v>
      </c>
      <c r="HW51" s="6"/>
      <c r="HX51" s="6"/>
      <c r="HY51" s="6"/>
      <c r="HZ51" s="6"/>
      <c r="IA51" s="82" t="n">
        <v>43910</v>
      </c>
      <c r="IB51" s="6" t="n">
        <v>355</v>
      </c>
      <c r="IC51" s="47" t="n">
        <v>68</v>
      </c>
      <c r="ID51" s="6" t="n">
        <v>5</v>
      </c>
      <c r="IE51" s="6" t="n">
        <v>0</v>
      </c>
      <c r="IF51" s="6" t="n">
        <v>13</v>
      </c>
      <c r="IG51" s="6" t="n">
        <v>337</v>
      </c>
      <c r="IH51" s="6" t="n">
        <v>3</v>
      </c>
      <c r="II51" s="6" t="n">
        <v>9</v>
      </c>
      <c r="IM51" s="6" t="n">
        <v>342</v>
      </c>
      <c r="IN51" s="47" t="n">
        <v>104</v>
      </c>
      <c r="IO51" s="6"/>
      <c r="IP51" s="6"/>
      <c r="IQ51" s="6"/>
      <c r="IR51" s="6" t="n">
        <v>342</v>
      </c>
      <c r="IS51" s="6" t="n">
        <v>6</v>
      </c>
      <c r="IT51" s="6" t="n">
        <v>18</v>
      </c>
      <c r="IU51" s="9"/>
      <c r="IV51" s="9"/>
      <c r="IW51" s="9"/>
      <c r="IX51" s="6" t="n">
        <v>274</v>
      </c>
      <c r="IY51" s="47" t="n">
        <v>36</v>
      </c>
      <c r="IZ51" s="6"/>
      <c r="JA51" s="6"/>
      <c r="JB51" s="6" t="n">
        <v>8</v>
      </c>
      <c r="JC51" s="6" t="n">
        <v>266</v>
      </c>
      <c r="JD51" s="6"/>
      <c r="JE51" s="6" t="n">
        <v>8</v>
      </c>
      <c r="JI51" s="6" t="n">
        <v>308</v>
      </c>
      <c r="JJ51" s="47" t="n">
        <v>81</v>
      </c>
      <c r="JK51" s="6" t="n">
        <v>25</v>
      </c>
      <c r="JL51" s="48" t="n">
        <v>6</v>
      </c>
      <c r="JM51" s="6" t="n">
        <v>15</v>
      </c>
      <c r="JN51" s="6" t="n">
        <v>268</v>
      </c>
      <c r="JO51" s="6"/>
      <c r="JP51" s="6" t="n">
        <v>1</v>
      </c>
      <c r="JT51" s="6" t="n">
        <v>194</v>
      </c>
      <c r="JU51" s="47" t="n">
        <v>25</v>
      </c>
      <c r="JV51" s="6" t="n">
        <v>4</v>
      </c>
      <c r="JW51" s="48" t="n">
        <v>1</v>
      </c>
      <c r="JX51" s="6" t="n">
        <v>20</v>
      </c>
      <c r="JY51" s="6" t="n">
        <v>170</v>
      </c>
      <c r="JZ51" s="6"/>
      <c r="KA51" s="6" t="n">
        <v>0.1</v>
      </c>
      <c r="KE51" s="6" t="n">
        <v>234</v>
      </c>
      <c r="KF51" s="47" t="n">
        <v>89</v>
      </c>
      <c r="KG51" s="6" t="n">
        <v>1</v>
      </c>
      <c r="KH51" s="48" t="n">
        <v>1</v>
      </c>
      <c r="KI51" s="6" t="n">
        <v>1</v>
      </c>
      <c r="KJ51" s="6" t="n">
        <v>232</v>
      </c>
      <c r="KK51" s="6" t="n">
        <v>7</v>
      </c>
      <c r="KL51" s="6" t="n">
        <v>7</v>
      </c>
      <c r="KP51" s="6" t="n">
        <v>217</v>
      </c>
      <c r="KQ51" s="47" t="n">
        <v>15</v>
      </c>
      <c r="KR51" s="6" t="n">
        <v>17</v>
      </c>
      <c r="KS51" s="6" t="n">
        <v>0</v>
      </c>
      <c r="KT51" s="6" t="n">
        <v>8</v>
      </c>
      <c r="KU51" s="6" t="n">
        <v>192</v>
      </c>
      <c r="KV51" s="6" t="n">
        <v>1</v>
      </c>
      <c r="KW51" s="6" t="n">
        <v>2</v>
      </c>
      <c r="LA51" s="6" t="n">
        <v>199</v>
      </c>
      <c r="LB51" s="47" t="n">
        <v>52</v>
      </c>
      <c r="LC51" s="6" t="n">
        <v>1</v>
      </c>
      <c r="LD51" s="48" t="n">
        <v>1</v>
      </c>
      <c r="LE51" s="6" t="n">
        <v>8</v>
      </c>
      <c r="LF51" s="6" t="n">
        <v>190</v>
      </c>
      <c r="LG51" s="6"/>
      <c r="LH51" s="6" t="n">
        <v>1</v>
      </c>
      <c r="LL51" s="6" t="n">
        <v>454</v>
      </c>
      <c r="LM51" s="47" t="n">
        <v>147</v>
      </c>
      <c r="LN51" s="6" t="n">
        <v>2</v>
      </c>
      <c r="LO51" s="6" t="n">
        <v>0</v>
      </c>
      <c r="LP51" s="6" t="n">
        <v>13</v>
      </c>
      <c r="LQ51" s="6" t="n">
        <v>439</v>
      </c>
      <c r="LR51" s="6"/>
      <c r="LS51" s="6" t="n">
        <v>2</v>
      </c>
      <c r="LW51" s="43" t="n">
        <v>6</v>
      </c>
      <c r="LX51" s="43" t="n">
        <v>0</v>
      </c>
      <c r="LY51" s="43"/>
      <c r="LZ51" s="43"/>
      <c r="MA51" s="43"/>
      <c r="MB51" s="43" t="n">
        <v>6</v>
      </c>
      <c r="MC51" s="43"/>
      <c r="MD51" s="43" t="n">
        <v>2</v>
      </c>
      <c r="MS51" s="43" t="n">
        <v>272</v>
      </c>
      <c r="MT51" s="43" t="n">
        <v>60</v>
      </c>
      <c r="MU51" s="43" t="n">
        <v>1</v>
      </c>
      <c r="MV51" s="43"/>
      <c r="MW51" s="43" t="n">
        <v>42</v>
      </c>
      <c r="MX51" s="43" t="n">
        <v>229</v>
      </c>
      <c r="MY51" s="43" t="n">
        <v>1</v>
      </c>
      <c r="MZ51" s="43" t="n">
        <v>4</v>
      </c>
      <c r="NO51" s="43" t="n">
        <v>37</v>
      </c>
      <c r="NP51" s="43" t="n">
        <v>0</v>
      </c>
      <c r="NQ51" s="43"/>
      <c r="NR51" s="43"/>
      <c r="NS51" s="43" t="n">
        <v>1</v>
      </c>
      <c r="NT51" s="43" t="n">
        <v>36</v>
      </c>
      <c r="NU51" s="43"/>
      <c r="NV51" s="43" t="n">
        <v>2</v>
      </c>
      <c r="NZ51" s="43" t="n">
        <v>85</v>
      </c>
      <c r="OA51" s="43" t="n">
        <v>9</v>
      </c>
      <c r="OB51" s="43"/>
      <c r="OC51" s="43"/>
      <c r="OD51" s="43" t="n">
        <v>16</v>
      </c>
      <c r="OE51" s="43" t="n">
        <v>69</v>
      </c>
      <c r="OF51" s="43"/>
      <c r="OG51" s="43" t="n">
        <v>0.9</v>
      </c>
      <c r="OK51" s="43" t="n">
        <v>73</v>
      </c>
      <c r="OL51" s="43" t="n">
        <v>5</v>
      </c>
      <c r="OM51" s="43"/>
      <c r="ON51" s="43"/>
      <c r="OO51" s="43"/>
      <c r="OP51" s="43" t="n">
        <v>73</v>
      </c>
      <c r="OQ51" s="43" t="n">
        <v>2</v>
      </c>
      <c r="OR51" s="43" t="n">
        <v>167</v>
      </c>
      <c r="OV51" s="43" t="n">
        <v>192</v>
      </c>
      <c r="OW51" s="43" t="n">
        <v>28</v>
      </c>
      <c r="OX51" s="43" t="n">
        <v>13</v>
      </c>
      <c r="OY51" s="43" t="n">
        <v>1</v>
      </c>
      <c r="OZ51" s="43" t="n">
        <v>49</v>
      </c>
      <c r="PA51" s="43" t="n">
        <v>130</v>
      </c>
      <c r="PB51" s="43"/>
      <c r="PC51" s="43" t="n">
        <v>5</v>
      </c>
      <c r="PG51" s="43" t="n">
        <v>359</v>
      </c>
      <c r="PH51" s="43" t="n">
        <v>168</v>
      </c>
      <c r="PI51" s="43" t="n">
        <v>4</v>
      </c>
      <c r="PJ51" s="43" t="n">
        <v>2</v>
      </c>
      <c r="PK51" s="43"/>
      <c r="PL51" s="43" t="n">
        <v>355</v>
      </c>
      <c r="PM51" s="43"/>
      <c r="PN51" s="43" t="n">
        <v>4</v>
      </c>
      <c r="QC51" s="43" t="n">
        <v>69</v>
      </c>
      <c r="QD51" s="43" t="n">
        <v>13</v>
      </c>
      <c r="QE51" s="43"/>
      <c r="QF51" s="43"/>
      <c r="QG51" s="43" t="n">
        <v>1</v>
      </c>
      <c r="QH51" s="43" t="n">
        <v>68</v>
      </c>
      <c r="QI51" s="43"/>
      <c r="QJ51" s="43" t="n">
        <v>7</v>
      </c>
      <c r="QN51" s="43" t="n">
        <v>157</v>
      </c>
      <c r="QO51" s="43" t="n">
        <v>24</v>
      </c>
      <c r="QP51" s="43" t="n">
        <v>4</v>
      </c>
      <c r="QQ51" s="43" t="n">
        <v>0</v>
      </c>
      <c r="QR51" s="43" t="n">
        <v>4</v>
      </c>
      <c r="QS51" s="43" t="n">
        <v>149</v>
      </c>
      <c r="QT51" s="43" t="n">
        <v>3</v>
      </c>
      <c r="QU51" s="43" t="n">
        <v>23</v>
      </c>
      <c r="QY51" s="43" t="n">
        <v>677</v>
      </c>
      <c r="QZ51" s="43" t="n">
        <v>244</v>
      </c>
      <c r="RA51" s="43"/>
      <c r="RB51" s="43"/>
      <c r="RC51" s="43" t="n">
        <v>14</v>
      </c>
      <c r="RD51" s="43" t="n">
        <v>663</v>
      </c>
      <c r="RE51" s="43" t="n">
        <v>6</v>
      </c>
      <c r="RF51" s="43" t="n">
        <v>78</v>
      </c>
      <c r="RJ51" s="43" t="n">
        <v>47</v>
      </c>
      <c r="RK51" s="43" t="n">
        <v>3</v>
      </c>
      <c r="RL51" s="43"/>
      <c r="RM51" s="43"/>
      <c r="RN51" s="43"/>
      <c r="RO51" s="43" t="n">
        <v>47</v>
      </c>
      <c r="RP51" s="43"/>
      <c r="RQ51" s="43" t="n">
        <v>9</v>
      </c>
      <c r="SF51" s="43" t="n">
        <v>48</v>
      </c>
      <c r="SG51" s="43" t="n">
        <v>9</v>
      </c>
      <c r="SH51" s="43"/>
      <c r="SI51" s="43"/>
      <c r="SJ51" s="43" t="n">
        <v>13</v>
      </c>
      <c r="SK51" s="43" t="n">
        <v>35</v>
      </c>
      <c r="SL51" s="43"/>
      <c r="SM51" s="43" t="n">
        <v>9</v>
      </c>
      <c r="SQ51" s="43" t="n">
        <v>140</v>
      </c>
      <c r="SR51" s="43" t="n">
        <v>27</v>
      </c>
      <c r="SS51" s="43"/>
      <c r="ST51" s="43"/>
      <c r="SU51" s="43" t="n">
        <v>31</v>
      </c>
      <c r="SV51" s="43" t="n">
        <v>109</v>
      </c>
      <c r="SW51" s="43" t="n">
        <v>2</v>
      </c>
      <c r="SX51" s="43" t="n">
        <v>14</v>
      </c>
      <c r="TB51" s="43" t="n">
        <v>148</v>
      </c>
      <c r="TC51" s="43" t="n">
        <v>6</v>
      </c>
      <c r="TD51" s="43"/>
      <c r="TE51" s="43"/>
      <c r="TF51" s="43" t="n">
        <v>18</v>
      </c>
      <c r="TG51" s="43" t="n">
        <v>130</v>
      </c>
      <c r="TH51" s="43" t="n">
        <v>5</v>
      </c>
      <c r="TI51" s="43" t="n">
        <v>35</v>
      </c>
      <c r="TM51" s="43" t="n">
        <v>464</v>
      </c>
      <c r="TN51" s="43" t="n">
        <v>46</v>
      </c>
      <c r="TO51" s="43" t="n">
        <v>6</v>
      </c>
      <c r="TP51" s="43" t="n">
        <v>1</v>
      </c>
      <c r="TQ51" s="43" t="n">
        <v>19</v>
      </c>
      <c r="TR51" s="43" t="n">
        <v>439</v>
      </c>
      <c r="TS51" s="43" t="n">
        <v>16</v>
      </c>
      <c r="TT51" s="43" t="n">
        <v>45</v>
      </c>
      <c r="TX51" s="43" t="n">
        <v>67</v>
      </c>
      <c r="TY51" s="43" t="n">
        <v>9</v>
      </c>
      <c r="TZ51" s="43"/>
      <c r="UA51" s="43"/>
      <c r="UB51" s="43"/>
      <c r="UC51" s="43" t="n">
        <v>67</v>
      </c>
      <c r="UD51" s="43" t="n">
        <v>1</v>
      </c>
      <c r="UE51" s="43" t="n">
        <v>55</v>
      </c>
      <c r="UT51" s="43" t="n">
        <v>18</v>
      </c>
      <c r="UU51" s="43" t="n">
        <v>4</v>
      </c>
      <c r="UV51" s="43" t="n">
        <v>1</v>
      </c>
      <c r="UW51" s="43"/>
      <c r="UX51" s="43" t="n">
        <v>3</v>
      </c>
      <c r="UY51" s="43" t="n">
        <v>14</v>
      </c>
      <c r="UZ51" s="43"/>
      <c r="VA51" s="43" t="n">
        <v>0.1</v>
      </c>
      <c r="VE51" s="43" t="n">
        <v>22</v>
      </c>
      <c r="VF51" s="43" t="n">
        <v>0</v>
      </c>
      <c r="VG51" s="43"/>
      <c r="VH51" s="43"/>
      <c r="VI51" s="43" t="n">
        <v>1</v>
      </c>
      <c r="VJ51" s="43" t="n">
        <v>21</v>
      </c>
      <c r="VK51" s="43"/>
      <c r="VL51" s="43" t="n">
        <v>0.6</v>
      </c>
      <c r="VP51" s="43" t="n">
        <v>60</v>
      </c>
      <c r="VQ51" s="43" t="n">
        <v>9</v>
      </c>
      <c r="VR51" s="43"/>
      <c r="VS51" s="43"/>
      <c r="VT51" s="43" t="n">
        <v>3</v>
      </c>
      <c r="VU51" s="43" t="n">
        <v>57</v>
      </c>
      <c r="VV51" s="43"/>
      <c r="VW51" s="43" t="n">
        <v>3</v>
      </c>
      <c r="WA51" s="43" t="n">
        <v>13</v>
      </c>
      <c r="WB51" s="43"/>
      <c r="WC51" s="43"/>
      <c r="WD51" s="43"/>
      <c r="WE51" s="43"/>
      <c r="WF51" s="43" t="n">
        <v>13</v>
      </c>
      <c r="WG51" s="43"/>
      <c r="WH51" s="43" t="n">
        <v>24</v>
      </c>
      <c r="WL51" s="43" t="n">
        <v>1</v>
      </c>
      <c r="WM51" s="43"/>
      <c r="WN51" s="43"/>
      <c r="WO51" s="43"/>
      <c r="WP51" s="43" t="n">
        <v>1</v>
      </c>
      <c r="WQ51" s="43" t="n">
        <v>0</v>
      </c>
      <c r="WR51" s="43"/>
      <c r="WS51" s="43" t="n">
        <v>0.03</v>
      </c>
      <c r="WW51" s="43" t="n">
        <v>1</v>
      </c>
      <c r="WX51" s="43"/>
      <c r="WY51" s="43"/>
      <c r="WZ51" s="43"/>
      <c r="XA51" s="43"/>
      <c r="XB51" s="43" t="n">
        <v>1</v>
      </c>
      <c r="XC51" s="43"/>
      <c r="XD51" s="43" t="n">
        <v>1</v>
      </c>
      <c r="XH51" s="43" t="n">
        <v>44</v>
      </c>
      <c r="XI51" s="43" t="n">
        <v>8</v>
      </c>
      <c r="XJ51" s="43" t="n">
        <v>3</v>
      </c>
      <c r="XK51" s="43" t="n">
        <v>3</v>
      </c>
      <c r="XL51" s="43"/>
      <c r="XM51" s="43" t="n">
        <v>41</v>
      </c>
      <c r="XN51" s="43"/>
      <c r="XO51" s="43" t="n">
        <v>2</v>
      </c>
      <c r="XS51" s="43" t="n">
        <v>23</v>
      </c>
      <c r="XT51" s="43" t="n">
        <v>5</v>
      </c>
      <c r="XU51" s="43"/>
      <c r="XV51" s="43"/>
      <c r="XW51" s="43"/>
      <c r="XX51" s="43" t="n">
        <v>23</v>
      </c>
      <c r="XY51" s="43"/>
      <c r="XZ51" s="43" t="n">
        <v>0.7</v>
      </c>
      <c r="YZ51" s="43" t="n">
        <v>3</v>
      </c>
      <c r="ZA51" s="43" t="n">
        <v>0</v>
      </c>
      <c r="ZB51" s="43"/>
      <c r="ZC51" s="43"/>
      <c r="ZD51" s="43"/>
      <c r="ZE51" s="43" t="n">
        <v>3</v>
      </c>
      <c r="ZF51" s="43"/>
      <c r="ZG51" s="43" t="n">
        <v>0.5</v>
      </c>
      <c r="ZK51" s="43" t="n">
        <v>26</v>
      </c>
      <c r="ZL51" s="43" t="n">
        <v>10</v>
      </c>
      <c r="ZM51" s="43" t="n">
        <v>3</v>
      </c>
      <c r="ZN51" s="43" t="n">
        <v>1</v>
      </c>
      <c r="ZO51" s="43"/>
      <c r="ZP51" s="43" t="n">
        <v>23</v>
      </c>
      <c r="ZQ51" s="43"/>
      <c r="ZR51" s="43" t="n">
        <v>0.6</v>
      </c>
      <c r="ZV51" s="43" t="n">
        <v>51</v>
      </c>
      <c r="ZW51" s="43" t="n">
        <v>0</v>
      </c>
      <c r="ZX51" s="43"/>
      <c r="ZY51" s="43"/>
      <c r="ZZ51" s="43" t="n">
        <v>5</v>
      </c>
      <c r="AAA51" s="43" t="n">
        <v>46</v>
      </c>
      <c r="AAB51" s="43"/>
      <c r="AAC51" s="43" t="n">
        <v>5</v>
      </c>
      <c r="AAG51" s="43" t="n">
        <v>40</v>
      </c>
      <c r="AAH51" s="43" t="n">
        <v>2</v>
      </c>
      <c r="AAI51" s="43"/>
      <c r="AAJ51" s="43"/>
      <c r="AAK51" s="43" t="n">
        <v>1</v>
      </c>
      <c r="AAL51" s="43" t="n">
        <v>39</v>
      </c>
      <c r="AAM51" s="43" t="n">
        <v>1</v>
      </c>
      <c r="AAN51" s="43" t="n">
        <v>10</v>
      </c>
      <c r="AAR51" s="43" t="n">
        <v>44</v>
      </c>
      <c r="AAS51" s="43" t="n">
        <v>10</v>
      </c>
      <c r="AAT51" s="43" t="n">
        <v>1</v>
      </c>
      <c r="AAU51" s="43"/>
      <c r="AAV51" s="43" t="n">
        <v>7</v>
      </c>
      <c r="AAW51" s="43" t="n">
        <v>36</v>
      </c>
      <c r="AAX51" s="43"/>
      <c r="AAY51" s="43" t="n">
        <v>4</v>
      </c>
      <c r="ABC51" s="43" t="n">
        <v>122</v>
      </c>
      <c r="ABD51" s="43" t="n">
        <v>12</v>
      </c>
      <c r="ABE51" s="43"/>
      <c r="ABF51" s="43"/>
      <c r="ABG51" s="43" t="n">
        <v>1</v>
      </c>
      <c r="ABH51" s="43" t="n">
        <v>121</v>
      </c>
      <c r="ABI51" s="43" t="n">
        <v>2</v>
      </c>
      <c r="ABJ51" s="43" t="n">
        <v>41</v>
      </c>
      <c r="ABN51" s="6" t="n">
        <v>49</v>
      </c>
      <c r="ABO51" s="47" t="n">
        <v>13</v>
      </c>
      <c r="ABP51" s="6" t="n">
        <v>1</v>
      </c>
      <c r="ABQ51" s="6"/>
      <c r="ABR51" s="6" t="n">
        <v>1</v>
      </c>
      <c r="ABS51" s="6" t="n">
        <v>47</v>
      </c>
      <c r="ABT51" s="6" t="n">
        <v>3</v>
      </c>
      <c r="ABU51" s="6" t="n">
        <v>12</v>
      </c>
      <c r="ABY51" s="6" t="n">
        <v>48</v>
      </c>
      <c r="ABZ51" s="47" t="n">
        <v>14</v>
      </c>
      <c r="ACA51" s="6"/>
      <c r="ACB51" s="6"/>
      <c r="ACC51" s="6" t="n">
        <v>1</v>
      </c>
      <c r="ACD51" s="6" t="n">
        <v>47</v>
      </c>
      <c r="ACE51" s="6" t="n">
        <v>1</v>
      </c>
      <c r="ACF51" s="6" t="n">
        <v>18</v>
      </c>
      <c r="ACJ51" s="6" t="n">
        <v>267</v>
      </c>
      <c r="ACK51" s="47" t="n">
        <v>9</v>
      </c>
      <c r="ACL51" s="6"/>
      <c r="ACM51" s="6"/>
      <c r="ACN51" s="6" t="n">
        <v>1</v>
      </c>
      <c r="ACO51" s="6" t="n">
        <v>266</v>
      </c>
      <c r="ACP51" s="6" t="n">
        <v>1</v>
      </c>
      <c r="ACQ51" s="6" t="n">
        <v>201</v>
      </c>
      <c r="ACU51" s="6" t="n">
        <v>86</v>
      </c>
      <c r="ACV51" s="47" t="n">
        <v>15</v>
      </c>
      <c r="ACW51" s="6"/>
      <c r="ACX51" s="6"/>
      <c r="ACY51" s="6" t="n">
        <v>1</v>
      </c>
      <c r="ACZ51" s="6" t="n">
        <v>85</v>
      </c>
      <c r="ADA51" s="6"/>
      <c r="ADB51" s="6" t="n">
        <v>46</v>
      </c>
      <c r="ADF51" s="6" t="n">
        <v>694</v>
      </c>
      <c r="ADG51" s="47" t="n">
        <v>172</v>
      </c>
      <c r="ADH51" s="6"/>
      <c r="ADI51" s="6"/>
      <c r="ADJ51" s="6" t="n">
        <v>3</v>
      </c>
      <c r="ADK51" s="6" t="n">
        <v>691</v>
      </c>
      <c r="ADL51" s="6" t="n">
        <v>6</v>
      </c>
      <c r="ADM51" s="6" t="n">
        <v>65</v>
      </c>
      <c r="ADQ51" s="6" t="n">
        <v>124</v>
      </c>
      <c r="ADR51" s="47" t="n">
        <v>19</v>
      </c>
      <c r="ADS51" s="6"/>
      <c r="ADT51" s="6"/>
      <c r="ADU51" s="6"/>
      <c r="ADV51" s="6" t="n">
        <v>124</v>
      </c>
      <c r="ADW51" s="6" t="n">
        <v>2</v>
      </c>
      <c r="ADX51" s="6" t="n">
        <v>23</v>
      </c>
      <c r="AEB51" s="6" t="n">
        <v>73</v>
      </c>
      <c r="AEC51" s="47" t="n">
        <v>15</v>
      </c>
      <c r="AED51" s="6" t="n">
        <v>1</v>
      </c>
      <c r="AEE51" s="6"/>
      <c r="AEF51" s="6" t="n">
        <v>2</v>
      </c>
      <c r="AEG51" s="6" t="n">
        <v>70</v>
      </c>
      <c r="AEH51" s="6" t="n">
        <v>4</v>
      </c>
      <c r="AEI51" s="6" t="n">
        <v>8</v>
      </c>
      <c r="AEM51" s="6" t="n">
        <v>319</v>
      </c>
      <c r="AEN51" s="47" t="n">
        <v>33</v>
      </c>
      <c r="AEO51" s="6" t="n">
        <v>1</v>
      </c>
      <c r="AEP51" s="6"/>
      <c r="AEQ51" s="6"/>
      <c r="AER51" s="6" t="n">
        <v>318</v>
      </c>
      <c r="AES51" s="6" t="n">
        <v>6</v>
      </c>
      <c r="AET51" s="6" t="n">
        <v>153</v>
      </c>
      <c r="AEX51" s="6" t="n">
        <v>110</v>
      </c>
      <c r="AEY51" s="47" t="n">
        <v>21</v>
      </c>
      <c r="AEZ51" s="6" t="n">
        <v>1</v>
      </c>
      <c r="AFA51" s="48" t="n">
        <v>1</v>
      </c>
      <c r="AFB51" s="6" t="n">
        <v>5</v>
      </c>
      <c r="AFC51" s="6" t="n">
        <v>104</v>
      </c>
      <c r="AFD51" s="6"/>
      <c r="AFE51" s="6" t="n">
        <v>27</v>
      </c>
      <c r="AFI51" s="6" t="n">
        <v>64</v>
      </c>
      <c r="AFJ51" s="47" t="n">
        <v>25</v>
      </c>
      <c r="AFK51" s="6"/>
      <c r="AFL51" s="6"/>
      <c r="AFM51" s="6" t="n">
        <v>2</v>
      </c>
      <c r="AFN51" s="6" t="n">
        <v>62</v>
      </c>
      <c r="AFO51" s="6"/>
      <c r="AFP51" s="6" t="n">
        <v>20</v>
      </c>
      <c r="AFT51" s="6" t="n">
        <v>13</v>
      </c>
      <c r="AFU51" s="47" t="n">
        <v>5</v>
      </c>
      <c r="AFV51" s="6"/>
      <c r="AFW51" s="6"/>
      <c r="AFX51" s="6"/>
      <c r="AFY51" s="6" t="n">
        <v>13</v>
      </c>
      <c r="AFZ51" s="6"/>
      <c r="AGA51" s="6" t="n">
        <v>21</v>
      </c>
      <c r="AGE51" s="6" t="n">
        <v>103</v>
      </c>
      <c r="AGF51" s="47" t="n">
        <v>14</v>
      </c>
      <c r="AGG51" s="6"/>
      <c r="AGH51" s="6"/>
      <c r="AGI51" s="6" t="n">
        <v>1</v>
      </c>
      <c r="AGJ51" s="6" t="n">
        <v>102</v>
      </c>
      <c r="AGK51" s="6" t="n">
        <v>4</v>
      </c>
      <c r="AGL51" s="6" t="n">
        <v>12</v>
      </c>
      <c r="AGP51" s="6" t="n">
        <v>277</v>
      </c>
      <c r="AGQ51" s="47" t="n">
        <v>17</v>
      </c>
      <c r="AGR51" s="6"/>
      <c r="AGS51" s="6"/>
      <c r="AGT51" s="6" t="n">
        <v>25</v>
      </c>
      <c r="AGU51" s="6" t="n">
        <v>252</v>
      </c>
      <c r="AGV51" s="6" t="n">
        <v>5</v>
      </c>
      <c r="AGW51" s="6" t="n">
        <v>14</v>
      </c>
      <c r="AHA51" s="6" t="n">
        <v>107</v>
      </c>
      <c r="AHB51" s="47" t="n">
        <v>15</v>
      </c>
      <c r="AHC51" s="6" t="n">
        <v>3</v>
      </c>
      <c r="AHD51" s="48" t="n">
        <v>1</v>
      </c>
      <c r="AHE51" s="6"/>
      <c r="AHF51" s="6" t="n">
        <v>104</v>
      </c>
      <c r="AHG51" s="6"/>
      <c r="AHH51" s="6" t="n">
        <v>15</v>
      </c>
      <c r="AHL51" s="6" t="n">
        <v>50</v>
      </c>
      <c r="AHM51" s="47" t="n">
        <v>7</v>
      </c>
      <c r="AHN51" s="6"/>
      <c r="AHO51" s="6"/>
      <c r="AHP51" s="6" t="n">
        <v>1</v>
      </c>
      <c r="AHQ51" s="6" t="n">
        <v>49</v>
      </c>
      <c r="AHR51" s="6" t="n">
        <v>1</v>
      </c>
      <c r="AHS51" s="6" t="n">
        <v>24</v>
      </c>
      <c r="AHW51" s="6" t="n">
        <v>64</v>
      </c>
      <c r="AHX51" s="47" t="n">
        <v>5</v>
      </c>
      <c r="AHY51" s="6" t="n">
        <v>2</v>
      </c>
      <c r="AHZ51" s="6"/>
      <c r="AIA51" s="6"/>
      <c r="AIB51" s="6" t="n">
        <v>62</v>
      </c>
      <c r="AIC51" s="6" t="n">
        <v>2</v>
      </c>
      <c r="AID51" s="6" t="n">
        <v>22</v>
      </c>
      <c r="AIH51" s="6" t="n">
        <v>873</v>
      </c>
      <c r="AII51" s="47" t="n">
        <v>146</v>
      </c>
      <c r="AIJ51" s="6" t="n">
        <v>12</v>
      </c>
      <c r="AIK51" s="48" t="n">
        <v>3</v>
      </c>
      <c r="AIL51" s="6" t="n">
        <v>11</v>
      </c>
      <c r="AIM51" s="6" t="n">
        <v>850</v>
      </c>
      <c r="AIN51" s="6" t="n">
        <v>1</v>
      </c>
      <c r="AIO51" s="6" t="n">
        <v>23</v>
      </c>
      <c r="AIS51" s="6" t="n">
        <v>635</v>
      </c>
      <c r="AIT51" s="47" t="n">
        <v>126</v>
      </c>
      <c r="AIU51" s="6" t="n">
        <v>7</v>
      </c>
      <c r="AIV51" s="48" t="n">
        <v>3</v>
      </c>
      <c r="AIW51" s="6" t="n">
        <v>2</v>
      </c>
      <c r="AIX51" s="6" t="n">
        <v>626</v>
      </c>
      <c r="AIY51" s="6" t="n">
        <v>18</v>
      </c>
      <c r="AIZ51" s="6" t="n">
        <v>3</v>
      </c>
      <c r="AJD51" s="6" t="n">
        <v>786</v>
      </c>
      <c r="AJE51" s="47" t="n">
        <v>144</v>
      </c>
      <c r="AJF51" s="6" t="n">
        <v>4</v>
      </c>
      <c r="AJG51" s="48" t="n">
        <v>2</v>
      </c>
      <c r="AJH51" s="6" t="n">
        <v>4</v>
      </c>
      <c r="AJI51" s="6" t="n">
        <v>778</v>
      </c>
      <c r="AJJ51" s="6" t="n">
        <v>20</v>
      </c>
      <c r="AJK51" s="6" t="n">
        <v>77</v>
      </c>
      <c r="AJO51" s="6" t="n">
        <v>756</v>
      </c>
      <c r="AJP51" s="47" t="n">
        <v>160</v>
      </c>
      <c r="AJQ51" s="6" t="n">
        <v>7</v>
      </c>
      <c r="AJR51" s="48" t="n">
        <v>1</v>
      </c>
      <c r="AJS51" s="6" t="n">
        <v>46</v>
      </c>
      <c r="AJT51" s="6" t="n">
        <v>703</v>
      </c>
      <c r="AJU51" s="6" t="n">
        <v>1</v>
      </c>
      <c r="AJV51" s="6" t="n">
        <v>30</v>
      </c>
      <c r="AJY51" s="2" t="n">
        <v>297000</v>
      </c>
      <c r="AJZ51" s="6" t="n">
        <v>557</v>
      </c>
      <c r="AKA51" s="47" t="n">
        <v>191</v>
      </c>
      <c r="AKB51" s="6" t="n">
        <v>3</v>
      </c>
      <c r="AKC51" s="48" t="n">
        <v>1</v>
      </c>
      <c r="AKD51" s="6" t="n">
        <v>5</v>
      </c>
      <c r="AKE51" s="6" t="n">
        <v>549</v>
      </c>
      <c r="AKF51" s="6" t="n">
        <v>6</v>
      </c>
      <c r="AKG51" s="6" t="n">
        <v>113</v>
      </c>
      <c r="AKK51" s="6" t="n">
        <v>260</v>
      </c>
      <c r="AKL51" s="47" t="n">
        <v>92</v>
      </c>
      <c r="AKM51" s="6" t="n">
        <v>3</v>
      </c>
      <c r="AKN51" s="6" t="n">
        <v>0</v>
      </c>
      <c r="AKO51" s="6" t="n">
        <v>1</v>
      </c>
      <c r="AKP51" s="6" t="n">
        <v>256</v>
      </c>
      <c r="AKQ51" s="6" t="n">
        <v>2</v>
      </c>
      <c r="AKR51" s="6" t="n">
        <v>15</v>
      </c>
      <c r="AKV51" s="6" t="n">
        <v>335</v>
      </c>
      <c r="AKW51" s="47" t="n">
        <v>132</v>
      </c>
      <c r="AKX51" s="6" t="n">
        <v>4</v>
      </c>
      <c r="AKY51" s="48" t="n">
        <v>2</v>
      </c>
      <c r="AKZ51" s="6" t="n">
        <v>6</v>
      </c>
      <c r="ALA51" s="6" t="n">
        <v>325</v>
      </c>
      <c r="ALB51" s="6" t="n">
        <v>1</v>
      </c>
      <c r="ALC51" s="6" t="n">
        <v>535</v>
      </c>
      <c r="ALG51" s="6" t="n">
        <v>118</v>
      </c>
      <c r="ALH51" s="47" t="n">
        <v>25</v>
      </c>
      <c r="ALI51" s="6" t="n">
        <v>1</v>
      </c>
      <c r="ALJ51" s="48" t="n">
        <v>1</v>
      </c>
      <c r="ALK51" s="6" t="n">
        <v>4</v>
      </c>
      <c r="ALL51" s="6" t="n">
        <v>113</v>
      </c>
      <c r="ALM51" s="6" t="n">
        <v>1</v>
      </c>
      <c r="ALN51" s="6" t="n">
        <v>0.9</v>
      </c>
      <c r="ALR51" s="6" t="n">
        <v>400</v>
      </c>
      <c r="ALS51" s="47" t="n">
        <v>41</v>
      </c>
      <c r="ALT51" s="6"/>
      <c r="ALU51" s="6"/>
      <c r="ALV51" s="6" t="n">
        <v>10</v>
      </c>
      <c r="ALW51" s="6" t="n">
        <v>390</v>
      </c>
      <c r="ALX51" s="6" t="n">
        <v>2</v>
      </c>
      <c r="ALY51" s="6" t="n">
        <v>72</v>
      </c>
      <c r="AMC51" s="6" t="n">
        <v>137</v>
      </c>
      <c r="AMD51" s="47" t="n">
        <v>28</v>
      </c>
      <c r="AME51" s="6" t="n">
        <v>1</v>
      </c>
      <c r="AMF51" s="6" t="n">
        <v>0</v>
      </c>
      <c r="AMG51" s="6" t="n">
        <v>1</v>
      </c>
      <c r="AMH51" s="6" t="n">
        <v>135</v>
      </c>
      <c r="AMI51" s="6" t="n">
        <v>7</v>
      </c>
      <c r="AMJ51" s="6" t="n">
        <v>32</v>
      </c>
    </row>
    <row r="52" s="2" customFormat="true" ht="15.25" hidden="false" customHeight="false" outlineLevel="0" collapsed="false">
      <c r="A52" s="82" t="n">
        <v>43911</v>
      </c>
      <c r="B52" s="7" t="n">
        <v>282906</v>
      </c>
      <c r="C52" s="6" t="n">
        <f aca="false">(B52-B51)</f>
        <v>37863</v>
      </c>
      <c r="D52" s="7" t="n">
        <v>11821</v>
      </c>
      <c r="E52" s="6" t="n">
        <f aca="false">(D52-D51)</f>
        <v>1787</v>
      </c>
      <c r="F52" s="7" t="n">
        <v>93510</v>
      </c>
      <c r="G52" s="7" t="n">
        <v>177536</v>
      </c>
      <c r="H52" s="7" t="n">
        <v>8094</v>
      </c>
      <c r="I52" s="6"/>
      <c r="J52" s="6" t="n">
        <v>201417</v>
      </c>
      <c r="K52" s="71" t="n">
        <f aca="false">J52-J51</f>
        <v>37764</v>
      </c>
      <c r="L52" s="6" t="n">
        <v>8561</v>
      </c>
      <c r="M52" s="71" t="n">
        <f aca="false">L52-L51</f>
        <v>1780</v>
      </c>
      <c r="N52" s="6" t="n">
        <v>8652</v>
      </c>
      <c r="O52" s="6" t="n">
        <v>87</v>
      </c>
      <c r="P52" s="6" t="n">
        <v>102</v>
      </c>
      <c r="Q52" s="6" t="n">
        <v>11</v>
      </c>
      <c r="R52" s="6" t="n">
        <v>2612</v>
      </c>
      <c r="S52" s="6" t="n">
        <v>6085</v>
      </c>
      <c r="T52" s="6" t="n">
        <v>59</v>
      </c>
      <c r="U52" s="6" t="n">
        <v>172</v>
      </c>
      <c r="V52" s="6"/>
      <c r="W52" s="74" t="n">
        <v>327509</v>
      </c>
      <c r="X52" s="6"/>
      <c r="Y52" s="6" t="n">
        <v>47021</v>
      </c>
      <c r="Z52" s="6" t="n">
        <v>5986</v>
      </c>
      <c r="AA52" s="6" t="n">
        <v>4032</v>
      </c>
      <c r="AB52" s="6" t="n">
        <v>627</v>
      </c>
      <c r="AC52" s="6" t="n">
        <v>5129</v>
      </c>
      <c r="AD52" s="6" t="n">
        <v>37860</v>
      </c>
      <c r="AE52" s="6" t="n">
        <v>2655</v>
      </c>
      <c r="AF52" s="6" t="n">
        <v>778</v>
      </c>
      <c r="AG52" s="6"/>
      <c r="AH52" s="94" t="n">
        <v>206886</v>
      </c>
      <c r="AI52" s="6"/>
      <c r="AJ52" s="6" t="n">
        <v>19644</v>
      </c>
      <c r="AK52" s="6" t="n">
        <v>1237</v>
      </c>
      <c r="AL52" s="6" t="n">
        <v>1556</v>
      </c>
      <c r="AM52" s="6" t="n">
        <v>272</v>
      </c>
      <c r="AN52" s="6" t="n">
        <v>7635</v>
      </c>
      <c r="AO52" s="6" t="n">
        <v>11419</v>
      </c>
      <c r="AP52" s="6" t="n">
        <v>0</v>
      </c>
      <c r="AQ52" s="6" t="n">
        <v>245</v>
      </c>
      <c r="AR52" s="6"/>
      <c r="AS52" s="6"/>
      <c r="AT52" s="6"/>
      <c r="AU52" s="6" t="n">
        <v>12612</v>
      </c>
      <c r="AV52" s="6" t="n">
        <v>1617</v>
      </c>
      <c r="AW52" s="6" t="n">
        <v>450</v>
      </c>
      <c r="AX52" s="6" t="n">
        <v>78</v>
      </c>
      <c r="AY52" s="6" t="n">
        <v>1587</v>
      </c>
      <c r="AZ52" s="6" t="n">
        <v>10575</v>
      </c>
      <c r="BA52" s="6" t="n">
        <v>1297</v>
      </c>
      <c r="BB52" s="6" t="n">
        <v>193</v>
      </c>
      <c r="BC52" s="6"/>
      <c r="BD52" s="6"/>
      <c r="BE52" s="6"/>
      <c r="BF52" s="6" t="n">
        <v>19848</v>
      </c>
      <c r="BG52" s="6" t="n">
        <v>4528</v>
      </c>
      <c r="BH52" s="6" t="n">
        <v>70</v>
      </c>
      <c r="BI52" s="6" t="n">
        <v>26</v>
      </c>
      <c r="BJ52" s="6" t="n">
        <v>180</v>
      </c>
      <c r="BK52" s="6" t="n">
        <v>19892</v>
      </c>
      <c r="BL52" s="6" t="n">
        <v>2</v>
      </c>
      <c r="BM52" s="6" t="n">
        <v>240</v>
      </c>
      <c r="BN52" s="6"/>
      <c r="BO52" s="6"/>
      <c r="BP52" s="6"/>
      <c r="BQ52" s="6" t="n">
        <v>21510</v>
      </c>
      <c r="BR52" s="6" t="n">
        <v>3433</v>
      </c>
      <c r="BS52" s="6" t="n">
        <v>1326</v>
      </c>
      <c r="BT52" s="6" t="n">
        <v>495</v>
      </c>
      <c r="BU52" s="6" t="n">
        <v>2125</v>
      </c>
      <c r="BV52" s="6" t="n">
        <v>21475</v>
      </c>
      <c r="BW52" s="6" t="n">
        <v>939</v>
      </c>
      <c r="BX52" s="6" t="n">
        <v>533</v>
      </c>
      <c r="BY52" s="6"/>
      <c r="BZ52" s="6"/>
      <c r="CA52" s="6"/>
      <c r="CB52" s="6" t="n">
        <v>963</v>
      </c>
      <c r="CC52" s="6" t="n">
        <v>20</v>
      </c>
      <c r="CD52" s="6" t="n">
        <v>35</v>
      </c>
      <c r="CE52" s="6" t="n">
        <v>2</v>
      </c>
      <c r="CF52" s="6" t="n">
        <v>215</v>
      </c>
      <c r="CG52" s="6" t="n">
        <v>757</v>
      </c>
      <c r="CH52" s="6" t="n">
        <v>50</v>
      </c>
      <c r="CI52" s="6" t="n">
        <v>8</v>
      </c>
      <c r="CJ52" s="6"/>
      <c r="CK52" s="6" t="n">
        <v>18963</v>
      </c>
      <c r="CL52" s="6"/>
      <c r="CM52" s="6" t="n">
        <v>19083</v>
      </c>
      <c r="CN52" s="6" t="n">
        <v>5267</v>
      </c>
      <c r="CO52" s="6" t="n">
        <v>275</v>
      </c>
      <c r="CP52" s="6" t="n">
        <v>68</v>
      </c>
      <c r="CQ52" s="6" t="n">
        <v>147</v>
      </c>
      <c r="CR52" s="6" t="n">
        <v>19352</v>
      </c>
      <c r="CS52" s="6" t="n">
        <v>64</v>
      </c>
      <c r="CT52" s="6" t="n">
        <v>60</v>
      </c>
      <c r="CU52" s="6"/>
      <c r="CV52" s="6" t="n">
        <v>135180</v>
      </c>
      <c r="CW52" s="6"/>
      <c r="CX52" s="8" t="n">
        <v>5711</v>
      </c>
      <c r="CY52" s="7" t="n">
        <v>1489</v>
      </c>
      <c r="CZ52" s="6" t="n">
        <v>57</v>
      </c>
      <c r="DA52" s="7" t="n">
        <v>14</v>
      </c>
      <c r="DB52" s="6" t="n">
        <v>15</v>
      </c>
      <c r="DC52" s="8" t="n">
        <v>5639</v>
      </c>
      <c r="DD52" s="6" t="n">
        <v>141</v>
      </c>
      <c r="DE52" s="6" t="n">
        <v>660</v>
      </c>
      <c r="DF52" s="6"/>
      <c r="DG52" s="6"/>
      <c r="DH52" s="6"/>
      <c r="DI52" s="6" t="n">
        <v>3983</v>
      </c>
      <c r="DJ52" s="6" t="n">
        <v>714</v>
      </c>
      <c r="DK52" s="6" t="n">
        <v>177</v>
      </c>
      <c r="DL52" s="6" t="n">
        <v>33</v>
      </c>
      <c r="DM52" s="6" t="n">
        <v>65</v>
      </c>
      <c r="DN52" s="6" t="n">
        <v>3741</v>
      </c>
      <c r="DO52" s="6" t="n">
        <v>20</v>
      </c>
      <c r="DP52" s="6" t="n">
        <v>59</v>
      </c>
      <c r="DQ52" s="6"/>
      <c r="DR52" s="6"/>
      <c r="DS52" s="6"/>
      <c r="DT52" s="8" t="n">
        <v>1657</v>
      </c>
      <c r="DU52" s="7" t="n">
        <v>218</v>
      </c>
      <c r="DV52" s="6" t="n">
        <v>16</v>
      </c>
      <c r="DW52" s="7" t="n">
        <v>5</v>
      </c>
      <c r="DX52" s="6" t="n">
        <v>16</v>
      </c>
      <c r="DY52" s="8" t="n">
        <v>1625</v>
      </c>
      <c r="DZ52" s="6" t="n">
        <v>69</v>
      </c>
      <c r="EA52" s="6" t="n">
        <v>164</v>
      </c>
      <c r="EB52" s="6"/>
      <c r="EC52" s="6"/>
      <c r="ED52" s="6"/>
      <c r="EE52" s="8" t="n">
        <v>2994</v>
      </c>
      <c r="EF52" s="6" t="n">
        <v>534</v>
      </c>
      <c r="EG52" s="6" t="n">
        <v>106</v>
      </c>
      <c r="EH52" s="7" t="n">
        <v>30</v>
      </c>
      <c r="EI52" s="6" t="n">
        <v>2</v>
      </c>
      <c r="EJ52" s="8" t="n">
        <v>2886</v>
      </c>
      <c r="EK52" s="6" t="n">
        <v>210</v>
      </c>
      <c r="EL52" s="6" t="n">
        <v>175</v>
      </c>
      <c r="EM52" s="6"/>
      <c r="EN52" s="6"/>
      <c r="EO52" s="6"/>
      <c r="EP52" s="8" t="n">
        <v>1995</v>
      </c>
      <c r="EQ52" s="7" t="n">
        <v>205</v>
      </c>
      <c r="ER52" s="6" t="n">
        <v>7</v>
      </c>
      <c r="ES52" s="7" t="n">
        <v>0</v>
      </c>
      <c r="ET52" s="6" t="n">
        <v>1</v>
      </c>
      <c r="EU52" s="8" t="n">
        <v>1987</v>
      </c>
      <c r="EV52" s="6" t="n">
        <v>27</v>
      </c>
      <c r="EW52" s="6" t="n">
        <v>368</v>
      </c>
      <c r="EX52" s="6"/>
      <c r="EY52" s="6"/>
      <c r="EZ52" s="6"/>
      <c r="FA52" s="8" t="n">
        <v>1255</v>
      </c>
      <c r="FB52" s="6" t="n">
        <v>104</v>
      </c>
      <c r="FC52" s="6" t="n">
        <v>9</v>
      </c>
      <c r="FD52" s="7" t="n">
        <v>3</v>
      </c>
      <c r="FE52" s="6" t="n">
        <v>1</v>
      </c>
      <c r="FF52" s="8" t="n">
        <v>1245</v>
      </c>
      <c r="FG52" s="6" t="n">
        <v>37</v>
      </c>
      <c r="FH52" s="6" t="n">
        <v>217</v>
      </c>
      <c r="FI52" s="6"/>
      <c r="FJ52" s="6"/>
      <c r="FK52" s="6"/>
      <c r="FL52" s="6" t="n">
        <v>2815</v>
      </c>
      <c r="FM52" s="6" t="n">
        <v>1020</v>
      </c>
      <c r="FN52" s="6" t="n">
        <v>67</v>
      </c>
      <c r="FO52" s="6" t="n">
        <v>46</v>
      </c>
      <c r="FP52" s="6" t="n">
        <v>263</v>
      </c>
      <c r="FQ52" s="6" t="n">
        <v>2485</v>
      </c>
      <c r="FR52" s="6" t="n">
        <v>288</v>
      </c>
      <c r="FS52" s="6" t="n">
        <v>243</v>
      </c>
      <c r="FT52" s="6"/>
      <c r="FU52" s="6"/>
      <c r="FV52" s="6"/>
      <c r="FW52" s="8" t="n">
        <v>2695</v>
      </c>
      <c r="FX52" s="7" t="n">
        <v>516</v>
      </c>
      <c r="FY52" s="6" t="n">
        <v>7</v>
      </c>
      <c r="FZ52" s="7" t="n">
        <v>1</v>
      </c>
      <c r="GA52" s="6" t="n">
        <v>9</v>
      </c>
      <c r="GB52" s="8" t="n">
        <v>2679</v>
      </c>
      <c r="GC52" s="6" t="n">
        <v>14</v>
      </c>
      <c r="GD52" s="6" t="n">
        <v>299</v>
      </c>
      <c r="GE52" s="6"/>
      <c r="GF52" s="6"/>
      <c r="GG52" s="6"/>
      <c r="GH52" s="6" t="n">
        <v>470</v>
      </c>
      <c r="GI52" s="6" t="n">
        <v>10</v>
      </c>
      <c r="GJ52" s="6"/>
      <c r="GK52" s="7" t="n">
        <v>0</v>
      </c>
      <c r="GL52" s="6" t="n">
        <v>10</v>
      </c>
      <c r="GM52" s="6" t="n">
        <v>460</v>
      </c>
      <c r="GN52" s="6" t="n">
        <v>6</v>
      </c>
      <c r="GO52" s="6" t="n">
        <v>163</v>
      </c>
      <c r="GP52" s="6"/>
      <c r="GQ52" s="6"/>
      <c r="GR52" s="6"/>
      <c r="GS52" s="6" t="n">
        <v>298</v>
      </c>
      <c r="GT52" s="6" t="n">
        <v>20</v>
      </c>
      <c r="GU52" s="6" t="n">
        <v>1</v>
      </c>
      <c r="GV52" s="7" t="n">
        <v>0</v>
      </c>
      <c r="GW52" s="6" t="n">
        <v>125</v>
      </c>
      <c r="GX52" s="6" t="n">
        <v>172</v>
      </c>
      <c r="GY52" s="6" t="n">
        <v>4</v>
      </c>
      <c r="GZ52" s="6" t="n">
        <v>175</v>
      </c>
      <c r="HA52" s="6"/>
      <c r="HB52" s="6"/>
      <c r="HC52" s="6"/>
      <c r="HD52" s="6" t="n">
        <v>385</v>
      </c>
      <c r="HE52" s="6" t="n">
        <v>40</v>
      </c>
      <c r="HF52" s="6" t="n">
        <v>2</v>
      </c>
      <c r="HG52" s="7" t="n">
        <v>2</v>
      </c>
      <c r="HH52" s="6" t="n">
        <v>131</v>
      </c>
      <c r="HI52" s="6" t="n">
        <v>252</v>
      </c>
      <c r="HJ52" s="6" t="n">
        <v>14</v>
      </c>
      <c r="HK52" s="6" t="n">
        <v>66</v>
      </c>
      <c r="HL52" s="6"/>
      <c r="HM52" s="6"/>
      <c r="HN52" s="6"/>
      <c r="HO52" s="8" t="n">
        <v>1183</v>
      </c>
      <c r="HP52" s="7" t="n">
        <v>283</v>
      </c>
      <c r="HQ52" s="6" t="n">
        <v>4</v>
      </c>
      <c r="HR52" s="7" t="n">
        <v>2</v>
      </c>
      <c r="HS52" s="6" t="n">
        <v>114</v>
      </c>
      <c r="HT52" s="8" t="n">
        <v>1065</v>
      </c>
      <c r="HU52" s="6" t="n">
        <v>26</v>
      </c>
      <c r="HV52" s="43" t="n">
        <v>37</v>
      </c>
      <c r="HZ52" s="6"/>
      <c r="IA52" s="82" t="n">
        <v>43911</v>
      </c>
      <c r="IB52" s="6" t="n">
        <v>439</v>
      </c>
      <c r="IC52" s="47" t="n">
        <v>84</v>
      </c>
      <c r="ID52" s="6" t="n">
        <v>5</v>
      </c>
      <c r="IE52" s="6" t="n">
        <v>0</v>
      </c>
      <c r="IF52" s="6" t="n">
        <v>13</v>
      </c>
      <c r="IG52" s="6" t="n">
        <v>421</v>
      </c>
      <c r="IH52" s="6" t="n">
        <v>3</v>
      </c>
      <c r="II52" s="6" t="n">
        <v>12</v>
      </c>
      <c r="IJ52" s="9"/>
      <c r="IK52" s="9"/>
      <c r="IL52" s="9"/>
      <c r="IM52" s="6" t="n">
        <v>434</v>
      </c>
      <c r="IN52" s="6" t="n">
        <v>92</v>
      </c>
      <c r="IO52" s="6"/>
      <c r="IP52" s="6"/>
      <c r="IQ52" s="6" t="n">
        <v>6</v>
      </c>
      <c r="IR52" s="6" t="n">
        <v>428</v>
      </c>
      <c r="IS52" s="6" t="n">
        <v>7</v>
      </c>
      <c r="IT52" s="6" t="n">
        <v>23</v>
      </c>
      <c r="IX52" s="6" t="n">
        <v>344</v>
      </c>
      <c r="IY52" s="6" t="n">
        <v>70</v>
      </c>
      <c r="IZ52" s="6"/>
      <c r="JA52" s="6"/>
      <c r="JB52" s="6" t="n">
        <v>8</v>
      </c>
      <c r="JC52" s="6" t="n">
        <v>336</v>
      </c>
      <c r="JD52" s="6"/>
      <c r="JE52" s="6" t="n">
        <v>10</v>
      </c>
      <c r="JI52" s="6" t="n">
        <v>450</v>
      </c>
      <c r="JJ52" s="47" t="n">
        <v>142</v>
      </c>
      <c r="JK52" s="6" t="n">
        <v>38</v>
      </c>
      <c r="JL52" s="48" t="n">
        <v>13</v>
      </c>
      <c r="JM52" s="6" t="n">
        <v>20</v>
      </c>
      <c r="JN52" s="6" t="n">
        <v>392</v>
      </c>
      <c r="JO52" s="6"/>
      <c r="JP52" s="6" t="n">
        <v>2</v>
      </c>
      <c r="JT52" s="6" t="n">
        <v>275</v>
      </c>
      <c r="JU52" s="47" t="n">
        <v>81</v>
      </c>
      <c r="JV52" s="6" t="n">
        <v>5</v>
      </c>
      <c r="JW52" s="6" t="n">
        <v>1</v>
      </c>
      <c r="JX52" s="6" t="n">
        <v>23</v>
      </c>
      <c r="JY52" s="6" t="n">
        <v>247</v>
      </c>
      <c r="JZ52" s="6"/>
      <c r="KA52" s="6" t="n">
        <v>0.2</v>
      </c>
      <c r="KE52" s="6" t="n">
        <v>263</v>
      </c>
      <c r="KF52" s="6" t="n">
        <v>29</v>
      </c>
      <c r="KG52" s="6" t="n">
        <v>4</v>
      </c>
      <c r="KH52" s="6" t="n">
        <v>3</v>
      </c>
      <c r="KI52" s="6" t="n">
        <v>1</v>
      </c>
      <c r="KJ52" s="6" t="n">
        <v>258</v>
      </c>
      <c r="KK52" s="6" t="n">
        <v>5</v>
      </c>
      <c r="KL52" s="6" t="n">
        <v>8</v>
      </c>
      <c r="KP52" s="6" t="n">
        <v>307</v>
      </c>
      <c r="KQ52" s="47" t="n">
        <v>90</v>
      </c>
      <c r="KR52" s="6" t="n">
        <v>19</v>
      </c>
      <c r="KS52" s="48" t="n">
        <v>2</v>
      </c>
      <c r="KT52" s="6" t="n">
        <v>13</v>
      </c>
      <c r="KU52" s="6" t="n">
        <v>275</v>
      </c>
      <c r="KV52" s="6" t="n">
        <v>1</v>
      </c>
      <c r="KW52" s="6" t="n">
        <v>3</v>
      </c>
      <c r="LA52" s="6" t="n">
        <v>253</v>
      </c>
      <c r="LB52" s="6" t="n">
        <v>54</v>
      </c>
      <c r="LC52" s="6" t="n">
        <v>1</v>
      </c>
      <c r="LD52" s="6" t="n">
        <v>0</v>
      </c>
      <c r="LE52" s="6" t="n">
        <v>12</v>
      </c>
      <c r="LF52" s="6" t="n">
        <v>240</v>
      </c>
      <c r="LG52" s="6"/>
      <c r="LH52" s="6" t="n">
        <v>2</v>
      </c>
      <c r="LL52" s="6" t="n">
        <v>534</v>
      </c>
      <c r="LM52" s="47" t="n">
        <v>80</v>
      </c>
      <c r="LN52" s="6" t="n">
        <v>3</v>
      </c>
      <c r="LO52" s="6" t="n">
        <v>1</v>
      </c>
      <c r="LP52" s="6" t="n">
        <v>13</v>
      </c>
      <c r="LQ52" s="6" t="n">
        <v>518</v>
      </c>
      <c r="LR52" s="6"/>
      <c r="LS52" s="6" t="n">
        <v>2</v>
      </c>
      <c r="LW52" s="43" t="n">
        <v>10</v>
      </c>
      <c r="LX52" s="43" t="n">
        <v>4</v>
      </c>
      <c r="LY52" s="43"/>
      <c r="LZ52" s="43"/>
      <c r="MA52" s="43"/>
      <c r="MB52" s="43" t="n">
        <v>10</v>
      </c>
      <c r="MC52" s="43"/>
      <c r="MD52" s="43" t="n">
        <v>3</v>
      </c>
      <c r="MS52" s="43" t="n">
        <v>411</v>
      </c>
      <c r="MT52" s="43" t="n">
        <v>139</v>
      </c>
      <c r="MU52" s="43" t="n">
        <v>1</v>
      </c>
      <c r="MV52" s="43"/>
      <c r="MW52" s="43" t="n">
        <v>42</v>
      </c>
      <c r="MX52" s="43" t="n">
        <v>368</v>
      </c>
      <c r="MY52" s="43" t="n">
        <v>1</v>
      </c>
      <c r="MZ52" s="43" t="n">
        <v>6</v>
      </c>
      <c r="NO52" s="43" t="n">
        <v>51</v>
      </c>
      <c r="NP52" s="43" t="n">
        <v>14</v>
      </c>
      <c r="NQ52" s="43"/>
      <c r="NR52" s="43"/>
      <c r="NS52" s="43" t="n">
        <v>1</v>
      </c>
      <c r="NT52" s="43" t="n">
        <v>50</v>
      </c>
      <c r="NU52" s="43"/>
      <c r="NV52" s="43" t="n">
        <v>3</v>
      </c>
      <c r="NZ52" s="43" t="n">
        <v>92</v>
      </c>
      <c r="OA52" s="43" t="n">
        <v>7</v>
      </c>
      <c r="OB52" s="43"/>
      <c r="OC52" s="43"/>
      <c r="OD52" s="43" t="n">
        <v>17</v>
      </c>
      <c r="OE52" s="43" t="n">
        <v>75</v>
      </c>
      <c r="OF52" s="43" t="n">
        <v>2</v>
      </c>
      <c r="OG52" s="43" t="n">
        <v>0.9</v>
      </c>
      <c r="OK52" s="43" t="n">
        <v>83</v>
      </c>
      <c r="OL52" s="43" t="n">
        <v>10</v>
      </c>
      <c r="OM52" s="43"/>
      <c r="ON52" s="43"/>
      <c r="OO52" s="43" t="n">
        <v>1</v>
      </c>
      <c r="OP52" s="43" t="n">
        <v>82</v>
      </c>
      <c r="OQ52" s="43" t="n">
        <v>2</v>
      </c>
      <c r="OR52" s="43" t="n">
        <v>190</v>
      </c>
      <c r="OV52" s="43" t="n">
        <v>208</v>
      </c>
      <c r="OW52" s="43" t="n">
        <v>16</v>
      </c>
      <c r="OX52" s="43" t="n">
        <v>17</v>
      </c>
      <c r="OY52" s="43" t="n">
        <v>4</v>
      </c>
      <c r="OZ52" s="43" t="n">
        <v>49</v>
      </c>
      <c r="PA52" s="43" t="n">
        <v>142</v>
      </c>
      <c r="PB52" s="43"/>
      <c r="PC52" s="43" t="n">
        <v>5</v>
      </c>
      <c r="PG52" s="43" t="n">
        <v>670</v>
      </c>
      <c r="PH52" s="43" t="n">
        <v>311</v>
      </c>
      <c r="PI52" s="43" t="n">
        <v>9</v>
      </c>
      <c r="PJ52" s="43" t="n">
        <v>5</v>
      </c>
      <c r="PK52" s="43"/>
      <c r="PL52" s="43" t="n">
        <v>661</v>
      </c>
      <c r="PM52" s="43"/>
      <c r="PN52" s="43" t="n">
        <v>8</v>
      </c>
      <c r="QC52" s="43" t="n">
        <v>85</v>
      </c>
      <c r="QD52" s="43" t="n">
        <v>16</v>
      </c>
      <c r="QE52" s="43"/>
      <c r="QF52" s="43"/>
      <c r="QG52" s="43" t="n">
        <v>1</v>
      </c>
      <c r="QH52" s="43" t="n">
        <v>84</v>
      </c>
      <c r="QI52" s="43"/>
      <c r="QJ52" s="43" t="n">
        <v>8</v>
      </c>
      <c r="QN52" s="43" t="n">
        <v>187</v>
      </c>
      <c r="QO52" s="43" t="n">
        <v>30</v>
      </c>
      <c r="QP52" s="43" t="n">
        <v>4</v>
      </c>
      <c r="QQ52" s="43" t="n">
        <v>0</v>
      </c>
      <c r="QR52" s="43" t="n">
        <v>4</v>
      </c>
      <c r="QS52" s="43" t="n">
        <v>179</v>
      </c>
      <c r="QT52" s="43" t="n">
        <v>3</v>
      </c>
      <c r="QU52" s="43" t="n">
        <v>27</v>
      </c>
      <c r="QY52" s="43" t="n">
        <v>883</v>
      </c>
      <c r="QZ52" s="43" t="n">
        <v>206</v>
      </c>
      <c r="RA52" s="43" t="n">
        <v>1</v>
      </c>
      <c r="RB52" s="43"/>
      <c r="RC52" s="43" t="n">
        <v>36</v>
      </c>
      <c r="RD52" s="43" t="n">
        <v>846</v>
      </c>
      <c r="RE52" s="43" t="n">
        <v>15</v>
      </c>
      <c r="RF52" s="43" t="n">
        <v>102</v>
      </c>
      <c r="RJ52" s="43" t="n">
        <v>52</v>
      </c>
      <c r="RK52" s="43" t="n">
        <v>5</v>
      </c>
      <c r="RL52" s="43"/>
      <c r="RM52" s="43"/>
      <c r="RN52" s="43" t="n">
        <v>17</v>
      </c>
      <c r="RO52" s="43" t="n">
        <v>35</v>
      </c>
      <c r="RP52" s="43"/>
      <c r="RQ52" s="43" t="n">
        <v>10</v>
      </c>
      <c r="SF52" s="43" t="n">
        <v>52</v>
      </c>
      <c r="SG52" s="43" t="n">
        <v>4</v>
      </c>
      <c r="SH52" s="43"/>
      <c r="SI52" s="43"/>
      <c r="SJ52" s="43" t="n">
        <v>13</v>
      </c>
      <c r="SK52" s="43" t="n">
        <v>39</v>
      </c>
      <c r="SL52" s="43"/>
      <c r="SM52" s="43" t="n">
        <v>10</v>
      </c>
      <c r="SQ52" s="43" t="n">
        <v>140</v>
      </c>
      <c r="SR52" s="43" t="n">
        <v>0</v>
      </c>
      <c r="SS52" s="43" t="n">
        <v>2</v>
      </c>
      <c r="ST52" s="43"/>
      <c r="SU52" s="43" t="n">
        <v>31</v>
      </c>
      <c r="SV52" s="43" t="n">
        <v>107</v>
      </c>
      <c r="SW52" s="43" t="n">
        <v>2</v>
      </c>
      <c r="SX52" s="43" t="n">
        <v>14</v>
      </c>
      <c r="TB52" s="43" t="n">
        <v>176</v>
      </c>
      <c r="TC52" s="43" t="n">
        <v>28</v>
      </c>
      <c r="TD52" s="43"/>
      <c r="TE52" s="43"/>
      <c r="TF52" s="43" t="n">
        <v>27</v>
      </c>
      <c r="TG52" s="43" t="n">
        <v>149</v>
      </c>
      <c r="TH52" s="43" t="n">
        <v>5</v>
      </c>
      <c r="TI52" s="43" t="n">
        <v>41</v>
      </c>
      <c r="TM52" s="43" t="n">
        <v>495</v>
      </c>
      <c r="TN52" s="43" t="n">
        <v>31</v>
      </c>
      <c r="TO52" s="43" t="n">
        <v>10</v>
      </c>
      <c r="TP52" s="43" t="n">
        <v>4</v>
      </c>
      <c r="TQ52" s="43" t="n">
        <v>19</v>
      </c>
      <c r="TR52" s="43" t="n">
        <v>466</v>
      </c>
      <c r="TS52" s="43" t="n">
        <v>20</v>
      </c>
      <c r="TT52" s="43" t="n">
        <v>47</v>
      </c>
      <c r="TX52" s="43" t="n">
        <v>75</v>
      </c>
      <c r="TY52" s="43" t="n">
        <v>8</v>
      </c>
      <c r="TZ52" s="43"/>
      <c r="UA52" s="43"/>
      <c r="UB52" s="43"/>
      <c r="UC52" s="43" t="n">
        <v>75</v>
      </c>
      <c r="UD52" s="43" t="n">
        <v>1</v>
      </c>
      <c r="UE52" s="43" t="n">
        <v>62</v>
      </c>
      <c r="UT52" s="43" t="n">
        <v>24</v>
      </c>
      <c r="UU52" s="43" t="n">
        <v>6</v>
      </c>
      <c r="UV52" s="43" t="n">
        <v>2</v>
      </c>
      <c r="UW52" s="43" t="n">
        <v>1</v>
      </c>
      <c r="UX52" s="43" t="n">
        <v>3</v>
      </c>
      <c r="UY52" s="43" t="n">
        <v>19</v>
      </c>
      <c r="UZ52" s="43"/>
      <c r="VA52" s="43" t="n">
        <v>0.1</v>
      </c>
      <c r="VE52" s="43" t="n">
        <v>24</v>
      </c>
      <c r="VF52" s="43" t="n">
        <v>2</v>
      </c>
      <c r="VG52" s="43"/>
      <c r="VH52" s="43"/>
      <c r="VI52" s="43" t="n">
        <v>1</v>
      </c>
      <c r="VJ52" s="43" t="n">
        <v>23</v>
      </c>
      <c r="VK52" s="43"/>
      <c r="VL52" s="43" t="n">
        <v>0.6</v>
      </c>
      <c r="VP52" s="43" t="n">
        <v>76</v>
      </c>
      <c r="VQ52" s="43" t="n">
        <v>16</v>
      </c>
      <c r="VR52" s="43"/>
      <c r="VS52" s="43"/>
      <c r="VT52" s="43" t="n">
        <v>3</v>
      </c>
      <c r="VU52" s="43" t="n">
        <v>73</v>
      </c>
      <c r="VV52" s="43" t="n">
        <v>2</v>
      </c>
      <c r="VW52" s="43" t="n">
        <v>4</v>
      </c>
      <c r="WA52" s="43" t="n">
        <v>13</v>
      </c>
      <c r="WB52" s="43"/>
      <c r="WC52" s="43"/>
      <c r="WD52" s="43"/>
      <c r="WE52" s="43" t="n">
        <v>2</v>
      </c>
      <c r="WF52" s="43" t="n">
        <v>11</v>
      </c>
      <c r="WG52" s="43"/>
      <c r="WH52" s="43" t="n">
        <v>24</v>
      </c>
      <c r="WL52" s="43" t="n">
        <v>1</v>
      </c>
      <c r="WM52" s="43"/>
      <c r="WN52" s="43"/>
      <c r="WO52" s="43"/>
      <c r="WP52" s="43" t="n">
        <v>1</v>
      </c>
      <c r="WQ52" s="43" t="n">
        <v>0</v>
      </c>
      <c r="WR52" s="43"/>
      <c r="WS52" s="43" t="n">
        <v>0.03</v>
      </c>
      <c r="WW52" s="43" t="n">
        <v>2</v>
      </c>
      <c r="WX52" s="43"/>
      <c r="WY52" s="43"/>
      <c r="WZ52" s="43"/>
      <c r="XA52" s="43"/>
      <c r="XB52" s="43" t="n">
        <v>2</v>
      </c>
      <c r="XC52" s="43"/>
      <c r="XD52" s="43" t="n">
        <v>3</v>
      </c>
      <c r="XH52" s="43" t="n">
        <v>53</v>
      </c>
      <c r="XI52" s="43" t="n">
        <v>9</v>
      </c>
      <c r="XJ52" s="43"/>
      <c r="XK52" s="43"/>
      <c r="XL52" s="43"/>
      <c r="XM52" s="43" t="n">
        <v>53</v>
      </c>
      <c r="XN52" s="43"/>
      <c r="XO52" s="43" t="n">
        <v>3</v>
      </c>
      <c r="XS52" s="43" t="n">
        <v>37</v>
      </c>
      <c r="XT52" s="43" t="n">
        <v>14</v>
      </c>
      <c r="XU52" s="43"/>
      <c r="XV52" s="43"/>
      <c r="XW52" s="43"/>
      <c r="XX52" s="43" t="n">
        <v>37</v>
      </c>
      <c r="XY52" s="43"/>
      <c r="XZ52" s="43" t="n">
        <v>1</v>
      </c>
      <c r="YZ52" s="43" t="n">
        <v>12</v>
      </c>
      <c r="ZA52" s="43" t="n">
        <v>9</v>
      </c>
      <c r="ZB52" s="43"/>
      <c r="ZC52" s="43"/>
      <c r="ZD52" s="43"/>
      <c r="ZE52" s="43" t="n">
        <v>12</v>
      </c>
      <c r="ZF52" s="43"/>
      <c r="ZG52" s="43" t="n">
        <v>2</v>
      </c>
      <c r="ZK52" s="43" t="n">
        <v>41</v>
      </c>
      <c r="ZL52" s="43" t="n">
        <v>15</v>
      </c>
      <c r="ZM52" s="43" t="n">
        <v>3</v>
      </c>
      <c r="ZN52" s="43"/>
      <c r="ZO52" s="43" t="n">
        <v>1</v>
      </c>
      <c r="ZP52" s="43" t="n">
        <v>37</v>
      </c>
      <c r="ZQ52" s="43"/>
      <c r="ZR52" s="43" t="n">
        <v>0.9</v>
      </c>
      <c r="ZV52" s="43" t="n">
        <v>69</v>
      </c>
      <c r="ZW52" s="43" t="n">
        <v>18</v>
      </c>
      <c r="ZX52" s="43"/>
      <c r="ZY52" s="43"/>
      <c r="ZZ52" s="43" t="n">
        <v>15</v>
      </c>
      <c r="AAA52" s="43" t="n">
        <v>54</v>
      </c>
      <c r="AAB52" s="43"/>
      <c r="AAC52" s="43" t="n">
        <v>7</v>
      </c>
      <c r="AAG52" s="43" t="n">
        <v>47</v>
      </c>
      <c r="AAH52" s="43" t="n">
        <v>7</v>
      </c>
      <c r="AAI52" s="43"/>
      <c r="AAJ52" s="43"/>
      <c r="AAK52" s="43" t="n">
        <v>1</v>
      </c>
      <c r="AAL52" s="43" t="n">
        <v>46</v>
      </c>
      <c r="AAM52" s="43" t="n">
        <v>1</v>
      </c>
      <c r="AAN52" s="43" t="n">
        <v>12</v>
      </c>
      <c r="AAR52" s="43" t="n">
        <v>44</v>
      </c>
      <c r="AAS52" s="43" t="n">
        <v>0</v>
      </c>
      <c r="AAT52" s="43" t="n">
        <v>1</v>
      </c>
      <c r="AAU52" s="43"/>
      <c r="AAV52" s="43" t="n">
        <v>7</v>
      </c>
      <c r="AAW52" s="43" t="n">
        <v>36</v>
      </c>
      <c r="AAX52" s="43"/>
      <c r="AAY52" s="43" t="n">
        <v>4</v>
      </c>
      <c r="ABC52" s="43" t="n">
        <v>160</v>
      </c>
      <c r="ABD52" s="43" t="n">
        <v>38</v>
      </c>
      <c r="ABE52" s="43"/>
      <c r="ABF52" s="43"/>
      <c r="ABG52" s="43" t="n">
        <v>1</v>
      </c>
      <c r="ABH52" s="43" t="n">
        <v>159</v>
      </c>
      <c r="ABI52" s="43" t="n">
        <v>2</v>
      </c>
      <c r="ABJ52" s="43" t="n">
        <v>54</v>
      </c>
      <c r="ABN52" s="6" t="n">
        <v>66</v>
      </c>
      <c r="ABO52" s="6" t="n">
        <v>17</v>
      </c>
      <c r="ABP52" s="6" t="n">
        <v>1</v>
      </c>
      <c r="ABQ52" s="6"/>
      <c r="ABR52" s="6" t="n">
        <v>1</v>
      </c>
      <c r="ABS52" s="6" t="n">
        <v>64</v>
      </c>
      <c r="ABT52" s="6" t="n">
        <v>3</v>
      </c>
      <c r="ABU52" s="6" t="n">
        <v>16</v>
      </c>
      <c r="ABY52" s="6" t="n">
        <v>69</v>
      </c>
      <c r="ABZ52" s="6" t="n">
        <v>21</v>
      </c>
      <c r="ACA52" s="6" t="n">
        <v>1</v>
      </c>
      <c r="ACB52" s="6"/>
      <c r="ACC52" s="6" t="n">
        <v>1</v>
      </c>
      <c r="ACD52" s="6" t="n">
        <v>67</v>
      </c>
      <c r="ACE52" s="6" t="n">
        <v>1</v>
      </c>
      <c r="ACF52" s="6" t="n">
        <v>25</v>
      </c>
      <c r="ACJ52" s="6" t="n">
        <v>306</v>
      </c>
      <c r="ACK52" s="47" t="n">
        <v>39</v>
      </c>
      <c r="ACL52" s="6"/>
      <c r="ACM52" s="6"/>
      <c r="ACN52" s="6" t="n">
        <v>1</v>
      </c>
      <c r="ACO52" s="6" t="n">
        <v>305</v>
      </c>
      <c r="ACP52" s="6" t="n">
        <v>1</v>
      </c>
      <c r="ACQ52" s="6" t="n">
        <v>231</v>
      </c>
      <c r="ACU52" s="6" t="n">
        <v>124</v>
      </c>
      <c r="ACV52" s="47" t="n">
        <v>38</v>
      </c>
      <c r="ACW52" s="6"/>
      <c r="ACX52" s="6"/>
      <c r="ACY52" s="6" t="n">
        <v>1</v>
      </c>
      <c r="ACZ52" s="6" t="n">
        <v>123</v>
      </c>
      <c r="ADA52" s="6"/>
      <c r="ADB52" s="6" t="n">
        <v>66</v>
      </c>
      <c r="ADF52" s="6" t="n">
        <v>904</v>
      </c>
      <c r="ADG52" s="47" t="n">
        <v>210</v>
      </c>
      <c r="ADH52" s="6"/>
      <c r="ADI52" s="6"/>
      <c r="ADJ52" s="6" t="n">
        <v>4</v>
      </c>
      <c r="ADK52" s="6" t="n">
        <v>900</v>
      </c>
      <c r="ADL52" s="6" t="n">
        <v>6</v>
      </c>
      <c r="ADM52" s="6" t="n">
        <v>84</v>
      </c>
      <c r="ADQ52" s="6" t="n">
        <v>137</v>
      </c>
      <c r="ADR52" s="6" t="n">
        <v>13</v>
      </c>
      <c r="ADS52" s="6"/>
      <c r="ADT52" s="6"/>
      <c r="ADU52" s="6" t="n">
        <v>7</v>
      </c>
      <c r="ADV52" s="6" t="n">
        <v>130</v>
      </c>
      <c r="ADW52" s="6" t="n">
        <v>2</v>
      </c>
      <c r="ADX52" s="6" t="n">
        <v>25</v>
      </c>
      <c r="AEB52" s="6" t="n">
        <v>103</v>
      </c>
      <c r="AEC52" s="47" t="n">
        <v>30</v>
      </c>
      <c r="AED52" s="6" t="n">
        <v>4</v>
      </c>
      <c r="AEE52" s="6"/>
      <c r="AEF52" s="6" t="n">
        <v>7</v>
      </c>
      <c r="AEG52" s="6" t="n">
        <v>92</v>
      </c>
      <c r="AEH52" s="6" t="n">
        <v>6</v>
      </c>
      <c r="AEI52" s="6" t="n">
        <v>11</v>
      </c>
      <c r="AEM52" s="6" t="n">
        <v>341</v>
      </c>
      <c r="AEN52" s="6" t="n">
        <v>22</v>
      </c>
      <c r="AEO52" s="6" t="n">
        <v>1</v>
      </c>
      <c r="AEP52" s="6"/>
      <c r="AEQ52" s="6"/>
      <c r="AER52" s="6" t="n">
        <v>340</v>
      </c>
      <c r="AES52" s="6" t="n">
        <v>9</v>
      </c>
      <c r="AET52" s="6" t="n">
        <v>164</v>
      </c>
      <c r="AEX52" s="6" t="n">
        <v>168</v>
      </c>
      <c r="AEY52" s="47" t="n">
        <v>58</v>
      </c>
      <c r="AEZ52" s="6" t="n">
        <v>1</v>
      </c>
      <c r="AFA52" s="6"/>
      <c r="AFB52" s="6" t="n">
        <v>5</v>
      </c>
      <c r="AFC52" s="6" t="n">
        <v>162</v>
      </c>
      <c r="AFD52" s="6"/>
      <c r="AFE52" s="6" t="n">
        <v>41</v>
      </c>
      <c r="AFI52" s="6" t="n">
        <v>90</v>
      </c>
      <c r="AFJ52" s="47" t="n">
        <v>26</v>
      </c>
      <c r="AFK52" s="6"/>
      <c r="AFL52" s="6"/>
      <c r="AFM52" s="6" t="n">
        <v>2</v>
      </c>
      <c r="AFN52" s="6" t="n">
        <v>88</v>
      </c>
      <c r="AFO52" s="6" t="n">
        <v>1</v>
      </c>
      <c r="AFP52" s="6" t="n">
        <v>27</v>
      </c>
      <c r="AFT52" s="6" t="n">
        <v>14</v>
      </c>
      <c r="AFU52" s="6" t="n">
        <v>1</v>
      </c>
      <c r="AFV52" s="6"/>
      <c r="AFW52" s="6"/>
      <c r="AFX52" s="6"/>
      <c r="AFY52" s="6" t="n">
        <v>14</v>
      </c>
      <c r="AFZ52" s="6"/>
      <c r="AGA52" s="6" t="n">
        <v>22</v>
      </c>
      <c r="AGE52" s="6" t="n">
        <v>149</v>
      </c>
      <c r="AGF52" s="47" t="n">
        <v>46</v>
      </c>
      <c r="AGG52" s="6" t="n">
        <v>1</v>
      </c>
      <c r="AGH52" s="6"/>
      <c r="AGI52" s="6" t="n">
        <v>2</v>
      </c>
      <c r="AGJ52" s="6" t="n">
        <v>146</v>
      </c>
      <c r="AGK52" s="6" t="n">
        <v>4</v>
      </c>
      <c r="AGL52" s="6" t="n">
        <v>17</v>
      </c>
      <c r="AGP52" s="6" t="n">
        <v>308</v>
      </c>
      <c r="AGQ52" s="6" t="n">
        <v>31</v>
      </c>
      <c r="AGR52" s="6"/>
      <c r="AGS52" s="6"/>
      <c r="AGT52" s="6" t="n">
        <v>31</v>
      </c>
      <c r="AGU52" s="6" t="n">
        <v>277</v>
      </c>
      <c r="AGV52" s="6" t="n">
        <v>11</v>
      </c>
      <c r="AGW52" s="6" t="n">
        <v>16</v>
      </c>
      <c r="AHA52" s="6" t="n">
        <v>142</v>
      </c>
      <c r="AHB52" s="47" t="n">
        <v>35</v>
      </c>
      <c r="AHC52" s="6" t="n">
        <v>3</v>
      </c>
      <c r="AHD52" s="6"/>
      <c r="AHE52" s="6" t="n">
        <v>3</v>
      </c>
      <c r="AHF52" s="6" t="n">
        <v>136</v>
      </c>
      <c r="AHG52" s="6" t="n">
        <v>3</v>
      </c>
      <c r="AHH52" s="6" t="n">
        <v>20</v>
      </c>
      <c r="AHL52" s="6" t="n">
        <v>77</v>
      </c>
      <c r="AHM52" s="47" t="n">
        <v>27</v>
      </c>
      <c r="AHN52" s="6"/>
      <c r="AHO52" s="6"/>
      <c r="AHP52" s="6" t="n">
        <v>1</v>
      </c>
      <c r="AHQ52" s="6" t="n">
        <v>76</v>
      </c>
      <c r="AHR52" s="6" t="n">
        <v>1</v>
      </c>
      <c r="AHS52" s="6" t="n">
        <v>37</v>
      </c>
      <c r="AHW52" s="6" t="n">
        <v>76</v>
      </c>
      <c r="AHX52" s="47" t="n">
        <v>12</v>
      </c>
      <c r="AHY52" s="6" t="n">
        <v>2</v>
      </c>
      <c r="AHZ52" s="6"/>
      <c r="AIA52" s="6" t="n">
        <v>2</v>
      </c>
      <c r="AIB52" s="6" t="n">
        <v>72</v>
      </c>
      <c r="AIC52" s="6" t="n">
        <v>2</v>
      </c>
      <c r="AID52" s="6" t="n">
        <v>26</v>
      </c>
      <c r="AIH52" s="8" t="n">
        <v>1087</v>
      </c>
      <c r="AII52" s="6" t="n">
        <v>214</v>
      </c>
      <c r="AIJ52" s="6" t="n">
        <v>12</v>
      </c>
      <c r="AIK52" s="6" t="n">
        <v>0</v>
      </c>
      <c r="AIL52" s="6" t="n">
        <v>14</v>
      </c>
      <c r="AIM52" s="8" t="n">
        <v>1061</v>
      </c>
      <c r="AIN52" s="6" t="n">
        <v>1</v>
      </c>
      <c r="AIO52" s="6" t="n">
        <v>29</v>
      </c>
      <c r="AIS52" s="6" t="n">
        <v>977</v>
      </c>
      <c r="AIT52" s="47" t="n">
        <v>342</v>
      </c>
      <c r="AIU52" s="6" t="n">
        <v>11</v>
      </c>
      <c r="AIV52" s="6" t="n">
        <v>4</v>
      </c>
      <c r="AIW52" s="6" t="n">
        <v>2</v>
      </c>
      <c r="AIX52" s="6" t="n">
        <v>964</v>
      </c>
      <c r="AIY52" s="6" t="n">
        <v>18</v>
      </c>
      <c r="AIZ52" s="6" t="n">
        <v>5</v>
      </c>
      <c r="AJD52" s="8" t="n">
        <v>1020</v>
      </c>
      <c r="AJE52" s="6" t="n">
        <v>234</v>
      </c>
      <c r="AJF52" s="6" t="n">
        <v>7</v>
      </c>
      <c r="AJG52" s="48" t="n">
        <v>3</v>
      </c>
      <c r="AJH52" s="6" t="n">
        <v>5</v>
      </c>
      <c r="AJI52" s="8" t="n">
        <v>1008</v>
      </c>
      <c r="AJJ52" s="6" t="n">
        <v>26</v>
      </c>
      <c r="AJK52" s="6" t="n">
        <v>100</v>
      </c>
      <c r="AJO52" s="8" t="n">
        <v>1068</v>
      </c>
      <c r="AJP52" s="47" t="n">
        <v>312</v>
      </c>
      <c r="AJQ52" s="6" t="n">
        <v>7</v>
      </c>
      <c r="AJR52" s="6" t="n">
        <v>0</v>
      </c>
      <c r="AJS52" s="6" t="n">
        <v>46</v>
      </c>
      <c r="AJT52" s="8" t="n">
        <v>1015</v>
      </c>
      <c r="AJU52" s="6" t="n">
        <v>2</v>
      </c>
      <c r="AJV52" s="6" t="n">
        <v>42</v>
      </c>
      <c r="AJY52" s="2" t="n">
        <v>310000</v>
      </c>
      <c r="AJZ52" s="6" t="n">
        <v>683</v>
      </c>
      <c r="AKA52" s="6" t="n">
        <v>126</v>
      </c>
      <c r="AKB52" s="6" t="n">
        <v>3</v>
      </c>
      <c r="AKC52" s="6" t="n">
        <v>0</v>
      </c>
      <c r="AKD52" s="6" t="n">
        <v>5</v>
      </c>
      <c r="AKE52" s="6" t="n">
        <v>675</v>
      </c>
      <c r="AKF52" s="6" t="n">
        <v>6</v>
      </c>
      <c r="AKG52" s="6" t="n">
        <v>138</v>
      </c>
      <c r="AKK52" s="6" t="n">
        <v>426</v>
      </c>
      <c r="AKL52" s="6" t="n">
        <v>166</v>
      </c>
      <c r="AKM52" s="6" t="n">
        <v>7</v>
      </c>
      <c r="AKN52" s="6" t="n">
        <v>4</v>
      </c>
      <c r="AKO52" s="6" t="n">
        <v>3</v>
      </c>
      <c r="AKP52" s="6" t="n">
        <v>416</v>
      </c>
      <c r="AKQ52" s="6" t="n">
        <v>2</v>
      </c>
      <c r="AKR52" s="6" t="n">
        <v>24</v>
      </c>
      <c r="AKV52" s="6" t="n">
        <v>484</v>
      </c>
      <c r="AKW52" s="6" t="n">
        <v>149</v>
      </c>
      <c r="AKX52" s="6" t="n">
        <v>5</v>
      </c>
      <c r="AKY52" s="6"/>
      <c r="AKZ52" s="6" t="n">
        <v>6</v>
      </c>
      <c r="ALA52" s="6" t="n">
        <v>473</v>
      </c>
      <c r="ALB52" s="6" t="n">
        <v>1</v>
      </c>
      <c r="ALC52" s="6" t="n">
        <v>773</v>
      </c>
      <c r="ALG52" s="6" t="n">
        <v>203</v>
      </c>
      <c r="ALH52" s="47" t="n">
        <v>85</v>
      </c>
      <c r="ALI52" s="6" t="n">
        <v>2</v>
      </c>
      <c r="ALJ52" s="48" t="n">
        <v>1</v>
      </c>
      <c r="ALK52" s="6" t="n">
        <v>4</v>
      </c>
      <c r="ALL52" s="6" t="n">
        <v>197</v>
      </c>
      <c r="ALM52" s="6" t="n">
        <v>1</v>
      </c>
      <c r="ALN52" s="6" t="n">
        <v>2</v>
      </c>
      <c r="ALR52" s="6" t="n">
        <v>503</v>
      </c>
      <c r="ALS52" s="47" t="n">
        <v>103</v>
      </c>
      <c r="ALT52" s="6"/>
      <c r="ALU52" s="6"/>
      <c r="ALV52" s="6" t="n">
        <v>10</v>
      </c>
      <c r="ALW52" s="6" t="n">
        <v>493</v>
      </c>
      <c r="ALX52" s="6" t="n">
        <v>2</v>
      </c>
      <c r="ALY52" s="6" t="n">
        <v>91</v>
      </c>
      <c r="AMC52" s="6" t="n">
        <v>200</v>
      </c>
      <c r="AMD52" s="6" t="n">
        <v>63</v>
      </c>
      <c r="AME52" s="6" t="n">
        <v>1</v>
      </c>
      <c r="AMF52" s="6" t="n">
        <v>0</v>
      </c>
      <c r="AMG52" s="6" t="n">
        <v>1</v>
      </c>
      <c r="AMH52" s="6" t="n">
        <v>198</v>
      </c>
      <c r="AMI52" s="6" t="n">
        <v>7</v>
      </c>
      <c r="AMJ52" s="6" t="n">
        <v>46</v>
      </c>
    </row>
    <row r="53" s="2" customFormat="true" ht="15.25" hidden="false" customHeight="false" outlineLevel="0" collapsed="false">
      <c r="A53" s="82" t="n">
        <v>43912</v>
      </c>
      <c r="B53" s="7" t="n">
        <v>307030</v>
      </c>
      <c r="C53" s="6" t="n">
        <f aca="false">(B53-B52)</f>
        <v>24124</v>
      </c>
      <c r="D53" s="7" t="n">
        <v>13029</v>
      </c>
      <c r="E53" s="6" t="n">
        <f aca="false">(D53-D52)</f>
        <v>1208</v>
      </c>
      <c r="F53" s="7" t="n">
        <v>94798</v>
      </c>
      <c r="G53" s="7" t="n">
        <v>199069</v>
      </c>
      <c r="H53" s="7" t="n">
        <v>9382</v>
      </c>
      <c r="I53" s="6"/>
      <c r="J53" s="6" t="n">
        <v>225440</v>
      </c>
      <c r="K53" s="71" t="n">
        <f aca="false">J53-J52</f>
        <v>24023</v>
      </c>
      <c r="L53" s="6" t="n">
        <v>9764</v>
      </c>
      <c r="M53" s="71" t="n">
        <f aca="false">L53-L52</f>
        <v>1203</v>
      </c>
      <c r="N53" s="6" t="n">
        <v>8799</v>
      </c>
      <c r="O53" s="6" t="n">
        <v>147</v>
      </c>
      <c r="P53" s="6" t="n">
        <v>102</v>
      </c>
      <c r="Q53" s="6" t="n">
        <v>0</v>
      </c>
      <c r="R53" s="6" t="n">
        <v>2612</v>
      </c>
      <c r="S53" s="6" t="n">
        <v>6085</v>
      </c>
      <c r="T53" s="6" t="n">
        <v>59</v>
      </c>
      <c r="U53" s="6" t="n">
        <v>172</v>
      </c>
      <c r="V53" s="6"/>
      <c r="W53" s="74" t="n">
        <v>331780</v>
      </c>
      <c r="X53" s="6"/>
      <c r="Y53" s="6" t="n">
        <v>53578</v>
      </c>
      <c r="Z53" s="6" t="n">
        <v>6557</v>
      </c>
      <c r="AA53" s="6" t="n">
        <v>4825</v>
      </c>
      <c r="AB53" s="6" t="n">
        <v>793</v>
      </c>
      <c r="AC53" s="6" t="n">
        <v>6072</v>
      </c>
      <c r="AD53" s="6" t="n">
        <v>42681</v>
      </c>
      <c r="AE53" s="6" t="n">
        <v>2857</v>
      </c>
      <c r="AF53" s="6" t="n">
        <v>886</v>
      </c>
      <c r="AG53" s="6"/>
      <c r="AH53" s="94" t="n">
        <v>233222</v>
      </c>
      <c r="AI53" s="6"/>
      <c r="AJ53" s="6" t="n">
        <v>20610</v>
      </c>
      <c r="AK53" s="6" t="n">
        <v>966</v>
      </c>
      <c r="AL53" s="6" t="n">
        <v>1556</v>
      </c>
      <c r="AM53" s="6" t="n">
        <v>0</v>
      </c>
      <c r="AN53" s="6" t="n">
        <v>7635</v>
      </c>
      <c r="AO53" s="6" t="n">
        <v>11419</v>
      </c>
      <c r="AP53" s="6" t="n">
        <v>0</v>
      </c>
      <c r="AQ53" s="6" t="n">
        <v>245</v>
      </c>
      <c r="AR53" s="6"/>
      <c r="AS53" s="6"/>
      <c r="AT53" s="6"/>
      <c r="AU53" s="6" t="n">
        <v>14459</v>
      </c>
      <c r="AV53" s="6" t="n">
        <v>1847</v>
      </c>
      <c r="AW53" s="6" t="n">
        <v>562</v>
      </c>
      <c r="AX53" s="6" t="n">
        <v>112</v>
      </c>
      <c r="AY53" s="6" t="n">
        <v>1587</v>
      </c>
      <c r="AZ53" s="6" t="n">
        <v>12310</v>
      </c>
      <c r="BA53" s="6" t="n">
        <v>1525</v>
      </c>
      <c r="BB53" s="6" t="n">
        <v>222</v>
      </c>
      <c r="BC53" s="6"/>
      <c r="BD53" s="6"/>
      <c r="BE53" s="6"/>
      <c r="BF53" s="6" t="n">
        <v>22364</v>
      </c>
      <c r="BG53" s="6" t="n">
        <v>2516</v>
      </c>
      <c r="BH53" s="6" t="n">
        <v>84</v>
      </c>
      <c r="BI53" s="6" t="n">
        <v>14</v>
      </c>
      <c r="BJ53" s="6" t="n">
        <v>209</v>
      </c>
      <c r="BK53" s="6" t="n">
        <v>22071</v>
      </c>
      <c r="BL53" s="6" t="n">
        <v>2</v>
      </c>
      <c r="BM53" s="6" t="n">
        <v>267</v>
      </c>
      <c r="BN53" s="6"/>
      <c r="BO53" s="6"/>
      <c r="BP53" s="6"/>
      <c r="BQ53" s="6" t="n">
        <v>25496</v>
      </c>
      <c r="BR53" s="6" t="n">
        <v>3986</v>
      </c>
      <c r="BS53" s="6" t="n">
        <v>1378</v>
      </c>
      <c r="BT53" s="6" t="n">
        <v>52</v>
      </c>
      <c r="BU53" s="6" t="n">
        <v>2125</v>
      </c>
      <c r="BV53" s="6" t="n">
        <v>21993</v>
      </c>
      <c r="BW53" s="6" t="n">
        <v>1612</v>
      </c>
      <c r="BX53" s="6" t="n">
        <v>545</v>
      </c>
      <c r="BY53" s="6"/>
      <c r="BZ53" s="6"/>
      <c r="CA53" s="6"/>
      <c r="CB53" s="6" t="n">
        <v>1054</v>
      </c>
      <c r="CC53" s="6" t="n">
        <v>91</v>
      </c>
      <c r="CD53" s="6" t="n">
        <v>36</v>
      </c>
      <c r="CE53" s="6" t="n">
        <v>1</v>
      </c>
      <c r="CF53" s="6" t="n">
        <v>215</v>
      </c>
      <c r="CG53" s="6" t="n">
        <v>803</v>
      </c>
      <c r="CH53" s="6" t="n">
        <v>55</v>
      </c>
      <c r="CI53" s="6" t="n">
        <v>8</v>
      </c>
      <c r="CJ53" s="6"/>
      <c r="CK53" s="6" t="n">
        <v>20228</v>
      </c>
      <c r="CL53" s="6"/>
      <c r="CM53" s="6" t="n">
        <v>26111</v>
      </c>
      <c r="CN53" s="6" t="n">
        <v>7028</v>
      </c>
      <c r="CO53" s="6" t="n">
        <v>324</v>
      </c>
      <c r="CP53" s="6" t="n">
        <v>49</v>
      </c>
      <c r="CQ53" s="6" t="n">
        <v>176</v>
      </c>
      <c r="CR53" s="6" t="n">
        <v>25611</v>
      </c>
      <c r="CS53" s="6" t="n">
        <v>64</v>
      </c>
      <c r="CT53" s="6" t="n">
        <v>79</v>
      </c>
      <c r="CU53" s="6"/>
      <c r="CV53" s="6" t="n">
        <v>179106</v>
      </c>
      <c r="CW53" s="6"/>
      <c r="CX53" s="6" t="n">
        <v>6863</v>
      </c>
      <c r="CY53" s="6" t="n">
        <v>1152</v>
      </c>
      <c r="CZ53" s="6" t="n">
        <v>80</v>
      </c>
      <c r="DA53" s="6" t="n">
        <v>23</v>
      </c>
      <c r="DB53" s="6" t="n">
        <v>131</v>
      </c>
      <c r="DC53" s="6" t="n">
        <v>6652</v>
      </c>
      <c r="DD53" s="6" t="n">
        <v>141</v>
      </c>
      <c r="DE53" s="6" t="n">
        <v>793</v>
      </c>
      <c r="DF53" s="6"/>
      <c r="DG53" s="6"/>
      <c r="DH53" s="6"/>
      <c r="DI53" s="6" t="n">
        <v>5018</v>
      </c>
      <c r="DJ53" s="6" t="n">
        <v>1035</v>
      </c>
      <c r="DK53" s="6" t="n">
        <v>233</v>
      </c>
      <c r="DL53" s="6" t="n">
        <v>56</v>
      </c>
      <c r="DM53" s="6" t="n">
        <v>93</v>
      </c>
      <c r="DN53" s="6" t="n">
        <v>4692</v>
      </c>
      <c r="DO53" s="6" t="n">
        <v>20</v>
      </c>
      <c r="DP53" s="6" t="n">
        <v>74</v>
      </c>
      <c r="DQ53" s="6"/>
      <c r="DR53" s="6"/>
      <c r="DS53" s="6"/>
      <c r="DT53" s="6" t="n">
        <v>1770</v>
      </c>
      <c r="DU53" s="6" t="n">
        <v>113</v>
      </c>
      <c r="DV53" s="6" t="n">
        <v>20</v>
      </c>
      <c r="DW53" s="6" t="n">
        <v>4</v>
      </c>
      <c r="DX53" s="6" t="n">
        <v>16</v>
      </c>
      <c r="DY53" s="6" t="n">
        <v>1734</v>
      </c>
      <c r="DZ53" s="6" t="n">
        <v>71</v>
      </c>
      <c r="EA53" s="6" t="n">
        <v>175</v>
      </c>
      <c r="EB53" s="6"/>
      <c r="EC53" s="6"/>
      <c r="ED53" s="6"/>
      <c r="EE53" s="6" t="n">
        <v>3631</v>
      </c>
      <c r="EF53" s="6" t="n">
        <v>637</v>
      </c>
      <c r="EG53" s="6" t="n">
        <v>136</v>
      </c>
      <c r="EH53" s="6" t="n">
        <v>30</v>
      </c>
      <c r="EI53" s="6" t="n">
        <v>2</v>
      </c>
      <c r="EJ53" s="6" t="n">
        <v>3493</v>
      </c>
      <c r="EK53" s="6" t="n">
        <v>354</v>
      </c>
      <c r="EL53" s="6" t="n">
        <v>212</v>
      </c>
      <c r="EM53" s="6"/>
      <c r="EN53" s="6"/>
      <c r="EO53" s="6"/>
      <c r="EP53" s="6" t="n">
        <v>2164</v>
      </c>
      <c r="EQ53" s="6" t="n">
        <v>169</v>
      </c>
      <c r="ER53" s="6" t="n">
        <v>7</v>
      </c>
      <c r="ES53" s="6" t="n">
        <v>0</v>
      </c>
      <c r="ET53" s="6" t="n">
        <v>6</v>
      </c>
      <c r="EU53" s="6" t="n">
        <v>2151</v>
      </c>
      <c r="EV53" s="6" t="n">
        <v>28</v>
      </c>
      <c r="EW53" s="6" t="n">
        <v>399</v>
      </c>
      <c r="EX53" s="6"/>
      <c r="EY53" s="6"/>
      <c r="EZ53" s="6"/>
      <c r="FA53" s="6" t="n">
        <v>1326</v>
      </c>
      <c r="FB53" s="6" t="n">
        <v>71</v>
      </c>
      <c r="FC53" s="6" t="n">
        <v>13</v>
      </c>
      <c r="FD53" s="6" t="n">
        <v>4</v>
      </c>
      <c r="FE53" s="6" t="n">
        <v>1</v>
      </c>
      <c r="FF53" s="6" t="n">
        <v>1312</v>
      </c>
      <c r="FG53" s="6" t="n">
        <v>42</v>
      </c>
      <c r="FH53" s="6" t="n">
        <v>229</v>
      </c>
      <c r="FI53" s="6"/>
      <c r="FJ53" s="6"/>
      <c r="FK53" s="6"/>
      <c r="FL53" s="6" t="n">
        <v>2815</v>
      </c>
      <c r="FM53" s="6" t="n">
        <v>0</v>
      </c>
      <c r="FN53" s="6" t="n">
        <v>67</v>
      </c>
      <c r="FO53" s="6" t="n">
        <v>0</v>
      </c>
      <c r="FP53" s="6" t="n">
        <v>263</v>
      </c>
      <c r="FQ53" s="6" t="n">
        <v>2485</v>
      </c>
      <c r="FR53" s="6" t="n">
        <v>288</v>
      </c>
      <c r="FS53" s="6" t="n">
        <v>243</v>
      </c>
      <c r="FT53" s="6"/>
      <c r="FU53" s="6"/>
      <c r="FV53" s="6"/>
      <c r="FW53" s="6" t="n">
        <v>2992</v>
      </c>
      <c r="FX53" s="6" t="n">
        <v>297</v>
      </c>
      <c r="FY53" s="6" t="n">
        <v>8</v>
      </c>
      <c r="FZ53" s="6" t="n">
        <v>1</v>
      </c>
      <c r="GA53" s="6" t="n">
        <v>9</v>
      </c>
      <c r="GB53" s="6" t="n">
        <v>2975</v>
      </c>
      <c r="GC53" s="6" t="n">
        <v>15</v>
      </c>
      <c r="GD53" s="6" t="n">
        <v>332</v>
      </c>
      <c r="GE53" s="6"/>
      <c r="GF53" s="6"/>
      <c r="GG53" s="6"/>
      <c r="GH53" s="6" t="n">
        <v>481</v>
      </c>
      <c r="GI53" s="6" t="n">
        <v>11</v>
      </c>
      <c r="GJ53" s="6" t="n">
        <v>0</v>
      </c>
      <c r="GK53" s="6" t="n">
        <v>0</v>
      </c>
      <c r="GL53" s="6" t="n">
        <v>27</v>
      </c>
      <c r="GM53" s="6" t="n">
        <v>454</v>
      </c>
      <c r="GN53" s="6" t="n">
        <v>6</v>
      </c>
      <c r="GO53" s="6" t="n">
        <v>167</v>
      </c>
      <c r="GP53" s="6"/>
      <c r="GQ53" s="6"/>
      <c r="GR53" s="6"/>
      <c r="GS53" s="6" t="n">
        <v>310</v>
      </c>
      <c r="GT53" s="6" t="n">
        <v>12</v>
      </c>
      <c r="GU53" s="6" t="n">
        <v>1</v>
      </c>
      <c r="GV53" s="6" t="n">
        <v>0</v>
      </c>
      <c r="GW53" s="6" t="n">
        <v>125</v>
      </c>
      <c r="GX53" s="6" t="n">
        <v>184</v>
      </c>
      <c r="GY53" s="6" t="n">
        <v>4</v>
      </c>
      <c r="GZ53" s="6" t="n">
        <v>182</v>
      </c>
      <c r="HA53" s="6"/>
      <c r="HB53" s="6"/>
      <c r="HC53" s="6"/>
      <c r="HD53" s="6" t="n">
        <v>432</v>
      </c>
      <c r="HE53" s="6" t="n">
        <v>47</v>
      </c>
      <c r="HF53" s="6" t="n">
        <v>2</v>
      </c>
      <c r="HG53" s="6" t="n">
        <v>0</v>
      </c>
      <c r="HH53" s="6" t="n">
        <v>140</v>
      </c>
      <c r="HI53" s="6" t="n">
        <v>290</v>
      </c>
      <c r="HJ53" s="6" t="n">
        <v>14</v>
      </c>
      <c r="HK53" s="6" t="n">
        <v>74</v>
      </c>
      <c r="HL53" s="6"/>
      <c r="HM53" s="6"/>
      <c r="HN53" s="6"/>
      <c r="HO53" s="6" t="n">
        <v>1183</v>
      </c>
      <c r="HP53" s="6" t="n">
        <v>0</v>
      </c>
      <c r="HQ53" s="6" t="n">
        <v>8</v>
      </c>
      <c r="HR53" s="6" t="n">
        <v>4</v>
      </c>
      <c r="HS53" s="6" t="n">
        <v>114</v>
      </c>
      <c r="HT53" s="6" t="n">
        <v>1061</v>
      </c>
      <c r="HU53" s="6" t="n">
        <v>26</v>
      </c>
      <c r="HV53" s="6" t="n">
        <v>37</v>
      </c>
      <c r="HW53" s="6"/>
      <c r="HX53" s="6"/>
      <c r="HY53" s="6"/>
      <c r="HZ53" s="6"/>
      <c r="IA53" s="82" t="n">
        <v>43912</v>
      </c>
      <c r="IB53" s="6" t="n">
        <v>536</v>
      </c>
      <c r="IC53" s="47" t="n">
        <v>97</v>
      </c>
      <c r="ID53" s="6" t="n">
        <v>5</v>
      </c>
      <c r="IE53" s="6" t="n">
        <v>0</v>
      </c>
      <c r="IF53" s="6" t="n">
        <v>13</v>
      </c>
      <c r="IG53" s="6" t="n">
        <v>518</v>
      </c>
      <c r="IH53" s="6" t="n">
        <v>3</v>
      </c>
      <c r="II53" s="6" t="n">
        <v>14</v>
      </c>
      <c r="IM53" s="6" t="n">
        <v>537</v>
      </c>
      <c r="IN53" s="47" t="n">
        <v>103</v>
      </c>
      <c r="IO53" s="6" t="n">
        <v>1</v>
      </c>
      <c r="IP53" s="48" t="n">
        <v>1</v>
      </c>
      <c r="IQ53" s="6" t="n">
        <v>8</v>
      </c>
      <c r="IR53" s="6" t="n">
        <v>528</v>
      </c>
      <c r="IS53" s="6" t="n">
        <v>7</v>
      </c>
      <c r="IT53" s="6" t="n">
        <v>28</v>
      </c>
      <c r="IX53" s="6" t="n">
        <v>392</v>
      </c>
      <c r="IY53" s="47" t="n">
        <v>48</v>
      </c>
      <c r="IZ53" s="6"/>
      <c r="JA53" s="6"/>
      <c r="JB53" s="6" t="n">
        <v>16</v>
      </c>
      <c r="JC53" s="6" t="n">
        <v>376</v>
      </c>
      <c r="JD53" s="6"/>
      <c r="JE53" s="6" t="n">
        <v>11</v>
      </c>
      <c r="JI53" s="6" t="n">
        <v>450</v>
      </c>
      <c r="JJ53" s="47" t="n">
        <v>0</v>
      </c>
      <c r="JK53" s="6" t="n">
        <v>38</v>
      </c>
      <c r="JL53" s="48" t="n">
        <v>0</v>
      </c>
      <c r="JM53" s="6" t="n">
        <v>20</v>
      </c>
      <c r="JN53" s="6" t="n">
        <v>392</v>
      </c>
      <c r="JO53" s="6"/>
      <c r="JP53" s="6" t="n">
        <v>2</v>
      </c>
      <c r="JT53" s="6" t="n">
        <v>332</v>
      </c>
      <c r="JU53" s="47" t="n">
        <v>57</v>
      </c>
      <c r="JV53" s="6" t="n">
        <v>5</v>
      </c>
      <c r="JW53" s="6" t="n">
        <v>0</v>
      </c>
      <c r="JX53" s="6" t="n">
        <v>23</v>
      </c>
      <c r="JY53" s="6" t="n">
        <v>304</v>
      </c>
      <c r="JZ53" s="6"/>
      <c r="KA53" s="6" t="n">
        <v>0.2</v>
      </c>
      <c r="KE53" s="6" t="n">
        <v>318</v>
      </c>
      <c r="KF53" s="47" t="n">
        <v>55</v>
      </c>
      <c r="KG53" s="6" t="n">
        <v>5</v>
      </c>
      <c r="KH53" s="48" t="n">
        <v>1</v>
      </c>
      <c r="KI53" s="6" t="n">
        <v>1</v>
      </c>
      <c r="KJ53" s="6" t="n">
        <v>312</v>
      </c>
      <c r="KK53" s="6" t="n">
        <v>5</v>
      </c>
      <c r="KL53" s="6" t="n">
        <v>10</v>
      </c>
      <c r="KP53" s="6" t="n">
        <v>307</v>
      </c>
      <c r="KQ53" s="47" t="n">
        <v>0</v>
      </c>
      <c r="KR53" s="6" t="n">
        <v>19</v>
      </c>
      <c r="KS53" s="48" t="n">
        <v>0</v>
      </c>
      <c r="KT53" s="6" t="n">
        <v>13</v>
      </c>
      <c r="KU53" s="6" t="n">
        <v>275</v>
      </c>
      <c r="KV53" s="6" t="n">
        <v>1</v>
      </c>
      <c r="KW53" s="6" t="n">
        <v>3</v>
      </c>
      <c r="LA53" s="6" t="n">
        <v>306</v>
      </c>
      <c r="LB53" s="47" t="n">
        <v>53</v>
      </c>
      <c r="LC53" s="6" t="n">
        <v>1</v>
      </c>
      <c r="LD53" s="6" t="n">
        <v>0</v>
      </c>
      <c r="LE53" s="6" t="n">
        <v>16</v>
      </c>
      <c r="LF53" s="6" t="n">
        <v>289</v>
      </c>
      <c r="LG53" s="6"/>
      <c r="LH53" s="6" t="n">
        <v>2</v>
      </c>
      <c r="LL53" s="6" t="n">
        <v>645</v>
      </c>
      <c r="LM53" s="47" t="n">
        <v>111</v>
      </c>
      <c r="LN53" s="6" t="n">
        <v>3</v>
      </c>
      <c r="LO53" s="6" t="n">
        <v>0</v>
      </c>
      <c r="LP53" s="6" t="n">
        <v>13</v>
      </c>
      <c r="LQ53" s="6" t="n">
        <v>629</v>
      </c>
      <c r="LR53" s="6"/>
      <c r="LS53" s="6" t="n">
        <v>3</v>
      </c>
      <c r="LW53" s="43" t="n">
        <v>10</v>
      </c>
      <c r="LX53" s="43" t="n">
        <v>0</v>
      </c>
      <c r="LY53" s="43"/>
      <c r="LZ53" s="43"/>
      <c r="MA53" s="43"/>
      <c r="MB53" s="43" t="n">
        <v>10</v>
      </c>
      <c r="MC53" s="43"/>
      <c r="MD53" s="43" t="n">
        <v>3</v>
      </c>
      <c r="MS53" s="43" t="n">
        <v>411</v>
      </c>
      <c r="MT53" s="43" t="n">
        <v>0</v>
      </c>
      <c r="MU53" s="43" t="n">
        <v>1</v>
      </c>
      <c r="MV53" s="43"/>
      <c r="MW53" s="43" t="n">
        <v>44</v>
      </c>
      <c r="MX53" s="43" t="n">
        <v>366</v>
      </c>
      <c r="MY53" s="43" t="n">
        <v>7</v>
      </c>
      <c r="MZ53" s="43" t="n">
        <v>6</v>
      </c>
      <c r="NO53" s="43" t="n">
        <v>53</v>
      </c>
      <c r="NP53" s="43" t="n">
        <v>2</v>
      </c>
      <c r="NQ53" s="43"/>
      <c r="NR53" s="43"/>
      <c r="NS53" s="43" t="n">
        <v>2</v>
      </c>
      <c r="NT53" s="43" t="n">
        <v>51</v>
      </c>
      <c r="NU53" s="43"/>
      <c r="NV53" s="43" t="n">
        <v>3</v>
      </c>
      <c r="NZ53" s="43" t="n">
        <v>94</v>
      </c>
      <c r="OA53" s="43" t="n">
        <v>2</v>
      </c>
      <c r="OB53" s="43"/>
      <c r="OC53" s="43"/>
      <c r="OD53" s="43" t="n">
        <v>17</v>
      </c>
      <c r="OE53" s="43" t="n">
        <v>77</v>
      </c>
      <c r="OF53" s="43" t="n">
        <v>2</v>
      </c>
      <c r="OG53" s="43" t="n">
        <v>1</v>
      </c>
      <c r="OK53" s="43" t="n">
        <v>83</v>
      </c>
      <c r="OL53" s="43" t="n">
        <v>0</v>
      </c>
      <c r="OM53" s="43"/>
      <c r="ON53" s="43"/>
      <c r="OO53" s="43" t="n">
        <v>1</v>
      </c>
      <c r="OP53" s="43" t="n">
        <v>82</v>
      </c>
      <c r="OQ53" s="43" t="n">
        <v>2</v>
      </c>
      <c r="OR53" s="43" t="n">
        <v>190</v>
      </c>
      <c r="OV53" s="43" t="n">
        <v>214</v>
      </c>
      <c r="OW53" s="43" t="n">
        <v>6</v>
      </c>
      <c r="OX53" s="43" t="n">
        <v>17</v>
      </c>
      <c r="OY53" s="43" t="n">
        <v>0</v>
      </c>
      <c r="OZ53" s="43" t="n">
        <v>51</v>
      </c>
      <c r="PA53" s="43" t="n">
        <v>146</v>
      </c>
      <c r="PB53" s="43"/>
      <c r="PC53" s="43" t="n">
        <v>5</v>
      </c>
      <c r="PG53" s="43" t="n">
        <v>947</v>
      </c>
      <c r="PH53" s="43" t="n">
        <v>277</v>
      </c>
      <c r="PI53" s="43" t="n">
        <v>21</v>
      </c>
      <c r="PJ53" s="43" t="n">
        <v>12</v>
      </c>
      <c r="PK53" s="43"/>
      <c r="PL53" s="43" t="n">
        <v>926</v>
      </c>
      <c r="PM53" s="43"/>
      <c r="PN53" s="43" t="n">
        <v>11</v>
      </c>
      <c r="QC53" s="43" t="n">
        <v>100</v>
      </c>
      <c r="QD53" s="43" t="n">
        <v>15</v>
      </c>
      <c r="QE53" s="43"/>
      <c r="QF53" s="43"/>
      <c r="QG53" s="43" t="n">
        <v>1</v>
      </c>
      <c r="QH53" s="43" t="n">
        <v>99</v>
      </c>
      <c r="QI53" s="43"/>
      <c r="QJ53" s="43" t="n">
        <v>10</v>
      </c>
      <c r="QN53" s="43" t="n">
        <v>230</v>
      </c>
      <c r="QO53" s="43" t="n">
        <v>43</v>
      </c>
      <c r="QP53" s="43" t="n">
        <v>4</v>
      </c>
      <c r="QQ53" s="43" t="n">
        <v>0</v>
      </c>
      <c r="QR53" s="43" t="n">
        <v>8</v>
      </c>
      <c r="QS53" s="43" t="n">
        <v>218</v>
      </c>
      <c r="QT53" s="43" t="n">
        <v>4</v>
      </c>
      <c r="QU53" s="43" t="n">
        <v>34</v>
      </c>
      <c r="QY53" s="43" t="n">
        <v>883</v>
      </c>
      <c r="QZ53" s="43" t="n">
        <v>0</v>
      </c>
      <c r="RA53" s="43" t="n">
        <v>1</v>
      </c>
      <c r="RB53" s="43"/>
      <c r="RC53" s="43" t="n">
        <v>36</v>
      </c>
      <c r="RD53" s="43" t="n">
        <v>846</v>
      </c>
      <c r="RE53" s="43" t="n">
        <v>15</v>
      </c>
      <c r="RF53" s="43" t="n">
        <v>102</v>
      </c>
      <c r="RJ53" s="43" t="n">
        <v>53</v>
      </c>
      <c r="RK53" s="43" t="n">
        <v>1</v>
      </c>
      <c r="RL53" s="43"/>
      <c r="RM53" s="43"/>
      <c r="RN53" s="43" t="n">
        <v>17</v>
      </c>
      <c r="RO53" s="43" t="n">
        <v>36</v>
      </c>
      <c r="RP53" s="43"/>
      <c r="RQ53" s="43" t="n">
        <v>10</v>
      </c>
      <c r="SF53" s="43" t="n">
        <v>52</v>
      </c>
      <c r="SG53" s="43" t="n">
        <v>0</v>
      </c>
      <c r="SH53" s="43"/>
      <c r="SI53" s="43"/>
      <c r="SJ53" s="43" t="n">
        <v>13</v>
      </c>
      <c r="SK53" s="43" t="n">
        <v>39</v>
      </c>
      <c r="SL53" s="43"/>
      <c r="SM53" s="43" t="n">
        <v>10</v>
      </c>
      <c r="SQ53" s="43" t="n">
        <v>153</v>
      </c>
      <c r="SR53" s="43" t="n">
        <v>13</v>
      </c>
      <c r="SS53" s="43" t="n">
        <v>2</v>
      </c>
      <c r="ST53" s="43"/>
      <c r="SU53" s="43" t="n">
        <v>38</v>
      </c>
      <c r="SV53" s="43" t="n">
        <v>113</v>
      </c>
      <c r="SW53" s="43" t="n">
        <v>2</v>
      </c>
      <c r="SX53" s="43" t="n">
        <v>15</v>
      </c>
      <c r="TB53" s="43" t="n">
        <v>176</v>
      </c>
      <c r="TC53" s="43" t="n">
        <v>0</v>
      </c>
      <c r="TD53" s="43"/>
      <c r="TE53" s="43"/>
      <c r="TF53" s="43" t="n">
        <v>27</v>
      </c>
      <c r="TG53" s="43" t="n">
        <v>149</v>
      </c>
      <c r="TH53" s="43" t="n">
        <v>5</v>
      </c>
      <c r="TI53" s="43" t="n">
        <v>41</v>
      </c>
      <c r="TM53" s="43" t="n">
        <v>530</v>
      </c>
      <c r="TN53" s="43" t="n">
        <v>35</v>
      </c>
      <c r="TO53" s="43" t="n">
        <v>13</v>
      </c>
      <c r="TP53" s="43" t="n">
        <v>3</v>
      </c>
      <c r="TQ53" s="43" t="n">
        <v>19</v>
      </c>
      <c r="TR53" s="43" t="n">
        <v>498</v>
      </c>
      <c r="TS53" s="43" t="n">
        <v>18</v>
      </c>
      <c r="TT53" s="43" t="n">
        <v>51</v>
      </c>
      <c r="TX53" s="43" t="n">
        <v>84</v>
      </c>
      <c r="TY53" s="43" t="n">
        <v>9</v>
      </c>
      <c r="TZ53" s="43" t="n">
        <v>1</v>
      </c>
      <c r="UA53" s="43" t="n">
        <v>1</v>
      </c>
      <c r="UB53" s="43" t="n">
        <v>3</v>
      </c>
      <c r="UC53" s="43" t="n">
        <v>80</v>
      </c>
      <c r="UD53" s="43" t="n">
        <v>3</v>
      </c>
      <c r="UE53" s="43" t="n">
        <v>70</v>
      </c>
      <c r="UT53" s="43" t="n">
        <v>24</v>
      </c>
      <c r="UU53" s="43" t="n">
        <v>0</v>
      </c>
      <c r="UV53" s="43" t="n">
        <v>2</v>
      </c>
      <c r="UW53" s="43" t="n">
        <v>1</v>
      </c>
      <c r="UX53" s="43" t="n">
        <v>3</v>
      </c>
      <c r="UY53" s="43" t="n">
        <v>19</v>
      </c>
      <c r="UZ53" s="43"/>
      <c r="VA53" s="43" t="n">
        <v>0.1</v>
      </c>
      <c r="VE53" s="43" t="n">
        <v>24</v>
      </c>
      <c r="VF53" s="43" t="n">
        <v>0</v>
      </c>
      <c r="VG53" s="43"/>
      <c r="VH53" s="43"/>
      <c r="VI53" s="43" t="n">
        <v>1</v>
      </c>
      <c r="VJ53" s="43" t="n">
        <v>23</v>
      </c>
      <c r="VK53" s="43"/>
      <c r="VL53" s="43" t="n">
        <v>0.6</v>
      </c>
      <c r="VP53" s="43" t="n">
        <v>77</v>
      </c>
      <c r="VQ53" s="43" t="n">
        <v>1</v>
      </c>
      <c r="VR53" s="43"/>
      <c r="VS53" s="43"/>
      <c r="VT53" s="43" t="n">
        <v>3</v>
      </c>
      <c r="VU53" s="43" t="n">
        <v>74</v>
      </c>
      <c r="VV53" s="43" t="n">
        <v>2</v>
      </c>
      <c r="VW53" s="43" t="n">
        <v>4</v>
      </c>
      <c r="WA53" s="43" t="n">
        <v>13</v>
      </c>
      <c r="WB53" s="43"/>
      <c r="WC53" s="43"/>
      <c r="WD53" s="43"/>
      <c r="WE53" s="43" t="n">
        <v>3</v>
      </c>
      <c r="WF53" s="43" t="n">
        <v>10</v>
      </c>
      <c r="WG53" s="43"/>
      <c r="WH53" s="43" t="n">
        <v>24</v>
      </c>
      <c r="WL53" s="43" t="n">
        <v>1</v>
      </c>
      <c r="WM53" s="43"/>
      <c r="WN53" s="43"/>
      <c r="WO53" s="43"/>
      <c r="WP53" s="43" t="n">
        <v>1</v>
      </c>
      <c r="WQ53" s="43" t="n">
        <v>0</v>
      </c>
      <c r="WR53" s="43"/>
      <c r="WS53" s="43" t="n">
        <v>0.03</v>
      </c>
      <c r="WW53" s="43" t="n">
        <v>2</v>
      </c>
      <c r="WX53" s="43"/>
      <c r="WY53" s="43"/>
      <c r="WZ53" s="43"/>
      <c r="XA53" s="43"/>
      <c r="XB53" s="43" t="n">
        <v>2</v>
      </c>
      <c r="XC53" s="43"/>
      <c r="XD53" s="43" t="n">
        <v>3</v>
      </c>
      <c r="XH53" s="43" t="n">
        <v>54</v>
      </c>
      <c r="XI53" s="43" t="n">
        <v>1</v>
      </c>
      <c r="XJ53" s="43"/>
      <c r="XK53" s="43"/>
      <c r="XL53" s="43"/>
      <c r="XM53" s="43" t="n">
        <v>54</v>
      </c>
      <c r="XN53" s="43"/>
      <c r="XO53" s="43" t="n">
        <v>3</v>
      </c>
      <c r="XS53" s="43" t="n">
        <v>41</v>
      </c>
      <c r="XT53" s="43" t="n">
        <v>4</v>
      </c>
      <c r="XU53" s="43"/>
      <c r="XV53" s="43"/>
      <c r="XW53" s="43"/>
      <c r="XX53" s="43" t="n">
        <v>41</v>
      </c>
      <c r="XY53" s="43"/>
      <c r="XZ53" s="43" t="n">
        <v>1</v>
      </c>
      <c r="YZ53" s="43" t="n">
        <v>14</v>
      </c>
      <c r="ZA53" s="43" t="n">
        <v>2</v>
      </c>
      <c r="ZB53" s="43"/>
      <c r="ZC53" s="43"/>
      <c r="ZD53" s="43"/>
      <c r="ZE53" s="43" t="n">
        <v>14</v>
      </c>
      <c r="ZF53" s="43"/>
      <c r="ZG53" s="43" t="n">
        <v>2</v>
      </c>
      <c r="ZK53" s="43" t="n">
        <v>47</v>
      </c>
      <c r="ZL53" s="43" t="n">
        <v>6</v>
      </c>
      <c r="ZM53" s="43" t="n">
        <v>3</v>
      </c>
      <c r="ZN53" s="43"/>
      <c r="ZO53" s="43" t="n">
        <v>1</v>
      </c>
      <c r="ZP53" s="43" t="n">
        <v>43</v>
      </c>
      <c r="ZQ53" s="43"/>
      <c r="ZR53" s="43" t="n">
        <v>1</v>
      </c>
      <c r="ZV53" s="43" t="n">
        <v>76</v>
      </c>
      <c r="ZW53" s="43" t="n">
        <v>7</v>
      </c>
      <c r="ZX53" s="43"/>
      <c r="ZY53" s="43"/>
      <c r="ZZ53" s="43" t="n">
        <v>15</v>
      </c>
      <c r="AAA53" s="43" t="n">
        <v>61</v>
      </c>
      <c r="AAB53" s="43"/>
      <c r="AAC53" s="43" t="n">
        <v>8</v>
      </c>
      <c r="AAG53" s="43" t="n">
        <v>49</v>
      </c>
      <c r="AAH53" s="43" t="n">
        <v>2</v>
      </c>
      <c r="AAI53" s="43"/>
      <c r="AAJ53" s="43"/>
      <c r="AAK53" s="43" t="n">
        <v>1</v>
      </c>
      <c r="AAL53" s="43" t="n">
        <v>48</v>
      </c>
      <c r="AAM53" s="43" t="n">
        <v>1</v>
      </c>
      <c r="AAN53" s="43" t="n">
        <v>12</v>
      </c>
      <c r="AAR53" s="43" t="n">
        <v>53</v>
      </c>
      <c r="AAS53" s="43" t="n">
        <v>9</v>
      </c>
      <c r="AAT53" s="43" t="n">
        <v>1</v>
      </c>
      <c r="AAU53" s="43"/>
      <c r="AAV53" s="43" t="n">
        <v>11</v>
      </c>
      <c r="AAW53" s="43" t="n">
        <v>41</v>
      </c>
      <c r="AAX53" s="43"/>
      <c r="AAY53" s="43" t="n">
        <v>5</v>
      </c>
      <c r="ABC53" s="43" t="n">
        <v>160</v>
      </c>
      <c r="ABD53" s="43" t="n">
        <v>0</v>
      </c>
      <c r="ABE53" s="43"/>
      <c r="ABF53" s="43"/>
      <c r="ABG53" s="43" t="n">
        <v>1</v>
      </c>
      <c r="ABH53" s="43" t="n">
        <v>159</v>
      </c>
      <c r="ABI53" s="43" t="n">
        <v>2</v>
      </c>
      <c r="ABJ53" s="43" t="n">
        <v>54</v>
      </c>
      <c r="ABN53" s="6" t="n">
        <v>80</v>
      </c>
      <c r="ABO53" s="47" t="n">
        <v>14</v>
      </c>
      <c r="ABP53" s="6" t="n">
        <v>1</v>
      </c>
      <c r="ABQ53" s="6"/>
      <c r="ABR53" s="6" t="n">
        <v>1</v>
      </c>
      <c r="ABS53" s="6" t="n">
        <v>78</v>
      </c>
      <c r="ABT53" s="6" t="n">
        <v>3</v>
      </c>
      <c r="ABU53" s="6" t="n">
        <v>20</v>
      </c>
      <c r="ABY53" s="6" t="n">
        <v>99</v>
      </c>
      <c r="ABZ53" s="47" t="n">
        <v>30</v>
      </c>
      <c r="ACA53" s="6" t="n">
        <v>1</v>
      </c>
      <c r="ACB53" s="6"/>
      <c r="ACC53" s="6" t="n">
        <v>1</v>
      </c>
      <c r="ACD53" s="6" t="n">
        <v>97</v>
      </c>
      <c r="ACE53" s="6" t="n">
        <v>1</v>
      </c>
      <c r="ACF53" s="6" t="n">
        <v>36</v>
      </c>
      <c r="ACJ53" s="6" t="n">
        <v>306</v>
      </c>
      <c r="ACK53" s="47" t="n">
        <v>0</v>
      </c>
      <c r="ACL53" s="6"/>
      <c r="ACM53" s="6"/>
      <c r="ACN53" s="6" t="n">
        <v>2</v>
      </c>
      <c r="ACO53" s="6" t="n">
        <v>304</v>
      </c>
      <c r="ACP53" s="6"/>
      <c r="ACQ53" s="6" t="n">
        <v>231</v>
      </c>
      <c r="ACU53" s="6" t="n">
        <v>124</v>
      </c>
      <c r="ACV53" s="47" t="n">
        <v>0</v>
      </c>
      <c r="ACW53" s="6"/>
      <c r="ACX53" s="6"/>
      <c r="ACY53" s="6" t="n">
        <v>1</v>
      </c>
      <c r="ACZ53" s="6" t="n">
        <v>123</v>
      </c>
      <c r="ADA53" s="6"/>
      <c r="ADB53" s="6" t="n">
        <v>66</v>
      </c>
      <c r="ADF53" s="6" t="n">
        <v>995</v>
      </c>
      <c r="ADG53" s="47" t="n">
        <v>91</v>
      </c>
      <c r="ADH53" s="6"/>
      <c r="ADI53" s="6"/>
      <c r="ADJ53" s="6" t="n">
        <v>6</v>
      </c>
      <c r="ADK53" s="6" t="n">
        <v>989</v>
      </c>
      <c r="ADL53" s="6" t="n">
        <v>7</v>
      </c>
      <c r="ADM53" s="6" t="n">
        <v>93</v>
      </c>
      <c r="ADQ53" s="6" t="n">
        <v>178</v>
      </c>
      <c r="ADR53" s="47" t="n">
        <v>41</v>
      </c>
      <c r="ADS53" s="6"/>
      <c r="ADT53" s="6"/>
      <c r="ADU53" s="6" t="n">
        <v>7</v>
      </c>
      <c r="ADV53" s="6" t="n">
        <v>171</v>
      </c>
      <c r="ADW53" s="6" t="n">
        <v>2</v>
      </c>
      <c r="ADX53" s="6" t="n">
        <v>33</v>
      </c>
      <c r="AEB53" s="6" t="n">
        <v>103</v>
      </c>
      <c r="AEC53" s="47" t="n">
        <v>0</v>
      </c>
      <c r="AED53" s="6" t="n">
        <v>4</v>
      </c>
      <c r="AEE53" s="6"/>
      <c r="AEF53" s="6" t="n">
        <v>7</v>
      </c>
      <c r="AEG53" s="6" t="n">
        <v>92</v>
      </c>
      <c r="AEH53" s="6" t="n">
        <v>6</v>
      </c>
      <c r="AEI53" s="6" t="n">
        <v>11</v>
      </c>
      <c r="AEM53" s="6" t="n">
        <v>383</v>
      </c>
      <c r="AEN53" s="47" t="n">
        <v>42</v>
      </c>
      <c r="AEO53" s="6" t="n">
        <v>1</v>
      </c>
      <c r="AEP53" s="6"/>
      <c r="AEQ53" s="6"/>
      <c r="AER53" s="6" t="n">
        <v>382</v>
      </c>
      <c r="AES53" s="6" t="n">
        <v>12</v>
      </c>
      <c r="AET53" s="6" t="n">
        <v>184</v>
      </c>
      <c r="AEX53" s="6" t="n">
        <v>206</v>
      </c>
      <c r="AEY53" s="47" t="n">
        <v>38</v>
      </c>
      <c r="AEZ53" s="6" t="n">
        <v>1</v>
      </c>
      <c r="AFA53" s="6"/>
      <c r="AFB53" s="6" t="n">
        <v>5</v>
      </c>
      <c r="AFC53" s="6" t="n">
        <v>200</v>
      </c>
      <c r="AFD53" s="6"/>
      <c r="AFE53" s="6" t="n">
        <v>50</v>
      </c>
      <c r="AFI53" s="6" t="n">
        <v>93</v>
      </c>
      <c r="AFJ53" s="47" t="n">
        <v>3</v>
      </c>
      <c r="AFK53" s="6" t="n">
        <v>1</v>
      </c>
      <c r="AFL53" s="48" t="n">
        <v>1</v>
      </c>
      <c r="AFM53" s="6" t="n">
        <v>2</v>
      </c>
      <c r="AFN53" s="6" t="n">
        <v>90</v>
      </c>
      <c r="AFO53" s="6" t="n">
        <v>1</v>
      </c>
      <c r="AFP53" s="6" t="n">
        <v>28</v>
      </c>
      <c r="AFT53" s="6" t="n">
        <v>16</v>
      </c>
      <c r="AFU53" s="47" t="n">
        <v>2</v>
      </c>
      <c r="AFV53" s="6"/>
      <c r="AFW53" s="6"/>
      <c r="AFX53" s="6"/>
      <c r="AFY53" s="6" t="n">
        <v>16</v>
      </c>
      <c r="AFZ53" s="6"/>
      <c r="AGA53" s="6" t="n">
        <v>25</v>
      </c>
      <c r="AGE53" s="6" t="n">
        <v>171</v>
      </c>
      <c r="AGF53" s="47" t="n">
        <v>22</v>
      </c>
      <c r="AGG53" s="6" t="n">
        <v>1</v>
      </c>
      <c r="AGH53" s="6"/>
      <c r="AGI53" s="6" t="n">
        <v>2</v>
      </c>
      <c r="AGJ53" s="6" t="n">
        <v>168</v>
      </c>
      <c r="AGK53" s="6" t="n">
        <v>4</v>
      </c>
      <c r="AGL53" s="6" t="n">
        <v>20</v>
      </c>
      <c r="AGP53" s="6" t="n">
        <v>367</v>
      </c>
      <c r="AGQ53" s="47" t="n">
        <v>59</v>
      </c>
      <c r="AGR53" s="6"/>
      <c r="AGS53" s="6"/>
      <c r="AGT53" s="6" t="n">
        <v>52</v>
      </c>
      <c r="AGU53" s="6" t="n">
        <v>315</v>
      </c>
      <c r="AGV53" s="6" t="n">
        <v>14</v>
      </c>
      <c r="AGW53" s="6" t="n">
        <v>19</v>
      </c>
      <c r="AHA53" s="6" t="n">
        <v>163</v>
      </c>
      <c r="AHB53" s="47" t="n">
        <v>21</v>
      </c>
      <c r="AHC53" s="6" t="n">
        <v>3</v>
      </c>
      <c r="AHD53" s="6"/>
      <c r="AHE53" s="6" t="n">
        <v>3</v>
      </c>
      <c r="AHF53" s="6" t="n">
        <v>157</v>
      </c>
      <c r="AHG53" s="6" t="n">
        <v>3</v>
      </c>
      <c r="AHH53" s="6" t="n">
        <v>23</v>
      </c>
      <c r="AHL53" s="6" t="n">
        <v>85</v>
      </c>
      <c r="AHM53" s="47" t="n">
        <v>8</v>
      </c>
      <c r="AHN53" s="6"/>
      <c r="AHO53" s="6"/>
      <c r="AHP53" s="6" t="n">
        <v>1</v>
      </c>
      <c r="AHQ53" s="6" t="n">
        <v>84</v>
      </c>
      <c r="AHR53" s="6" t="n">
        <v>1</v>
      </c>
      <c r="AHS53" s="6" t="n">
        <v>41</v>
      </c>
      <c r="AHW53" s="6" t="n">
        <v>76</v>
      </c>
      <c r="AHX53" s="47" t="n">
        <v>0</v>
      </c>
      <c r="AHY53" s="6" t="n">
        <v>2</v>
      </c>
      <c r="AHZ53" s="6"/>
      <c r="AIA53" s="6" t="n">
        <v>2</v>
      </c>
      <c r="AIB53" s="6" t="n">
        <v>72</v>
      </c>
      <c r="AIC53" s="6" t="n">
        <v>2</v>
      </c>
      <c r="AID53" s="6" t="n">
        <v>26</v>
      </c>
      <c r="AIH53" s="8" t="n">
        <v>1328</v>
      </c>
      <c r="AII53" s="47" t="n">
        <v>241</v>
      </c>
      <c r="AIJ53" s="6" t="n">
        <v>19</v>
      </c>
      <c r="AIK53" s="48" t="n">
        <v>7</v>
      </c>
      <c r="AIL53" s="6" t="n">
        <v>14</v>
      </c>
      <c r="AIM53" s="8" t="n">
        <v>1295</v>
      </c>
      <c r="AIN53" s="6" t="n">
        <v>1</v>
      </c>
      <c r="AIO53" s="6" t="n">
        <v>35</v>
      </c>
      <c r="AIS53" s="8" t="n">
        <v>1178</v>
      </c>
      <c r="AIT53" s="47" t="n">
        <v>201</v>
      </c>
      <c r="AIU53" s="6" t="n">
        <v>18</v>
      </c>
      <c r="AIV53" s="48" t="n">
        <v>7</v>
      </c>
      <c r="AIW53" s="6" t="n">
        <v>2</v>
      </c>
      <c r="AIX53" s="8" t="n">
        <v>1158</v>
      </c>
      <c r="AIY53" s="6" t="n">
        <v>18</v>
      </c>
      <c r="AIZ53" s="6" t="n">
        <v>6</v>
      </c>
      <c r="AJD53" s="8" t="n">
        <v>1280</v>
      </c>
      <c r="AJE53" s="47" t="n">
        <v>260</v>
      </c>
      <c r="AJF53" s="6" t="n">
        <v>12</v>
      </c>
      <c r="AJG53" s="48" t="n">
        <v>5</v>
      </c>
      <c r="AJH53" s="6" t="n">
        <v>5</v>
      </c>
      <c r="AJI53" s="8" t="n">
        <v>1263</v>
      </c>
      <c r="AJJ53" s="6" t="n">
        <v>26</v>
      </c>
      <c r="AJK53" s="6" t="n">
        <v>126</v>
      </c>
      <c r="AJO53" s="8" t="n">
        <v>1072</v>
      </c>
      <c r="AJP53" s="47" t="n">
        <v>4</v>
      </c>
      <c r="AJQ53" s="6" t="n">
        <v>7</v>
      </c>
      <c r="AJR53" s="6" t="n">
        <v>0</v>
      </c>
      <c r="AJS53" s="6" t="n">
        <v>46</v>
      </c>
      <c r="AJT53" s="8" t="n">
        <v>1019</v>
      </c>
      <c r="AJU53" s="6" t="n">
        <v>2</v>
      </c>
      <c r="AJV53" s="6" t="n">
        <v>42</v>
      </c>
      <c r="AJY53" s="2" t="n">
        <v>319000</v>
      </c>
      <c r="AJZ53" s="6" t="n">
        <v>785</v>
      </c>
      <c r="AKA53" s="47" t="n">
        <v>102</v>
      </c>
      <c r="AKB53" s="6" t="n">
        <v>3</v>
      </c>
      <c r="AKC53" s="6" t="n">
        <v>0</v>
      </c>
      <c r="AKD53" s="6" t="n">
        <v>5</v>
      </c>
      <c r="AKE53" s="6" t="n">
        <v>777</v>
      </c>
      <c r="AKF53" s="6" t="n">
        <v>13</v>
      </c>
      <c r="AKG53" s="6" t="n">
        <v>159</v>
      </c>
      <c r="AKK53" s="6" t="n">
        <v>532</v>
      </c>
      <c r="AKL53" s="47" t="n">
        <v>106</v>
      </c>
      <c r="AKM53" s="6" t="n">
        <v>7</v>
      </c>
      <c r="AKN53" s="6" t="n">
        <v>0</v>
      </c>
      <c r="AKO53" s="6" t="n">
        <v>3</v>
      </c>
      <c r="AKP53" s="6" t="n">
        <v>522</v>
      </c>
      <c r="AKQ53" s="6" t="n">
        <v>2</v>
      </c>
      <c r="AKR53" s="6" t="n">
        <v>30</v>
      </c>
      <c r="AKV53" s="6" t="n">
        <v>670</v>
      </c>
      <c r="AKW53" s="47" t="n">
        <v>186</v>
      </c>
      <c r="AKX53" s="6" t="n">
        <v>8</v>
      </c>
      <c r="AKY53" s="48" t="n">
        <v>3</v>
      </c>
      <c r="AKZ53" s="6" t="n">
        <v>6</v>
      </c>
      <c r="ALA53" s="6" t="n">
        <v>656</v>
      </c>
      <c r="ALB53" s="6" t="n">
        <v>3</v>
      </c>
      <c r="ALC53" s="8" t="n">
        <v>1070</v>
      </c>
      <c r="ALG53" s="6" t="n">
        <v>203</v>
      </c>
      <c r="ALH53" s="47" t="n">
        <v>0</v>
      </c>
      <c r="ALI53" s="6" t="n">
        <v>2</v>
      </c>
      <c r="ALJ53" s="48" t="n">
        <v>0</v>
      </c>
      <c r="ALK53" s="6" t="n">
        <v>4</v>
      </c>
      <c r="ALL53" s="6" t="n">
        <v>197</v>
      </c>
      <c r="ALM53" s="6" t="n">
        <v>1</v>
      </c>
      <c r="ALN53" s="6" t="n">
        <v>2</v>
      </c>
      <c r="ALR53" s="6" t="n">
        <v>523</v>
      </c>
      <c r="ALS53" s="47" t="n">
        <v>20</v>
      </c>
      <c r="ALT53" s="6" t="n">
        <v>1</v>
      </c>
      <c r="ALU53" s="48" t="n">
        <v>1</v>
      </c>
      <c r="ALV53" s="6" t="n">
        <v>10</v>
      </c>
      <c r="ALW53" s="6" t="n">
        <v>512</v>
      </c>
      <c r="ALX53" s="6" t="n">
        <v>2</v>
      </c>
      <c r="ALY53" s="6" t="n">
        <v>94</v>
      </c>
      <c r="AMC53" s="6" t="n">
        <v>245</v>
      </c>
      <c r="AMD53" s="47" t="n">
        <v>45</v>
      </c>
      <c r="AME53" s="6" t="n">
        <v>3</v>
      </c>
      <c r="AMF53" s="48" t="n">
        <v>2</v>
      </c>
      <c r="AMG53" s="6" t="n">
        <v>1</v>
      </c>
      <c r="AMH53" s="6" t="n">
        <v>241</v>
      </c>
      <c r="AMI53" s="6" t="n">
        <v>7</v>
      </c>
      <c r="AMJ53" s="6" t="n">
        <v>57</v>
      </c>
    </row>
    <row r="54" s="2" customFormat="true" ht="15.25" hidden="false" customHeight="false" outlineLevel="0" collapsed="false">
      <c r="A54" s="82" t="n">
        <v>43913</v>
      </c>
      <c r="B54" s="7" t="n">
        <v>335542</v>
      </c>
      <c r="C54" s="6" t="n">
        <f aca="false">(B54-B53)</f>
        <v>28512</v>
      </c>
      <c r="D54" s="7" t="n">
        <v>14611</v>
      </c>
      <c r="E54" s="6" t="n">
        <f aca="false">(D54-D53)</f>
        <v>1582</v>
      </c>
      <c r="F54" s="7" t="n">
        <v>97636</v>
      </c>
      <c r="G54" s="7" t="n">
        <v>223156</v>
      </c>
      <c r="H54" s="7" t="n">
        <v>10640</v>
      </c>
      <c r="I54" s="6"/>
      <c r="J54" s="6" t="n">
        <v>253841</v>
      </c>
      <c r="K54" s="71" t="n">
        <f aca="false">J54-J53</f>
        <v>28401</v>
      </c>
      <c r="L54" s="6" t="n">
        <v>11344</v>
      </c>
      <c r="M54" s="71" t="n">
        <f aca="false">L54-L53</f>
        <v>1580</v>
      </c>
      <c r="N54" s="6" t="n">
        <v>8897</v>
      </c>
      <c r="O54" s="6" t="n">
        <v>98</v>
      </c>
      <c r="P54" s="6" t="n">
        <v>104</v>
      </c>
      <c r="Q54" s="6" t="n">
        <v>2</v>
      </c>
      <c r="R54" s="6" t="n">
        <v>2909</v>
      </c>
      <c r="S54" s="6" t="n">
        <v>5884</v>
      </c>
      <c r="T54" s="6" t="n">
        <v>59</v>
      </c>
      <c r="U54" s="6" t="n">
        <v>174</v>
      </c>
      <c r="V54" s="6"/>
      <c r="W54" s="74" t="n">
        <v>338036</v>
      </c>
      <c r="X54" s="6"/>
      <c r="Y54" s="6" t="n">
        <v>59138</v>
      </c>
      <c r="Z54" s="6" t="n">
        <v>5560</v>
      </c>
      <c r="AA54" s="6" t="n">
        <v>5476</v>
      </c>
      <c r="AB54" s="6" t="n">
        <v>651</v>
      </c>
      <c r="AC54" s="6" t="n">
        <v>7024</v>
      </c>
      <c r="AD54" s="6" t="n">
        <v>46638</v>
      </c>
      <c r="AE54" s="6" t="n">
        <v>3000</v>
      </c>
      <c r="AF54" s="6" t="n">
        <v>978</v>
      </c>
      <c r="AG54" s="6"/>
      <c r="AH54" s="94" t="n">
        <v>258402</v>
      </c>
      <c r="AI54" s="6"/>
      <c r="AJ54" s="6" t="n">
        <v>21638</v>
      </c>
      <c r="AK54" s="6" t="n">
        <v>1028</v>
      </c>
      <c r="AL54" s="6" t="n">
        <v>1685</v>
      </c>
      <c r="AM54" s="6" t="n">
        <v>129</v>
      </c>
      <c r="AN54" s="6" t="n">
        <v>7635</v>
      </c>
      <c r="AO54" s="6" t="n">
        <v>12318</v>
      </c>
      <c r="AP54" s="6" t="n">
        <v>0</v>
      </c>
      <c r="AQ54" s="6" t="n">
        <v>258</v>
      </c>
      <c r="AR54" s="6"/>
      <c r="AS54" s="6"/>
      <c r="AT54" s="6"/>
      <c r="AU54" s="6" t="n">
        <v>16018</v>
      </c>
      <c r="AV54" s="6" t="n">
        <v>1559</v>
      </c>
      <c r="AW54" s="6" t="n">
        <v>674</v>
      </c>
      <c r="AX54" s="6" t="n">
        <v>112</v>
      </c>
      <c r="AY54" s="6" t="n">
        <v>2200</v>
      </c>
      <c r="AZ54" s="6" t="n">
        <v>13144</v>
      </c>
      <c r="BA54" s="6" t="n">
        <v>1746</v>
      </c>
      <c r="BB54" s="6" t="n">
        <v>245</v>
      </c>
      <c r="BC54" s="6"/>
      <c r="BD54" s="6"/>
      <c r="BE54" s="6"/>
      <c r="BF54" s="6" t="n">
        <v>24852</v>
      </c>
      <c r="BG54" s="6" t="n">
        <v>2488</v>
      </c>
      <c r="BH54" s="6" t="n">
        <v>94</v>
      </c>
      <c r="BI54" s="6" t="n">
        <v>10</v>
      </c>
      <c r="BJ54" s="6" t="n">
        <v>266</v>
      </c>
      <c r="BK54" s="6" t="n">
        <v>24492</v>
      </c>
      <c r="BL54" s="6" t="n">
        <v>23</v>
      </c>
      <c r="BM54" s="6" t="n">
        <v>297</v>
      </c>
      <c r="BN54" s="6"/>
      <c r="BO54" s="6"/>
      <c r="BP54" s="6"/>
      <c r="BQ54" s="6" t="n">
        <v>28603</v>
      </c>
      <c r="BR54" s="6" t="n">
        <v>3107</v>
      </c>
      <c r="BS54" s="6" t="n">
        <v>1756</v>
      </c>
      <c r="BT54" s="6" t="n">
        <v>378</v>
      </c>
      <c r="BU54" s="6" t="n">
        <v>2125</v>
      </c>
      <c r="BV54" s="6" t="n">
        <v>24722</v>
      </c>
      <c r="BW54" s="6" t="n">
        <v>1785</v>
      </c>
      <c r="BX54" s="6" t="n">
        <v>612</v>
      </c>
      <c r="BY54" s="6"/>
      <c r="BZ54" s="6"/>
      <c r="CA54" s="6"/>
      <c r="CB54" s="6" t="n">
        <v>1086</v>
      </c>
      <c r="CC54" s="6" t="n">
        <v>32</v>
      </c>
      <c r="CD54" s="6" t="n">
        <v>36</v>
      </c>
      <c r="CE54" s="6" t="n">
        <v>0</v>
      </c>
      <c r="CF54" s="6" t="n">
        <v>235</v>
      </c>
      <c r="CG54" s="6" t="n">
        <v>815</v>
      </c>
      <c r="CH54" s="6" t="n">
        <v>57</v>
      </c>
      <c r="CI54" s="6" t="n">
        <v>9</v>
      </c>
      <c r="CJ54" s="6"/>
      <c r="CK54" s="6" t="n">
        <v>20340</v>
      </c>
      <c r="CL54" s="6"/>
      <c r="CM54" s="6" t="n">
        <v>32356</v>
      </c>
      <c r="CN54" s="6" t="n">
        <v>6245</v>
      </c>
      <c r="CO54" s="6" t="n">
        <v>414</v>
      </c>
      <c r="CP54" s="6" t="n">
        <v>90</v>
      </c>
      <c r="CQ54" s="6" t="n">
        <v>178</v>
      </c>
      <c r="CR54" s="6" t="n">
        <v>31764</v>
      </c>
      <c r="CS54" s="6" t="n">
        <v>795</v>
      </c>
      <c r="CT54" s="6" t="n">
        <v>98</v>
      </c>
      <c r="CU54" s="6"/>
      <c r="CV54" s="6" t="n">
        <v>225342</v>
      </c>
      <c r="CW54" s="6"/>
      <c r="CX54" s="6" t="n">
        <v>7474</v>
      </c>
      <c r="CY54" s="6" t="n">
        <v>611</v>
      </c>
      <c r="CZ54" s="6" t="n">
        <v>98</v>
      </c>
      <c r="DA54" s="6" t="n">
        <v>18</v>
      </c>
      <c r="DB54" s="6" t="n">
        <v>131</v>
      </c>
      <c r="DC54" s="6" t="n">
        <v>7245</v>
      </c>
      <c r="DD54" s="6" t="n">
        <v>141</v>
      </c>
      <c r="DE54" s="6" t="n">
        <v>864</v>
      </c>
      <c r="DF54" s="6"/>
      <c r="DG54" s="6"/>
      <c r="DH54" s="6"/>
      <c r="DI54" s="6" t="n">
        <v>5683</v>
      </c>
      <c r="DJ54" s="6" t="n">
        <v>665</v>
      </c>
      <c r="DK54" s="6" t="n">
        <v>281</v>
      </c>
      <c r="DL54" s="6" t="n">
        <v>48</v>
      </c>
      <c r="DM54" s="6" t="n">
        <v>93</v>
      </c>
      <c r="DN54" s="6" t="n">
        <v>5309</v>
      </c>
      <c r="DO54" s="6" t="n">
        <v>20</v>
      </c>
      <c r="DP54" s="6" t="n">
        <v>84</v>
      </c>
      <c r="DQ54" s="6"/>
      <c r="DR54" s="6"/>
      <c r="DS54" s="6"/>
      <c r="DT54" s="6" t="n">
        <v>1931</v>
      </c>
      <c r="DU54" s="6" t="n">
        <v>161</v>
      </c>
      <c r="DV54" s="6" t="n">
        <v>21</v>
      </c>
      <c r="DW54" s="6" t="n">
        <v>1</v>
      </c>
      <c r="DX54" s="6" t="n">
        <v>16</v>
      </c>
      <c r="DY54" s="6" t="n">
        <v>1894</v>
      </c>
      <c r="DZ54" s="6" t="n">
        <v>68</v>
      </c>
      <c r="EA54" s="6" t="n">
        <v>191</v>
      </c>
      <c r="EB54" s="6"/>
      <c r="EC54" s="6"/>
      <c r="ED54" s="6"/>
      <c r="EE54" s="6" t="n">
        <v>4204</v>
      </c>
      <c r="EF54" s="6" t="n">
        <v>573</v>
      </c>
      <c r="EG54" s="6" t="n">
        <v>179</v>
      </c>
      <c r="EH54" s="6" t="n">
        <v>43</v>
      </c>
      <c r="EI54" s="6" t="n">
        <v>2</v>
      </c>
      <c r="EJ54" s="6" t="n">
        <v>4023</v>
      </c>
      <c r="EK54" s="6" t="n">
        <v>354</v>
      </c>
      <c r="EL54" s="6" t="n">
        <v>245</v>
      </c>
      <c r="EM54" s="6"/>
      <c r="EN54" s="6"/>
      <c r="EO54" s="6"/>
      <c r="EP54" s="6" t="n">
        <v>2263</v>
      </c>
      <c r="EQ54" s="6" t="n">
        <v>99</v>
      </c>
      <c r="ER54" s="6" t="n">
        <v>7</v>
      </c>
      <c r="ES54" s="6" t="n">
        <v>0</v>
      </c>
      <c r="ET54" s="6" t="n">
        <v>6</v>
      </c>
      <c r="EU54" s="6" t="n">
        <v>2250</v>
      </c>
      <c r="EV54" s="6" t="n">
        <v>28</v>
      </c>
      <c r="EW54" s="6" t="n">
        <v>417</v>
      </c>
      <c r="EX54" s="6"/>
      <c r="EY54" s="6"/>
      <c r="EZ54" s="6"/>
      <c r="FA54" s="6" t="n">
        <v>1395</v>
      </c>
      <c r="FB54" s="6" t="n">
        <v>69</v>
      </c>
      <c r="FC54" s="6" t="n">
        <v>13</v>
      </c>
      <c r="FD54" s="6" t="n">
        <v>0</v>
      </c>
      <c r="FE54" s="6" t="n">
        <v>1</v>
      </c>
      <c r="FF54" s="6" t="n">
        <v>1381</v>
      </c>
      <c r="FG54" s="6" t="n">
        <v>42</v>
      </c>
      <c r="FH54" s="6" t="n">
        <v>241</v>
      </c>
      <c r="FI54" s="6"/>
      <c r="FJ54" s="6"/>
      <c r="FK54" s="6"/>
      <c r="FL54" s="6" t="n">
        <v>3401</v>
      </c>
      <c r="FM54" s="6" t="n">
        <v>586</v>
      </c>
      <c r="FN54" s="6" t="n">
        <v>75</v>
      </c>
      <c r="FO54" s="6" t="n">
        <v>8</v>
      </c>
      <c r="FP54" s="6" t="n">
        <v>263</v>
      </c>
      <c r="FQ54" s="6" t="n">
        <v>3063</v>
      </c>
      <c r="FR54" s="6" t="n">
        <v>288</v>
      </c>
      <c r="FS54" s="6" t="n">
        <v>293</v>
      </c>
      <c r="FT54" s="6"/>
      <c r="FU54" s="6"/>
      <c r="FV54" s="6"/>
      <c r="FW54" s="6" t="n">
        <v>3580</v>
      </c>
      <c r="FX54" s="6" t="n">
        <v>588</v>
      </c>
      <c r="FY54" s="6" t="n">
        <v>16</v>
      </c>
      <c r="FZ54" s="6" t="n">
        <v>8</v>
      </c>
      <c r="GA54" s="6" t="n">
        <v>9</v>
      </c>
      <c r="GB54" s="6" t="n">
        <v>3555</v>
      </c>
      <c r="GC54" s="6" t="n">
        <v>15</v>
      </c>
      <c r="GD54" s="6" t="n">
        <v>397</v>
      </c>
      <c r="GE54" s="6"/>
      <c r="GF54" s="6"/>
      <c r="GG54" s="6"/>
      <c r="GH54" s="6" t="n">
        <v>494</v>
      </c>
      <c r="GI54" s="6" t="n">
        <v>13</v>
      </c>
      <c r="GJ54" s="6" t="n">
        <v>0</v>
      </c>
      <c r="GK54" s="6" t="n">
        <v>0</v>
      </c>
      <c r="GL54" s="6" t="n">
        <v>33</v>
      </c>
      <c r="GM54" s="6" t="n">
        <v>461</v>
      </c>
      <c r="GN54" s="6" t="n">
        <v>6</v>
      </c>
      <c r="GO54" s="6" t="n">
        <v>171</v>
      </c>
      <c r="GP54" s="6"/>
      <c r="GQ54" s="6"/>
      <c r="GR54" s="6"/>
      <c r="GS54" s="6" t="n">
        <v>334</v>
      </c>
      <c r="GT54" s="6" t="n">
        <v>24</v>
      </c>
      <c r="GU54" s="6" t="n">
        <v>2</v>
      </c>
      <c r="GV54" s="6" t="n">
        <v>1</v>
      </c>
      <c r="GW54" s="6" t="n">
        <v>149</v>
      </c>
      <c r="GX54" s="6" t="n">
        <v>183</v>
      </c>
      <c r="GY54" s="6" t="n">
        <v>3</v>
      </c>
      <c r="GZ54" s="6" t="n">
        <v>196</v>
      </c>
      <c r="HA54" s="6"/>
      <c r="HB54" s="6"/>
      <c r="HC54" s="6"/>
      <c r="HD54" s="6" t="n">
        <v>455</v>
      </c>
      <c r="HE54" s="6" t="n">
        <v>23</v>
      </c>
      <c r="HF54" s="6" t="n">
        <v>2</v>
      </c>
      <c r="HG54" s="6" t="n">
        <v>0</v>
      </c>
      <c r="HH54" s="6" t="n">
        <v>144</v>
      </c>
      <c r="HI54" s="6" t="n">
        <v>309</v>
      </c>
      <c r="HJ54" s="6" t="n">
        <v>14</v>
      </c>
      <c r="HK54" s="6" t="n">
        <v>78</v>
      </c>
      <c r="HL54" s="6"/>
      <c r="HM54" s="6"/>
      <c r="HN54" s="6"/>
      <c r="HO54" s="6" t="n">
        <v>1306</v>
      </c>
      <c r="HP54" s="6" t="n">
        <v>123</v>
      </c>
      <c r="HQ54" s="6" t="n">
        <v>10</v>
      </c>
      <c r="HR54" s="6" t="n">
        <v>2</v>
      </c>
      <c r="HS54" s="6" t="n">
        <v>139</v>
      </c>
      <c r="HT54" s="6" t="n">
        <v>1157</v>
      </c>
      <c r="HU54" s="6" t="n">
        <v>26</v>
      </c>
      <c r="HV54" s="6" t="n">
        <v>40</v>
      </c>
      <c r="HW54" s="6"/>
      <c r="HX54" s="6"/>
      <c r="HY54" s="6"/>
      <c r="HZ54" s="6"/>
      <c r="IA54" s="82" t="n">
        <v>43913</v>
      </c>
      <c r="IB54" s="6" t="n">
        <v>634</v>
      </c>
      <c r="IC54" s="47" t="n">
        <v>98</v>
      </c>
      <c r="ID54" s="6" t="n">
        <v>7</v>
      </c>
      <c r="IE54" s="48" t="n">
        <v>2</v>
      </c>
      <c r="IF54" s="6" t="n">
        <v>13</v>
      </c>
      <c r="IG54" s="6" t="n">
        <v>614</v>
      </c>
      <c r="IH54" s="6" t="n">
        <v>3</v>
      </c>
      <c r="II54" s="6" t="n">
        <v>17</v>
      </c>
      <c r="IJ54" s="9"/>
      <c r="IK54" s="9"/>
      <c r="IL54" s="9"/>
      <c r="IM54" s="6" t="n">
        <v>632</v>
      </c>
      <c r="IN54" s="47" t="n">
        <v>95</v>
      </c>
      <c r="IO54" s="6" t="n">
        <v>1</v>
      </c>
      <c r="IP54" s="6" t="n">
        <v>0</v>
      </c>
      <c r="IQ54" s="6" t="n">
        <v>8</v>
      </c>
      <c r="IR54" s="6" t="n">
        <v>623</v>
      </c>
      <c r="IS54" s="6" t="n">
        <v>7</v>
      </c>
      <c r="IT54" s="6" t="n">
        <v>33</v>
      </c>
      <c r="IX54" s="6" t="n">
        <v>511</v>
      </c>
      <c r="IY54" s="47" t="n">
        <v>119</v>
      </c>
      <c r="IZ54" s="6"/>
      <c r="JA54" s="6"/>
      <c r="JB54" s="6" t="n">
        <v>17</v>
      </c>
      <c r="JC54" s="6" t="n">
        <v>494</v>
      </c>
      <c r="JD54" s="6"/>
      <c r="JE54" s="6" t="n">
        <v>15</v>
      </c>
      <c r="JI54" s="6" t="n">
        <v>514</v>
      </c>
      <c r="JJ54" s="47" t="n">
        <v>64</v>
      </c>
      <c r="JK54" s="6" t="n">
        <v>48</v>
      </c>
      <c r="JL54" s="48" t="n">
        <v>10</v>
      </c>
      <c r="JM54" s="6" t="n">
        <v>29</v>
      </c>
      <c r="JN54" s="6" t="n">
        <v>437</v>
      </c>
      <c r="JO54" s="6"/>
      <c r="JP54" s="6" t="n">
        <v>2</v>
      </c>
      <c r="JR54" s="96"/>
      <c r="JS54" s="96"/>
      <c r="JT54" s="6" t="n">
        <v>396</v>
      </c>
      <c r="JU54" s="47" t="n">
        <v>64</v>
      </c>
      <c r="JV54" s="6" t="n">
        <v>7</v>
      </c>
      <c r="JW54" s="48" t="n">
        <v>2</v>
      </c>
      <c r="JX54" s="6" t="n">
        <v>24</v>
      </c>
      <c r="JY54" s="6" t="n">
        <v>365</v>
      </c>
      <c r="JZ54" s="6"/>
      <c r="KA54" s="6" t="n">
        <v>0.3</v>
      </c>
      <c r="KC54" s="96"/>
      <c r="KD54" s="96"/>
      <c r="KE54" s="6" t="n">
        <v>363</v>
      </c>
      <c r="KF54" s="47" t="n">
        <v>45</v>
      </c>
      <c r="KG54" s="6" t="n">
        <v>5</v>
      </c>
      <c r="KH54" s="6" t="n">
        <v>0</v>
      </c>
      <c r="KI54" s="6" t="n">
        <v>1</v>
      </c>
      <c r="KJ54" s="6" t="n">
        <v>357</v>
      </c>
      <c r="KK54" s="6" t="n">
        <v>5</v>
      </c>
      <c r="KL54" s="6" t="n">
        <v>11</v>
      </c>
      <c r="KO54" s="96"/>
      <c r="KP54" s="6" t="n">
        <v>380</v>
      </c>
      <c r="KQ54" s="47" t="n">
        <v>73</v>
      </c>
      <c r="KR54" s="6" t="n">
        <v>25</v>
      </c>
      <c r="KS54" s="48" t="n">
        <v>6</v>
      </c>
      <c r="KT54" s="6" t="n">
        <v>15</v>
      </c>
      <c r="KU54" s="6" t="n">
        <v>340</v>
      </c>
      <c r="KV54" s="6" t="n">
        <v>1</v>
      </c>
      <c r="KW54" s="6" t="n">
        <v>3</v>
      </c>
      <c r="KY54" s="96"/>
      <c r="KZ54" s="96"/>
      <c r="LA54" s="6" t="n">
        <v>367</v>
      </c>
      <c r="LB54" s="47" t="n">
        <v>61</v>
      </c>
      <c r="LC54" s="6" t="n">
        <v>1</v>
      </c>
      <c r="LD54" s="6" t="n">
        <v>0</v>
      </c>
      <c r="LE54" s="6" t="n">
        <v>16</v>
      </c>
      <c r="LF54" s="6" t="n">
        <v>350</v>
      </c>
      <c r="LG54" s="6"/>
      <c r="LH54" s="6" t="n">
        <v>3</v>
      </c>
      <c r="LK54" s="96"/>
      <c r="LL54" s="6" t="n">
        <v>776</v>
      </c>
      <c r="LM54" s="47" t="n">
        <v>131</v>
      </c>
      <c r="LN54" s="6" t="n">
        <v>4</v>
      </c>
      <c r="LO54" s="48" t="n">
        <v>1</v>
      </c>
      <c r="LP54" s="6" t="n">
        <v>13</v>
      </c>
      <c r="LQ54" s="6" t="n">
        <v>759</v>
      </c>
      <c r="LR54" s="6"/>
      <c r="LS54" s="6" t="n">
        <v>4</v>
      </c>
      <c r="LV54" s="96"/>
      <c r="LW54" s="43" t="n">
        <v>10</v>
      </c>
      <c r="LX54" s="43" t="n">
        <v>0</v>
      </c>
      <c r="LY54" s="43"/>
      <c r="LZ54" s="43"/>
      <c r="MA54" s="43"/>
      <c r="MB54" s="43" t="n">
        <v>10</v>
      </c>
      <c r="MC54" s="43"/>
      <c r="MD54" s="43" t="n">
        <v>3</v>
      </c>
      <c r="MS54" s="43" t="n">
        <v>599</v>
      </c>
      <c r="MT54" s="43" t="n">
        <v>188</v>
      </c>
      <c r="MU54" s="43" t="n">
        <v>1</v>
      </c>
      <c r="MV54" s="43"/>
      <c r="MW54" s="43" t="n">
        <v>44</v>
      </c>
      <c r="MX54" s="43" t="n">
        <v>554</v>
      </c>
      <c r="MY54" s="43" t="n">
        <v>7</v>
      </c>
      <c r="MZ54" s="43" t="n">
        <v>9</v>
      </c>
      <c r="NO54" s="43" t="n">
        <v>84</v>
      </c>
      <c r="NP54" s="43" t="n">
        <v>31</v>
      </c>
      <c r="NQ54" s="43"/>
      <c r="NR54" s="43"/>
      <c r="NS54" s="43" t="n">
        <v>2</v>
      </c>
      <c r="NT54" s="43" t="n">
        <v>82</v>
      </c>
      <c r="NU54" s="43"/>
      <c r="NV54" s="43" t="n">
        <v>5</v>
      </c>
      <c r="NZ54" s="43" t="n">
        <v>113</v>
      </c>
      <c r="OA54" s="43" t="n">
        <v>19</v>
      </c>
      <c r="OB54" s="43"/>
      <c r="OC54" s="43"/>
      <c r="OD54" s="43" t="n">
        <v>17</v>
      </c>
      <c r="OE54" s="43" t="n">
        <v>96</v>
      </c>
      <c r="OF54" s="43" t="n">
        <v>2</v>
      </c>
      <c r="OG54" s="43" t="n">
        <v>1</v>
      </c>
      <c r="OK54" s="43" t="n">
        <v>88</v>
      </c>
      <c r="OL54" s="43" t="n">
        <v>5</v>
      </c>
      <c r="OM54" s="43"/>
      <c r="ON54" s="43"/>
      <c r="OO54" s="43" t="n">
        <v>2</v>
      </c>
      <c r="OP54" s="43" t="n">
        <v>86</v>
      </c>
      <c r="OQ54" s="43" t="n">
        <v>2</v>
      </c>
      <c r="OR54" s="43" t="n">
        <v>201</v>
      </c>
      <c r="OV54" s="43" t="n">
        <v>233</v>
      </c>
      <c r="OW54" s="43" t="n">
        <v>19</v>
      </c>
      <c r="OX54" s="43" t="n">
        <v>20</v>
      </c>
      <c r="OY54" s="43" t="n">
        <v>3</v>
      </c>
      <c r="OZ54" s="43" t="n">
        <v>57</v>
      </c>
      <c r="PA54" s="43" t="n">
        <v>156</v>
      </c>
      <c r="PB54" s="43"/>
      <c r="PC54" s="43" t="n">
        <v>6</v>
      </c>
      <c r="PG54" s="46" t="n">
        <v>1236</v>
      </c>
      <c r="PH54" s="43" t="n">
        <v>289</v>
      </c>
      <c r="PI54" s="43" t="n">
        <v>30</v>
      </c>
      <c r="PJ54" s="43" t="n">
        <v>9</v>
      </c>
      <c r="PK54" s="43"/>
      <c r="PL54" s="46" t="n">
        <v>1206</v>
      </c>
      <c r="PM54" s="43"/>
      <c r="PN54" s="43" t="n">
        <v>15</v>
      </c>
      <c r="PR54" s="43" t="n">
        <v>1</v>
      </c>
      <c r="PS54" s="43" t="n">
        <v>1</v>
      </c>
      <c r="PT54" s="43"/>
      <c r="PU54" s="43"/>
      <c r="PV54" s="43"/>
      <c r="PW54" s="43" t="n">
        <v>1</v>
      </c>
      <c r="PX54" s="43"/>
      <c r="PY54" s="43" t="n">
        <v>0.06</v>
      </c>
      <c r="QC54" s="43" t="n">
        <v>112</v>
      </c>
      <c r="QD54" s="43" t="n">
        <v>12</v>
      </c>
      <c r="QE54" s="43"/>
      <c r="QF54" s="43"/>
      <c r="QG54" s="43" t="n">
        <v>1</v>
      </c>
      <c r="QH54" s="43" t="n">
        <v>111</v>
      </c>
      <c r="QI54" s="43"/>
      <c r="QJ54" s="43" t="n">
        <v>11</v>
      </c>
      <c r="QN54" s="43" t="n">
        <v>248</v>
      </c>
      <c r="QO54" s="43" t="n">
        <v>18</v>
      </c>
      <c r="QP54" s="43" t="n">
        <v>4</v>
      </c>
      <c r="QQ54" s="43" t="n">
        <v>0</v>
      </c>
      <c r="QR54" s="43" t="n">
        <v>8</v>
      </c>
      <c r="QS54" s="43" t="n">
        <v>236</v>
      </c>
      <c r="QT54" s="43" t="n">
        <v>4</v>
      </c>
      <c r="QU54" s="43" t="n">
        <v>36</v>
      </c>
      <c r="QY54" s="46" t="n">
        <v>1071</v>
      </c>
      <c r="QZ54" s="43" t="n">
        <v>188</v>
      </c>
      <c r="RA54" s="43" t="n">
        <v>1</v>
      </c>
      <c r="RB54" s="43"/>
      <c r="RC54" s="43" t="n">
        <v>37</v>
      </c>
      <c r="RD54" s="46" t="n">
        <v>1033</v>
      </c>
      <c r="RE54" s="43" t="n">
        <v>18</v>
      </c>
      <c r="RF54" s="43" t="n">
        <v>124</v>
      </c>
      <c r="RJ54" s="43" t="n">
        <v>59</v>
      </c>
      <c r="RK54" s="43" t="n">
        <v>6</v>
      </c>
      <c r="RL54" s="43"/>
      <c r="RM54" s="43"/>
      <c r="RN54" s="43" t="n">
        <v>17</v>
      </c>
      <c r="RO54" s="43" t="n">
        <v>42</v>
      </c>
      <c r="RP54" s="43"/>
      <c r="RQ54" s="43" t="n">
        <v>12</v>
      </c>
      <c r="SF54" s="43" t="n">
        <v>55</v>
      </c>
      <c r="SG54" s="43" t="n">
        <v>3</v>
      </c>
      <c r="SH54" s="43"/>
      <c r="SI54" s="43"/>
      <c r="SJ54" s="43" t="n">
        <v>17</v>
      </c>
      <c r="SK54" s="43" t="n">
        <v>38</v>
      </c>
      <c r="SL54" s="43"/>
      <c r="SM54" s="43" t="n">
        <v>11</v>
      </c>
      <c r="SQ54" s="43" t="n">
        <v>153</v>
      </c>
      <c r="SR54" s="43" t="n">
        <v>0</v>
      </c>
      <c r="SS54" s="43" t="n">
        <v>2</v>
      </c>
      <c r="ST54" s="43"/>
      <c r="SU54" s="43" t="n">
        <v>38</v>
      </c>
      <c r="SV54" s="43" t="n">
        <v>113</v>
      </c>
      <c r="SW54" s="43" t="n">
        <v>2</v>
      </c>
      <c r="SX54" s="43" t="n">
        <v>15</v>
      </c>
      <c r="TB54" s="43" t="n">
        <v>188</v>
      </c>
      <c r="TC54" s="43" t="n">
        <v>12</v>
      </c>
      <c r="TD54" s="43"/>
      <c r="TE54" s="43"/>
      <c r="TF54" s="43" t="n">
        <v>30</v>
      </c>
      <c r="TG54" s="43" t="n">
        <v>158</v>
      </c>
      <c r="TH54" s="43" t="n">
        <v>5</v>
      </c>
      <c r="TI54" s="43" t="n">
        <v>44</v>
      </c>
      <c r="TM54" s="43" t="n">
        <v>624</v>
      </c>
      <c r="TN54" s="43" t="n">
        <v>94</v>
      </c>
      <c r="TO54" s="43" t="n">
        <v>15</v>
      </c>
      <c r="TP54" s="43" t="n">
        <v>2</v>
      </c>
      <c r="TQ54" s="43" t="n">
        <v>19</v>
      </c>
      <c r="TR54" s="43" t="n">
        <v>590</v>
      </c>
      <c r="TS54" s="43" t="n">
        <v>18</v>
      </c>
      <c r="TT54" s="43" t="n">
        <v>60</v>
      </c>
      <c r="TX54" s="43" t="n">
        <v>95</v>
      </c>
      <c r="TY54" s="43" t="n">
        <v>11</v>
      </c>
      <c r="TZ54" s="43" t="n">
        <v>1</v>
      </c>
      <c r="UA54" s="43"/>
      <c r="UB54" s="43" t="n">
        <v>3</v>
      </c>
      <c r="UC54" s="43" t="n">
        <v>91</v>
      </c>
      <c r="UD54" s="43" t="n">
        <v>3</v>
      </c>
      <c r="UE54" s="43" t="n">
        <v>79</v>
      </c>
      <c r="UT54" s="43" t="n">
        <v>27</v>
      </c>
      <c r="UU54" s="43" t="n">
        <v>3</v>
      </c>
      <c r="UV54" s="43" t="n">
        <v>2</v>
      </c>
      <c r="UW54" s="43"/>
      <c r="UX54" s="43" t="n">
        <v>3</v>
      </c>
      <c r="UY54" s="43" t="n">
        <v>22</v>
      </c>
      <c r="UZ54" s="43"/>
      <c r="VA54" s="43" t="n">
        <v>0.2</v>
      </c>
      <c r="VE54" s="43" t="n">
        <v>40</v>
      </c>
      <c r="VF54" s="43" t="n">
        <v>16</v>
      </c>
      <c r="VG54" s="43" t="n">
        <v>1</v>
      </c>
      <c r="VH54" s="43" t="n">
        <v>1</v>
      </c>
      <c r="VI54" s="43" t="n">
        <v>1</v>
      </c>
      <c r="VJ54" s="43" t="n">
        <v>38</v>
      </c>
      <c r="VK54" s="43"/>
      <c r="VL54" s="43" t="n">
        <v>1</v>
      </c>
      <c r="VP54" s="43" t="n">
        <v>82</v>
      </c>
      <c r="VQ54" s="43" t="n">
        <v>5</v>
      </c>
      <c r="VR54" s="43"/>
      <c r="VS54" s="43"/>
      <c r="VT54" s="43" t="n">
        <v>3</v>
      </c>
      <c r="VU54" s="43" t="n">
        <v>79</v>
      </c>
      <c r="VV54" s="43" t="n">
        <v>2</v>
      </c>
      <c r="VW54" s="43" t="n">
        <v>4</v>
      </c>
      <c r="WA54" s="43" t="n">
        <v>13</v>
      </c>
      <c r="WB54" s="43"/>
      <c r="WC54" s="43"/>
      <c r="WD54" s="43"/>
      <c r="WE54" s="43" t="n">
        <v>3</v>
      </c>
      <c r="WF54" s="43" t="n">
        <v>10</v>
      </c>
      <c r="WG54" s="43"/>
      <c r="WH54" s="43" t="n">
        <v>24</v>
      </c>
      <c r="WL54" s="43" t="n">
        <v>1</v>
      </c>
      <c r="WM54" s="43"/>
      <c r="WN54" s="43"/>
      <c r="WO54" s="43"/>
      <c r="WP54" s="43" t="n">
        <v>1</v>
      </c>
      <c r="WQ54" s="43" t="n">
        <v>0</v>
      </c>
      <c r="WR54" s="43"/>
      <c r="WS54" s="43" t="n">
        <v>0.03</v>
      </c>
      <c r="WW54" s="43" t="n">
        <v>2</v>
      </c>
      <c r="WX54" s="43"/>
      <c r="WY54" s="43"/>
      <c r="WZ54" s="43"/>
      <c r="XA54" s="43"/>
      <c r="XB54" s="43" t="n">
        <v>2</v>
      </c>
      <c r="XC54" s="43"/>
      <c r="XD54" s="43" t="n">
        <v>3</v>
      </c>
      <c r="XH54" s="43" t="n">
        <v>59</v>
      </c>
      <c r="XI54" s="43" t="n">
        <v>5</v>
      </c>
      <c r="XJ54" s="43"/>
      <c r="XK54" s="43"/>
      <c r="XL54" s="43"/>
      <c r="XM54" s="43" t="n">
        <v>59</v>
      </c>
      <c r="XN54" s="43"/>
      <c r="XO54" s="43" t="n">
        <v>3</v>
      </c>
      <c r="XS54" s="43" t="n">
        <v>43</v>
      </c>
      <c r="XT54" s="43" t="n">
        <v>2</v>
      </c>
      <c r="XU54" s="43"/>
      <c r="XV54" s="43"/>
      <c r="XW54" s="43"/>
      <c r="XX54" s="43" t="n">
        <v>43</v>
      </c>
      <c r="XY54" s="43"/>
      <c r="XZ54" s="43" t="n">
        <v>1</v>
      </c>
      <c r="YZ54" s="43" t="n">
        <v>14</v>
      </c>
      <c r="ZA54" s="43" t="n">
        <v>0</v>
      </c>
      <c r="ZB54" s="43"/>
      <c r="ZC54" s="43"/>
      <c r="ZD54" s="43"/>
      <c r="ZE54" s="43" t="n">
        <v>14</v>
      </c>
      <c r="ZF54" s="43"/>
      <c r="ZG54" s="43" t="n">
        <v>2</v>
      </c>
      <c r="ZK54" s="43" t="n">
        <v>73</v>
      </c>
      <c r="ZL54" s="43" t="n">
        <v>26</v>
      </c>
      <c r="ZM54" s="43" t="n">
        <v>3</v>
      </c>
      <c r="ZN54" s="43"/>
      <c r="ZO54" s="43" t="n">
        <v>1</v>
      </c>
      <c r="ZP54" s="43" t="n">
        <v>69</v>
      </c>
      <c r="ZQ54" s="43"/>
      <c r="ZR54" s="43" t="n">
        <v>2</v>
      </c>
      <c r="ZV54" s="43" t="n">
        <v>76</v>
      </c>
      <c r="ZW54" s="43" t="n">
        <v>0</v>
      </c>
      <c r="ZX54" s="43"/>
      <c r="ZY54" s="43"/>
      <c r="ZZ54" s="43" t="n">
        <v>15</v>
      </c>
      <c r="AAA54" s="43" t="n">
        <v>61</v>
      </c>
      <c r="AAB54" s="43"/>
      <c r="AAC54" s="43" t="n">
        <v>8</v>
      </c>
      <c r="AAG54" s="43" t="n">
        <v>54</v>
      </c>
      <c r="AAH54" s="43" t="n">
        <v>5</v>
      </c>
      <c r="AAI54" s="43"/>
      <c r="AAJ54" s="43"/>
      <c r="AAK54" s="43" t="n">
        <v>1</v>
      </c>
      <c r="AAL54" s="43" t="n">
        <v>53</v>
      </c>
      <c r="AAM54" s="43" t="n">
        <v>1</v>
      </c>
      <c r="AAN54" s="43" t="n">
        <v>14</v>
      </c>
      <c r="AAR54" s="43" t="n">
        <v>65</v>
      </c>
      <c r="AAS54" s="43" t="n">
        <v>12</v>
      </c>
      <c r="AAT54" s="43" t="n">
        <v>1</v>
      </c>
      <c r="AAU54" s="43"/>
      <c r="AAV54" s="43" t="n">
        <v>11</v>
      </c>
      <c r="AAW54" s="43" t="n">
        <v>53</v>
      </c>
      <c r="AAX54" s="43"/>
      <c r="AAY54" s="43" t="n">
        <v>6</v>
      </c>
      <c r="ABC54" s="43" t="n">
        <v>194</v>
      </c>
      <c r="ABD54" s="43" t="n">
        <v>34</v>
      </c>
      <c r="ABE54" s="43"/>
      <c r="ABF54" s="43"/>
      <c r="ABG54" s="43" t="n">
        <v>2</v>
      </c>
      <c r="ABH54" s="43" t="n">
        <v>192</v>
      </c>
      <c r="ABI54" s="43" t="n">
        <v>6</v>
      </c>
      <c r="ABJ54" s="43" t="n">
        <v>65</v>
      </c>
      <c r="ABN54" s="6" t="n">
        <v>94</v>
      </c>
      <c r="ABO54" s="47" t="n">
        <v>14</v>
      </c>
      <c r="ABP54" s="6" t="n">
        <v>1</v>
      </c>
      <c r="ABQ54" s="6"/>
      <c r="ABR54" s="6" t="n">
        <v>1</v>
      </c>
      <c r="ABS54" s="6" t="n">
        <v>92</v>
      </c>
      <c r="ABT54" s="6" t="n">
        <v>3</v>
      </c>
      <c r="ABU54" s="6" t="n">
        <v>23</v>
      </c>
      <c r="ABY54" s="6" t="n">
        <v>129</v>
      </c>
      <c r="ABZ54" s="47" t="n">
        <v>30</v>
      </c>
      <c r="ACA54" s="6" t="n">
        <v>1</v>
      </c>
      <c r="ACB54" s="6"/>
      <c r="ACC54" s="6" t="n">
        <v>1</v>
      </c>
      <c r="ACD54" s="6" t="n">
        <v>127</v>
      </c>
      <c r="ACE54" s="6" t="n">
        <v>1</v>
      </c>
      <c r="ACF54" s="6" t="n">
        <v>47</v>
      </c>
      <c r="ACJ54" s="6" t="n">
        <v>326</v>
      </c>
      <c r="ACK54" s="47" t="n">
        <v>20</v>
      </c>
      <c r="ACL54" s="6"/>
      <c r="ACM54" s="6"/>
      <c r="ACN54" s="6" t="n">
        <v>4</v>
      </c>
      <c r="ACO54" s="6" t="n">
        <v>322</v>
      </c>
      <c r="ACP54" s="6" t="n">
        <v>2</v>
      </c>
      <c r="ACQ54" s="6" t="n">
        <v>246</v>
      </c>
      <c r="ACU54" s="6" t="n">
        <v>139</v>
      </c>
      <c r="ACV54" s="47" t="n">
        <v>15</v>
      </c>
      <c r="ACW54" s="6"/>
      <c r="ACX54" s="6"/>
      <c r="ACY54" s="6" t="n">
        <v>1</v>
      </c>
      <c r="ACZ54" s="6" t="n">
        <v>138</v>
      </c>
      <c r="ADA54" s="6"/>
      <c r="ADB54" s="6" t="n">
        <v>74</v>
      </c>
      <c r="ADF54" s="8" t="n">
        <v>1120</v>
      </c>
      <c r="ADG54" s="47" t="n">
        <v>125</v>
      </c>
      <c r="ADH54" s="6" t="n">
        <v>1</v>
      </c>
      <c r="ADI54" s="48" t="n">
        <v>1</v>
      </c>
      <c r="ADJ54" s="6" t="n">
        <v>6</v>
      </c>
      <c r="ADK54" s="8" t="n">
        <v>1113</v>
      </c>
      <c r="ADL54" s="6" t="n">
        <v>19</v>
      </c>
      <c r="ADM54" s="6" t="n">
        <v>105</v>
      </c>
      <c r="ADQ54" s="6" t="n">
        <v>185</v>
      </c>
      <c r="ADR54" s="47" t="n">
        <v>7</v>
      </c>
      <c r="ADS54" s="6"/>
      <c r="ADT54" s="6"/>
      <c r="ADU54" s="6" t="n">
        <v>7</v>
      </c>
      <c r="ADV54" s="6" t="n">
        <v>178</v>
      </c>
      <c r="ADW54" s="6" t="n">
        <v>2</v>
      </c>
      <c r="ADX54" s="6" t="n">
        <v>34</v>
      </c>
      <c r="AEB54" s="6" t="n">
        <v>131</v>
      </c>
      <c r="AEC54" s="47" t="n">
        <v>28</v>
      </c>
      <c r="AED54" s="6" t="n">
        <v>6</v>
      </c>
      <c r="AEE54" s="48" t="n">
        <v>2</v>
      </c>
      <c r="AEF54" s="6" t="n">
        <v>16</v>
      </c>
      <c r="AEG54" s="6" t="n">
        <v>109</v>
      </c>
      <c r="AEH54" s="6" t="n">
        <v>6</v>
      </c>
      <c r="AEI54" s="6" t="n">
        <v>14</v>
      </c>
      <c r="AEM54" s="6" t="n">
        <v>414</v>
      </c>
      <c r="AEN54" s="47" t="n">
        <v>31</v>
      </c>
      <c r="AEO54" s="6" t="n">
        <v>2</v>
      </c>
      <c r="AEP54" s="48" t="n">
        <v>1</v>
      </c>
      <c r="AEQ54" s="6"/>
      <c r="AER54" s="6" t="n">
        <v>412</v>
      </c>
      <c r="AES54" s="6" t="n">
        <v>12</v>
      </c>
      <c r="AET54" s="6" t="n">
        <v>199</v>
      </c>
      <c r="AEX54" s="6" t="n">
        <v>254</v>
      </c>
      <c r="AEY54" s="47" t="n">
        <v>48</v>
      </c>
      <c r="AEZ54" s="6" t="n">
        <v>1</v>
      </c>
      <c r="AFA54" s="6"/>
      <c r="AFB54" s="6" t="n">
        <v>5</v>
      </c>
      <c r="AFC54" s="6" t="n">
        <v>248</v>
      </c>
      <c r="AFD54" s="6" t="n">
        <v>5</v>
      </c>
      <c r="AFE54" s="6" t="n">
        <v>62</v>
      </c>
      <c r="AFI54" s="6" t="n">
        <v>126</v>
      </c>
      <c r="AFJ54" s="47" t="n">
        <v>33</v>
      </c>
      <c r="AFK54" s="6" t="n">
        <v>1</v>
      </c>
      <c r="AFL54" s="6" t="n">
        <v>0</v>
      </c>
      <c r="AFM54" s="6" t="n">
        <v>2</v>
      </c>
      <c r="AFN54" s="6" t="n">
        <v>123</v>
      </c>
      <c r="AFO54" s="6" t="n">
        <v>1</v>
      </c>
      <c r="AFP54" s="6" t="n">
        <v>38</v>
      </c>
      <c r="AFT54" s="6" t="n">
        <v>21</v>
      </c>
      <c r="AFU54" s="47" t="n">
        <v>5</v>
      </c>
      <c r="AFV54" s="6"/>
      <c r="AFW54" s="6"/>
      <c r="AFX54" s="6"/>
      <c r="AFY54" s="6" t="n">
        <v>21</v>
      </c>
      <c r="AFZ54" s="6"/>
      <c r="AGA54" s="6" t="n">
        <v>33</v>
      </c>
      <c r="AGE54" s="6" t="n">
        <v>222</v>
      </c>
      <c r="AGF54" s="47" t="n">
        <v>51</v>
      </c>
      <c r="AGG54" s="6" t="n">
        <v>2</v>
      </c>
      <c r="AGH54" s="48" t="n">
        <v>1</v>
      </c>
      <c r="AGI54" s="6" t="n">
        <v>2</v>
      </c>
      <c r="AGJ54" s="6" t="n">
        <v>218</v>
      </c>
      <c r="AGK54" s="6" t="n">
        <v>4</v>
      </c>
      <c r="AGL54" s="6" t="n">
        <v>25</v>
      </c>
      <c r="AGP54" s="6" t="n">
        <v>433</v>
      </c>
      <c r="AGQ54" s="47" t="n">
        <v>66</v>
      </c>
      <c r="AGR54" s="6" t="n">
        <v>3</v>
      </c>
      <c r="AGS54" s="48" t="n">
        <v>3</v>
      </c>
      <c r="AGT54" s="6" t="n">
        <v>64</v>
      </c>
      <c r="AGU54" s="6" t="n">
        <v>366</v>
      </c>
      <c r="AGV54" s="6" t="n">
        <v>14</v>
      </c>
      <c r="AGW54" s="6" t="n">
        <v>23</v>
      </c>
      <c r="AHA54" s="6" t="n">
        <v>187</v>
      </c>
      <c r="AHB54" s="47" t="n">
        <v>24</v>
      </c>
      <c r="AHC54" s="6" t="n">
        <v>3</v>
      </c>
      <c r="AHD54" s="6"/>
      <c r="AHE54" s="6" t="n">
        <v>3</v>
      </c>
      <c r="AHF54" s="6" t="n">
        <v>181</v>
      </c>
      <c r="AHG54" s="6" t="n">
        <v>3</v>
      </c>
      <c r="AHH54" s="6" t="n">
        <v>27</v>
      </c>
      <c r="AHL54" s="6" t="n">
        <v>115</v>
      </c>
      <c r="AHM54" s="47" t="n">
        <v>30</v>
      </c>
      <c r="AHN54" s="6" t="n">
        <v>1</v>
      </c>
      <c r="AHO54" s="48" t="n">
        <v>1</v>
      </c>
      <c r="AHP54" s="6" t="n">
        <v>1</v>
      </c>
      <c r="AHQ54" s="6" t="n">
        <v>113</v>
      </c>
      <c r="AHR54" s="6" t="n">
        <v>1</v>
      </c>
      <c r="AHS54" s="6" t="n">
        <v>55</v>
      </c>
      <c r="AHW54" s="6" t="n">
        <v>89</v>
      </c>
      <c r="AHX54" s="47" t="n">
        <v>13</v>
      </c>
      <c r="AHY54" s="6" t="n">
        <v>2</v>
      </c>
      <c r="AHZ54" s="6"/>
      <c r="AIA54" s="6" t="n">
        <v>2</v>
      </c>
      <c r="AIB54" s="6" t="n">
        <v>85</v>
      </c>
      <c r="AIC54" s="6" t="n">
        <v>2</v>
      </c>
      <c r="AID54" s="6" t="n">
        <v>31</v>
      </c>
      <c r="AIH54" s="8" t="n">
        <v>1436</v>
      </c>
      <c r="AII54" s="47" t="n">
        <v>108</v>
      </c>
      <c r="AIJ54" s="6" t="n">
        <v>20</v>
      </c>
      <c r="AIK54" s="48" t="n">
        <v>1</v>
      </c>
      <c r="AIL54" s="6" t="n">
        <v>14</v>
      </c>
      <c r="AIM54" s="8" t="n">
        <v>1402</v>
      </c>
      <c r="AIN54" s="6" t="n">
        <v>1</v>
      </c>
      <c r="AIO54" s="6" t="n">
        <v>38</v>
      </c>
      <c r="AIS54" s="8" t="n">
        <v>1546</v>
      </c>
      <c r="AIT54" s="47" t="n">
        <v>368</v>
      </c>
      <c r="AIU54" s="6" t="n">
        <v>25</v>
      </c>
      <c r="AIV54" s="48" t="n">
        <v>7</v>
      </c>
      <c r="AIW54" s="6" t="n">
        <v>2</v>
      </c>
      <c r="AIX54" s="8" t="n">
        <v>1519</v>
      </c>
      <c r="AIY54" s="6" t="n">
        <v>18</v>
      </c>
      <c r="AIZ54" s="6" t="n">
        <v>7</v>
      </c>
      <c r="AJD54" s="8" t="n">
        <v>1600</v>
      </c>
      <c r="AJE54" s="47" t="n">
        <v>320</v>
      </c>
      <c r="AJF54" s="6" t="n">
        <v>14</v>
      </c>
      <c r="AJG54" s="48" t="n">
        <v>2</v>
      </c>
      <c r="AJH54" s="6" t="n">
        <v>5</v>
      </c>
      <c r="AJI54" s="8" t="n">
        <v>1581</v>
      </c>
      <c r="AJJ54" s="6" t="n">
        <v>26</v>
      </c>
      <c r="AJK54" s="6" t="n">
        <v>157</v>
      </c>
      <c r="AJO54" s="8" t="n">
        <v>1353</v>
      </c>
      <c r="AJP54" s="47" t="n">
        <v>281</v>
      </c>
      <c r="AJQ54" s="6" t="n">
        <v>7</v>
      </c>
      <c r="AJR54" s="6" t="n">
        <v>0</v>
      </c>
      <c r="AJS54" s="6" t="n">
        <v>88</v>
      </c>
      <c r="AJT54" s="8" t="n">
        <v>1258</v>
      </c>
      <c r="AJU54" s="6" t="n">
        <v>2</v>
      </c>
      <c r="AJV54" s="6" t="n">
        <v>53</v>
      </c>
      <c r="AJY54" s="2" t="n">
        <v>330000</v>
      </c>
      <c r="AJZ54" s="6" t="n">
        <v>906</v>
      </c>
      <c r="AKA54" s="47" t="n">
        <v>121</v>
      </c>
      <c r="AKB54" s="6" t="n">
        <v>4</v>
      </c>
      <c r="AKC54" s="48" t="n">
        <v>1</v>
      </c>
      <c r="AKD54" s="6" t="n">
        <v>5</v>
      </c>
      <c r="AKE54" s="6" t="n">
        <v>897</v>
      </c>
      <c r="AKF54" s="6" t="n">
        <v>29</v>
      </c>
      <c r="AKG54" s="6" t="n">
        <v>183</v>
      </c>
      <c r="AKK54" s="6" t="n">
        <v>789</v>
      </c>
      <c r="AKL54" s="47" t="n">
        <v>257</v>
      </c>
      <c r="AKM54" s="6" t="n">
        <v>14</v>
      </c>
      <c r="AKN54" s="48" t="n">
        <v>7</v>
      </c>
      <c r="AKO54" s="6" t="n">
        <v>3</v>
      </c>
      <c r="AKP54" s="6" t="n">
        <v>772</v>
      </c>
      <c r="AKQ54" s="6" t="n">
        <v>2</v>
      </c>
      <c r="AKR54" s="6" t="n">
        <v>45</v>
      </c>
      <c r="AKV54" s="6" t="n">
        <v>798</v>
      </c>
      <c r="AKW54" s="47" t="n">
        <v>128</v>
      </c>
      <c r="AKX54" s="6" t="n">
        <v>8</v>
      </c>
      <c r="AKY54" s="6"/>
      <c r="AKZ54" s="6" t="n">
        <v>6</v>
      </c>
      <c r="ALA54" s="6" t="n">
        <v>784</v>
      </c>
      <c r="ALB54" s="6" t="n">
        <v>3</v>
      </c>
      <c r="ALC54" s="8" t="n">
        <v>1275</v>
      </c>
      <c r="ALG54" s="6" t="n">
        <v>251</v>
      </c>
      <c r="ALH54" s="47" t="n">
        <v>48</v>
      </c>
      <c r="ALI54" s="6" t="n">
        <v>2</v>
      </c>
      <c r="ALJ54" s="6" t="n">
        <v>0</v>
      </c>
      <c r="ALK54" s="6" t="n">
        <v>4</v>
      </c>
      <c r="ALL54" s="6" t="n">
        <v>245</v>
      </c>
      <c r="ALM54" s="6" t="n">
        <v>1</v>
      </c>
      <c r="ALN54" s="6" t="n">
        <v>2</v>
      </c>
      <c r="ALR54" s="6" t="n">
        <v>626</v>
      </c>
      <c r="ALS54" s="47" t="n">
        <v>103</v>
      </c>
      <c r="ALT54" s="6" t="n">
        <v>1</v>
      </c>
      <c r="ALU54" s="6" t="n">
        <v>0</v>
      </c>
      <c r="ALV54" s="6" t="n">
        <v>10</v>
      </c>
      <c r="ALW54" s="6" t="n">
        <v>615</v>
      </c>
      <c r="ALX54" s="6" t="n">
        <v>12</v>
      </c>
      <c r="ALY54" s="6" t="n">
        <v>113</v>
      </c>
      <c r="AMC54" s="6" t="n">
        <v>245</v>
      </c>
      <c r="AMD54" s="6" t="n">
        <v>0</v>
      </c>
      <c r="AME54" s="6" t="n">
        <v>3</v>
      </c>
      <c r="AMF54" s="6" t="n">
        <v>0</v>
      </c>
      <c r="AMG54" s="6" t="n">
        <v>1</v>
      </c>
      <c r="AMH54" s="6" t="n">
        <v>241</v>
      </c>
      <c r="AMI54" s="6" t="n">
        <v>7</v>
      </c>
      <c r="AMJ54" s="6" t="n">
        <v>57</v>
      </c>
    </row>
    <row r="55" s="2" customFormat="true" ht="15.25" hidden="false" customHeight="false" outlineLevel="0" collapsed="false">
      <c r="A55" s="82" t="n">
        <v>43914</v>
      </c>
      <c r="B55" s="7" t="n">
        <v>378524</v>
      </c>
      <c r="C55" s="6" t="n">
        <f aca="false">(B55-B54)</f>
        <v>42982</v>
      </c>
      <c r="D55" s="7" t="n">
        <v>16491</v>
      </c>
      <c r="E55" s="6" t="n">
        <f aca="false">(D55-D54)</f>
        <v>1880</v>
      </c>
      <c r="F55" s="7" t="n">
        <v>101584</v>
      </c>
      <c r="G55" s="7" t="n">
        <v>260317</v>
      </c>
      <c r="H55" s="7" t="n">
        <v>12211</v>
      </c>
      <c r="I55" s="6"/>
      <c r="J55" s="6" t="n">
        <v>296723</v>
      </c>
      <c r="K55" s="71" t="n">
        <f aca="false">J55-J54</f>
        <v>42882</v>
      </c>
      <c r="L55" s="6" t="n">
        <v>13215</v>
      </c>
      <c r="M55" s="71" t="n">
        <f aca="false">L55-L54</f>
        <v>1871</v>
      </c>
      <c r="N55" s="6" t="n">
        <v>8961</v>
      </c>
      <c r="O55" s="6" t="n">
        <v>64</v>
      </c>
      <c r="P55" s="6" t="n">
        <v>111</v>
      </c>
      <c r="Q55" s="6" t="n">
        <v>7</v>
      </c>
      <c r="R55" s="6" t="n">
        <v>3166</v>
      </c>
      <c r="S55" s="6" t="n">
        <v>5684</v>
      </c>
      <c r="T55" s="6" t="n">
        <v>59</v>
      </c>
      <c r="U55" s="6" t="n">
        <v>175</v>
      </c>
      <c r="V55" s="6"/>
      <c r="W55" s="6" t="n">
        <v>348582</v>
      </c>
      <c r="X55" s="6"/>
      <c r="Y55" s="6" t="n">
        <v>63927</v>
      </c>
      <c r="Z55" s="6" t="n">
        <v>4789</v>
      </c>
      <c r="AA55" s="6" t="n">
        <v>6077</v>
      </c>
      <c r="AB55" s="6" t="n">
        <v>601</v>
      </c>
      <c r="AC55" s="6" t="n">
        <v>7432</v>
      </c>
      <c r="AD55" s="6" t="n">
        <v>50418</v>
      </c>
      <c r="AE55" s="6" t="n">
        <v>3204</v>
      </c>
      <c r="AF55" s="6" t="n">
        <v>1057</v>
      </c>
      <c r="AG55" s="6"/>
      <c r="AH55" s="94" t="n">
        <v>275468</v>
      </c>
      <c r="AI55" s="6"/>
      <c r="AJ55" s="6" t="n">
        <v>23049</v>
      </c>
      <c r="AK55" s="6" t="n">
        <v>1411</v>
      </c>
      <c r="AL55" s="6" t="n">
        <v>1812</v>
      </c>
      <c r="AM55" s="6" t="n">
        <v>127</v>
      </c>
      <c r="AN55" s="6" t="n">
        <v>8376</v>
      </c>
      <c r="AO55" s="6" t="n">
        <v>12861</v>
      </c>
      <c r="AP55" s="6" t="n">
        <v>0</v>
      </c>
      <c r="AQ55" s="6" t="n">
        <v>274</v>
      </c>
      <c r="AR55" s="6"/>
      <c r="AS55" s="6"/>
      <c r="AT55" s="6"/>
      <c r="AU55" s="6" t="n">
        <v>19856</v>
      </c>
      <c r="AV55" s="6" t="n">
        <v>3838</v>
      </c>
      <c r="AW55" s="6" t="n">
        <v>860</v>
      </c>
      <c r="AX55" s="6" t="n">
        <v>186</v>
      </c>
      <c r="AY55" s="6" t="n">
        <v>2200</v>
      </c>
      <c r="AZ55" s="6" t="n">
        <v>16796</v>
      </c>
      <c r="BA55" s="6" t="n">
        <v>2082</v>
      </c>
      <c r="BB55" s="6" t="n">
        <v>304</v>
      </c>
      <c r="BC55" s="6"/>
      <c r="BD55" s="6"/>
      <c r="BE55" s="6"/>
      <c r="BF55" s="6" t="n">
        <v>29056</v>
      </c>
      <c r="BG55" s="6" t="n">
        <v>4204</v>
      </c>
      <c r="BH55" s="6" t="n">
        <v>123</v>
      </c>
      <c r="BI55" s="6" t="n">
        <v>29</v>
      </c>
      <c r="BJ55" s="6" t="n">
        <v>453</v>
      </c>
      <c r="BK55" s="6" t="n">
        <v>28480</v>
      </c>
      <c r="BL55" s="6" t="n">
        <v>23</v>
      </c>
      <c r="BM55" s="6" t="n">
        <v>347</v>
      </c>
      <c r="BN55" s="6"/>
      <c r="BO55" s="6"/>
      <c r="BP55" s="6"/>
      <c r="BQ55" s="6" t="n">
        <v>35136</v>
      </c>
      <c r="BR55" s="6" t="n">
        <v>6533</v>
      </c>
      <c r="BS55" s="6" t="n">
        <v>2311</v>
      </c>
      <c r="BT55" s="6" t="n">
        <v>555</v>
      </c>
      <c r="BU55" s="6" t="n">
        <v>3355</v>
      </c>
      <c r="BV55" s="6" t="n">
        <v>29470</v>
      </c>
      <c r="BW55" s="6" t="n">
        <v>2355</v>
      </c>
      <c r="BX55" s="6" t="n">
        <v>751</v>
      </c>
      <c r="BY55" s="6"/>
      <c r="BZ55" s="6"/>
      <c r="CA55" s="6"/>
      <c r="CB55" s="6" t="n">
        <v>1128</v>
      </c>
      <c r="CC55" s="6" t="n">
        <v>42</v>
      </c>
      <c r="CD55" s="6" t="n">
        <v>42</v>
      </c>
      <c r="CE55" s="6" t="n">
        <v>6</v>
      </c>
      <c r="CF55" s="6" t="n">
        <v>235</v>
      </c>
      <c r="CG55" s="6" t="n">
        <v>851</v>
      </c>
      <c r="CH55" s="6" t="n">
        <v>49</v>
      </c>
      <c r="CI55" s="6" t="n">
        <v>9</v>
      </c>
      <c r="CJ55" s="6"/>
      <c r="CK55" s="6" t="n">
        <v>22430</v>
      </c>
      <c r="CL55" s="6"/>
      <c r="CM55" s="6" t="n">
        <v>43449</v>
      </c>
      <c r="CN55" s="6" t="n">
        <v>11093</v>
      </c>
      <c r="CO55" s="6" t="n">
        <v>545</v>
      </c>
      <c r="CP55" s="6" t="n">
        <v>131</v>
      </c>
      <c r="CQ55" s="6" t="n">
        <v>295</v>
      </c>
      <c r="CR55" s="6" t="n">
        <v>42609</v>
      </c>
      <c r="CS55" s="6" t="n">
        <v>1040</v>
      </c>
      <c r="CT55" s="6" t="n">
        <v>131</v>
      </c>
      <c r="CU55" s="6"/>
      <c r="CV55" s="6" t="n">
        <v>279473</v>
      </c>
      <c r="CW55" s="6"/>
      <c r="CX55" s="6" t="n">
        <v>8795</v>
      </c>
      <c r="CY55" s="6" t="n">
        <v>1321</v>
      </c>
      <c r="CZ55" s="6" t="n">
        <v>120</v>
      </c>
      <c r="DA55" s="6" t="n">
        <v>22</v>
      </c>
      <c r="DB55" s="6" t="n">
        <v>131</v>
      </c>
      <c r="DC55" s="6" t="n">
        <v>8544</v>
      </c>
      <c r="DD55" s="6" t="n">
        <v>141</v>
      </c>
      <c r="DE55" s="6" t="n">
        <v>1016</v>
      </c>
      <c r="DF55" s="6"/>
      <c r="DG55" s="6"/>
      <c r="DH55" s="6"/>
      <c r="DI55" s="6" t="n">
        <v>6650</v>
      </c>
      <c r="DJ55" s="6" t="n">
        <v>967</v>
      </c>
      <c r="DK55" s="6" t="n">
        <v>335</v>
      </c>
      <c r="DL55" s="6" t="n">
        <v>54</v>
      </c>
      <c r="DM55" s="6" t="n">
        <v>135</v>
      </c>
      <c r="DN55" s="6" t="n">
        <v>6180</v>
      </c>
      <c r="DO55" s="6" t="n">
        <v>20</v>
      </c>
      <c r="DP55" s="6" t="n">
        <v>98</v>
      </c>
      <c r="DQ55" s="6"/>
      <c r="DR55" s="6"/>
      <c r="DS55" s="6"/>
      <c r="DT55" s="6" t="n">
        <v>2046</v>
      </c>
      <c r="DU55" s="6" t="n">
        <v>115</v>
      </c>
      <c r="DV55" s="6" t="n">
        <v>25</v>
      </c>
      <c r="DW55" s="6" t="n">
        <v>4</v>
      </c>
      <c r="DX55" s="6" t="n">
        <v>16</v>
      </c>
      <c r="DY55" s="6" t="n">
        <v>2005</v>
      </c>
      <c r="DZ55" s="6" t="n">
        <v>104</v>
      </c>
      <c r="EA55" s="6" t="n">
        <v>203</v>
      </c>
      <c r="EB55" s="6"/>
      <c r="EC55" s="6"/>
      <c r="ED55" s="6"/>
      <c r="EE55" s="6" t="n">
        <v>4749</v>
      </c>
      <c r="EF55" s="6" t="n">
        <v>545</v>
      </c>
      <c r="EG55" s="6" t="n">
        <v>213</v>
      </c>
      <c r="EH55" s="6" t="n">
        <v>34</v>
      </c>
      <c r="EI55" s="6" t="n">
        <v>2</v>
      </c>
      <c r="EJ55" s="6" t="n">
        <v>4534</v>
      </c>
      <c r="EK55" s="6" t="n">
        <v>435</v>
      </c>
      <c r="EL55" s="6" t="n">
        <v>277</v>
      </c>
      <c r="EM55" s="6"/>
      <c r="EN55" s="6"/>
      <c r="EO55" s="6"/>
      <c r="EP55" s="6" t="n">
        <v>2621</v>
      </c>
      <c r="EQ55" s="6" t="n">
        <v>358</v>
      </c>
      <c r="ER55" s="6" t="n">
        <v>10</v>
      </c>
      <c r="ES55" s="6" t="n">
        <v>3</v>
      </c>
      <c r="ET55" s="6" t="n">
        <v>6</v>
      </c>
      <c r="EU55" s="6" t="n">
        <v>2605</v>
      </c>
      <c r="EV55" s="6" t="n">
        <v>41</v>
      </c>
      <c r="EW55" s="6" t="n">
        <v>483</v>
      </c>
      <c r="EX55" s="6"/>
      <c r="EY55" s="6"/>
      <c r="EZ55" s="6"/>
      <c r="FA55" s="6" t="n">
        <v>1450</v>
      </c>
      <c r="FB55" s="6" t="n">
        <v>55</v>
      </c>
      <c r="FC55" s="6" t="n">
        <v>24</v>
      </c>
      <c r="FD55" s="6" t="n">
        <v>11</v>
      </c>
      <c r="FE55" s="6" t="n">
        <v>1</v>
      </c>
      <c r="FF55" s="6" t="n">
        <v>1425</v>
      </c>
      <c r="FG55" s="6" t="n">
        <v>55</v>
      </c>
      <c r="FH55" s="6" t="n">
        <v>250</v>
      </c>
      <c r="FI55" s="6"/>
      <c r="FJ55" s="6"/>
      <c r="FK55" s="6"/>
      <c r="FL55" s="6" t="n">
        <v>3743</v>
      </c>
      <c r="FM55" s="6" t="n">
        <v>342</v>
      </c>
      <c r="FN55" s="6" t="n">
        <v>88</v>
      </c>
      <c r="FO55" s="6" t="n">
        <v>13</v>
      </c>
      <c r="FP55" s="6" t="n">
        <v>401</v>
      </c>
      <c r="FQ55" s="6" t="n">
        <v>3254</v>
      </c>
      <c r="FR55" s="6" t="n">
        <v>322</v>
      </c>
      <c r="FS55" s="6" t="n">
        <v>323</v>
      </c>
      <c r="FT55" s="6"/>
      <c r="FU55" s="6"/>
      <c r="FV55" s="6"/>
      <c r="FW55" s="6" t="n">
        <v>4474</v>
      </c>
      <c r="FX55" s="6" t="n">
        <v>894</v>
      </c>
      <c r="FY55" s="6" t="n">
        <v>21</v>
      </c>
      <c r="FZ55" s="6" t="n">
        <v>5</v>
      </c>
      <c r="GA55" s="6" t="n">
        <v>9</v>
      </c>
      <c r="GB55" s="6" t="n">
        <v>4444</v>
      </c>
      <c r="GC55" s="6" t="n">
        <v>14</v>
      </c>
      <c r="GD55" s="6" t="n">
        <v>497</v>
      </c>
      <c r="GE55" s="6"/>
      <c r="GF55" s="6"/>
      <c r="GG55" s="6"/>
      <c r="GH55" s="6" t="n">
        <v>501</v>
      </c>
      <c r="GI55" s="6" t="n">
        <v>7</v>
      </c>
      <c r="GJ55" s="6" t="n">
        <v>0</v>
      </c>
      <c r="GK55" s="6" t="n">
        <v>0</v>
      </c>
      <c r="GL55" s="6" t="n">
        <v>33</v>
      </c>
      <c r="GM55" s="6" t="n">
        <v>468</v>
      </c>
      <c r="GN55" s="6" t="n">
        <v>6</v>
      </c>
      <c r="GO55" s="6" t="n">
        <v>174</v>
      </c>
      <c r="GP55" s="6"/>
      <c r="GQ55" s="6"/>
      <c r="GR55" s="6"/>
      <c r="GS55" s="6" t="n">
        <v>377</v>
      </c>
      <c r="GT55" s="6" t="n">
        <v>43</v>
      </c>
      <c r="GU55" s="6" t="n">
        <v>2</v>
      </c>
      <c r="GV55" s="6" t="n">
        <v>0</v>
      </c>
      <c r="GW55" s="6" t="n">
        <v>164</v>
      </c>
      <c r="GX55" s="6" t="n">
        <v>211</v>
      </c>
      <c r="GY55" s="6" t="n">
        <v>3</v>
      </c>
      <c r="GZ55" s="6" t="n">
        <v>222</v>
      </c>
      <c r="HA55" s="6"/>
      <c r="HB55" s="6"/>
      <c r="HC55" s="6"/>
      <c r="HD55" s="6" t="n">
        <v>509</v>
      </c>
      <c r="HE55" s="6" t="n">
        <v>54</v>
      </c>
      <c r="HF55" s="6" t="n">
        <v>2</v>
      </c>
      <c r="HG55" s="6" t="n">
        <v>0</v>
      </c>
      <c r="HH55" s="6" t="n">
        <v>152</v>
      </c>
      <c r="HI55" s="6" t="n">
        <v>355</v>
      </c>
      <c r="HJ55" s="6" t="n">
        <v>14</v>
      </c>
      <c r="HK55" s="6" t="n">
        <v>87</v>
      </c>
      <c r="HL55" s="6"/>
      <c r="HM55" s="6"/>
      <c r="HN55" s="6"/>
      <c r="HO55" s="6" t="n">
        <v>1518</v>
      </c>
      <c r="HP55" s="6" t="n">
        <v>212</v>
      </c>
      <c r="HQ55" s="6" t="n">
        <v>14</v>
      </c>
      <c r="HR55" s="6" t="n">
        <v>4</v>
      </c>
      <c r="HS55" s="6" t="n">
        <v>159</v>
      </c>
      <c r="HT55" s="6" t="n">
        <v>1345</v>
      </c>
      <c r="HU55" s="6" t="n">
        <v>57</v>
      </c>
      <c r="HV55" s="6" t="n">
        <v>47</v>
      </c>
      <c r="HW55" s="6"/>
      <c r="HX55" s="6"/>
      <c r="HY55" s="6"/>
      <c r="HZ55" s="6"/>
      <c r="IA55" s="82" t="n">
        <v>43914</v>
      </c>
      <c r="IB55" s="6" t="n">
        <v>749</v>
      </c>
      <c r="IC55" s="47" t="n">
        <v>115</v>
      </c>
      <c r="ID55" s="6" t="n">
        <v>8</v>
      </c>
      <c r="IE55" s="48" t="n">
        <v>1</v>
      </c>
      <c r="IF55" s="6" t="n">
        <v>13</v>
      </c>
      <c r="IG55" s="6" t="n">
        <v>728</v>
      </c>
      <c r="IH55" s="6" t="n">
        <v>3</v>
      </c>
      <c r="II55" s="6" t="n">
        <v>20</v>
      </c>
      <c r="IM55" s="6" t="n">
        <v>746</v>
      </c>
      <c r="IN55" s="47" t="n">
        <v>114</v>
      </c>
      <c r="IO55" s="6" t="n">
        <v>2</v>
      </c>
      <c r="IP55" s="48" t="n">
        <v>1</v>
      </c>
      <c r="IQ55" s="6" t="n">
        <v>11</v>
      </c>
      <c r="IR55" s="6" t="n">
        <v>733</v>
      </c>
      <c r="IS55" s="6" t="n">
        <v>7</v>
      </c>
      <c r="IT55" s="6" t="n">
        <v>39</v>
      </c>
      <c r="IX55" s="6" t="n">
        <v>562</v>
      </c>
      <c r="IY55" s="47" t="n">
        <v>51</v>
      </c>
      <c r="IZ55" s="6"/>
      <c r="JA55" s="6"/>
      <c r="JB55" s="6" t="n">
        <v>19</v>
      </c>
      <c r="JC55" s="6" t="n">
        <v>543</v>
      </c>
      <c r="JD55" s="6"/>
      <c r="JE55" s="6" t="n">
        <v>16</v>
      </c>
      <c r="JH55" s="55"/>
      <c r="JI55" s="6" t="n">
        <v>579</v>
      </c>
      <c r="JJ55" s="47" t="n">
        <v>65</v>
      </c>
      <c r="JK55" s="6" t="n">
        <v>49</v>
      </c>
      <c r="JL55" s="48" t="n">
        <v>1</v>
      </c>
      <c r="JM55" s="6" t="n">
        <v>30</v>
      </c>
      <c r="JN55" s="6" t="n">
        <v>500</v>
      </c>
      <c r="JO55" s="6"/>
      <c r="JP55" s="6" t="n">
        <v>2</v>
      </c>
      <c r="JR55" s="55"/>
      <c r="JS55" s="55"/>
      <c r="JT55" s="6" t="n">
        <v>499</v>
      </c>
      <c r="JU55" s="47" t="n">
        <v>103</v>
      </c>
      <c r="JV55" s="6" t="n">
        <v>10</v>
      </c>
      <c r="JW55" s="48" t="n">
        <v>3</v>
      </c>
      <c r="JX55" s="6" t="n">
        <v>34</v>
      </c>
      <c r="JY55" s="6" t="n">
        <v>455</v>
      </c>
      <c r="JZ55" s="6"/>
      <c r="KA55" s="6" t="n">
        <v>0.4</v>
      </c>
      <c r="KC55" s="55"/>
      <c r="KD55" s="55"/>
      <c r="KE55" s="6" t="n">
        <v>395</v>
      </c>
      <c r="KF55" s="47" t="n">
        <v>32</v>
      </c>
      <c r="KG55" s="6" t="n">
        <v>5</v>
      </c>
      <c r="KH55" s="6" t="n">
        <v>0</v>
      </c>
      <c r="KI55" s="6" t="n">
        <v>1</v>
      </c>
      <c r="KJ55" s="6" t="n">
        <v>389</v>
      </c>
      <c r="KK55" s="6" t="n">
        <v>19</v>
      </c>
      <c r="KL55" s="6" t="n">
        <v>12</v>
      </c>
      <c r="KN55" s="55"/>
      <c r="KO55" s="55"/>
      <c r="KP55" s="6" t="n">
        <v>462</v>
      </c>
      <c r="KQ55" s="47" t="n">
        <v>82</v>
      </c>
      <c r="KR55" s="6" t="n">
        <v>33</v>
      </c>
      <c r="KS55" s="48" t="n">
        <v>8</v>
      </c>
      <c r="KT55" s="6" t="n">
        <v>18</v>
      </c>
      <c r="KU55" s="6" t="n">
        <v>411</v>
      </c>
      <c r="KV55" s="6" t="n">
        <v>1</v>
      </c>
      <c r="KW55" s="6" t="n">
        <v>4</v>
      </c>
      <c r="KY55" s="55"/>
      <c r="KZ55" s="55"/>
      <c r="LA55" s="6" t="n">
        <v>438</v>
      </c>
      <c r="LB55" s="47" t="n">
        <v>71</v>
      </c>
      <c r="LC55" s="6" t="n">
        <v>1</v>
      </c>
      <c r="LD55" s="6" t="n">
        <v>0</v>
      </c>
      <c r="LE55" s="6" t="n">
        <v>17</v>
      </c>
      <c r="LF55" s="6" t="n">
        <v>420</v>
      </c>
      <c r="LG55" s="6"/>
      <c r="LH55" s="6" t="n">
        <v>3</v>
      </c>
      <c r="LK55" s="55"/>
      <c r="LL55" s="6" t="n">
        <v>875</v>
      </c>
      <c r="LM55" s="47" t="n">
        <v>99</v>
      </c>
      <c r="LN55" s="6" t="n">
        <v>6</v>
      </c>
      <c r="LO55" s="48" t="n">
        <v>2</v>
      </c>
      <c r="LP55" s="6" t="n">
        <v>13</v>
      </c>
      <c r="LQ55" s="6" t="n">
        <v>856</v>
      </c>
      <c r="LR55" s="6"/>
      <c r="LS55" s="6" t="n">
        <v>4</v>
      </c>
      <c r="LT55" s="55"/>
      <c r="LU55" s="55"/>
      <c r="LV55" s="55"/>
      <c r="LW55" s="43" t="n">
        <v>10</v>
      </c>
      <c r="LX55" s="43" t="n">
        <v>0</v>
      </c>
      <c r="LY55" s="43"/>
      <c r="LZ55" s="43"/>
      <c r="MA55" s="43"/>
      <c r="MB55" s="43" t="n">
        <v>10</v>
      </c>
      <c r="MC55" s="43"/>
      <c r="MD55" s="43" t="n">
        <v>3</v>
      </c>
      <c r="MH55" s="43" t="n">
        <v>2</v>
      </c>
      <c r="MI55" s="43" t="n">
        <v>2</v>
      </c>
      <c r="MJ55" s="43"/>
      <c r="MK55" s="43"/>
      <c r="ML55" s="43"/>
      <c r="MM55" s="43" t="n">
        <v>2</v>
      </c>
      <c r="MN55" s="43"/>
      <c r="MO55" s="43" t="n">
        <v>0.04</v>
      </c>
      <c r="MS55" s="43" t="n">
        <v>721</v>
      </c>
      <c r="MT55" s="43" t="n">
        <v>122</v>
      </c>
      <c r="MU55" s="43" t="n">
        <v>1</v>
      </c>
      <c r="MV55" s="43"/>
      <c r="MW55" s="43" t="n">
        <v>52</v>
      </c>
      <c r="MX55" s="43" t="n">
        <v>668</v>
      </c>
      <c r="MY55" s="43" t="n">
        <v>7</v>
      </c>
      <c r="MZ55" s="43" t="n">
        <v>10</v>
      </c>
      <c r="NO55" s="43" t="n">
        <v>87</v>
      </c>
      <c r="NP55" s="43" t="n">
        <v>3</v>
      </c>
      <c r="NQ55" s="43"/>
      <c r="NR55" s="43"/>
      <c r="NS55" s="43" t="n">
        <v>2</v>
      </c>
      <c r="NT55" s="43" t="n">
        <v>85</v>
      </c>
      <c r="NU55" s="43" t="n">
        <v>1</v>
      </c>
      <c r="NV55" s="43" t="n">
        <v>5</v>
      </c>
      <c r="NZ55" s="43" t="n">
        <v>123</v>
      </c>
      <c r="OA55" s="43" t="n">
        <v>10</v>
      </c>
      <c r="OB55" s="43"/>
      <c r="OC55" s="43"/>
      <c r="OD55" s="43" t="n">
        <v>17</v>
      </c>
      <c r="OE55" s="43" t="n">
        <v>106</v>
      </c>
      <c r="OF55" s="43" t="n">
        <v>2</v>
      </c>
      <c r="OG55" s="43" t="n">
        <v>1</v>
      </c>
      <c r="OK55" s="43" t="n">
        <v>91</v>
      </c>
      <c r="OL55" s="43" t="n">
        <v>3</v>
      </c>
      <c r="OM55" s="43"/>
      <c r="ON55" s="43"/>
      <c r="OO55" s="43" t="n">
        <v>2</v>
      </c>
      <c r="OP55" s="43" t="n">
        <v>89</v>
      </c>
      <c r="OQ55" s="43" t="n">
        <v>2</v>
      </c>
      <c r="OR55" s="43" t="n">
        <v>208</v>
      </c>
      <c r="OV55" s="43" t="n">
        <v>266</v>
      </c>
      <c r="OW55" s="43" t="n">
        <v>33</v>
      </c>
      <c r="OX55" s="43" t="n">
        <v>23</v>
      </c>
      <c r="OY55" s="43" t="n">
        <v>3</v>
      </c>
      <c r="OZ55" s="43" t="n">
        <v>62</v>
      </c>
      <c r="PA55" s="43" t="n">
        <v>181</v>
      </c>
      <c r="PB55" s="43"/>
      <c r="PC55" s="43" t="n">
        <v>7</v>
      </c>
      <c r="PG55" s="46" t="n">
        <v>1529</v>
      </c>
      <c r="PH55" s="43" t="n">
        <v>293</v>
      </c>
      <c r="PI55" s="43" t="n">
        <v>37</v>
      </c>
      <c r="PJ55" s="43" t="n">
        <v>7</v>
      </c>
      <c r="PK55" s="43"/>
      <c r="PL55" s="46" t="n">
        <v>1492</v>
      </c>
      <c r="PM55" s="43"/>
      <c r="PN55" s="43" t="n">
        <v>18</v>
      </c>
      <c r="PR55" s="43" t="n">
        <v>1</v>
      </c>
      <c r="PS55" s="43" t="n">
        <v>0</v>
      </c>
      <c r="PT55" s="43"/>
      <c r="PU55" s="43"/>
      <c r="PV55" s="43"/>
      <c r="PW55" s="43" t="n">
        <v>1</v>
      </c>
      <c r="PX55" s="43"/>
      <c r="PY55" s="43" t="n">
        <v>0.06</v>
      </c>
      <c r="QC55" s="43" t="n">
        <v>127</v>
      </c>
      <c r="QD55" s="43" t="n">
        <v>15</v>
      </c>
      <c r="QE55" s="43"/>
      <c r="QF55" s="43"/>
      <c r="QG55" s="43" t="n">
        <v>1</v>
      </c>
      <c r="QH55" s="43" t="n">
        <v>126</v>
      </c>
      <c r="QI55" s="43"/>
      <c r="QJ55" s="43" t="n">
        <v>12</v>
      </c>
      <c r="QN55" s="43" t="n">
        <v>267</v>
      </c>
      <c r="QO55" s="43" t="n">
        <v>19</v>
      </c>
      <c r="QP55" s="43" t="n">
        <v>4</v>
      </c>
      <c r="QQ55" s="43" t="n">
        <v>0</v>
      </c>
      <c r="QR55" s="43" t="n">
        <v>8</v>
      </c>
      <c r="QS55" s="43" t="n">
        <v>255</v>
      </c>
      <c r="QT55" s="43" t="n">
        <v>4</v>
      </c>
      <c r="QU55" s="43" t="n">
        <v>39</v>
      </c>
      <c r="QY55" s="46" t="n">
        <v>1442</v>
      </c>
      <c r="QZ55" s="43" t="n">
        <v>371</v>
      </c>
      <c r="RA55" s="43" t="n">
        <v>1</v>
      </c>
      <c r="RB55" s="43"/>
      <c r="RC55" s="43" t="n">
        <v>41</v>
      </c>
      <c r="RD55" s="46" t="n">
        <v>1400</v>
      </c>
      <c r="RE55" s="43" t="n">
        <v>29</v>
      </c>
      <c r="RF55" s="43" t="n">
        <v>167</v>
      </c>
      <c r="RJ55" s="43" t="n">
        <v>59</v>
      </c>
      <c r="RK55" s="43" t="n">
        <v>0</v>
      </c>
      <c r="RL55" s="43"/>
      <c r="RM55" s="43"/>
      <c r="RN55" s="43" t="n">
        <v>17</v>
      </c>
      <c r="RO55" s="43" t="n">
        <v>42</v>
      </c>
      <c r="RP55" s="43"/>
      <c r="RQ55" s="43" t="n">
        <v>12</v>
      </c>
      <c r="SF55" s="43" t="n">
        <v>66</v>
      </c>
      <c r="SG55" s="43" t="n">
        <v>11</v>
      </c>
      <c r="SH55" s="43"/>
      <c r="SI55" s="43"/>
      <c r="SJ55" s="43" t="n">
        <v>17</v>
      </c>
      <c r="SK55" s="43" t="n">
        <v>49</v>
      </c>
      <c r="SL55" s="43"/>
      <c r="SM55" s="43" t="n">
        <v>13</v>
      </c>
      <c r="SQ55" s="43" t="n">
        <v>198</v>
      </c>
      <c r="SR55" s="43" t="n">
        <v>45</v>
      </c>
      <c r="SS55" s="43" t="n">
        <v>2</v>
      </c>
      <c r="ST55" s="43"/>
      <c r="SU55" s="43" t="n">
        <v>41</v>
      </c>
      <c r="SV55" s="43" t="n">
        <v>155</v>
      </c>
      <c r="SW55" s="43" t="n">
        <v>2</v>
      </c>
      <c r="SX55" s="43" t="n">
        <v>20</v>
      </c>
      <c r="TB55" s="43" t="n">
        <v>189</v>
      </c>
      <c r="TC55" s="43" t="n">
        <v>1</v>
      </c>
      <c r="TD55" s="43"/>
      <c r="TE55" s="43"/>
      <c r="TF55" s="43" t="n">
        <v>30</v>
      </c>
      <c r="TG55" s="43" t="n">
        <v>159</v>
      </c>
      <c r="TH55" s="43" t="n">
        <v>5</v>
      </c>
      <c r="TI55" s="43" t="n">
        <v>44</v>
      </c>
      <c r="TM55" s="43" t="n">
        <v>695</v>
      </c>
      <c r="TN55" s="43" t="n">
        <v>71</v>
      </c>
      <c r="TO55" s="43" t="n">
        <v>17</v>
      </c>
      <c r="TP55" s="43" t="n">
        <v>2</v>
      </c>
      <c r="TQ55" s="43" t="n">
        <v>29</v>
      </c>
      <c r="TR55" s="43" t="n">
        <v>649</v>
      </c>
      <c r="TS55" s="43" t="n">
        <v>35</v>
      </c>
      <c r="TT55" s="43" t="n">
        <v>67</v>
      </c>
      <c r="TX55" s="43" t="n">
        <v>116</v>
      </c>
      <c r="TY55" s="43" t="n">
        <v>21</v>
      </c>
      <c r="TZ55" s="43" t="n">
        <v>1</v>
      </c>
      <c r="UA55" s="43"/>
      <c r="UB55" s="43" t="n">
        <v>3</v>
      </c>
      <c r="UC55" s="43" t="n">
        <v>112</v>
      </c>
      <c r="UD55" s="43" t="n">
        <v>3</v>
      </c>
      <c r="UE55" s="43" t="n">
        <v>96</v>
      </c>
      <c r="UT55" s="43" t="n">
        <v>33</v>
      </c>
      <c r="UU55" s="43" t="n">
        <v>6</v>
      </c>
      <c r="UV55" s="43" t="n">
        <v>3</v>
      </c>
      <c r="UW55" s="43" t="n">
        <v>1</v>
      </c>
      <c r="UX55" s="43" t="n">
        <v>5</v>
      </c>
      <c r="UY55" s="43" t="n">
        <v>25</v>
      </c>
      <c r="UZ55" s="43"/>
      <c r="VA55" s="43" t="n">
        <v>0.2</v>
      </c>
      <c r="VE55" s="43" t="n">
        <v>40</v>
      </c>
      <c r="VF55" s="43" t="n">
        <v>0</v>
      </c>
      <c r="VG55" s="43" t="n">
        <v>1</v>
      </c>
      <c r="VH55" s="43"/>
      <c r="VI55" s="43" t="n">
        <v>1</v>
      </c>
      <c r="VJ55" s="43" t="n">
        <v>38</v>
      </c>
      <c r="VK55" s="43"/>
      <c r="VL55" s="43" t="n">
        <v>1</v>
      </c>
      <c r="VP55" s="43" t="n">
        <v>97</v>
      </c>
      <c r="VQ55" s="43" t="n">
        <v>15</v>
      </c>
      <c r="VR55" s="43"/>
      <c r="VS55" s="43"/>
      <c r="VT55" s="43" t="n">
        <v>2</v>
      </c>
      <c r="VU55" s="43" t="n">
        <v>95</v>
      </c>
      <c r="VV55" s="43" t="n">
        <v>2</v>
      </c>
      <c r="VW55" s="43" t="n">
        <v>5</v>
      </c>
      <c r="WA55" s="43" t="n">
        <v>13</v>
      </c>
      <c r="WB55" s="43"/>
      <c r="WC55" s="43"/>
      <c r="WD55" s="43"/>
      <c r="WE55" s="43" t="n">
        <v>5</v>
      </c>
      <c r="WF55" s="43" t="n">
        <v>8</v>
      </c>
      <c r="WG55" s="43"/>
      <c r="WH55" s="43" t="n">
        <v>24</v>
      </c>
      <c r="WL55" s="43" t="n">
        <v>2</v>
      </c>
      <c r="WM55" s="43" t="n">
        <v>1</v>
      </c>
      <c r="WN55" s="43"/>
      <c r="WO55" s="43"/>
      <c r="WP55" s="43" t="n">
        <v>1</v>
      </c>
      <c r="WQ55" s="43" t="n">
        <v>1</v>
      </c>
      <c r="WR55" s="43"/>
      <c r="WS55" s="43" t="n">
        <v>0.07</v>
      </c>
      <c r="WW55" s="43" t="n">
        <v>2</v>
      </c>
      <c r="WX55" s="43"/>
      <c r="WY55" s="43"/>
      <c r="WZ55" s="43"/>
      <c r="XA55" s="43"/>
      <c r="XB55" s="43" t="n">
        <v>2</v>
      </c>
      <c r="XC55" s="43"/>
      <c r="XD55" s="43" t="n">
        <v>3</v>
      </c>
      <c r="XH55" s="43" t="n">
        <v>62</v>
      </c>
      <c r="XI55" s="43" t="n">
        <v>3</v>
      </c>
      <c r="XJ55" s="43"/>
      <c r="XK55" s="43"/>
      <c r="XL55" s="43"/>
      <c r="XM55" s="43" t="n">
        <v>62</v>
      </c>
      <c r="XN55" s="43"/>
      <c r="XO55" s="43" t="n">
        <v>3</v>
      </c>
      <c r="XS55" s="43" t="n">
        <v>46</v>
      </c>
      <c r="XT55" s="43" t="n">
        <v>3</v>
      </c>
      <c r="XU55" s="43"/>
      <c r="XV55" s="43"/>
      <c r="XW55" s="43"/>
      <c r="XX55" s="43" t="n">
        <v>46</v>
      </c>
      <c r="XY55" s="43"/>
      <c r="XZ55" s="43" t="n">
        <v>1</v>
      </c>
      <c r="YZ55" s="43" t="n">
        <v>16</v>
      </c>
      <c r="ZA55" s="43" t="n">
        <v>2</v>
      </c>
      <c r="ZB55" s="43"/>
      <c r="ZC55" s="43"/>
      <c r="ZD55" s="43"/>
      <c r="ZE55" s="43" t="n">
        <v>16</v>
      </c>
      <c r="ZF55" s="43"/>
      <c r="ZG55" s="43" t="n">
        <v>2</v>
      </c>
      <c r="ZK55" s="43" t="n">
        <v>73</v>
      </c>
      <c r="ZL55" s="43" t="n">
        <v>0</v>
      </c>
      <c r="ZM55" s="43" t="n">
        <v>3</v>
      </c>
      <c r="ZN55" s="43"/>
      <c r="ZO55" s="43" t="n">
        <v>1</v>
      </c>
      <c r="ZP55" s="43" t="n">
        <v>69</v>
      </c>
      <c r="ZQ55" s="43"/>
      <c r="ZR55" s="43" t="n">
        <v>2</v>
      </c>
      <c r="ZV55" s="43" t="n">
        <v>81</v>
      </c>
      <c r="ZW55" s="43" t="n">
        <v>5</v>
      </c>
      <c r="ZX55" s="43"/>
      <c r="ZY55" s="43"/>
      <c r="ZZ55" s="43" t="n">
        <v>22</v>
      </c>
      <c r="AAA55" s="43" t="n">
        <v>59</v>
      </c>
      <c r="AAB55" s="43"/>
      <c r="AAC55" s="43" t="n">
        <v>9</v>
      </c>
      <c r="AAG55" s="43" t="n">
        <v>61</v>
      </c>
      <c r="AAH55" s="43" t="n">
        <v>7</v>
      </c>
      <c r="AAI55" s="43"/>
      <c r="AAJ55" s="43"/>
      <c r="AAK55" s="43" t="n">
        <v>8</v>
      </c>
      <c r="AAL55" s="43" t="n">
        <v>53</v>
      </c>
      <c r="AAM55" s="43" t="n">
        <v>1</v>
      </c>
      <c r="AAN55" s="43" t="n">
        <v>15</v>
      </c>
      <c r="AAR55" s="43" t="n">
        <v>72</v>
      </c>
      <c r="AAS55" s="43" t="n">
        <v>7</v>
      </c>
      <c r="AAT55" s="43" t="n">
        <v>1</v>
      </c>
      <c r="AAU55" s="43"/>
      <c r="AAV55" s="43" t="n">
        <v>10</v>
      </c>
      <c r="AAW55" s="43" t="n">
        <v>61</v>
      </c>
      <c r="AAX55" s="43" t="n">
        <v>3</v>
      </c>
      <c r="AAY55" s="43" t="n">
        <v>7</v>
      </c>
      <c r="ABC55" s="43" t="n">
        <v>235</v>
      </c>
      <c r="ABD55" s="43" t="n">
        <v>41</v>
      </c>
      <c r="ABE55" s="43"/>
      <c r="ABF55" s="43"/>
      <c r="ABG55" s="43" t="n">
        <v>2</v>
      </c>
      <c r="ABH55" s="43" t="n">
        <v>233</v>
      </c>
      <c r="ABI55" s="43" t="n">
        <v>6</v>
      </c>
      <c r="ABJ55" s="43" t="n">
        <v>79</v>
      </c>
      <c r="ABN55" s="6" t="n">
        <v>109</v>
      </c>
      <c r="ABO55" s="47" t="n">
        <v>15</v>
      </c>
      <c r="ABP55" s="6" t="n">
        <v>1</v>
      </c>
      <c r="ABQ55" s="6"/>
      <c r="ABR55" s="6" t="n">
        <v>2</v>
      </c>
      <c r="ABS55" s="6" t="n">
        <v>106</v>
      </c>
      <c r="ABT55" s="6" t="n">
        <v>3</v>
      </c>
      <c r="ABU55" s="6" t="n">
        <v>27</v>
      </c>
      <c r="ABY55" s="6" t="n">
        <v>179</v>
      </c>
      <c r="ABZ55" s="47" t="n">
        <v>50</v>
      </c>
      <c r="ACA55" s="6" t="n">
        <v>1</v>
      </c>
      <c r="ACB55" s="6"/>
      <c r="ACC55" s="6" t="n">
        <v>1</v>
      </c>
      <c r="ACD55" s="6" t="n">
        <v>177</v>
      </c>
      <c r="ACE55" s="6" t="n">
        <v>1</v>
      </c>
      <c r="ACF55" s="6" t="n">
        <v>66</v>
      </c>
      <c r="ACJ55" s="6" t="n">
        <v>352</v>
      </c>
      <c r="ACK55" s="47" t="n">
        <v>26</v>
      </c>
      <c r="ACL55" s="6"/>
      <c r="ACM55" s="6"/>
      <c r="ACN55" s="6" t="n">
        <v>4</v>
      </c>
      <c r="ACO55" s="6" t="n">
        <v>348</v>
      </c>
      <c r="ACP55" s="6" t="n">
        <v>4</v>
      </c>
      <c r="ACQ55" s="6" t="n">
        <v>265</v>
      </c>
      <c r="ACU55" s="6" t="n">
        <v>180</v>
      </c>
      <c r="ACV55" s="47" t="n">
        <v>41</v>
      </c>
      <c r="ACW55" s="6"/>
      <c r="ACX55" s="6"/>
      <c r="ACY55" s="6" t="n">
        <v>1</v>
      </c>
      <c r="ACZ55" s="6" t="n">
        <v>179</v>
      </c>
      <c r="ADA55" s="6"/>
      <c r="ADB55" s="6" t="n">
        <v>95</v>
      </c>
      <c r="ADF55" s="8" t="n">
        <v>1236</v>
      </c>
      <c r="ADG55" s="47" t="n">
        <v>116</v>
      </c>
      <c r="ADH55" s="6" t="n">
        <v>1</v>
      </c>
      <c r="ADI55" s="6"/>
      <c r="ADJ55" s="6" t="n">
        <v>7</v>
      </c>
      <c r="ADK55" s="8" t="n">
        <v>1228</v>
      </c>
      <c r="ADL55" s="6" t="n">
        <v>19</v>
      </c>
      <c r="ADM55" s="6" t="n">
        <v>115</v>
      </c>
      <c r="ADQ55" s="6" t="n">
        <v>186</v>
      </c>
      <c r="ADR55" s="47" t="n">
        <v>1</v>
      </c>
      <c r="ADS55" s="6"/>
      <c r="ADT55" s="6"/>
      <c r="ADU55" s="6" t="n">
        <v>7</v>
      </c>
      <c r="ADV55" s="6" t="n">
        <v>179</v>
      </c>
      <c r="ADW55" s="6" t="n">
        <v>2</v>
      </c>
      <c r="ADX55" s="6" t="n">
        <v>34</v>
      </c>
      <c r="AEB55" s="6" t="n">
        <v>167</v>
      </c>
      <c r="AEC55" s="47" t="n">
        <v>36</v>
      </c>
      <c r="AED55" s="6" t="n">
        <v>7</v>
      </c>
      <c r="AEE55" s="48" t="n">
        <v>1</v>
      </c>
      <c r="AEF55" s="6" t="n">
        <v>16</v>
      </c>
      <c r="AEG55" s="6" t="n">
        <v>144</v>
      </c>
      <c r="AEH55" s="6" t="n">
        <v>6</v>
      </c>
      <c r="AEI55" s="6" t="n">
        <v>17</v>
      </c>
      <c r="AEM55" s="6" t="n">
        <v>442</v>
      </c>
      <c r="AEN55" s="47" t="n">
        <v>28</v>
      </c>
      <c r="AEO55" s="6" t="n">
        <v>3</v>
      </c>
      <c r="AEP55" s="48" t="n">
        <v>1</v>
      </c>
      <c r="AEQ55" s="6"/>
      <c r="AER55" s="6" t="n">
        <v>439</v>
      </c>
      <c r="AES55" s="6" t="n">
        <v>12</v>
      </c>
      <c r="AET55" s="6" t="n">
        <v>213</v>
      </c>
      <c r="AEX55" s="6" t="n">
        <v>315</v>
      </c>
      <c r="AEY55" s="47" t="n">
        <v>61</v>
      </c>
      <c r="AEZ55" s="6" t="n">
        <v>1</v>
      </c>
      <c r="AFA55" s="6"/>
      <c r="AFB55" s="6" t="n">
        <v>5</v>
      </c>
      <c r="AFC55" s="6" t="n">
        <v>309</v>
      </c>
      <c r="AFD55" s="6" t="n">
        <v>5</v>
      </c>
      <c r="AFE55" s="6" t="n">
        <v>77</v>
      </c>
      <c r="AFI55" s="6" t="n">
        <v>132</v>
      </c>
      <c r="AFJ55" s="47" t="n">
        <v>6</v>
      </c>
      <c r="AFK55" s="6" t="n">
        <v>1</v>
      </c>
      <c r="AFL55" s="6" t="n">
        <v>0</v>
      </c>
      <c r="AFM55" s="6" t="n">
        <v>2</v>
      </c>
      <c r="AFN55" s="6" t="n">
        <v>129</v>
      </c>
      <c r="AFO55" s="6" t="n">
        <v>1</v>
      </c>
      <c r="AFP55" s="6" t="n">
        <v>40</v>
      </c>
      <c r="AFT55" s="6" t="n">
        <v>27</v>
      </c>
      <c r="AFU55" s="47" t="n">
        <v>6</v>
      </c>
      <c r="AFV55" s="6" t="n">
        <v>1</v>
      </c>
      <c r="AFW55" s="48" t="n">
        <v>1</v>
      </c>
      <c r="AFX55" s="6"/>
      <c r="AFY55" s="6" t="n">
        <v>26</v>
      </c>
      <c r="AFZ55" s="6"/>
      <c r="AGA55" s="6" t="n">
        <v>43</v>
      </c>
      <c r="AGE55" s="6" t="n">
        <v>249</v>
      </c>
      <c r="AGF55" s="47" t="n">
        <v>27</v>
      </c>
      <c r="AGG55" s="6" t="n">
        <v>3</v>
      </c>
      <c r="AGH55" s="48" t="n">
        <v>1</v>
      </c>
      <c r="AGI55" s="6" t="n">
        <v>3</v>
      </c>
      <c r="AGJ55" s="6" t="n">
        <v>243</v>
      </c>
      <c r="AGK55" s="6" t="n">
        <v>12</v>
      </c>
      <c r="AGL55" s="6" t="n">
        <v>28</v>
      </c>
      <c r="AGP55" s="6" t="n">
        <v>576</v>
      </c>
      <c r="AGQ55" s="47" t="n">
        <v>143</v>
      </c>
      <c r="AGR55" s="6" t="n">
        <v>7</v>
      </c>
      <c r="AGS55" s="48" t="n">
        <v>4</v>
      </c>
      <c r="AGT55" s="6" t="n">
        <v>73</v>
      </c>
      <c r="AGU55" s="6" t="n">
        <v>496</v>
      </c>
      <c r="AGV55" s="6" t="n">
        <v>15</v>
      </c>
      <c r="AGW55" s="6" t="n">
        <v>30</v>
      </c>
      <c r="AHA55" s="6" t="n">
        <v>201</v>
      </c>
      <c r="AHB55" s="47" t="n">
        <v>14</v>
      </c>
      <c r="AHC55" s="6" t="n">
        <v>3</v>
      </c>
      <c r="AHD55" s="6"/>
      <c r="AHE55" s="6" t="n">
        <v>3</v>
      </c>
      <c r="AHF55" s="6" t="n">
        <v>195</v>
      </c>
      <c r="AHG55" s="6" t="n">
        <v>8</v>
      </c>
      <c r="AHH55" s="6" t="n">
        <v>29</v>
      </c>
      <c r="AHL55" s="6" t="n">
        <v>136</v>
      </c>
      <c r="AHM55" s="47" t="n">
        <v>21</v>
      </c>
      <c r="AHN55" s="6" t="n">
        <v>2</v>
      </c>
      <c r="AHO55" s="48" t="n">
        <v>1</v>
      </c>
      <c r="AHP55" s="6" t="n">
        <v>1</v>
      </c>
      <c r="AHQ55" s="6" t="n">
        <v>133</v>
      </c>
      <c r="AHR55" s="6" t="n">
        <v>1</v>
      </c>
      <c r="AHS55" s="6" t="n">
        <v>65</v>
      </c>
      <c r="AHW55" s="6" t="n">
        <v>104</v>
      </c>
      <c r="AHX55" s="47" t="n">
        <v>15</v>
      </c>
      <c r="AHY55" s="6" t="n">
        <v>4</v>
      </c>
      <c r="AHZ55" s="48" t="n">
        <v>2</v>
      </c>
      <c r="AIA55" s="6" t="n">
        <v>2</v>
      </c>
      <c r="AIB55" s="6" t="n">
        <v>98</v>
      </c>
      <c r="AIC55" s="6" t="n">
        <v>2</v>
      </c>
      <c r="AID55" s="6" t="n">
        <v>36</v>
      </c>
      <c r="AIH55" s="8" t="n">
        <v>2091</v>
      </c>
      <c r="AII55" s="47" t="n">
        <v>655</v>
      </c>
      <c r="AIJ55" s="6" t="n">
        <v>23</v>
      </c>
      <c r="AIK55" s="48" t="n">
        <v>3</v>
      </c>
      <c r="AIL55" s="6" t="n">
        <v>320</v>
      </c>
      <c r="AIM55" s="8" t="n">
        <v>1748</v>
      </c>
      <c r="AIN55" s="6" t="n">
        <v>1</v>
      </c>
      <c r="AIO55" s="6" t="n">
        <v>55</v>
      </c>
      <c r="AIS55" s="8" t="n">
        <v>1924</v>
      </c>
      <c r="AIT55" s="47" t="n">
        <v>378</v>
      </c>
      <c r="AIU55" s="6" t="n">
        <v>34</v>
      </c>
      <c r="AIV55" s="48" t="n">
        <v>9</v>
      </c>
      <c r="AIW55" s="6" t="n">
        <v>2</v>
      </c>
      <c r="AIX55" s="8" t="n">
        <v>1888</v>
      </c>
      <c r="AIY55" s="6" t="n">
        <v>18</v>
      </c>
      <c r="AIZ55" s="6" t="n">
        <v>9</v>
      </c>
      <c r="AJD55" s="8" t="n">
        <v>2060</v>
      </c>
      <c r="AJE55" s="47" t="n">
        <v>460</v>
      </c>
      <c r="AJF55" s="6" t="n">
        <v>23</v>
      </c>
      <c r="AJG55" s="48" t="n">
        <v>9</v>
      </c>
      <c r="AJH55" s="6" t="n">
        <v>14</v>
      </c>
      <c r="AJI55" s="8" t="n">
        <v>2023</v>
      </c>
      <c r="AJJ55" s="6" t="n">
        <v>47</v>
      </c>
      <c r="AJK55" s="6" t="n">
        <v>202</v>
      </c>
      <c r="AJO55" s="8" t="n">
        <v>1887</v>
      </c>
      <c r="AJP55" s="47" t="n">
        <v>534</v>
      </c>
      <c r="AJQ55" s="6" t="n">
        <v>7</v>
      </c>
      <c r="AJR55" s="6" t="n">
        <v>0</v>
      </c>
      <c r="AJS55" s="6" t="n">
        <v>118</v>
      </c>
      <c r="AJT55" s="8" t="n">
        <v>1762</v>
      </c>
      <c r="AJU55" s="6" t="n">
        <v>11</v>
      </c>
      <c r="AJV55" s="6" t="n">
        <v>74</v>
      </c>
      <c r="AJY55" s="2" t="n">
        <v>338000</v>
      </c>
      <c r="AJZ55" s="8" t="n">
        <v>1125</v>
      </c>
      <c r="AKA55" s="47" t="n">
        <v>219</v>
      </c>
      <c r="AKB55" s="6" t="n">
        <v>6</v>
      </c>
      <c r="AKC55" s="48" t="n">
        <v>2</v>
      </c>
      <c r="AKD55" s="6" t="n">
        <v>5</v>
      </c>
      <c r="AKE55" s="8" t="n">
        <v>1114</v>
      </c>
      <c r="AKF55" s="6" t="n">
        <v>29</v>
      </c>
      <c r="AKG55" s="6" t="n">
        <v>228</v>
      </c>
      <c r="AKK55" s="6" t="n">
        <v>981</v>
      </c>
      <c r="AKL55" s="47" t="n">
        <v>192</v>
      </c>
      <c r="AKM55" s="6" t="n">
        <v>18</v>
      </c>
      <c r="AKN55" s="48" t="n">
        <v>4</v>
      </c>
      <c r="AKO55" s="6" t="n">
        <v>3</v>
      </c>
      <c r="AKP55" s="6" t="n">
        <v>960</v>
      </c>
      <c r="AKQ55" s="6" t="n">
        <v>2</v>
      </c>
      <c r="AKR55" s="6" t="n">
        <v>56</v>
      </c>
      <c r="AKV55" s="6" t="n">
        <v>875</v>
      </c>
      <c r="AKW55" s="47" t="n">
        <v>77</v>
      </c>
      <c r="AKX55" s="6" t="n">
        <v>8</v>
      </c>
      <c r="AKY55" s="6"/>
      <c r="AKZ55" s="6" t="n">
        <v>6</v>
      </c>
      <c r="ALA55" s="6" t="n">
        <v>861</v>
      </c>
      <c r="ALB55" s="6" t="n">
        <v>3</v>
      </c>
      <c r="ALC55" s="8" t="n">
        <v>1398</v>
      </c>
      <c r="ALG55" s="6" t="n">
        <v>316</v>
      </c>
      <c r="ALH55" s="47" t="n">
        <v>65</v>
      </c>
      <c r="ALI55" s="6" t="n">
        <v>3</v>
      </c>
      <c r="ALJ55" s="48" t="n">
        <v>1</v>
      </c>
      <c r="ALK55" s="6" t="n">
        <v>4</v>
      </c>
      <c r="ALL55" s="6" t="n">
        <v>309</v>
      </c>
      <c r="ALM55" s="6" t="n">
        <v>1</v>
      </c>
      <c r="ALN55" s="6" t="n">
        <v>2</v>
      </c>
      <c r="ALR55" s="6" t="n">
        <v>700</v>
      </c>
      <c r="ALS55" s="47" t="n">
        <v>74</v>
      </c>
      <c r="ALT55" s="6" t="n">
        <v>1</v>
      </c>
      <c r="ALU55" s="6" t="n">
        <v>0</v>
      </c>
      <c r="ALV55" s="6" t="n">
        <v>10</v>
      </c>
      <c r="ALW55" s="6" t="n">
        <v>689</v>
      </c>
      <c r="ALX55" s="6" t="n">
        <v>13</v>
      </c>
      <c r="ALY55" s="6" t="n">
        <v>126</v>
      </c>
      <c r="AMC55" s="6" t="n">
        <v>313</v>
      </c>
      <c r="AMD55" s="6" t="n">
        <v>68</v>
      </c>
      <c r="AME55" s="6" t="n">
        <v>3</v>
      </c>
      <c r="AMF55" s="6" t="n">
        <v>0</v>
      </c>
      <c r="AMG55" s="6" t="n">
        <v>1</v>
      </c>
      <c r="AMH55" s="6" t="n">
        <v>309</v>
      </c>
      <c r="AMI55" s="6" t="n">
        <v>7</v>
      </c>
      <c r="AMJ55" s="6" t="n">
        <v>73</v>
      </c>
    </row>
    <row r="56" s="45" customFormat="true" ht="15.25" hidden="false" customHeight="false" outlineLevel="0" collapsed="false">
      <c r="A56" s="97" t="n">
        <v>43915</v>
      </c>
      <c r="B56" s="7" t="n">
        <v>420837</v>
      </c>
      <c r="C56" s="6" t="n">
        <f aca="false">(B56-B55)</f>
        <v>42313</v>
      </c>
      <c r="D56" s="7" t="n">
        <v>18800</v>
      </c>
      <c r="E56" s="6" t="n">
        <f aca="false">(D56-D55)</f>
        <v>2309</v>
      </c>
      <c r="F56" s="7" t="n">
        <v>108323</v>
      </c>
      <c r="G56" s="7" t="n">
        <v>293595</v>
      </c>
      <c r="H56" s="7" t="n">
        <v>13262</v>
      </c>
      <c r="I56" s="98"/>
      <c r="J56" s="98" t="n">
        <v>338917</v>
      </c>
      <c r="K56" s="99" t="n">
        <f aca="false">J56-J55</f>
        <v>42194</v>
      </c>
      <c r="L56" s="98" t="n">
        <v>15517</v>
      </c>
      <c r="M56" s="99" t="n">
        <f aca="false">L56-L55</f>
        <v>2302</v>
      </c>
      <c r="N56" s="100" t="n">
        <v>9037</v>
      </c>
      <c r="O56" s="101" t="n">
        <v>76</v>
      </c>
      <c r="P56" s="98" t="n">
        <v>120</v>
      </c>
      <c r="Q56" s="101" t="n">
        <v>9</v>
      </c>
      <c r="R56" s="100" t="n">
        <v>3507</v>
      </c>
      <c r="S56" s="100" t="n">
        <v>5410</v>
      </c>
      <c r="T56" s="98" t="n">
        <v>59</v>
      </c>
      <c r="U56" s="98" t="n">
        <v>176</v>
      </c>
      <c r="V56" s="98" t="n">
        <v>2</v>
      </c>
      <c r="W56" s="102" t="n">
        <v>357896</v>
      </c>
      <c r="X56" s="98"/>
      <c r="Y56" s="100" t="n">
        <v>69176</v>
      </c>
      <c r="Z56" s="100" t="n">
        <v>5249</v>
      </c>
      <c r="AA56" s="100" t="n">
        <v>6820</v>
      </c>
      <c r="AB56" s="101" t="n">
        <v>743</v>
      </c>
      <c r="AC56" s="100" t="n">
        <v>8326</v>
      </c>
      <c r="AD56" s="100" t="n">
        <v>54030</v>
      </c>
      <c r="AE56" s="100" t="n">
        <v>3393</v>
      </c>
      <c r="AF56" s="100" t="n">
        <v>1144</v>
      </c>
      <c r="AG56" s="101" t="n">
        <v>113</v>
      </c>
      <c r="AH56" s="94" t="n">
        <v>296964</v>
      </c>
      <c r="AI56" s="98"/>
      <c r="AJ56" s="100" t="n">
        <v>24811</v>
      </c>
      <c r="AK56" s="100" t="n">
        <v>1762</v>
      </c>
      <c r="AL56" s="100" t="n">
        <v>1934</v>
      </c>
      <c r="AM56" s="101" t="n">
        <v>122</v>
      </c>
      <c r="AN56" s="100" t="n">
        <v>8913</v>
      </c>
      <c r="AO56" s="100" t="n">
        <v>13964</v>
      </c>
      <c r="AP56" s="98"/>
      <c r="AQ56" s="98" t="n">
        <v>295</v>
      </c>
      <c r="AR56" s="98" t="n">
        <v>23</v>
      </c>
      <c r="AS56" s="98"/>
      <c r="AT56" s="98"/>
      <c r="AU56" s="100" t="n">
        <v>22304</v>
      </c>
      <c r="AV56" s="100" t="n">
        <v>2448</v>
      </c>
      <c r="AW56" s="100" t="n">
        <v>1100</v>
      </c>
      <c r="AX56" s="101" t="n">
        <v>240</v>
      </c>
      <c r="AY56" s="100" t="n">
        <v>3281</v>
      </c>
      <c r="AZ56" s="100" t="n">
        <v>17923</v>
      </c>
      <c r="BA56" s="100" t="n">
        <v>2516</v>
      </c>
      <c r="BB56" s="98" t="n">
        <v>342</v>
      </c>
      <c r="BC56" s="98" t="n">
        <v>17</v>
      </c>
      <c r="BD56" s="98"/>
      <c r="BE56" s="98"/>
      <c r="BF56" s="100" t="n">
        <v>32986</v>
      </c>
      <c r="BG56" s="100" t="n">
        <v>3930</v>
      </c>
      <c r="BH56" s="98" t="n">
        <v>157</v>
      </c>
      <c r="BI56" s="101" t="n">
        <v>34</v>
      </c>
      <c r="BJ56" s="100" t="n">
        <v>3243</v>
      </c>
      <c r="BK56" s="100" t="n">
        <v>29586</v>
      </c>
      <c r="BL56" s="98" t="n">
        <v>23</v>
      </c>
      <c r="BM56" s="98" t="n">
        <v>394</v>
      </c>
      <c r="BN56" s="98" t="n">
        <v>2</v>
      </c>
      <c r="BO56" s="98"/>
      <c r="BP56" s="98"/>
      <c r="BQ56" s="100" t="n">
        <v>42058</v>
      </c>
      <c r="BR56" s="100" t="n">
        <v>6922</v>
      </c>
      <c r="BS56" s="100" t="n">
        <v>2991</v>
      </c>
      <c r="BT56" s="101" t="n">
        <v>680</v>
      </c>
      <c r="BU56" s="100" t="n">
        <v>3794</v>
      </c>
      <c r="BV56" s="100" t="n">
        <v>35273</v>
      </c>
      <c r="BW56" s="100" t="n">
        <v>2636</v>
      </c>
      <c r="BX56" s="98" t="n">
        <v>900</v>
      </c>
      <c r="BY56" s="98" t="n">
        <v>64</v>
      </c>
      <c r="BZ56" s="98"/>
      <c r="CA56" s="98"/>
      <c r="CB56" s="100" t="n">
        <v>1193</v>
      </c>
      <c r="CC56" s="101" t="n">
        <v>65</v>
      </c>
      <c r="CD56" s="98" t="n">
        <v>43</v>
      </c>
      <c r="CE56" s="101" t="n">
        <v>1</v>
      </c>
      <c r="CF56" s="98" t="n">
        <v>285</v>
      </c>
      <c r="CG56" s="98" t="n">
        <v>865</v>
      </c>
      <c r="CH56" s="98" t="n">
        <v>54</v>
      </c>
      <c r="CI56" s="98" t="n">
        <v>9</v>
      </c>
      <c r="CJ56" s="98" t="n">
        <v>0.3</v>
      </c>
      <c r="CK56" s="98" t="n">
        <v>23521</v>
      </c>
      <c r="CL56" s="98"/>
      <c r="CM56" s="100" t="n">
        <v>53358</v>
      </c>
      <c r="CN56" s="100" t="n">
        <v>9909</v>
      </c>
      <c r="CO56" s="98" t="n">
        <v>695</v>
      </c>
      <c r="CP56" s="101" t="n">
        <v>150</v>
      </c>
      <c r="CQ56" s="98" t="n">
        <v>370</v>
      </c>
      <c r="CR56" s="100" t="n">
        <v>52293</v>
      </c>
      <c r="CS56" s="100" t="n">
        <v>1175</v>
      </c>
      <c r="CT56" s="98" t="n">
        <v>161</v>
      </c>
      <c r="CU56" s="98" t="n">
        <v>2</v>
      </c>
      <c r="CV56" s="98" t="n">
        <v>344712</v>
      </c>
      <c r="CW56" s="98"/>
      <c r="CX56" s="100" t="n">
        <v>9877</v>
      </c>
      <c r="CY56" s="100" t="n">
        <v>1082</v>
      </c>
      <c r="CZ56" s="98" t="n">
        <v>122</v>
      </c>
      <c r="DA56" s="101" t="n">
        <v>2</v>
      </c>
      <c r="DB56" s="98" t="n">
        <v>131</v>
      </c>
      <c r="DC56" s="100" t="n">
        <v>9624</v>
      </c>
      <c r="DD56" s="98" t="n">
        <v>141</v>
      </c>
      <c r="DE56" s="100" t="n">
        <v>1141</v>
      </c>
      <c r="DF56" s="98" t="n">
        <v>14</v>
      </c>
      <c r="DG56" s="98"/>
      <c r="DH56" s="98"/>
      <c r="DI56" s="100" t="n">
        <v>8077</v>
      </c>
      <c r="DJ56" s="100" t="n">
        <v>1427</v>
      </c>
      <c r="DK56" s="98" t="n">
        <v>422</v>
      </c>
      <c r="DL56" s="101" t="n">
        <v>87</v>
      </c>
      <c r="DM56" s="98" t="n">
        <v>135</v>
      </c>
      <c r="DN56" s="100" t="n">
        <v>7520</v>
      </c>
      <c r="DO56" s="98" t="n">
        <v>20</v>
      </c>
      <c r="DP56" s="98" t="n">
        <v>119</v>
      </c>
      <c r="DQ56" s="98" t="n">
        <v>6</v>
      </c>
      <c r="DR56" s="98"/>
      <c r="DS56" s="98"/>
      <c r="DT56" s="100" t="n">
        <v>2286</v>
      </c>
      <c r="DU56" s="101" t="n">
        <v>240</v>
      </c>
      <c r="DV56" s="98" t="n">
        <v>36</v>
      </c>
      <c r="DW56" s="101" t="n">
        <v>11</v>
      </c>
      <c r="DX56" s="98" t="n">
        <v>16</v>
      </c>
      <c r="DY56" s="100" t="n">
        <v>2234</v>
      </c>
      <c r="DZ56" s="98" t="n">
        <v>136</v>
      </c>
      <c r="EA56" s="98" t="n">
        <v>226</v>
      </c>
      <c r="EB56" s="98" t="n">
        <v>4</v>
      </c>
      <c r="EC56" s="98"/>
      <c r="ED56" s="98"/>
      <c r="EE56" s="100" t="n">
        <v>5560</v>
      </c>
      <c r="EF56" s="101" t="n">
        <v>811</v>
      </c>
      <c r="EG56" s="98" t="n">
        <v>276</v>
      </c>
      <c r="EH56" s="101" t="n">
        <v>63</v>
      </c>
      <c r="EI56" s="98" t="n">
        <v>2</v>
      </c>
      <c r="EJ56" s="100" t="n">
        <v>5282</v>
      </c>
      <c r="EK56" s="98" t="n">
        <v>435</v>
      </c>
      <c r="EL56" s="98" t="n">
        <v>324</v>
      </c>
      <c r="EM56" s="98" t="n">
        <v>16</v>
      </c>
      <c r="EN56" s="98"/>
      <c r="EO56" s="98"/>
      <c r="EP56" s="100" t="n">
        <v>2863</v>
      </c>
      <c r="EQ56" s="101" t="n">
        <v>242</v>
      </c>
      <c r="ER56" s="98" t="n">
        <v>12</v>
      </c>
      <c r="ES56" s="101" t="n">
        <v>2</v>
      </c>
      <c r="ET56" s="98" t="n">
        <v>6</v>
      </c>
      <c r="EU56" s="100" t="n">
        <v>2845</v>
      </c>
      <c r="EV56" s="98" t="n">
        <v>44</v>
      </c>
      <c r="EW56" s="98" t="n">
        <v>528</v>
      </c>
      <c r="EX56" s="98" t="n">
        <v>2</v>
      </c>
      <c r="EY56" s="98"/>
      <c r="EZ56" s="98"/>
      <c r="FA56" s="100" t="n">
        <v>1591</v>
      </c>
      <c r="FB56" s="101" t="n">
        <v>141</v>
      </c>
      <c r="FC56" s="98" t="n">
        <v>32</v>
      </c>
      <c r="FD56" s="101" t="n">
        <v>8</v>
      </c>
      <c r="FE56" s="98" t="n">
        <v>1</v>
      </c>
      <c r="FF56" s="100" t="n">
        <v>1558</v>
      </c>
      <c r="FG56" s="98" t="n">
        <v>69</v>
      </c>
      <c r="FH56" s="98" t="n">
        <v>275</v>
      </c>
      <c r="FI56" s="98" t="n">
        <v>6</v>
      </c>
      <c r="FJ56" s="98"/>
      <c r="FK56" s="98"/>
      <c r="FL56" s="100" t="n">
        <v>4269</v>
      </c>
      <c r="FM56" s="101" t="n">
        <v>526</v>
      </c>
      <c r="FN56" s="98" t="n">
        <v>122</v>
      </c>
      <c r="FO56" s="101" t="n">
        <v>34</v>
      </c>
      <c r="FP56" s="98" t="n">
        <v>461</v>
      </c>
      <c r="FQ56" s="100" t="n">
        <v>3686</v>
      </c>
      <c r="FR56" s="98" t="n">
        <v>381</v>
      </c>
      <c r="FS56" s="98" t="n">
        <v>368</v>
      </c>
      <c r="FT56" s="98" t="n">
        <v>11</v>
      </c>
      <c r="FU56" s="98"/>
      <c r="FV56" s="98"/>
      <c r="FW56" s="100" t="n">
        <v>5283</v>
      </c>
      <c r="FX56" s="101" t="n">
        <v>809</v>
      </c>
      <c r="FY56" s="98" t="n">
        <v>28</v>
      </c>
      <c r="FZ56" s="101" t="n">
        <v>7</v>
      </c>
      <c r="GA56" s="98" t="n">
        <v>9</v>
      </c>
      <c r="GB56" s="100" t="n">
        <v>5246</v>
      </c>
      <c r="GC56" s="98" t="n">
        <v>22</v>
      </c>
      <c r="GD56" s="98" t="n">
        <v>587</v>
      </c>
      <c r="GE56" s="98" t="n">
        <v>3</v>
      </c>
      <c r="GF56" s="98"/>
      <c r="GG56" s="98"/>
      <c r="GH56" s="98" t="n">
        <v>526</v>
      </c>
      <c r="GI56" s="98" t="n">
        <v>25</v>
      </c>
      <c r="GJ56" s="98" t="n">
        <v>0</v>
      </c>
      <c r="GK56" s="98" t="n">
        <v>0</v>
      </c>
      <c r="GL56" s="98" t="n">
        <v>41</v>
      </c>
      <c r="GM56" s="98" t="n">
        <v>485</v>
      </c>
      <c r="GN56" s="98" t="n">
        <v>6</v>
      </c>
      <c r="GO56" s="98" t="n">
        <v>183</v>
      </c>
      <c r="GP56" s="98"/>
      <c r="GQ56" s="98"/>
      <c r="GR56" s="98"/>
      <c r="GS56" s="98" t="n">
        <v>392</v>
      </c>
      <c r="GT56" s="101" t="n">
        <v>15</v>
      </c>
      <c r="GU56" s="98" t="n">
        <v>3</v>
      </c>
      <c r="GV56" s="101" t="n">
        <v>1</v>
      </c>
      <c r="GW56" s="98" t="n">
        <v>177</v>
      </c>
      <c r="GX56" s="98" t="n">
        <v>212</v>
      </c>
      <c r="GY56" s="98" t="n">
        <v>2</v>
      </c>
      <c r="GZ56" s="98" t="n">
        <v>230</v>
      </c>
      <c r="HA56" s="98" t="n">
        <v>2</v>
      </c>
      <c r="HB56" s="98"/>
      <c r="HC56" s="98"/>
      <c r="HD56" s="98" t="n">
        <v>558</v>
      </c>
      <c r="HE56" s="101" t="n">
        <v>49</v>
      </c>
      <c r="HF56" s="98" t="n">
        <v>2</v>
      </c>
      <c r="HG56" s="98" t="n">
        <v>0</v>
      </c>
      <c r="HH56" s="98" t="n">
        <v>156</v>
      </c>
      <c r="HI56" s="98" t="n">
        <v>400</v>
      </c>
      <c r="HJ56" s="98" t="n">
        <v>14</v>
      </c>
      <c r="HK56" s="98" t="n">
        <v>95</v>
      </c>
      <c r="HL56" s="98" t="n">
        <v>0.3</v>
      </c>
      <c r="HM56" s="98"/>
      <c r="HN56" s="98"/>
      <c r="HO56" s="100" t="n">
        <v>1624</v>
      </c>
      <c r="HP56" s="101" t="n">
        <v>106</v>
      </c>
      <c r="HQ56" s="98" t="n">
        <v>16</v>
      </c>
      <c r="HR56" s="101" t="n">
        <v>2</v>
      </c>
      <c r="HS56" s="98" t="n">
        <v>183</v>
      </c>
      <c r="HT56" s="100" t="n">
        <v>1425</v>
      </c>
      <c r="HU56" s="98" t="n">
        <v>64</v>
      </c>
      <c r="HV56" s="98" t="n">
        <v>50</v>
      </c>
      <c r="HW56" s="98" t="n">
        <v>0.5</v>
      </c>
      <c r="HX56" s="94" t="n">
        <v>20861</v>
      </c>
      <c r="HY56" s="98"/>
      <c r="HZ56" s="94"/>
      <c r="IA56" s="97" t="n">
        <v>43915</v>
      </c>
      <c r="IB56" s="98" t="n">
        <v>901</v>
      </c>
      <c r="IC56" s="103" t="n">
        <v>152</v>
      </c>
      <c r="ID56" s="98" t="n">
        <v>10</v>
      </c>
      <c r="IE56" s="104" t="n">
        <v>2</v>
      </c>
      <c r="IF56" s="98" t="n">
        <v>1</v>
      </c>
      <c r="IG56" s="98" t="n">
        <v>890</v>
      </c>
      <c r="IH56" s="98" t="n">
        <v>3</v>
      </c>
      <c r="II56" s="98" t="n">
        <v>24</v>
      </c>
      <c r="IJ56" s="98" t="n">
        <v>0.3</v>
      </c>
      <c r="IM56" s="98" t="n">
        <v>922</v>
      </c>
      <c r="IN56" s="103" t="n">
        <v>176</v>
      </c>
      <c r="IO56" s="98" t="n">
        <v>2</v>
      </c>
      <c r="IP56" s="98" t="n">
        <v>0</v>
      </c>
      <c r="IQ56" s="98" t="n">
        <v>17</v>
      </c>
      <c r="IR56" s="98" t="n">
        <v>903</v>
      </c>
      <c r="IS56" s="98" t="n">
        <v>7</v>
      </c>
      <c r="IT56" s="98" t="n">
        <v>48</v>
      </c>
      <c r="IU56" s="98" t="n">
        <v>0.1</v>
      </c>
      <c r="IX56" s="98" t="n">
        <v>767</v>
      </c>
      <c r="IY56" s="103" t="n">
        <v>205</v>
      </c>
      <c r="IZ56" s="98" t="n">
        <v>1</v>
      </c>
      <c r="JA56" s="104" t="n">
        <v>1</v>
      </c>
      <c r="JB56" s="98" t="n">
        <v>28</v>
      </c>
      <c r="JC56" s="98" t="n">
        <v>738</v>
      </c>
      <c r="JD56" s="98"/>
      <c r="JE56" s="98" t="n">
        <v>22</v>
      </c>
      <c r="JF56" s="98" t="n">
        <v>0.03</v>
      </c>
      <c r="JI56" s="98" t="n">
        <v>686</v>
      </c>
      <c r="JJ56" s="103" t="n">
        <v>107</v>
      </c>
      <c r="JK56" s="98" t="n">
        <v>55</v>
      </c>
      <c r="JL56" s="104" t="n">
        <v>6</v>
      </c>
      <c r="JM56" s="98" t="n">
        <v>30</v>
      </c>
      <c r="JN56" s="98" t="n">
        <v>601</v>
      </c>
      <c r="JO56" s="98"/>
      <c r="JP56" s="98" t="n">
        <v>3</v>
      </c>
      <c r="JQ56" s="98" t="n">
        <v>0.2</v>
      </c>
      <c r="JT56" s="98" t="n">
        <v>536</v>
      </c>
      <c r="JU56" s="103" t="n">
        <v>37</v>
      </c>
      <c r="JV56" s="98" t="n">
        <v>10</v>
      </c>
      <c r="JW56" s="98" t="n">
        <v>0</v>
      </c>
      <c r="JX56" s="98" t="n">
        <v>40</v>
      </c>
      <c r="JY56" s="98" t="n">
        <v>486</v>
      </c>
      <c r="JZ56" s="98"/>
      <c r="KA56" s="98" t="n">
        <v>0.4</v>
      </c>
      <c r="KB56" s="98" t="n">
        <v>0.01</v>
      </c>
      <c r="KE56" s="98" t="n">
        <v>416</v>
      </c>
      <c r="KF56" s="103" t="n">
        <v>21</v>
      </c>
      <c r="KG56" s="98" t="n">
        <v>7</v>
      </c>
      <c r="KH56" s="104" t="n">
        <v>2</v>
      </c>
      <c r="KI56" s="98" t="n">
        <v>1</v>
      </c>
      <c r="KJ56" s="98" t="n">
        <v>408</v>
      </c>
      <c r="KK56" s="98" t="n">
        <v>9</v>
      </c>
      <c r="KL56" s="98" t="n">
        <v>13</v>
      </c>
      <c r="KM56" s="98" t="n">
        <v>0.2</v>
      </c>
      <c r="KP56" s="98" t="n">
        <v>552</v>
      </c>
      <c r="KQ56" s="103" t="n">
        <v>90</v>
      </c>
      <c r="KR56" s="98" t="n">
        <v>35</v>
      </c>
      <c r="KS56" s="104" t="n">
        <v>2</v>
      </c>
      <c r="KT56" s="98" t="n">
        <v>20</v>
      </c>
      <c r="KU56" s="98" t="n">
        <v>497</v>
      </c>
      <c r="KV56" s="98" t="n">
        <v>1</v>
      </c>
      <c r="KW56" s="98" t="n">
        <v>5</v>
      </c>
      <c r="KX56" s="98" t="n">
        <v>0.3</v>
      </c>
      <c r="LA56" s="98" t="n">
        <v>495</v>
      </c>
      <c r="LB56" s="103" t="n">
        <v>57</v>
      </c>
      <c r="LC56" s="98" t="n">
        <v>1</v>
      </c>
      <c r="LD56" s="98" t="n">
        <v>0</v>
      </c>
      <c r="LE56" s="98" t="n">
        <v>22</v>
      </c>
      <c r="LF56" s="98" t="n">
        <v>472</v>
      </c>
      <c r="LG56" s="98" t="n">
        <v>8</v>
      </c>
      <c r="LH56" s="98" t="n">
        <v>3</v>
      </c>
      <c r="LI56" s="98" t="n">
        <v>0.01</v>
      </c>
      <c r="LL56" s="98" t="n">
        <v>972</v>
      </c>
      <c r="LM56" s="103" t="n">
        <v>97</v>
      </c>
      <c r="LN56" s="98" t="n">
        <v>7</v>
      </c>
      <c r="LO56" s="104" t="n">
        <v>1</v>
      </c>
      <c r="LP56" s="98" t="n">
        <v>18</v>
      </c>
      <c r="LQ56" s="98" t="n">
        <v>947</v>
      </c>
      <c r="LR56" s="98" t="n">
        <v>5</v>
      </c>
      <c r="LS56" s="98" t="n">
        <v>4</v>
      </c>
      <c r="LT56" s="98" t="n">
        <v>0.03</v>
      </c>
      <c r="LW56" s="44" t="n">
        <v>10</v>
      </c>
      <c r="LX56" s="44" t="n">
        <v>0</v>
      </c>
      <c r="LY56" s="44"/>
      <c r="LZ56" s="44"/>
      <c r="MA56" s="44"/>
      <c r="MB56" s="44" t="n">
        <v>10</v>
      </c>
      <c r="MC56" s="44"/>
      <c r="MD56" s="44" t="n">
        <v>3</v>
      </c>
      <c r="MH56" s="44" t="n">
        <v>3</v>
      </c>
      <c r="MI56" s="44" t="n">
        <v>1</v>
      </c>
      <c r="MJ56" s="44"/>
      <c r="MK56" s="44"/>
      <c r="ML56" s="44"/>
      <c r="MM56" s="44" t="n">
        <v>3</v>
      </c>
      <c r="MN56" s="44"/>
      <c r="MO56" s="44" t="n">
        <v>0.06</v>
      </c>
      <c r="MS56" s="44" t="n">
        <v>827</v>
      </c>
      <c r="MT56" s="44" t="n">
        <v>106</v>
      </c>
      <c r="MU56" s="44" t="n">
        <v>4</v>
      </c>
      <c r="MV56" s="44" t="n">
        <v>3</v>
      </c>
      <c r="MW56" s="44" t="n">
        <v>52</v>
      </c>
      <c r="MX56" s="44" t="n">
        <v>771</v>
      </c>
      <c r="MY56" s="44" t="n">
        <v>7</v>
      </c>
      <c r="MZ56" s="44" t="n">
        <v>12</v>
      </c>
      <c r="NA56" s="44" t="n">
        <v>0.06</v>
      </c>
      <c r="ND56" s="44" t="n">
        <v>2</v>
      </c>
      <c r="NE56" s="44" t="n">
        <v>2</v>
      </c>
      <c r="NF56" s="44"/>
      <c r="NG56" s="44"/>
      <c r="NH56" s="44"/>
      <c r="NI56" s="44" t="n">
        <v>2</v>
      </c>
      <c r="NJ56" s="44"/>
      <c r="NK56" s="44" t="n">
        <v>0.3</v>
      </c>
      <c r="NO56" s="44" t="n">
        <v>91</v>
      </c>
      <c r="NP56" s="44" t="n">
        <v>4</v>
      </c>
      <c r="NQ56" s="44"/>
      <c r="NR56" s="44"/>
      <c r="NS56" s="44" t="n">
        <v>4</v>
      </c>
      <c r="NT56" s="44" t="n">
        <v>87</v>
      </c>
      <c r="NU56" s="44" t="n">
        <v>1</v>
      </c>
      <c r="NV56" s="44" t="n">
        <v>5</v>
      </c>
      <c r="NW56" s="44"/>
      <c r="NZ56" s="44" t="n">
        <v>134</v>
      </c>
      <c r="OA56" s="44" t="n">
        <v>11</v>
      </c>
      <c r="OB56" s="44"/>
      <c r="OC56" s="44"/>
      <c r="OD56" s="44" t="n">
        <v>17</v>
      </c>
      <c r="OE56" s="44" t="n">
        <v>117</v>
      </c>
      <c r="OF56" s="44" t="n">
        <v>3</v>
      </c>
      <c r="OG56" s="44" t="n">
        <v>1</v>
      </c>
      <c r="OH56" s="44"/>
      <c r="OK56" s="44" t="n">
        <v>104</v>
      </c>
      <c r="OL56" s="44" t="n">
        <v>13</v>
      </c>
      <c r="OM56" s="44"/>
      <c r="ON56" s="44"/>
      <c r="OO56" s="44" t="n">
        <v>2</v>
      </c>
      <c r="OP56" s="44" t="n">
        <v>102</v>
      </c>
      <c r="OQ56" s="44" t="n">
        <v>2</v>
      </c>
      <c r="OR56" s="44" t="n">
        <v>238</v>
      </c>
      <c r="OS56" s="44"/>
      <c r="OV56" s="44" t="n">
        <v>316</v>
      </c>
      <c r="OW56" s="44" t="n">
        <v>50</v>
      </c>
      <c r="OX56" s="44" t="n">
        <v>27</v>
      </c>
      <c r="OY56" s="44" t="n">
        <v>4</v>
      </c>
      <c r="OZ56" s="44" t="n">
        <v>75</v>
      </c>
      <c r="PA56" s="44" t="n">
        <v>214</v>
      </c>
      <c r="PB56" s="44"/>
      <c r="PC56" s="44" t="n">
        <v>8</v>
      </c>
      <c r="PD56" s="44" t="n">
        <v>0.7</v>
      </c>
      <c r="PG56" s="105" t="n">
        <v>1872</v>
      </c>
      <c r="PH56" s="44" t="n">
        <v>343</v>
      </c>
      <c r="PI56" s="44" t="n">
        <v>44</v>
      </c>
      <c r="PJ56" s="44" t="n">
        <v>7</v>
      </c>
      <c r="PK56" s="44"/>
      <c r="PL56" s="105" t="n">
        <v>1828</v>
      </c>
      <c r="PM56" s="44"/>
      <c r="PN56" s="44" t="n">
        <v>22</v>
      </c>
      <c r="PO56" s="44" t="n">
        <v>0.5</v>
      </c>
      <c r="PR56" s="44" t="n">
        <v>1</v>
      </c>
      <c r="PS56" s="44" t="n">
        <v>0</v>
      </c>
      <c r="PT56" s="44"/>
      <c r="PU56" s="44"/>
      <c r="PV56" s="44"/>
      <c r="PW56" s="44" t="n">
        <v>1</v>
      </c>
      <c r="PX56" s="44"/>
      <c r="PY56" s="44" t="n">
        <v>0.06</v>
      </c>
      <c r="QC56" s="44" t="n">
        <v>154</v>
      </c>
      <c r="QD56" s="44" t="n">
        <v>27</v>
      </c>
      <c r="QE56" s="44"/>
      <c r="QF56" s="44"/>
      <c r="QG56" s="44" t="n">
        <v>1</v>
      </c>
      <c r="QH56" s="44" t="n">
        <v>153</v>
      </c>
      <c r="QI56" s="44"/>
      <c r="QJ56" s="44" t="n">
        <v>15</v>
      </c>
      <c r="QK56" s="44"/>
      <c r="QN56" s="44" t="n">
        <v>318</v>
      </c>
      <c r="QO56" s="44" t="n">
        <v>51</v>
      </c>
      <c r="QP56" s="44" t="n">
        <v>4</v>
      </c>
      <c r="QQ56" s="44" t="n">
        <v>0</v>
      </c>
      <c r="QR56" s="44" t="n">
        <v>8</v>
      </c>
      <c r="QS56" s="44" t="n">
        <v>306</v>
      </c>
      <c r="QT56" s="44" t="n">
        <v>4</v>
      </c>
      <c r="QU56" s="44" t="n">
        <v>47</v>
      </c>
      <c r="QV56" s="44" t="n">
        <v>0.6</v>
      </c>
      <c r="QY56" s="105" t="n">
        <v>1930</v>
      </c>
      <c r="QZ56" s="44" t="n">
        <v>488</v>
      </c>
      <c r="RA56" s="44" t="n">
        <v>3</v>
      </c>
      <c r="RB56" s="44" t="n">
        <v>2</v>
      </c>
      <c r="RC56" s="44" t="n">
        <v>53</v>
      </c>
      <c r="RD56" s="105" t="n">
        <v>1874</v>
      </c>
      <c r="RE56" s="44" t="n">
        <v>34</v>
      </c>
      <c r="RF56" s="44" t="n">
        <v>223</v>
      </c>
      <c r="RG56" s="44" t="n">
        <v>0.3</v>
      </c>
      <c r="RJ56" s="44" t="n">
        <v>60</v>
      </c>
      <c r="RK56" s="44" t="n">
        <v>1</v>
      </c>
      <c r="RL56" s="44"/>
      <c r="RM56" s="44"/>
      <c r="RN56" s="44" t="n">
        <v>16</v>
      </c>
      <c r="RO56" s="44" t="n">
        <v>44</v>
      </c>
      <c r="RP56" s="44"/>
      <c r="RQ56" s="44" t="n">
        <v>12</v>
      </c>
      <c r="RR56" s="44"/>
      <c r="SF56" s="44" t="n">
        <v>84</v>
      </c>
      <c r="SG56" s="44" t="n">
        <v>18</v>
      </c>
      <c r="SH56" s="44"/>
      <c r="SI56" s="44"/>
      <c r="SJ56" s="44" t="n">
        <v>17</v>
      </c>
      <c r="SK56" s="44" t="n">
        <v>67</v>
      </c>
      <c r="SL56" s="44"/>
      <c r="SM56" s="44" t="n">
        <v>16</v>
      </c>
      <c r="SN56" s="44"/>
      <c r="SQ56" s="44" t="n">
        <v>248</v>
      </c>
      <c r="SR56" s="44" t="n">
        <v>50</v>
      </c>
      <c r="SS56" s="44" t="n">
        <v>2</v>
      </c>
      <c r="ST56" s="44"/>
      <c r="SU56" s="44" t="n">
        <v>45</v>
      </c>
      <c r="SV56" s="44" t="n">
        <v>201</v>
      </c>
      <c r="SW56" s="44" t="n">
        <v>2</v>
      </c>
      <c r="SX56" s="44" t="n">
        <v>25</v>
      </c>
      <c r="SY56" s="44" t="n">
        <v>0.2</v>
      </c>
      <c r="TB56" s="44" t="n">
        <v>191</v>
      </c>
      <c r="TC56" s="44" t="n">
        <v>2</v>
      </c>
      <c r="TD56" s="44"/>
      <c r="TE56" s="44"/>
      <c r="TF56" s="44" t="n">
        <v>39</v>
      </c>
      <c r="TG56" s="44" t="n">
        <v>152</v>
      </c>
      <c r="TH56" s="44" t="n">
        <v>5</v>
      </c>
      <c r="TI56" s="44" t="n">
        <v>45</v>
      </c>
      <c r="TJ56" s="44"/>
      <c r="TM56" s="44" t="n">
        <v>743</v>
      </c>
      <c r="TN56" s="44" t="n">
        <v>48</v>
      </c>
      <c r="TO56" s="44" t="n">
        <v>20</v>
      </c>
      <c r="TP56" s="44" t="n">
        <v>3</v>
      </c>
      <c r="TQ56" s="44" t="n">
        <v>29</v>
      </c>
      <c r="TR56" s="44" t="n">
        <v>694</v>
      </c>
      <c r="TS56" s="44" t="n">
        <v>35</v>
      </c>
      <c r="TT56" s="44" t="n">
        <v>71</v>
      </c>
      <c r="TU56" s="44" t="n">
        <v>2</v>
      </c>
      <c r="TX56" s="44" t="n">
        <v>124</v>
      </c>
      <c r="TY56" s="44" t="n">
        <v>8</v>
      </c>
      <c r="TZ56" s="44" t="n">
        <v>3</v>
      </c>
      <c r="UA56" s="44" t="n">
        <v>2</v>
      </c>
      <c r="UB56" s="44" t="n">
        <v>3</v>
      </c>
      <c r="UC56" s="44" t="n">
        <v>118</v>
      </c>
      <c r="UD56" s="44" t="n">
        <v>3</v>
      </c>
      <c r="UE56" s="44" t="n">
        <v>103</v>
      </c>
      <c r="UF56" s="44" t="n">
        <v>2</v>
      </c>
      <c r="UT56" s="44" t="n">
        <v>39</v>
      </c>
      <c r="UU56" s="44" t="n">
        <v>6</v>
      </c>
      <c r="UV56" s="44" t="n">
        <v>4</v>
      </c>
      <c r="UW56" s="44" t="n">
        <v>1</v>
      </c>
      <c r="UX56" s="44" t="n">
        <v>5</v>
      </c>
      <c r="UY56" s="44" t="n">
        <v>30</v>
      </c>
      <c r="UZ56" s="44"/>
      <c r="VA56" s="44" t="n">
        <v>0.2</v>
      </c>
      <c r="VB56" s="44" t="n">
        <v>0.02</v>
      </c>
      <c r="VE56" s="44" t="n">
        <v>74</v>
      </c>
      <c r="VF56" s="44" t="n">
        <v>34</v>
      </c>
      <c r="VG56" s="44" t="n">
        <v>1</v>
      </c>
      <c r="VH56" s="44"/>
      <c r="VI56" s="44" t="n">
        <v>1</v>
      </c>
      <c r="VJ56" s="44" t="n">
        <v>72</v>
      </c>
      <c r="VK56" s="44"/>
      <c r="VL56" s="44" t="n">
        <v>2</v>
      </c>
      <c r="VM56" s="44" t="n">
        <v>0.03</v>
      </c>
      <c r="VP56" s="44" t="n">
        <v>102</v>
      </c>
      <c r="VQ56" s="44" t="n">
        <v>5</v>
      </c>
      <c r="VR56" s="44"/>
      <c r="VS56" s="44"/>
      <c r="VT56" s="44" t="n">
        <v>2</v>
      </c>
      <c r="VU56" s="44" t="n">
        <v>100</v>
      </c>
      <c r="VV56" s="44" t="n">
        <v>2</v>
      </c>
      <c r="VW56" s="44" t="n">
        <v>5</v>
      </c>
      <c r="VX56" s="44"/>
      <c r="WA56" s="44" t="n">
        <v>13</v>
      </c>
      <c r="WB56" s="44"/>
      <c r="WC56" s="44"/>
      <c r="WD56" s="44"/>
      <c r="WE56" s="44" t="n">
        <v>5</v>
      </c>
      <c r="WF56" s="44" t="n">
        <v>8</v>
      </c>
      <c r="WG56" s="44"/>
      <c r="WH56" s="44" t="n">
        <v>24</v>
      </c>
      <c r="WL56" s="44" t="n">
        <v>2</v>
      </c>
      <c r="WM56" s="44"/>
      <c r="WN56" s="44"/>
      <c r="WO56" s="44"/>
      <c r="WP56" s="44" t="n">
        <v>1</v>
      </c>
      <c r="WQ56" s="44" t="n">
        <v>1</v>
      </c>
      <c r="WR56" s="44"/>
      <c r="WS56" s="44" t="n">
        <v>0.07</v>
      </c>
      <c r="WW56" s="44" t="n">
        <v>2</v>
      </c>
      <c r="WX56" s="44"/>
      <c r="WY56" s="44"/>
      <c r="WZ56" s="44"/>
      <c r="XA56" s="44"/>
      <c r="XB56" s="44" t="n">
        <v>2</v>
      </c>
      <c r="XC56" s="44"/>
      <c r="XD56" s="44" t="n">
        <v>3</v>
      </c>
      <c r="XH56" s="44" t="n">
        <v>72</v>
      </c>
      <c r="XI56" s="44" t="n">
        <v>10</v>
      </c>
      <c r="XJ56" s="44"/>
      <c r="XK56" s="44"/>
      <c r="XL56" s="44"/>
      <c r="XM56" s="44" t="n">
        <v>72</v>
      </c>
      <c r="XN56" s="44"/>
      <c r="XO56" s="44" t="n">
        <v>4</v>
      </c>
      <c r="XP56" s="44"/>
      <c r="XS56" s="44" t="n">
        <v>50</v>
      </c>
      <c r="XT56" s="44" t="n">
        <v>4</v>
      </c>
      <c r="XU56" s="44"/>
      <c r="XV56" s="44"/>
      <c r="XW56" s="44"/>
      <c r="XX56" s="44" t="n">
        <v>50</v>
      </c>
      <c r="XY56" s="44"/>
      <c r="XZ56" s="44" t="n">
        <v>1</v>
      </c>
      <c r="YA56" s="44"/>
      <c r="YZ56" s="44" t="n">
        <v>42</v>
      </c>
      <c r="ZA56" s="44" t="n">
        <v>26</v>
      </c>
      <c r="ZB56" s="44"/>
      <c r="ZC56" s="44"/>
      <c r="ZD56" s="44"/>
      <c r="ZE56" s="44" t="n">
        <v>42</v>
      </c>
      <c r="ZF56" s="44"/>
      <c r="ZG56" s="44" t="n">
        <v>6</v>
      </c>
      <c r="ZH56" s="44"/>
      <c r="ZK56" s="44" t="n">
        <v>97</v>
      </c>
      <c r="ZL56" s="44" t="n">
        <v>24</v>
      </c>
      <c r="ZM56" s="44" t="n">
        <v>3</v>
      </c>
      <c r="ZN56" s="44"/>
      <c r="ZO56" s="44" t="n">
        <v>1</v>
      </c>
      <c r="ZP56" s="44" t="n">
        <v>93</v>
      </c>
      <c r="ZQ56" s="44"/>
      <c r="ZR56" s="44" t="n">
        <v>2</v>
      </c>
      <c r="ZS56" s="44" t="n">
        <v>0.07</v>
      </c>
      <c r="ZV56" s="44" t="n">
        <v>81</v>
      </c>
      <c r="ZW56" s="44" t="n">
        <v>0</v>
      </c>
      <c r="ZX56" s="44"/>
      <c r="ZY56" s="44"/>
      <c r="ZZ56" s="44" t="n">
        <v>22</v>
      </c>
      <c r="AAA56" s="44" t="n">
        <v>59</v>
      </c>
      <c r="AAB56" s="44"/>
      <c r="AAC56" s="44" t="n">
        <v>9</v>
      </c>
      <c r="AAD56" s="44"/>
      <c r="AAG56" s="44" t="n">
        <v>70</v>
      </c>
      <c r="AAH56" s="44" t="n">
        <v>9</v>
      </c>
      <c r="AAI56" s="44"/>
      <c r="AAJ56" s="44"/>
      <c r="AAK56" s="44" t="n">
        <v>9</v>
      </c>
      <c r="AAL56" s="44" t="n">
        <v>61</v>
      </c>
      <c r="AAM56" s="44" t="n">
        <v>1</v>
      </c>
      <c r="AAN56" s="44" t="n">
        <v>18</v>
      </c>
      <c r="AAO56" s="44"/>
      <c r="AAR56" s="44" t="n">
        <v>87</v>
      </c>
      <c r="AAS56" s="44" t="n">
        <v>15</v>
      </c>
      <c r="AAT56" s="44" t="n">
        <v>1</v>
      </c>
      <c r="AAU56" s="44"/>
      <c r="AAV56" s="44" t="n">
        <v>10</v>
      </c>
      <c r="AAW56" s="44" t="n">
        <v>76</v>
      </c>
      <c r="AAX56" s="44" t="n">
        <v>6</v>
      </c>
      <c r="AAY56" s="44" t="n">
        <v>9</v>
      </c>
      <c r="AAZ56" s="44" t="n">
        <v>0.1</v>
      </c>
      <c r="ABC56" s="44" t="n">
        <v>249</v>
      </c>
      <c r="ABD56" s="44" t="n">
        <v>14</v>
      </c>
      <c r="ABE56" s="44"/>
      <c r="ABF56" s="44"/>
      <c r="ABG56" s="44" t="n">
        <v>14</v>
      </c>
      <c r="ABH56" s="44" t="n">
        <v>235</v>
      </c>
      <c r="ABI56" s="44" t="n">
        <v>6</v>
      </c>
      <c r="ABJ56" s="44" t="n">
        <v>84</v>
      </c>
      <c r="ABK56" s="44"/>
      <c r="ABN56" s="98" t="n">
        <v>125</v>
      </c>
      <c r="ABO56" s="103" t="n">
        <v>16</v>
      </c>
      <c r="ABP56" s="98" t="n">
        <v>1</v>
      </c>
      <c r="ABQ56" s="98"/>
      <c r="ABR56" s="98" t="n">
        <v>2</v>
      </c>
      <c r="ABS56" s="98" t="n">
        <v>122</v>
      </c>
      <c r="ABT56" s="98" t="n">
        <v>10</v>
      </c>
      <c r="ABU56" s="98" t="n">
        <v>31</v>
      </c>
      <c r="ABV56" s="98" t="n">
        <v>0.2</v>
      </c>
      <c r="ABY56" s="98" t="n">
        <v>209</v>
      </c>
      <c r="ABZ56" s="103" t="n">
        <v>30</v>
      </c>
      <c r="ACA56" s="98" t="n">
        <v>2</v>
      </c>
      <c r="ACB56" s="104" t="n">
        <v>1</v>
      </c>
      <c r="ACC56" s="98" t="n">
        <v>1</v>
      </c>
      <c r="ACD56" s="98" t="n">
        <v>206</v>
      </c>
      <c r="ACE56" s="98" t="n">
        <v>1</v>
      </c>
      <c r="ACF56" s="98" t="n">
        <v>77</v>
      </c>
      <c r="ACG56" s="98" t="n">
        <v>0.7</v>
      </c>
      <c r="ACJ56" s="98" t="n">
        <v>369</v>
      </c>
      <c r="ACK56" s="103" t="n">
        <v>17</v>
      </c>
      <c r="ACL56" s="98"/>
      <c r="ACM56" s="98"/>
      <c r="ACN56" s="98" t="n">
        <v>7</v>
      </c>
      <c r="ACO56" s="98" t="n">
        <v>362</v>
      </c>
      <c r="ACP56" s="98" t="n">
        <v>4</v>
      </c>
      <c r="ACQ56" s="98" t="n">
        <v>278</v>
      </c>
      <c r="ACR56" s="98"/>
      <c r="ACU56" s="98" t="n">
        <v>197</v>
      </c>
      <c r="ACV56" s="103" t="n">
        <v>17</v>
      </c>
      <c r="ACW56" s="98"/>
      <c r="ACX56" s="98"/>
      <c r="ACY56" s="98" t="n">
        <v>1</v>
      </c>
      <c r="ACZ56" s="98" t="n">
        <v>196</v>
      </c>
      <c r="ADA56" s="98"/>
      <c r="ADB56" s="98" t="n">
        <v>104</v>
      </c>
      <c r="ADC56" s="98"/>
      <c r="ADF56" s="100" t="n">
        <v>1394</v>
      </c>
      <c r="ADG56" s="103" t="n">
        <v>158</v>
      </c>
      <c r="ADH56" s="98" t="n">
        <v>3</v>
      </c>
      <c r="ADI56" s="104" t="n">
        <v>2</v>
      </c>
      <c r="ADJ56" s="98" t="n">
        <v>10</v>
      </c>
      <c r="ADK56" s="100" t="n">
        <v>1381</v>
      </c>
      <c r="ADL56" s="98" t="n">
        <v>19</v>
      </c>
      <c r="ADM56" s="98" t="n">
        <v>130</v>
      </c>
      <c r="ADN56" s="98" t="n">
        <v>0.3</v>
      </c>
      <c r="ADQ56" s="98" t="n">
        <v>204</v>
      </c>
      <c r="ADR56" s="103" t="n">
        <v>18</v>
      </c>
      <c r="ADS56" s="98"/>
      <c r="ADT56" s="98"/>
      <c r="ADU56" s="98" t="n">
        <v>7</v>
      </c>
      <c r="ADV56" s="98" t="n">
        <v>197</v>
      </c>
      <c r="ADW56" s="98" t="n">
        <v>2</v>
      </c>
      <c r="ADX56" s="98" t="n">
        <v>37</v>
      </c>
      <c r="ADY56" s="98"/>
      <c r="AEB56" s="98" t="n">
        <v>187</v>
      </c>
      <c r="AEC56" s="103" t="n">
        <v>20</v>
      </c>
      <c r="AED56" s="98" t="n">
        <v>9</v>
      </c>
      <c r="AEE56" s="104" t="n">
        <v>1</v>
      </c>
      <c r="AEF56" s="98" t="n">
        <v>21</v>
      </c>
      <c r="AEG56" s="98" t="n">
        <v>157</v>
      </c>
      <c r="AEH56" s="98" t="n">
        <v>6</v>
      </c>
      <c r="AEI56" s="98" t="n">
        <v>19</v>
      </c>
      <c r="AEJ56" s="98" t="n">
        <v>0.9</v>
      </c>
      <c r="AEM56" s="98" t="n">
        <v>480</v>
      </c>
      <c r="AEN56" s="103" t="n">
        <v>38</v>
      </c>
      <c r="AEO56" s="98" t="n">
        <v>4</v>
      </c>
      <c r="AEP56" s="104" t="n">
        <v>1</v>
      </c>
      <c r="AEQ56" s="98" t="n">
        <v>3</v>
      </c>
      <c r="AER56" s="98" t="n">
        <v>473</v>
      </c>
      <c r="AES56" s="98" t="n">
        <v>12</v>
      </c>
      <c r="AET56" s="98" t="n">
        <v>231</v>
      </c>
      <c r="AEU56" s="98" t="n">
        <v>2</v>
      </c>
      <c r="AEX56" s="98" t="n">
        <v>382</v>
      </c>
      <c r="AEY56" s="103" t="n">
        <v>67</v>
      </c>
      <c r="AEZ56" s="98" t="n">
        <v>1</v>
      </c>
      <c r="AFA56" s="98"/>
      <c r="AFB56" s="98" t="n">
        <v>5</v>
      </c>
      <c r="AFC56" s="98" t="n">
        <v>376</v>
      </c>
      <c r="AFD56" s="98" t="n">
        <v>6</v>
      </c>
      <c r="AFE56" s="98" t="n">
        <v>93</v>
      </c>
      <c r="AFF56" s="98" t="n">
        <v>0.2</v>
      </c>
      <c r="AFI56" s="98" t="n">
        <v>166</v>
      </c>
      <c r="AFJ56" s="103" t="n">
        <v>34</v>
      </c>
      <c r="AFK56" s="98" t="n">
        <v>3</v>
      </c>
      <c r="AFL56" s="104" t="n">
        <v>2</v>
      </c>
      <c r="AFM56" s="98" t="n">
        <v>2</v>
      </c>
      <c r="AFN56" s="98" t="n">
        <v>161</v>
      </c>
      <c r="AFO56" s="98" t="n">
        <v>1</v>
      </c>
      <c r="AFP56" s="98" t="n">
        <v>51</v>
      </c>
      <c r="AFQ56" s="98" t="n">
        <v>0.9</v>
      </c>
      <c r="AFT56" s="98" t="n">
        <v>47</v>
      </c>
      <c r="AFU56" s="103" t="n">
        <v>20</v>
      </c>
      <c r="AFV56" s="98" t="n">
        <v>1</v>
      </c>
      <c r="AFW56" s="98"/>
      <c r="AFX56" s="98"/>
      <c r="AFY56" s="98" t="n">
        <v>46</v>
      </c>
      <c r="AFZ56" s="98"/>
      <c r="AGA56" s="98" t="n">
        <v>75</v>
      </c>
      <c r="AGB56" s="98" t="n">
        <v>2</v>
      </c>
      <c r="AGE56" s="98" t="n">
        <v>303</v>
      </c>
      <c r="AGF56" s="103" t="n">
        <v>54</v>
      </c>
      <c r="AGG56" s="98" t="n">
        <v>3</v>
      </c>
      <c r="AGH56" s="98"/>
      <c r="AGI56" s="98" t="n">
        <v>15</v>
      </c>
      <c r="AGJ56" s="98" t="n">
        <v>285</v>
      </c>
      <c r="AGK56" s="98" t="n">
        <v>21</v>
      </c>
      <c r="AGL56" s="98" t="n">
        <v>35</v>
      </c>
      <c r="AGM56" s="98" t="n">
        <v>0.3</v>
      </c>
      <c r="AGP56" s="98" t="n">
        <v>794</v>
      </c>
      <c r="AGQ56" s="103" t="n">
        <v>218</v>
      </c>
      <c r="AGR56" s="98" t="n">
        <v>11</v>
      </c>
      <c r="AGS56" s="104" t="n">
        <v>4</v>
      </c>
      <c r="AGT56" s="98" t="n">
        <v>79</v>
      </c>
      <c r="AGU56" s="98" t="n">
        <v>704</v>
      </c>
      <c r="AGV56" s="98" t="n">
        <v>15</v>
      </c>
      <c r="AGW56" s="98" t="n">
        <v>41</v>
      </c>
      <c r="AGX56" s="98" t="n">
        <v>0.6</v>
      </c>
      <c r="AHA56" s="98" t="n">
        <v>218</v>
      </c>
      <c r="AHB56" s="103" t="n">
        <v>17</v>
      </c>
      <c r="AHC56" s="98" t="n">
        <v>3</v>
      </c>
      <c r="AHD56" s="98"/>
      <c r="AHE56" s="98" t="n">
        <v>3</v>
      </c>
      <c r="AHF56" s="98" t="n">
        <v>212</v>
      </c>
      <c r="AHG56" s="98" t="n">
        <v>8</v>
      </c>
      <c r="AHH56" s="98" t="n">
        <v>31</v>
      </c>
      <c r="AHI56" s="98" t="n">
        <v>0.4</v>
      </c>
      <c r="AHL56" s="98" t="n">
        <v>148</v>
      </c>
      <c r="AHM56" s="103" t="n">
        <v>12</v>
      </c>
      <c r="AHN56" s="98" t="n">
        <v>2</v>
      </c>
      <c r="AHO56" s="98"/>
      <c r="AHP56" s="98" t="n">
        <v>1</v>
      </c>
      <c r="AHQ56" s="98" t="n">
        <v>145</v>
      </c>
      <c r="AHR56" s="98" t="n">
        <v>1</v>
      </c>
      <c r="AHS56" s="98" t="n">
        <v>71</v>
      </c>
      <c r="AHT56" s="98" t="n">
        <v>1</v>
      </c>
      <c r="AHW56" s="98" t="n">
        <v>123</v>
      </c>
      <c r="AHX56" s="103" t="n">
        <v>19</v>
      </c>
      <c r="AHY56" s="98" t="n">
        <v>5</v>
      </c>
      <c r="AHZ56" s="104" t="n">
        <v>1</v>
      </c>
      <c r="AIA56" s="98" t="n">
        <v>10</v>
      </c>
      <c r="AIB56" s="98" t="n">
        <v>108</v>
      </c>
      <c r="AIC56" s="98" t="n">
        <v>2</v>
      </c>
      <c r="AID56" s="98" t="n">
        <v>43</v>
      </c>
      <c r="AIE56" s="98" t="n">
        <v>2</v>
      </c>
      <c r="AIH56" s="100" t="n">
        <v>2792</v>
      </c>
      <c r="AII56" s="103" t="n">
        <v>701</v>
      </c>
      <c r="AIJ56" s="98" t="n">
        <v>26</v>
      </c>
      <c r="AIK56" s="104" t="n">
        <v>3</v>
      </c>
      <c r="AIL56" s="98" t="n">
        <v>112</v>
      </c>
      <c r="AIM56" s="100" t="n">
        <v>2654</v>
      </c>
      <c r="AIN56" s="98" t="n">
        <v>1</v>
      </c>
      <c r="AIO56" s="98" t="n">
        <v>74</v>
      </c>
      <c r="AIP56" s="98" t="n">
        <v>0.7</v>
      </c>
      <c r="AIS56" s="100" t="n">
        <v>2247</v>
      </c>
      <c r="AIT56" s="103" t="n">
        <v>323</v>
      </c>
      <c r="AIU56" s="98" t="n">
        <v>46</v>
      </c>
      <c r="AIV56" s="104" t="n">
        <v>12</v>
      </c>
      <c r="AIW56" s="98" t="n">
        <v>2</v>
      </c>
      <c r="AIX56" s="100" t="n">
        <v>2199</v>
      </c>
      <c r="AIY56" s="98" t="n">
        <v>18</v>
      </c>
      <c r="AIZ56" s="98" t="n">
        <v>11</v>
      </c>
      <c r="AJA56" s="98" t="n">
        <v>0.2</v>
      </c>
      <c r="AJD56" s="100" t="n">
        <v>2362</v>
      </c>
      <c r="AJE56" s="103" t="n">
        <v>302</v>
      </c>
      <c r="AJF56" s="98" t="n">
        <v>33</v>
      </c>
      <c r="AJG56" s="104" t="n">
        <v>10</v>
      </c>
      <c r="AJH56" s="98" t="n">
        <v>22</v>
      </c>
      <c r="AJI56" s="100" t="n">
        <v>2307</v>
      </c>
      <c r="AJJ56" s="98" t="n">
        <v>48</v>
      </c>
      <c r="AJK56" s="98" t="n">
        <v>232</v>
      </c>
      <c r="AJL56" s="98" t="n">
        <v>3</v>
      </c>
      <c r="AJO56" s="100" t="n">
        <v>2144</v>
      </c>
      <c r="AJP56" s="103" t="n">
        <v>257</v>
      </c>
      <c r="AJQ56" s="98" t="n">
        <v>8</v>
      </c>
      <c r="AJR56" s="104" t="n">
        <v>1</v>
      </c>
      <c r="AJS56" s="98" t="n">
        <v>118</v>
      </c>
      <c r="AJT56" s="100" t="n">
        <v>2018</v>
      </c>
      <c r="AJU56" s="98" t="n">
        <v>11</v>
      </c>
      <c r="AJV56" s="98" t="n">
        <v>84</v>
      </c>
      <c r="AJW56" s="98" t="n">
        <v>0.3</v>
      </c>
      <c r="AJX56" s="2"/>
      <c r="AJY56" s="45" t="n">
        <v>347000</v>
      </c>
      <c r="AJZ56" s="100" t="n">
        <v>1329</v>
      </c>
      <c r="AKA56" s="103" t="n">
        <v>204</v>
      </c>
      <c r="AKB56" s="98" t="n">
        <v>7</v>
      </c>
      <c r="AKC56" s="104" t="n">
        <v>1</v>
      </c>
      <c r="AKD56" s="98" t="n">
        <v>5</v>
      </c>
      <c r="AKE56" s="100" t="n">
        <v>1317</v>
      </c>
      <c r="AKF56" s="98" t="n">
        <v>29</v>
      </c>
      <c r="AKG56" s="98" t="n">
        <v>269</v>
      </c>
      <c r="AKH56" s="98" t="n">
        <v>1</v>
      </c>
      <c r="AKK56" s="100" t="n">
        <v>1082</v>
      </c>
      <c r="AKL56" s="103" t="n">
        <v>101</v>
      </c>
      <c r="AKM56" s="98" t="n">
        <v>27</v>
      </c>
      <c r="AKN56" s="104" t="n">
        <v>9</v>
      </c>
      <c r="AKO56" s="98" t="n">
        <v>3</v>
      </c>
      <c r="AKP56" s="100" t="n">
        <v>1052</v>
      </c>
      <c r="AKQ56" s="98" t="n">
        <v>2</v>
      </c>
      <c r="AKR56" s="98" t="n">
        <v>61</v>
      </c>
      <c r="AKS56" s="98" t="n">
        <v>2</v>
      </c>
      <c r="AKV56" s="100" t="n">
        <v>1099</v>
      </c>
      <c r="AKW56" s="103" t="n">
        <v>224</v>
      </c>
      <c r="AKX56" s="98" t="n">
        <v>8</v>
      </c>
      <c r="AKY56" s="98"/>
      <c r="AKZ56" s="98" t="n">
        <v>6</v>
      </c>
      <c r="ALA56" s="100" t="n">
        <v>1085</v>
      </c>
      <c r="ALB56" s="98" t="n">
        <v>3</v>
      </c>
      <c r="ALC56" s="100" t="n">
        <v>1756</v>
      </c>
      <c r="ALD56" s="98" t="n">
        <v>13</v>
      </c>
      <c r="ALG56" s="98" t="n">
        <v>367</v>
      </c>
      <c r="ALH56" s="103" t="n">
        <v>51</v>
      </c>
      <c r="ALI56" s="98" t="n">
        <v>4</v>
      </c>
      <c r="ALJ56" s="104" t="n">
        <v>1</v>
      </c>
      <c r="ALK56" s="98" t="n">
        <v>4</v>
      </c>
      <c r="ALL56" s="98" t="n">
        <v>359</v>
      </c>
      <c r="ALM56" s="98" t="n">
        <v>1</v>
      </c>
      <c r="ALN56" s="98" t="n">
        <v>3</v>
      </c>
      <c r="ALO56" s="98" t="n">
        <v>0.03</v>
      </c>
      <c r="ALR56" s="98" t="n">
        <v>792</v>
      </c>
      <c r="ALS56" s="103" t="n">
        <v>92</v>
      </c>
      <c r="ALT56" s="98" t="n">
        <v>1</v>
      </c>
      <c r="ALU56" s="98" t="n">
        <v>0</v>
      </c>
      <c r="ALV56" s="98" t="n">
        <v>10</v>
      </c>
      <c r="ALW56" s="98" t="n">
        <v>781</v>
      </c>
      <c r="ALX56" s="98" t="n">
        <v>11</v>
      </c>
      <c r="ALY56" s="98" t="n">
        <v>143</v>
      </c>
      <c r="ALZ56" s="98" t="n">
        <v>0.2</v>
      </c>
      <c r="AMC56" s="98" t="n">
        <v>345</v>
      </c>
      <c r="AMD56" s="98" t="n">
        <v>32</v>
      </c>
      <c r="AME56" s="98" t="n">
        <v>6</v>
      </c>
      <c r="AMF56" s="98" t="n">
        <v>3</v>
      </c>
      <c r="AMG56" s="98" t="n">
        <v>1</v>
      </c>
      <c r="AMH56" s="98" t="n">
        <v>338</v>
      </c>
      <c r="AMI56" s="98" t="n">
        <v>33</v>
      </c>
      <c r="AMJ56" s="98" t="n">
        <v>80</v>
      </c>
    </row>
    <row r="57" s="2" customFormat="true" ht="15.25" hidden="false" customHeight="false" outlineLevel="0" collapsed="false">
      <c r="A57" s="82" t="n">
        <v>43916</v>
      </c>
      <c r="B57" s="7" t="n">
        <v>467397</v>
      </c>
      <c r="C57" s="6" t="n">
        <f aca="false">(B57-B56)</f>
        <v>46560</v>
      </c>
      <c r="D57" s="7" t="n">
        <v>21160</v>
      </c>
      <c r="E57" s="6" t="n">
        <f aca="false">(D57-D56)</f>
        <v>2360</v>
      </c>
      <c r="F57" s="7" t="n">
        <v>113808</v>
      </c>
      <c r="G57" s="7" t="n">
        <v>332301</v>
      </c>
      <c r="H57" s="7" t="n">
        <v>14909</v>
      </c>
      <c r="I57" s="6"/>
      <c r="J57" s="6" t="n">
        <v>385376</v>
      </c>
      <c r="K57" s="71" t="n">
        <f aca="false">J57-J56</f>
        <v>46459</v>
      </c>
      <c r="L57" s="6" t="n">
        <v>17873</v>
      </c>
      <c r="M57" s="71" t="n">
        <f aca="false">L57-L56</f>
        <v>2356</v>
      </c>
      <c r="N57" s="8" t="n">
        <v>9137</v>
      </c>
      <c r="O57" s="7" t="n">
        <v>100</v>
      </c>
      <c r="P57" s="6" t="n">
        <v>126</v>
      </c>
      <c r="Q57" s="7" t="n">
        <v>6</v>
      </c>
      <c r="R57" s="8" t="n">
        <v>3730</v>
      </c>
      <c r="S57" s="8" t="n">
        <v>5281</v>
      </c>
      <c r="T57" s="6" t="n">
        <v>59</v>
      </c>
      <c r="U57" s="6" t="n">
        <v>178</v>
      </c>
      <c r="V57" s="6" t="n">
        <v>2</v>
      </c>
      <c r="W57" s="106" t="n">
        <v>364942</v>
      </c>
      <c r="X57" s="6"/>
      <c r="Y57" s="8" t="n">
        <v>74386</v>
      </c>
      <c r="Z57" s="8" t="n">
        <v>5210</v>
      </c>
      <c r="AA57" s="8" t="n">
        <v>7503</v>
      </c>
      <c r="AB57" s="7" t="n">
        <v>683</v>
      </c>
      <c r="AC57" s="8" t="n">
        <v>9362</v>
      </c>
      <c r="AD57" s="8" t="n">
        <v>57521</v>
      </c>
      <c r="AE57" s="8" t="n">
        <v>3489</v>
      </c>
      <c r="AF57" s="8" t="n">
        <v>1230</v>
      </c>
      <c r="AG57" s="6" t="n">
        <v>124</v>
      </c>
      <c r="AH57" s="94" t="n">
        <v>324445</v>
      </c>
      <c r="AI57" s="6"/>
      <c r="AJ57" s="8" t="n">
        <v>27017</v>
      </c>
      <c r="AK57" s="8" t="n">
        <v>2206</v>
      </c>
      <c r="AL57" s="8" t="n">
        <v>2077</v>
      </c>
      <c r="AM57" s="7" t="n">
        <v>143</v>
      </c>
      <c r="AN57" s="8" t="n">
        <v>9625</v>
      </c>
      <c r="AO57" s="8" t="n">
        <v>15315</v>
      </c>
      <c r="AP57" s="6"/>
      <c r="AQ57" s="6" t="n">
        <v>322</v>
      </c>
      <c r="AR57" s="6" t="n">
        <v>25</v>
      </c>
      <c r="AS57" s="6"/>
      <c r="AT57" s="6"/>
      <c r="AU57" s="8" t="n">
        <v>25233</v>
      </c>
      <c r="AV57" s="8" t="n">
        <v>2929</v>
      </c>
      <c r="AW57" s="8" t="n">
        <v>1331</v>
      </c>
      <c r="AX57" s="7" t="n">
        <v>231</v>
      </c>
      <c r="AY57" s="8" t="n">
        <v>3900</v>
      </c>
      <c r="AZ57" s="8" t="n">
        <v>20002</v>
      </c>
      <c r="BA57" s="8" t="n">
        <v>2827</v>
      </c>
      <c r="BB57" s="6" t="n">
        <v>387</v>
      </c>
      <c r="BC57" s="6" t="n">
        <v>20</v>
      </c>
      <c r="BD57" s="6"/>
      <c r="BE57" s="6"/>
      <c r="BF57" s="8" t="n">
        <v>37323</v>
      </c>
      <c r="BG57" s="8" t="n">
        <v>4337</v>
      </c>
      <c r="BH57" s="6" t="n">
        <v>206</v>
      </c>
      <c r="BI57" s="7" t="n">
        <v>49</v>
      </c>
      <c r="BJ57" s="8" t="n">
        <v>3547</v>
      </c>
      <c r="BK57" s="8" t="n">
        <v>33570</v>
      </c>
      <c r="BL57" s="6" t="n">
        <v>23</v>
      </c>
      <c r="BM57" s="6" t="n">
        <v>445</v>
      </c>
      <c r="BN57" s="6" t="n">
        <v>2</v>
      </c>
      <c r="BO57" s="6"/>
      <c r="BP57" s="6"/>
      <c r="BQ57" s="8" t="n">
        <v>49515</v>
      </c>
      <c r="BR57" s="8" t="n">
        <v>7457</v>
      </c>
      <c r="BS57" s="8" t="n">
        <v>3647</v>
      </c>
      <c r="BT57" s="7" t="n">
        <v>656</v>
      </c>
      <c r="BU57" s="8" t="n">
        <v>5367</v>
      </c>
      <c r="BV57" s="8" t="n">
        <v>40501</v>
      </c>
      <c r="BW57" s="8" t="n">
        <v>3166</v>
      </c>
      <c r="BX57" s="8" t="n">
        <v>1059</v>
      </c>
      <c r="BY57" s="6" t="n">
        <v>78</v>
      </c>
      <c r="BZ57" s="6"/>
      <c r="CA57" s="6"/>
      <c r="CB57" s="8" t="n">
        <v>1307</v>
      </c>
      <c r="CC57" s="7" t="n">
        <v>114</v>
      </c>
      <c r="CD57" s="6" t="n">
        <v>45</v>
      </c>
      <c r="CE57" s="7" t="n">
        <v>2</v>
      </c>
      <c r="CF57" s="6" t="n">
        <v>310</v>
      </c>
      <c r="CG57" s="6" t="n">
        <v>952</v>
      </c>
      <c r="CH57" s="6" t="n">
        <v>57</v>
      </c>
      <c r="CI57" s="6" t="n">
        <v>10</v>
      </c>
      <c r="CJ57" s="6" t="n">
        <v>0.4</v>
      </c>
      <c r="CK57" s="6" t="n">
        <v>25171</v>
      </c>
      <c r="CL57" s="6"/>
      <c r="CM57" s="8" t="n">
        <v>65342</v>
      </c>
      <c r="CN57" s="8" t="n">
        <v>11984</v>
      </c>
      <c r="CO57" s="6" t="n">
        <v>922</v>
      </c>
      <c r="CP57" s="7" t="n">
        <v>227</v>
      </c>
      <c r="CQ57" s="6" t="n">
        <v>393</v>
      </c>
      <c r="CR57" s="8" t="n">
        <v>64027</v>
      </c>
      <c r="CS57" s="8" t="n">
        <v>1411</v>
      </c>
      <c r="CT57" s="6" t="n">
        <v>197</v>
      </c>
      <c r="CU57" s="6" t="n">
        <v>3</v>
      </c>
      <c r="CV57" s="6" t="n">
        <v>421532</v>
      </c>
      <c r="CW57" s="6"/>
      <c r="CX57" s="8" t="n">
        <v>10897</v>
      </c>
      <c r="CY57" s="8" t="n">
        <v>1020</v>
      </c>
      <c r="CZ57" s="6" t="n">
        <v>153</v>
      </c>
      <c r="DA57" s="7" t="n">
        <v>31</v>
      </c>
      <c r="DB57" s="6" t="n">
        <v>131</v>
      </c>
      <c r="DC57" s="8" t="n">
        <v>10613</v>
      </c>
      <c r="DD57" s="6" t="n">
        <v>141</v>
      </c>
      <c r="DE57" s="8" t="n">
        <v>1259</v>
      </c>
      <c r="DF57" s="6" t="n">
        <v>18</v>
      </c>
      <c r="DG57" s="6"/>
      <c r="DH57" s="6"/>
      <c r="DI57" s="8" t="n">
        <v>9529</v>
      </c>
      <c r="DJ57" s="8" t="n">
        <v>1452</v>
      </c>
      <c r="DK57" s="6" t="n">
        <v>465</v>
      </c>
      <c r="DL57" s="7" t="n">
        <v>43</v>
      </c>
      <c r="DM57" s="6" t="n">
        <v>135</v>
      </c>
      <c r="DN57" s="8" t="n">
        <v>8929</v>
      </c>
      <c r="DO57" s="6" t="n">
        <v>163</v>
      </c>
      <c r="DP57" s="6" t="n">
        <v>140</v>
      </c>
      <c r="DQ57" s="6" t="n">
        <v>7</v>
      </c>
      <c r="DR57" s="6"/>
      <c r="DS57" s="6"/>
      <c r="DT57" s="8" t="n">
        <v>2526</v>
      </c>
      <c r="DU57" s="7" t="n">
        <v>240</v>
      </c>
      <c r="DV57" s="6" t="n">
        <v>62</v>
      </c>
      <c r="DW57" s="7" t="n">
        <v>26</v>
      </c>
      <c r="DX57" s="6" t="n">
        <v>16</v>
      </c>
      <c r="DY57" s="8" t="n">
        <v>2448</v>
      </c>
      <c r="DZ57" s="6" t="n">
        <v>158</v>
      </c>
      <c r="EA57" s="6" t="n">
        <v>250</v>
      </c>
      <c r="EB57" s="6" t="n">
        <v>6</v>
      </c>
      <c r="EC57" s="6"/>
      <c r="ED57" s="6"/>
      <c r="EE57" s="8" t="n">
        <v>6412</v>
      </c>
      <c r="EF57" s="7" t="n">
        <v>852</v>
      </c>
      <c r="EG57" s="6" t="n">
        <v>356</v>
      </c>
      <c r="EH57" s="7" t="n">
        <v>80</v>
      </c>
      <c r="EI57" s="6" t="n">
        <v>3</v>
      </c>
      <c r="EJ57" s="8" t="n">
        <v>6053</v>
      </c>
      <c r="EK57" s="6" t="n">
        <v>582</v>
      </c>
      <c r="EL57" s="6" t="n">
        <v>374</v>
      </c>
      <c r="EM57" s="6" t="n">
        <v>21</v>
      </c>
      <c r="EN57" s="6"/>
      <c r="EO57" s="6"/>
      <c r="EP57" s="8" t="n">
        <v>3066</v>
      </c>
      <c r="EQ57" s="7" t="n">
        <v>203</v>
      </c>
      <c r="ER57" s="6" t="n">
        <v>14</v>
      </c>
      <c r="ES57" s="7" t="n">
        <v>2</v>
      </c>
      <c r="ET57" s="6" t="n">
        <v>6</v>
      </c>
      <c r="EU57" s="8" t="n">
        <v>3046</v>
      </c>
      <c r="EV57" s="6" t="n">
        <v>57</v>
      </c>
      <c r="EW57" s="6" t="n">
        <v>566</v>
      </c>
      <c r="EX57" s="6" t="n">
        <v>3</v>
      </c>
      <c r="EY57" s="6"/>
      <c r="EZ57" s="6"/>
      <c r="FA57" s="8" t="n">
        <v>1724</v>
      </c>
      <c r="FB57" s="7" t="n">
        <v>133</v>
      </c>
      <c r="FC57" s="6" t="n">
        <v>34</v>
      </c>
      <c r="FD57" s="7" t="n">
        <v>2</v>
      </c>
      <c r="FE57" s="6" t="n">
        <v>1</v>
      </c>
      <c r="FF57" s="8" t="n">
        <v>1689</v>
      </c>
      <c r="FG57" s="6" t="n">
        <v>69</v>
      </c>
      <c r="FH57" s="6" t="n">
        <v>298</v>
      </c>
      <c r="FI57" s="6" t="n">
        <v>6</v>
      </c>
      <c r="FJ57" s="6"/>
      <c r="FK57" s="6"/>
      <c r="FL57" s="8" t="n">
        <v>4937</v>
      </c>
      <c r="FM57" s="7" t="n">
        <v>668</v>
      </c>
      <c r="FN57" s="6" t="n">
        <v>178</v>
      </c>
      <c r="FO57" s="7" t="n">
        <v>56</v>
      </c>
      <c r="FP57" s="6" t="n">
        <v>547</v>
      </c>
      <c r="FQ57" s="8" t="n">
        <v>4212</v>
      </c>
      <c r="FR57" s="6" t="n">
        <v>474</v>
      </c>
      <c r="FS57" s="6" t="n">
        <v>426</v>
      </c>
      <c r="FT57" s="6" t="n">
        <v>15</v>
      </c>
      <c r="FU57" s="6"/>
      <c r="FV57" s="6"/>
      <c r="FW57" s="8" t="n">
        <v>5588</v>
      </c>
      <c r="FX57" s="7" t="n">
        <v>305</v>
      </c>
      <c r="FY57" s="6" t="n">
        <v>30</v>
      </c>
      <c r="FZ57" s="7" t="n">
        <v>2</v>
      </c>
      <c r="GA57" s="6" t="n">
        <v>9</v>
      </c>
      <c r="GB57" s="8" t="n">
        <v>5549</v>
      </c>
      <c r="GC57" s="6" t="n">
        <v>28</v>
      </c>
      <c r="GD57" s="6" t="n">
        <v>620</v>
      </c>
      <c r="GE57" s="6" t="n">
        <v>3</v>
      </c>
      <c r="GF57" s="6"/>
      <c r="GG57" s="6"/>
      <c r="GH57" s="6" t="n">
        <v>537</v>
      </c>
      <c r="GI57" s="6" t="n">
        <v>11</v>
      </c>
      <c r="GJ57" s="6" t="n">
        <v>0</v>
      </c>
      <c r="GK57" s="6" t="n">
        <v>0</v>
      </c>
      <c r="GL57" s="6" t="n">
        <v>41</v>
      </c>
      <c r="GM57" s="6" t="n">
        <v>496</v>
      </c>
      <c r="GN57" s="6" t="n">
        <v>6</v>
      </c>
      <c r="GO57" s="6" t="n">
        <v>186</v>
      </c>
      <c r="GP57" s="6"/>
      <c r="GQ57" s="6"/>
      <c r="GR57" s="6"/>
      <c r="GS57" s="6" t="n">
        <v>419</v>
      </c>
      <c r="GT57" s="7" t="n">
        <v>27</v>
      </c>
      <c r="GU57" s="6" t="n">
        <v>4</v>
      </c>
      <c r="GV57" s="7" t="n">
        <v>1</v>
      </c>
      <c r="GW57" s="6" t="n">
        <v>177</v>
      </c>
      <c r="GX57" s="6" t="n">
        <v>238</v>
      </c>
      <c r="GY57" s="6" t="n">
        <v>2</v>
      </c>
      <c r="GZ57" s="6" t="n">
        <v>246</v>
      </c>
      <c r="HA57" s="6" t="n">
        <v>2</v>
      </c>
      <c r="HB57" s="6"/>
      <c r="HC57" s="6"/>
      <c r="HD57" s="6" t="n">
        <v>631</v>
      </c>
      <c r="HE57" s="7" t="n">
        <v>73</v>
      </c>
      <c r="HF57" s="6" t="n">
        <v>2</v>
      </c>
      <c r="HG57" s="6" t="n">
        <v>0</v>
      </c>
      <c r="HH57" s="6" t="n">
        <v>160</v>
      </c>
      <c r="HI57" s="6" t="n">
        <v>469</v>
      </c>
      <c r="HJ57" s="6" t="n">
        <v>17</v>
      </c>
      <c r="HK57" s="6" t="n">
        <v>108</v>
      </c>
      <c r="HL57" s="6" t="n">
        <v>0.3</v>
      </c>
      <c r="HM57" s="6"/>
      <c r="HN57" s="6"/>
      <c r="HO57" s="8" t="n">
        <v>1796</v>
      </c>
      <c r="HP57" s="7" t="n">
        <v>172</v>
      </c>
      <c r="HQ57" s="6" t="n">
        <v>20</v>
      </c>
      <c r="HR57" s="7" t="n">
        <v>4</v>
      </c>
      <c r="HS57" s="6" t="n">
        <v>199</v>
      </c>
      <c r="HT57" s="8" t="n">
        <v>1577</v>
      </c>
      <c r="HU57" s="6" t="n">
        <v>64</v>
      </c>
      <c r="HV57" s="6" t="n">
        <v>55</v>
      </c>
      <c r="HW57" s="6" t="n">
        <v>0.6</v>
      </c>
      <c r="HX57" s="94" t="n">
        <v>21885</v>
      </c>
      <c r="HY57" s="6"/>
      <c r="HZ57" s="94"/>
      <c r="IA57" s="82" t="n">
        <v>43916</v>
      </c>
      <c r="IB57" s="8" t="n">
        <v>1051</v>
      </c>
      <c r="IC57" s="47" t="n">
        <v>150</v>
      </c>
      <c r="ID57" s="6" t="n">
        <v>14</v>
      </c>
      <c r="IE57" s="48" t="n">
        <v>4</v>
      </c>
      <c r="IF57" s="6" t="n">
        <v>7</v>
      </c>
      <c r="IG57" s="8" t="n">
        <v>1030</v>
      </c>
      <c r="IH57" s="6" t="n">
        <v>3</v>
      </c>
      <c r="II57" s="6" t="n">
        <v>28</v>
      </c>
      <c r="IJ57" s="6" t="n">
        <v>0.4</v>
      </c>
      <c r="IM57" s="8" t="n">
        <v>1142</v>
      </c>
      <c r="IN57" s="47" t="n">
        <v>220</v>
      </c>
      <c r="IO57" s="6" t="n">
        <v>3</v>
      </c>
      <c r="IP57" s="48" t="n">
        <v>1</v>
      </c>
      <c r="IQ57" s="6" t="n">
        <v>22</v>
      </c>
      <c r="IR57" s="8" t="n">
        <v>1117</v>
      </c>
      <c r="IS57" s="6" t="n">
        <v>7</v>
      </c>
      <c r="IT57" s="6" t="n">
        <v>60</v>
      </c>
      <c r="IU57" s="6" t="n">
        <v>0.2</v>
      </c>
      <c r="IX57" s="6" t="n">
        <v>900</v>
      </c>
      <c r="IY57" s="47" t="n">
        <v>133</v>
      </c>
      <c r="IZ57" s="6" t="n">
        <v>2</v>
      </c>
      <c r="JA57" s="48" t="n">
        <v>1</v>
      </c>
      <c r="JB57" s="6" t="n">
        <v>29</v>
      </c>
      <c r="JC57" s="6" t="n">
        <v>869</v>
      </c>
      <c r="JD57" s="6"/>
      <c r="JE57" s="6" t="n">
        <v>26</v>
      </c>
      <c r="JF57" s="6" t="n">
        <v>0.06</v>
      </c>
      <c r="JH57" s="55"/>
      <c r="JI57" s="6" t="n">
        <v>790</v>
      </c>
      <c r="JJ57" s="47" t="n">
        <v>104</v>
      </c>
      <c r="JK57" s="6" t="n">
        <v>58</v>
      </c>
      <c r="JL57" s="48" t="n">
        <v>3</v>
      </c>
      <c r="JM57" s="6" t="n">
        <v>31</v>
      </c>
      <c r="JN57" s="6" t="n">
        <v>701</v>
      </c>
      <c r="JO57" s="6"/>
      <c r="JP57" s="6" t="n">
        <v>3</v>
      </c>
      <c r="JQ57" s="6" t="n">
        <v>0.2</v>
      </c>
      <c r="JT57" s="6" t="n">
        <v>657</v>
      </c>
      <c r="JU57" s="47" t="n">
        <v>121</v>
      </c>
      <c r="JV57" s="6" t="n">
        <v>12</v>
      </c>
      <c r="JW57" s="48" t="n">
        <v>2</v>
      </c>
      <c r="JX57" s="6" t="n">
        <v>43</v>
      </c>
      <c r="JY57" s="6" t="n">
        <v>602</v>
      </c>
      <c r="JZ57" s="6"/>
      <c r="KA57" s="6" t="n">
        <v>0.5</v>
      </c>
      <c r="KB57" s="6" t="n">
        <v>0.01</v>
      </c>
      <c r="KD57" s="55"/>
      <c r="KE57" s="6" t="n">
        <v>480</v>
      </c>
      <c r="KF57" s="47" t="n">
        <v>64</v>
      </c>
      <c r="KG57" s="6" t="n">
        <v>9</v>
      </c>
      <c r="KH57" s="48" t="n">
        <v>2</v>
      </c>
      <c r="KI57" s="6" t="n">
        <v>1</v>
      </c>
      <c r="KJ57" s="6" t="n">
        <v>470</v>
      </c>
      <c r="KK57" s="6" t="n">
        <v>9</v>
      </c>
      <c r="KL57" s="6" t="n">
        <v>15</v>
      </c>
      <c r="KM57" s="6" t="n">
        <v>0.3</v>
      </c>
      <c r="KP57" s="6" t="n">
        <v>636</v>
      </c>
      <c r="KQ57" s="47" t="n">
        <v>84</v>
      </c>
      <c r="KR57" s="6" t="n">
        <v>38</v>
      </c>
      <c r="KS57" s="48" t="n">
        <v>3</v>
      </c>
      <c r="KT57" s="6" t="n">
        <v>26</v>
      </c>
      <c r="KU57" s="6" t="n">
        <v>572</v>
      </c>
      <c r="KV57" s="6" t="n">
        <v>1</v>
      </c>
      <c r="KW57" s="6" t="n">
        <v>6</v>
      </c>
      <c r="KX57" s="6" t="n">
        <v>0.3</v>
      </c>
      <c r="KZ57" s="55"/>
      <c r="LA57" s="6" t="n">
        <v>658</v>
      </c>
      <c r="LB57" s="47" t="n">
        <v>163</v>
      </c>
      <c r="LC57" s="6" t="n">
        <v>3</v>
      </c>
      <c r="LD57" s="48" t="n">
        <v>2</v>
      </c>
      <c r="LE57" s="6" t="n">
        <v>29</v>
      </c>
      <c r="LF57" s="6" t="n">
        <v>626</v>
      </c>
      <c r="LG57" s="6" t="n">
        <v>8</v>
      </c>
      <c r="LH57" s="6" t="n">
        <v>5</v>
      </c>
      <c r="LI57" s="6" t="n">
        <v>0.02</v>
      </c>
      <c r="LJ57" s="55"/>
      <c r="LK57" s="55"/>
      <c r="LL57" s="8" t="n">
        <v>1063</v>
      </c>
      <c r="LM57" s="47" t="n">
        <v>91</v>
      </c>
      <c r="LN57" s="6" t="n">
        <v>8</v>
      </c>
      <c r="LO57" s="48" t="n">
        <v>1</v>
      </c>
      <c r="LP57" s="6" t="n">
        <v>21</v>
      </c>
      <c r="LQ57" s="8" t="n">
        <v>1034</v>
      </c>
      <c r="LR57" s="6" t="n">
        <v>5</v>
      </c>
      <c r="LS57" s="6" t="n">
        <v>5</v>
      </c>
      <c r="LT57" s="6" t="n">
        <v>0.04</v>
      </c>
      <c r="LV57" s="55"/>
      <c r="LW57" s="43" t="n">
        <v>10</v>
      </c>
      <c r="LX57" s="43" t="n">
        <v>0</v>
      </c>
      <c r="LY57" s="43"/>
      <c r="LZ57" s="43"/>
      <c r="MA57" s="43"/>
      <c r="MB57" s="43" t="n">
        <v>10</v>
      </c>
      <c r="MC57" s="43"/>
      <c r="MD57" s="43" t="n">
        <v>3</v>
      </c>
      <c r="MH57" s="43" t="n">
        <v>3</v>
      </c>
      <c r="MI57" s="43" t="n">
        <v>0</v>
      </c>
      <c r="MJ57" s="43"/>
      <c r="MK57" s="43"/>
      <c r="ML57" s="43"/>
      <c r="MM57" s="43" t="n">
        <v>3</v>
      </c>
      <c r="MN57" s="43"/>
      <c r="MO57" s="43" t="n">
        <v>0.06</v>
      </c>
      <c r="MP57" s="43"/>
      <c r="MS57" s="43" t="n">
        <v>934</v>
      </c>
      <c r="MT57" s="43" t="n">
        <v>107</v>
      </c>
      <c r="MU57" s="43" t="n">
        <v>4</v>
      </c>
      <c r="MV57" s="43" t="n">
        <v>0</v>
      </c>
      <c r="MW57" s="43" t="n">
        <v>70</v>
      </c>
      <c r="MX57" s="43" t="n">
        <v>860</v>
      </c>
      <c r="MY57" s="43" t="n">
        <v>11</v>
      </c>
      <c r="MZ57" s="43" t="n">
        <v>13</v>
      </c>
      <c r="NA57" s="43" t="n">
        <v>0.06</v>
      </c>
      <c r="ND57" s="43" t="n">
        <v>3</v>
      </c>
      <c r="NE57" s="43" t="n">
        <v>1</v>
      </c>
      <c r="NF57" s="43"/>
      <c r="NG57" s="43"/>
      <c r="NH57" s="43"/>
      <c r="NI57" s="43" t="n">
        <v>3</v>
      </c>
      <c r="NJ57" s="43"/>
      <c r="NK57" s="43" t="n">
        <v>0.4</v>
      </c>
      <c r="NL57" s="43"/>
      <c r="NO57" s="43" t="n">
        <v>96</v>
      </c>
      <c r="NP57" s="43" t="n">
        <v>5</v>
      </c>
      <c r="NQ57" s="43"/>
      <c r="NR57" s="43"/>
      <c r="NS57" s="43" t="n">
        <v>10</v>
      </c>
      <c r="NT57" s="43" t="n">
        <v>86</v>
      </c>
      <c r="NU57" s="43" t="n">
        <v>1</v>
      </c>
      <c r="NV57" s="43" t="n">
        <v>6</v>
      </c>
      <c r="NW57" s="43"/>
      <c r="NZ57" s="43" t="n">
        <v>141</v>
      </c>
      <c r="OA57" s="43" t="n">
        <v>7</v>
      </c>
      <c r="OB57" s="43"/>
      <c r="OC57" s="43"/>
      <c r="OD57" s="43" t="n">
        <v>17</v>
      </c>
      <c r="OE57" s="43" t="n">
        <v>124</v>
      </c>
      <c r="OF57" s="43" t="n">
        <v>3</v>
      </c>
      <c r="OG57" s="43" t="n">
        <v>1</v>
      </c>
      <c r="OH57" s="43"/>
      <c r="OK57" s="43" t="n">
        <v>109</v>
      </c>
      <c r="OL57" s="43" t="n">
        <v>5</v>
      </c>
      <c r="OM57" s="43"/>
      <c r="ON57" s="43"/>
      <c r="OO57" s="43" t="n">
        <v>2</v>
      </c>
      <c r="OP57" s="43" t="n">
        <v>107</v>
      </c>
      <c r="OQ57" s="43" t="n">
        <v>1</v>
      </c>
      <c r="OR57" s="43" t="n">
        <v>249</v>
      </c>
      <c r="OS57" s="43"/>
      <c r="OV57" s="43" t="n">
        <v>346</v>
      </c>
      <c r="OW57" s="43" t="n">
        <v>30</v>
      </c>
      <c r="OX57" s="43" t="n">
        <v>29</v>
      </c>
      <c r="OY57" s="43" t="n">
        <v>2</v>
      </c>
      <c r="OZ57" s="43" t="n">
        <v>103</v>
      </c>
      <c r="PA57" s="43" t="n">
        <v>214</v>
      </c>
      <c r="PB57" s="43"/>
      <c r="PC57" s="43" t="n">
        <v>9</v>
      </c>
      <c r="PD57" s="43" t="n">
        <v>0.7</v>
      </c>
      <c r="PG57" s="46" t="n">
        <v>2433</v>
      </c>
      <c r="PH57" s="43" t="n">
        <v>561</v>
      </c>
      <c r="PI57" s="43" t="n">
        <v>59</v>
      </c>
      <c r="PJ57" s="43" t="n">
        <v>15</v>
      </c>
      <c r="PK57" s="43" t="n">
        <v>26</v>
      </c>
      <c r="PL57" s="46" t="n">
        <v>2348</v>
      </c>
      <c r="PM57" s="43" t="n">
        <v>136</v>
      </c>
      <c r="PN57" s="43" t="n">
        <v>29</v>
      </c>
      <c r="PO57" s="43" t="n">
        <v>0.7</v>
      </c>
      <c r="PR57" s="43" t="n">
        <v>5</v>
      </c>
      <c r="PS57" s="43" t="n">
        <v>4</v>
      </c>
      <c r="PT57" s="43"/>
      <c r="PU57" s="43"/>
      <c r="PV57" s="43"/>
      <c r="PW57" s="43" t="n">
        <v>5</v>
      </c>
      <c r="PX57" s="43"/>
      <c r="PY57" s="43" t="n">
        <v>0.3</v>
      </c>
      <c r="QC57" s="43" t="n">
        <v>172</v>
      </c>
      <c r="QD57" s="43" t="n">
        <v>18</v>
      </c>
      <c r="QE57" s="43"/>
      <c r="QF57" s="43"/>
      <c r="QG57" s="43" t="n">
        <v>1</v>
      </c>
      <c r="QH57" s="43" t="n">
        <v>171</v>
      </c>
      <c r="QI57" s="43"/>
      <c r="QJ57" s="43" t="n">
        <v>17</v>
      </c>
      <c r="QK57" s="43"/>
      <c r="QN57" s="43" t="n">
        <v>333</v>
      </c>
      <c r="QO57" s="43" t="n">
        <v>15</v>
      </c>
      <c r="QP57" s="43" t="n">
        <v>6</v>
      </c>
      <c r="QQ57" s="43" t="n">
        <v>2</v>
      </c>
      <c r="QR57" s="43" t="n">
        <v>20</v>
      </c>
      <c r="QS57" s="43" t="n">
        <v>307</v>
      </c>
      <c r="QT57" s="43" t="n">
        <v>4</v>
      </c>
      <c r="QU57" s="43" t="n">
        <v>49</v>
      </c>
      <c r="QV57" s="43" t="n">
        <v>0.9</v>
      </c>
      <c r="QY57" s="46" t="n">
        <v>2369</v>
      </c>
      <c r="QZ57" s="43" t="n">
        <v>439</v>
      </c>
      <c r="RA57" s="43" t="n">
        <v>5</v>
      </c>
      <c r="RB57" s="43" t="n">
        <v>2</v>
      </c>
      <c r="RC57" s="43" t="n">
        <v>58</v>
      </c>
      <c r="RD57" s="46" t="n">
        <v>2306</v>
      </c>
      <c r="RE57" s="43" t="n">
        <v>37</v>
      </c>
      <c r="RF57" s="43" t="n">
        <v>274</v>
      </c>
      <c r="RG57" s="43" t="n">
        <v>0.6</v>
      </c>
      <c r="RJ57" s="43" t="n">
        <v>71</v>
      </c>
      <c r="RK57" s="43" t="n">
        <v>11</v>
      </c>
      <c r="RL57" s="43" t="n">
        <v>1</v>
      </c>
      <c r="RM57" s="43" t="n">
        <v>1</v>
      </c>
      <c r="RN57" s="43" t="n">
        <v>16</v>
      </c>
      <c r="RO57" s="43" t="n">
        <v>54</v>
      </c>
      <c r="RP57" s="43"/>
      <c r="RQ57" s="43" t="n">
        <v>14</v>
      </c>
      <c r="RR57" s="43" t="n">
        <v>0.2</v>
      </c>
      <c r="SF57" s="43" t="n">
        <v>99</v>
      </c>
      <c r="SG57" s="43" t="n">
        <v>15</v>
      </c>
      <c r="SH57" s="43"/>
      <c r="SI57" s="43"/>
      <c r="SJ57" s="43" t="n">
        <v>17</v>
      </c>
      <c r="SK57" s="43" t="n">
        <v>82</v>
      </c>
      <c r="SL57" s="43"/>
      <c r="SM57" s="43" t="n">
        <v>19</v>
      </c>
      <c r="SN57" s="43"/>
      <c r="SQ57" s="43" t="n">
        <v>333</v>
      </c>
      <c r="SR57" s="43" t="n">
        <v>85</v>
      </c>
      <c r="SS57" s="43" t="n">
        <v>2</v>
      </c>
      <c r="ST57" s="43"/>
      <c r="SU57" s="43" t="n">
        <v>52</v>
      </c>
      <c r="SV57" s="43" t="n">
        <v>279</v>
      </c>
      <c r="SW57" s="43" t="n">
        <v>2</v>
      </c>
      <c r="SX57" s="43" t="n">
        <v>34</v>
      </c>
      <c r="SY57" s="43" t="n">
        <v>0.2</v>
      </c>
      <c r="TB57" s="43" t="n">
        <v>195</v>
      </c>
      <c r="TC57" s="43" t="n">
        <v>4</v>
      </c>
      <c r="TD57" s="43"/>
      <c r="TE57" s="43"/>
      <c r="TF57" s="43" t="n">
        <v>43</v>
      </c>
      <c r="TG57" s="43" t="n">
        <v>152</v>
      </c>
      <c r="TH57" s="43" t="n">
        <v>6</v>
      </c>
      <c r="TI57" s="43" t="n">
        <v>46</v>
      </c>
      <c r="TJ57" s="43"/>
      <c r="TM57" s="43" t="n">
        <v>821</v>
      </c>
      <c r="TN57" s="43" t="n">
        <v>78</v>
      </c>
      <c r="TO57" s="43" t="n">
        <v>22</v>
      </c>
      <c r="TP57" s="43" t="n">
        <v>2</v>
      </c>
      <c r="TQ57" s="43" t="n">
        <v>36</v>
      </c>
      <c r="TR57" s="43" t="n">
        <v>763</v>
      </c>
      <c r="TS57" s="43" t="n">
        <v>53</v>
      </c>
      <c r="TT57" s="43" t="n">
        <v>79</v>
      </c>
      <c r="TU57" s="43" t="n">
        <v>2</v>
      </c>
      <c r="TX57" s="43" t="n">
        <v>132</v>
      </c>
      <c r="TY57" s="43" t="n">
        <v>8</v>
      </c>
      <c r="TZ57" s="43" t="n">
        <v>3</v>
      </c>
      <c r="UA57" s="43"/>
      <c r="UB57" s="43" t="n">
        <v>3</v>
      </c>
      <c r="UC57" s="43" t="n">
        <v>126</v>
      </c>
      <c r="UD57" s="43" t="n">
        <v>3</v>
      </c>
      <c r="UE57" s="43" t="n">
        <v>109</v>
      </c>
      <c r="UF57" s="43" t="n">
        <v>2</v>
      </c>
      <c r="UT57" s="43" t="n">
        <v>39</v>
      </c>
      <c r="UU57" s="43" t="n">
        <v>0</v>
      </c>
      <c r="UV57" s="43" t="n">
        <v>5</v>
      </c>
      <c r="UW57" s="43" t="n">
        <v>1</v>
      </c>
      <c r="UX57" s="43" t="n">
        <v>7</v>
      </c>
      <c r="UY57" s="43" t="n">
        <v>27</v>
      </c>
      <c r="UZ57" s="43"/>
      <c r="VA57" s="43" t="n">
        <v>0.2</v>
      </c>
      <c r="VB57" s="43" t="n">
        <v>0.03</v>
      </c>
      <c r="VE57" s="43" t="n">
        <v>84</v>
      </c>
      <c r="VF57" s="43" t="n">
        <v>10</v>
      </c>
      <c r="VG57" s="43" t="n">
        <v>2</v>
      </c>
      <c r="VH57" s="43" t="n">
        <v>1</v>
      </c>
      <c r="VI57" s="43" t="n">
        <v>2</v>
      </c>
      <c r="VJ57" s="43" t="n">
        <v>80</v>
      </c>
      <c r="VK57" s="43"/>
      <c r="VL57" s="43" t="n">
        <v>2</v>
      </c>
      <c r="VM57" s="43" t="n">
        <v>0.05</v>
      </c>
      <c r="VP57" s="43" t="n">
        <v>102</v>
      </c>
      <c r="VQ57" s="43" t="n">
        <v>0</v>
      </c>
      <c r="VR57" s="43"/>
      <c r="VS57" s="43"/>
      <c r="VT57" s="43" t="n">
        <v>3</v>
      </c>
      <c r="VU57" s="43" t="n">
        <v>99</v>
      </c>
      <c r="VV57" s="43" t="n">
        <v>2</v>
      </c>
      <c r="VW57" s="43" t="n">
        <v>5</v>
      </c>
      <c r="VX57" s="43"/>
      <c r="WA57" s="43" t="n">
        <v>13</v>
      </c>
      <c r="WB57" s="43"/>
      <c r="WC57" s="43"/>
      <c r="WD57" s="43"/>
      <c r="WE57" s="43" t="n">
        <v>8</v>
      </c>
      <c r="WF57" s="43" t="n">
        <v>5</v>
      </c>
      <c r="WG57" s="43"/>
      <c r="WH57" s="43" t="n">
        <v>24</v>
      </c>
      <c r="WI57" s="43"/>
      <c r="WL57" s="43" t="n">
        <v>3</v>
      </c>
      <c r="WM57" s="43" t="n">
        <v>1</v>
      </c>
      <c r="WN57" s="43"/>
      <c r="WO57" s="43"/>
      <c r="WP57" s="43" t="n">
        <v>1</v>
      </c>
      <c r="WQ57" s="43" t="n">
        <v>2</v>
      </c>
      <c r="WR57" s="43"/>
      <c r="WS57" s="43" t="n">
        <v>0.1</v>
      </c>
      <c r="WT57" s="43"/>
      <c r="WW57" s="43" t="n">
        <v>2</v>
      </c>
      <c r="WX57" s="43"/>
      <c r="WY57" s="43"/>
      <c r="WZ57" s="43"/>
      <c r="XA57" s="43"/>
      <c r="XB57" s="43" t="n">
        <v>2</v>
      </c>
      <c r="XC57" s="43"/>
      <c r="XD57" s="43" t="n">
        <v>3</v>
      </c>
      <c r="XE57" s="43"/>
      <c r="XH57" s="43" t="n">
        <v>81</v>
      </c>
      <c r="XI57" s="43" t="n">
        <v>9</v>
      </c>
      <c r="XJ57" s="43"/>
      <c r="XK57" s="43"/>
      <c r="XL57" s="43"/>
      <c r="XM57" s="43" t="n">
        <v>81</v>
      </c>
      <c r="XN57" s="43"/>
      <c r="XO57" s="43" t="n">
        <v>4</v>
      </c>
      <c r="XP57" s="43"/>
      <c r="XS57" s="43" t="n">
        <v>60</v>
      </c>
      <c r="XT57" s="43" t="n">
        <v>10</v>
      </c>
      <c r="XU57" s="43"/>
      <c r="XV57" s="43"/>
      <c r="XW57" s="43"/>
      <c r="XX57" s="43" t="n">
        <v>60</v>
      </c>
      <c r="XY57" s="43" t="n">
        <v>4</v>
      </c>
      <c r="XZ57" s="43" t="n">
        <v>2</v>
      </c>
      <c r="YA57" s="43"/>
      <c r="YZ57" s="43" t="n">
        <v>44</v>
      </c>
      <c r="ZA57" s="43" t="n">
        <v>2</v>
      </c>
      <c r="ZB57" s="43"/>
      <c r="ZC57" s="43"/>
      <c r="ZD57" s="43"/>
      <c r="ZE57" s="43" t="n">
        <v>44</v>
      </c>
      <c r="ZF57" s="43"/>
      <c r="ZG57" s="43" t="n">
        <v>7</v>
      </c>
      <c r="ZH57" s="43"/>
      <c r="ZK57" s="43" t="n">
        <v>145</v>
      </c>
      <c r="ZL57" s="43" t="n">
        <v>48</v>
      </c>
      <c r="ZM57" s="43" t="n">
        <v>5</v>
      </c>
      <c r="ZN57" s="43" t="n">
        <v>2</v>
      </c>
      <c r="ZO57" s="43" t="n">
        <v>1</v>
      </c>
      <c r="ZP57" s="43" t="n">
        <v>139</v>
      </c>
      <c r="ZQ57" s="43"/>
      <c r="ZR57" s="43" t="n">
        <v>3</v>
      </c>
      <c r="ZS57" s="43" t="n">
        <v>0.1</v>
      </c>
      <c r="ZV57" s="43" t="n">
        <v>86</v>
      </c>
      <c r="ZW57" s="43" t="n">
        <v>5</v>
      </c>
      <c r="ZX57" s="43"/>
      <c r="ZY57" s="43"/>
      <c r="ZZ57" s="43" t="n">
        <v>29</v>
      </c>
      <c r="AAA57" s="43" t="n">
        <v>57</v>
      </c>
      <c r="AAB57" s="43" t="n">
        <v>2</v>
      </c>
      <c r="AAC57" s="43" t="n">
        <v>9</v>
      </c>
      <c r="AAD57" s="43"/>
      <c r="AAG57" s="43" t="n">
        <v>75</v>
      </c>
      <c r="AAH57" s="43" t="n">
        <v>5</v>
      </c>
      <c r="AAI57" s="43"/>
      <c r="AAJ57" s="43"/>
      <c r="AAK57" s="43" t="n">
        <v>10</v>
      </c>
      <c r="AAL57" s="43" t="n">
        <v>65</v>
      </c>
      <c r="AAM57" s="43" t="n">
        <v>1</v>
      </c>
      <c r="AAN57" s="43" t="n">
        <v>19</v>
      </c>
      <c r="AAO57" s="43"/>
      <c r="AAR57" s="43" t="n">
        <v>93</v>
      </c>
      <c r="AAS57" s="43" t="n">
        <v>6</v>
      </c>
      <c r="AAT57" s="43" t="n">
        <v>2</v>
      </c>
      <c r="AAU57" s="43" t="n">
        <v>1</v>
      </c>
      <c r="AAV57" s="43" t="n">
        <v>10</v>
      </c>
      <c r="AAW57" s="43" t="n">
        <v>81</v>
      </c>
      <c r="AAX57" s="43" t="n">
        <v>6</v>
      </c>
      <c r="AAY57" s="43" t="n">
        <v>9</v>
      </c>
      <c r="AAZ57" s="43" t="n">
        <v>0.2</v>
      </c>
      <c r="ABC57" s="43" t="n">
        <v>265</v>
      </c>
      <c r="ABD57" s="43" t="n">
        <v>16</v>
      </c>
      <c r="ABE57" s="43"/>
      <c r="ABF57" s="43"/>
      <c r="ABG57" s="43" t="n">
        <v>16</v>
      </c>
      <c r="ABH57" s="43" t="n">
        <v>249</v>
      </c>
      <c r="ABI57" s="43" t="n">
        <v>6</v>
      </c>
      <c r="ABJ57" s="43" t="n">
        <v>89</v>
      </c>
      <c r="ABK57" s="43"/>
      <c r="ABN57" s="6" t="n">
        <v>149</v>
      </c>
      <c r="ABO57" s="47" t="n">
        <v>24</v>
      </c>
      <c r="ABP57" s="6" t="n">
        <v>1</v>
      </c>
      <c r="ABQ57" s="6"/>
      <c r="ABR57" s="6" t="n">
        <v>2</v>
      </c>
      <c r="ABS57" s="6" t="n">
        <v>146</v>
      </c>
      <c r="ABT57" s="6" t="n">
        <v>20</v>
      </c>
      <c r="ABU57" s="6" t="n">
        <v>37</v>
      </c>
      <c r="ABV57" s="6" t="n">
        <v>0.2</v>
      </c>
      <c r="ABY57" s="6" t="n">
        <v>274</v>
      </c>
      <c r="ABZ57" s="47" t="n">
        <v>65</v>
      </c>
      <c r="ACA57" s="6" t="n">
        <v>4</v>
      </c>
      <c r="ACB57" s="48" t="n">
        <v>2</v>
      </c>
      <c r="ACC57" s="6" t="n">
        <v>1</v>
      </c>
      <c r="ACD57" s="6" t="n">
        <v>269</v>
      </c>
      <c r="ACE57" s="6" t="n">
        <v>1</v>
      </c>
      <c r="ACF57" s="6" t="n">
        <v>101</v>
      </c>
      <c r="ACG57" s="6" t="n">
        <v>1</v>
      </c>
      <c r="ACJ57" s="6" t="n">
        <v>404</v>
      </c>
      <c r="ACK57" s="47" t="n">
        <v>35</v>
      </c>
      <c r="ACL57" s="6" t="n">
        <v>1</v>
      </c>
      <c r="ACM57" s="48" t="n">
        <v>1</v>
      </c>
      <c r="ACN57" s="6" t="n">
        <v>8</v>
      </c>
      <c r="ACO57" s="6" t="n">
        <v>395</v>
      </c>
      <c r="ACP57" s="6" t="n">
        <v>6</v>
      </c>
      <c r="ACQ57" s="6" t="n">
        <v>305</v>
      </c>
      <c r="ACR57" s="6" t="n">
        <v>0.8</v>
      </c>
      <c r="ACU57" s="6" t="n">
        <v>221</v>
      </c>
      <c r="ACV57" s="47" t="n">
        <v>24</v>
      </c>
      <c r="ACW57" s="6"/>
      <c r="ACX57" s="6"/>
      <c r="ACY57" s="6" t="n">
        <v>1</v>
      </c>
      <c r="ACZ57" s="6" t="n">
        <v>220</v>
      </c>
      <c r="ADA57" s="6"/>
      <c r="ADB57" s="6" t="n">
        <v>117</v>
      </c>
      <c r="ADC57" s="6"/>
      <c r="ADF57" s="8" t="n">
        <v>1654</v>
      </c>
      <c r="ADG57" s="47" t="n">
        <v>260</v>
      </c>
      <c r="ADH57" s="6" t="n">
        <v>6</v>
      </c>
      <c r="ADI57" s="48" t="n">
        <v>3</v>
      </c>
      <c r="ADJ57" s="6" t="n">
        <v>10</v>
      </c>
      <c r="ADK57" s="8" t="n">
        <v>1638</v>
      </c>
      <c r="ADL57" s="6" t="n">
        <v>19</v>
      </c>
      <c r="ADM57" s="6" t="n">
        <v>154</v>
      </c>
      <c r="ADN57" s="6" t="n">
        <v>0.6</v>
      </c>
      <c r="ADQ57" s="6" t="n">
        <v>216</v>
      </c>
      <c r="ADR57" s="47" t="n">
        <v>12</v>
      </c>
      <c r="ADS57" s="6"/>
      <c r="ADT57" s="6"/>
      <c r="ADU57" s="6" t="n">
        <v>7</v>
      </c>
      <c r="ADV57" s="6" t="n">
        <v>209</v>
      </c>
      <c r="ADW57" s="6" t="n">
        <v>2</v>
      </c>
      <c r="ADX57" s="6" t="n">
        <v>40</v>
      </c>
      <c r="ADY57" s="6"/>
      <c r="AEB57" s="6" t="n">
        <v>226</v>
      </c>
      <c r="AEC57" s="47" t="n">
        <v>39</v>
      </c>
      <c r="AED57" s="6" t="n">
        <v>10</v>
      </c>
      <c r="AEE57" s="48" t="n">
        <v>1</v>
      </c>
      <c r="AEF57" s="6" t="n">
        <v>21</v>
      </c>
      <c r="AEG57" s="6" t="n">
        <v>195</v>
      </c>
      <c r="AEH57" s="6" t="n">
        <v>6</v>
      </c>
      <c r="AEI57" s="6" t="n">
        <v>23</v>
      </c>
      <c r="AEJ57" s="6" t="n">
        <v>1</v>
      </c>
      <c r="AEM57" s="6" t="n">
        <v>528</v>
      </c>
      <c r="AEN57" s="47" t="n">
        <v>48</v>
      </c>
      <c r="AEO57" s="6" t="n">
        <v>5</v>
      </c>
      <c r="AEP57" s="48" t="n">
        <v>1</v>
      </c>
      <c r="AEQ57" s="6" t="n">
        <v>10</v>
      </c>
      <c r="AER57" s="6" t="n">
        <v>513</v>
      </c>
      <c r="AES57" s="6" t="n">
        <v>14</v>
      </c>
      <c r="AET57" s="6" t="n">
        <v>254</v>
      </c>
      <c r="AEU57" s="6" t="n">
        <v>2</v>
      </c>
      <c r="AEX57" s="6" t="n">
        <v>442</v>
      </c>
      <c r="AEY57" s="47" t="n">
        <v>60</v>
      </c>
      <c r="AEZ57" s="6" t="n">
        <v>1</v>
      </c>
      <c r="AFA57" s="6"/>
      <c r="AFB57" s="6" t="n">
        <v>22</v>
      </c>
      <c r="AFC57" s="6" t="n">
        <v>419</v>
      </c>
      <c r="AFD57" s="6" t="n">
        <v>6</v>
      </c>
      <c r="AFE57" s="6" t="n">
        <v>108</v>
      </c>
      <c r="AFF57" s="6" t="n">
        <v>0.2</v>
      </c>
      <c r="AFI57" s="6" t="n">
        <v>176</v>
      </c>
      <c r="AFJ57" s="47" t="n">
        <v>10</v>
      </c>
      <c r="AFK57" s="6" t="n">
        <v>3</v>
      </c>
      <c r="AFL57" s="6" t="n">
        <v>0</v>
      </c>
      <c r="AFM57" s="6" t="n">
        <v>2</v>
      </c>
      <c r="AFN57" s="6" t="n">
        <v>171</v>
      </c>
      <c r="AFO57" s="6" t="n">
        <v>1</v>
      </c>
      <c r="AFP57" s="6" t="n">
        <v>54</v>
      </c>
      <c r="AFQ57" s="6" t="n">
        <v>0.9</v>
      </c>
      <c r="AFT57" s="6" t="n">
        <v>52</v>
      </c>
      <c r="AFU57" s="47" t="n">
        <v>5</v>
      </c>
      <c r="AFV57" s="6" t="n">
        <v>1</v>
      </c>
      <c r="AFW57" s="6"/>
      <c r="AFX57" s="6"/>
      <c r="AFY57" s="6" t="n">
        <v>51</v>
      </c>
      <c r="AFZ57" s="6"/>
      <c r="AGA57" s="6" t="n">
        <v>83</v>
      </c>
      <c r="AGB57" s="6" t="n">
        <v>2</v>
      </c>
      <c r="AGE57" s="6" t="n">
        <v>384</v>
      </c>
      <c r="AGF57" s="47" t="n">
        <v>81</v>
      </c>
      <c r="AGG57" s="6" t="n">
        <v>4</v>
      </c>
      <c r="AGH57" s="48" t="n">
        <v>1</v>
      </c>
      <c r="AGI57" s="6" t="n">
        <v>15</v>
      </c>
      <c r="AGJ57" s="6" t="n">
        <v>365</v>
      </c>
      <c r="AGK57" s="6" t="n">
        <v>21</v>
      </c>
      <c r="AGL57" s="6" t="n">
        <v>44</v>
      </c>
      <c r="AGM57" s="6" t="n">
        <v>0.5</v>
      </c>
      <c r="AGP57" s="6" t="n">
        <v>906</v>
      </c>
      <c r="AGQ57" s="47" t="n">
        <v>112</v>
      </c>
      <c r="AGR57" s="6" t="n">
        <v>17</v>
      </c>
      <c r="AGS57" s="48" t="n">
        <v>6</v>
      </c>
      <c r="AGT57" s="6" t="n">
        <v>86</v>
      </c>
      <c r="AGU57" s="6" t="n">
        <v>803</v>
      </c>
      <c r="AGV57" s="6" t="n">
        <v>18</v>
      </c>
      <c r="AGW57" s="6" t="n">
        <v>47</v>
      </c>
      <c r="AGX57" s="6" t="n">
        <v>0.9</v>
      </c>
      <c r="AHA57" s="6" t="n">
        <v>242</v>
      </c>
      <c r="AHB57" s="47" t="n">
        <v>24</v>
      </c>
      <c r="AHC57" s="6" t="n">
        <v>3</v>
      </c>
      <c r="AHD57" s="6"/>
      <c r="AHE57" s="6" t="n">
        <v>4</v>
      </c>
      <c r="AHF57" s="6" t="n">
        <v>235</v>
      </c>
      <c r="AHG57" s="6" t="n">
        <v>8</v>
      </c>
      <c r="AHH57" s="6" t="n">
        <v>35</v>
      </c>
      <c r="AHI57" s="6" t="n">
        <v>0.4</v>
      </c>
      <c r="AHL57" s="6" t="n">
        <v>177</v>
      </c>
      <c r="AHM57" s="47" t="n">
        <v>29</v>
      </c>
      <c r="AHN57" s="6" t="n">
        <v>3</v>
      </c>
      <c r="AHO57" s="48" t="n">
        <v>1</v>
      </c>
      <c r="AHP57" s="6" t="n">
        <v>1</v>
      </c>
      <c r="AHQ57" s="6" t="n">
        <v>173</v>
      </c>
      <c r="AHR57" s="6" t="n">
        <v>1</v>
      </c>
      <c r="AHS57" s="6" t="n">
        <v>85</v>
      </c>
      <c r="AHT57" s="6" t="n">
        <v>1</v>
      </c>
      <c r="AHW57" s="6" t="n">
        <v>146</v>
      </c>
      <c r="AHX57" s="47" t="n">
        <v>23</v>
      </c>
      <c r="AHY57" s="6" t="n">
        <v>5</v>
      </c>
      <c r="AHZ57" s="6"/>
      <c r="AIA57" s="6" t="n">
        <v>17</v>
      </c>
      <c r="AIB57" s="6" t="n">
        <v>124</v>
      </c>
      <c r="AIC57" s="6" t="n">
        <v>3</v>
      </c>
      <c r="AID57" s="6" t="n">
        <v>51</v>
      </c>
      <c r="AIE57" s="6" t="n">
        <v>2</v>
      </c>
      <c r="AIH57" s="8" t="n">
        <v>3367</v>
      </c>
      <c r="AII57" s="47" t="n">
        <v>575</v>
      </c>
      <c r="AIJ57" s="6" t="n">
        <v>30</v>
      </c>
      <c r="AIK57" s="48" t="n">
        <v>4</v>
      </c>
      <c r="AIL57" s="6" t="n">
        <v>185</v>
      </c>
      <c r="AIM57" s="8" t="n">
        <v>3152</v>
      </c>
      <c r="AIN57" s="6" t="n">
        <v>1</v>
      </c>
      <c r="AIO57" s="6" t="n">
        <v>89</v>
      </c>
      <c r="AIP57" s="6" t="n">
        <v>0.8</v>
      </c>
      <c r="AIS57" s="8" t="n">
        <v>2433</v>
      </c>
      <c r="AIT57" s="47" t="n">
        <v>186</v>
      </c>
      <c r="AIU57" s="6" t="n">
        <v>57</v>
      </c>
      <c r="AIV57" s="48" t="n">
        <v>11</v>
      </c>
      <c r="AIW57" s="6" t="n">
        <v>2</v>
      </c>
      <c r="AIX57" s="8" t="n">
        <v>2374</v>
      </c>
      <c r="AIY57" s="6" t="n">
        <v>18</v>
      </c>
      <c r="AIZ57" s="6" t="n">
        <v>11</v>
      </c>
      <c r="AJA57" s="6" t="n">
        <v>0.3</v>
      </c>
      <c r="AJD57" s="8" t="n">
        <v>2995</v>
      </c>
      <c r="AJE57" s="47" t="n">
        <v>633</v>
      </c>
      <c r="AJF57" s="6" t="n">
        <v>43</v>
      </c>
      <c r="AJG57" s="48" t="n">
        <v>10</v>
      </c>
      <c r="AJH57" s="6" t="n">
        <v>22</v>
      </c>
      <c r="AJI57" s="8" t="n">
        <v>2930</v>
      </c>
      <c r="AJJ57" s="6" t="n">
        <v>61</v>
      </c>
      <c r="AJK57" s="6" t="n">
        <v>294</v>
      </c>
      <c r="AJL57" s="6" t="n">
        <v>4</v>
      </c>
      <c r="AJO57" s="8" t="n">
        <v>2431</v>
      </c>
      <c r="AJP57" s="47" t="n">
        <v>287</v>
      </c>
      <c r="AJQ57" s="6" t="n">
        <v>9</v>
      </c>
      <c r="AJR57" s="48" t="n">
        <v>1</v>
      </c>
      <c r="AJS57" s="6" t="n">
        <v>118</v>
      </c>
      <c r="AJT57" s="8" t="n">
        <v>2304</v>
      </c>
      <c r="AJU57" s="6" t="n">
        <v>11</v>
      </c>
      <c r="AJV57" s="6" t="n">
        <v>95</v>
      </c>
      <c r="AJW57" s="6" t="n">
        <v>0.4</v>
      </c>
      <c r="AJY57" s="2" t="n">
        <v>353000</v>
      </c>
      <c r="AJZ57" s="8" t="n">
        <v>1564</v>
      </c>
      <c r="AKA57" s="47" t="n">
        <v>235</v>
      </c>
      <c r="AKB57" s="6" t="n">
        <v>9</v>
      </c>
      <c r="AKC57" s="48" t="n">
        <v>2</v>
      </c>
      <c r="AKD57" s="6" t="n">
        <v>5</v>
      </c>
      <c r="AKE57" s="8" t="n">
        <v>1550</v>
      </c>
      <c r="AKF57" s="6" t="n">
        <v>39</v>
      </c>
      <c r="AKG57" s="6" t="n">
        <v>317</v>
      </c>
      <c r="AKH57" s="6" t="n">
        <v>2</v>
      </c>
      <c r="AKK57" s="8" t="n">
        <v>1173</v>
      </c>
      <c r="AKL57" s="47" t="n">
        <v>91</v>
      </c>
      <c r="AKM57" s="6" t="n">
        <v>28</v>
      </c>
      <c r="AKN57" s="48" t="n">
        <v>1</v>
      </c>
      <c r="AKO57" s="6" t="n">
        <v>3</v>
      </c>
      <c r="AKP57" s="8" t="n">
        <v>1142</v>
      </c>
      <c r="AKQ57" s="6" t="n">
        <v>2</v>
      </c>
      <c r="AKR57" s="6" t="n">
        <v>66</v>
      </c>
      <c r="AKS57" s="6" t="n">
        <v>2</v>
      </c>
      <c r="AKV57" s="8" t="n">
        <v>1333</v>
      </c>
      <c r="AKW57" s="47" t="n">
        <v>234</v>
      </c>
      <c r="AKX57" s="6" t="n">
        <v>8</v>
      </c>
      <c r="AKY57" s="6"/>
      <c r="AKZ57" s="6" t="n">
        <v>6</v>
      </c>
      <c r="ALA57" s="8" t="n">
        <v>1319</v>
      </c>
      <c r="ALB57" s="6" t="n">
        <v>3</v>
      </c>
      <c r="ALC57" s="8" t="n">
        <v>2129</v>
      </c>
      <c r="ALD57" s="6" t="n">
        <v>13</v>
      </c>
      <c r="ALG57" s="6" t="n">
        <v>405</v>
      </c>
      <c r="ALH57" s="47" t="n">
        <v>38</v>
      </c>
      <c r="ALI57" s="6" t="n">
        <v>5</v>
      </c>
      <c r="ALJ57" s="48" t="n">
        <v>1</v>
      </c>
      <c r="ALK57" s="6" t="n">
        <v>4</v>
      </c>
      <c r="ALL57" s="6" t="n">
        <v>396</v>
      </c>
      <c r="ALM57" s="6" t="n">
        <v>1</v>
      </c>
      <c r="ALN57" s="6" t="n">
        <v>3</v>
      </c>
      <c r="ALO57" s="6" t="n">
        <v>0.04</v>
      </c>
      <c r="ALR57" s="6" t="n">
        <v>880</v>
      </c>
      <c r="ALS57" s="47" t="n">
        <v>88</v>
      </c>
      <c r="ALT57" s="6" t="n">
        <v>3</v>
      </c>
      <c r="ALU57" s="48" t="n">
        <v>2</v>
      </c>
      <c r="ALV57" s="6" t="n">
        <v>10</v>
      </c>
      <c r="ALW57" s="6" t="n">
        <v>867</v>
      </c>
      <c r="ALX57" s="6" t="n">
        <v>22</v>
      </c>
      <c r="ALY57" s="6" t="n">
        <v>159</v>
      </c>
      <c r="ALZ57" s="6" t="n">
        <v>0.5</v>
      </c>
      <c r="AMC57" s="6" t="n">
        <v>443</v>
      </c>
      <c r="AMD57" s="6" t="n">
        <v>98</v>
      </c>
      <c r="AME57" s="6" t="n">
        <v>8</v>
      </c>
      <c r="AMF57" s="48" t="n">
        <v>2</v>
      </c>
      <c r="AMG57" s="6" t="n">
        <v>1</v>
      </c>
      <c r="AMH57" s="6" t="n">
        <v>434</v>
      </c>
      <c r="AMI57" s="6" t="n">
        <v>33</v>
      </c>
      <c r="AMJ57" s="6" t="n">
        <v>103</v>
      </c>
    </row>
    <row r="58" s="2" customFormat="true" ht="15.25" hidden="false" customHeight="false" outlineLevel="0" collapsed="false">
      <c r="A58" s="82" t="n">
        <v>43917</v>
      </c>
      <c r="B58" s="7" t="n">
        <v>526071</v>
      </c>
      <c r="C58" s="6" t="n">
        <f aca="false">(B58-B57)</f>
        <v>58674</v>
      </c>
      <c r="D58" s="7" t="n">
        <v>23721</v>
      </c>
      <c r="E58" s="6" t="n">
        <f aca="false">(D58-D57)</f>
        <v>2561</v>
      </c>
      <c r="F58" s="7" t="n">
        <v>123337</v>
      </c>
      <c r="G58" s="7" t="n">
        <v>378948</v>
      </c>
      <c r="H58" s="7" t="n">
        <v>19430</v>
      </c>
      <c r="I58" s="6"/>
      <c r="J58" s="6" t="n">
        <v>443985</v>
      </c>
      <c r="K58" s="71" t="n">
        <f aca="false">J58-J57</f>
        <v>58609</v>
      </c>
      <c r="L58" s="6" t="n">
        <v>20428</v>
      </c>
      <c r="M58" s="71" t="n">
        <f aca="false">L58-L57</f>
        <v>2555</v>
      </c>
      <c r="N58" s="8" t="n">
        <v>9241</v>
      </c>
      <c r="O58" s="7" t="n">
        <v>104</v>
      </c>
      <c r="P58" s="6" t="n">
        <v>131</v>
      </c>
      <c r="Q58" s="7" t="n">
        <v>5</v>
      </c>
      <c r="R58" s="8" t="n">
        <v>4144</v>
      </c>
      <c r="S58" s="8" t="n">
        <v>4966</v>
      </c>
      <c r="T58" s="6" t="n">
        <v>59</v>
      </c>
      <c r="U58" s="6" t="n">
        <v>180</v>
      </c>
      <c r="V58" s="6" t="n">
        <v>3</v>
      </c>
      <c r="W58" s="106" t="n">
        <v>376961</v>
      </c>
      <c r="X58" s="6"/>
      <c r="Y58" s="8" t="n">
        <v>80589</v>
      </c>
      <c r="Z58" s="8" t="n">
        <v>6203</v>
      </c>
      <c r="AA58" s="8" t="n">
        <v>8215</v>
      </c>
      <c r="AB58" s="7" t="n">
        <v>712</v>
      </c>
      <c r="AC58" s="8" t="n">
        <v>10361</v>
      </c>
      <c r="AD58" s="8" t="n">
        <v>62013</v>
      </c>
      <c r="AE58" s="8" t="n">
        <v>3612</v>
      </c>
      <c r="AF58" s="8" t="n">
        <v>1333</v>
      </c>
      <c r="AG58" s="6" t="n">
        <v>136</v>
      </c>
      <c r="AH58" s="94" t="n">
        <v>361060</v>
      </c>
      <c r="AI58" s="6"/>
      <c r="AJ58" s="8" t="n">
        <v>29406</v>
      </c>
      <c r="AK58" s="8" t="n">
        <v>2389</v>
      </c>
      <c r="AL58" s="8" t="n">
        <v>2234</v>
      </c>
      <c r="AM58" s="7" t="n">
        <v>157</v>
      </c>
      <c r="AN58" s="8" t="n">
        <v>10457</v>
      </c>
      <c r="AO58" s="8" t="n">
        <v>16715</v>
      </c>
      <c r="AP58" s="8" t="n">
        <v>2746</v>
      </c>
      <c r="AQ58" s="6" t="n">
        <v>350</v>
      </c>
      <c r="AR58" s="6" t="n">
        <v>27</v>
      </c>
      <c r="AS58" s="6"/>
      <c r="AT58" s="6"/>
      <c r="AU58" s="8" t="n">
        <v>29155</v>
      </c>
      <c r="AV58" s="8" t="n">
        <v>3922</v>
      </c>
      <c r="AW58" s="8" t="n">
        <v>1696</v>
      </c>
      <c r="AX58" s="7" t="n">
        <v>365</v>
      </c>
      <c r="AY58" s="8" t="n">
        <v>4948</v>
      </c>
      <c r="AZ58" s="8" t="n">
        <v>22511</v>
      </c>
      <c r="BA58" s="8" t="n">
        <v>3375</v>
      </c>
      <c r="BB58" s="6" t="n">
        <v>447</v>
      </c>
      <c r="BC58" s="6" t="n">
        <v>26</v>
      </c>
      <c r="BD58" s="6"/>
      <c r="BE58" s="6"/>
      <c r="BF58" s="8" t="n">
        <v>43646</v>
      </c>
      <c r="BG58" s="8" t="n">
        <v>6323</v>
      </c>
      <c r="BH58" s="6" t="n">
        <v>262</v>
      </c>
      <c r="BI58" s="7" t="n">
        <v>56</v>
      </c>
      <c r="BJ58" s="8" t="n">
        <v>5673</v>
      </c>
      <c r="BK58" s="8" t="n">
        <v>37711</v>
      </c>
      <c r="BL58" s="6" t="n">
        <v>23</v>
      </c>
      <c r="BM58" s="6" t="n">
        <v>521</v>
      </c>
      <c r="BN58" s="6" t="n">
        <v>3</v>
      </c>
      <c r="BO58" s="6"/>
      <c r="BP58" s="6"/>
      <c r="BQ58" s="8" t="n">
        <v>56347</v>
      </c>
      <c r="BR58" s="8" t="n">
        <v>6832</v>
      </c>
      <c r="BS58" s="8" t="n">
        <v>4154</v>
      </c>
      <c r="BT58" s="7" t="n">
        <v>507</v>
      </c>
      <c r="BU58" s="8" t="n">
        <v>7015</v>
      </c>
      <c r="BV58" s="8" t="n">
        <v>45178</v>
      </c>
      <c r="BW58" s="8" t="n">
        <v>3166</v>
      </c>
      <c r="BX58" s="8" t="n">
        <v>1205</v>
      </c>
      <c r="BY58" s="6" t="n">
        <v>89</v>
      </c>
      <c r="BZ58" s="6"/>
      <c r="CA58" s="6"/>
      <c r="CB58" s="8" t="n">
        <v>1399</v>
      </c>
      <c r="CC58" s="7" t="n">
        <v>92</v>
      </c>
      <c r="CD58" s="6" t="n">
        <v>47</v>
      </c>
      <c r="CE58" s="7" t="n">
        <v>2</v>
      </c>
      <c r="CF58" s="6" t="n">
        <v>359</v>
      </c>
      <c r="CG58" s="6" t="n">
        <v>993</v>
      </c>
      <c r="CH58" s="6" t="n">
        <v>57</v>
      </c>
      <c r="CI58" s="6" t="n">
        <v>11</v>
      </c>
      <c r="CJ58" s="6" t="n">
        <v>0.4</v>
      </c>
      <c r="CK58" s="6" t="n">
        <v>27005</v>
      </c>
      <c r="CL58" s="6"/>
      <c r="CM58" s="8" t="n">
        <v>82179</v>
      </c>
      <c r="CN58" s="8" t="n">
        <v>16837</v>
      </c>
      <c r="CO58" s="8" t="n">
        <v>1177</v>
      </c>
      <c r="CP58" s="7" t="n">
        <v>255</v>
      </c>
      <c r="CQ58" s="8" t="n">
        <v>1864</v>
      </c>
      <c r="CR58" s="8" t="n">
        <v>79138</v>
      </c>
      <c r="CS58" s="8" t="n">
        <v>2112</v>
      </c>
      <c r="CT58" s="6" t="n">
        <v>248</v>
      </c>
      <c r="CU58" s="6" t="n">
        <v>4</v>
      </c>
      <c r="CV58" s="6" t="n">
        <v>519338</v>
      </c>
      <c r="CW58" s="6"/>
      <c r="CX58" s="8" t="n">
        <v>11811</v>
      </c>
      <c r="CY58" s="7" t="n">
        <v>914</v>
      </c>
      <c r="CZ58" s="6" t="n">
        <v>191</v>
      </c>
      <c r="DA58" s="7" t="n">
        <v>38</v>
      </c>
      <c r="DB58" s="6" t="n">
        <v>131</v>
      </c>
      <c r="DC58" s="8" t="n">
        <v>11489</v>
      </c>
      <c r="DD58" s="6" t="n">
        <v>141</v>
      </c>
      <c r="DE58" s="8" t="n">
        <v>1365</v>
      </c>
      <c r="DF58" s="6" t="n">
        <v>22</v>
      </c>
      <c r="DG58" s="6"/>
      <c r="DH58" s="6"/>
      <c r="DI58" s="8" t="n">
        <v>11658</v>
      </c>
      <c r="DJ58" s="8" t="n">
        <v>2129</v>
      </c>
      <c r="DK58" s="6" t="n">
        <v>578</v>
      </c>
      <c r="DL58" s="7" t="n">
        <v>113</v>
      </c>
      <c r="DM58" s="6" t="n">
        <v>135</v>
      </c>
      <c r="DN58" s="8" t="n">
        <v>10945</v>
      </c>
      <c r="DO58" s="6" t="n">
        <v>163</v>
      </c>
      <c r="DP58" s="6" t="n">
        <v>172</v>
      </c>
      <c r="DQ58" s="6" t="n">
        <v>9</v>
      </c>
      <c r="DR58" s="6"/>
      <c r="DS58" s="6"/>
      <c r="DT58" s="8" t="n">
        <v>2840</v>
      </c>
      <c r="DU58" s="7" t="n">
        <v>314</v>
      </c>
      <c r="DV58" s="6" t="n">
        <v>77</v>
      </c>
      <c r="DW58" s="7" t="n">
        <v>15</v>
      </c>
      <c r="DX58" s="6" t="n">
        <v>16</v>
      </c>
      <c r="DY58" s="8" t="n">
        <v>2747</v>
      </c>
      <c r="DZ58" s="6" t="n">
        <v>176</v>
      </c>
      <c r="EA58" s="6" t="n">
        <v>281</v>
      </c>
      <c r="EB58" s="6" t="n">
        <v>8</v>
      </c>
      <c r="EC58" s="6"/>
      <c r="ED58" s="6"/>
      <c r="EE58" s="8" t="n">
        <v>7431</v>
      </c>
      <c r="EF58" s="8" t="n">
        <v>1019</v>
      </c>
      <c r="EG58" s="6" t="n">
        <v>434</v>
      </c>
      <c r="EH58" s="7" t="n">
        <v>78</v>
      </c>
      <c r="EI58" s="6" t="n">
        <v>3</v>
      </c>
      <c r="EJ58" s="8" t="n">
        <v>6994</v>
      </c>
      <c r="EK58" s="6" t="n">
        <v>761</v>
      </c>
      <c r="EL58" s="6" t="n">
        <v>434</v>
      </c>
      <c r="EM58" s="6" t="n">
        <v>25</v>
      </c>
      <c r="EN58" s="6"/>
      <c r="EO58" s="6"/>
      <c r="EP58" s="8" t="n">
        <v>3346</v>
      </c>
      <c r="EQ58" s="7" t="n">
        <v>280</v>
      </c>
      <c r="ER58" s="6" t="n">
        <v>14</v>
      </c>
      <c r="ES58" s="7" t="n">
        <v>0</v>
      </c>
      <c r="ET58" s="6" t="n">
        <v>6</v>
      </c>
      <c r="EU58" s="8" t="n">
        <v>3326</v>
      </c>
      <c r="EV58" s="6" t="n">
        <v>70</v>
      </c>
      <c r="EW58" s="6" t="n">
        <v>617</v>
      </c>
      <c r="EX58" s="6" t="n">
        <v>3</v>
      </c>
      <c r="EY58" s="6"/>
      <c r="EZ58" s="6"/>
      <c r="FA58" s="8" t="n">
        <v>1877</v>
      </c>
      <c r="FB58" s="7" t="n">
        <v>153</v>
      </c>
      <c r="FC58" s="6" t="n">
        <v>41</v>
      </c>
      <c r="FD58" s="7" t="n">
        <v>7</v>
      </c>
      <c r="FE58" s="6" t="n">
        <v>1</v>
      </c>
      <c r="FF58" s="8" t="n">
        <v>1835</v>
      </c>
      <c r="FG58" s="6" t="n">
        <v>94</v>
      </c>
      <c r="FH58" s="6" t="n">
        <v>324</v>
      </c>
      <c r="FI58" s="6" t="n">
        <v>7</v>
      </c>
      <c r="FJ58" s="6"/>
      <c r="FK58" s="6"/>
      <c r="FL58" s="8" t="n">
        <v>6235</v>
      </c>
      <c r="FM58" s="8" t="n">
        <v>1298</v>
      </c>
      <c r="FN58" s="6" t="n">
        <v>220</v>
      </c>
      <c r="FO58" s="7" t="n">
        <v>42</v>
      </c>
      <c r="FP58" s="6" t="n">
        <v>675</v>
      </c>
      <c r="FQ58" s="8" t="n">
        <v>5340</v>
      </c>
      <c r="FR58" s="6" t="n">
        <v>605</v>
      </c>
      <c r="FS58" s="6" t="n">
        <v>538</v>
      </c>
      <c r="FT58" s="6" t="n">
        <v>19</v>
      </c>
      <c r="FU58" s="6"/>
      <c r="FV58" s="6"/>
      <c r="FW58" s="8" t="n">
        <v>6847</v>
      </c>
      <c r="FX58" s="8" t="n">
        <v>1259</v>
      </c>
      <c r="FY58" s="6" t="n">
        <v>49</v>
      </c>
      <c r="FZ58" s="7" t="n">
        <v>19</v>
      </c>
      <c r="GA58" s="6" t="n">
        <v>112</v>
      </c>
      <c r="GB58" s="8" t="n">
        <v>6686</v>
      </c>
      <c r="GC58" s="6" t="n">
        <v>28</v>
      </c>
      <c r="GD58" s="6" t="n">
        <v>760</v>
      </c>
      <c r="GE58" s="6" t="n">
        <v>5</v>
      </c>
      <c r="GF58" s="6"/>
      <c r="GG58" s="6"/>
      <c r="GH58" s="6" t="n">
        <v>549</v>
      </c>
      <c r="GI58" s="6" t="n">
        <v>12</v>
      </c>
      <c r="GJ58" s="6" t="n">
        <v>0</v>
      </c>
      <c r="GK58" s="6" t="n">
        <v>0</v>
      </c>
      <c r="GL58" s="6" t="n">
        <v>43</v>
      </c>
      <c r="GM58" s="6" t="n">
        <v>506</v>
      </c>
      <c r="GN58" s="6" t="n">
        <v>6</v>
      </c>
      <c r="GO58" s="6" t="n">
        <v>191</v>
      </c>
      <c r="GP58" s="6"/>
      <c r="GQ58" s="6"/>
      <c r="GR58" s="6"/>
      <c r="GS58" s="6" t="n">
        <v>458</v>
      </c>
      <c r="GT58" s="7" t="n">
        <v>39</v>
      </c>
      <c r="GU58" s="6" t="n">
        <v>4</v>
      </c>
      <c r="GV58" s="6" t="n">
        <v>0</v>
      </c>
      <c r="GW58" s="6" t="n">
        <v>204</v>
      </c>
      <c r="GX58" s="6" t="n">
        <v>250</v>
      </c>
      <c r="GY58" s="6" t="n">
        <v>1</v>
      </c>
      <c r="GZ58" s="6" t="n">
        <v>269</v>
      </c>
      <c r="HA58" s="6" t="n">
        <v>2</v>
      </c>
      <c r="HB58" s="6"/>
      <c r="HC58" s="6"/>
      <c r="HD58" s="6" t="n">
        <v>683</v>
      </c>
      <c r="HE58" s="7" t="n">
        <v>52</v>
      </c>
      <c r="HF58" s="6" t="n">
        <v>2</v>
      </c>
      <c r="HG58" s="6" t="n">
        <v>0</v>
      </c>
      <c r="HH58" s="6" t="n">
        <v>172</v>
      </c>
      <c r="HI58" s="6" t="n">
        <v>509</v>
      </c>
      <c r="HJ58" s="6" t="n">
        <v>17</v>
      </c>
      <c r="HK58" s="6" t="n">
        <v>117</v>
      </c>
      <c r="HL58" s="6" t="n">
        <v>0.3</v>
      </c>
      <c r="HM58" s="6"/>
      <c r="HN58" s="6"/>
      <c r="HO58" s="8" t="n">
        <v>2031</v>
      </c>
      <c r="HP58" s="7" t="n">
        <v>235</v>
      </c>
      <c r="HQ58" s="6" t="n">
        <v>23</v>
      </c>
      <c r="HR58" s="7" t="n">
        <v>3</v>
      </c>
      <c r="HS58" s="6" t="n">
        <v>215</v>
      </c>
      <c r="HT58" s="8" t="n">
        <v>1793</v>
      </c>
      <c r="HU58" s="6" t="n">
        <v>45</v>
      </c>
      <c r="HV58" s="6" t="n">
        <v>63</v>
      </c>
      <c r="HW58" s="6" t="n">
        <v>0.7</v>
      </c>
      <c r="HX58" s="94" t="n">
        <v>30948</v>
      </c>
      <c r="HY58" s="6"/>
      <c r="HZ58" s="94"/>
      <c r="IA58" s="82" t="n">
        <v>43917</v>
      </c>
      <c r="IB58" s="8" t="n">
        <v>1221</v>
      </c>
      <c r="IC58" s="47" t="n">
        <v>170</v>
      </c>
      <c r="ID58" s="6" t="n">
        <v>16</v>
      </c>
      <c r="IE58" s="48" t="n">
        <v>2</v>
      </c>
      <c r="IF58" s="6" t="n">
        <v>7</v>
      </c>
      <c r="IG58" s="8" t="n">
        <v>1198</v>
      </c>
      <c r="IH58" s="6" t="n">
        <v>3</v>
      </c>
      <c r="II58" s="6" t="n">
        <v>32</v>
      </c>
      <c r="IJ58" s="6" t="n">
        <v>0.4</v>
      </c>
      <c r="IM58" s="8" t="n">
        <v>1306</v>
      </c>
      <c r="IN58" s="47" t="n">
        <v>164</v>
      </c>
      <c r="IO58" s="6" t="n">
        <v>4</v>
      </c>
      <c r="IP58" s="48" t="n">
        <v>1</v>
      </c>
      <c r="IQ58" s="6" t="n">
        <v>22</v>
      </c>
      <c r="IR58" s="8" t="n">
        <v>1280</v>
      </c>
      <c r="IS58" s="6" t="n">
        <v>7</v>
      </c>
      <c r="IT58" s="6" t="n">
        <v>68</v>
      </c>
      <c r="IU58" s="6" t="n">
        <v>0.2</v>
      </c>
      <c r="IX58" s="8" t="n">
        <v>1012</v>
      </c>
      <c r="IY58" s="47" t="n">
        <v>112</v>
      </c>
      <c r="IZ58" s="6" t="n">
        <v>3</v>
      </c>
      <c r="JA58" s="48" t="n">
        <v>1</v>
      </c>
      <c r="JB58" s="6" t="n">
        <v>33</v>
      </c>
      <c r="JC58" s="6" t="n">
        <v>976</v>
      </c>
      <c r="JD58" s="6" t="n">
        <v>6</v>
      </c>
      <c r="JE58" s="6" t="n">
        <v>29</v>
      </c>
      <c r="JF58" s="6" t="n">
        <v>0.09</v>
      </c>
      <c r="JH58" s="55"/>
      <c r="JI58" s="6" t="n">
        <v>893</v>
      </c>
      <c r="JJ58" s="47" t="n">
        <v>103</v>
      </c>
      <c r="JK58" s="6" t="n">
        <v>78</v>
      </c>
      <c r="JL58" s="48" t="n">
        <v>20</v>
      </c>
      <c r="JM58" s="6" t="n">
        <v>35</v>
      </c>
      <c r="JN58" s="6" t="n">
        <v>780</v>
      </c>
      <c r="JO58" s="6"/>
      <c r="JP58" s="6" t="n">
        <v>3</v>
      </c>
      <c r="JQ58" s="6" t="n">
        <v>0.3</v>
      </c>
      <c r="JS58" s="55"/>
      <c r="JT58" s="6" t="n">
        <v>722</v>
      </c>
      <c r="JU58" s="47" t="n">
        <v>65</v>
      </c>
      <c r="JV58" s="6" t="n">
        <v>16</v>
      </c>
      <c r="JW58" s="48" t="n">
        <v>4</v>
      </c>
      <c r="JX58" s="6" t="n">
        <v>45</v>
      </c>
      <c r="JY58" s="6" t="n">
        <v>661</v>
      </c>
      <c r="JZ58" s="6"/>
      <c r="KA58" s="6" t="n">
        <v>0.5</v>
      </c>
      <c r="KB58" s="6" t="n">
        <v>0.01</v>
      </c>
      <c r="KD58" s="55"/>
      <c r="KE58" s="6" t="n">
        <v>580</v>
      </c>
      <c r="KF58" s="47" t="n">
        <v>100</v>
      </c>
      <c r="KG58" s="6" t="n">
        <v>9</v>
      </c>
      <c r="KH58" s="6" t="n">
        <v>0</v>
      </c>
      <c r="KI58" s="6" t="n">
        <v>14</v>
      </c>
      <c r="KJ58" s="6" t="n">
        <v>557</v>
      </c>
      <c r="KK58" s="6" t="n">
        <v>14</v>
      </c>
      <c r="KL58" s="6" t="n">
        <v>18</v>
      </c>
      <c r="KM58" s="6" t="n">
        <v>0.3</v>
      </c>
      <c r="KN58" s="55"/>
      <c r="KO58" s="55"/>
      <c r="KP58" s="6" t="n">
        <v>707</v>
      </c>
      <c r="KQ58" s="47" t="n">
        <v>71</v>
      </c>
      <c r="KR58" s="6" t="n">
        <v>45</v>
      </c>
      <c r="KS58" s="48" t="n">
        <v>7</v>
      </c>
      <c r="KT58" s="6" t="n">
        <v>28</v>
      </c>
      <c r="KU58" s="6" t="n">
        <v>634</v>
      </c>
      <c r="KV58" s="6" t="n">
        <v>1</v>
      </c>
      <c r="KW58" s="6" t="n">
        <v>6</v>
      </c>
      <c r="KX58" s="6" t="n">
        <v>0.4</v>
      </c>
      <c r="KY58" s="55"/>
      <c r="KZ58" s="55"/>
      <c r="LA58" s="6" t="n">
        <v>840</v>
      </c>
      <c r="LB58" s="47" t="n">
        <v>182</v>
      </c>
      <c r="LC58" s="6" t="n">
        <v>3</v>
      </c>
      <c r="LD58" s="6" t="n">
        <v>0</v>
      </c>
      <c r="LE58" s="6" t="n">
        <v>38</v>
      </c>
      <c r="LF58" s="6" t="n">
        <v>799</v>
      </c>
      <c r="LG58" s="6" t="n">
        <v>8</v>
      </c>
      <c r="LH58" s="6" t="n">
        <v>6</v>
      </c>
      <c r="LI58" s="6" t="n">
        <v>0.02</v>
      </c>
      <c r="LJ58" s="55"/>
      <c r="LK58" s="55"/>
      <c r="LL58" s="8" t="n">
        <v>1179</v>
      </c>
      <c r="LM58" s="47" t="n">
        <v>116</v>
      </c>
      <c r="LN58" s="6" t="n">
        <v>9</v>
      </c>
      <c r="LO58" s="48" t="n">
        <v>1</v>
      </c>
      <c r="LP58" s="6" t="n">
        <v>21</v>
      </c>
      <c r="LQ58" s="8" t="n">
        <v>1149</v>
      </c>
      <c r="LR58" s="6" t="n">
        <v>5</v>
      </c>
      <c r="LS58" s="6" t="n">
        <v>5</v>
      </c>
      <c r="LT58" s="6" t="n">
        <v>0.04</v>
      </c>
      <c r="LW58" s="43" t="n">
        <v>11</v>
      </c>
      <c r="LX58" s="43" t="n">
        <v>1</v>
      </c>
      <c r="LY58" s="43"/>
      <c r="LZ58" s="43"/>
      <c r="MA58" s="43"/>
      <c r="MB58" s="43" t="n">
        <v>11</v>
      </c>
      <c r="MC58" s="43"/>
      <c r="MD58" s="43" t="n">
        <v>3</v>
      </c>
      <c r="MH58" s="43" t="n">
        <v>3</v>
      </c>
      <c r="MI58" s="43" t="n">
        <v>0</v>
      </c>
      <c r="MJ58" s="43"/>
      <c r="MK58" s="43"/>
      <c r="ML58" s="43"/>
      <c r="MM58" s="43" t="n">
        <v>3</v>
      </c>
      <c r="MN58" s="43"/>
      <c r="MO58" s="43" t="n">
        <v>0.06</v>
      </c>
      <c r="MS58" s="46" t="n">
        <v>1045</v>
      </c>
      <c r="MT58" s="43" t="n">
        <v>111</v>
      </c>
      <c r="MU58" s="43" t="n">
        <v>4</v>
      </c>
      <c r="MV58" s="43" t="n">
        <v>0</v>
      </c>
      <c r="MW58" s="43" t="n">
        <v>88</v>
      </c>
      <c r="MX58" s="43" t="n">
        <v>953</v>
      </c>
      <c r="MY58" s="43" t="n">
        <v>4</v>
      </c>
      <c r="MZ58" s="43" t="n">
        <v>15</v>
      </c>
      <c r="NA58" s="43" t="n">
        <v>0.06</v>
      </c>
      <c r="ND58" s="43" t="n">
        <v>6</v>
      </c>
      <c r="NE58" s="43" t="n">
        <v>3</v>
      </c>
      <c r="NF58" s="43"/>
      <c r="NG58" s="43"/>
      <c r="NH58" s="43"/>
      <c r="NI58" s="43" t="n">
        <v>6</v>
      </c>
      <c r="NJ58" s="43"/>
      <c r="NK58" s="43" t="n">
        <v>0.8</v>
      </c>
      <c r="NL58" s="43"/>
      <c r="NO58" s="43" t="n">
        <v>96</v>
      </c>
      <c r="NP58" s="43" t="n">
        <v>0</v>
      </c>
      <c r="NQ58" s="43"/>
      <c r="NR58" s="43"/>
      <c r="NS58" s="43" t="n">
        <v>10</v>
      </c>
      <c r="NT58" s="43" t="n">
        <v>86</v>
      </c>
      <c r="NU58" s="43" t="n">
        <v>1</v>
      </c>
      <c r="NV58" s="43" t="n">
        <v>6</v>
      </c>
      <c r="NW58" s="43"/>
      <c r="NZ58" s="43" t="n">
        <v>153</v>
      </c>
      <c r="OA58" s="43" t="n">
        <v>12</v>
      </c>
      <c r="OB58" s="43"/>
      <c r="OC58" s="43"/>
      <c r="OD58" s="43" t="n">
        <v>20</v>
      </c>
      <c r="OE58" s="43" t="n">
        <v>133</v>
      </c>
      <c r="OF58" s="43" t="n">
        <v>3</v>
      </c>
      <c r="OG58" s="43" t="n">
        <v>2</v>
      </c>
      <c r="OH58" s="43"/>
      <c r="OK58" s="43" t="n">
        <v>114</v>
      </c>
      <c r="OL58" s="43" t="n">
        <v>5</v>
      </c>
      <c r="OM58" s="43"/>
      <c r="ON58" s="43"/>
      <c r="OO58" s="43" t="n">
        <v>5</v>
      </c>
      <c r="OP58" s="43" t="n">
        <v>109</v>
      </c>
      <c r="OQ58" s="43" t="n">
        <v>1</v>
      </c>
      <c r="OR58" s="43" t="n">
        <v>261</v>
      </c>
      <c r="OS58" s="43"/>
      <c r="OV58" s="43" t="n">
        <v>382</v>
      </c>
      <c r="OW58" s="43" t="n">
        <v>36</v>
      </c>
      <c r="OX58" s="43" t="n">
        <v>36</v>
      </c>
      <c r="OY58" s="43" t="n">
        <v>7</v>
      </c>
      <c r="OZ58" s="43" t="n">
        <v>105</v>
      </c>
      <c r="PA58" s="43" t="n">
        <v>241</v>
      </c>
      <c r="PB58" s="43"/>
      <c r="PC58" s="43" t="n">
        <v>9</v>
      </c>
      <c r="PD58" s="43" t="n">
        <v>0.9</v>
      </c>
      <c r="PG58" s="46" t="n">
        <v>3629</v>
      </c>
      <c r="PH58" s="46" t="n">
        <v>1196</v>
      </c>
      <c r="PI58" s="43" t="n">
        <v>75</v>
      </c>
      <c r="PJ58" s="43" t="n">
        <v>16</v>
      </c>
      <c r="PK58" s="43" t="n">
        <v>26</v>
      </c>
      <c r="PL58" s="46" t="n">
        <v>3528</v>
      </c>
      <c r="PM58" s="43" t="n">
        <v>136</v>
      </c>
      <c r="PN58" s="43" t="n">
        <v>43</v>
      </c>
      <c r="PO58" s="43" t="n">
        <v>0.9</v>
      </c>
      <c r="PR58" s="43" t="n">
        <v>5</v>
      </c>
      <c r="PS58" s="43" t="n">
        <v>0</v>
      </c>
      <c r="PT58" s="43"/>
      <c r="PU58" s="43"/>
      <c r="PV58" s="43"/>
      <c r="PW58" s="43" t="n">
        <v>5</v>
      </c>
      <c r="PX58" s="43"/>
      <c r="PY58" s="43" t="n">
        <v>0.3</v>
      </c>
      <c r="PZ58" s="43"/>
      <c r="QC58" s="43" t="n">
        <v>212</v>
      </c>
      <c r="QD58" s="43" t="n">
        <v>40</v>
      </c>
      <c r="QE58" s="43"/>
      <c r="QF58" s="43"/>
      <c r="QG58" s="43" t="n">
        <v>1</v>
      </c>
      <c r="QH58" s="43" t="n">
        <v>211</v>
      </c>
      <c r="QI58" s="43"/>
      <c r="QJ58" s="43" t="n">
        <v>21</v>
      </c>
      <c r="QK58" s="43"/>
      <c r="QN58" s="43" t="n">
        <v>368</v>
      </c>
      <c r="QO58" s="43" t="n">
        <v>35</v>
      </c>
      <c r="QP58" s="43" t="n">
        <v>6</v>
      </c>
      <c r="QQ58" s="43" t="n">
        <v>0</v>
      </c>
      <c r="QR58" s="43" t="n">
        <v>23</v>
      </c>
      <c r="QS58" s="43" t="n">
        <v>339</v>
      </c>
      <c r="QT58" s="43" t="n">
        <v>3</v>
      </c>
      <c r="QU58" s="43" t="n">
        <v>54</v>
      </c>
      <c r="QV58" s="43" t="n">
        <v>0.9</v>
      </c>
      <c r="QY58" s="46" t="n">
        <v>2693</v>
      </c>
      <c r="QZ58" s="43" t="n">
        <v>324</v>
      </c>
      <c r="RA58" s="43" t="n">
        <v>8</v>
      </c>
      <c r="RB58" s="43" t="n">
        <v>3</v>
      </c>
      <c r="RC58" s="43" t="n">
        <v>68</v>
      </c>
      <c r="RD58" s="46" t="n">
        <v>2617</v>
      </c>
      <c r="RE58" s="43" t="n">
        <v>46</v>
      </c>
      <c r="RF58" s="43" t="n">
        <v>311</v>
      </c>
      <c r="RG58" s="43" t="n">
        <v>0.9</v>
      </c>
      <c r="RJ58" s="43" t="n">
        <v>84</v>
      </c>
      <c r="RK58" s="43" t="n">
        <v>13</v>
      </c>
      <c r="RL58" s="43" t="n">
        <v>1</v>
      </c>
      <c r="RM58" s="43"/>
      <c r="RN58" s="43" t="n">
        <v>17</v>
      </c>
      <c r="RO58" s="43" t="n">
        <v>66</v>
      </c>
      <c r="RP58" s="43"/>
      <c r="RQ58" s="43" t="n">
        <v>16</v>
      </c>
      <c r="RR58" s="43" t="n">
        <v>0.2</v>
      </c>
      <c r="SF58" s="43" t="n">
        <v>109</v>
      </c>
      <c r="SG58" s="43" t="n">
        <v>10</v>
      </c>
      <c r="SH58" s="43"/>
      <c r="SI58" s="43"/>
      <c r="SJ58" s="43" t="n">
        <v>23</v>
      </c>
      <c r="SK58" s="43" t="n">
        <v>86</v>
      </c>
      <c r="SL58" s="43"/>
      <c r="SM58" s="43" t="n">
        <v>21</v>
      </c>
      <c r="SN58" s="43"/>
      <c r="SQ58" s="43" t="n">
        <v>333</v>
      </c>
      <c r="SR58" s="43" t="n">
        <v>0</v>
      </c>
      <c r="SS58" s="43" t="n">
        <v>2</v>
      </c>
      <c r="ST58" s="43"/>
      <c r="SU58" s="43" t="n">
        <v>52</v>
      </c>
      <c r="SV58" s="43" t="n">
        <v>279</v>
      </c>
      <c r="SW58" s="43" t="n">
        <v>2</v>
      </c>
      <c r="SX58" s="43" t="n">
        <v>34</v>
      </c>
      <c r="SY58" s="43" t="n">
        <v>0.2</v>
      </c>
      <c r="TB58" s="43" t="n">
        <v>208</v>
      </c>
      <c r="TC58" s="43" t="n">
        <v>13</v>
      </c>
      <c r="TD58" s="43"/>
      <c r="TE58" s="43"/>
      <c r="TF58" s="43" t="n">
        <v>49</v>
      </c>
      <c r="TG58" s="43" t="n">
        <v>159</v>
      </c>
      <c r="TH58" s="43" t="n">
        <v>7</v>
      </c>
      <c r="TI58" s="43" t="n">
        <v>49</v>
      </c>
      <c r="TJ58" s="43"/>
      <c r="TM58" s="43" t="n">
        <v>892</v>
      </c>
      <c r="TN58" s="43" t="n">
        <v>71</v>
      </c>
      <c r="TO58" s="43" t="n">
        <v>26</v>
      </c>
      <c r="TP58" s="43" t="n">
        <v>4</v>
      </c>
      <c r="TQ58" s="43" t="n">
        <v>36</v>
      </c>
      <c r="TR58" s="43" t="n">
        <v>830</v>
      </c>
      <c r="TS58" s="43" t="n">
        <v>53</v>
      </c>
      <c r="TT58" s="43" t="n">
        <v>86</v>
      </c>
      <c r="TU58" s="43" t="n">
        <v>2</v>
      </c>
      <c r="TX58" s="43" t="n">
        <v>146</v>
      </c>
      <c r="TY58" s="43" t="n">
        <v>14</v>
      </c>
      <c r="TZ58" s="43" t="n">
        <v>3</v>
      </c>
      <c r="UA58" s="43"/>
      <c r="UB58" s="43" t="n">
        <v>4</v>
      </c>
      <c r="UC58" s="43" t="n">
        <v>139</v>
      </c>
      <c r="UD58" s="43" t="n">
        <v>3</v>
      </c>
      <c r="UE58" s="43" t="n">
        <v>121</v>
      </c>
      <c r="UF58" s="43" t="n">
        <v>2</v>
      </c>
      <c r="UT58" s="43" t="n">
        <v>44</v>
      </c>
      <c r="UU58" s="43" t="n">
        <v>5</v>
      </c>
      <c r="UV58" s="43" t="n">
        <v>5</v>
      </c>
      <c r="UW58" s="43"/>
      <c r="UX58" s="43" t="n">
        <v>11</v>
      </c>
      <c r="UY58" s="43" t="n">
        <v>28</v>
      </c>
      <c r="UZ58" s="43" t="n">
        <v>1</v>
      </c>
      <c r="VA58" s="43" t="n">
        <v>0.3</v>
      </c>
      <c r="VB58" s="43" t="n">
        <v>0.03</v>
      </c>
      <c r="VE58" s="43" t="n">
        <v>94</v>
      </c>
      <c r="VF58" s="43" t="n">
        <v>10</v>
      </c>
      <c r="VG58" s="43" t="n">
        <v>4</v>
      </c>
      <c r="VH58" s="43" t="n">
        <v>2</v>
      </c>
      <c r="VI58" s="43" t="n">
        <v>2</v>
      </c>
      <c r="VJ58" s="43" t="n">
        <v>88</v>
      </c>
      <c r="VK58" s="43"/>
      <c r="VL58" s="43" t="n">
        <v>2</v>
      </c>
      <c r="VM58" s="43" t="n">
        <v>0.1</v>
      </c>
      <c r="VP58" s="43" t="n">
        <v>106</v>
      </c>
      <c r="VQ58" s="43" t="n">
        <v>4</v>
      </c>
      <c r="VR58" s="43"/>
      <c r="VS58" s="43"/>
      <c r="VT58" s="43" t="n">
        <v>7</v>
      </c>
      <c r="VU58" s="43" t="n">
        <v>99</v>
      </c>
      <c r="VV58" s="43" t="n">
        <v>3</v>
      </c>
      <c r="VW58" s="43" t="n">
        <v>5</v>
      </c>
      <c r="VX58" s="43"/>
      <c r="WA58" s="43" t="n">
        <v>13</v>
      </c>
      <c r="WB58" s="43"/>
      <c r="WC58" s="43"/>
      <c r="WD58" s="43"/>
      <c r="WE58" s="43" t="n">
        <v>8</v>
      </c>
      <c r="WF58" s="43" t="n">
        <v>5</v>
      </c>
      <c r="WG58" s="43"/>
      <c r="WH58" s="43" t="n">
        <v>24</v>
      </c>
      <c r="WI58" s="43"/>
      <c r="WL58" s="43" t="n">
        <v>3</v>
      </c>
      <c r="WM58" s="43"/>
      <c r="WN58" s="43"/>
      <c r="WO58" s="43"/>
      <c r="WP58" s="43" t="n">
        <v>1</v>
      </c>
      <c r="WQ58" s="43" t="n">
        <v>2</v>
      </c>
      <c r="WR58" s="43"/>
      <c r="WS58" s="43" t="n">
        <v>0.1</v>
      </c>
      <c r="WT58" s="43"/>
      <c r="WW58" s="43" t="n">
        <v>2</v>
      </c>
      <c r="WX58" s="43"/>
      <c r="WY58" s="43"/>
      <c r="WZ58" s="43"/>
      <c r="XA58" s="43"/>
      <c r="XB58" s="43" t="n">
        <v>2</v>
      </c>
      <c r="XC58" s="43"/>
      <c r="XD58" s="43" t="n">
        <v>3</v>
      </c>
      <c r="XH58" s="43" t="n">
        <v>111</v>
      </c>
      <c r="XI58" s="43" t="n">
        <v>30</v>
      </c>
      <c r="XJ58" s="43" t="n">
        <v>1</v>
      </c>
      <c r="XK58" s="43" t="n">
        <v>1</v>
      </c>
      <c r="XL58" s="43" t="n">
        <v>2</v>
      </c>
      <c r="XM58" s="43" t="n">
        <v>108</v>
      </c>
      <c r="XN58" s="43"/>
      <c r="XO58" s="43" t="n">
        <v>6</v>
      </c>
      <c r="XP58" s="43" t="n">
        <v>0.05</v>
      </c>
      <c r="XS58" s="43" t="n">
        <v>75</v>
      </c>
      <c r="XT58" s="43" t="n">
        <v>15</v>
      </c>
      <c r="XU58" s="43"/>
      <c r="XV58" s="43"/>
      <c r="XW58" s="43"/>
      <c r="XX58" s="43" t="n">
        <v>75</v>
      </c>
      <c r="XY58" s="43" t="n">
        <v>4</v>
      </c>
      <c r="XZ58" s="43" t="n">
        <v>2</v>
      </c>
      <c r="YA58" s="43"/>
      <c r="YZ58" s="43" t="n">
        <v>44</v>
      </c>
      <c r="ZA58" s="43" t="n">
        <v>0</v>
      </c>
      <c r="ZB58" s="43"/>
      <c r="ZC58" s="43"/>
      <c r="ZD58" s="43"/>
      <c r="ZE58" s="43" t="n">
        <v>44</v>
      </c>
      <c r="ZF58" s="43"/>
      <c r="ZG58" s="43" t="n">
        <v>7</v>
      </c>
      <c r="ZH58" s="43"/>
      <c r="ZK58" s="43" t="n">
        <v>196</v>
      </c>
      <c r="ZL58" s="43" t="n">
        <v>51</v>
      </c>
      <c r="ZM58" s="43" t="n">
        <v>5</v>
      </c>
      <c r="ZN58" s="43"/>
      <c r="ZO58" s="43" t="n">
        <v>1</v>
      </c>
      <c r="ZP58" s="43" t="n">
        <v>190</v>
      </c>
      <c r="ZQ58" s="43"/>
      <c r="ZR58" s="43" t="n">
        <v>4</v>
      </c>
      <c r="ZS58" s="43" t="n">
        <v>0.1</v>
      </c>
      <c r="ZV58" s="43" t="n">
        <v>86</v>
      </c>
      <c r="ZW58" s="43" t="n">
        <v>0</v>
      </c>
      <c r="ZX58" s="43"/>
      <c r="ZY58" s="43"/>
      <c r="ZZ58" s="43" t="n">
        <v>29</v>
      </c>
      <c r="AAA58" s="43" t="n">
        <v>57</v>
      </c>
      <c r="AAB58" s="43" t="n">
        <v>2</v>
      </c>
      <c r="AAC58" s="43" t="n">
        <v>9</v>
      </c>
      <c r="AAD58" s="43"/>
      <c r="AAG58" s="43" t="n">
        <v>79</v>
      </c>
      <c r="AAH58" s="43" t="n">
        <v>4</v>
      </c>
      <c r="AAI58" s="43"/>
      <c r="AAJ58" s="43"/>
      <c r="AAK58" s="43" t="n">
        <v>11</v>
      </c>
      <c r="AAL58" s="43" t="n">
        <v>68</v>
      </c>
      <c r="AAM58" s="43" t="n">
        <v>1</v>
      </c>
      <c r="AAN58" s="43" t="n">
        <v>20</v>
      </c>
      <c r="AAO58" s="43"/>
      <c r="AAR58" s="43" t="n">
        <v>122</v>
      </c>
      <c r="AAS58" s="43" t="n">
        <v>29</v>
      </c>
      <c r="AAT58" s="43" t="n">
        <v>3</v>
      </c>
      <c r="AAU58" s="43" t="n">
        <v>1</v>
      </c>
      <c r="AAV58" s="43" t="n">
        <v>15</v>
      </c>
      <c r="AAW58" s="43" t="n">
        <v>104</v>
      </c>
      <c r="AAX58" s="43" t="n">
        <v>6</v>
      </c>
      <c r="AAY58" s="43" t="n">
        <v>12</v>
      </c>
      <c r="AAZ58" s="43" t="n">
        <v>0.3</v>
      </c>
      <c r="ABC58" s="43" t="n">
        <v>290</v>
      </c>
      <c r="ABD58" s="43" t="n">
        <v>25</v>
      </c>
      <c r="ABE58" s="43" t="n">
        <v>1</v>
      </c>
      <c r="ABF58" s="43" t="n">
        <v>1</v>
      </c>
      <c r="ABG58" s="43" t="n">
        <v>18</v>
      </c>
      <c r="ABH58" s="43" t="n">
        <v>271</v>
      </c>
      <c r="ABI58" s="43" t="n">
        <v>6</v>
      </c>
      <c r="ABJ58" s="43" t="n">
        <v>98</v>
      </c>
      <c r="ABK58" s="43" t="n">
        <v>0.3</v>
      </c>
      <c r="ABN58" s="6" t="n">
        <v>177</v>
      </c>
      <c r="ABO58" s="47" t="n">
        <v>28</v>
      </c>
      <c r="ABP58" s="6" t="n">
        <v>1</v>
      </c>
      <c r="ABQ58" s="6"/>
      <c r="ABR58" s="6" t="n">
        <v>2</v>
      </c>
      <c r="ABS58" s="6" t="n">
        <v>174</v>
      </c>
      <c r="ABT58" s="6" t="n">
        <v>28</v>
      </c>
      <c r="ABU58" s="6" t="n">
        <v>44</v>
      </c>
      <c r="ABV58" s="6" t="n">
        <v>0.2</v>
      </c>
      <c r="ABY58" s="6" t="n">
        <v>299</v>
      </c>
      <c r="ABZ58" s="47" t="n">
        <v>25</v>
      </c>
      <c r="ACA58" s="6" t="n">
        <v>4</v>
      </c>
      <c r="ACB58" s="6"/>
      <c r="ACC58" s="6" t="n">
        <v>1</v>
      </c>
      <c r="ACD58" s="6" t="n">
        <v>294</v>
      </c>
      <c r="ACE58" s="6" t="n">
        <v>1</v>
      </c>
      <c r="ACF58" s="6" t="n">
        <v>110</v>
      </c>
      <c r="ACG58" s="6" t="n">
        <v>1</v>
      </c>
      <c r="ACJ58" s="6" t="n">
        <v>538</v>
      </c>
      <c r="ACK58" s="47" t="n">
        <v>134</v>
      </c>
      <c r="ACL58" s="6" t="n">
        <v>1</v>
      </c>
      <c r="ACM58" s="6" t="n">
        <v>0</v>
      </c>
      <c r="ACN58" s="6" t="n">
        <v>8</v>
      </c>
      <c r="ACO58" s="6" t="n">
        <v>529</v>
      </c>
      <c r="ACP58" s="6" t="n">
        <v>6</v>
      </c>
      <c r="ACQ58" s="6" t="n">
        <v>406</v>
      </c>
      <c r="ACR58" s="6" t="n">
        <v>0.8</v>
      </c>
      <c r="ACU58" s="6" t="n">
        <v>244</v>
      </c>
      <c r="ACV58" s="47" t="n">
        <v>23</v>
      </c>
      <c r="ACW58" s="6"/>
      <c r="ACX58" s="6"/>
      <c r="ACY58" s="6" t="n">
        <v>1</v>
      </c>
      <c r="ACZ58" s="6" t="n">
        <v>243</v>
      </c>
      <c r="ADA58" s="6"/>
      <c r="ADB58" s="6" t="n">
        <v>129</v>
      </c>
      <c r="ADC58" s="6"/>
      <c r="ADF58" s="8" t="n">
        <v>1925</v>
      </c>
      <c r="ADG58" s="47" t="n">
        <v>271</v>
      </c>
      <c r="ADH58" s="6" t="n">
        <v>9</v>
      </c>
      <c r="ADI58" s="48" t="n">
        <v>3</v>
      </c>
      <c r="ADJ58" s="6" t="n">
        <v>10</v>
      </c>
      <c r="ADK58" s="8" t="n">
        <v>1906</v>
      </c>
      <c r="ADL58" s="6" t="n">
        <v>34</v>
      </c>
      <c r="ADM58" s="6" t="n">
        <v>180</v>
      </c>
      <c r="ADN58" s="6" t="n">
        <v>0.8</v>
      </c>
      <c r="ADQ58" s="6" t="n">
        <v>226</v>
      </c>
      <c r="ADR58" s="47" t="n">
        <v>10</v>
      </c>
      <c r="ADS58" s="6"/>
      <c r="ADT58" s="6"/>
      <c r="ADU58" s="6" t="n">
        <v>2</v>
      </c>
      <c r="ADV58" s="6" t="n">
        <v>224</v>
      </c>
      <c r="ADW58" s="6" t="n">
        <v>2</v>
      </c>
      <c r="ADX58" s="6" t="n">
        <v>41</v>
      </c>
      <c r="ADY58" s="6"/>
      <c r="AEB58" s="6" t="n">
        <v>261</v>
      </c>
      <c r="AEC58" s="47" t="n">
        <v>35</v>
      </c>
      <c r="AED58" s="6" t="n">
        <v>10</v>
      </c>
      <c r="AEE58" s="6"/>
      <c r="AEF58" s="6" t="n">
        <v>28</v>
      </c>
      <c r="AEG58" s="6" t="n">
        <v>223</v>
      </c>
      <c r="AEH58" s="6" t="n">
        <v>6</v>
      </c>
      <c r="AEI58" s="6" t="n">
        <v>27</v>
      </c>
      <c r="AEJ58" s="6" t="n">
        <v>1</v>
      </c>
      <c r="AEM58" s="6" t="n">
        <v>562</v>
      </c>
      <c r="AEN58" s="47" t="n">
        <v>34</v>
      </c>
      <c r="AEO58" s="6" t="n">
        <v>6</v>
      </c>
      <c r="AEP58" s="48" t="n">
        <v>1</v>
      </c>
      <c r="AEQ58" s="6" t="n">
        <v>10</v>
      </c>
      <c r="AER58" s="6" t="n">
        <v>546</v>
      </c>
      <c r="AES58" s="6" t="n">
        <v>14</v>
      </c>
      <c r="AET58" s="6" t="n">
        <v>270</v>
      </c>
      <c r="AEU58" s="6" t="n">
        <v>3</v>
      </c>
      <c r="AEX58" s="6" t="n">
        <v>495</v>
      </c>
      <c r="AEY58" s="47" t="n">
        <v>53</v>
      </c>
      <c r="AEZ58" s="6" t="n">
        <v>3</v>
      </c>
      <c r="AFA58" s="48" t="n">
        <v>2</v>
      </c>
      <c r="AFB58" s="6" t="n">
        <v>22</v>
      </c>
      <c r="AFC58" s="6" t="n">
        <v>470</v>
      </c>
      <c r="AFD58" s="6" t="n">
        <v>14</v>
      </c>
      <c r="AFE58" s="6" t="n">
        <v>121</v>
      </c>
      <c r="AFF58" s="6" t="n">
        <v>0.7</v>
      </c>
      <c r="AFI58" s="6" t="n">
        <v>189</v>
      </c>
      <c r="AFJ58" s="47" t="n">
        <v>13</v>
      </c>
      <c r="AFK58" s="6" t="n">
        <v>3</v>
      </c>
      <c r="AFL58" s="6" t="n">
        <v>0</v>
      </c>
      <c r="AFM58" s="6" t="n">
        <v>2</v>
      </c>
      <c r="AFN58" s="6" t="n">
        <v>184</v>
      </c>
      <c r="AFO58" s="6" t="n">
        <v>1</v>
      </c>
      <c r="AFP58" s="6" t="n">
        <v>58</v>
      </c>
      <c r="AFQ58" s="6" t="n">
        <v>0.9</v>
      </c>
      <c r="AFT58" s="6" t="n">
        <v>69</v>
      </c>
      <c r="AFU58" s="47" t="n">
        <v>17</v>
      </c>
      <c r="AFV58" s="6" t="n">
        <v>1</v>
      </c>
      <c r="AFW58" s="6"/>
      <c r="AFX58" s="6"/>
      <c r="AFY58" s="6" t="n">
        <v>68</v>
      </c>
      <c r="AFZ58" s="6" t="n">
        <v>1</v>
      </c>
      <c r="AGA58" s="6" t="n">
        <v>110</v>
      </c>
      <c r="AGB58" s="6" t="n">
        <v>2</v>
      </c>
      <c r="AGE58" s="6" t="n">
        <v>457</v>
      </c>
      <c r="AGF58" s="47" t="n">
        <v>73</v>
      </c>
      <c r="AGG58" s="6" t="n">
        <v>7</v>
      </c>
      <c r="AGH58" s="48" t="n">
        <v>3</v>
      </c>
      <c r="AGI58" s="6" t="n">
        <v>15</v>
      </c>
      <c r="AGJ58" s="6" t="n">
        <v>435</v>
      </c>
      <c r="AGK58" s="6" t="n">
        <v>21</v>
      </c>
      <c r="AGL58" s="6" t="n">
        <v>52</v>
      </c>
      <c r="AGM58" s="6" t="n">
        <v>0.8</v>
      </c>
      <c r="AGP58" s="8" t="n">
        <v>1029</v>
      </c>
      <c r="AGQ58" s="47" t="n">
        <v>123</v>
      </c>
      <c r="AGR58" s="6" t="n">
        <v>23</v>
      </c>
      <c r="AGS58" s="48" t="n">
        <v>6</v>
      </c>
      <c r="AGT58" s="6" t="n">
        <v>94</v>
      </c>
      <c r="AGU58" s="6" t="n">
        <v>912</v>
      </c>
      <c r="AGV58" s="6" t="n">
        <v>29</v>
      </c>
      <c r="AGW58" s="6" t="n">
        <v>53</v>
      </c>
      <c r="AGX58" s="6" t="n">
        <v>1</v>
      </c>
      <c r="AHA58" s="6" t="n">
        <v>264</v>
      </c>
      <c r="AHB58" s="47" t="n">
        <v>22</v>
      </c>
      <c r="AHC58" s="6" t="n">
        <v>3</v>
      </c>
      <c r="AHD58" s="6"/>
      <c r="AHE58" s="6" t="n">
        <v>8</v>
      </c>
      <c r="AHF58" s="6" t="n">
        <v>253</v>
      </c>
      <c r="AHG58" s="6" t="n">
        <v>8</v>
      </c>
      <c r="AHH58" s="6" t="n">
        <v>38</v>
      </c>
      <c r="AHI58" s="6" t="n">
        <v>0.4</v>
      </c>
      <c r="AHL58" s="6" t="n">
        <v>201</v>
      </c>
      <c r="AHM58" s="47" t="n">
        <v>24</v>
      </c>
      <c r="AHN58" s="6" t="n">
        <v>3</v>
      </c>
      <c r="AHO58" s="6"/>
      <c r="AHP58" s="6" t="n">
        <v>3</v>
      </c>
      <c r="AHQ58" s="6" t="n">
        <v>195</v>
      </c>
      <c r="AHR58" s="6" t="n">
        <v>1</v>
      </c>
      <c r="AHS58" s="6" t="n">
        <v>96</v>
      </c>
      <c r="AHT58" s="6" t="n">
        <v>1</v>
      </c>
      <c r="AHW58" s="6" t="n">
        <v>174</v>
      </c>
      <c r="AHX58" s="47" t="n">
        <v>28</v>
      </c>
      <c r="AHY58" s="6" t="n">
        <v>6</v>
      </c>
      <c r="AHZ58" s="48" t="n">
        <v>1</v>
      </c>
      <c r="AIA58" s="6" t="n">
        <v>17</v>
      </c>
      <c r="AIB58" s="6" t="n">
        <v>151</v>
      </c>
      <c r="AIC58" s="6" t="n">
        <v>3</v>
      </c>
      <c r="AID58" s="6" t="n">
        <v>60</v>
      </c>
      <c r="AIE58" s="6" t="n">
        <v>2</v>
      </c>
      <c r="AIH58" s="8" t="n">
        <v>3910</v>
      </c>
      <c r="AII58" s="47" t="n">
        <v>543</v>
      </c>
      <c r="AIJ58" s="6" t="n">
        <v>39</v>
      </c>
      <c r="AIK58" s="48" t="n">
        <v>9</v>
      </c>
      <c r="AIL58" s="6" t="n">
        <v>199</v>
      </c>
      <c r="AIM58" s="8" t="n">
        <v>3672</v>
      </c>
      <c r="AIN58" s="6" t="n">
        <v>120</v>
      </c>
      <c r="AIO58" s="6" t="n">
        <v>104</v>
      </c>
      <c r="AIP58" s="6" t="n">
        <v>1</v>
      </c>
      <c r="AIS58" s="8" t="n">
        <v>2915</v>
      </c>
      <c r="AIT58" s="47" t="n">
        <v>482</v>
      </c>
      <c r="AIU58" s="6" t="n">
        <v>77</v>
      </c>
      <c r="AIV58" s="48" t="n">
        <v>20</v>
      </c>
      <c r="AIW58" s="6" t="n">
        <v>6</v>
      </c>
      <c r="AIX58" s="8" t="n">
        <v>2832</v>
      </c>
      <c r="AIY58" s="6" t="n">
        <v>18</v>
      </c>
      <c r="AIZ58" s="6" t="n">
        <v>14</v>
      </c>
      <c r="AJA58" s="6" t="n">
        <v>0.4</v>
      </c>
      <c r="AJD58" s="8" t="n">
        <v>3544</v>
      </c>
      <c r="AJE58" s="47" t="n">
        <v>549</v>
      </c>
      <c r="AJF58" s="6" t="n">
        <v>60</v>
      </c>
      <c r="AJG58" s="48" t="n">
        <v>17</v>
      </c>
      <c r="AJH58" s="6" t="n">
        <v>43</v>
      </c>
      <c r="AJI58" s="8" t="n">
        <v>3441</v>
      </c>
      <c r="AJJ58" s="6" t="n">
        <v>61</v>
      </c>
      <c r="AJK58" s="6" t="n">
        <v>348</v>
      </c>
      <c r="AJL58" s="6" t="n">
        <v>6</v>
      </c>
      <c r="AJO58" s="8" t="n">
        <v>2985</v>
      </c>
      <c r="AJP58" s="47" t="n">
        <v>554</v>
      </c>
      <c r="AJQ58" s="6" t="n">
        <v>13</v>
      </c>
      <c r="AJR58" s="48" t="n">
        <v>4</v>
      </c>
      <c r="AJS58" s="6" t="n">
        <v>170</v>
      </c>
      <c r="AJT58" s="8" t="n">
        <v>2802</v>
      </c>
      <c r="AJU58" s="6" t="n">
        <v>11</v>
      </c>
      <c r="AJV58" s="6" t="n">
        <v>117</v>
      </c>
      <c r="AJW58" s="6" t="n">
        <v>0.5</v>
      </c>
      <c r="AJX58" s="2" t="n">
        <v>181000</v>
      </c>
      <c r="AJY58" s="2" t="n">
        <v>362000</v>
      </c>
      <c r="AJZ58" s="8" t="n">
        <v>1819</v>
      </c>
      <c r="AKA58" s="47" t="n">
        <v>255</v>
      </c>
      <c r="AKB58" s="6" t="n">
        <v>19</v>
      </c>
      <c r="AKC58" s="48" t="n">
        <v>10</v>
      </c>
      <c r="AKD58" s="6" t="n">
        <v>5</v>
      </c>
      <c r="AKE58" s="8" t="n">
        <v>1795</v>
      </c>
      <c r="AKF58" s="6" t="n">
        <v>39</v>
      </c>
      <c r="AKG58" s="6" t="n">
        <v>368</v>
      </c>
      <c r="AKH58" s="6" t="n">
        <v>4</v>
      </c>
      <c r="AKK58" s="8" t="n">
        <v>1382</v>
      </c>
      <c r="AKL58" s="47" t="n">
        <v>209</v>
      </c>
      <c r="AKM58" s="6" t="n">
        <v>34</v>
      </c>
      <c r="AKN58" s="48" t="n">
        <v>6</v>
      </c>
      <c r="AKO58" s="6" t="n">
        <v>3</v>
      </c>
      <c r="AKP58" s="8" t="n">
        <v>1345</v>
      </c>
      <c r="AKQ58" s="6" t="n">
        <v>58</v>
      </c>
      <c r="AKR58" s="6" t="n">
        <v>78</v>
      </c>
      <c r="AKS58" s="6" t="n">
        <v>2</v>
      </c>
      <c r="AKV58" s="8" t="n">
        <v>1453</v>
      </c>
      <c r="AKW58" s="47" t="n">
        <v>120</v>
      </c>
      <c r="AKX58" s="6" t="n">
        <v>9</v>
      </c>
      <c r="AKY58" s="48" t="n">
        <v>1</v>
      </c>
      <c r="AKZ58" s="6" t="n">
        <v>6</v>
      </c>
      <c r="ALA58" s="8" t="n">
        <v>1438</v>
      </c>
      <c r="ALB58" s="6" t="n">
        <v>3</v>
      </c>
      <c r="ALC58" s="8" t="n">
        <v>2321</v>
      </c>
      <c r="ALD58" s="6" t="n">
        <v>14</v>
      </c>
      <c r="ALG58" s="6" t="n">
        <v>475</v>
      </c>
      <c r="ALH58" s="47" t="n">
        <v>70</v>
      </c>
      <c r="ALI58" s="6" t="n">
        <v>6</v>
      </c>
      <c r="ALJ58" s="48" t="n">
        <v>1</v>
      </c>
      <c r="ALK58" s="6" t="n">
        <v>4</v>
      </c>
      <c r="ALL58" s="6" t="n">
        <v>465</v>
      </c>
      <c r="ALM58" s="6" t="n">
        <v>1</v>
      </c>
      <c r="ALN58" s="6" t="n">
        <v>4</v>
      </c>
      <c r="ALO58" s="6" t="n">
        <v>0.05</v>
      </c>
      <c r="ALR58" s="6" t="n">
        <v>958</v>
      </c>
      <c r="ALS58" s="47" t="n">
        <v>78</v>
      </c>
      <c r="ALT58" s="6" t="n">
        <v>5</v>
      </c>
      <c r="ALU58" s="48" t="n">
        <v>2</v>
      </c>
      <c r="ALV58" s="6" t="n">
        <v>10</v>
      </c>
      <c r="ALW58" s="6" t="n">
        <v>943</v>
      </c>
      <c r="ALX58" s="6" t="n">
        <v>24</v>
      </c>
      <c r="ALY58" s="6" t="n">
        <v>173</v>
      </c>
      <c r="ALZ58" s="6" t="n">
        <v>0.9</v>
      </c>
      <c r="AMC58" s="6" t="n">
        <v>558</v>
      </c>
      <c r="AMD58" s="6" t="n">
        <v>115</v>
      </c>
      <c r="AME58" s="6" t="n">
        <v>8</v>
      </c>
      <c r="AMF58" s="6" t="n">
        <v>0</v>
      </c>
      <c r="AMG58" s="6" t="n">
        <v>2</v>
      </c>
      <c r="AMH58" s="6" t="n">
        <v>548</v>
      </c>
      <c r="AMI58" s="6" t="n">
        <v>20</v>
      </c>
      <c r="AMJ58" s="6" t="n">
        <v>129</v>
      </c>
    </row>
    <row r="59" s="2" customFormat="true" ht="15.25" hidden="false" customHeight="false" outlineLevel="0" collapsed="false">
      <c r="A59" s="82" t="n">
        <v>43918</v>
      </c>
      <c r="B59" s="7" t="n">
        <v>590658</v>
      </c>
      <c r="C59" s="6" t="n">
        <f aca="false">(B59-B58)</f>
        <v>64587</v>
      </c>
      <c r="D59" s="7" t="n">
        <v>26966</v>
      </c>
      <c r="E59" s="6" t="n">
        <f aca="false">(D59-D58)</f>
        <v>3245</v>
      </c>
      <c r="F59" s="7" t="n">
        <v>132490</v>
      </c>
      <c r="G59" s="7" t="n">
        <v>431172</v>
      </c>
      <c r="H59" s="7" t="n">
        <v>22086</v>
      </c>
      <c r="I59" s="74"/>
      <c r="J59" s="74" t="n">
        <v>508469</v>
      </c>
      <c r="K59" s="71" t="n">
        <f aca="false">J59-J58</f>
        <v>64484</v>
      </c>
      <c r="L59" s="74" t="n">
        <v>23668</v>
      </c>
      <c r="M59" s="71" t="n">
        <f aca="false">L59-L58</f>
        <v>3240</v>
      </c>
      <c r="N59" s="8" t="n">
        <v>9332</v>
      </c>
      <c r="O59" s="7" t="n">
        <v>91</v>
      </c>
      <c r="P59" s="6" t="n">
        <v>139</v>
      </c>
      <c r="Q59" s="7" t="n">
        <v>8</v>
      </c>
      <c r="R59" s="8" t="n">
        <v>4528</v>
      </c>
      <c r="S59" s="8" t="n">
        <v>4665</v>
      </c>
      <c r="T59" s="6" t="n">
        <v>59</v>
      </c>
      <c r="U59" s="6" t="n">
        <v>182</v>
      </c>
      <c r="V59" s="6" t="n">
        <v>3</v>
      </c>
      <c r="W59" s="106" t="n">
        <v>387925</v>
      </c>
      <c r="X59" s="6"/>
      <c r="Y59" s="8" t="n">
        <v>86498</v>
      </c>
      <c r="Z59" s="8" t="n">
        <v>5909</v>
      </c>
      <c r="AA59" s="8" t="n">
        <v>9134</v>
      </c>
      <c r="AB59" s="7" t="n">
        <v>919</v>
      </c>
      <c r="AC59" s="8" t="n">
        <v>10950</v>
      </c>
      <c r="AD59" s="8" t="n">
        <v>66414</v>
      </c>
      <c r="AE59" s="8" t="n">
        <v>3732</v>
      </c>
      <c r="AF59" s="8" t="n">
        <v>1431</v>
      </c>
      <c r="AG59" s="6" t="n">
        <v>151</v>
      </c>
      <c r="AH59" s="94" t="n">
        <v>394079</v>
      </c>
      <c r="AI59" s="6"/>
      <c r="AJ59" s="8" t="n">
        <v>32332</v>
      </c>
      <c r="AK59" s="8" t="n">
        <v>2926</v>
      </c>
      <c r="AL59" s="8" t="n">
        <v>2378</v>
      </c>
      <c r="AM59" s="7" t="n">
        <v>144</v>
      </c>
      <c r="AN59" s="8" t="n">
        <v>11133</v>
      </c>
      <c r="AO59" s="8" t="n">
        <v>18821</v>
      </c>
      <c r="AP59" s="8" t="n">
        <v>2893</v>
      </c>
      <c r="AQ59" s="6" t="n">
        <v>385</v>
      </c>
      <c r="AR59" s="6" t="n">
        <v>28</v>
      </c>
      <c r="AS59" s="11"/>
      <c r="AT59" s="6"/>
      <c r="AU59" s="8" t="n">
        <v>32964</v>
      </c>
      <c r="AV59" s="8" t="n">
        <v>3809</v>
      </c>
      <c r="AW59" s="8" t="n">
        <v>1995</v>
      </c>
      <c r="AX59" s="7" t="n">
        <v>299</v>
      </c>
      <c r="AY59" s="8" t="n">
        <v>5700</v>
      </c>
      <c r="AZ59" s="8" t="n">
        <v>25269</v>
      </c>
      <c r="BA59" s="8" t="n">
        <v>3787</v>
      </c>
      <c r="BB59" s="6" t="n">
        <v>505</v>
      </c>
      <c r="BC59" s="6" t="n">
        <v>31</v>
      </c>
      <c r="BD59" s="6"/>
      <c r="BE59" s="6"/>
      <c r="BF59" s="8" t="n">
        <v>50871</v>
      </c>
      <c r="BG59" s="8" t="n">
        <v>7225</v>
      </c>
      <c r="BH59" s="6" t="n">
        <v>342</v>
      </c>
      <c r="BI59" s="7" t="n">
        <v>80</v>
      </c>
      <c r="BJ59" s="8" t="n">
        <v>6658</v>
      </c>
      <c r="BK59" s="8" t="n">
        <v>43871</v>
      </c>
      <c r="BL59" s="6" t="n">
        <v>23</v>
      </c>
      <c r="BM59" s="6" t="n">
        <v>607</v>
      </c>
      <c r="BN59" s="6" t="n">
        <v>4</v>
      </c>
      <c r="BO59" s="6"/>
      <c r="BP59" s="6"/>
      <c r="BQ59" s="8" t="n">
        <v>64285</v>
      </c>
      <c r="BR59" s="8" t="n">
        <v>7938</v>
      </c>
      <c r="BS59" s="8" t="n">
        <v>4940</v>
      </c>
      <c r="BT59" s="7" t="n">
        <v>786</v>
      </c>
      <c r="BU59" s="8" t="n">
        <v>9357</v>
      </c>
      <c r="BV59" s="8" t="n">
        <v>49988</v>
      </c>
      <c r="BW59" s="8" t="n">
        <v>4165</v>
      </c>
      <c r="BX59" s="8" t="n">
        <v>1375</v>
      </c>
      <c r="BY59" s="6" t="n">
        <v>106</v>
      </c>
      <c r="BZ59" s="6"/>
      <c r="CA59" s="6"/>
      <c r="CB59" s="8" t="n">
        <v>1468</v>
      </c>
      <c r="CC59" s="7" t="n">
        <v>69</v>
      </c>
      <c r="CD59" s="6" t="n">
        <v>49</v>
      </c>
      <c r="CE59" s="7" t="n">
        <v>2</v>
      </c>
      <c r="CF59" s="6" t="n">
        <v>372</v>
      </c>
      <c r="CG59" s="8" t="n">
        <v>1047</v>
      </c>
      <c r="CH59" s="6" t="n">
        <v>56</v>
      </c>
      <c r="CI59" s="6" t="n">
        <v>12</v>
      </c>
      <c r="CJ59" s="6" t="n">
        <v>0.4</v>
      </c>
      <c r="CK59" s="11" t="n">
        <v>28464</v>
      </c>
      <c r="CL59" s="6"/>
      <c r="CM59" s="8" t="n">
        <v>100514</v>
      </c>
      <c r="CN59" s="8" t="n">
        <v>18335</v>
      </c>
      <c r="CO59" s="8" t="n">
        <v>1546</v>
      </c>
      <c r="CP59" s="7" t="n">
        <v>369</v>
      </c>
      <c r="CQ59" s="8" t="n">
        <v>2465</v>
      </c>
      <c r="CR59" s="8" t="n">
        <v>96503</v>
      </c>
      <c r="CS59" s="8" t="n">
        <v>2463</v>
      </c>
      <c r="CT59" s="6" t="n">
        <v>304</v>
      </c>
      <c r="CU59" s="6" t="n">
        <v>5</v>
      </c>
      <c r="CV59" s="6" t="n">
        <v>626667</v>
      </c>
      <c r="CW59" s="6"/>
      <c r="CX59" s="8" t="n">
        <v>12928</v>
      </c>
      <c r="CY59" s="8" t="n">
        <v>1117</v>
      </c>
      <c r="CZ59" s="6" t="n">
        <v>231</v>
      </c>
      <c r="DA59" s="7" t="n">
        <v>40</v>
      </c>
      <c r="DB59" s="8" t="n">
        <v>1530</v>
      </c>
      <c r="DC59" s="8" t="n">
        <v>11167</v>
      </c>
      <c r="DD59" s="6" t="n">
        <v>203</v>
      </c>
      <c r="DE59" s="8" t="n">
        <v>1494</v>
      </c>
      <c r="DF59" s="6" t="n">
        <v>27</v>
      </c>
      <c r="DG59" s="11"/>
      <c r="DH59" s="6"/>
      <c r="DI59" s="8" t="n">
        <v>14543</v>
      </c>
      <c r="DJ59" s="8" t="n">
        <v>2885</v>
      </c>
      <c r="DK59" s="6" t="n">
        <v>759</v>
      </c>
      <c r="DL59" s="7" t="n">
        <v>181</v>
      </c>
      <c r="DM59" s="6" t="n">
        <v>135</v>
      </c>
      <c r="DN59" s="8" t="n">
        <v>13649</v>
      </c>
      <c r="DO59" s="6" t="n">
        <v>163</v>
      </c>
      <c r="DP59" s="6" t="n">
        <v>214</v>
      </c>
      <c r="DQ59" s="6" t="n">
        <v>11</v>
      </c>
      <c r="DR59" s="6"/>
      <c r="DS59" s="6"/>
      <c r="DT59" s="8" t="n">
        <v>3069</v>
      </c>
      <c r="DU59" s="7" t="n">
        <v>229</v>
      </c>
      <c r="DV59" s="6" t="n">
        <v>105</v>
      </c>
      <c r="DW59" s="7" t="n">
        <v>28</v>
      </c>
      <c r="DX59" s="6" t="n">
        <v>16</v>
      </c>
      <c r="DY59" s="8" t="n">
        <v>2948</v>
      </c>
      <c r="DZ59" s="6" t="n">
        <v>214</v>
      </c>
      <c r="EA59" s="6" t="n">
        <v>304</v>
      </c>
      <c r="EB59" s="6" t="n">
        <v>10</v>
      </c>
      <c r="EC59" s="6"/>
      <c r="ED59" s="6"/>
      <c r="EE59" s="8" t="n">
        <v>8603</v>
      </c>
      <c r="EF59" s="8" t="n">
        <v>1172</v>
      </c>
      <c r="EG59" s="6" t="n">
        <v>546</v>
      </c>
      <c r="EH59" s="7" t="n">
        <v>112</v>
      </c>
      <c r="EI59" s="6" t="n">
        <v>3</v>
      </c>
      <c r="EJ59" s="8" t="n">
        <v>8054</v>
      </c>
      <c r="EK59" s="6" t="n">
        <v>761</v>
      </c>
      <c r="EL59" s="6" t="n">
        <v>502</v>
      </c>
      <c r="EM59" s="6" t="n">
        <v>32</v>
      </c>
      <c r="EN59" s="6"/>
      <c r="EO59" s="6"/>
      <c r="EP59" s="8" t="n">
        <v>3755</v>
      </c>
      <c r="EQ59" s="7" t="n">
        <v>409</v>
      </c>
      <c r="ER59" s="6" t="n">
        <v>19</v>
      </c>
      <c r="ES59" s="7" t="n">
        <v>5</v>
      </c>
      <c r="ET59" s="6" t="n">
        <v>6</v>
      </c>
      <c r="EU59" s="8" t="n">
        <v>3730</v>
      </c>
      <c r="EV59" s="6" t="n">
        <v>70</v>
      </c>
      <c r="EW59" s="6" t="n">
        <v>693</v>
      </c>
      <c r="EX59" s="6" t="n">
        <v>4</v>
      </c>
      <c r="EY59" s="6"/>
      <c r="EZ59" s="6"/>
      <c r="FA59" s="8" t="n">
        <v>2046</v>
      </c>
      <c r="FB59" s="7" t="n">
        <v>169</v>
      </c>
      <c r="FC59" s="6" t="n">
        <v>52</v>
      </c>
      <c r="FD59" s="7" t="n">
        <v>11</v>
      </c>
      <c r="FE59" s="6" t="n">
        <v>1</v>
      </c>
      <c r="FF59" s="8" t="n">
        <v>1993</v>
      </c>
      <c r="FG59" s="6" t="n">
        <v>109</v>
      </c>
      <c r="FH59" s="6" t="n">
        <v>353</v>
      </c>
      <c r="FI59" s="6" t="n">
        <v>9</v>
      </c>
      <c r="FJ59" s="6"/>
      <c r="FK59" s="6"/>
      <c r="FL59" s="8" t="n">
        <v>7284</v>
      </c>
      <c r="FM59" s="8" t="n">
        <v>1049</v>
      </c>
      <c r="FN59" s="6" t="n">
        <v>289</v>
      </c>
      <c r="FO59" s="7" t="n">
        <v>69</v>
      </c>
      <c r="FP59" s="6" t="n">
        <v>858</v>
      </c>
      <c r="FQ59" s="8" t="n">
        <v>6137</v>
      </c>
      <c r="FR59" s="6" t="n">
        <v>690</v>
      </c>
      <c r="FS59" s="6" t="n">
        <v>628</v>
      </c>
      <c r="FT59" s="6" t="n">
        <v>25</v>
      </c>
      <c r="FW59" s="8" t="n">
        <v>7657</v>
      </c>
      <c r="FX59" s="7" t="n">
        <v>810</v>
      </c>
      <c r="FY59" s="6" t="n">
        <v>58</v>
      </c>
      <c r="FZ59" s="7" t="n">
        <v>9</v>
      </c>
      <c r="GA59" s="6" t="n">
        <v>225</v>
      </c>
      <c r="GB59" s="8" t="n">
        <v>7374</v>
      </c>
      <c r="GC59" s="6" t="n">
        <v>128</v>
      </c>
      <c r="GD59" s="6" t="n">
        <v>850</v>
      </c>
      <c r="GE59" s="6" t="n">
        <v>6</v>
      </c>
      <c r="GF59" s="6"/>
      <c r="GG59" s="6"/>
      <c r="GH59" s="6" t="n">
        <v>562</v>
      </c>
      <c r="GI59" s="7" t="n">
        <v>13</v>
      </c>
      <c r="GJ59" s="6"/>
      <c r="GK59" s="6" t="n">
        <v>0</v>
      </c>
      <c r="GL59" s="6" t="n">
        <v>43</v>
      </c>
      <c r="GM59" s="6" t="n">
        <v>519</v>
      </c>
      <c r="GN59" s="6" t="n">
        <v>6</v>
      </c>
      <c r="GO59" s="6" t="n">
        <v>195</v>
      </c>
      <c r="GP59" s="6"/>
      <c r="GQ59" s="6"/>
      <c r="GR59" s="6"/>
      <c r="GS59" s="6" t="n">
        <v>466</v>
      </c>
      <c r="GT59" s="7" t="n">
        <v>8</v>
      </c>
      <c r="GU59" s="6" t="n">
        <v>4</v>
      </c>
      <c r="GV59" s="6" t="n">
        <v>0</v>
      </c>
      <c r="GW59" s="6" t="n">
        <v>227</v>
      </c>
      <c r="GX59" s="6" t="n">
        <v>235</v>
      </c>
      <c r="GY59" s="6" t="n">
        <v>1</v>
      </c>
      <c r="GZ59" s="6" t="n">
        <v>274</v>
      </c>
      <c r="HA59" s="6" t="n">
        <v>2</v>
      </c>
      <c r="HB59" s="6"/>
      <c r="HC59" s="6"/>
      <c r="HD59" s="6" t="n">
        <v>732</v>
      </c>
      <c r="HE59" s="7" t="n">
        <v>49</v>
      </c>
      <c r="HF59" s="6" t="n">
        <v>2</v>
      </c>
      <c r="HG59" s="6" t="n">
        <v>0</v>
      </c>
      <c r="HH59" s="6" t="n">
        <v>183</v>
      </c>
      <c r="HI59" s="6" t="n">
        <v>547</v>
      </c>
      <c r="HJ59" s="6" t="n">
        <v>17</v>
      </c>
      <c r="HK59" s="6" t="n">
        <v>125</v>
      </c>
      <c r="HL59" s="6" t="n">
        <v>0.3</v>
      </c>
      <c r="HM59" s="6"/>
      <c r="HN59" s="6"/>
      <c r="HO59" s="8" t="n">
        <v>2161</v>
      </c>
      <c r="HP59" s="7" t="n">
        <v>130</v>
      </c>
      <c r="HQ59" s="6" t="n">
        <v>26</v>
      </c>
      <c r="HR59" s="7" t="n">
        <v>3</v>
      </c>
      <c r="HS59" s="6" t="n">
        <v>259</v>
      </c>
      <c r="HT59" s="8" t="n">
        <v>1876</v>
      </c>
      <c r="HU59" s="6" t="n">
        <v>54</v>
      </c>
      <c r="HV59" s="107" t="n">
        <v>67</v>
      </c>
      <c r="HW59" s="107" t="n">
        <v>0.8</v>
      </c>
      <c r="HX59" s="94" t="n">
        <v>35516</v>
      </c>
      <c r="HY59" s="79"/>
      <c r="HZ59" s="94"/>
      <c r="IA59" s="82" t="n">
        <v>43918</v>
      </c>
      <c r="IB59" s="8" t="n">
        <v>1389</v>
      </c>
      <c r="IC59" s="47" t="n">
        <v>168</v>
      </c>
      <c r="ID59" s="6" t="n">
        <v>16</v>
      </c>
      <c r="IE59" s="6" t="n">
        <v>0</v>
      </c>
      <c r="IF59" s="6" t="n">
        <v>7</v>
      </c>
      <c r="IG59" s="8" t="n">
        <v>1366</v>
      </c>
      <c r="IH59" s="6" t="n">
        <v>3</v>
      </c>
      <c r="II59" s="6" t="n">
        <v>37</v>
      </c>
      <c r="IJ59" s="6" t="n">
        <v>0.4</v>
      </c>
      <c r="IM59" s="8" t="n">
        <v>1610</v>
      </c>
      <c r="IN59" s="47" t="n">
        <v>304</v>
      </c>
      <c r="IO59" s="6" t="n">
        <v>5</v>
      </c>
      <c r="IP59" s="48" t="n">
        <v>1</v>
      </c>
      <c r="IQ59" s="6" t="n">
        <v>43</v>
      </c>
      <c r="IR59" s="8" t="n">
        <v>1562</v>
      </c>
      <c r="IS59" s="6" t="n">
        <v>7</v>
      </c>
      <c r="IT59" s="6" t="n">
        <v>84</v>
      </c>
      <c r="IU59" s="6" t="n">
        <v>0.3</v>
      </c>
      <c r="IX59" s="8" t="n">
        <v>1104</v>
      </c>
      <c r="IY59" s="47" t="n">
        <v>92</v>
      </c>
      <c r="IZ59" s="6" t="n">
        <v>3</v>
      </c>
      <c r="JA59" s="6" t="n">
        <v>0</v>
      </c>
      <c r="JB59" s="6" t="n">
        <v>35</v>
      </c>
      <c r="JC59" s="8" t="n">
        <v>1066</v>
      </c>
      <c r="JD59" s="6" t="n">
        <v>6</v>
      </c>
      <c r="JE59" s="6" t="n">
        <v>32</v>
      </c>
      <c r="JF59" s="6" t="n">
        <v>0.09</v>
      </c>
      <c r="JH59" s="55"/>
      <c r="JI59" s="8" t="n">
        <v>1046</v>
      </c>
      <c r="JJ59" s="47" t="n">
        <v>153</v>
      </c>
      <c r="JK59" s="6" t="n">
        <v>87</v>
      </c>
      <c r="JL59" s="48" t="n">
        <v>9</v>
      </c>
      <c r="JM59" s="6" t="n">
        <v>46</v>
      </c>
      <c r="JN59" s="6" t="n">
        <v>913</v>
      </c>
      <c r="JO59" s="6"/>
      <c r="JP59" s="6" t="n">
        <v>4</v>
      </c>
      <c r="JQ59" s="6" t="n">
        <v>0.3</v>
      </c>
      <c r="JS59" s="55"/>
      <c r="JT59" s="6" t="n">
        <v>887</v>
      </c>
      <c r="JU59" s="47" t="n">
        <v>165</v>
      </c>
      <c r="JV59" s="6" t="n">
        <v>20</v>
      </c>
      <c r="JW59" s="6" t="n">
        <v>4</v>
      </c>
      <c r="JX59" s="6" t="n">
        <v>73</v>
      </c>
      <c r="JY59" s="6" t="n">
        <v>794</v>
      </c>
      <c r="JZ59" s="6"/>
      <c r="KA59" s="6" t="n">
        <v>0.6</v>
      </c>
      <c r="KB59" s="6" t="n">
        <v>0.01</v>
      </c>
      <c r="KD59" s="55"/>
      <c r="KE59" s="6" t="n">
        <v>635</v>
      </c>
      <c r="KF59" s="47" t="n">
        <v>55</v>
      </c>
      <c r="KG59" s="6" t="n">
        <v>9</v>
      </c>
      <c r="KH59" s="6" t="n">
        <v>0</v>
      </c>
      <c r="KI59" s="6" t="n">
        <v>16</v>
      </c>
      <c r="KJ59" s="6" t="n">
        <v>610</v>
      </c>
      <c r="KK59" s="6" t="n">
        <v>14</v>
      </c>
      <c r="KL59" s="6" t="n">
        <v>19</v>
      </c>
      <c r="KM59" s="6" t="n">
        <v>0.3</v>
      </c>
      <c r="KP59" s="6" t="n">
        <v>803</v>
      </c>
      <c r="KQ59" s="47" t="n">
        <v>96</v>
      </c>
      <c r="KR59" s="6" t="n">
        <v>54</v>
      </c>
      <c r="KS59" s="48" t="n">
        <v>9</v>
      </c>
      <c r="KT59" s="6" t="n">
        <v>31</v>
      </c>
      <c r="KU59" s="6" t="n">
        <v>718</v>
      </c>
      <c r="KV59" s="6" t="n">
        <v>1</v>
      </c>
      <c r="KW59" s="6" t="n">
        <v>7</v>
      </c>
      <c r="KX59" s="6" t="n">
        <v>0.5</v>
      </c>
      <c r="KY59" s="55"/>
      <c r="KZ59" s="55"/>
      <c r="LA59" s="8" t="n">
        <v>1036</v>
      </c>
      <c r="LB59" s="47" t="n">
        <v>196</v>
      </c>
      <c r="LC59" s="6" t="n">
        <v>4</v>
      </c>
      <c r="LD59" s="48" t="n">
        <v>1</v>
      </c>
      <c r="LE59" s="6" t="n">
        <v>45</v>
      </c>
      <c r="LF59" s="6" t="n">
        <v>987</v>
      </c>
      <c r="LG59" s="6" t="n">
        <v>8</v>
      </c>
      <c r="LH59" s="6" t="n">
        <v>7</v>
      </c>
      <c r="LI59" s="6" t="n">
        <v>0.03</v>
      </c>
      <c r="LJ59" s="55"/>
      <c r="LK59" s="55"/>
      <c r="LL59" s="8" t="n">
        <v>1331</v>
      </c>
      <c r="LM59" s="47" t="n">
        <v>152</v>
      </c>
      <c r="LN59" s="6" t="n">
        <v>10</v>
      </c>
      <c r="LO59" s="48" t="n">
        <v>1</v>
      </c>
      <c r="LP59" s="6" t="n">
        <v>23</v>
      </c>
      <c r="LQ59" s="8" t="n">
        <v>1298</v>
      </c>
      <c r="LR59" s="6" t="n">
        <v>7</v>
      </c>
      <c r="LS59" s="6" t="n">
        <v>6</v>
      </c>
      <c r="LT59" s="6" t="n">
        <v>0.05</v>
      </c>
      <c r="LV59" s="55"/>
      <c r="LW59" s="43" t="n">
        <v>11</v>
      </c>
      <c r="LX59" s="43" t="n">
        <v>0</v>
      </c>
      <c r="LY59" s="43"/>
      <c r="LZ59" s="43"/>
      <c r="MA59" s="43"/>
      <c r="MB59" s="43" t="n">
        <v>11</v>
      </c>
      <c r="MC59" s="43"/>
      <c r="MD59" s="43" t="n">
        <v>3</v>
      </c>
      <c r="MH59" s="43" t="n">
        <v>8</v>
      </c>
      <c r="MI59" s="43" t="n">
        <v>5</v>
      </c>
      <c r="MJ59" s="43"/>
      <c r="MK59" s="43"/>
      <c r="ML59" s="43"/>
      <c r="MM59" s="43" t="n">
        <v>8</v>
      </c>
      <c r="MN59" s="43"/>
      <c r="MO59" s="43" t="n">
        <v>0.1</v>
      </c>
      <c r="MP59" s="43"/>
      <c r="MS59" s="46" t="n">
        <v>1136</v>
      </c>
      <c r="MT59" s="43" t="n">
        <v>91</v>
      </c>
      <c r="MU59" s="43" t="n">
        <v>5</v>
      </c>
      <c r="MV59" s="43" t="n">
        <v>1</v>
      </c>
      <c r="MW59" s="43" t="n">
        <v>97</v>
      </c>
      <c r="MX59" s="46" t="n">
        <v>1034</v>
      </c>
      <c r="MY59" s="43" t="n">
        <v>11</v>
      </c>
      <c r="MZ59" s="43" t="n">
        <v>16</v>
      </c>
      <c r="NA59" s="43" t="n">
        <v>0.07</v>
      </c>
      <c r="ND59" s="43" t="n">
        <v>6</v>
      </c>
      <c r="NE59" s="43" t="n">
        <v>0</v>
      </c>
      <c r="NF59" s="43"/>
      <c r="NG59" s="43"/>
      <c r="NH59" s="43"/>
      <c r="NI59" s="43" t="n">
        <v>6</v>
      </c>
      <c r="NJ59" s="43"/>
      <c r="NK59" s="43" t="n">
        <v>0.8</v>
      </c>
      <c r="NL59" s="43"/>
      <c r="NO59" s="43" t="n">
        <v>99</v>
      </c>
      <c r="NP59" s="43" t="n">
        <v>3</v>
      </c>
      <c r="NQ59" s="43"/>
      <c r="NR59" s="43"/>
      <c r="NS59" s="43" t="n">
        <v>11</v>
      </c>
      <c r="NT59" s="43" t="n">
        <v>88</v>
      </c>
      <c r="NU59" s="43" t="n">
        <v>1</v>
      </c>
      <c r="NV59" s="43" t="n">
        <v>6</v>
      </c>
      <c r="NW59" s="43"/>
      <c r="NZ59" s="43" t="n">
        <v>163</v>
      </c>
      <c r="OA59" s="43" t="n">
        <v>10</v>
      </c>
      <c r="OB59" s="43"/>
      <c r="OC59" s="43"/>
      <c r="OD59" s="43" t="n">
        <v>20</v>
      </c>
      <c r="OE59" s="43" t="n">
        <v>143</v>
      </c>
      <c r="OF59" s="43" t="n">
        <v>3</v>
      </c>
      <c r="OG59" s="43" t="n">
        <v>2</v>
      </c>
      <c r="OH59" s="43"/>
      <c r="OK59" s="43" t="n">
        <v>115</v>
      </c>
      <c r="OL59" s="43" t="n">
        <v>1</v>
      </c>
      <c r="OM59" s="43"/>
      <c r="ON59" s="43"/>
      <c r="OO59" s="43" t="n">
        <v>11</v>
      </c>
      <c r="OP59" s="43" t="n">
        <v>104</v>
      </c>
      <c r="OQ59" s="43" t="n">
        <v>1</v>
      </c>
      <c r="OR59" s="43" t="n">
        <v>263</v>
      </c>
      <c r="OS59" s="43"/>
      <c r="OV59" s="43" t="n">
        <v>458</v>
      </c>
      <c r="OW59" s="43" t="n">
        <v>76</v>
      </c>
      <c r="OX59" s="43" t="n">
        <v>40</v>
      </c>
      <c r="OY59" s="43" t="n">
        <v>4</v>
      </c>
      <c r="OZ59" s="43" t="n">
        <v>122</v>
      </c>
      <c r="PA59" s="43" t="n">
        <v>296</v>
      </c>
      <c r="PB59" s="43"/>
      <c r="PC59" s="43" t="n">
        <v>11</v>
      </c>
      <c r="PD59" s="43" t="n">
        <v>1</v>
      </c>
      <c r="PG59" s="46" t="n">
        <v>5698</v>
      </c>
      <c r="PH59" s="46" t="n">
        <v>2069</v>
      </c>
      <c r="PI59" s="43" t="n">
        <v>92</v>
      </c>
      <c r="PJ59" s="43" t="n">
        <v>17</v>
      </c>
      <c r="PK59" s="43" t="n">
        <v>42</v>
      </c>
      <c r="PL59" s="46" t="n">
        <v>5564</v>
      </c>
      <c r="PM59" s="43" t="n">
        <v>241</v>
      </c>
      <c r="PN59" s="43" t="n">
        <v>68</v>
      </c>
      <c r="PO59" s="43" t="n">
        <v>1</v>
      </c>
      <c r="PR59" s="43" t="n">
        <v>5</v>
      </c>
      <c r="PS59" s="43" t="n">
        <v>0</v>
      </c>
      <c r="PT59" s="43"/>
      <c r="PU59" s="43"/>
      <c r="PV59" s="43"/>
      <c r="PW59" s="43" t="n">
        <v>5</v>
      </c>
      <c r="PX59" s="43"/>
      <c r="PY59" s="43" t="n">
        <v>0.3</v>
      </c>
      <c r="PZ59" s="43"/>
      <c r="QC59" s="43" t="n">
        <v>235</v>
      </c>
      <c r="QD59" s="43" t="n">
        <v>23</v>
      </c>
      <c r="QE59" s="43" t="n">
        <v>1</v>
      </c>
      <c r="QF59" s="43" t="n">
        <v>1</v>
      </c>
      <c r="QG59" s="43" t="n">
        <v>18</v>
      </c>
      <c r="QH59" s="43" t="n">
        <v>216</v>
      </c>
      <c r="QI59" s="43"/>
      <c r="QJ59" s="43" t="n">
        <v>23</v>
      </c>
      <c r="QK59" s="43" t="n">
        <v>0.1</v>
      </c>
      <c r="QN59" s="43" t="n">
        <v>391</v>
      </c>
      <c r="QO59" s="43" t="n">
        <v>23</v>
      </c>
      <c r="QP59" s="43" t="n">
        <v>8</v>
      </c>
      <c r="QQ59" s="43" t="n">
        <v>2</v>
      </c>
      <c r="QR59" s="43" t="n">
        <v>27</v>
      </c>
      <c r="QS59" s="43" t="n">
        <v>356</v>
      </c>
      <c r="QT59" s="43" t="n">
        <v>3</v>
      </c>
      <c r="QU59" s="43" t="n">
        <v>57</v>
      </c>
      <c r="QV59" s="43" t="n">
        <v>1</v>
      </c>
      <c r="QY59" s="46" t="n">
        <v>3035</v>
      </c>
      <c r="QZ59" s="43" t="n">
        <v>342</v>
      </c>
      <c r="RA59" s="43" t="n">
        <v>12</v>
      </c>
      <c r="RB59" s="43" t="n">
        <v>4</v>
      </c>
      <c r="RC59" s="43" t="n">
        <v>79</v>
      </c>
      <c r="RD59" s="46" t="n">
        <v>2944</v>
      </c>
      <c r="RE59" s="43" t="n">
        <v>49</v>
      </c>
      <c r="RF59" s="43" t="n">
        <v>351</v>
      </c>
      <c r="RG59" s="43" t="n">
        <v>1</v>
      </c>
      <c r="RJ59" s="43" t="n">
        <v>91</v>
      </c>
      <c r="RK59" s="43" t="n">
        <v>7</v>
      </c>
      <c r="RL59" s="43" t="n">
        <v>1</v>
      </c>
      <c r="RM59" s="43"/>
      <c r="RN59" s="43" t="n">
        <v>17</v>
      </c>
      <c r="RO59" s="43" t="n">
        <v>73</v>
      </c>
      <c r="RP59" s="43"/>
      <c r="RQ59" s="43" t="n">
        <v>18</v>
      </c>
      <c r="RR59" s="43" t="n">
        <v>0.2</v>
      </c>
      <c r="SF59" s="43" t="n">
        <v>131</v>
      </c>
      <c r="SG59" s="43" t="n">
        <v>22</v>
      </c>
      <c r="SH59" s="43"/>
      <c r="SI59" s="43"/>
      <c r="SJ59" s="43" t="n">
        <v>23</v>
      </c>
      <c r="SK59" s="43" t="n">
        <v>108</v>
      </c>
      <c r="SL59" s="43"/>
      <c r="SM59" s="43" t="n">
        <v>26</v>
      </c>
      <c r="SN59" s="43"/>
      <c r="SQ59" s="43" t="n">
        <v>405</v>
      </c>
      <c r="SR59" s="43" t="n">
        <v>72</v>
      </c>
      <c r="SS59" s="43" t="n">
        <v>2</v>
      </c>
      <c r="ST59" s="43"/>
      <c r="SU59" s="43" t="n">
        <v>52</v>
      </c>
      <c r="SV59" s="43" t="n">
        <v>351</v>
      </c>
      <c r="SW59" s="43" t="n">
        <v>2</v>
      </c>
      <c r="SX59" s="43" t="n">
        <v>41</v>
      </c>
      <c r="SY59" s="43" t="n">
        <v>0.2</v>
      </c>
      <c r="TB59" s="43" t="n">
        <v>225</v>
      </c>
      <c r="TC59" s="43" t="n">
        <v>17</v>
      </c>
      <c r="TD59" s="43"/>
      <c r="TE59" s="43"/>
      <c r="TF59" s="43" t="n">
        <v>57</v>
      </c>
      <c r="TG59" s="43" t="n">
        <v>168</v>
      </c>
      <c r="TH59" s="43" t="n">
        <v>11</v>
      </c>
      <c r="TI59" s="43" t="n">
        <v>53</v>
      </c>
      <c r="TJ59" s="43"/>
      <c r="TM59" s="43" t="n">
        <v>966</v>
      </c>
      <c r="TN59" s="43" t="n">
        <v>74</v>
      </c>
      <c r="TO59" s="43" t="n">
        <v>28</v>
      </c>
      <c r="TP59" s="43" t="n">
        <v>2</v>
      </c>
      <c r="TQ59" s="43" t="n">
        <v>52</v>
      </c>
      <c r="TR59" s="43" t="n">
        <v>886</v>
      </c>
      <c r="TS59" s="43" t="n">
        <v>66</v>
      </c>
      <c r="TT59" s="43" t="n">
        <v>93</v>
      </c>
      <c r="TU59" s="43" t="n">
        <v>3</v>
      </c>
      <c r="TX59" s="43" t="n">
        <v>162</v>
      </c>
      <c r="TY59" s="43" t="n">
        <v>16</v>
      </c>
      <c r="TZ59" s="43" t="n">
        <v>5</v>
      </c>
      <c r="UA59" s="43" t="n">
        <v>2</v>
      </c>
      <c r="UB59" s="43" t="n">
        <v>15</v>
      </c>
      <c r="UC59" s="43" t="n">
        <v>142</v>
      </c>
      <c r="UD59" s="43" t="n">
        <v>3</v>
      </c>
      <c r="UE59" s="43" t="n">
        <v>134</v>
      </c>
      <c r="UF59" s="43" t="n">
        <v>4</v>
      </c>
      <c r="UT59" s="43" t="n">
        <v>48</v>
      </c>
      <c r="UU59" s="43" t="n">
        <v>4</v>
      </c>
      <c r="UV59" s="43" t="n">
        <v>5</v>
      </c>
      <c r="UW59" s="43"/>
      <c r="UX59" s="43" t="n">
        <v>11</v>
      </c>
      <c r="UY59" s="43" t="n">
        <v>32</v>
      </c>
      <c r="UZ59" s="43" t="n">
        <v>1</v>
      </c>
      <c r="VA59" s="43" t="n">
        <v>0.3</v>
      </c>
      <c r="VB59" s="43" t="n">
        <v>0.03</v>
      </c>
      <c r="VE59" s="43" t="n">
        <v>110</v>
      </c>
      <c r="VF59" s="43" t="n">
        <v>16</v>
      </c>
      <c r="VG59" s="43" t="n">
        <v>4</v>
      </c>
      <c r="VH59" s="43"/>
      <c r="VI59" s="43" t="n">
        <v>2</v>
      </c>
      <c r="VJ59" s="43" t="n">
        <v>104</v>
      </c>
      <c r="VK59" s="43"/>
      <c r="VL59" s="43" t="n">
        <v>3</v>
      </c>
      <c r="VM59" s="43" t="n">
        <v>0.1</v>
      </c>
      <c r="VP59" s="43" t="n">
        <v>106</v>
      </c>
      <c r="VQ59" s="43" t="n">
        <v>0</v>
      </c>
      <c r="VR59" s="43"/>
      <c r="VS59" s="43"/>
      <c r="VT59" s="43" t="n">
        <v>7</v>
      </c>
      <c r="VU59" s="43" t="n">
        <v>99</v>
      </c>
      <c r="VV59" s="43" t="n">
        <v>5</v>
      </c>
      <c r="VW59" s="43" t="n">
        <v>5</v>
      </c>
      <c r="VX59" s="43"/>
      <c r="WA59" s="43" t="n">
        <v>16</v>
      </c>
      <c r="WB59" s="43" t="n">
        <v>3</v>
      </c>
      <c r="WC59" s="43"/>
      <c r="WD59" s="43"/>
      <c r="WE59" s="43" t="n">
        <v>9</v>
      </c>
      <c r="WF59" s="43" t="n">
        <v>7</v>
      </c>
      <c r="WG59" s="43"/>
      <c r="WH59" s="43" t="n">
        <v>30</v>
      </c>
      <c r="WI59" s="43"/>
      <c r="WL59" s="43" t="n">
        <v>4</v>
      </c>
      <c r="WM59" s="43" t="n">
        <v>1</v>
      </c>
      <c r="WN59" s="43"/>
      <c r="WO59" s="43"/>
      <c r="WP59" s="43" t="n">
        <v>1</v>
      </c>
      <c r="WQ59" s="43" t="n">
        <v>3</v>
      </c>
      <c r="WR59" s="43"/>
      <c r="WS59" s="43" t="n">
        <v>0.1</v>
      </c>
      <c r="WT59" s="43"/>
      <c r="WW59" s="43" t="n">
        <v>3</v>
      </c>
      <c r="WX59" s="43" t="n">
        <v>1</v>
      </c>
      <c r="WY59" s="43"/>
      <c r="WZ59" s="43"/>
      <c r="XA59" s="43"/>
      <c r="XB59" s="43" t="n">
        <v>3</v>
      </c>
      <c r="XC59" s="43"/>
      <c r="XD59" s="43" t="n">
        <v>4</v>
      </c>
      <c r="XE59" s="43"/>
      <c r="XH59" s="43" t="n">
        <v>150</v>
      </c>
      <c r="XI59" s="43" t="n">
        <v>39</v>
      </c>
      <c r="XJ59" s="43" t="n">
        <v>1</v>
      </c>
      <c r="XK59" s="43"/>
      <c r="XL59" s="43" t="n">
        <v>3</v>
      </c>
      <c r="XM59" s="43" t="n">
        <v>146</v>
      </c>
      <c r="XN59" s="43"/>
      <c r="XO59" s="43" t="n">
        <v>8</v>
      </c>
      <c r="XP59" s="43" t="n">
        <v>0.05</v>
      </c>
      <c r="XS59" s="43" t="n">
        <v>88</v>
      </c>
      <c r="XT59" s="43" t="n">
        <v>13</v>
      </c>
      <c r="XU59" s="43" t="n">
        <v>1</v>
      </c>
      <c r="XV59" s="43" t="n">
        <v>1</v>
      </c>
      <c r="XW59" s="43" t="n">
        <v>5</v>
      </c>
      <c r="XX59" s="43" t="n">
        <v>82</v>
      </c>
      <c r="XY59" s="43" t="n">
        <v>8</v>
      </c>
      <c r="XZ59" s="43" t="n">
        <v>3</v>
      </c>
      <c r="YA59" s="43" t="n">
        <v>0.03</v>
      </c>
      <c r="YZ59" s="43" t="n">
        <v>58</v>
      </c>
      <c r="ZA59" s="43" t="n">
        <v>14</v>
      </c>
      <c r="ZB59" s="43"/>
      <c r="ZC59" s="43"/>
      <c r="ZD59" s="43"/>
      <c r="ZE59" s="43" t="n">
        <v>58</v>
      </c>
      <c r="ZF59" s="43"/>
      <c r="ZG59" s="43" t="n">
        <v>9</v>
      </c>
      <c r="ZH59" s="43"/>
      <c r="ZK59" s="43" t="n">
        <v>310</v>
      </c>
      <c r="ZL59" s="43" t="n">
        <v>114</v>
      </c>
      <c r="ZM59" s="43" t="n">
        <v>5</v>
      </c>
      <c r="ZN59" s="43"/>
      <c r="ZO59" s="43" t="n">
        <v>5</v>
      </c>
      <c r="ZP59" s="43" t="n">
        <v>300</v>
      </c>
      <c r="ZQ59" s="43"/>
      <c r="ZR59" s="43" t="n">
        <v>7</v>
      </c>
      <c r="ZS59" s="43" t="n">
        <v>0.1</v>
      </c>
      <c r="ZV59" s="43" t="n">
        <v>94</v>
      </c>
      <c r="ZW59" s="43" t="n">
        <v>8</v>
      </c>
      <c r="ZX59" s="43"/>
      <c r="ZY59" s="43"/>
      <c r="ZZ59" s="43" t="n">
        <v>32</v>
      </c>
      <c r="AAA59" s="43" t="n">
        <v>62</v>
      </c>
      <c r="AAB59" s="43" t="n">
        <v>2</v>
      </c>
      <c r="AAC59" s="43" t="n">
        <v>10</v>
      </c>
      <c r="AAD59" s="43"/>
      <c r="AAG59" s="43" t="n">
        <v>83</v>
      </c>
      <c r="AAH59" s="43" t="n">
        <v>4</v>
      </c>
      <c r="AAI59" s="43"/>
      <c r="AAJ59" s="43"/>
      <c r="AAK59" s="43" t="n">
        <v>14</v>
      </c>
      <c r="AAL59" s="43" t="n">
        <v>69</v>
      </c>
      <c r="AAM59" s="43" t="n">
        <v>1</v>
      </c>
      <c r="AAN59" s="43" t="n">
        <v>21</v>
      </c>
      <c r="AAO59" s="43"/>
      <c r="AAR59" s="43" t="n">
        <v>165</v>
      </c>
      <c r="AAS59" s="43" t="n">
        <v>43</v>
      </c>
      <c r="AAT59" s="43" t="n">
        <v>3</v>
      </c>
      <c r="AAU59" s="43"/>
      <c r="AAV59" s="43" t="n">
        <v>15</v>
      </c>
      <c r="AAW59" s="43" t="n">
        <v>147</v>
      </c>
      <c r="AAX59" s="43" t="n">
        <v>6</v>
      </c>
      <c r="AAY59" s="43" t="n">
        <v>16</v>
      </c>
      <c r="AAZ59" s="43" t="n">
        <v>0.3</v>
      </c>
      <c r="ABC59" s="43" t="n">
        <v>329</v>
      </c>
      <c r="ABD59" s="43" t="n">
        <v>39</v>
      </c>
      <c r="ABE59" s="43" t="n">
        <v>1</v>
      </c>
      <c r="ABF59" s="43"/>
      <c r="ABG59" s="43" t="n">
        <v>28</v>
      </c>
      <c r="ABH59" s="43" t="n">
        <v>300</v>
      </c>
      <c r="ABI59" s="43" t="n">
        <v>6</v>
      </c>
      <c r="ABJ59" s="43" t="n">
        <v>111</v>
      </c>
      <c r="ABK59" s="43" t="n">
        <v>0.3</v>
      </c>
      <c r="ABN59" s="6" t="n">
        <v>199</v>
      </c>
      <c r="ABO59" s="47" t="n">
        <v>22</v>
      </c>
      <c r="ABP59" s="6" t="n">
        <v>2</v>
      </c>
      <c r="ABQ59" s="48" t="n">
        <v>1</v>
      </c>
      <c r="ABR59" s="6" t="n">
        <v>2</v>
      </c>
      <c r="ABS59" s="6" t="n">
        <v>195</v>
      </c>
      <c r="ABT59" s="6" t="n">
        <v>33</v>
      </c>
      <c r="ABU59" s="6" t="n">
        <v>49</v>
      </c>
      <c r="ABV59" s="6" t="n">
        <v>0.5</v>
      </c>
      <c r="ABY59" s="6" t="n">
        <v>358</v>
      </c>
      <c r="ABZ59" s="47" t="n">
        <v>59</v>
      </c>
      <c r="ACA59" s="6" t="n">
        <v>5</v>
      </c>
      <c r="ACB59" s="48" t="n">
        <v>1</v>
      </c>
      <c r="ACC59" s="6" t="n">
        <v>1</v>
      </c>
      <c r="ACD59" s="6" t="n">
        <v>352</v>
      </c>
      <c r="ACE59" s="6" t="n">
        <v>2</v>
      </c>
      <c r="ACF59" s="6" t="n">
        <v>132</v>
      </c>
      <c r="ACG59" s="6" t="n">
        <v>2</v>
      </c>
      <c r="ACJ59" s="6" t="n">
        <v>575</v>
      </c>
      <c r="ACK59" s="47" t="n">
        <v>37</v>
      </c>
      <c r="ACL59" s="6" t="n">
        <v>1</v>
      </c>
      <c r="ACM59" s="6" t="n">
        <v>0</v>
      </c>
      <c r="ACN59" s="6" t="n">
        <v>11</v>
      </c>
      <c r="ACO59" s="6" t="n">
        <v>563</v>
      </c>
      <c r="ACP59" s="6" t="n">
        <v>7</v>
      </c>
      <c r="ACQ59" s="6" t="n">
        <v>433</v>
      </c>
      <c r="ACR59" s="6" t="n">
        <v>0.8</v>
      </c>
      <c r="ACU59" s="6" t="n">
        <v>280</v>
      </c>
      <c r="ACV59" s="47" t="n">
        <v>36</v>
      </c>
      <c r="ACW59" s="6"/>
      <c r="ACX59" s="6"/>
      <c r="ACY59" s="6" t="n">
        <v>1</v>
      </c>
      <c r="ACZ59" s="6" t="n">
        <v>279</v>
      </c>
      <c r="ADA59" s="6"/>
      <c r="ADB59" s="6" t="n">
        <v>148</v>
      </c>
      <c r="ADF59" s="8" t="n">
        <v>2279</v>
      </c>
      <c r="ADG59" s="47" t="n">
        <v>354</v>
      </c>
      <c r="ADH59" s="6" t="n">
        <v>9</v>
      </c>
      <c r="ADI59" s="6"/>
      <c r="ADJ59" s="6" t="n">
        <v>11</v>
      </c>
      <c r="ADK59" s="8" t="n">
        <v>2259</v>
      </c>
      <c r="ADL59" s="6" t="n">
        <v>34</v>
      </c>
      <c r="ADM59" s="6" t="n">
        <v>213</v>
      </c>
      <c r="ADN59" s="6" t="n">
        <v>0.8</v>
      </c>
      <c r="ADQ59" s="6" t="n">
        <v>269</v>
      </c>
      <c r="ADR59" s="47" t="n">
        <v>43</v>
      </c>
      <c r="ADS59" s="6"/>
      <c r="ADT59" s="6"/>
      <c r="ADU59" s="6" t="n">
        <v>2</v>
      </c>
      <c r="ADV59" s="6" t="n">
        <v>267</v>
      </c>
      <c r="ADW59" s="6" t="n">
        <v>1</v>
      </c>
      <c r="ADX59" s="6" t="n">
        <v>49</v>
      </c>
      <c r="ADY59" s="6"/>
      <c r="AEB59" s="6" t="n">
        <v>300</v>
      </c>
      <c r="AEC59" s="47" t="n">
        <v>39</v>
      </c>
      <c r="AED59" s="6" t="n">
        <v>10</v>
      </c>
      <c r="AEE59" s="6"/>
      <c r="AEF59" s="6" t="n">
        <v>34</v>
      </c>
      <c r="AEG59" s="6" t="n">
        <v>256</v>
      </c>
      <c r="AEH59" s="6" t="n">
        <v>6</v>
      </c>
      <c r="AEI59" s="6" t="n">
        <v>31</v>
      </c>
      <c r="AEJ59" s="6" t="n">
        <v>1</v>
      </c>
      <c r="AEM59" s="6" t="n">
        <v>632</v>
      </c>
      <c r="AEN59" s="47" t="n">
        <v>70</v>
      </c>
      <c r="AEO59" s="6" t="n">
        <v>9</v>
      </c>
      <c r="AEP59" s="48" t="n">
        <v>3</v>
      </c>
      <c r="AEQ59" s="6" t="n">
        <v>10</v>
      </c>
      <c r="AER59" s="6" t="n">
        <v>613</v>
      </c>
      <c r="AES59" s="6" t="n">
        <v>14</v>
      </c>
      <c r="AET59" s="6" t="n">
        <v>304</v>
      </c>
      <c r="AEU59" s="6" t="n">
        <v>4</v>
      </c>
      <c r="AEX59" s="6" t="n">
        <v>586</v>
      </c>
      <c r="AEY59" s="47" t="n">
        <v>91</v>
      </c>
      <c r="AEZ59" s="6" t="n">
        <v>3</v>
      </c>
      <c r="AFA59" s="6"/>
      <c r="AFB59" s="6" t="n">
        <v>37</v>
      </c>
      <c r="AFC59" s="6" t="n">
        <v>546</v>
      </c>
      <c r="AFD59" s="6" t="n">
        <v>14</v>
      </c>
      <c r="AFE59" s="6" t="n">
        <v>143</v>
      </c>
      <c r="AFF59" s="6" t="n">
        <v>0.7</v>
      </c>
      <c r="AFI59" s="6" t="n">
        <v>232</v>
      </c>
      <c r="AFJ59" s="47" t="n">
        <v>43</v>
      </c>
      <c r="AFK59" s="6" t="n">
        <v>4</v>
      </c>
      <c r="AFL59" s="48" t="n">
        <v>1</v>
      </c>
      <c r="AFM59" s="6" t="n">
        <v>5</v>
      </c>
      <c r="AFN59" s="6" t="n">
        <v>223</v>
      </c>
      <c r="AFO59" s="6" t="n">
        <v>1</v>
      </c>
      <c r="AFP59" s="6" t="n">
        <v>71</v>
      </c>
      <c r="AFQ59" s="6" t="n">
        <v>1</v>
      </c>
      <c r="AFT59" s="6" t="n">
        <v>82</v>
      </c>
      <c r="AFU59" s="47" t="n">
        <v>13</v>
      </c>
      <c r="AFV59" s="6" t="n">
        <v>1</v>
      </c>
      <c r="AFW59" s="6"/>
      <c r="AFX59" s="6"/>
      <c r="AFY59" s="6" t="n">
        <v>81</v>
      </c>
      <c r="AFZ59" s="6" t="n">
        <v>1</v>
      </c>
      <c r="AGA59" s="6" t="n">
        <v>131</v>
      </c>
      <c r="AGB59" s="6" t="n">
        <v>2</v>
      </c>
      <c r="AGE59" s="6" t="n">
        <v>528</v>
      </c>
      <c r="AGF59" s="47" t="n">
        <v>71</v>
      </c>
      <c r="AGG59" s="6" t="n">
        <v>8</v>
      </c>
      <c r="AGH59" s="48" t="n">
        <v>1</v>
      </c>
      <c r="AGI59" s="6" t="n">
        <v>42</v>
      </c>
      <c r="AGJ59" s="6" t="n">
        <v>478</v>
      </c>
      <c r="AGK59" s="6" t="n">
        <v>25</v>
      </c>
      <c r="AGL59" s="6" t="n">
        <v>60</v>
      </c>
      <c r="AGM59" s="6" t="n">
        <v>0.9</v>
      </c>
      <c r="AGP59" s="8" t="n">
        <v>1292</v>
      </c>
      <c r="AGQ59" s="47" t="n">
        <v>263</v>
      </c>
      <c r="AGR59" s="6" t="n">
        <v>26</v>
      </c>
      <c r="AGS59" s="48" t="n">
        <v>3</v>
      </c>
      <c r="AGT59" s="6" t="n">
        <v>115</v>
      </c>
      <c r="AGU59" s="8" t="n">
        <v>1151</v>
      </c>
      <c r="AGV59" s="6" t="n">
        <v>32</v>
      </c>
      <c r="AGW59" s="6" t="n">
        <v>67</v>
      </c>
      <c r="AGX59" s="6" t="n">
        <v>1</v>
      </c>
      <c r="AHA59" s="6" t="n">
        <v>293</v>
      </c>
      <c r="AHB59" s="47" t="n">
        <v>29</v>
      </c>
      <c r="AHC59" s="6" t="n">
        <v>3</v>
      </c>
      <c r="AHD59" s="6"/>
      <c r="AHE59" s="6" t="n">
        <v>9</v>
      </c>
      <c r="AHF59" s="6" t="n">
        <v>281</v>
      </c>
      <c r="AHG59" s="6" t="n">
        <v>8</v>
      </c>
      <c r="AHH59" s="6" t="n">
        <v>42</v>
      </c>
      <c r="AHI59" s="6" t="n">
        <v>0.4</v>
      </c>
      <c r="AHL59" s="6" t="n">
        <v>219</v>
      </c>
      <c r="AHM59" s="47" t="n">
        <v>18</v>
      </c>
      <c r="AHN59" s="6" t="n">
        <v>3</v>
      </c>
      <c r="AHO59" s="6"/>
      <c r="AHP59" s="6" t="n">
        <v>3</v>
      </c>
      <c r="AHQ59" s="6" t="n">
        <v>213</v>
      </c>
      <c r="AHR59" s="6" t="n">
        <v>1</v>
      </c>
      <c r="AHS59" s="6" t="n">
        <v>105</v>
      </c>
      <c r="AHT59" s="6" t="n">
        <v>1</v>
      </c>
      <c r="AHW59" s="6" t="n">
        <v>186</v>
      </c>
      <c r="AHX59" s="47" t="n">
        <v>12</v>
      </c>
      <c r="AHY59" s="6" t="n">
        <v>8</v>
      </c>
      <c r="AHZ59" s="48" t="n">
        <v>2</v>
      </c>
      <c r="AIA59" s="6" t="n">
        <v>31</v>
      </c>
      <c r="AIB59" s="6" t="n">
        <v>147</v>
      </c>
      <c r="AIC59" s="6" t="n">
        <v>3</v>
      </c>
      <c r="AID59" s="6" t="n">
        <v>65</v>
      </c>
      <c r="AIE59" s="6" t="n">
        <v>3</v>
      </c>
      <c r="AIH59" s="8" t="n">
        <v>4633</v>
      </c>
      <c r="AII59" s="47" t="n">
        <v>723</v>
      </c>
      <c r="AIJ59" s="6" t="n">
        <v>53</v>
      </c>
      <c r="AIK59" s="48" t="n">
        <v>14</v>
      </c>
      <c r="AIL59" s="6" t="n">
        <v>228</v>
      </c>
      <c r="AIM59" s="8" t="n">
        <v>4352</v>
      </c>
      <c r="AIN59" s="6" t="n">
        <v>120</v>
      </c>
      <c r="AIO59" s="6" t="n">
        <v>123</v>
      </c>
      <c r="AIP59" s="6" t="n">
        <v>1</v>
      </c>
      <c r="AIS59" s="8" t="n">
        <v>3417</v>
      </c>
      <c r="AIT59" s="47" t="n">
        <v>502</v>
      </c>
      <c r="AIU59" s="6" t="n">
        <v>92</v>
      </c>
      <c r="AIV59" s="48" t="n">
        <v>15</v>
      </c>
      <c r="AIW59" s="6" t="n">
        <v>6</v>
      </c>
      <c r="AIX59" s="8" t="n">
        <v>3319</v>
      </c>
      <c r="AIY59" s="6" t="n">
        <v>296</v>
      </c>
      <c r="AIZ59" s="6" t="n">
        <v>16</v>
      </c>
      <c r="AJA59" s="6" t="n">
        <v>0.4</v>
      </c>
      <c r="AJD59" s="8" t="n">
        <v>4268</v>
      </c>
      <c r="AJE59" s="47" t="n">
        <v>724</v>
      </c>
      <c r="AJF59" s="6" t="n">
        <v>76</v>
      </c>
      <c r="AJG59" s="48" t="n">
        <v>16</v>
      </c>
      <c r="AJH59" s="6" t="n">
        <v>43</v>
      </c>
      <c r="AJI59" s="8" t="n">
        <v>4149</v>
      </c>
      <c r="AJJ59" s="6" t="n">
        <v>71</v>
      </c>
      <c r="AJK59" s="6" t="n">
        <v>419</v>
      </c>
      <c r="AJL59" s="6" t="n">
        <v>7</v>
      </c>
      <c r="AJO59" s="8" t="n">
        <v>3180</v>
      </c>
      <c r="AJP59" s="47" t="n">
        <v>195</v>
      </c>
      <c r="AJQ59" s="6" t="n">
        <v>13</v>
      </c>
      <c r="AJR59" s="6" t="n">
        <v>0</v>
      </c>
      <c r="AJS59" s="6" t="n">
        <v>170</v>
      </c>
      <c r="AJT59" s="8" t="n">
        <v>2997</v>
      </c>
      <c r="AJU59" s="6" t="n">
        <v>23</v>
      </c>
      <c r="AJV59" s="6" t="n">
        <v>125</v>
      </c>
      <c r="AJW59" s="6" t="n">
        <v>0.5</v>
      </c>
      <c r="AJX59" s="2" t="n">
        <v>196000</v>
      </c>
      <c r="AJY59" s="2" t="n">
        <v>366000</v>
      </c>
      <c r="AJZ59" s="8" t="n">
        <v>2121</v>
      </c>
      <c r="AKA59" s="47" t="n">
        <v>302</v>
      </c>
      <c r="AKB59" s="6" t="n">
        <v>22</v>
      </c>
      <c r="AKC59" s="48" t="n">
        <v>3</v>
      </c>
      <c r="AKD59" s="6" t="n">
        <v>5</v>
      </c>
      <c r="AKE59" s="8" t="n">
        <v>2094</v>
      </c>
      <c r="AKF59" s="6" t="n">
        <v>47</v>
      </c>
      <c r="AKG59" s="6" t="n">
        <v>430</v>
      </c>
      <c r="AKH59" s="6" t="n">
        <v>4</v>
      </c>
      <c r="AKK59" s="8" t="n">
        <v>1595</v>
      </c>
      <c r="AKL59" s="47" t="n">
        <v>213</v>
      </c>
      <c r="AKM59" s="6" t="n">
        <v>36</v>
      </c>
      <c r="AKN59" s="48" t="n">
        <v>2</v>
      </c>
      <c r="AKO59" s="6" t="n">
        <v>3</v>
      </c>
      <c r="AKP59" s="8" t="n">
        <v>1556</v>
      </c>
      <c r="AKQ59" s="6" t="n">
        <v>58</v>
      </c>
      <c r="AKR59" s="6" t="n">
        <v>90</v>
      </c>
      <c r="AKS59" s="6" t="n">
        <v>2</v>
      </c>
      <c r="AKV59" s="8" t="n">
        <v>1605</v>
      </c>
      <c r="AKW59" s="47" t="n">
        <v>152</v>
      </c>
      <c r="AKX59" s="6" t="n">
        <v>15</v>
      </c>
      <c r="AKY59" s="48" t="n">
        <v>6</v>
      </c>
      <c r="AKZ59" s="6" t="n">
        <v>40</v>
      </c>
      <c r="ALA59" s="8" t="n">
        <v>1550</v>
      </c>
      <c r="ALB59" s="6" t="n">
        <v>25</v>
      </c>
      <c r="ALC59" s="8" t="n">
        <v>2564</v>
      </c>
      <c r="ALD59" s="6" t="n">
        <v>24</v>
      </c>
      <c r="ALG59" s="6" t="n">
        <v>585</v>
      </c>
      <c r="ALH59" s="47" t="n">
        <v>110</v>
      </c>
      <c r="ALI59" s="6" t="n">
        <v>8</v>
      </c>
      <c r="ALJ59" s="48" t="n">
        <v>2</v>
      </c>
      <c r="ALK59" s="6" t="n">
        <v>4</v>
      </c>
      <c r="ALL59" s="6" t="n">
        <v>573</v>
      </c>
      <c r="ALM59" s="6" t="n">
        <v>1</v>
      </c>
      <c r="ALN59" s="6" t="n">
        <v>5</v>
      </c>
      <c r="ALO59" s="6" t="n">
        <v>0.06</v>
      </c>
      <c r="ALR59" s="8" t="n">
        <v>1041</v>
      </c>
      <c r="ALS59" s="47" t="n">
        <v>83</v>
      </c>
      <c r="ALT59" s="6" t="n">
        <v>7</v>
      </c>
      <c r="ALU59" s="48" t="n">
        <v>2</v>
      </c>
      <c r="ALV59" s="6" t="n">
        <v>10</v>
      </c>
      <c r="ALW59" s="8" t="n">
        <v>1024</v>
      </c>
      <c r="ALX59" s="6" t="n">
        <v>32</v>
      </c>
      <c r="ALY59" s="6" t="n">
        <v>188</v>
      </c>
      <c r="ALZ59" s="6" t="n">
        <v>1</v>
      </c>
      <c r="AMC59" s="6" t="n">
        <v>674</v>
      </c>
      <c r="AMD59" s="6" t="n">
        <v>116</v>
      </c>
      <c r="AME59" s="6" t="n">
        <v>9</v>
      </c>
      <c r="AMF59" s="6" t="n">
        <v>1</v>
      </c>
      <c r="AMG59" s="6" t="n">
        <v>2</v>
      </c>
      <c r="AMH59" s="6" t="n">
        <v>663</v>
      </c>
      <c r="AMI59" s="6" t="n">
        <v>20</v>
      </c>
      <c r="AMJ59" s="6" t="n">
        <v>156</v>
      </c>
    </row>
    <row r="60" s="2" customFormat="true" ht="15.25" hidden="false" customHeight="false" outlineLevel="0" collapsed="false">
      <c r="A60" s="82" t="n">
        <v>43919</v>
      </c>
      <c r="B60" s="7" t="n">
        <v>658672</v>
      </c>
      <c r="C60" s="6" t="n">
        <f aca="false">(B60-B59)</f>
        <v>68014</v>
      </c>
      <c r="D60" s="7" t="n">
        <v>30471</v>
      </c>
      <c r="E60" s="6" t="n">
        <f aca="false">(D60-D59)</f>
        <v>3505</v>
      </c>
      <c r="F60" s="7" t="n">
        <v>141420</v>
      </c>
      <c r="G60" s="7" t="n">
        <v>486781</v>
      </c>
      <c r="H60" s="7" t="n">
        <v>25248</v>
      </c>
      <c r="J60" s="2" t="n">
        <v>576401</v>
      </c>
      <c r="K60" s="71" t="n">
        <f aca="false">J60-J59</f>
        <v>67932</v>
      </c>
      <c r="L60" s="2" t="n">
        <v>27170</v>
      </c>
      <c r="M60" s="71" t="n">
        <f aca="false">L60-L59</f>
        <v>3502</v>
      </c>
      <c r="N60" s="8" t="n">
        <v>9478</v>
      </c>
      <c r="O60" s="7" t="n">
        <v>146</v>
      </c>
      <c r="P60" s="6" t="n">
        <v>144</v>
      </c>
      <c r="Q60" s="7" t="n">
        <v>5</v>
      </c>
      <c r="R60" s="8" t="n">
        <v>4811</v>
      </c>
      <c r="S60" s="8" t="n">
        <v>4523</v>
      </c>
      <c r="T60" s="6" t="n">
        <v>59</v>
      </c>
      <c r="U60" s="6" t="n">
        <v>185</v>
      </c>
      <c r="V60" s="6" t="n">
        <v>3</v>
      </c>
      <c r="W60" s="106" t="n">
        <v>394141</v>
      </c>
      <c r="X60" s="6"/>
      <c r="Y60" s="8" t="n">
        <v>92472</v>
      </c>
      <c r="Z60" s="8" t="n">
        <v>5974</v>
      </c>
      <c r="AA60" s="8" t="n">
        <v>10023</v>
      </c>
      <c r="AB60" s="7" t="n">
        <v>889</v>
      </c>
      <c r="AC60" s="8" t="n">
        <v>12384</v>
      </c>
      <c r="AD60" s="8" t="n">
        <v>70065</v>
      </c>
      <c r="AE60" s="8" t="n">
        <v>3856</v>
      </c>
      <c r="AF60" s="8" t="n">
        <v>1529</v>
      </c>
      <c r="AG60" s="6" t="n">
        <v>166</v>
      </c>
      <c r="AH60" s="94" t="n">
        <v>429526</v>
      </c>
      <c r="AI60" s="6"/>
      <c r="AJ60" s="8" t="n">
        <v>35408</v>
      </c>
      <c r="AK60" s="8" t="n">
        <v>3076</v>
      </c>
      <c r="AL60" s="8" t="n">
        <v>2517</v>
      </c>
      <c r="AM60" s="7" t="n">
        <v>139</v>
      </c>
      <c r="AN60" s="8" t="n">
        <v>11679</v>
      </c>
      <c r="AO60" s="8" t="n">
        <v>21212</v>
      </c>
      <c r="AP60" s="8" t="n">
        <v>3206</v>
      </c>
      <c r="AQ60" s="6" t="n">
        <v>422</v>
      </c>
      <c r="AR60" s="6" t="n">
        <v>30</v>
      </c>
      <c r="AS60" s="11"/>
      <c r="AT60" s="6"/>
      <c r="AU60" s="8" t="n">
        <v>37575</v>
      </c>
      <c r="AV60" s="8" t="n">
        <v>4611</v>
      </c>
      <c r="AW60" s="8" t="n">
        <v>2314</v>
      </c>
      <c r="AX60" s="7" t="n">
        <v>319</v>
      </c>
      <c r="AY60" s="8" t="n">
        <v>5700</v>
      </c>
      <c r="AZ60" s="8" t="n">
        <v>29561</v>
      </c>
      <c r="BA60" s="8" t="n">
        <v>4273</v>
      </c>
      <c r="BB60" s="6" t="n">
        <v>575.654648024066</v>
      </c>
      <c r="BC60" s="6" t="n">
        <v>35.4508278250882</v>
      </c>
      <c r="BD60" s="108"/>
      <c r="BE60" s="6"/>
      <c r="BF60" s="8" t="n">
        <v>57695</v>
      </c>
      <c r="BG60" s="8" t="n">
        <v>6824</v>
      </c>
      <c r="BH60" s="6" t="n">
        <v>433</v>
      </c>
      <c r="BI60" s="7" t="n">
        <v>91</v>
      </c>
      <c r="BJ60" s="8" t="n">
        <v>8481</v>
      </c>
      <c r="BK60" s="8" t="n">
        <v>48781</v>
      </c>
      <c r="BL60" s="8" t="n">
        <v>1581</v>
      </c>
      <c r="BM60" s="6" t="n">
        <v>689</v>
      </c>
      <c r="BN60" s="6" t="n">
        <v>5</v>
      </c>
      <c r="BO60" s="108"/>
      <c r="BP60" s="6"/>
      <c r="BQ60" s="8" t="n">
        <v>72469</v>
      </c>
      <c r="BR60" s="8" t="n">
        <v>8184</v>
      </c>
      <c r="BS60" s="8" t="n">
        <v>5826</v>
      </c>
      <c r="BT60" s="7" t="n">
        <v>886</v>
      </c>
      <c r="BU60" s="8" t="n">
        <v>12285</v>
      </c>
      <c r="BV60" s="8" t="n">
        <v>54358</v>
      </c>
      <c r="BW60" s="8" t="n">
        <v>4165</v>
      </c>
      <c r="BX60" s="8" t="n">
        <v>1550</v>
      </c>
      <c r="BY60" s="6" t="n">
        <v>125</v>
      </c>
      <c r="BZ60" s="108"/>
      <c r="CA60" s="6"/>
      <c r="CB60" s="8" t="n">
        <v>1693</v>
      </c>
      <c r="CC60" s="7" t="n">
        <v>225</v>
      </c>
      <c r="CD60" s="6" t="n">
        <v>52</v>
      </c>
      <c r="CE60" s="7" t="n">
        <v>3</v>
      </c>
      <c r="CF60" s="6" t="n">
        <v>404</v>
      </c>
      <c r="CG60" s="8" t="n">
        <v>1237</v>
      </c>
      <c r="CH60" s="6" t="n">
        <v>56</v>
      </c>
      <c r="CI60" s="6" t="n">
        <v>13</v>
      </c>
      <c r="CJ60" s="6" t="n">
        <v>0.4</v>
      </c>
      <c r="CK60" s="11" t="n">
        <v>28760</v>
      </c>
      <c r="CL60" s="6"/>
      <c r="CM60" s="8" t="n">
        <v>120529</v>
      </c>
      <c r="CN60" s="8" t="n">
        <v>20015</v>
      </c>
      <c r="CO60" s="8" t="n">
        <v>2008</v>
      </c>
      <c r="CP60" s="7" t="n">
        <v>462</v>
      </c>
      <c r="CQ60" s="8" t="n">
        <v>3229</v>
      </c>
      <c r="CR60" s="8" t="n">
        <v>115292</v>
      </c>
      <c r="CS60" s="8" t="n">
        <v>2666</v>
      </c>
      <c r="CT60" s="6" t="n">
        <v>364</v>
      </c>
      <c r="CU60" s="6" t="n">
        <v>6</v>
      </c>
      <c r="CV60" s="11" t="n">
        <v>735704</v>
      </c>
      <c r="CW60" s="6"/>
      <c r="CX60" s="8" t="n">
        <v>14076</v>
      </c>
      <c r="CY60" s="8" t="n">
        <v>1148</v>
      </c>
      <c r="CZ60" s="6" t="n">
        <v>264</v>
      </c>
      <c r="DA60" s="7" t="n">
        <v>33</v>
      </c>
      <c r="DB60" s="8" t="n">
        <v>1530</v>
      </c>
      <c r="DC60" s="8" t="n">
        <v>12282</v>
      </c>
      <c r="DD60" s="6" t="n">
        <v>301</v>
      </c>
      <c r="DE60" s="8" t="n">
        <v>1626</v>
      </c>
      <c r="DF60" s="6" t="n">
        <v>31</v>
      </c>
      <c r="DG60" s="11"/>
      <c r="DH60" s="6"/>
      <c r="DI60" s="8" t="n">
        <v>17089</v>
      </c>
      <c r="DJ60" s="8" t="n">
        <v>2546</v>
      </c>
      <c r="DK60" s="8" t="n">
        <v>1019</v>
      </c>
      <c r="DL60" s="7" t="n">
        <v>260</v>
      </c>
      <c r="DM60" s="6" t="n">
        <v>135</v>
      </c>
      <c r="DN60" s="8" t="n">
        <v>15935</v>
      </c>
      <c r="DO60" s="6" t="n">
        <v>163</v>
      </c>
      <c r="DP60" s="6" t="n">
        <v>252</v>
      </c>
      <c r="DQ60" s="6" t="n">
        <v>15</v>
      </c>
      <c r="DR60" s="108"/>
      <c r="DS60" s="6"/>
      <c r="DT60" s="8" t="n">
        <v>3447</v>
      </c>
      <c r="DU60" s="7" t="n">
        <v>378</v>
      </c>
      <c r="DV60" s="6" t="n">
        <v>105</v>
      </c>
      <c r="DW60" s="6" t="n">
        <v>0</v>
      </c>
      <c r="DX60" s="6" t="n">
        <v>16</v>
      </c>
      <c r="DY60" s="8" t="n">
        <v>3326</v>
      </c>
      <c r="DZ60" s="6" t="n">
        <v>239</v>
      </c>
      <c r="EA60" s="6" t="n">
        <v>341</v>
      </c>
      <c r="EB60" s="6" t="n">
        <v>10</v>
      </c>
      <c r="ED60" s="6"/>
      <c r="EE60" s="8" t="n">
        <v>9762</v>
      </c>
      <c r="EF60" s="8" t="n">
        <v>1159</v>
      </c>
      <c r="EG60" s="6" t="n">
        <v>639</v>
      </c>
      <c r="EH60" s="7" t="n">
        <v>93</v>
      </c>
      <c r="EI60" s="6" t="n">
        <v>3</v>
      </c>
      <c r="EJ60" s="8" t="n">
        <v>9120</v>
      </c>
      <c r="EK60" s="6" t="n">
        <v>761</v>
      </c>
      <c r="EL60" s="6" t="n">
        <v>570</v>
      </c>
      <c r="EM60" s="6" t="n">
        <v>37</v>
      </c>
      <c r="EO60" s="6"/>
      <c r="EP60" s="8" t="n">
        <v>4013</v>
      </c>
      <c r="EQ60" s="7" t="n">
        <v>258</v>
      </c>
      <c r="ER60" s="6" t="n">
        <v>23</v>
      </c>
      <c r="ES60" s="7" t="n">
        <v>4</v>
      </c>
      <c r="ET60" s="6" t="n">
        <v>7</v>
      </c>
      <c r="EU60" s="8" t="n">
        <v>3983</v>
      </c>
      <c r="EV60" s="6" t="n">
        <v>84</v>
      </c>
      <c r="EW60" s="6" t="n">
        <v>740</v>
      </c>
      <c r="EX60" s="6" t="n">
        <v>4</v>
      </c>
      <c r="EZ60" s="6"/>
      <c r="FA60" s="8" t="n">
        <v>2201</v>
      </c>
      <c r="FB60" s="7" t="n">
        <v>155</v>
      </c>
      <c r="FC60" s="6" t="n">
        <v>65</v>
      </c>
      <c r="FD60" s="7" t="n">
        <v>13</v>
      </c>
      <c r="FE60" s="6" t="n">
        <v>1</v>
      </c>
      <c r="FF60" s="8" t="n">
        <v>2135</v>
      </c>
      <c r="FG60" s="6" t="n">
        <v>109</v>
      </c>
      <c r="FH60" s="6" t="n">
        <v>380</v>
      </c>
      <c r="FI60" s="6" t="n">
        <v>11</v>
      </c>
      <c r="FK60" s="6"/>
      <c r="FL60" s="8" t="n">
        <v>9134</v>
      </c>
      <c r="FM60" s="8" t="n">
        <v>1850</v>
      </c>
      <c r="FN60" s="6" t="n">
        <v>353</v>
      </c>
      <c r="FO60" s="7" t="n">
        <v>64</v>
      </c>
      <c r="FP60" s="8" t="n">
        <v>1063</v>
      </c>
      <c r="FQ60" s="8" t="n">
        <v>7718</v>
      </c>
      <c r="FR60" s="6" t="n">
        <v>789</v>
      </c>
      <c r="FS60" s="6" t="n">
        <v>788</v>
      </c>
      <c r="FT60" s="6" t="n">
        <v>30</v>
      </c>
      <c r="FW60" s="8" t="n">
        <v>8188</v>
      </c>
      <c r="FX60" s="7" t="n">
        <v>531</v>
      </c>
      <c r="FY60" s="6" t="n">
        <v>68</v>
      </c>
      <c r="FZ60" s="7" t="n">
        <v>10</v>
      </c>
      <c r="GA60" s="6" t="n">
        <v>225</v>
      </c>
      <c r="GB60" s="8" t="n">
        <v>7895</v>
      </c>
      <c r="GC60" s="6" t="n">
        <v>128</v>
      </c>
      <c r="GD60" s="6" t="n">
        <v>909</v>
      </c>
      <c r="GE60" s="6" t="n">
        <v>8</v>
      </c>
      <c r="GH60" s="6" t="n">
        <v>590</v>
      </c>
      <c r="GI60" s="7" t="n">
        <v>28</v>
      </c>
      <c r="GJ60" s="6" t="n">
        <v>1</v>
      </c>
      <c r="GK60" s="7" t="n">
        <v>1</v>
      </c>
      <c r="GL60" s="6" t="n">
        <v>45</v>
      </c>
      <c r="GM60" s="6" t="n">
        <v>544</v>
      </c>
      <c r="GN60" s="6" t="n">
        <v>6</v>
      </c>
      <c r="GO60" s="6" t="n">
        <v>205</v>
      </c>
      <c r="GP60" s="6" t="n">
        <v>0.3</v>
      </c>
      <c r="GS60" s="6" t="n">
        <v>476</v>
      </c>
      <c r="GT60" s="7" t="n">
        <v>10</v>
      </c>
      <c r="GU60" s="6" t="n">
        <v>4</v>
      </c>
      <c r="GV60" s="6" t="n">
        <v>0</v>
      </c>
      <c r="GW60" s="6" t="n">
        <v>265</v>
      </c>
      <c r="GX60" s="6" t="n">
        <v>207</v>
      </c>
      <c r="GY60" s="6" t="n">
        <v>1</v>
      </c>
      <c r="GZ60" s="6" t="n">
        <v>280</v>
      </c>
      <c r="HA60" s="6" t="n">
        <v>2</v>
      </c>
      <c r="HD60" s="6" t="n">
        <v>802</v>
      </c>
      <c r="HE60" s="7" t="n">
        <v>70</v>
      </c>
      <c r="HF60" s="6" t="n">
        <v>2</v>
      </c>
      <c r="HG60" s="6" t="n">
        <v>0</v>
      </c>
      <c r="HH60" s="6" t="n">
        <v>198</v>
      </c>
      <c r="HI60" s="6" t="n">
        <v>602</v>
      </c>
      <c r="HJ60" s="6" t="n">
        <v>19</v>
      </c>
      <c r="HK60" s="6" t="n">
        <v>137</v>
      </c>
      <c r="HL60" s="6" t="n">
        <v>0.3</v>
      </c>
      <c r="HO60" s="8" t="n">
        <v>2320</v>
      </c>
      <c r="HP60" s="7" t="n">
        <v>159</v>
      </c>
      <c r="HQ60" s="6" t="n">
        <v>27</v>
      </c>
      <c r="HR60" s="7" t="n">
        <v>1</v>
      </c>
      <c r="HS60" s="6" t="n">
        <v>320</v>
      </c>
      <c r="HT60" s="8" t="n">
        <v>1973</v>
      </c>
      <c r="HU60" s="6" t="n">
        <v>54</v>
      </c>
      <c r="HV60" s="7" t="n">
        <v>72</v>
      </c>
      <c r="HW60" s="7" t="n">
        <v>0.8</v>
      </c>
      <c r="HX60" s="94" t="n">
        <v>37674</v>
      </c>
      <c r="HY60" s="9"/>
      <c r="HZ60" s="94"/>
      <c r="IA60" s="82" t="n">
        <v>43919</v>
      </c>
      <c r="IB60" s="8" t="n">
        <v>1638</v>
      </c>
      <c r="IC60" s="47" t="n">
        <v>249</v>
      </c>
      <c r="ID60" s="6" t="n">
        <v>18</v>
      </c>
      <c r="IE60" s="48" t="n">
        <v>2</v>
      </c>
      <c r="IF60" s="6" t="n">
        <v>7</v>
      </c>
      <c r="IG60" s="8" t="n">
        <v>1613</v>
      </c>
      <c r="IH60" s="6" t="n">
        <v>3</v>
      </c>
      <c r="II60" s="6" t="n">
        <v>43</v>
      </c>
      <c r="IJ60" s="6" t="n">
        <v>0.5</v>
      </c>
      <c r="IM60" s="8" t="n">
        <v>1909</v>
      </c>
      <c r="IN60" s="47" t="n">
        <v>299</v>
      </c>
      <c r="IO60" s="6" t="n">
        <v>6</v>
      </c>
      <c r="IP60" s="48" t="n">
        <v>1</v>
      </c>
      <c r="IQ60" s="6" t="n">
        <v>61</v>
      </c>
      <c r="IR60" s="8" t="n">
        <v>1842</v>
      </c>
      <c r="IS60" s="6" t="n">
        <v>7</v>
      </c>
      <c r="IT60" s="6" t="n">
        <v>100</v>
      </c>
      <c r="IU60" s="6" t="n">
        <v>0.3</v>
      </c>
      <c r="IX60" s="8" t="n">
        <v>1203</v>
      </c>
      <c r="IY60" s="47" t="n">
        <v>99</v>
      </c>
      <c r="IZ60" s="6" t="n">
        <v>4</v>
      </c>
      <c r="JA60" s="48" t="n">
        <v>1</v>
      </c>
      <c r="JB60" s="6" t="n">
        <v>37</v>
      </c>
      <c r="JC60" s="8" t="n">
        <v>1162</v>
      </c>
      <c r="JD60" s="6" t="n">
        <v>6</v>
      </c>
      <c r="JE60" s="6" t="n">
        <v>35</v>
      </c>
      <c r="JF60" s="6" t="n">
        <v>0.1</v>
      </c>
      <c r="JI60" s="8" t="n">
        <v>1155</v>
      </c>
      <c r="JJ60" s="47" t="n">
        <v>109</v>
      </c>
      <c r="JK60" s="6" t="n">
        <v>102</v>
      </c>
      <c r="JL60" s="48" t="n">
        <v>15</v>
      </c>
      <c r="JM60" s="6" t="n">
        <v>59</v>
      </c>
      <c r="JN60" s="6" t="n">
        <v>994</v>
      </c>
      <c r="JO60" s="6"/>
      <c r="JP60" s="6" t="n">
        <v>4</v>
      </c>
      <c r="JQ60" s="6" t="n">
        <v>0.4</v>
      </c>
      <c r="JT60" s="6" t="n">
        <v>987</v>
      </c>
      <c r="JU60" s="47" t="n">
        <v>100</v>
      </c>
      <c r="JV60" s="6" t="n">
        <v>24</v>
      </c>
      <c r="JW60" s="48" t="n">
        <v>4</v>
      </c>
      <c r="JX60" s="6" t="n">
        <v>84</v>
      </c>
      <c r="JY60" s="6" t="n">
        <v>879</v>
      </c>
      <c r="JZ60" s="6"/>
      <c r="KA60" s="6" t="n">
        <v>0.7</v>
      </c>
      <c r="KB60" s="6" t="n">
        <v>0.02</v>
      </c>
      <c r="KE60" s="6" t="n">
        <v>671</v>
      </c>
      <c r="KF60" s="47" t="n">
        <v>36</v>
      </c>
      <c r="KG60" s="6" t="n">
        <v>16</v>
      </c>
      <c r="KH60" s="48" t="n">
        <v>7</v>
      </c>
      <c r="KI60" s="6" t="n">
        <v>16</v>
      </c>
      <c r="KJ60" s="6" t="n">
        <v>639</v>
      </c>
      <c r="KK60" s="6" t="n">
        <v>33</v>
      </c>
      <c r="KL60" s="6" t="n">
        <v>20</v>
      </c>
      <c r="KM60" s="6" t="n">
        <v>0.5</v>
      </c>
      <c r="KP60" s="8" t="n">
        <v>1075</v>
      </c>
      <c r="KQ60" s="47" t="n">
        <v>272</v>
      </c>
      <c r="KR60" s="6" t="n">
        <v>68</v>
      </c>
      <c r="KS60" s="48" t="n">
        <v>14</v>
      </c>
      <c r="KT60" s="6" t="n">
        <v>35</v>
      </c>
      <c r="KU60" s="6" t="n">
        <v>972</v>
      </c>
      <c r="KV60" s="6" t="n">
        <v>1</v>
      </c>
      <c r="KW60" s="6" t="n">
        <v>10</v>
      </c>
      <c r="KX60" s="6" t="n">
        <v>0.6</v>
      </c>
      <c r="LA60" s="8" t="n">
        <v>1264</v>
      </c>
      <c r="LB60" s="47" t="n">
        <v>228</v>
      </c>
      <c r="LC60" s="6" t="n">
        <v>4</v>
      </c>
      <c r="LD60" s="6" t="n">
        <v>0</v>
      </c>
      <c r="LE60" s="6" t="n">
        <v>49</v>
      </c>
      <c r="LF60" s="8" t="n">
        <v>1211</v>
      </c>
      <c r="LG60" s="6" t="n">
        <v>8</v>
      </c>
      <c r="LH60" s="6" t="n">
        <v>9</v>
      </c>
      <c r="LI60" s="6" t="n">
        <v>0.03</v>
      </c>
      <c r="LL60" s="8" t="n">
        <v>1495</v>
      </c>
      <c r="LM60" s="47" t="n">
        <v>164</v>
      </c>
      <c r="LN60" s="6" t="n">
        <v>12</v>
      </c>
      <c r="LO60" s="48" t="n">
        <v>2</v>
      </c>
      <c r="LP60" s="6" t="n">
        <v>29</v>
      </c>
      <c r="LQ60" s="8" t="n">
        <v>1454</v>
      </c>
      <c r="LR60" s="6" t="n">
        <v>7</v>
      </c>
      <c r="LS60" s="6" t="n">
        <v>7</v>
      </c>
      <c r="LT60" s="6" t="n">
        <v>0.05</v>
      </c>
      <c r="LW60" s="43" t="n">
        <v>12</v>
      </c>
      <c r="LX60" s="43" t="n">
        <v>1</v>
      </c>
      <c r="LY60" s="43"/>
      <c r="LZ60" s="43"/>
      <c r="MA60" s="43"/>
      <c r="MB60" s="43" t="n">
        <v>12</v>
      </c>
      <c r="MC60" s="43"/>
      <c r="MD60" s="43" t="n">
        <v>4</v>
      </c>
      <c r="ME60" s="43"/>
      <c r="MH60" s="43" t="n">
        <v>8</v>
      </c>
      <c r="MI60" s="43" t="n">
        <v>0</v>
      </c>
      <c r="MJ60" s="43"/>
      <c r="MK60" s="43"/>
      <c r="ML60" s="43"/>
      <c r="MM60" s="43" t="n">
        <v>8</v>
      </c>
      <c r="MN60" s="43"/>
      <c r="MO60" s="43" t="n">
        <v>0.1</v>
      </c>
      <c r="MP60" s="43"/>
      <c r="MS60" s="46" t="n">
        <v>1245</v>
      </c>
      <c r="MT60" s="43" t="n">
        <v>109</v>
      </c>
      <c r="MU60" s="43" t="n">
        <v>6</v>
      </c>
      <c r="MV60" s="43" t="n">
        <v>1</v>
      </c>
      <c r="MW60" s="43" t="n">
        <v>97</v>
      </c>
      <c r="MX60" s="46" t="n">
        <v>1142</v>
      </c>
      <c r="MY60" s="43" t="n">
        <v>11</v>
      </c>
      <c r="MZ60" s="43" t="n">
        <v>18</v>
      </c>
      <c r="NA60" s="43" t="n">
        <v>0.09</v>
      </c>
      <c r="ND60" s="43" t="n">
        <v>8</v>
      </c>
      <c r="NE60" s="43" t="n">
        <v>2</v>
      </c>
      <c r="NF60" s="43"/>
      <c r="NG60" s="43"/>
      <c r="NH60" s="43"/>
      <c r="NI60" s="43" t="n">
        <v>8</v>
      </c>
      <c r="NJ60" s="43"/>
      <c r="NK60" s="43" t="n">
        <v>1</v>
      </c>
      <c r="NL60" s="43"/>
      <c r="NO60" s="43" t="n">
        <v>99</v>
      </c>
      <c r="NP60" s="43" t="n">
        <v>0</v>
      </c>
      <c r="NQ60" s="43"/>
      <c r="NR60" s="43"/>
      <c r="NS60" s="43" t="n">
        <v>13</v>
      </c>
      <c r="NT60" s="43" t="n">
        <v>86</v>
      </c>
      <c r="NU60" s="43" t="n">
        <v>1</v>
      </c>
      <c r="NV60" s="43" t="n">
        <v>6</v>
      </c>
      <c r="NW60" s="43"/>
      <c r="NZ60" s="43" t="n">
        <v>174</v>
      </c>
      <c r="OA60" s="43" t="n">
        <v>11</v>
      </c>
      <c r="OB60" s="43"/>
      <c r="OC60" s="43"/>
      <c r="OD60" s="43" t="n">
        <v>21</v>
      </c>
      <c r="OE60" s="43" t="n">
        <v>153</v>
      </c>
      <c r="OF60" s="43" t="n">
        <v>3</v>
      </c>
      <c r="OG60" s="43" t="n">
        <v>2</v>
      </c>
      <c r="OH60" s="43"/>
      <c r="OK60" s="43" t="n">
        <v>120</v>
      </c>
      <c r="OL60" s="43" t="n">
        <v>5</v>
      </c>
      <c r="OM60" s="43" t="n">
        <v>1</v>
      </c>
      <c r="ON60" s="43" t="n">
        <v>1</v>
      </c>
      <c r="OO60" s="43" t="n">
        <v>25</v>
      </c>
      <c r="OP60" s="43" t="n">
        <v>94</v>
      </c>
      <c r="OQ60" s="43" t="n">
        <v>1</v>
      </c>
      <c r="OR60" s="43" t="n">
        <v>274</v>
      </c>
      <c r="OS60" s="43" t="n">
        <v>2</v>
      </c>
      <c r="OV60" s="43" t="n">
        <v>506</v>
      </c>
      <c r="OW60" s="43" t="n">
        <v>48</v>
      </c>
      <c r="OX60" s="43" t="n">
        <v>42</v>
      </c>
      <c r="OY60" s="43" t="n">
        <v>2</v>
      </c>
      <c r="OZ60" s="43" t="n">
        <v>131</v>
      </c>
      <c r="PA60" s="43" t="n">
        <v>333</v>
      </c>
      <c r="PB60" s="43"/>
      <c r="PC60" s="43" t="n">
        <v>13</v>
      </c>
      <c r="PD60" s="43" t="n">
        <v>1</v>
      </c>
      <c r="PG60" s="46" t="n">
        <v>7402</v>
      </c>
      <c r="PH60" s="46" t="n">
        <v>1704</v>
      </c>
      <c r="PI60" s="43" t="n">
        <v>108</v>
      </c>
      <c r="PJ60" s="43" t="n">
        <v>16</v>
      </c>
      <c r="PK60" s="43" t="n">
        <v>70</v>
      </c>
      <c r="PL60" s="46" t="n">
        <v>7224</v>
      </c>
      <c r="PM60" s="43" t="n">
        <v>309</v>
      </c>
      <c r="PN60" s="43" t="n">
        <v>88</v>
      </c>
      <c r="PO60" s="43" t="n">
        <v>1</v>
      </c>
      <c r="PR60" s="43" t="n">
        <v>5</v>
      </c>
      <c r="PS60" s="43" t="n">
        <v>0</v>
      </c>
      <c r="PT60" s="43"/>
      <c r="PU60" s="43"/>
      <c r="PV60" s="43"/>
      <c r="PW60" s="43" t="n">
        <v>5</v>
      </c>
      <c r="PX60" s="43"/>
      <c r="PY60" s="43" t="n">
        <v>0.3</v>
      </c>
      <c r="PZ60" s="43"/>
      <c r="QC60" s="43" t="n">
        <v>246</v>
      </c>
      <c r="QD60" s="43" t="n">
        <v>11</v>
      </c>
      <c r="QE60" s="43" t="n">
        <v>1</v>
      </c>
      <c r="QF60" s="43"/>
      <c r="QG60" s="43" t="n">
        <v>18</v>
      </c>
      <c r="QH60" s="43" t="n">
        <v>227</v>
      </c>
      <c r="QI60" s="43" t="n">
        <v>3</v>
      </c>
      <c r="QJ60" s="43" t="n">
        <v>24</v>
      </c>
      <c r="QK60" s="43" t="n">
        <v>0.1</v>
      </c>
      <c r="QN60" s="43" t="n">
        <v>412</v>
      </c>
      <c r="QO60" s="43" t="n">
        <v>21</v>
      </c>
      <c r="QP60" s="43" t="n">
        <v>8</v>
      </c>
      <c r="QQ60" s="43" t="n">
        <v>0</v>
      </c>
      <c r="QR60" s="43" t="n">
        <v>30</v>
      </c>
      <c r="QS60" s="43" t="n">
        <v>374</v>
      </c>
      <c r="QT60" s="43" t="n">
        <v>4</v>
      </c>
      <c r="QU60" s="43" t="n">
        <v>60</v>
      </c>
      <c r="QV60" s="43" t="n">
        <v>1</v>
      </c>
      <c r="QY60" s="46" t="n">
        <v>3619</v>
      </c>
      <c r="QZ60" s="43" t="n">
        <v>584</v>
      </c>
      <c r="RA60" s="43" t="n">
        <v>12</v>
      </c>
      <c r="RB60" s="43" t="n">
        <v>0</v>
      </c>
      <c r="RC60" s="43" t="n">
        <v>89</v>
      </c>
      <c r="RD60" s="46" t="n">
        <v>3518</v>
      </c>
      <c r="RE60" s="43" t="n">
        <v>50</v>
      </c>
      <c r="RF60" s="43" t="n">
        <v>418</v>
      </c>
      <c r="RG60" s="43" t="n">
        <v>1</v>
      </c>
      <c r="RJ60" s="43" t="n">
        <v>98</v>
      </c>
      <c r="RK60" s="43" t="n">
        <v>7</v>
      </c>
      <c r="RL60" s="43" t="n">
        <v>1</v>
      </c>
      <c r="RM60" s="43"/>
      <c r="RN60" s="43" t="n">
        <v>18</v>
      </c>
      <c r="RO60" s="43" t="n">
        <v>79</v>
      </c>
      <c r="RP60" s="43"/>
      <c r="RQ60" s="43" t="n">
        <v>19</v>
      </c>
      <c r="RR60" s="43" t="n">
        <v>0.2</v>
      </c>
      <c r="SF60" s="43" t="n">
        <v>152</v>
      </c>
      <c r="SG60" s="43" t="n">
        <v>21</v>
      </c>
      <c r="SH60" s="43"/>
      <c r="SI60" s="43"/>
      <c r="SJ60" s="43" t="n">
        <v>23</v>
      </c>
      <c r="SK60" s="43" t="n">
        <v>129</v>
      </c>
      <c r="SL60" s="43"/>
      <c r="SM60" s="43" t="n">
        <v>30</v>
      </c>
      <c r="SN60" s="43"/>
      <c r="SQ60" s="43" t="n">
        <v>468</v>
      </c>
      <c r="SR60" s="43" t="n">
        <v>63</v>
      </c>
      <c r="SS60" s="43" t="n">
        <v>2</v>
      </c>
      <c r="ST60" s="43"/>
      <c r="SU60" s="43" t="n">
        <v>52</v>
      </c>
      <c r="SV60" s="43" t="n">
        <v>414</v>
      </c>
      <c r="SW60" s="43" t="n">
        <v>2</v>
      </c>
      <c r="SX60" s="43" t="n">
        <v>47</v>
      </c>
      <c r="SY60" s="43" t="n">
        <v>0.2</v>
      </c>
      <c r="TB60" s="43" t="n">
        <v>235</v>
      </c>
      <c r="TC60" s="43" t="n">
        <v>10</v>
      </c>
      <c r="TD60" s="43"/>
      <c r="TE60" s="43"/>
      <c r="TF60" s="43" t="n">
        <v>64</v>
      </c>
      <c r="TG60" s="43" t="n">
        <v>171</v>
      </c>
      <c r="TH60" s="43" t="n">
        <v>11</v>
      </c>
      <c r="TI60" s="43" t="n">
        <v>55</v>
      </c>
      <c r="TJ60" s="43"/>
      <c r="TM60" s="46" t="n">
        <v>1061</v>
      </c>
      <c r="TN60" s="43" t="n">
        <v>95</v>
      </c>
      <c r="TO60" s="43" t="n">
        <v>32</v>
      </c>
      <c r="TP60" s="43" t="n">
        <v>4</v>
      </c>
      <c r="TQ60" s="43" t="n">
        <v>52</v>
      </c>
      <c r="TR60" s="43" t="n">
        <v>977</v>
      </c>
      <c r="TS60" s="43" t="n">
        <v>66</v>
      </c>
      <c r="TT60" s="43" t="n">
        <v>102</v>
      </c>
      <c r="TU60" s="43" t="n">
        <v>3</v>
      </c>
      <c r="TX60" s="43" t="n">
        <v>179</v>
      </c>
      <c r="TY60" s="43" t="n">
        <v>17</v>
      </c>
      <c r="TZ60" s="43" t="n">
        <v>5</v>
      </c>
      <c r="UA60" s="43"/>
      <c r="UB60" s="43" t="n">
        <v>15</v>
      </c>
      <c r="UC60" s="43" t="n">
        <v>159</v>
      </c>
      <c r="UD60" s="43" t="n">
        <v>3</v>
      </c>
      <c r="UE60" s="43" t="n">
        <v>148</v>
      </c>
      <c r="UF60" s="43" t="n">
        <v>4</v>
      </c>
      <c r="UT60" s="43" t="n">
        <v>48</v>
      </c>
      <c r="UU60" s="43" t="n">
        <v>0</v>
      </c>
      <c r="UV60" s="43" t="n">
        <v>5</v>
      </c>
      <c r="UW60" s="43"/>
      <c r="UX60" s="43" t="n">
        <v>15</v>
      </c>
      <c r="UY60" s="43" t="n">
        <v>28</v>
      </c>
      <c r="UZ60" s="43" t="n">
        <v>1</v>
      </c>
      <c r="VA60" s="43" t="n">
        <v>0.3</v>
      </c>
      <c r="VB60" s="43" t="n">
        <v>0.03</v>
      </c>
      <c r="VE60" s="43" t="n">
        <v>110</v>
      </c>
      <c r="VF60" s="43" t="n">
        <v>0</v>
      </c>
      <c r="VG60" s="43" t="n">
        <v>4</v>
      </c>
      <c r="VH60" s="43"/>
      <c r="VI60" s="43" t="n">
        <v>2</v>
      </c>
      <c r="VJ60" s="43" t="n">
        <v>104</v>
      </c>
      <c r="VK60" s="43"/>
      <c r="VL60" s="43" t="n">
        <v>3</v>
      </c>
      <c r="VM60" s="43" t="n">
        <v>0.1</v>
      </c>
      <c r="VP60" s="43" t="n">
        <v>113</v>
      </c>
      <c r="VQ60" s="43" t="n">
        <v>7</v>
      </c>
      <c r="VR60" s="43" t="n">
        <v>1</v>
      </c>
      <c r="VS60" s="43" t="n">
        <v>1</v>
      </c>
      <c r="VT60" s="43" t="n">
        <v>9</v>
      </c>
      <c r="VU60" s="43" t="n">
        <v>103</v>
      </c>
      <c r="VV60" s="43" t="n">
        <v>5</v>
      </c>
      <c r="VW60" s="43" t="n">
        <v>5</v>
      </c>
      <c r="VX60" s="43" t="n">
        <v>0.05</v>
      </c>
      <c r="WA60" s="43" t="n">
        <v>16</v>
      </c>
      <c r="WB60" s="43"/>
      <c r="WC60" s="43"/>
      <c r="WD60" s="43"/>
      <c r="WE60" s="43" t="n">
        <v>9</v>
      </c>
      <c r="WF60" s="43" t="n">
        <v>7</v>
      </c>
      <c r="WG60" s="43"/>
      <c r="WH60" s="43" t="n">
        <v>30</v>
      </c>
      <c r="WI60" s="43"/>
      <c r="WL60" s="43" t="n">
        <v>5</v>
      </c>
      <c r="WM60" s="43" t="n">
        <v>1</v>
      </c>
      <c r="WN60" s="43"/>
      <c r="WO60" s="43"/>
      <c r="WP60" s="43" t="n">
        <v>1</v>
      </c>
      <c r="WQ60" s="43" t="n">
        <v>4</v>
      </c>
      <c r="WR60" s="43"/>
      <c r="WS60" s="43" t="n">
        <v>0.2</v>
      </c>
      <c r="WT60" s="43"/>
      <c r="WW60" s="43" t="n">
        <v>3</v>
      </c>
      <c r="WX60" s="43"/>
      <c r="WY60" s="43"/>
      <c r="WZ60" s="43"/>
      <c r="XA60" s="43"/>
      <c r="XB60" s="43" t="n">
        <v>3</v>
      </c>
      <c r="XC60" s="43"/>
      <c r="XD60" s="43" t="n">
        <v>4</v>
      </c>
      <c r="XE60" s="43"/>
      <c r="XH60" s="43" t="n">
        <v>228</v>
      </c>
      <c r="XI60" s="43" t="n">
        <v>78</v>
      </c>
      <c r="XJ60" s="43" t="n">
        <v>1</v>
      </c>
      <c r="XK60" s="43"/>
      <c r="XL60" s="43" t="n">
        <v>16</v>
      </c>
      <c r="XM60" s="43" t="n">
        <v>211</v>
      </c>
      <c r="XN60" s="43"/>
      <c r="XO60" s="43" t="n">
        <v>12</v>
      </c>
      <c r="XP60" s="43" t="n">
        <v>0.05</v>
      </c>
      <c r="XS60" s="43" t="n">
        <v>104</v>
      </c>
      <c r="XT60" s="43" t="n">
        <v>16</v>
      </c>
      <c r="XU60" s="43" t="n">
        <v>2</v>
      </c>
      <c r="XV60" s="43" t="n">
        <v>1</v>
      </c>
      <c r="XW60" s="43" t="n">
        <v>5</v>
      </c>
      <c r="XX60" s="43" t="n">
        <v>97</v>
      </c>
      <c r="XY60" s="43" t="n">
        <v>8</v>
      </c>
      <c r="XZ60" s="43" t="n">
        <v>3</v>
      </c>
      <c r="YA60" s="43" t="n">
        <v>0.06</v>
      </c>
      <c r="YZ60" s="43" t="n">
        <v>58</v>
      </c>
      <c r="ZA60" s="43" t="n">
        <v>0</v>
      </c>
      <c r="ZB60" s="43"/>
      <c r="ZC60" s="43"/>
      <c r="ZD60" s="43"/>
      <c r="ZE60" s="43" t="n">
        <v>58</v>
      </c>
      <c r="ZF60" s="43"/>
      <c r="ZG60" s="43" t="n">
        <v>9</v>
      </c>
      <c r="ZH60" s="43"/>
      <c r="ZK60" s="43" t="n">
        <v>356</v>
      </c>
      <c r="ZL60" s="43" t="n">
        <v>46</v>
      </c>
      <c r="ZM60" s="43" t="n">
        <v>9</v>
      </c>
      <c r="ZN60" s="43" t="n">
        <v>4</v>
      </c>
      <c r="ZO60" s="43" t="n">
        <v>5</v>
      </c>
      <c r="ZP60" s="43" t="n">
        <v>342</v>
      </c>
      <c r="ZQ60" s="43"/>
      <c r="ZR60" s="43" t="n">
        <v>8</v>
      </c>
      <c r="ZS60" s="43" t="n">
        <v>0.2</v>
      </c>
      <c r="ZV60" s="43" t="n">
        <v>94</v>
      </c>
      <c r="ZW60" s="43" t="n">
        <v>0</v>
      </c>
      <c r="ZX60" s="43"/>
      <c r="ZY60" s="43"/>
      <c r="ZZ60" s="43" t="n">
        <v>32</v>
      </c>
      <c r="AAA60" s="43" t="n">
        <v>62</v>
      </c>
      <c r="AAB60" s="43" t="n">
        <v>2</v>
      </c>
      <c r="AAC60" s="43" t="n">
        <v>10</v>
      </c>
      <c r="AAD60" s="43"/>
      <c r="AAG60" s="43" t="n">
        <v>90</v>
      </c>
      <c r="AAH60" s="43" t="n">
        <v>7</v>
      </c>
      <c r="AAI60" s="43"/>
      <c r="AAJ60" s="43"/>
      <c r="AAK60" s="43" t="n">
        <v>14</v>
      </c>
      <c r="AAL60" s="43" t="n">
        <v>76</v>
      </c>
      <c r="AAM60" s="43" t="n">
        <v>1</v>
      </c>
      <c r="AAN60" s="43" t="n">
        <v>23</v>
      </c>
      <c r="AAO60" s="43"/>
      <c r="AAR60" s="43" t="n">
        <v>182</v>
      </c>
      <c r="AAS60" s="43" t="n">
        <v>17</v>
      </c>
      <c r="AAT60" s="43" t="n">
        <v>4</v>
      </c>
      <c r="AAU60" s="43" t="n">
        <v>1</v>
      </c>
      <c r="AAV60" s="43" t="n">
        <v>15</v>
      </c>
      <c r="AAW60" s="43" t="n">
        <v>163</v>
      </c>
      <c r="AAX60" s="43" t="n">
        <v>23</v>
      </c>
      <c r="AAY60" s="43" t="n">
        <v>18</v>
      </c>
      <c r="AAZ60" s="43" t="n">
        <v>0.4</v>
      </c>
      <c r="ABC60" s="43" t="n">
        <v>407</v>
      </c>
      <c r="ABD60" s="43" t="n">
        <v>78</v>
      </c>
      <c r="ABE60" s="43" t="n">
        <v>1</v>
      </c>
      <c r="ABF60" s="43"/>
      <c r="ABG60" s="43" t="n">
        <v>30</v>
      </c>
      <c r="ABH60" s="43" t="n">
        <v>376</v>
      </c>
      <c r="ABI60" s="43" t="n">
        <v>6</v>
      </c>
      <c r="ABJ60" s="43" t="n">
        <v>137</v>
      </c>
      <c r="ABK60" s="43" t="n">
        <v>0.3</v>
      </c>
      <c r="ABN60" s="6" t="n">
        <v>231</v>
      </c>
      <c r="ABO60" s="47" t="n">
        <v>32</v>
      </c>
      <c r="ABP60" s="6" t="n">
        <v>2</v>
      </c>
      <c r="ABQ60" s="6"/>
      <c r="ABR60" s="6" t="n">
        <v>2</v>
      </c>
      <c r="ABS60" s="6" t="n">
        <v>227</v>
      </c>
      <c r="ABT60" s="6" t="n">
        <v>33</v>
      </c>
      <c r="ABU60" s="6" t="n">
        <v>57</v>
      </c>
      <c r="ABV60" s="6" t="n">
        <v>0.5</v>
      </c>
      <c r="ABY60" s="6" t="n">
        <v>394</v>
      </c>
      <c r="ABZ60" s="47" t="n">
        <v>36</v>
      </c>
      <c r="ACA60" s="6" t="n">
        <v>7</v>
      </c>
      <c r="ACB60" s="48" t="n">
        <v>2</v>
      </c>
      <c r="ACC60" s="6" t="n">
        <v>1</v>
      </c>
      <c r="ACD60" s="6" t="n">
        <v>386</v>
      </c>
      <c r="ACE60" s="6" t="n">
        <v>2</v>
      </c>
      <c r="ACF60" s="6" t="n">
        <v>145</v>
      </c>
      <c r="ACG60" s="6" t="n">
        <v>3</v>
      </c>
      <c r="ACJ60" s="6" t="n">
        <v>645</v>
      </c>
      <c r="ACK60" s="47" t="n">
        <v>70</v>
      </c>
      <c r="ACL60" s="6" t="n">
        <v>1</v>
      </c>
      <c r="ACM60" s="6" t="n">
        <v>0</v>
      </c>
      <c r="ACN60" s="6" t="n">
        <v>20</v>
      </c>
      <c r="ACO60" s="6" t="n">
        <v>624</v>
      </c>
      <c r="ACP60" s="6" t="n">
        <v>10</v>
      </c>
      <c r="ACQ60" s="6" t="n">
        <v>486</v>
      </c>
      <c r="ACR60" s="6" t="n">
        <v>0.8</v>
      </c>
      <c r="ACU60" s="6" t="n">
        <v>305</v>
      </c>
      <c r="ACV60" s="47" t="n">
        <v>25</v>
      </c>
      <c r="ACW60" s="6"/>
      <c r="ACX60" s="6"/>
      <c r="ACY60" s="6" t="n">
        <v>1</v>
      </c>
      <c r="ACZ60" s="6" t="n">
        <v>304</v>
      </c>
      <c r="ADA60" s="6" t="n">
        <v>3</v>
      </c>
      <c r="ADB60" s="6" t="n">
        <v>162</v>
      </c>
      <c r="ADC60" s="6"/>
      <c r="ADF60" s="8" t="n">
        <v>2541</v>
      </c>
      <c r="ADG60" s="47" t="n">
        <v>262</v>
      </c>
      <c r="ADH60" s="6" t="n">
        <v>11</v>
      </c>
      <c r="ADI60" s="48" t="n">
        <v>2</v>
      </c>
      <c r="ADJ60" s="6" t="n">
        <v>11</v>
      </c>
      <c r="ADK60" s="8" t="n">
        <v>2519</v>
      </c>
      <c r="ADL60" s="6" t="n">
        <v>250</v>
      </c>
      <c r="ADM60" s="6" t="n">
        <v>237</v>
      </c>
      <c r="ADN60" s="6" t="n">
        <v>1</v>
      </c>
      <c r="ADQ60" s="6" t="n">
        <v>292</v>
      </c>
      <c r="ADR60" s="47" t="n">
        <v>23</v>
      </c>
      <c r="ADS60" s="6"/>
      <c r="ADT60" s="6"/>
      <c r="ADU60" s="6" t="n">
        <v>2</v>
      </c>
      <c r="ADV60" s="6" t="n">
        <v>290</v>
      </c>
      <c r="ADW60" s="6" t="n">
        <v>1</v>
      </c>
      <c r="ADX60" s="6" t="n">
        <v>53</v>
      </c>
      <c r="ADY60" s="6"/>
      <c r="AEB60" s="6" t="n">
        <v>343</v>
      </c>
      <c r="AEC60" s="47" t="n">
        <v>43</v>
      </c>
      <c r="AED60" s="6" t="n">
        <v>11</v>
      </c>
      <c r="AEE60" s="48" t="n">
        <v>1</v>
      </c>
      <c r="AEF60" s="6" t="n">
        <v>34</v>
      </c>
      <c r="AEG60" s="6" t="n">
        <v>298</v>
      </c>
      <c r="AEH60" s="6" t="n">
        <v>6</v>
      </c>
      <c r="AEI60" s="6" t="n">
        <v>36</v>
      </c>
      <c r="AEJ60" s="6" t="n">
        <v>1</v>
      </c>
      <c r="AEM60" s="6" t="n">
        <v>684</v>
      </c>
      <c r="AEN60" s="47" t="n">
        <v>52</v>
      </c>
      <c r="AEO60" s="6" t="n">
        <v>9</v>
      </c>
      <c r="AEP60" s="6"/>
      <c r="AEQ60" s="6" t="n">
        <v>10</v>
      </c>
      <c r="AER60" s="6" t="n">
        <v>665</v>
      </c>
      <c r="AES60" s="6" t="n">
        <v>25</v>
      </c>
      <c r="AET60" s="6" t="n">
        <v>329</v>
      </c>
      <c r="AEU60" s="6" t="n">
        <v>4</v>
      </c>
      <c r="AEX60" s="6" t="n">
        <v>657</v>
      </c>
      <c r="AEY60" s="47" t="n">
        <v>71</v>
      </c>
      <c r="AEZ60" s="6" t="n">
        <v>5</v>
      </c>
      <c r="AFA60" s="48" t="n">
        <v>2</v>
      </c>
      <c r="AFB60" s="6" t="n">
        <v>45</v>
      </c>
      <c r="AFC60" s="6" t="n">
        <v>607</v>
      </c>
      <c r="AFD60" s="6" t="n">
        <v>14</v>
      </c>
      <c r="AFE60" s="6" t="n">
        <v>160</v>
      </c>
      <c r="AFF60" s="6" t="n">
        <v>1</v>
      </c>
      <c r="AFI60" s="6" t="n">
        <v>258</v>
      </c>
      <c r="AFJ60" s="47" t="n">
        <v>26</v>
      </c>
      <c r="AFK60" s="6" t="n">
        <v>5</v>
      </c>
      <c r="AFL60" s="48" t="n">
        <v>1</v>
      </c>
      <c r="AFM60" s="6" t="n">
        <v>5</v>
      </c>
      <c r="AFN60" s="6" t="n">
        <v>248</v>
      </c>
      <c r="AFO60" s="6" t="n">
        <v>1</v>
      </c>
      <c r="AFP60" s="6" t="n">
        <v>79</v>
      </c>
      <c r="AFQ60" s="6" t="n">
        <v>2</v>
      </c>
      <c r="AFT60" s="6" t="n">
        <v>82</v>
      </c>
      <c r="AFU60" s="6" t="n">
        <v>0</v>
      </c>
      <c r="AFV60" s="6" t="n">
        <v>1</v>
      </c>
      <c r="AFW60" s="6"/>
      <c r="AFX60" s="6"/>
      <c r="AFY60" s="6" t="n">
        <v>81</v>
      </c>
      <c r="AFZ60" s="6" t="n">
        <v>1</v>
      </c>
      <c r="AGA60" s="6" t="n">
        <v>131</v>
      </c>
      <c r="AGB60" s="6" t="n">
        <v>2</v>
      </c>
      <c r="AGE60" s="6" t="n">
        <v>659</v>
      </c>
      <c r="AGF60" s="47" t="n">
        <v>131</v>
      </c>
      <c r="AGG60" s="6" t="n">
        <v>10</v>
      </c>
      <c r="AGH60" s="48" t="n">
        <v>2</v>
      </c>
      <c r="AGI60" s="6" t="n">
        <v>42</v>
      </c>
      <c r="AGJ60" s="6" t="n">
        <v>607</v>
      </c>
      <c r="AGK60" s="6" t="n">
        <v>25</v>
      </c>
      <c r="AGL60" s="6" t="n">
        <v>75</v>
      </c>
      <c r="AGM60" s="6" t="n">
        <v>1</v>
      </c>
      <c r="AGP60" s="8" t="n">
        <v>1452</v>
      </c>
      <c r="AGQ60" s="47" t="n">
        <v>160</v>
      </c>
      <c r="AGR60" s="6" t="n">
        <v>34</v>
      </c>
      <c r="AGS60" s="48" t="n">
        <v>8</v>
      </c>
      <c r="AGT60" s="6" t="n">
        <v>139</v>
      </c>
      <c r="AGU60" s="8" t="n">
        <v>1279</v>
      </c>
      <c r="AGV60" s="6" t="n">
        <v>34</v>
      </c>
      <c r="AGW60" s="6" t="n">
        <v>75</v>
      </c>
      <c r="AGX60" s="6" t="n">
        <v>2</v>
      </c>
      <c r="AHA60" s="6" t="n">
        <v>331</v>
      </c>
      <c r="AHB60" s="47" t="n">
        <v>38</v>
      </c>
      <c r="AHC60" s="6" t="n">
        <v>6</v>
      </c>
      <c r="AHD60" s="48" t="n">
        <v>3</v>
      </c>
      <c r="AHE60" s="6" t="n">
        <v>11</v>
      </c>
      <c r="AHF60" s="6" t="n">
        <v>314</v>
      </c>
      <c r="AHG60" s="6" t="n">
        <v>8</v>
      </c>
      <c r="AHH60" s="6" t="n">
        <v>48</v>
      </c>
      <c r="AHI60" s="6" t="n">
        <v>0.9</v>
      </c>
      <c r="AHL60" s="6" t="n">
        <v>241</v>
      </c>
      <c r="AHM60" s="47" t="n">
        <v>22</v>
      </c>
      <c r="AHN60" s="6" t="n">
        <v>4</v>
      </c>
      <c r="AHO60" s="48" t="n">
        <v>1</v>
      </c>
      <c r="AHP60" s="6" t="n">
        <v>3</v>
      </c>
      <c r="AHQ60" s="6" t="n">
        <v>234</v>
      </c>
      <c r="AHR60" s="6" t="n">
        <v>1</v>
      </c>
      <c r="AHS60" s="6" t="n">
        <v>116</v>
      </c>
      <c r="AHT60" s="6" t="n">
        <v>2</v>
      </c>
      <c r="AHW60" s="6" t="n">
        <v>197</v>
      </c>
      <c r="AHX60" s="47" t="n">
        <v>11</v>
      </c>
      <c r="AHY60" s="6" t="n">
        <v>10</v>
      </c>
      <c r="AHZ60" s="48" t="n">
        <v>2</v>
      </c>
      <c r="AIA60" s="6" t="n">
        <v>31</v>
      </c>
      <c r="AIB60" s="6" t="n">
        <v>156</v>
      </c>
      <c r="AIC60" s="6" t="n">
        <v>3</v>
      </c>
      <c r="AID60" s="6" t="n">
        <v>68</v>
      </c>
      <c r="AIE60" s="6" t="n">
        <v>3</v>
      </c>
      <c r="AIH60" s="8" t="n">
        <v>5576</v>
      </c>
      <c r="AII60" s="47" t="n">
        <v>943</v>
      </c>
      <c r="AIJ60" s="6" t="n">
        <v>60</v>
      </c>
      <c r="AIK60" s="48" t="n">
        <v>7</v>
      </c>
      <c r="AIL60" s="6" t="n">
        <v>354</v>
      </c>
      <c r="AIM60" s="8" t="n">
        <v>5162</v>
      </c>
      <c r="AIN60" s="6" t="n">
        <v>120</v>
      </c>
      <c r="AIO60" s="6" t="n">
        <v>148</v>
      </c>
      <c r="AIP60" s="6" t="n">
        <v>2</v>
      </c>
      <c r="AIS60" s="8" t="n">
        <v>3904</v>
      </c>
      <c r="AIT60" s="47" t="n">
        <v>487</v>
      </c>
      <c r="AIU60" s="6" t="n">
        <v>111</v>
      </c>
      <c r="AIV60" s="48" t="n">
        <v>19</v>
      </c>
      <c r="AIW60" s="6" t="n">
        <v>6</v>
      </c>
      <c r="AIX60" s="8" t="n">
        <v>3787</v>
      </c>
      <c r="AIY60" s="6" t="n">
        <v>296</v>
      </c>
      <c r="AIZ60" s="6" t="n">
        <v>18</v>
      </c>
      <c r="AJA60" s="6" t="n">
        <v>0.5</v>
      </c>
      <c r="AJD60" s="8" t="n">
        <v>5170</v>
      </c>
      <c r="AJE60" s="47" t="n">
        <v>902</v>
      </c>
      <c r="AJF60" s="6" t="n">
        <v>100</v>
      </c>
      <c r="AJG60" s="48" t="n">
        <v>24</v>
      </c>
      <c r="AJH60" s="6" t="n">
        <v>43</v>
      </c>
      <c r="AJI60" s="8" t="n">
        <v>5027</v>
      </c>
      <c r="AJJ60" s="6" t="n">
        <v>89</v>
      </c>
      <c r="AJK60" s="6" t="n">
        <v>507</v>
      </c>
      <c r="AJL60" s="6" t="n">
        <v>10</v>
      </c>
      <c r="AJO60" s="8" t="n">
        <v>3635</v>
      </c>
      <c r="AJP60" s="47" t="n">
        <v>455</v>
      </c>
      <c r="AJQ60" s="6" t="n">
        <v>14</v>
      </c>
      <c r="AJR60" s="48" t="n">
        <v>1</v>
      </c>
      <c r="AJS60" s="6" t="n">
        <v>170</v>
      </c>
      <c r="AJT60" s="8" t="n">
        <v>3451</v>
      </c>
      <c r="AJU60" s="6" t="n">
        <v>23</v>
      </c>
      <c r="AJV60" s="6" t="n">
        <v>143</v>
      </c>
      <c r="AJW60" s="6" t="n">
        <v>0.5</v>
      </c>
      <c r="AJX60" s="2" t="n">
        <v>209000</v>
      </c>
      <c r="AJY60" s="2" t="n">
        <v>371000</v>
      </c>
      <c r="AJZ60" s="8" t="n">
        <v>2415</v>
      </c>
      <c r="AKA60" s="47" t="n">
        <v>294</v>
      </c>
      <c r="AKB60" s="6" t="n">
        <v>36</v>
      </c>
      <c r="AKC60" s="48" t="n">
        <v>14</v>
      </c>
      <c r="AKD60" s="6" t="n">
        <v>5</v>
      </c>
      <c r="AKE60" s="8" t="n">
        <v>2374</v>
      </c>
      <c r="AKF60" s="6" t="n">
        <v>59</v>
      </c>
      <c r="AKG60" s="6" t="n">
        <v>489</v>
      </c>
      <c r="AKH60" s="6" t="n">
        <v>7</v>
      </c>
      <c r="AKK60" s="8" t="n">
        <v>1823</v>
      </c>
      <c r="AKL60" s="47" t="n">
        <v>228</v>
      </c>
      <c r="AKM60" s="6" t="n">
        <v>48</v>
      </c>
      <c r="AKN60" s="48" t="n">
        <v>12</v>
      </c>
      <c r="AKO60" s="6" t="n">
        <v>3</v>
      </c>
      <c r="AKP60" s="8" t="n">
        <v>1772</v>
      </c>
      <c r="AKQ60" s="6" t="n">
        <v>58</v>
      </c>
      <c r="AKR60" s="6" t="n">
        <v>103</v>
      </c>
      <c r="AKS60" s="6" t="n">
        <v>3</v>
      </c>
      <c r="AKV60" s="8" t="n">
        <v>1831</v>
      </c>
      <c r="AKW60" s="47" t="n">
        <v>226</v>
      </c>
      <c r="AKX60" s="6" t="n">
        <v>18</v>
      </c>
      <c r="AKY60" s="48" t="n">
        <v>3</v>
      </c>
      <c r="AKZ60" s="6" t="n">
        <v>40</v>
      </c>
      <c r="ALA60" s="8" t="n">
        <v>1773</v>
      </c>
      <c r="ALB60" s="6" t="n">
        <v>25</v>
      </c>
      <c r="ALC60" s="8" t="n">
        <v>2925</v>
      </c>
      <c r="ALD60" s="6" t="n">
        <v>29</v>
      </c>
      <c r="ALG60" s="6" t="n">
        <v>717</v>
      </c>
      <c r="ALH60" s="47" t="n">
        <v>132</v>
      </c>
      <c r="ALI60" s="6" t="n">
        <v>12</v>
      </c>
      <c r="ALJ60" s="48" t="n">
        <v>4</v>
      </c>
      <c r="ALK60" s="6" t="n">
        <v>4</v>
      </c>
      <c r="ALL60" s="6" t="n">
        <v>701</v>
      </c>
      <c r="ALM60" s="6" t="n">
        <v>1</v>
      </c>
      <c r="ALN60" s="6" t="n">
        <v>6</v>
      </c>
      <c r="ALO60" s="6" t="n">
        <v>0.09</v>
      </c>
      <c r="ALR60" s="8" t="n">
        <v>1167</v>
      </c>
      <c r="ALS60" s="47" t="n">
        <v>126</v>
      </c>
      <c r="ALT60" s="6" t="n">
        <v>9</v>
      </c>
      <c r="ALU60" s="48" t="n">
        <v>2</v>
      </c>
      <c r="ALV60" s="6" t="n">
        <v>10</v>
      </c>
      <c r="ALW60" s="8" t="n">
        <v>1148</v>
      </c>
      <c r="ALX60" s="6" t="n">
        <v>32</v>
      </c>
      <c r="ALY60" s="6" t="n">
        <v>211</v>
      </c>
      <c r="ALZ60" s="6" t="n">
        <v>2</v>
      </c>
      <c r="AMC60" s="6" t="n">
        <v>786</v>
      </c>
      <c r="AMD60" s="6" t="n">
        <v>112</v>
      </c>
      <c r="AME60" s="6" t="n">
        <v>14</v>
      </c>
      <c r="AMF60" s="6" t="n">
        <v>5</v>
      </c>
      <c r="AMG60" s="6" t="n">
        <v>2</v>
      </c>
      <c r="AMH60" s="6" t="n">
        <v>770</v>
      </c>
      <c r="AMI60" s="6" t="n">
        <v>20</v>
      </c>
      <c r="AMJ60" s="6" t="n">
        <v>182</v>
      </c>
    </row>
    <row r="61" s="2" customFormat="true" ht="15.25" hidden="false" customHeight="false" outlineLevel="0" collapsed="false">
      <c r="A61" s="82" t="n">
        <v>43920</v>
      </c>
      <c r="B61" s="7" t="n">
        <v>718897</v>
      </c>
      <c r="C61" s="6" t="n">
        <f aca="false">(B61-B60)</f>
        <v>60225</v>
      </c>
      <c r="D61" s="7" t="n">
        <v>33897</v>
      </c>
      <c r="E61" s="6" t="n">
        <f aca="false">(D61-D60)</f>
        <v>3426</v>
      </c>
      <c r="F61" s="7" t="n">
        <v>150918</v>
      </c>
      <c r="G61" s="7" t="n">
        <v>534082</v>
      </c>
      <c r="H61" s="7" t="n">
        <v>26743</v>
      </c>
      <c r="J61" s="2" t="n">
        <v>636482</v>
      </c>
      <c r="K61" s="71" t="n">
        <f aca="false">J61-J60</f>
        <v>60081</v>
      </c>
      <c r="L61" s="2" t="n">
        <v>30591</v>
      </c>
      <c r="M61" s="71" t="n">
        <f aca="false">L61-L60</f>
        <v>3421</v>
      </c>
      <c r="N61" s="8" t="n">
        <v>9583</v>
      </c>
      <c r="O61" s="7" t="n">
        <v>105</v>
      </c>
      <c r="P61" s="6" t="n">
        <v>152</v>
      </c>
      <c r="Q61" s="7" t="n">
        <v>8</v>
      </c>
      <c r="R61" s="8" t="n">
        <v>5033</v>
      </c>
      <c r="S61" s="8" t="n">
        <v>4398</v>
      </c>
      <c r="T61" s="6" t="n">
        <v>59</v>
      </c>
      <c r="U61" s="6" t="n">
        <v>187</v>
      </c>
      <c r="V61" s="6" t="n">
        <v>3</v>
      </c>
      <c r="W61" s="106" t="n">
        <v>395194</v>
      </c>
      <c r="X61" s="6"/>
      <c r="Y61" s="8" t="n">
        <v>97689</v>
      </c>
      <c r="Z61" s="8" t="n">
        <v>5217</v>
      </c>
      <c r="AA61" s="8" t="n">
        <v>10779</v>
      </c>
      <c r="AB61" s="7" t="n">
        <v>756</v>
      </c>
      <c r="AC61" s="8" t="n">
        <v>13030</v>
      </c>
      <c r="AD61" s="8" t="n">
        <v>73880</v>
      </c>
      <c r="AE61" s="8" t="n">
        <v>3906</v>
      </c>
      <c r="AF61" s="8" t="n">
        <v>1616</v>
      </c>
      <c r="AG61" s="6" t="n">
        <v>178</v>
      </c>
      <c r="AH61" s="94" t="n">
        <v>454030</v>
      </c>
      <c r="AI61" s="6"/>
      <c r="AJ61" s="8" t="n">
        <v>38309</v>
      </c>
      <c r="AK61" s="8" t="n">
        <v>2901</v>
      </c>
      <c r="AL61" s="8" t="n">
        <v>2640</v>
      </c>
      <c r="AM61" s="7" t="n">
        <v>123</v>
      </c>
      <c r="AN61" s="8" t="n">
        <v>12391</v>
      </c>
      <c r="AO61" s="8" t="n">
        <v>23278</v>
      </c>
      <c r="AP61" s="8" t="n">
        <v>3206</v>
      </c>
      <c r="AQ61" s="6" t="n">
        <v>456</v>
      </c>
      <c r="AR61" s="6" t="n">
        <v>31</v>
      </c>
      <c r="AS61" s="11"/>
      <c r="AT61" s="6"/>
      <c r="AU61" s="8" t="n">
        <v>40174</v>
      </c>
      <c r="AV61" s="8" t="n">
        <v>2599</v>
      </c>
      <c r="AW61" s="8" t="n">
        <v>2606</v>
      </c>
      <c r="AX61" s="7" t="n">
        <v>292</v>
      </c>
      <c r="AY61" s="8" t="n">
        <v>7202</v>
      </c>
      <c r="AZ61" s="8" t="n">
        <v>30366</v>
      </c>
      <c r="BA61" s="8" t="n">
        <v>4632</v>
      </c>
      <c r="BB61" s="6" t="n">
        <v>615.471718688459</v>
      </c>
      <c r="BC61" s="6" t="n">
        <v>39.9243117165859</v>
      </c>
      <c r="BD61" s="108"/>
      <c r="BE61" s="6"/>
      <c r="BF61" s="8" t="n">
        <v>62095</v>
      </c>
      <c r="BG61" s="8" t="n">
        <v>4400</v>
      </c>
      <c r="BH61" s="6" t="n">
        <v>525</v>
      </c>
      <c r="BI61" s="7" t="n">
        <v>92</v>
      </c>
      <c r="BJ61" s="8" t="n">
        <v>9211</v>
      </c>
      <c r="BK61" s="8" t="n">
        <v>52359</v>
      </c>
      <c r="BL61" s="8" t="n">
        <v>1979</v>
      </c>
      <c r="BM61" s="6" t="n">
        <v>741</v>
      </c>
      <c r="BN61" s="6" t="n">
        <v>6</v>
      </c>
      <c r="BO61" s="108"/>
      <c r="BP61" s="6"/>
      <c r="BQ61" s="8" t="n">
        <v>80031</v>
      </c>
      <c r="BR61" s="8" t="n">
        <v>7562</v>
      </c>
      <c r="BS61" s="8" t="n">
        <v>6802</v>
      </c>
      <c r="BT61" s="7" t="n">
        <v>976</v>
      </c>
      <c r="BU61" s="8" t="n">
        <v>14709</v>
      </c>
      <c r="BV61" s="8" t="n">
        <v>58520</v>
      </c>
      <c r="BW61" s="8" t="n">
        <v>4165</v>
      </c>
      <c r="BX61" s="8" t="n">
        <v>1712</v>
      </c>
      <c r="BY61" s="6" t="n">
        <v>145</v>
      </c>
      <c r="BZ61" s="108"/>
      <c r="CA61" s="6"/>
      <c r="CB61" s="8" t="n">
        <v>1866</v>
      </c>
      <c r="CC61" s="7" t="n">
        <v>173</v>
      </c>
      <c r="CD61" s="6" t="n">
        <v>54</v>
      </c>
      <c r="CE61" s="7" t="n">
        <v>2</v>
      </c>
      <c r="CF61" s="6" t="n">
        <v>424</v>
      </c>
      <c r="CG61" s="8" t="n">
        <v>1388</v>
      </c>
      <c r="CH61" s="6" t="n">
        <v>56</v>
      </c>
      <c r="CI61" s="6" t="n">
        <v>15</v>
      </c>
      <c r="CJ61" s="6" t="n">
        <v>0.4</v>
      </c>
      <c r="CK61" s="11" t="n">
        <v>28966</v>
      </c>
      <c r="CL61" s="6"/>
      <c r="CM61" s="8" t="n">
        <v>139986</v>
      </c>
      <c r="CN61" s="8" t="n">
        <v>19457</v>
      </c>
      <c r="CO61" s="8" t="n">
        <v>2454</v>
      </c>
      <c r="CP61" s="7" t="n">
        <v>446</v>
      </c>
      <c r="CQ61" s="8" t="n">
        <v>4435</v>
      </c>
      <c r="CR61" s="8" t="n">
        <v>133097</v>
      </c>
      <c r="CS61" s="8" t="n">
        <v>2948</v>
      </c>
      <c r="CT61" s="6" t="n">
        <v>423</v>
      </c>
      <c r="CU61" s="6" t="n">
        <v>7</v>
      </c>
      <c r="CV61" s="11" t="n">
        <v>831351</v>
      </c>
      <c r="CW61" s="6"/>
      <c r="CX61" s="8" t="n">
        <v>14829</v>
      </c>
      <c r="CY61" s="7" t="n">
        <v>753</v>
      </c>
      <c r="CZ61" s="6" t="n">
        <v>300</v>
      </c>
      <c r="DA61" s="7" t="n">
        <v>36</v>
      </c>
      <c r="DB61" s="8" t="n">
        <v>1595</v>
      </c>
      <c r="DC61" s="8" t="n">
        <v>12934</v>
      </c>
      <c r="DD61" s="6" t="n">
        <v>301</v>
      </c>
      <c r="DE61" s="8" t="n">
        <v>1713</v>
      </c>
      <c r="DF61" s="6" t="n">
        <v>35</v>
      </c>
      <c r="DG61" s="11"/>
      <c r="DH61" s="6"/>
      <c r="DI61" s="8" t="n">
        <v>19522</v>
      </c>
      <c r="DJ61" s="8" t="n">
        <v>2433</v>
      </c>
      <c r="DK61" s="8" t="n">
        <v>1228</v>
      </c>
      <c r="DL61" s="7" t="n">
        <v>209</v>
      </c>
      <c r="DM61" s="6" t="n">
        <v>135</v>
      </c>
      <c r="DN61" s="8" t="n">
        <v>18159</v>
      </c>
      <c r="DO61" s="6" t="n">
        <v>163</v>
      </c>
      <c r="DP61" s="6" t="n">
        <v>288</v>
      </c>
      <c r="DQ61" s="6" t="n">
        <v>18</v>
      </c>
      <c r="DR61" s="108"/>
      <c r="DS61" s="6"/>
      <c r="DT61" s="8" t="n">
        <v>3700</v>
      </c>
      <c r="DU61" s="7" t="n">
        <v>253</v>
      </c>
      <c r="DV61" s="6" t="n">
        <v>110</v>
      </c>
      <c r="DW61" s="7" t="n">
        <v>5</v>
      </c>
      <c r="DX61" s="6" t="n">
        <v>16</v>
      </c>
      <c r="DY61" s="8" t="n">
        <v>3574</v>
      </c>
      <c r="DZ61" s="6" t="n">
        <v>255</v>
      </c>
      <c r="EA61" s="6" t="n">
        <v>366</v>
      </c>
      <c r="EB61" s="6" t="n">
        <v>11</v>
      </c>
      <c r="ED61" s="6"/>
      <c r="EE61" s="8" t="n">
        <v>10866</v>
      </c>
      <c r="EF61" s="8" t="n">
        <v>1104</v>
      </c>
      <c r="EG61" s="6" t="n">
        <v>771</v>
      </c>
      <c r="EH61" s="7" t="n">
        <v>132</v>
      </c>
      <c r="EI61" s="6" t="n">
        <v>250</v>
      </c>
      <c r="EJ61" s="8" t="n">
        <v>9845</v>
      </c>
      <c r="EK61" s="6" t="n">
        <v>972</v>
      </c>
      <c r="EL61" s="6" t="n">
        <v>634</v>
      </c>
      <c r="EM61" s="6" t="n">
        <v>45</v>
      </c>
      <c r="EO61" s="6"/>
      <c r="EP61" s="8" t="n">
        <v>4271</v>
      </c>
      <c r="EQ61" s="7" t="n">
        <v>258</v>
      </c>
      <c r="ER61" s="6" t="n">
        <v>25</v>
      </c>
      <c r="ES61" s="7" t="n">
        <v>2</v>
      </c>
      <c r="ET61" s="6" t="n">
        <v>7</v>
      </c>
      <c r="EU61" s="8" t="n">
        <v>4239</v>
      </c>
      <c r="EV61" s="6" t="n">
        <v>91</v>
      </c>
      <c r="EW61" s="6" t="n">
        <v>788</v>
      </c>
      <c r="EX61" s="6" t="n">
        <v>5</v>
      </c>
      <c r="EZ61" s="6"/>
      <c r="FA61" s="8" t="n">
        <v>2395</v>
      </c>
      <c r="FB61" s="7" t="n">
        <v>194</v>
      </c>
      <c r="FC61" s="6" t="n">
        <v>72</v>
      </c>
      <c r="FD61" s="7" t="n">
        <v>7</v>
      </c>
      <c r="FE61" s="6" t="n">
        <v>1</v>
      </c>
      <c r="FF61" s="8" t="n">
        <v>2322</v>
      </c>
      <c r="FG61" s="6" t="n">
        <v>113</v>
      </c>
      <c r="FH61" s="6" t="n">
        <v>413</v>
      </c>
      <c r="FI61" s="6" t="n">
        <v>12</v>
      </c>
      <c r="FK61" s="6"/>
      <c r="FL61" s="8" t="n">
        <v>10836</v>
      </c>
      <c r="FM61" s="8" t="n">
        <v>1702</v>
      </c>
      <c r="FN61" s="6" t="n">
        <v>431</v>
      </c>
      <c r="FO61" s="7" t="n">
        <v>78</v>
      </c>
      <c r="FP61" s="8" t="n">
        <v>1359</v>
      </c>
      <c r="FQ61" s="8" t="n">
        <v>9046</v>
      </c>
      <c r="FR61" s="6" t="n">
        <v>867</v>
      </c>
      <c r="FS61" s="6" t="n">
        <v>935</v>
      </c>
      <c r="FT61" s="6" t="n">
        <v>37</v>
      </c>
      <c r="FW61" s="8" t="n">
        <v>8774</v>
      </c>
      <c r="FX61" s="7" t="n">
        <v>586</v>
      </c>
      <c r="FY61" s="6" t="n">
        <v>86</v>
      </c>
      <c r="FZ61" s="7" t="n">
        <v>18</v>
      </c>
      <c r="GA61" s="6" t="n">
        <v>479</v>
      </c>
      <c r="GB61" s="8" t="n">
        <v>8209</v>
      </c>
      <c r="GC61" s="6" t="n">
        <v>187</v>
      </c>
      <c r="GD61" s="6" t="n">
        <v>974</v>
      </c>
      <c r="GE61" s="6" t="n">
        <v>10</v>
      </c>
      <c r="GH61" s="6" t="n">
        <v>634</v>
      </c>
      <c r="GI61" s="7" t="n">
        <v>44</v>
      </c>
      <c r="GJ61" s="6" t="n">
        <v>1</v>
      </c>
      <c r="GK61" s="6" t="n">
        <v>0</v>
      </c>
      <c r="GL61" s="6" t="n">
        <v>48</v>
      </c>
      <c r="GM61" s="6" t="n">
        <v>585</v>
      </c>
      <c r="GN61" s="6" t="n">
        <v>6</v>
      </c>
      <c r="GO61" s="6" t="n">
        <v>220</v>
      </c>
      <c r="GP61" s="6" t="n">
        <v>0.3</v>
      </c>
      <c r="GS61" s="6" t="n">
        <v>499</v>
      </c>
      <c r="GT61" s="7" t="n">
        <v>23</v>
      </c>
      <c r="GU61" s="6" t="n">
        <v>4</v>
      </c>
      <c r="GV61" s="6" t="n">
        <v>0</v>
      </c>
      <c r="GW61" s="6" t="n">
        <v>272</v>
      </c>
      <c r="GX61" s="6" t="n">
        <v>223</v>
      </c>
      <c r="GY61" s="6" t="n">
        <v>1</v>
      </c>
      <c r="GZ61" s="6" t="n">
        <v>293</v>
      </c>
      <c r="HA61" s="6" t="n">
        <v>2</v>
      </c>
      <c r="HD61" s="6" t="n">
        <v>844</v>
      </c>
      <c r="HE61" s="7" t="n">
        <v>42</v>
      </c>
      <c r="HF61" s="6" t="n">
        <v>3</v>
      </c>
      <c r="HG61" s="7" t="n">
        <v>1</v>
      </c>
      <c r="HH61" s="6" t="n">
        <v>212</v>
      </c>
      <c r="HI61" s="6" t="n">
        <v>629</v>
      </c>
      <c r="HJ61" s="6" t="n">
        <v>19</v>
      </c>
      <c r="HK61" s="6" t="n">
        <v>144</v>
      </c>
      <c r="HL61" s="6" t="n">
        <v>0.5</v>
      </c>
      <c r="HO61" s="8" t="n">
        <v>2470</v>
      </c>
      <c r="HP61" s="7" t="n">
        <v>150</v>
      </c>
      <c r="HQ61" s="6" t="n">
        <v>35</v>
      </c>
      <c r="HR61" s="7" t="n">
        <v>8</v>
      </c>
      <c r="HS61" s="6" t="n">
        <v>388</v>
      </c>
      <c r="HT61" s="8" t="n">
        <v>2047</v>
      </c>
      <c r="HU61" s="6" t="n">
        <v>73</v>
      </c>
      <c r="HV61" s="7" t="n">
        <v>76</v>
      </c>
      <c r="HW61" s="7" t="n">
        <v>1</v>
      </c>
      <c r="HX61" s="94" t="n">
        <v>39663</v>
      </c>
      <c r="HY61" s="9"/>
      <c r="HZ61" s="94"/>
      <c r="IA61" s="82" t="n">
        <v>43920</v>
      </c>
      <c r="IB61" s="8" t="n">
        <v>1862</v>
      </c>
      <c r="IC61" s="47" t="n">
        <v>224</v>
      </c>
      <c r="ID61" s="6" t="n">
        <v>22</v>
      </c>
      <c r="IE61" s="48" t="n">
        <v>4</v>
      </c>
      <c r="IF61" s="6" t="n">
        <v>7</v>
      </c>
      <c r="IG61" s="8" t="n">
        <v>1833</v>
      </c>
      <c r="IH61" s="6" t="n">
        <v>3</v>
      </c>
      <c r="II61" s="6" t="n">
        <v>49</v>
      </c>
      <c r="IJ61" s="6" t="n">
        <v>0.6</v>
      </c>
      <c r="IM61" s="8" t="n">
        <v>2139</v>
      </c>
      <c r="IN61" s="47" t="n">
        <v>230</v>
      </c>
      <c r="IO61" s="6" t="n">
        <v>7</v>
      </c>
      <c r="IP61" s="48" t="n">
        <v>1</v>
      </c>
      <c r="IQ61" s="6" t="n">
        <v>75</v>
      </c>
      <c r="IR61" s="8" t="n">
        <v>2057</v>
      </c>
      <c r="IS61" s="6" t="n">
        <v>7</v>
      </c>
      <c r="IT61" s="6" t="n">
        <v>112</v>
      </c>
      <c r="IU61" s="6" t="n">
        <v>0.4</v>
      </c>
      <c r="IX61" s="8" t="n">
        <v>1299</v>
      </c>
      <c r="IY61" s="47" t="n">
        <v>96</v>
      </c>
      <c r="IZ61" s="6" t="n">
        <v>8</v>
      </c>
      <c r="JA61" s="48" t="n">
        <v>4</v>
      </c>
      <c r="JB61" s="6" t="n">
        <v>66</v>
      </c>
      <c r="JC61" s="8" t="n">
        <v>1225</v>
      </c>
      <c r="JD61" s="6" t="n">
        <v>12</v>
      </c>
      <c r="JE61" s="6" t="n">
        <v>37</v>
      </c>
      <c r="JF61" s="6" t="n">
        <v>0.2</v>
      </c>
      <c r="JI61" s="8" t="n">
        <v>1285</v>
      </c>
      <c r="JJ61" s="47" t="n">
        <v>130</v>
      </c>
      <c r="JK61" s="6" t="n">
        <v>114</v>
      </c>
      <c r="JL61" s="48" t="n">
        <v>12</v>
      </c>
      <c r="JM61" s="6" t="n">
        <v>64</v>
      </c>
      <c r="JN61" s="8" t="n">
        <v>1107</v>
      </c>
      <c r="JO61" s="6"/>
      <c r="JP61" s="6" t="n">
        <v>5</v>
      </c>
      <c r="JQ61" s="6" t="n">
        <v>0.4</v>
      </c>
      <c r="JT61" s="8" t="n">
        <v>1024</v>
      </c>
      <c r="JU61" s="47" t="n">
        <v>37</v>
      </c>
      <c r="JV61" s="6" t="n">
        <v>27</v>
      </c>
      <c r="JW61" s="48" t="n">
        <v>3</v>
      </c>
      <c r="JX61" s="6" t="n">
        <v>95</v>
      </c>
      <c r="JY61" s="6" t="n">
        <v>902</v>
      </c>
      <c r="JZ61" s="6"/>
      <c r="KA61" s="6" t="n">
        <v>0.7</v>
      </c>
      <c r="KB61" s="6" t="n">
        <v>0.02</v>
      </c>
      <c r="KE61" s="6" t="n">
        <v>852</v>
      </c>
      <c r="KF61" s="47" t="n">
        <v>181</v>
      </c>
      <c r="KG61" s="6" t="n">
        <v>18</v>
      </c>
      <c r="KH61" s="48" t="n">
        <v>2</v>
      </c>
      <c r="KI61" s="6" t="n">
        <v>16</v>
      </c>
      <c r="KJ61" s="6" t="n">
        <v>818</v>
      </c>
      <c r="KK61" s="6" t="n">
        <v>40</v>
      </c>
      <c r="KL61" s="6" t="n">
        <v>26</v>
      </c>
      <c r="KM61" s="6" t="n">
        <v>0.5</v>
      </c>
      <c r="KP61" s="8" t="n">
        <v>1418</v>
      </c>
      <c r="KQ61" s="47" t="n">
        <v>343</v>
      </c>
      <c r="KR61" s="6" t="n">
        <v>71</v>
      </c>
      <c r="KS61" s="48" t="n">
        <v>3</v>
      </c>
      <c r="KT61" s="6" t="n">
        <v>42</v>
      </c>
      <c r="KU61" s="8" t="n">
        <v>1305</v>
      </c>
      <c r="KV61" s="6" t="n">
        <v>1</v>
      </c>
      <c r="KW61" s="6" t="n">
        <v>13</v>
      </c>
      <c r="KX61" s="6" t="n">
        <v>0.6</v>
      </c>
      <c r="LA61" s="8" t="n">
        <v>1534</v>
      </c>
      <c r="LB61" s="47" t="n">
        <v>270</v>
      </c>
      <c r="LC61" s="6" t="n">
        <v>8</v>
      </c>
      <c r="LD61" s="48" t="n">
        <v>4</v>
      </c>
      <c r="LE61" s="6" t="n">
        <v>64</v>
      </c>
      <c r="LF61" s="8" t="n">
        <v>1462</v>
      </c>
      <c r="LG61" s="6" t="n">
        <v>8</v>
      </c>
      <c r="LH61" s="6" t="n">
        <v>11</v>
      </c>
      <c r="LI61" s="6" t="n">
        <v>0.05</v>
      </c>
      <c r="LL61" s="8" t="n">
        <v>1597</v>
      </c>
      <c r="LM61" s="47" t="n">
        <v>102</v>
      </c>
      <c r="LN61" s="6" t="n">
        <v>14</v>
      </c>
      <c r="LO61" s="48" t="n">
        <v>2</v>
      </c>
      <c r="LP61" s="6" t="n">
        <v>29</v>
      </c>
      <c r="LQ61" s="8" t="n">
        <v>1554</v>
      </c>
      <c r="LR61" s="6" t="n">
        <v>11</v>
      </c>
      <c r="LS61" s="6" t="n">
        <v>7</v>
      </c>
      <c r="LT61" s="6" t="n">
        <v>0.06</v>
      </c>
      <c r="LW61" s="43" t="n">
        <v>12</v>
      </c>
      <c r="LX61" s="43" t="n">
        <v>0</v>
      </c>
      <c r="LY61" s="43"/>
      <c r="LZ61" s="43"/>
      <c r="MA61" s="43"/>
      <c r="MB61" s="43" t="n">
        <v>12</v>
      </c>
      <c r="MC61" s="43"/>
      <c r="MD61" s="43" t="n">
        <v>4</v>
      </c>
      <c r="ME61" s="43"/>
      <c r="MH61" s="43" t="n">
        <v>10</v>
      </c>
      <c r="MI61" s="43" t="n">
        <v>2</v>
      </c>
      <c r="MJ61" s="43"/>
      <c r="MK61" s="43"/>
      <c r="ML61" s="43"/>
      <c r="MM61" s="43" t="n">
        <v>10</v>
      </c>
      <c r="MN61" s="43"/>
      <c r="MO61" s="43" t="n">
        <v>0.2</v>
      </c>
      <c r="MP61" s="43"/>
      <c r="MS61" s="46" t="n">
        <v>1388</v>
      </c>
      <c r="MT61" s="43" t="n">
        <v>143</v>
      </c>
      <c r="MU61" s="43" t="n">
        <v>7</v>
      </c>
      <c r="MV61" s="43" t="n">
        <v>1</v>
      </c>
      <c r="MW61" s="43" t="n">
        <v>97</v>
      </c>
      <c r="MX61" s="46" t="n">
        <v>1284</v>
      </c>
      <c r="MY61" s="43" t="n">
        <v>11</v>
      </c>
      <c r="MZ61" s="43" t="n">
        <v>20</v>
      </c>
      <c r="NA61" s="43" t="n">
        <v>0.1</v>
      </c>
      <c r="ND61" s="43" t="n">
        <v>8</v>
      </c>
      <c r="NE61" s="43" t="n">
        <v>0</v>
      </c>
      <c r="NF61" s="43"/>
      <c r="NG61" s="43"/>
      <c r="NH61" s="43"/>
      <c r="NI61" s="43" t="n">
        <v>8</v>
      </c>
      <c r="NJ61" s="43"/>
      <c r="NK61" s="43" t="n">
        <v>1</v>
      </c>
      <c r="NL61" s="43"/>
      <c r="NO61" s="43" t="n">
        <v>103</v>
      </c>
      <c r="NP61" s="43" t="n">
        <v>4</v>
      </c>
      <c r="NQ61" s="43"/>
      <c r="NR61" s="43"/>
      <c r="NS61" s="43" t="n">
        <v>21</v>
      </c>
      <c r="NT61" s="43" t="n">
        <v>82</v>
      </c>
      <c r="NU61" s="43" t="n">
        <v>1</v>
      </c>
      <c r="NV61" s="43" t="n">
        <v>6</v>
      </c>
      <c r="NW61" s="43"/>
      <c r="NZ61" s="43" t="n">
        <v>188</v>
      </c>
      <c r="OA61" s="43" t="n">
        <v>14</v>
      </c>
      <c r="OB61" s="43"/>
      <c r="OC61" s="43"/>
      <c r="OD61" s="43" t="n">
        <v>25</v>
      </c>
      <c r="OE61" s="43" t="n">
        <v>163</v>
      </c>
      <c r="OF61" s="43" t="n">
        <v>3</v>
      </c>
      <c r="OG61" s="43" t="n">
        <v>2</v>
      </c>
      <c r="OH61" s="43"/>
      <c r="OK61" s="43" t="n">
        <v>126</v>
      </c>
      <c r="OL61" s="43" t="n">
        <v>6</v>
      </c>
      <c r="OM61" s="43" t="n">
        <v>1</v>
      </c>
      <c r="ON61" s="43"/>
      <c r="OO61" s="43" t="n">
        <v>34</v>
      </c>
      <c r="OP61" s="43" t="n">
        <v>91</v>
      </c>
      <c r="OQ61" s="43" t="n">
        <v>1</v>
      </c>
      <c r="OR61" s="43" t="n">
        <v>288</v>
      </c>
      <c r="OS61" s="43" t="n">
        <v>2</v>
      </c>
      <c r="OV61" s="43" t="n">
        <v>547</v>
      </c>
      <c r="OW61" s="43" t="n">
        <v>41</v>
      </c>
      <c r="OX61" s="43" t="n">
        <v>42</v>
      </c>
      <c r="OY61" s="43" t="n">
        <v>0</v>
      </c>
      <c r="OZ61" s="43" t="n">
        <v>143</v>
      </c>
      <c r="PA61" s="43" t="n">
        <v>362</v>
      </c>
      <c r="PB61" s="43"/>
      <c r="PC61" s="43" t="n">
        <v>14</v>
      </c>
      <c r="PD61" s="43" t="n">
        <v>1</v>
      </c>
      <c r="PG61" s="46" t="n">
        <v>9217</v>
      </c>
      <c r="PH61" s="46" t="n">
        <v>1815</v>
      </c>
      <c r="PI61" s="43" t="n">
        <v>131</v>
      </c>
      <c r="PJ61" s="43" t="n">
        <v>23</v>
      </c>
      <c r="PK61" s="43" t="n">
        <v>105</v>
      </c>
      <c r="PL61" s="46" t="n">
        <v>8981</v>
      </c>
      <c r="PM61" s="43" t="n">
        <v>568</v>
      </c>
      <c r="PN61" s="43" t="n">
        <v>109</v>
      </c>
      <c r="PO61" s="43" t="n">
        <v>2</v>
      </c>
      <c r="PR61" s="43" t="n">
        <v>9</v>
      </c>
      <c r="PS61" s="43" t="n">
        <v>4</v>
      </c>
      <c r="PT61" s="43" t="n">
        <v>1</v>
      </c>
      <c r="PU61" s="43" t="n">
        <v>1</v>
      </c>
      <c r="PV61" s="43"/>
      <c r="PW61" s="43" t="n">
        <v>8</v>
      </c>
      <c r="PX61" s="43"/>
      <c r="PY61" s="43" t="n">
        <v>0.5</v>
      </c>
      <c r="PZ61" s="43" t="n">
        <v>0.06</v>
      </c>
      <c r="QC61" s="43" t="n">
        <v>259</v>
      </c>
      <c r="QD61" s="43" t="n">
        <v>13</v>
      </c>
      <c r="QE61" s="43" t="n">
        <v>3</v>
      </c>
      <c r="QF61" s="43" t="n">
        <v>2</v>
      </c>
      <c r="QG61" s="43" t="n">
        <v>18</v>
      </c>
      <c r="QH61" s="43" t="n">
        <v>238</v>
      </c>
      <c r="QI61" s="43" t="n">
        <v>3</v>
      </c>
      <c r="QJ61" s="43" t="n">
        <v>25</v>
      </c>
      <c r="QK61" s="43" t="n">
        <v>0.3</v>
      </c>
      <c r="QN61" s="43" t="n">
        <v>438</v>
      </c>
      <c r="QO61" s="43" t="n">
        <v>26</v>
      </c>
      <c r="QP61" s="43" t="n">
        <v>10</v>
      </c>
      <c r="QQ61" s="43" t="n">
        <v>2</v>
      </c>
      <c r="QR61" s="43" t="n">
        <v>30</v>
      </c>
      <c r="QS61" s="43" t="n">
        <v>398</v>
      </c>
      <c r="QT61" s="43" t="n">
        <v>4</v>
      </c>
      <c r="QU61" s="43" t="n">
        <v>64</v>
      </c>
      <c r="QV61" s="43" t="n">
        <v>1</v>
      </c>
      <c r="QY61" s="46" t="n">
        <v>4247</v>
      </c>
      <c r="QZ61" s="43" t="n">
        <v>628</v>
      </c>
      <c r="RA61" s="43" t="n">
        <v>15</v>
      </c>
      <c r="RB61" s="43" t="n">
        <v>3</v>
      </c>
      <c r="RC61" s="43" t="n">
        <v>132</v>
      </c>
      <c r="RD61" s="46" t="n">
        <v>4100</v>
      </c>
      <c r="RE61" s="43" t="n">
        <v>74</v>
      </c>
      <c r="RF61" s="43" t="n">
        <v>491</v>
      </c>
      <c r="RG61" s="43" t="n">
        <v>2</v>
      </c>
      <c r="RJ61" s="43" t="n">
        <v>108</v>
      </c>
      <c r="RK61" s="43" t="n">
        <v>10</v>
      </c>
      <c r="RL61" s="43" t="n">
        <v>1</v>
      </c>
      <c r="RM61" s="43"/>
      <c r="RN61" s="43" t="n">
        <v>18</v>
      </c>
      <c r="RO61" s="43" t="n">
        <v>89</v>
      </c>
      <c r="RP61" s="43"/>
      <c r="RQ61" s="43" t="n">
        <v>21</v>
      </c>
      <c r="RR61" s="43" t="n">
        <v>0.2</v>
      </c>
      <c r="SF61" s="43" t="n">
        <v>167</v>
      </c>
      <c r="SG61" s="43" t="n">
        <v>15</v>
      </c>
      <c r="SH61" s="43"/>
      <c r="SI61" s="43"/>
      <c r="SJ61" s="43" t="n">
        <v>23</v>
      </c>
      <c r="SK61" s="43" t="n">
        <v>144</v>
      </c>
      <c r="SL61" s="43"/>
      <c r="SM61" s="43" t="n">
        <v>33</v>
      </c>
      <c r="SN61" s="43"/>
      <c r="SQ61" s="43" t="n">
        <v>570</v>
      </c>
      <c r="SR61" s="43" t="n">
        <v>102</v>
      </c>
      <c r="SS61" s="43" t="n">
        <v>3</v>
      </c>
      <c r="ST61" s="43" t="n">
        <v>1</v>
      </c>
      <c r="SU61" s="43" t="n">
        <v>58</v>
      </c>
      <c r="SV61" s="43" t="n">
        <v>509</v>
      </c>
      <c r="SW61" s="43" t="n">
        <v>2</v>
      </c>
      <c r="SX61" s="43" t="n">
        <v>58</v>
      </c>
      <c r="SY61" s="43" t="n">
        <v>0.3</v>
      </c>
      <c r="TB61" s="43" t="n">
        <v>255</v>
      </c>
      <c r="TC61" s="43" t="n">
        <v>20</v>
      </c>
      <c r="TD61" s="43"/>
      <c r="TE61" s="43"/>
      <c r="TF61" s="43" t="n">
        <v>67</v>
      </c>
      <c r="TG61" s="43" t="n">
        <v>188</v>
      </c>
      <c r="TH61" s="43" t="n">
        <v>12</v>
      </c>
      <c r="TI61" s="43" t="n">
        <v>60</v>
      </c>
      <c r="TJ61" s="43"/>
      <c r="TM61" s="46" t="n">
        <v>1156</v>
      </c>
      <c r="TN61" s="43" t="n">
        <v>95</v>
      </c>
      <c r="TO61" s="43" t="n">
        <v>38</v>
      </c>
      <c r="TP61" s="43" t="n">
        <v>6</v>
      </c>
      <c r="TQ61" s="43" t="n">
        <v>52</v>
      </c>
      <c r="TR61" s="46" t="n">
        <v>1066</v>
      </c>
      <c r="TS61" s="43" t="n">
        <v>66</v>
      </c>
      <c r="TT61" s="43" t="n">
        <v>111</v>
      </c>
      <c r="TU61" s="43" t="n">
        <v>4</v>
      </c>
      <c r="TX61" s="43" t="n">
        <v>214</v>
      </c>
      <c r="TY61" s="43" t="n">
        <v>35</v>
      </c>
      <c r="TZ61" s="43" t="n">
        <v>5</v>
      </c>
      <c r="UA61" s="43"/>
      <c r="UB61" s="43" t="n">
        <v>15</v>
      </c>
      <c r="UC61" s="43" t="n">
        <v>194</v>
      </c>
      <c r="UD61" s="43" t="n">
        <v>3</v>
      </c>
      <c r="UE61" s="43" t="n">
        <v>177</v>
      </c>
      <c r="UF61" s="43" t="n">
        <v>4</v>
      </c>
      <c r="UT61" s="43" t="n">
        <v>48</v>
      </c>
      <c r="UU61" s="43" t="n">
        <v>0</v>
      </c>
      <c r="UV61" s="43" t="n">
        <v>5</v>
      </c>
      <c r="UW61" s="43"/>
      <c r="UX61" s="43" t="n">
        <v>15</v>
      </c>
      <c r="UY61" s="43" t="n">
        <v>28</v>
      </c>
      <c r="UZ61" s="43" t="n">
        <v>1</v>
      </c>
      <c r="VA61" s="43" t="n">
        <v>0.3</v>
      </c>
      <c r="VB61" s="43" t="n">
        <v>0.03</v>
      </c>
      <c r="VE61" s="43" t="n">
        <v>120</v>
      </c>
      <c r="VF61" s="43" t="n">
        <v>10</v>
      </c>
      <c r="VG61" s="43" t="n">
        <v>4</v>
      </c>
      <c r="VH61" s="43"/>
      <c r="VI61" s="43" t="n">
        <v>2</v>
      </c>
      <c r="VJ61" s="43" t="n">
        <v>114</v>
      </c>
      <c r="VK61" s="43"/>
      <c r="VL61" s="43" t="n">
        <v>3</v>
      </c>
      <c r="VM61" s="43" t="n">
        <v>0.1</v>
      </c>
      <c r="VP61" s="43" t="n">
        <v>117</v>
      </c>
      <c r="VQ61" s="43" t="n">
        <v>4</v>
      </c>
      <c r="VR61" s="43" t="n">
        <v>1</v>
      </c>
      <c r="VS61" s="43"/>
      <c r="VT61" s="43" t="n">
        <v>11</v>
      </c>
      <c r="VU61" s="43" t="n">
        <v>105</v>
      </c>
      <c r="VV61" s="43" t="n">
        <v>5</v>
      </c>
      <c r="VW61" s="43" t="n">
        <v>5</v>
      </c>
      <c r="VX61" s="43" t="n">
        <v>0.05</v>
      </c>
      <c r="WA61" s="43" t="n">
        <v>17</v>
      </c>
      <c r="WB61" s="43" t="n">
        <v>1</v>
      </c>
      <c r="WC61" s="43"/>
      <c r="WD61" s="43"/>
      <c r="WE61" s="43" t="n">
        <v>13</v>
      </c>
      <c r="WF61" s="43" t="n">
        <v>4</v>
      </c>
      <c r="WG61" s="43"/>
      <c r="WH61" s="43" t="n">
        <v>31</v>
      </c>
      <c r="WI61" s="43"/>
      <c r="WL61" s="43" t="n">
        <v>5</v>
      </c>
      <c r="WM61" s="43"/>
      <c r="WN61" s="43"/>
      <c r="WO61" s="43"/>
      <c r="WP61" s="43" t="n">
        <v>1</v>
      </c>
      <c r="WQ61" s="43" t="n">
        <v>4</v>
      </c>
      <c r="WR61" s="43"/>
      <c r="WS61" s="43" t="n">
        <v>0.2</v>
      </c>
      <c r="WT61" s="43"/>
      <c r="WW61" s="43" t="n">
        <v>4</v>
      </c>
      <c r="WX61" s="43" t="n">
        <v>1</v>
      </c>
      <c r="WY61" s="43"/>
      <c r="WZ61" s="43"/>
      <c r="XA61" s="43"/>
      <c r="XB61" s="43" t="n">
        <v>4</v>
      </c>
      <c r="XC61" s="43"/>
      <c r="XD61" s="43" t="n">
        <v>5</v>
      </c>
      <c r="XE61" s="43"/>
      <c r="XH61" s="43" t="n">
        <v>284</v>
      </c>
      <c r="XI61" s="43" t="n">
        <v>56</v>
      </c>
      <c r="XJ61" s="43" t="n">
        <v>1</v>
      </c>
      <c r="XK61" s="43"/>
      <c r="XL61" s="43" t="n">
        <v>20</v>
      </c>
      <c r="XM61" s="43" t="n">
        <v>263</v>
      </c>
      <c r="XN61" s="43"/>
      <c r="XO61" s="43" t="n">
        <v>15</v>
      </c>
      <c r="XP61" s="43" t="n">
        <v>0.05</v>
      </c>
      <c r="XS61" s="43" t="n">
        <v>144</v>
      </c>
      <c r="XT61" s="43" t="n">
        <v>40</v>
      </c>
      <c r="XU61" s="43" t="n">
        <v>2</v>
      </c>
      <c r="XV61" s="43"/>
      <c r="XW61" s="43" t="n">
        <v>7</v>
      </c>
      <c r="XX61" s="43" t="n">
        <v>135</v>
      </c>
      <c r="XY61" s="43" t="n">
        <v>8</v>
      </c>
      <c r="XZ61" s="43" t="n">
        <v>4</v>
      </c>
      <c r="YA61" s="43" t="n">
        <v>0.06</v>
      </c>
      <c r="YZ61" s="43" t="n">
        <v>84</v>
      </c>
      <c r="ZA61" s="43" t="n">
        <v>26</v>
      </c>
      <c r="ZB61" s="43"/>
      <c r="ZC61" s="43"/>
      <c r="ZD61" s="43"/>
      <c r="ZE61" s="43" t="n">
        <v>84</v>
      </c>
      <c r="ZF61" s="43"/>
      <c r="ZG61" s="43" t="n">
        <v>13</v>
      </c>
      <c r="ZH61" s="43"/>
      <c r="ZK61" s="43" t="n">
        <v>475</v>
      </c>
      <c r="ZL61" s="43" t="n">
        <v>119</v>
      </c>
      <c r="ZM61" s="43" t="n">
        <v>10</v>
      </c>
      <c r="ZN61" s="43" t="n">
        <v>1</v>
      </c>
      <c r="ZO61" s="43" t="n">
        <v>6</v>
      </c>
      <c r="ZP61" s="43" t="n">
        <v>459</v>
      </c>
      <c r="ZQ61" s="43"/>
      <c r="ZR61" s="43" t="n">
        <v>11</v>
      </c>
      <c r="ZS61" s="43" t="n">
        <v>0.2</v>
      </c>
      <c r="ZV61" s="43" t="n">
        <v>94</v>
      </c>
      <c r="ZW61" s="43" t="n">
        <v>0</v>
      </c>
      <c r="ZX61" s="43"/>
      <c r="ZY61" s="43"/>
      <c r="ZZ61" s="43" t="n">
        <v>32</v>
      </c>
      <c r="AAA61" s="43" t="n">
        <v>62</v>
      </c>
      <c r="AAB61" s="43" t="n">
        <v>2</v>
      </c>
      <c r="AAC61" s="43" t="n">
        <v>10</v>
      </c>
      <c r="AAD61" s="43"/>
      <c r="AAG61" s="43" t="n">
        <v>91</v>
      </c>
      <c r="AAH61" s="43" t="n">
        <v>1</v>
      </c>
      <c r="AAI61" s="43"/>
      <c r="AAJ61" s="43"/>
      <c r="AAK61" s="43" t="n">
        <v>18</v>
      </c>
      <c r="AAL61" s="43" t="n">
        <v>73</v>
      </c>
      <c r="AAM61" s="43" t="n">
        <v>1</v>
      </c>
      <c r="AAN61" s="43" t="n">
        <v>23</v>
      </c>
      <c r="AAO61" s="43"/>
      <c r="AAR61" s="43" t="n">
        <v>209</v>
      </c>
      <c r="AAS61" s="43" t="n">
        <v>27</v>
      </c>
      <c r="AAT61" s="43" t="n">
        <v>4</v>
      </c>
      <c r="AAU61" s="43"/>
      <c r="AAV61" s="43" t="n">
        <v>15</v>
      </c>
      <c r="AAW61" s="43" t="n">
        <v>190</v>
      </c>
      <c r="AAX61" s="43" t="n">
        <v>23</v>
      </c>
      <c r="AAY61" s="43" t="n">
        <v>21</v>
      </c>
      <c r="AAZ61" s="43" t="n">
        <v>0.4</v>
      </c>
      <c r="ABC61" s="43" t="n">
        <v>424</v>
      </c>
      <c r="ABD61" s="43" t="n">
        <v>17</v>
      </c>
      <c r="ABE61" s="43" t="n">
        <v>3</v>
      </c>
      <c r="ABF61" s="43" t="n">
        <v>2</v>
      </c>
      <c r="ABG61" s="43" t="n">
        <v>30</v>
      </c>
      <c r="ABH61" s="43" t="n">
        <v>391</v>
      </c>
      <c r="ABI61" s="43" t="n">
        <v>6</v>
      </c>
      <c r="ABJ61" s="43" t="n">
        <v>143</v>
      </c>
      <c r="ABK61" s="43" t="n">
        <v>1</v>
      </c>
      <c r="ABN61" s="6" t="n">
        <v>263</v>
      </c>
      <c r="ABO61" s="47" t="n">
        <v>32</v>
      </c>
      <c r="ABP61" s="6" t="n">
        <v>2</v>
      </c>
      <c r="ABQ61" s="6"/>
      <c r="ABR61" s="6" t="n">
        <v>2</v>
      </c>
      <c r="ABS61" s="6" t="n">
        <v>259</v>
      </c>
      <c r="ABT61" s="6" t="n">
        <v>33</v>
      </c>
      <c r="ABU61" s="6" t="n">
        <v>65</v>
      </c>
      <c r="ABV61" s="6" t="n">
        <v>0.5</v>
      </c>
      <c r="ABY61" s="6" t="n">
        <v>460</v>
      </c>
      <c r="ABZ61" s="47" t="n">
        <v>66</v>
      </c>
      <c r="ACA61" s="6" t="n">
        <v>7</v>
      </c>
      <c r="ACB61" s="6"/>
      <c r="ACC61" s="6" t="n">
        <v>1</v>
      </c>
      <c r="ACD61" s="6" t="n">
        <v>452</v>
      </c>
      <c r="ACE61" s="6" t="n">
        <v>2</v>
      </c>
      <c r="ACF61" s="6" t="n">
        <v>169</v>
      </c>
      <c r="ACG61" s="6" t="n">
        <v>3</v>
      </c>
      <c r="ACJ61" s="6" t="n">
        <v>679</v>
      </c>
      <c r="ACK61" s="47" t="n">
        <v>34</v>
      </c>
      <c r="ACL61" s="6" t="n">
        <v>3</v>
      </c>
      <c r="ACM61" s="48" t="n">
        <v>2</v>
      </c>
      <c r="ACN61" s="6" t="n">
        <v>20</v>
      </c>
      <c r="ACO61" s="6" t="n">
        <v>656</v>
      </c>
      <c r="ACP61" s="6" t="n">
        <v>10</v>
      </c>
      <c r="ACQ61" s="6" t="n">
        <v>512</v>
      </c>
      <c r="ACR61" s="6" t="n">
        <v>2</v>
      </c>
      <c r="ACU61" s="6" t="n">
        <v>347</v>
      </c>
      <c r="ACV61" s="47" t="n">
        <v>42</v>
      </c>
      <c r="ACW61" s="6"/>
      <c r="ACX61" s="6"/>
      <c r="ACY61" s="6" t="n">
        <v>1</v>
      </c>
      <c r="ACZ61" s="6" t="n">
        <v>346</v>
      </c>
      <c r="ADA61" s="6" t="n">
        <v>3</v>
      </c>
      <c r="ADB61" s="6" t="n">
        <v>184</v>
      </c>
      <c r="ADC61" s="6"/>
      <c r="ADF61" s="8" t="n">
        <v>2775</v>
      </c>
      <c r="ADG61" s="47" t="n">
        <v>234</v>
      </c>
      <c r="ADH61" s="6" t="n">
        <v>16</v>
      </c>
      <c r="ADI61" s="48" t="n">
        <v>5</v>
      </c>
      <c r="ADJ61" s="6" t="n">
        <v>11</v>
      </c>
      <c r="ADK61" s="8" t="n">
        <v>2748</v>
      </c>
      <c r="ADL61" s="6" t="n">
        <v>45</v>
      </c>
      <c r="ADM61" s="6" t="n">
        <v>259</v>
      </c>
      <c r="ADN61" s="6" t="n">
        <v>1</v>
      </c>
      <c r="ADQ61" s="6" t="n">
        <v>314</v>
      </c>
      <c r="ADR61" s="47" t="n">
        <v>22</v>
      </c>
      <c r="ADS61" s="6"/>
      <c r="ADT61" s="6"/>
      <c r="ADU61" s="6" t="n">
        <v>2</v>
      </c>
      <c r="ADV61" s="6" t="n">
        <v>312</v>
      </c>
      <c r="ADW61" s="6" t="n">
        <v>1</v>
      </c>
      <c r="ADX61" s="6" t="n">
        <v>58</v>
      </c>
      <c r="ADY61" s="6"/>
      <c r="AEB61" s="6" t="n">
        <v>408</v>
      </c>
      <c r="AEC61" s="47" t="n">
        <v>65</v>
      </c>
      <c r="AED61" s="6" t="n">
        <v>13</v>
      </c>
      <c r="AEE61" s="48" t="n">
        <v>2</v>
      </c>
      <c r="AEF61" s="6" t="n">
        <v>34</v>
      </c>
      <c r="AEG61" s="6" t="n">
        <v>361</v>
      </c>
      <c r="AEH61" s="6" t="n">
        <v>6</v>
      </c>
      <c r="AEI61" s="6" t="n">
        <v>42</v>
      </c>
      <c r="AEJ61" s="6" t="n">
        <v>1</v>
      </c>
      <c r="AEM61" s="6" t="n">
        <v>730</v>
      </c>
      <c r="AEN61" s="47" t="n">
        <v>46</v>
      </c>
      <c r="AEO61" s="6" t="n">
        <v>11</v>
      </c>
      <c r="AEP61" s="48" t="n">
        <v>2</v>
      </c>
      <c r="AEQ61" s="6" t="n">
        <v>10</v>
      </c>
      <c r="AER61" s="6" t="n">
        <v>709</v>
      </c>
      <c r="AES61" s="6" t="n">
        <v>23</v>
      </c>
      <c r="AET61" s="6" t="n">
        <v>351</v>
      </c>
      <c r="AEU61" s="6" t="n">
        <v>5</v>
      </c>
      <c r="AEX61" s="6" t="n">
        <v>713</v>
      </c>
      <c r="AEY61" s="47" t="n">
        <v>56</v>
      </c>
      <c r="AEZ61" s="6" t="n">
        <v>6</v>
      </c>
      <c r="AFA61" s="48" t="n">
        <v>1</v>
      </c>
      <c r="AFB61" s="6" t="n">
        <v>52</v>
      </c>
      <c r="AFC61" s="6" t="n">
        <v>655</v>
      </c>
      <c r="AFD61" s="6" t="n">
        <v>26</v>
      </c>
      <c r="AFE61" s="6" t="n">
        <v>174</v>
      </c>
      <c r="AFF61" s="6" t="n">
        <v>1</v>
      </c>
      <c r="AFI61" s="6" t="n">
        <v>323</v>
      </c>
      <c r="AFJ61" s="47" t="n">
        <v>65</v>
      </c>
      <c r="AFK61" s="6" t="n">
        <v>6</v>
      </c>
      <c r="AFL61" s="6" t="n">
        <v>1</v>
      </c>
      <c r="AFM61" s="6" t="n">
        <v>8</v>
      </c>
      <c r="AFN61" s="6" t="n">
        <v>309</v>
      </c>
      <c r="AFO61" s="6" t="n">
        <v>1</v>
      </c>
      <c r="AFP61" s="6" t="n">
        <v>98</v>
      </c>
      <c r="AFQ61" s="6" t="n">
        <v>2</v>
      </c>
      <c r="AFT61" s="6" t="n">
        <v>85</v>
      </c>
      <c r="AFU61" s="47" t="n">
        <v>3</v>
      </c>
      <c r="AFV61" s="6" t="n">
        <v>1</v>
      </c>
      <c r="AFW61" s="6"/>
      <c r="AFX61" s="6"/>
      <c r="AFY61" s="6" t="n">
        <v>84</v>
      </c>
      <c r="AFZ61" s="6" t="n">
        <v>1</v>
      </c>
      <c r="AGA61" s="6" t="n">
        <v>135</v>
      </c>
      <c r="AGB61" s="6" t="n">
        <v>2</v>
      </c>
      <c r="AGE61" s="6" t="n">
        <v>741</v>
      </c>
      <c r="AGF61" s="47" t="n">
        <v>82</v>
      </c>
      <c r="AGG61" s="6" t="n">
        <v>13</v>
      </c>
      <c r="AGH61" s="48" t="n">
        <v>3</v>
      </c>
      <c r="AGI61" s="6" t="n">
        <v>42</v>
      </c>
      <c r="AGJ61" s="6" t="n">
        <v>686</v>
      </c>
      <c r="AGK61" s="6" t="n">
        <v>25</v>
      </c>
      <c r="AGL61" s="6" t="n">
        <v>85</v>
      </c>
      <c r="AGM61" s="6" t="n">
        <v>1</v>
      </c>
      <c r="AGP61" s="8" t="n">
        <v>1815</v>
      </c>
      <c r="AGQ61" s="47" t="n">
        <v>363</v>
      </c>
      <c r="AGR61" s="6" t="n">
        <v>43</v>
      </c>
      <c r="AGS61" s="48" t="n">
        <v>9</v>
      </c>
      <c r="AGT61" s="6" t="n">
        <v>206</v>
      </c>
      <c r="AGU61" s="8" t="n">
        <v>1566</v>
      </c>
      <c r="AGV61" s="6" t="n">
        <v>31</v>
      </c>
      <c r="AGW61" s="6" t="n">
        <v>94</v>
      </c>
      <c r="AGX61" s="6" t="n">
        <v>2</v>
      </c>
      <c r="AHA61" s="6" t="n">
        <v>346</v>
      </c>
      <c r="AHB61" s="47" t="n">
        <v>15</v>
      </c>
      <c r="AHC61" s="6" t="n">
        <v>8</v>
      </c>
      <c r="AHD61" s="48" t="n">
        <v>1</v>
      </c>
      <c r="AHE61" s="6" t="n">
        <v>14</v>
      </c>
      <c r="AHF61" s="6" t="n">
        <v>324</v>
      </c>
      <c r="AHG61" s="6" t="n">
        <v>8</v>
      </c>
      <c r="AHH61" s="6" t="n">
        <v>50</v>
      </c>
      <c r="AHI61" s="6" t="n">
        <v>1</v>
      </c>
      <c r="AHL61" s="6" t="n">
        <v>259</v>
      </c>
      <c r="AHM61" s="47" t="n">
        <v>18</v>
      </c>
      <c r="AHN61" s="6" t="n">
        <v>6</v>
      </c>
      <c r="AHO61" s="48" t="n">
        <v>2</v>
      </c>
      <c r="AHP61" s="6" t="n">
        <v>3</v>
      </c>
      <c r="AHQ61" s="6" t="n">
        <v>250</v>
      </c>
      <c r="AHR61" s="6" t="n">
        <v>1</v>
      </c>
      <c r="AHS61" s="6" t="n">
        <v>124</v>
      </c>
      <c r="AHT61" s="6" t="n">
        <v>3</v>
      </c>
      <c r="AHW61" s="6" t="n">
        <v>212</v>
      </c>
      <c r="AHX61" s="47" t="n">
        <v>15</v>
      </c>
      <c r="AHY61" s="6" t="n">
        <v>10</v>
      </c>
      <c r="AHZ61" s="6"/>
      <c r="AIA61" s="6" t="n">
        <v>33</v>
      </c>
      <c r="AIB61" s="6" t="n">
        <v>169</v>
      </c>
      <c r="AIC61" s="6" t="n">
        <v>3</v>
      </c>
      <c r="AID61" s="6" t="n">
        <v>74</v>
      </c>
      <c r="AIE61" s="6" t="n">
        <v>3</v>
      </c>
      <c r="AIH61" s="8" t="n">
        <v>6280</v>
      </c>
      <c r="AII61" s="47" t="n">
        <v>704</v>
      </c>
      <c r="AIJ61" s="6" t="n">
        <v>63</v>
      </c>
      <c r="AIK61" s="48" t="n">
        <v>3</v>
      </c>
      <c r="AIL61" s="6" t="n">
        <v>508</v>
      </c>
      <c r="AIM61" s="8" t="n">
        <v>5709</v>
      </c>
      <c r="AIN61" s="6" t="n">
        <v>120</v>
      </c>
      <c r="AIO61" s="6" t="n">
        <v>166</v>
      </c>
      <c r="AIP61" s="6" t="n">
        <v>2</v>
      </c>
      <c r="AIS61" s="8" t="n">
        <v>4256</v>
      </c>
      <c r="AIT61" s="47" t="n">
        <v>352</v>
      </c>
      <c r="AIU61" s="6" t="n">
        <v>136</v>
      </c>
      <c r="AIV61" s="48" t="n">
        <v>25</v>
      </c>
      <c r="AIW61" s="6" t="n">
        <v>6</v>
      </c>
      <c r="AIX61" s="8" t="n">
        <v>4114</v>
      </c>
      <c r="AIY61" s="6" t="n">
        <v>296</v>
      </c>
      <c r="AIZ61" s="6" t="n">
        <v>20</v>
      </c>
      <c r="AJA61" s="6" t="n">
        <v>0.6</v>
      </c>
      <c r="AJD61" s="8" t="n">
        <v>5962</v>
      </c>
      <c r="AJE61" s="47" t="n">
        <v>792</v>
      </c>
      <c r="AJF61" s="6" t="n">
        <v>119</v>
      </c>
      <c r="AJG61" s="48" t="n">
        <v>19</v>
      </c>
      <c r="AJH61" s="6" t="n">
        <v>43</v>
      </c>
      <c r="AJI61" s="8" t="n">
        <v>5800</v>
      </c>
      <c r="AJJ61" s="6" t="n">
        <v>89</v>
      </c>
      <c r="AJK61" s="6" t="n">
        <v>585</v>
      </c>
      <c r="AJL61" s="6" t="n">
        <v>12</v>
      </c>
      <c r="AJO61" s="8" t="n">
        <v>3980</v>
      </c>
      <c r="AJP61" s="47" t="n">
        <v>345</v>
      </c>
      <c r="AJQ61" s="6" t="n">
        <v>16</v>
      </c>
      <c r="AJR61" s="48" t="n">
        <v>2</v>
      </c>
      <c r="AJS61" s="6" t="n">
        <v>226</v>
      </c>
      <c r="AJT61" s="8" t="n">
        <v>3738</v>
      </c>
      <c r="AJU61" s="6" t="n">
        <v>23</v>
      </c>
      <c r="AJV61" s="6" t="n">
        <v>156</v>
      </c>
      <c r="AJW61" s="6" t="n">
        <v>0.6</v>
      </c>
      <c r="AJX61" s="2" t="n">
        <v>214000</v>
      </c>
      <c r="AJY61" s="2" t="n">
        <v>380000</v>
      </c>
      <c r="AJZ61" s="8" t="n">
        <v>2615</v>
      </c>
      <c r="AKA61" s="47" t="n">
        <v>200</v>
      </c>
      <c r="AKB61" s="6" t="n">
        <v>46</v>
      </c>
      <c r="AKC61" s="48" t="n">
        <v>10</v>
      </c>
      <c r="AKD61" s="6" t="n">
        <v>5</v>
      </c>
      <c r="AKE61" s="8" t="n">
        <v>2564</v>
      </c>
      <c r="AKF61" s="6" t="n">
        <v>59</v>
      </c>
      <c r="AKG61" s="6" t="n">
        <v>530</v>
      </c>
      <c r="AKH61" s="6" t="n">
        <v>9</v>
      </c>
      <c r="AKK61" s="8" t="n">
        <v>1890</v>
      </c>
      <c r="AKL61" s="47" t="n">
        <v>67</v>
      </c>
      <c r="AKM61" s="6" t="n">
        <v>57</v>
      </c>
      <c r="AKN61" s="48" t="n">
        <v>9</v>
      </c>
      <c r="AKO61" s="6" t="n">
        <v>3</v>
      </c>
      <c r="AKP61" s="8" t="n">
        <v>1830</v>
      </c>
      <c r="AKQ61" s="6" t="n">
        <v>58</v>
      </c>
      <c r="AKR61" s="6" t="n">
        <v>107</v>
      </c>
      <c r="AKS61" s="6" t="n">
        <v>3</v>
      </c>
      <c r="AKV61" s="8" t="n">
        <v>1950</v>
      </c>
      <c r="AKW61" s="47" t="n">
        <v>119</v>
      </c>
      <c r="AKX61" s="6" t="n">
        <v>21</v>
      </c>
      <c r="AKY61" s="48" t="n">
        <v>3</v>
      </c>
      <c r="AKZ61" s="6" t="n">
        <v>40</v>
      </c>
      <c r="ALA61" s="8" t="n">
        <v>1889</v>
      </c>
      <c r="ALB61" s="6" t="n">
        <v>25</v>
      </c>
      <c r="ALC61" s="8" t="n">
        <v>3115</v>
      </c>
      <c r="ALD61" s="6" t="n">
        <v>34</v>
      </c>
      <c r="ALG61" s="6" t="n">
        <v>848</v>
      </c>
      <c r="ALH61" s="47" t="n">
        <v>131</v>
      </c>
      <c r="ALI61" s="6" t="n">
        <v>16</v>
      </c>
      <c r="ALJ61" s="48" t="n">
        <v>4</v>
      </c>
      <c r="ALK61" s="6" t="n">
        <v>4</v>
      </c>
      <c r="ALL61" s="6" t="n">
        <v>828</v>
      </c>
      <c r="ALM61" s="6" t="n">
        <v>1</v>
      </c>
      <c r="ALN61" s="6" t="n">
        <v>7</v>
      </c>
      <c r="ALO61" s="6" t="n">
        <v>0.1</v>
      </c>
      <c r="ALR61" s="8" t="n">
        <v>1240</v>
      </c>
      <c r="ALS61" s="47" t="n">
        <v>73</v>
      </c>
      <c r="ALT61" s="6" t="n">
        <v>11</v>
      </c>
      <c r="ALU61" s="48" t="n">
        <v>2</v>
      </c>
      <c r="ALV61" s="6" t="n">
        <v>10</v>
      </c>
      <c r="ALW61" s="8" t="n">
        <v>1219</v>
      </c>
      <c r="ALX61" s="6" t="n">
        <v>32</v>
      </c>
      <c r="ALY61" s="6" t="n">
        <v>224</v>
      </c>
      <c r="ALZ61" s="6" t="n">
        <v>2</v>
      </c>
      <c r="AMC61" s="6" t="n">
        <v>901</v>
      </c>
      <c r="AMD61" s="6" t="n">
        <v>115</v>
      </c>
      <c r="AME61" s="6" t="n">
        <v>17</v>
      </c>
      <c r="AMF61" s="6" t="n">
        <v>3</v>
      </c>
      <c r="AMG61" s="6" t="n">
        <v>4</v>
      </c>
      <c r="AMH61" s="6" t="n">
        <v>880</v>
      </c>
      <c r="AMI61" s="6" t="n">
        <v>32</v>
      </c>
      <c r="AMJ61" s="6" t="n">
        <v>209</v>
      </c>
    </row>
    <row r="62" s="2" customFormat="true" ht="15.25" hidden="false" customHeight="false" outlineLevel="0" collapsed="false">
      <c r="A62" s="82" t="n">
        <v>43921</v>
      </c>
      <c r="B62" s="7" t="n">
        <v>780506</v>
      </c>
      <c r="C62" s="6" t="n">
        <f aca="false">(B62-B61)</f>
        <v>61609</v>
      </c>
      <c r="D62" s="7" t="n">
        <v>37551</v>
      </c>
      <c r="E62" s="6" t="n">
        <f aca="false">(D62-D61)</f>
        <v>3654</v>
      </c>
      <c r="F62" s="7" t="n">
        <v>164631</v>
      </c>
      <c r="G62" s="7" t="n">
        <v>578324</v>
      </c>
      <c r="H62" s="7" t="n">
        <v>29467</v>
      </c>
      <c r="J62" s="2" t="n">
        <v>698050</v>
      </c>
      <c r="K62" s="71" t="n">
        <f aca="false">J62-J61</f>
        <v>61568</v>
      </c>
      <c r="L62" s="2" t="n">
        <v>34238</v>
      </c>
      <c r="M62" s="71" t="n">
        <f aca="false">L62-L61</f>
        <v>3647</v>
      </c>
      <c r="N62" s="8" t="n">
        <v>9661</v>
      </c>
      <c r="O62" s="7" t="n">
        <v>78</v>
      </c>
      <c r="P62" s="6" t="n">
        <v>158</v>
      </c>
      <c r="Q62" s="7" t="n">
        <v>6</v>
      </c>
      <c r="R62" s="8" t="n">
        <v>5228</v>
      </c>
      <c r="S62" s="8" t="n">
        <v>4275</v>
      </c>
      <c r="T62" s="6" t="n">
        <v>59</v>
      </c>
      <c r="U62" s="6" t="n">
        <v>188</v>
      </c>
      <c r="V62" s="6" t="n">
        <v>3</v>
      </c>
      <c r="W62" s="106" t="n">
        <v>410564</v>
      </c>
      <c r="X62" s="6"/>
      <c r="Y62" s="8" t="n">
        <v>101739</v>
      </c>
      <c r="Z62" s="8" t="n">
        <v>4050</v>
      </c>
      <c r="AA62" s="8" t="n">
        <v>11591</v>
      </c>
      <c r="AB62" s="7" t="n">
        <v>812</v>
      </c>
      <c r="AC62" s="8" t="n">
        <v>14620</v>
      </c>
      <c r="AD62" s="8" t="n">
        <v>75528</v>
      </c>
      <c r="AE62" s="8" t="n">
        <v>3981</v>
      </c>
      <c r="AF62" s="8" t="n">
        <v>1683</v>
      </c>
      <c r="AG62" s="6" t="n">
        <v>192</v>
      </c>
      <c r="AH62" s="94" t="n">
        <v>477359</v>
      </c>
      <c r="AI62" s="6"/>
      <c r="AJ62" s="8" t="n">
        <v>41495</v>
      </c>
      <c r="AK62" s="8" t="n">
        <v>3186</v>
      </c>
      <c r="AL62" s="8" t="n">
        <v>2757</v>
      </c>
      <c r="AM62" s="7" t="n">
        <v>117</v>
      </c>
      <c r="AN62" s="8" t="n">
        <v>13911</v>
      </c>
      <c r="AO62" s="8" t="n">
        <v>24827</v>
      </c>
      <c r="AP62" s="8" t="n">
        <v>3511</v>
      </c>
      <c r="AQ62" s="6" t="n">
        <v>494</v>
      </c>
      <c r="AR62" s="6" t="n">
        <v>33</v>
      </c>
      <c r="AS62" s="11"/>
      <c r="AT62" s="6"/>
      <c r="AU62" s="8" t="n">
        <v>44550</v>
      </c>
      <c r="AV62" s="8" t="n">
        <v>4376</v>
      </c>
      <c r="AW62" s="8" t="n">
        <v>3024</v>
      </c>
      <c r="AX62" s="7" t="n">
        <v>418</v>
      </c>
      <c r="AY62" s="8" t="n">
        <v>7927</v>
      </c>
      <c r="AZ62" s="8" t="n">
        <v>33599</v>
      </c>
      <c r="BA62" s="8" t="n">
        <v>5056</v>
      </c>
      <c r="BB62" s="6" t="n">
        <v>682.512696459671</v>
      </c>
      <c r="BC62" s="6" t="n">
        <v>46.3281345475656</v>
      </c>
      <c r="BD62" s="108"/>
      <c r="BE62" s="6"/>
      <c r="BF62" s="8" t="n">
        <v>66711</v>
      </c>
      <c r="BG62" s="8" t="n">
        <v>4616</v>
      </c>
      <c r="BH62" s="6" t="n">
        <v>645</v>
      </c>
      <c r="BI62" s="7" t="n">
        <v>120</v>
      </c>
      <c r="BJ62" s="8" t="n">
        <v>13500</v>
      </c>
      <c r="BK62" s="8" t="n">
        <v>52566</v>
      </c>
      <c r="BL62" s="8" t="n">
        <v>1979</v>
      </c>
      <c r="BM62" s="6" t="n">
        <v>796</v>
      </c>
      <c r="BN62" s="6" t="n">
        <v>8</v>
      </c>
      <c r="BO62" s="108"/>
      <c r="BP62" s="6"/>
      <c r="BQ62" s="8" t="n">
        <v>87956</v>
      </c>
      <c r="BR62" s="8" t="n">
        <v>7925</v>
      </c>
      <c r="BS62" s="8" t="n">
        <v>7716</v>
      </c>
      <c r="BT62" s="7" t="n">
        <v>914</v>
      </c>
      <c r="BU62" s="8" t="n">
        <v>16780</v>
      </c>
      <c r="BV62" s="8" t="n">
        <v>63460</v>
      </c>
      <c r="BW62" s="8" t="n">
        <v>5231</v>
      </c>
      <c r="BX62" s="8" t="n">
        <v>1881</v>
      </c>
      <c r="BY62" s="6" t="n">
        <v>165</v>
      </c>
      <c r="BZ62" s="108"/>
      <c r="CA62" s="6"/>
      <c r="CB62" s="8" t="n">
        <v>1866</v>
      </c>
      <c r="CC62" s="6" t="n">
        <v>0</v>
      </c>
      <c r="CD62" s="6" t="n">
        <v>54</v>
      </c>
      <c r="CE62" s="6" t="n">
        <v>0</v>
      </c>
      <c r="CF62" s="6" t="n">
        <v>424</v>
      </c>
      <c r="CG62" s="8" t="n">
        <v>1388</v>
      </c>
      <c r="CH62" s="6" t="n">
        <v>56</v>
      </c>
      <c r="CI62" s="6" t="n">
        <v>15</v>
      </c>
      <c r="CJ62" s="6" t="n">
        <v>0.4</v>
      </c>
      <c r="CK62" s="11" t="n">
        <v>32497</v>
      </c>
      <c r="CL62" s="6"/>
      <c r="CM62" s="8" t="n">
        <v>160344</v>
      </c>
      <c r="CN62" s="8" t="n">
        <v>20358</v>
      </c>
      <c r="CO62" s="8" t="n">
        <v>2953</v>
      </c>
      <c r="CP62" s="7" t="n">
        <v>499</v>
      </c>
      <c r="CQ62" s="8" t="n">
        <v>5220</v>
      </c>
      <c r="CR62" s="8" t="n">
        <v>152171</v>
      </c>
      <c r="CS62" s="8" t="n">
        <v>3402</v>
      </c>
      <c r="CT62" s="6" t="n">
        <v>484</v>
      </c>
      <c r="CU62" s="6" t="n">
        <v>9</v>
      </c>
      <c r="CV62" s="11" t="n">
        <v>944854</v>
      </c>
      <c r="CW62" s="6"/>
      <c r="CX62" s="8" t="n">
        <v>15922</v>
      </c>
      <c r="CY62" s="8" t="n">
        <v>1093</v>
      </c>
      <c r="CZ62" s="6" t="n">
        <v>359</v>
      </c>
      <c r="DA62" s="7" t="n">
        <v>59</v>
      </c>
      <c r="DB62" s="8" t="n">
        <v>1823</v>
      </c>
      <c r="DC62" s="8" t="n">
        <v>13740</v>
      </c>
      <c r="DD62" s="6" t="n">
        <v>301</v>
      </c>
      <c r="DE62" s="8" t="n">
        <v>1840</v>
      </c>
      <c r="DF62" s="6" t="n">
        <v>41</v>
      </c>
      <c r="DG62" s="11"/>
      <c r="DH62" s="6"/>
      <c r="DI62" s="8" t="n">
        <v>22141</v>
      </c>
      <c r="DJ62" s="8" t="n">
        <v>2619</v>
      </c>
      <c r="DK62" s="8" t="n">
        <v>1408</v>
      </c>
      <c r="DL62" s="7" t="n">
        <v>180</v>
      </c>
      <c r="DM62" s="6" t="n">
        <v>135</v>
      </c>
      <c r="DN62" s="8" t="n">
        <v>20598</v>
      </c>
      <c r="DO62" s="6" t="n">
        <v>163</v>
      </c>
      <c r="DP62" s="6" t="n">
        <v>326</v>
      </c>
      <c r="DQ62" s="6" t="n">
        <v>21</v>
      </c>
      <c r="DR62" s="108"/>
      <c r="DS62" s="6"/>
      <c r="DT62" s="8" t="n">
        <v>4028</v>
      </c>
      <c r="DU62" s="7" t="n">
        <v>328</v>
      </c>
      <c r="DV62" s="6" t="n">
        <v>146</v>
      </c>
      <c r="DW62" s="7" t="n">
        <v>36</v>
      </c>
      <c r="DX62" s="6" t="n">
        <v>16</v>
      </c>
      <c r="DY62" s="8" t="n">
        <v>3866</v>
      </c>
      <c r="DZ62" s="6" t="n">
        <v>306</v>
      </c>
      <c r="EA62" s="6" t="n">
        <v>399</v>
      </c>
      <c r="EB62" s="6" t="n">
        <v>14</v>
      </c>
      <c r="ED62" s="6"/>
      <c r="EE62" s="8" t="n">
        <v>11750</v>
      </c>
      <c r="EF62" s="7" t="n">
        <v>884</v>
      </c>
      <c r="EG62" s="6" t="n">
        <v>864</v>
      </c>
      <c r="EH62" s="7" t="n">
        <v>93</v>
      </c>
      <c r="EI62" s="6" t="n">
        <v>250</v>
      </c>
      <c r="EJ62" s="8" t="n">
        <v>10636</v>
      </c>
      <c r="EK62" s="8" t="n">
        <v>1053</v>
      </c>
      <c r="EL62" s="6" t="n">
        <v>686</v>
      </c>
      <c r="EM62" s="6" t="n">
        <v>50</v>
      </c>
      <c r="EO62" s="6"/>
      <c r="EP62" s="8" t="n">
        <v>4445</v>
      </c>
      <c r="EQ62" s="7" t="n">
        <v>174</v>
      </c>
      <c r="ER62" s="6" t="n">
        <v>32</v>
      </c>
      <c r="ES62" s="7" t="n">
        <v>7</v>
      </c>
      <c r="ET62" s="6" t="n">
        <v>12</v>
      </c>
      <c r="EU62" s="8" t="n">
        <v>4401</v>
      </c>
      <c r="EV62" s="6" t="n">
        <v>97</v>
      </c>
      <c r="EW62" s="6" t="n">
        <v>820</v>
      </c>
      <c r="EX62" s="6" t="n">
        <v>6</v>
      </c>
      <c r="EZ62" s="6"/>
      <c r="FA62" s="8" t="n">
        <v>2577</v>
      </c>
      <c r="FB62" s="7" t="n">
        <v>182</v>
      </c>
      <c r="FC62" s="6" t="n">
        <v>77</v>
      </c>
      <c r="FD62" s="7" t="n">
        <v>5</v>
      </c>
      <c r="FE62" s="6" t="n">
        <v>1</v>
      </c>
      <c r="FF62" s="8" t="n">
        <v>2499</v>
      </c>
      <c r="FG62" s="6" t="n">
        <v>137</v>
      </c>
      <c r="FH62" s="6" t="n">
        <v>445</v>
      </c>
      <c r="FI62" s="6" t="n">
        <v>13</v>
      </c>
      <c r="FK62" s="6"/>
      <c r="FL62" s="8" t="n">
        <v>11899</v>
      </c>
      <c r="FM62" s="8" t="n">
        <v>1063</v>
      </c>
      <c r="FN62" s="6" t="n">
        <v>513</v>
      </c>
      <c r="FO62" s="7" t="n">
        <v>82</v>
      </c>
      <c r="FP62" s="8" t="n">
        <v>1527</v>
      </c>
      <c r="FQ62" s="8" t="n">
        <v>9859</v>
      </c>
      <c r="FR62" s="6" t="n">
        <v>927</v>
      </c>
      <c r="FS62" s="8" t="n">
        <v>1027</v>
      </c>
      <c r="FT62" s="6" t="n">
        <v>44</v>
      </c>
      <c r="FW62" s="8" t="n">
        <v>9597</v>
      </c>
      <c r="FX62" s="7" t="n">
        <v>823</v>
      </c>
      <c r="FY62" s="6" t="n">
        <v>108</v>
      </c>
      <c r="FZ62" s="7" t="n">
        <v>22</v>
      </c>
      <c r="GA62" s="6" t="n">
        <v>636</v>
      </c>
      <c r="GB62" s="8" t="n">
        <v>8853</v>
      </c>
      <c r="GC62" s="6" t="n">
        <v>193</v>
      </c>
      <c r="GD62" s="8" t="n">
        <v>1066</v>
      </c>
      <c r="GE62" s="6" t="n">
        <v>12</v>
      </c>
      <c r="GH62" s="6" t="n">
        <v>693</v>
      </c>
      <c r="GI62" s="7" t="n">
        <v>59</v>
      </c>
      <c r="GJ62" s="6" t="n">
        <v>1</v>
      </c>
      <c r="GK62" s="6" t="n">
        <v>0</v>
      </c>
      <c r="GL62" s="6" t="n">
        <v>51</v>
      </c>
      <c r="GM62" s="6" t="n">
        <v>641</v>
      </c>
      <c r="GN62" s="6" t="n">
        <v>6</v>
      </c>
      <c r="GO62" s="6" t="n">
        <v>241</v>
      </c>
      <c r="GP62" s="6" t="n">
        <v>0.3</v>
      </c>
      <c r="GS62" s="6" t="n">
        <v>515</v>
      </c>
      <c r="GT62" s="7" t="n">
        <v>16</v>
      </c>
      <c r="GU62" s="6" t="n">
        <v>4</v>
      </c>
      <c r="GV62" s="6" t="n">
        <v>0</v>
      </c>
      <c r="GW62" s="6" t="n">
        <v>279</v>
      </c>
      <c r="GX62" s="6" t="n">
        <v>232</v>
      </c>
      <c r="GY62" s="6" t="n">
        <v>2</v>
      </c>
      <c r="GZ62" s="6" t="n">
        <v>303</v>
      </c>
      <c r="HA62" s="6" t="n">
        <v>2</v>
      </c>
      <c r="HD62" s="6" t="n">
        <v>879</v>
      </c>
      <c r="HE62" s="7" t="n">
        <v>35</v>
      </c>
      <c r="HF62" s="6" t="n">
        <v>3</v>
      </c>
      <c r="HG62" s="6" t="n">
        <v>0</v>
      </c>
      <c r="HH62" s="6" t="n">
        <v>228</v>
      </c>
      <c r="HI62" s="6" t="n">
        <v>648</v>
      </c>
      <c r="HJ62" s="6" t="n">
        <v>19</v>
      </c>
      <c r="HK62" s="6" t="n">
        <v>150</v>
      </c>
      <c r="HL62" s="6" t="n">
        <v>0.5</v>
      </c>
      <c r="HO62" s="8" t="n">
        <v>2626</v>
      </c>
      <c r="HP62" s="7" t="n">
        <v>156</v>
      </c>
      <c r="HQ62" s="6" t="n">
        <v>37</v>
      </c>
      <c r="HR62" s="7" t="n">
        <v>2</v>
      </c>
      <c r="HS62" s="6" t="n">
        <v>479</v>
      </c>
      <c r="HT62" s="8" t="n">
        <v>2110</v>
      </c>
      <c r="HU62" s="6" t="n">
        <v>94</v>
      </c>
      <c r="HV62" s="109" t="n">
        <v>81</v>
      </c>
      <c r="HW62" s="110" t="n">
        <v>1</v>
      </c>
      <c r="HX62" s="94" t="n">
        <v>40483</v>
      </c>
      <c r="HY62" s="111"/>
      <c r="HZ62" s="94"/>
      <c r="IA62" s="82" t="n">
        <v>43921</v>
      </c>
      <c r="IB62" s="8" t="n">
        <v>2055</v>
      </c>
      <c r="IC62" s="47" t="n">
        <v>193</v>
      </c>
      <c r="ID62" s="6" t="n">
        <v>31</v>
      </c>
      <c r="IE62" s="48" t="n">
        <v>9</v>
      </c>
      <c r="IF62" s="6" t="n">
        <v>7</v>
      </c>
      <c r="IG62" s="8" t="n">
        <v>2017</v>
      </c>
      <c r="IH62" s="6" t="n">
        <v>3</v>
      </c>
      <c r="II62" s="6" t="n">
        <v>54</v>
      </c>
      <c r="IJ62" s="6" t="n">
        <v>0.8</v>
      </c>
      <c r="IM62" s="8" t="n">
        <v>2449</v>
      </c>
      <c r="IN62" s="47" t="n">
        <v>310</v>
      </c>
      <c r="IO62" s="6" t="n">
        <v>8</v>
      </c>
      <c r="IP62" s="48" t="n">
        <v>1</v>
      </c>
      <c r="IQ62" s="6" t="n">
        <v>156</v>
      </c>
      <c r="IR62" s="8" t="n">
        <v>2285</v>
      </c>
      <c r="IS62" s="6" t="n">
        <v>14</v>
      </c>
      <c r="IT62" s="6" t="n">
        <v>128</v>
      </c>
      <c r="IU62" s="6" t="n">
        <v>0.4</v>
      </c>
      <c r="IX62" s="8" t="n">
        <v>1453</v>
      </c>
      <c r="IY62" s="47" t="n">
        <v>154</v>
      </c>
      <c r="IZ62" s="6" t="n">
        <v>8</v>
      </c>
      <c r="JA62" s="6" t="n">
        <v>0</v>
      </c>
      <c r="JB62" s="6" t="n">
        <v>115</v>
      </c>
      <c r="JC62" s="8" t="n">
        <v>1330</v>
      </c>
      <c r="JD62" s="6" t="n">
        <v>12</v>
      </c>
      <c r="JE62" s="6" t="n">
        <v>42</v>
      </c>
      <c r="JF62" s="6" t="n">
        <v>0.2</v>
      </c>
      <c r="JI62" s="8" t="n">
        <v>1414</v>
      </c>
      <c r="JJ62" s="47" t="n">
        <v>129</v>
      </c>
      <c r="JK62" s="6" t="n">
        <v>122</v>
      </c>
      <c r="JL62" s="48" t="n">
        <v>8</v>
      </c>
      <c r="JM62" s="6" t="n">
        <v>75</v>
      </c>
      <c r="JN62" s="8" t="n">
        <v>1217</v>
      </c>
      <c r="JO62" s="6"/>
      <c r="JP62" s="6" t="n">
        <v>5</v>
      </c>
      <c r="JQ62" s="6" t="n">
        <v>0.4</v>
      </c>
      <c r="JT62" s="8" t="n">
        <v>1251</v>
      </c>
      <c r="JU62" s="47" t="n">
        <v>227</v>
      </c>
      <c r="JV62" s="6" t="n">
        <v>32</v>
      </c>
      <c r="JW62" s="48" t="n">
        <v>5</v>
      </c>
      <c r="JX62" s="6" t="n">
        <v>102</v>
      </c>
      <c r="JY62" s="8" t="n">
        <v>1117</v>
      </c>
      <c r="JZ62" s="6"/>
      <c r="KA62" s="6" t="n">
        <v>0.9</v>
      </c>
      <c r="KB62" s="6" t="n">
        <v>0.02</v>
      </c>
      <c r="KE62" s="6" t="n">
        <v>950</v>
      </c>
      <c r="KF62" s="47" t="n">
        <v>98</v>
      </c>
      <c r="KG62" s="6" t="n">
        <v>18</v>
      </c>
      <c r="KH62" s="6" t="n">
        <v>0</v>
      </c>
      <c r="KI62" s="6" t="n">
        <v>16</v>
      </c>
      <c r="KJ62" s="6" t="n">
        <v>916</v>
      </c>
      <c r="KK62" s="6" t="n">
        <v>49</v>
      </c>
      <c r="KL62" s="6" t="n">
        <v>29</v>
      </c>
      <c r="KM62" s="6" t="n">
        <v>0.5</v>
      </c>
      <c r="KP62" s="8" t="n">
        <v>1546</v>
      </c>
      <c r="KQ62" s="47" t="n">
        <v>128</v>
      </c>
      <c r="KR62" s="6" t="n">
        <v>78</v>
      </c>
      <c r="KS62" s="48" t="n">
        <v>7</v>
      </c>
      <c r="KT62" s="6" t="n">
        <v>42</v>
      </c>
      <c r="KU62" s="8" t="n">
        <v>1426</v>
      </c>
      <c r="KV62" s="6" t="n">
        <v>1</v>
      </c>
      <c r="KW62" s="6" t="n">
        <v>14</v>
      </c>
      <c r="KX62" s="6" t="n">
        <v>0.7</v>
      </c>
      <c r="LA62" s="8" t="n">
        <v>1836</v>
      </c>
      <c r="LB62" s="47" t="n">
        <v>302</v>
      </c>
      <c r="LC62" s="6" t="n">
        <v>9</v>
      </c>
      <c r="LD62" s="48" t="n">
        <v>1</v>
      </c>
      <c r="LE62" s="6" t="n">
        <v>66</v>
      </c>
      <c r="LF62" s="8" t="n">
        <v>1761</v>
      </c>
      <c r="LG62" s="6" t="n">
        <v>8</v>
      </c>
      <c r="LH62" s="6" t="n">
        <v>13</v>
      </c>
      <c r="LI62" s="6" t="n">
        <v>0.06</v>
      </c>
      <c r="LL62" s="8" t="n">
        <v>1717</v>
      </c>
      <c r="LM62" s="47" t="n">
        <v>120</v>
      </c>
      <c r="LN62" s="6" t="n">
        <v>21</v>
      </c>
      <c r="LO62" s="48" t="n">
        <v>7</v>
      </c>
      <c r="LP62" s="6" t="n">
        <v>76</v>
      </c>
      <c r="LQ62" s="8" t="n">
        <v>1620</v>
      </c>
      <c r="LR62" s="6" t="n">
        <v>11</v>
      </c>
      <c r="LS62" s="6" t="n">
        <v>8</v>
      </c>
      <c r="LT62" s="6" t="n">
        <v>0.1</v>
      </c>
      <c r="LW62" s="43" t="n">
        <v>12</v>
      </c>
      <c r="LX62" s="43" t="n">
        <v>0</v>
      </c>
      <c r="LY62" s="43"/>
      <c r="LZ62" s="43"/>
      <c r="MA62" s="43" t="n">
        <v>2</v>
      </c>
      <c r="MB62" s="43" t="n">
        <v>10</v>
      </c>
      <c r="MC62" s="43"/>
      <c r="MD62" s="43" t="n">
        <v>4</v>
      </c>
      <c r="ME62" s="43"/>
      <c r="MH62" s="43" t="n">
        <v>14</v>
      </c>
      <c r="MI62" s="43" t="n">
        <v>4</v>
      </c>
      <c r="MJ62" s="43"/>
      <c r="MK62" s="43"/>
      <c r="ML62" s="43"/>
      <c r="MM62" s="43" t="n">
        <v>14</v>
      </c>
      <c r="MN62" s="43"/>
      <c r="MO62" s="43" t="n">
        <v>0.3</v>
      </c>
      <c r="MP62" s="43"/>
      <c r="MS62" s="46" t="n">
        <v>1524</v>
      </c>
      <c r="MT62" s="43" t="n">
        <v>136</v>
      </c>
      <c r="MU62" s="43" t="n">
        <v>9</v>
      </c>
      <c r="MV62" s="43" t="n">
        <v>2</v>
      </c>
      <c r="MW62" s="43" t="n">
        <v>229</v>
      </c>
      <c r="MX62" s="46" t="n">
        <v>1286</v>
      </c>
      <c r="MY62" s="43" t="n">
        <v>11</v>
      </c>
      <c r="MZ62" s="43" t="n">
        <v>22</v>
      </c>
      <c r="NA62" s="43" t="n">
        <v>0.1</v>
      </c>
      <c r="ND62" s="43" t="n">
        <v>8</v>
      </c>
      <c r="NE62" s="43" t="n">
        <v>0</v>
      </c>
      <c r="NF62" s="43"/>
      <c r="NG62" s="43"/>
      <c r="NH62" s="43"/>
      <c r="NI62" s="43" t="n">
        <v>8</v>
      </c>
      <c r="NJ62" s="43"/>
      <c r="NK62" s="43" t="n">
        <v>1</v>
      </c>
      <c r="NL62" s="43"/>
      <c r="NO62" s="43" t="n">
        <v>107</v>
      </c>
      <c r="NP62" s="43" t="n">
        <v>4</v>
      </c>
      <c r="NQ62" s="43"/>
      <c r="NR62" s="43"/>
      <c r="NS62" s="43" t="n">
        <v>21</v>
      </c>
      <c r="NT62" s="43" t="n">
        <v>86</v>
      </c>
      <c r="NU62" s="43" t="n">
        <v>1</v>
      </c>
      <c r="NV62" s="43" t="n">
        <v>6</v>
      </c>
      <c r="NW62" s="43"/>
      <c r="NZ62" s="43" t="n">
        <v>203</v>
      </c>
      <c r="OA62" s="43" t="n">
        <v>15</v>
      </c>
      <c r="OB62" s="43"/>
      <c r="OC62" s="43"/>
      <c r="OD62" s="43" t="n">
        <v>55</v>
      </c>
      <c r="OE62" s="43" t="n">
        <v>148</v>
      </c>
      <c r="OF62" s="43" t="n">
        <v>3</v>
      </c>
      <c r="OG62" s="43" t="n">
        <v>2</v>
      </c>
      <c r="OH62" s="43"/>
      <c r="OK62" s="43" t="n">
        <v>127</v>
      </c>
      <c r="OL62" s="43" t="n">
        <v>1</v>
      </c>
      <c r="OM62" s="43" t="n">
        <v>1</v>
      </c>
      <c r="ON62" s="43"/>
      <c r="OO62" s="43" t="n">
        <v>38</v>
      </c>
      <c r="OP62" s="43" t="n">
        <v>88</v>
      </c>
      <c r="OQ62" s="43" t="n">
        <v>3</v>
      </c>
      <c r="OR62" s="43" t="n">
        <v>290</v>
      </c>
      <c r="OS62" s="43" t="n">
        <v>2</v>
      </c>
      <c r="OV62" s="43" t="n">
        <v>630</v>
      </c>
      <c r="OW62" s="43" t="n">
        <v>83</v>
      </c>
      <c r="OX62" s="43" t="n">
        <v>46</v>
      </c>
      <c r="OY62" s="43" t="n">
        <v>4</v>
      </c>
      <c r="OZ62" s="43" t="n">
        <v>152</v>
      </c>
      <c r="PA62" s="43" t="n">
        <v>432</v>
      </c>
      <c r="PB62" s="43"/>
      <c r="PC62" s="43" t="n">
        <v>16</v>
      </c>
      <c r="PD62" s="43" t="n">
        <v>1</v>
      </c>
      <c r="PG62" s="46" t="n">
        <v>10827</v>
      </c>
      <c r="PH62" s="46" t="n">
        <v>1610</v>
      </c>
      <c r="PI62" s="43" t="n">
        <v>168</v>
      </c>
      <c r="PJ62" s="43" t="n">
        <v>37</v>
      </c>
      <c r="PK62" s="43" t="n">
        <v>162</v>
      </c>
      <c r="PL62" s="46" t="n">
        <v>10497</v>
      </c>
      <c r="PM62" s="43" t="n">
        <v>568</v>
      </c>
      <c r="PN62" s="43" t="n">
        <v>128</v>
      </c>
      <c r="PO62" s="43" t="n">
        <v>2</v>
      </c>
      <c r="PR62" s="43" t="n">
        <v>9</v>
      </c>
      <c r="PS62" s="43" t="n">
        <v>0</v>
      </c>
      <c r="PT62" s="43" t="n">
        <v>2</v>
      </c>
      <c r="PU62" s="43" t="n">
        <v>1</v>
      </c>
      <c r="PV62" s="43"/>
      <c r="PW62" s="43" t="n">
        <v>7</v>
      </c>
      <c r="PX62" s="43"/>
      <c r="PY62" s="43" t="n">
        <v>0.5</v>
      </c>
      <c r="PZ62" s="43" t="n">
        <v>0.1</v>
      </c>
      <c r="QC62" s="43" t="n">
        <v>268</v>
      </c>
      <c r="QD62" s="43" t="n">
        <v>9</v>
      </c>
      <c r="QE62" s="43" t="n">
        <v>5</v>
      </c>
      <c r="QF62" s="43" t="n">
        <v>2</v>
      </c>
      <c r="QG62" s="43" t="n">
        <v>26</v>
      </c>
      <c r="QH62" s="43" t="n">
        <v>237</v>
      </c>
      <c r="QI62" s="43" t="n">
        <v>3</v>
      </c>
      <c r="QJ62" s="43" t="n">
        <v>26</v>
      </c>
      <c r="QK62" s="43" t="n">
        <v>0.5</v>
      </c>
      <c r="QN62" s="43" t="n">
        <v>446</v>
      </c>
      <c r="QO62" s="43" t="n">
        <v>8</v>
      </c>
      <c r="QP62" s="43" t="n">
        <v>11</v>
      </c>
      <c r="QQ62" s="43" t="n">
        <v>1</v>
      </c>
      <c r="QR62" s="43" t="n">
        <v>35</v>
      </c>
      <c r="QS62" s="43" t="n">
        <v>400</v>
      </c>
      <c r="QT62" s="43" t="n">
        <v>3</v>
      </c>
      <c r="QU62" s="43" t="n">
        <v>65</v>
      </c>
      <c r="QV62" s="43" t="n">
        <v>2</v>
      </c>
      <c r="QY62" s="46" t="n">
        <v>4695</v>
      </c>
      <c r="QZ62" s="43" t="n">
        <v>448</v>
      </c>
      <c r="RA62" s="43" t="n">
        <v>16</v>
      </c>
      <c r="RB62" s="43" t="n">
        <v>1</v>
      </c>
      <c r="RC62" s="43" t="n">
        <v>134</v>
      </c>
      <c r="RD62" s="46" t="n">
        <v>4545</v>
      </c>
      <c r="RE62" s="43" t="n">
        <v>66</v>
      </c>
      <c r="RF62" s="43" t="n">
        <v>542</v>
      </c>
      <c r="RG62" s="43" t="n">
        <v>2</v>
      </c>
      <c r="RJ62" s="43" t="n">
        <v>116</v>
      </c>
      <c r="RK62" s="43" t="n">
        <v>8</v>
      </c>
      <c r="RL62" s="43" t="n">
        <v>1</v>
      </c>
      <c r="RM62" s="43"/>
      <c r="RN62" s="43" t="n">
        <v>18</v>
      </c>
      <c r="RO62" s="43" t="n">
        <v>97</v>
      </c>
      <c r="RP62" s="43"/>
      <c r="RQ62" s="43" t="n">
        <v>23</v>
      </c>
      <c r="RR62" s="43" t="n">
        <v>0.2</v>
      </c>
      <c r="SF62" s="43" t="n">
        <v>179</v>
      </c>
      <c r="SG62" s="43" t="n">
        <v>12</v>
      </c>
      <c r="SH62" s="43"/>
      <c r="SI62" s="43"/>
      <c r="SJ62" s="43" t="n">
        <v>29</v>
      </c>
      <c r="SK62" s="43" t="n">
        <v>150</v>
      </c>
      <c r="SL62" s="43" t="n">
        <v>3</v>
      </c>
      <c r="SM62" s="43" t="n">
        <v>35</v>
      </c>
      <c r="SN62" s="43"/>
      <c r="SQ62" s="43" t="n">
        <v>611</v>
      </c>
      <c r="SR62" s="43" t="n">
        <v>41</v>
      </c>
      <c r="SS62" s="43" t="n">
        <v>5</v>
      </c>
      <c r="ST62" s="43" t="n">
        <v>2</v>
      </c>
      <c r="SU62" s="43" t="n">
        <v>61</v>
      </c>
      <c r="SV62" s="43" t="n">
        <v>545</v>
      </c>
      <c r="SW62" s="43" t="n">
        <v>2</v>
      </c>
      <c r="SX62" s="43" t="n">
        <v>62</v>
      </c>
      <c r="SY62" s="43" t="n">
        <v>0.5</v>
      </c>
      <c r="TB62" s="43" t="n">
        <v>266</v>
      </c>
      <c r="TC62" s="43" t="n">
        <v>11</v>
      </c>
      <c r="TD62" s="43"/>
      <c r="TE62" s="43"/>
      <c r="TF62" s="43" t="n">
        <v>72</v>
      </c>
      <c r="TG62" s="43" t="n">
        <v>194</v>
      </c>
      <c r="TH62" s="43" t="n">
        <v>13</v>
      </c>
      <c r="TI62" s="43" t="n">
        <v>62</v>
      </c>
      <c r="TJ62" s="43"/>
      <c r="TM62" s="46" t="n">
        <v>1212</v>
      </c>
      <c r="TN62" s="43" t="n">
        <v>56</v>
      </c>
      <c r="TO62" s="43" t="n">
        <v>43</v>
      </c>
      <c r="TP62" s="43" t="n">
        <v>5</v>
      </c>
      <c r="TQ62" s="43" t="n">
        <v>52</v>
      </c>
      <c r="TR62" s="46" t="n">
        <v>1117</v>
      </c>
      <c r="TS62" s="43" t="n">
        <v>72</v>
      </c>
      <c r="TT62" s="43" t="n">
        <v>116</v>
      </c>
      <c r="TU62" s="43" t="n">
        <v>4</v>
      </c>
      <c r="TX62" s="43" t="n">
        <v>230</v>
      </c>
      <c r="TY62" s="43" t="n">
        <v>16</v>
      </c>
      <c r="TZ62" s="43" t="n">
        <v>7</v>
      </c>
      <c r="UA62" s="43" t="n">
        <v>1</v>
      </c>
      <c r="UB62" s="43" t="n">
        <v>22</v>
      </c>
      <c r="UC62" s="43" t="n">
        <v>201</v>
      </c>
      <c r="UD62" s="43" t="n">
        <v>3</v>
      </c>
      <c r="UE62" s="43" t="n">
        <v>190</v>
      </c>
      <c r="UF62" s="43" t="n">
        <v>6</v>
      </c>
      <c r="UT62" s="43" t="n">
        <v>49</v>
      </c>
      <c r="UU62" s="43" t="n">
        <v>1</v>
      </c>
      <c r="UV62" s="43" t="n">
        <v>5</v>
      </c>
      <c r="UW62" s="43"/>
      <c r="UX62" s="43" t="n">
        <v>19</v>
      </c>
      <c r="UY62" s="43" t="n">
        <v>25</v>
      </c>
      <c r="UZ62" s="43" t="n">
        <v>1</v>
      </c>
      <c r="VA62" s="43" t="n">
        <v>0.3</v>
      </c>
      <c r="VB62" s="43" t="n">
        <v>0.03</v>
      </c>
      <c r="VE62" s="43" t="n">
        <v>170</v>
      </c>
      <c r="VF62" s="43" t="n">
        <v>50</v>
      </c>
      <c r="VG62" s="43" t="n">
        <v>4</v>
      </c>
      <c r="VH62" s="43"/>
      <c r="VI62" s="43" t="n">
        <v>2</v>
      </c>
      <c r="VJ62" s="43" t="n">
        <v>164</v>
      </c>
      <c r="VK62" s="43"/>
      <c r="VL62" s="43" t="n">
        <v>4</v>
      </c>
      <c r="VM62" s="43" t="n">
        <v>0.1</v>
      </c>
      <c r="VP62" s="43" t="n">
        <v>122</v>
      </c>
      <c r="VQ62" s="43" t="n">
        <v>5</v>
      </c>
      <c r="VR62" s="43" t="n">
        <v>2</v>
      </c>
      <c r="VS62" s="43" t="n">
        <v>1</v>
      </c>
      <c r="VT62" s="43" t="n">
        <v>15</v>
      </c>
      <c r="VU62" s="43" t="n">
        <v>105</v>
      </c>
      <c r="VV62" s="43" t="n">
        <v>5</v>
      </c>
      <c r="VW62" s="43" t="n">
        <v>6</v>
      </c>
      <c r="VX62" s="43" t="n">
        <v>0.09</v>
      </c>
      <c r="WA62" s="43" t="n">
        <v>17</v>
      </c>
      <c r="WB62" s="43"/>
      <c r="WC62" s="43"/>
      <c r="WD62" s="43"/>
      <c r="WE62" s="43" t="n">
        <v>13</v>
      </c>
      <c r="WF62" s="43" t="n">
        <v>4</v>
      </c>
      <c r="WG62" s="43"/>
      <c r="WH62" s="43" t="n">
        <v>31</v>
      </c>
      <c r="WI62" s="43"/>
      <c r="WL62" s="43" t="n">
        <v>5</v>
      </c>
      <c r="WM62" s="43"/>
      <c r="WN62" s="43"/>
      <c r="WO62" s="43"/>
      <c r="WP62" s="43" t="n">
        <v>1</v>
      </c>
      <c r="WQ62" s="43" t="n">
        <v>4</v>
      </c>
      <c r="WR62" s="43"/>
      <c r="WS62" s="43" t="n">
        <v>0.2</v>
      </c>
      <c r="WT62" s="43"/>
      <c r="WW62" s="43" t="n">
        <v>4</v>
      </c>
      <c r="WX62" s="43"/>
      <c r="WY62" s="43"/>
      <c r="WZ62" s="43"/>
      <c r="XA62" s="43"/>
      <c r="XB62" s="43" t="n">
        <v>4</v>
      </c>
      <c r="XC62" s="43"/>
      <c r="XD62" s="43" t="n">
        <v>5</v>
      </c>
      <c r="XE62" s="43"/>
      <c r="XH62" s="43" t="n">
        <v>302</v>
      </c>
      <c r="XI62" s="43" t="n">
        <v>18</v>
      </c>
      <c r="XJ62" s="43" t="n">
        <v>1</v>
      </c>
      <c r="XK62" s="43"/>
      <c r="XL62" s="43" t="n">
        <v>21</v>
      </c>
      <c r="XM62" s="43" t="n">
        <v>280</v>
      </c>
      <c r="XN62" s="43"/>
      <c r="XO62" s="43" t="n">
        <v>16</v>
      </c>
      <c r="XP62" s="43" t="n">
        <v>0.05</v>
      </c>
      <c r="XS62" s="43" t="n">
        <v>149</v>
      </c>
      <c r="XT62" s="43" t="n">
        <v>5</v>
      </c>
      <c r="XU62" s="43" t="n">
        <v>2</v>
      </c>
      <c r="XV62" s="43"/>
      <c r="XW62" s="43" t="n">
        <v>7</v>
      </c>
      <c r="XX62" s="43" t="n">
        <v>140</v>
      </c>
      <c r="XY62" s="43" t="n">
        <v>8</v>
      </c>
      <c r="XZ62" s="43" t="n">
        <v>4</v>
      </c>
      <c r="YA62" s="43" t="n">
        <v>0.06</v>
      </c>
      <c r="YZ62" s="43" t="n">
        <v>94</v>
      </c>
      <c r="ZA62" s="43" t="n">
        <v>10</v>
      </c>
      <c r="ZB62" s="43"/>
      <c r="ZC62" s="43"/>
      <c r="ZD62" s="43" t="n">
        <v>3</v>
      </c>
      <c r="ZE62" s="43" t="n">
        <v>91</v>
      </c>
      <c r="ZF62" s="43"/>
      <c r="ZG62" s="43" t="n">
        <v>14</v>
      </c>
      <c r="ZH62" s="43"/>
      <c r="ZK62" s="43" t="n">
        <v>548</v>
      </c>
      <c r="ZL62" s="43" t="n">
        <v>73</v>
      </c>
      <c r="ZM62" s="43" t="n">
        <v>13</v>
      </c>
      <c r="ZN62" s="43" t="n">
        <v>3</v>
      </c>
      <c r="ZO62" s="43" t="n">
        <v>8</v>
      </c>
      <c r="ZP62" s="43" t="n">
        <v>527</v>
      </c>
      <c r="ZQ62" s="43"/>
      <c r="ZR62" s="43" t="n">
        <v>13</v>
      </c>
      <c r="ZS62" s="43" t="n">
        <v>0.3</v>
      </c>
      <c r="ZV62" s="43" t="n">
        <v>152</v>
      </c>
      <c r="ZW62" s="43" t="n">
        <v>58</v>
      </c>
      <c r="ZX62" s="43"/>
      <c r="ZY62" s="43"/>
      <c r="ZZ62" s="43" t="n">
        <v>32</v>
      </c>
      <c r="AAA62" s="43" t="n">
        <v>120</v>
      </c>
      <c r="AAB62" s="43" t="n">
        <v>2</v>
      </c>
      <c r="AAC62" s="43" t="n">
        <v>16</v>
      </c>
      <c r="AAD62" s="43"/>
      <c r="AAG62" s="43" t="n">
        <v>103</v>
      </c>
      <c r="AAH62" s="43" t="n">
        <v>12</v>
      </c>
      <c r="AAI62" s="43"/>
      <c r="AAJ62" s="43"/>
      <c r="AAK62" s="43" t="n">
        <v>20</v>
      </c>
      <c r="AAL62" s="43" t="n">
        <v>83</v>
      </c>
      <c r="AAM62" s="43" t="n">
        <v>6</v>
      </c>
      <c r="AAN62" s="43" t="n">
        <v>26</v>
      </c>
      <c r="AAO62" s="43"/>
      <c r="AAR62" s="43" t="n">
        <v>273</v>
      </c>
      <c r="AAS62" s="43" t="n">
        <v>64</v>
      </c>
      <c r="AAT62" s="43" t="n">
        <v>4</v>
      </c>
      <c r="AAU62" s="43"/>
      <c r="AAV62" s="43" t="n">
        <v>26</v>
      </c>
      <c r="AAW62" s="43" t="n">
        <v>243</v>
      </c>
      <c r="AAX62" s="43" t="n">
        <v>23</v>
      </c>
      <c r="AAY62" s="43" t="n">
        <v>27</v>
      </c>
      <c r="AAZ62" s="43" t="n">
        <v>0.4</v>
      </c>
      <c r="ABC62" s="43" t="n">
        <v>482</v>
      </c>
      <c r="ABD62" s="43" t="n">
        <v>58</v>
      </c>
      <c r="ABE62" s="43" t="n">
        <v>3</v>
      </c>
      <c r="ABF62" s="43"/>
      <c r="ABG62" s="43" t="n">
        <v>30</v>
      </c>
      <c r="ABH62" s="43" t="n">
        <v>449</v>
      </c>
      <c r="ABI62" s="43" t="n">
        <v>15</v>
      </c>
      <c r="ABJ62" s="43" t="n">
        <v>163</v>
      </c>
      <c r="ABK62" s="43" t="n">
        <v>1</v>
      </c>
      <c r="ABN62" s="6" t="n">
        <v>298</v>
      </c>
      <c r="ABO62" s="47" t="n">
        <v>35</v>
      </c>
      <c r="ABP62" s="6" t="n">
        <v>2</v>
      </c>
      <c r="ABQ62" s="6"/>
      <c r="ABR62" s="6" t="n">
        <v>15</v>
      </c>
      <c r="ABS62" s="6" t="n">
        <v>281</v>
      </c>
      <c r="ABT62" s="6" t="n">
        <v>44</v>
      </c>
      <c r="ABU62" s="6" t="n">
        <v>74</v>
      </c>
      <c r="ABV62" s="6" t="n">
        <v>0.5</v>
      </c>
      <c r="ABY62" s="6" t="n">
        <v>491</v>
      </c>
      <c r="ABZ62" s="47" t="n">
        <v>31</v>
      </c>
      <c r="ACA62" s="6" t="n">
        <v>7</v>
      </c>
      <c r="ACB62" s="6"/>
      <c r="ACC62" s="6" t="n">
        <v>7</v>
      </c>
      <c r="ACD62" s="6" t="n">
        <v>477</v>
      </c>
      <c r="ACE62" s="6" t="n">
        <v>5</v>
      </c>
      <c r="ACF62" s="6" t="n">
        <v>180</v>
      </c>
      <c r="ACG62" s="6" t="n">
        <v>3</v>
      </c>
      <c r="ACJ62" s="6" t="n">
        <v>715</v>
      </c>
      <c r="ACK62" s="47" t="n">
        <v>36</v>
      </c>
      <c r="ACL62" s="6" t="n">
        <v>3</v>
      </c>
      <c r="ACM62" s="6" t="n">
        <v>0</v>
      </c>
      <c r="ACN62" s="6" t="n">
        <v>20</v>
      </c>
      <c r="ACO62" s="6" t="n">
        <v>692</v>
      </c>
      <c r="ACP62" s="6" t="n">
        <v>10</v>
      </c>
      <c r="ACQ62" s="6" t="n">
        <v>539</v>
      </c>
      <c r="ACR62" s="6" t="n">
        <v>2</v>
      </c>
      <c r="ACU62" s="6" t="n">
        <v>376</v>
      </c>
      <c r="ACV62" s="47" t="n">
        <v>29</v>
      </c>
      <c r="ACW62" s="6"/>
      <c r="ACX62" s="6"/>
      <c r="ACY62" s="6" t="n">
        <v>1</v>
      </c>
      <c r="ACZ62" s="6" t="n">
        <v>375</v>
      </c>
      <c r="ADA62" s="6" t="n">
        <v>3</v>
      </c>
      <c r="ADB62" s="6" t="n">
        <v>199</v>
      </c>
      <c r="ADC62" s="6"/>
      <c r="ADF62" s="8" t="n">
        <v>2976</v>
      </c>
      <c r="ADG62" s="47" t="n">
        <v>201</v>
      </c>
      <c r="ADH62" s="6" t="n">
        <v>23</v>
      </c>
      <c r="ADI62" s="48" t="n">
        <v>7</v>
      </c>
      <c r="ADJ62" s="6" t="n">
        <v>25</v>
      </c>
      <c r="ADK62" s="8" t="n">
        <v>2928</v>
      </c>
      <c r="ADL62" s="6" t="n">
        <v>52</v>
      </c>
      <c r="ADM62" s="6" t="n">
        <v>278</v>
      </c>
      <c r="ADN62" s="6" t="n">
        <v>2</v>
      </c>
      <c r="ADP62" s="2" t="n">
        <v>0</v>
      </c>
      <c r="ADQ62" s="6" t="n">
        <v>336</v>
      </c>
      <c r="ADR62" s="47" t="n">
        <v>22</v>
      </c>
      <c r="ADS62" s="6"/>
      <c r="ADT62" s="6"/>
      <c r="ADU62" s="6" t="n">
        <v>7</v>
      </c>
      <c r="ADV62" s="6" t="n">
        <v>329</v>
      </c>
      <c r="ADW62" s="6" t="n">
        <v>1</v>
      </c>
      <c r="ADX62" s="6" t="n">
        <v>62</v>
      </c>
      <c r="ADY62" s="6"/>
      <c r="AEB62" s="6" t="n">
        <v>447</v>
      </c>
      <c r="AEC62" s="47" t="n">
        <v>39</v>
      </c>
      <c r="AED62" s="6" t="n">
        <v>15</v>
      </c>
      <c r="AEE62" s="48" t="n">
        <v>2</v>
      </c>
      <c r="AEF62" s="6" t="n">
        <v>34</v>
      </c>
      <c r="AEG62" s="6" t="n">
        <v>398</v>
      </c>
      <c r="AEH62" s="6" t="n">
        <v>6</v>
      </c>
      <c r="AEI62" s="6" t="n">
        <v>46</v>
      </c>
      <c r="AEJ62" s="6" t="n">
        <v>2</v>
      </c>
      <c r="AEM62" s="6" t="n">
        <v>756</v>
      </c>
      <c r="AEN62" s="47" t="n">
        <v>26</v>
      </c>
      <c r="AEO62" s="6" t="n">
        <v>11</v>
      </c>
      <c r="AEP62" s="6"/>
      <c r="AEQ62" s="6" t="n">
        <v>10</v>
      </c>
      <c r="AER62" s="6" t="n">
        <v>735</v>
      </c>
      <c r="AES62" s="6" t="n">
        <v>28</v>
      </c>
      <c r="AET62" s="6" t="n">
        <v>364</v>
      </c>
      <c r="AEU62" s="6" t="n">
        <v>5</v>
      </c>
      <c r="AEX62" s="6" t="n">
        <v>790</v>
      </c>
      <c r="AEY62" s="47" t="n">
        <v>77</v>
      </c>
      <c r="AEZ62" s="6" t="n">
        <v>6</v>
      </c>
      <c r="AFA62" s="6"/>
      <c r="AFB62" s="6" t="n">
        <v>67</v>
      </c>
      <c r="AFC62" s="6" t="n">
        <v>717</v>
      </c>
      <c r="AFD62" s="6" t="n">
        <v>27</v>
      </c>
      <c r="AFE62" s="6" t="n">
        <v>192</v>
      </c>
      <c r="AFF62" s="6" t="n">
        <v>1</v>
      </c>
      <c r="AFI62" s="6" t="n">
        <v>358</v>
      </c>
      <c r="AFJ62" s="47" t="n">
        <v>35</v>
      </c>
      <c r="AFK62" s="6" t="n">
        <v>9</v>
      </c>
      <c r="AFL62" s="48" t="n">
        <v>3</v>
      </c>
      <c r="AFM62" s="6" t="n">
        <v>17</v>
      </c>
      <c r="AFN62" s="6" t="n">
        <v>332</v>
      </c>
      <c r="AFO62" s="6" t="n">
        <v>1</v>
      </c>
      <c r="AFP62" s="6" t="n">
        <v>109</v>
      </c>
      <c r="AFQ62" s="6" t="n">
        <v>3</v>
      </c>
      <c r="AFT62" s="6" t="n">
        <v>91</v>
      </c>
      <c r="AFU62" s="47" t="n">
        <v>6</v>
      </c>
      <c r="AFV62" s="6" t="n">
        <v>1</v>
      </c>
      <c r="AFW62" s="6"/>
      <c r="AFX62" s="6"/>
      <c r="AFY62" s="6" t="n">
        <v>90</v>
      </c>
      <c r="AFZ62" s="6" t="n">
        <v>1</v>
      </c>
      <c r="AGA62" s="6" t="n">
        <v>145</v>
      </c>
      <c r="AGB62" s="6" t="n">
        <v>2</v>
      </c>
      <c r="AGE62" s="6" t="n">
        <v>785</v>
      </c>
      <c r="AGF62" s="47" t="n">
        <v>44</v>
      </c>
      <c r="AGG62" s="6" t="n">
        <v>16</v>
      </c>
      <c r="AGH62" s="48" t="n">
        <v>3</v>
      </c>
      <c r="AGI62" s="6" t="n">
        <v>42</v>
      </c>
      <c r="AGJ62" s="6" t="n">
        <v>727</v>
      </c>
      <c r="AGK62" s="6" t="n">
        <v>62</v>
      </c>
      <c r="AGL62" s="6" t="n">
        <v>90</v>
      </c>
      <c r="AGM62" s="6" t="n">
        <v>2</v>
      </c>
      <c r="AGP62" s="8" t="n">
        <v>2109</v>
      </c>
      <c r="AGQ62" s="47" t="n">
        <v>294</v>
      </c>
      <c r="AGR62" s="6" t="n">
        <v>65</v>
      </c>
      <c r="AGS62" s="48" t="n">
        <v>22</v>
      </c>
      <c r="AGT62" s="6" t="n">
        <v>209</v>
      </c>
      <c r="AGU62" s="8" t="n">
        <v>1835</v>
      </c>
      <c r="AGV62" s="6" t="n">
        <v>33</v>
      </c>
      <c r="AGW62" s="6" t="n">
        <v>110</v>
      </c>
      <c r="AGX62" s="6" t="n">
        <v>3</v>
      </c>
      <c r="AHA62" s="6" t="n">
        <v>359</v>
      </c>
      <c r="AHB62" s="47" t="n">
        <v>13</v>
      </c>
      <c r="AHC62" s="6" t="n">
        <v>8</v>
      </c>
      <c r="AHD62" s="6"/>
      <c r="AHE62" s="6" t="n">
        <v>17</v>
      </c>
      <c r="AHF62" s="6" t="n">
        <v>334</v>
      </c>
      <c r="AHG62" s="6" t="n">
        <v>13</v>
      </c>
      <c r="AHH62" s="6" t="n">
        <v>52</v>
      </c>
      <c r="AHI62" s="6" t="n">
        <v>1</v>
      </c>
      <c r="AHL62" s="6" t="n">
        <v>285</v>
      </c>
      <c r="AHM62" s="47" t="n">
        <v>26</v>
      </c>
      <c r="AHN62" s="6" t="n">
        <v>7</v>
      </c>
      <c r="AHO62" s="48" t="n">
        <v>1</v>
      </c>
      <c r="AHP62" s="6" t="n">
        <v>12</v>
      </c>
      <c r="AHQ62" s="6" t="n">
        <v>266</v>
      </c>
      <c r="AHR62" s="6" t="n">
        <v>1</v>
      </c>
      <c r="AHS62" s="6" t="n">
        <v>137</v>
      </c>
      <c r="AHT62" s="6" t="n">
        <v>3</v>
      </c>
      <c r="AHW62" s="6" t="n">
        <v>223</v>
      </c>
      <c r="AHX62" s="47" t="n">
        <v>11</v>
      </c>
      <c r="AHY62" s="6" t="n">
        <v>11</v>
      </c>
      <c r="AHZ62" s="48" t="n">
        <v>1</v>
      </c>
      <c r="AIA62" s="6" t="n">
        <v>44</v>
      </c>
      <c r="AIB62" s="6" t="n">
        <v>168</v>
      </c>
      <c r="AIC62" s="6" t="n">
        <v>7</v>
      </c>
      <c r="AID62" s="6" t="n">
        <v>77</v>
      </c>
      <c r="AIE62" s="6" t="n">
        <v>4</v>
      </c>
      <c r="AIH62" s="8" t="n">
        <v>7427</v>
      </c>
      <c r="AII62" s="95" t="n">
        <v>1147</v>
      </c>
      <c r="AIJ62" s="6" t="n">
        <v>84</v>
      </c>
      <c r="AIK62" s="48" t="n">
        <v>21</v>
      </c>
      <c r="AIL62" s="8" t="n">
        <v>1093</v>
      </c>
      <c r="AIM62" s="8" t="n">
        <v>6250</v>
      </c>
      <c r="AIN62" s="6" t="n">
        <v>120</v>
      </c>
      <c r="AIO62" s="6" t="n">
        <v>197</v>
      </c>
      <c r="AIP62" s="6" t="n">
        <v>2</v>
      </c>
      <c r="AIS62" s="8" t="n">
        <v>4579</v>
      </c>
      <c r="AIT62" s="47" t="n">
        <v>323</v>
      </c>
      <c r="AIU62" s="6" t="n">
        <v>159</v>
      </c>
      <c r="AIV62" s="48" t="n">
        <v>23</v>
      </c>
      <c r="AIW62" s="6" t="n">
        <v>120</v>
      </c>
      <c r="AIX62" s="8" t="n">
        <v>4300</v>
      </c>
      <c r="AIY62" s="6" t="n">
        <v>296</v>
      </c>
      <c r="AIZ62" s="6" t="n">
        <v>22</v>
      </c>
      <c r="AJA62" s="6" t="n">
        <v>0.7</v>
      </c>
      <c r="AJD62" s="8" t="n">
        <v>6408</v>
      </c>
      <c r="AJE62" s="47" t="n">
        <v>446</v>
      </c>
      <c r="AJF62" s="6" t="n">
        <v>140</v>
      </c>
      <c r="AJG62" s="48" t="n">
        <v>21</v>
      </c>
      <c r="AJH62" s="6" t="n">
        <v>43</v>
      </c>
      <c r="AJI62" s="8" t="n">
        <v>6225</v>
      </c>
      <c r="AJJ62" s="6" t="n">
        <v>164</v>
      </c>
      <c r="AJK62" s="6" t="n">
        <v>628</v>
      </c>
      <c r="AJL62" s="6" t="n">
        <v>14</v>
      </c>
      <c r="AJO62" s="8" t="n">
        <v>4359</v>
      </c>
      <c r="AJP62" s="47" t="n">
        <v>379</v>
      </c>
      <c r="AJQ62" s="6" t="n">
        <v>18</v>
      </c>
      <c r="AJR62" s="48" t="n">
        <v>2</v>
      </c>
      <c r="AJS62" s="6" t="n">
        <v>244</v>
      </c>
      <c r="AJT62" s="8" t="n">
        <v>4097</v>
      </c>
      <c r="AJU62" s="6" t="n">
        <v>28</v>
      </c>
      <c r="AJV62" s="6" t="n">
        <v>171</v>
      </c>
      <c r="AJW62" s="6" t="n">
        <v>0.7</v>
      </c>
      <c r="AJX62" s="2" t="n">
        <v>230000</v>
      </c>
      <c r="AJY62" s="2" t="n">
        <v>391000</v>
      </c>
      <c r="AJZ62" s="8" t="n">
        <v>2910</v>
      </c>
      <c r="AKA62" s="47" t="n">
        <v>295</v>
      </c>
      <c r="AKB62" s="6" t="n">
        <v>54</v>
      </c>
      <c r="AKC62" s="48" t="n">
        <v>8</v>
      </c>
      <c r="AKD62" s="6" t="n">
        <v>5</v>
      </c>
      <c r="AKE62" s="8" t="n">
        <v>2851</v>
      </c>
      <c r="AKF62" s="6" t="n">
        <v>84</v>
      </c>
      <c r="AKG62" s="6" t="n">
        <v>589</v>
      </c>
      <c r="AKH62" s="6" t="n">
        <v>11</v>
      </c>
      <c r="AKK62" s="8" t="n">
        <v>1962</v>
      </c>
      <c r="AKL62" s="47" t="n">
        <v>72</v>
      </c>
      <c r="AKM62" s="6" t="n">
        <v>60</v>
      </c>
      <c r="AKN62" s="48" t="n">
        <v>3</v>
      </c>
      <c r="AKO62" s="6" t="n">
        <v>3</v>
      </c>
      <c r="AKP62" s="8" t="n">
        <v>1899</v>
      </c>
      <c r="AKQ62" s="6" t="n">
        <v>58</v>
      </c>
      <c r="AKR62" s="6" t="n">
        <v>111</v>
      </c>
      <c r="AKS62" s="6" t="n">
        <v>3</v>
      </c>
      <c r="AKV62" s="8" t="n">
        <v>1988</v>
      </c>
      <c r="AKW62" s="47" t="n">
        <v>38</v>
      </c>
      <c r="AKX62" s="6" t="n">
        <v>22</v>
      </c>
      <c r="AKY62" s="48" t="n">
        <v>1</v>
      </c>
      <c r="AKZ62" s="6" t="n">
        <v>40</v>
      </c>
      <c r="ALA62" s="8" t="n">
        <v>1926</v>
      </c>
      <c r="ALB62" s="6" t="n">
        <v>25</v>
      </c>
      <c r="ALC62" s="8" t="n">
        <v>3176</v>
      </c>
      <c r="ALD62" s="6" t="n">
        <v>35</v>
      </c>
      <c r="ALG62" s="6" t="n">
        <v>993</v>
      </c>
      <c r="ALH62" s="47" t="n">
        <v>145</v>
      </c>
      <c r="ALI62" s="6" t="n">
        <v>20</v>
      </c>
      <c r="ALJ62" s="48" t="n">
        <v>4</v>
      </c>
      <c r="ALK62" s="6" t="n">
        <v>35</v>
      </c>
      <c r="ALL62" s="6" t="n">
        <v>938</v>
      </c>
      <c r="ALM62" s="6" t="n">
        <v>1</v>
      </c>
      <c r="ALN62" s="6" t="n">
        <v>8</v>
      </c>
      <c r="ALO62" s="6" t="n">
        <v>0.2</v>
      </c>
      <c r="ALR62" s="8" t="n">
        <v>1352</v>
      </c>
      <c r="ALS62" s="47" t="n">
        <v>112</v>
      </c>
      <c r="ALT62" s="6" t="n">
        <v>13</v>
      </c>
      <c r="ALU62" s="48" t="n">
        <v>2</v>
      </c>
      <c r="ALV62" s="6" t="n">
        <v>10</v>
      </c>
      <c r="ALW62" s="8" t="n">
        <v>1329</v>
      </c>
      <c r="ALX62" s="6" t="n">
        <v>49</v>
      </c>
      <c r="ALY62" s="6" t="n">
        <v>244</v>
      </c>
      <c r="ALZ62" s="6" t="n">
        <v>2</v>
      </c>
      <c r="AMC62" s="6" t="n">
        <v>989</v>
      </c>
      <c r="AMD62" s="6" t="n">
        <v>88</v>
      </c>
      <c r="AME62" s="6" t="n">
        <v>24</v>
      </c>
      <c r="AMF62" s="6" t="n">
        <v>7</v>
      </c>
      <c r="AMG62" s="6" t="n">
        <v>4</v>
      </c>
      <c r="AMH62" s="6" t="n">
        <v>961</v>
      </c>
      <c r="AMI62" s="6" t="n">
        <v>36</v>
      </c>
      <c r="AMJ62" s="6" t="n">
        <v>229</v>
      </c>
    </row>
    <row r="63" s="2" customFormat="true" ht="15.25" hidden="false" customHeight="false" outlineLevel="0" collapsed="false">
      <c r="A63" s="82" t="n">
        <v>43922</v>
      </c>
      <c r="B63" s="7" t="n">
        <v>854039</v>
      </c>
      <c r="C63" s="6" t="n">
        <f aca="false">(B63-B62)</f>
        <v>73533</v>
      </c>
      <c r="D63" s="7" t="n">
        <v>42014</v>
      </c>
      <c r="E63" s="6" t="n">
        <f aca="false">(D63-D62)</f>
        <v>4463</v>
      </c>
      <c r="F63" s="7" t="n">
        <v>176906</v>
      </c>
      <c r="G63" s="7" t="n">
        <v>635119</v>
      </c>
      <c r="H63" s="7" t="n">
        <v>32280</v>
      </c>
      <c r="J63" s="2" t="n">
        <v>771444</v>
      </c>
      <c r="K63" s="71" t="n">
        <f aca="false">J63-J62</f>
        <v>73394</v>
      </c>
      <c r="L63" s="2" t="n">
        <v>38700</v>
      </c>
      <c r="M63" s="71" t="n">
        <f aca="false">L63-L62</f>
        <v>4462</v>
      </c>
      <c r="N63" s="8" t="n">
        <v>9786</v>
      </c>
      <c r="O63" s="7" t="n">
        <v>125</v>
      </c>
      <c r="P63" s="6" t="n">
        <v>162</v>
      </c>
      <c r="Q63" s="7" t="n">
        <v>4</v>
      </c>
      <c r="R63" s="8" t="n">
        <v>5408</v>
      </c>
      <c r="S63" s="8" t="n">
        <v>4216</v>
      </c>
      <c r="T63" s="6" t="n">
        <v>55</v>
      </c>
      <c r="U63" s="6" t="n">
        <v>191</v>
      </c>
      <c r="V63" s="6" t="n">
        <v>3</v>
      </c>
      <c r="W63" s="106" t="n">
        <v>421547</v>
      </c>
      <c r="X63" s="6"/>
      <c r="Y63" s="8" t="n">
        <v>105792</v>
      </c>
      <c r="Z63" s="8" t="n">
        <v>4053</v>
      </c>
      <c r="AA63" s="8" t="n">
        <v>12428</v>
      </c>
      <c r="AB63" s="7" t="n">
        <v>837</v>
      </c>
      <c r="AC63" s="8" t="n">
        <v>15729</v>
      </c>
      <c r="AD63" s="8" t="n">
        <v>77635</v>
      </c>
      <c r="AE63" s="8" t="n">
        <v>4023</v>
      </c>
      <c r="AF63" s="8" t="n">
        <v>1750</v>
      </c>
      <c r="AG63" s="6" t="n">
        <v>206</v>
      </c>
      <c r="AH63" s="94" t="n">
        <v>506968</v>
      </c>
      <c r="AI63" s="6"/>
      <c r="AJ63" s="8" t="n">
        <v>44605</v>
      </c>
      <c r="AK63" s="8" t="n">
        <v>3110</v>
      </c>
      <c r="AL63" s="8" t="n">
        <v>2898</v>
      </c>
      <c r="AM63" s="7" t="n">
        <v>141</v>
      </c>
      <c r="AN63" s="8" t="n">
        <v>14656</v>
      </c>
      <c r="AO63" s="8" t="n">
        <v>27051</v>
      </c>
      <c r="AP63" s="8" t="n">
        <v>3703</v>
      </c>
      <c r="AQ63" s="6" t="n">
        <v>531</v>
      </c>
      <c r="AR63" s="6" t="n">
        <v>35</v>
      </c>
      <c r="AS63" s="11"/>
      <c r="AT63" s="6"/>
      <c r="AU63" s="8" t="n">
        <v>52128</v>
      </c>
      <c r="AV63" s="8" t="n">
        <v>7578</v>
      </c>
      <c r="AW63" s="8" t="n">
        <v>3523</v>
      </c>
      <c r="AX63" s="7" t="n">
        <v>499</v>
      </c>
      <c r="AY63" s="8" t="n">
        <v>9444</v>
      </c>
      <c r="AZ63" s="8" t="n">
        <v>39161</v>
      </c>
      <c r="BA63" s="8" t="n">
        <v>5565</v>
      </c>
      <c r="BB63" s="6" t="n">
        <v>798.608795534225</v>
      </c>
      <c r="BC63" s="6" t="n">
        <v>53.9728895539264</v>
      </c>
      <c r="BD63" s="108"/>
      <c r="BE63" s="6"/>
      <c r="BF63" s="8" t="n">
        <v>71690</v>
      </c>
      <c r="BG63" s="8" t="n">
        <v>4979</v>
      </c>
      <c r="BH63" s="6" t="n">
        <v>774</v>
      </c>
      <c r="BI63" s="7" t="n">
        <v>129</v>
      </c>
      <c r="BJ63" s="8" t="n">
        <v>16100</v>
      </c>
      <c r="BK63" s="8" t="n">
        <v>54816</v>
      </c>
      <c r="BL63" s="8" t="n">
        <v>2675</v>
      </c>
      <c r="BM63" s="6" t="n">
        <v>856</v>
      </c>
      <c r="BN63" s="6" t="n">
        <v>9</v>
      </c>
      <c r="BO63" s="108"/>
      <c r="BP63" s="6"/>
      <c r="BQ63" s="8" t="n">
        <v>95923</v>
      </c>
      <c r="BR63" s="8" t="n">
        <v>7967</v>
      </c>
      <c r="BS63" s="8" t="n">
        <v>8464</v>
      </c>
      <c r="BT63" s="7" t="n">
        <v>748</v>
      </c>
      <c r="BU63" s="8" t="n">
        <v>19259</v>
      </c>
      <c r="BV63" s="8" t="n">
        <v>68200</v>
      </c>
      <c r="BW63" s="8" t="n">
        <v>5607</v>
      </c>
      <c r="BX63" s="8" t="n">
        <v>2052</v>
      </c>
      <c r="BY63" s="6" t="n">
        <v>181</v>
      </c>
      <c r="BZ63" s="108"/>
      <c r="CA63" s="6"/>
      <c r="CB63" s="8" t="n">
        <v>1953</v>
      </c>
      <c r="CC63" s="6" t="n">
        <v>87</v>
      </c>
      <c r="CD63" s="6" t="n">
        <v>56</v>
      </c>
      <c r="CE63" s="6" t="n">
        <v>2</v>
      </c>
      <c r="CF63" s="6" t="n">
        <v>424</v>
      </c>
      <c r="CG63" s="8" t="n">
        <v>1473</v>
      </c>
      <c r="CH63" s="6" t="n">
        <v>56</v>
      </c>
      <c r="CI63" s="6" t="n">
        <v>15</v>
      </c>
      <c r="CJ63" s="6" t="n">
        <v>0.4</v>
      </c>
      <c r="CK63" s="11" t="n">
        <v>34508</v>
      </c>
      <c r="CL63" s="6"/>
      <c r="CM63" s="8" t="n">
        <v>185270</v>
      </c>
      <c r="CN63" s="8" t="n">
        <v>24926</v>
      </c>
      <c r="CO63" s="8" t="n">
        <v>3780</v>
      </c>
      <c r="CP63" s="7" t="n">
        <v>827</v>
      </c>
      <c r="CQ63" s="8" t="n">
        <v>6347</v>
      </c>
      <c r="CR63" s="8" t="n">
        <v>175143</v>
      </c>
      <c r="CS63" s="8" t="n">
        <v>3981</v>
      </c>
      <c r="CT63" s="6" t="n">
        <v>560</v>
      </c>
      <c r="CU63" s="6" t="n">
        <v>11</v>
      </c>
      <c r="CV63" s="11" t="n">
        <v>1048971</v>
      </c>
      <c r="CW63" s="6"/>
      <c r="CX63" s="8" t="n">
        <v>16605</v>
      </c>
      <c r="CY63" s="7" t="n">
        <v>683</v>
      </c>
      <c r="CZ63" s="6" t="n">
        <v>433</v>
      </c>
      <c r="DA63" s="7" t="n">
        <v>74</v>
      </c>
      <c r="DB63" s="8" t="n">
        <v>1823</v>
      </c>
      <c r="DC63" s="8" t="n">
        <v>14349</v>
      </c>
      <c r="DD63" s="6" t="n">
        <v>301</v>
      </c>
      <c r="DE63" s="8" t="n">
        <v>1919</v>
      </c>
      <c r="DF63" s="6" t="n">
        <v>50</v>
      </c>
      <c r="DG63" s="11"/>
      <c r="DH63" s="6"/>
      <c r="DI63" s="8" t="n">
        <v>25150</v>
      </c>
      <c r="DJ63" s="8" t="n">
        <v>3009</v>
      </c>
      <c r="DK63" s="8" t="n">
        <v>1789</v>
      </c>
      <c r="DL63" s="7" t="n">
        <v>381</v>
      </c>
      <c r="DM63" s="6" t="n">
        <v>135</v>
      </c>
      <c r="DN63" s="8" t="n">
        <v>23226</v>
      </c>
      <c r="DO63" s="6" t="n">
        <v>163</v>
      </c>
      <c r="DP63" s="6" t="n">
        <v>370</v>
      </c>
      <c r="DQ63" s="6" t="n">
        <v>26</v>
      </c>
      <c r="DR63" s="108"/>
      <c r="DS63" s="6"/>
      <c r="DT63" s="8" t="n">
        <v>4435</v>
      </c>
      <c r="DU63" s="7" t="n">
        <v>407</v>
      </c>
      <c r="DV63" s="6" t="n">
        <v>180</v>
      </c>
      <c r="DW63" s="7" t="n">
        <v>34</v>
      </c>
      <c r="DX63" s="6" t="n">
        <v>16</v>
      </c>
      <c r="DY63" s="8" t="n">
        <v>4239</v>
      </c>
      <c r="DZ63" s="6" t="n">
        <v>358</v>
      </c>
      <c r="EA63" s="6" t="n">
        <v>439</v>
      </c>
      <c r="EB63" s="6" t="n">
        <v>18</v>
      </c>
      <c r="ED63" s="6"/>
      <c r="EE63" s="8" t="n">
        <v>12595</v>
      </c>
      <c r="EF63" s="7" t="n">
        <v>845</v>
      </c>
      <c r="EG63" s="8" t="n">
        <v>1039</v>
      </c>
      <c r="EH63" s="7" t="n">
        <v>175</v>
      </c>
      <c r="EI63" s="6" t="n">
        <v>250</v>
      </c>
      <c r="EJ63" s="8" t="n">
        <v>11306</v>
      </c>
      <c r="EK63" s="8" t="n">
        <v>1053</v>
      </c>
      <c r="EL63" s="6" t="n">
        <v>735</v>
      </c>
      <c r="EM63" s="6" t="n">
        <v>61</v>
      </c>
      <c r="EO63" s="6"/>
      <c r="EP63" s="8" t="n">
        <v>4641</v>
      </c>
      <c r="EQ63" s="7" t="n">
        <v>196</v>
      </c>
      <c r="ER63" s="6" t="n">
        <v>39</v>
      </c>
      <c r="ES63" s="7" t="n">
        <v>7</v>
      </c>
      <c r="ET63" s="6" t="n">
        <v>13</v>
      </c>
      <c r="EU63" s="8" t="n">
        <v>4589</v>
      </c>
      <c r="EV63" s="6" t="n">
        <v>97</v>
      </c>
      <c r="EW63" s="6" t="n">
        <v>856</v>
      </c>
      <c r="EX63" s="6" t="n">
        <v>7</v>
      </c>
      <c r="EZ63" s="6"/>
      <c r="FA63" s="8" t="n">
        <v>2860</v>
      </c>
      <c r="FB63" s="7" t="n">
        <v>283</v>
      </c>
      <c r="FC63" s="6" t="n">
        <v>90</v>
      </c>
      <c r="FD63" s="7" t="n">
        <v>13</v>
      </c>
      <c r="FE63" s="6" t="n">
        <v>1</v>
      </c>
      <c r="FF63" s="8" t="n">
        <v>2769</v>
      </c>
      <c r="FG63" s="6" t="n">
        <v>145</v>
      </c>
      <c r="FH63" s="6" t="n">
        <v>494</v>
      </c>
      <c r="FI63" s="6" t="n">
        <v>16</v>
      </c>
      <c r="FK63" s="6"/>
      <c r="FL63" s="8" t="n">
        <v>12775</v>
      </c>
      <c r="FM63" s="7" t="n">
        <v>876</v>
      </c>
      <c r="FN63" s="6" t="n">
        <v>705</v>
      </c>
      <c r="FO63" s="7" t="n">
        <v>192</v>
      </c>
      <c r="FP63" s="8" t="n">
        <v>1696</v>
      </c>
      <c r="FQ63" s="8" t="n">
        <v>10374</v>
      </c>
      <c r="FR63" s="8" t="n">
        <v>1021</v>
      </c>
      <c r="FS63" s="8" t="n">
        <v>1102</v>
      </c>
      <c r="FT63" s="6" t="n">
        <v>61</v>
      </c>
      <c r="FW63" s="8" t="n">
        <v>10180</v>
      </c>
      <c r="FX63" s="7" t="n">
        <v>583</v>
      </c>
      <c r="FY63" s="6" t="n">
        <v>128</v>
      </c>
      <c r="FZ63" s="7" t="n">
        <v>20</v>
      </c>
      <c r="GA63" s="8" t="n">
        <v>1095</v>
      </c>
      <c r="GB63" s="8" t="n">
        <v>8957</v>
      </c>
      <c r="GC63" s="6" t="n">
        <v>198</v>
      </c>
      <c r="GD63" s="8" t="n">
        <v>1130</v>
      </c>
      <c r="GE63" s="6" t="n">
        <v>14</v>
      </c>
      <c r="GH63" s="6" t="n">
        <v>781</v>
      </c>
      <c r="GI63" s="7" t="n">
        <v>88</v>
      </c>
      <c r="GJ63" s="6" t="n">
        <v>2</v>
      </c>
      <c r="GK63" s="7" t="n">
        <v>1</v>
      </c>
      <c r="GL63" s="6" t="n">
        <v>62</v>
      </c>
      <c r="GM63" s="6" t="n">
        <v>717</v>
      </c>
      <c r="GN63" s="6" t="n">
        <v>6</v>
      </c>
      <c r="GO63" s="6" t="n">
        <v>271</v>
      </c>
      <c r="GP63" s="6" t="n">
        <v>0.7</v>
      </c>
      <c r="GS63" s="6" t="n">
        <v>567</v>
      </c>
      <c r="GT63" s="7" t="n">
        <v>52</v>
      </c>
      <c r="GU63" s="6" t="n">
        <v>4</v>
      </c>
      <c r="GV63" s="6" t="n">
        <v>0</v>
      </c>
      <c r="GW63" s="6" t="n">
        <v>295</v>
      </c>
      <c r="GX63" s="6" t="n">
        <v>268</v>
      </c>
      <c r="GY63" s="6" t="n">
        <v>2</v>
      </c>
      <c r="GZ63" s="6" t="n">
        <v>333</v>
      </c>
      <c r="HA63" s="6" t="n">
        <v>2</v>
      </c>
      <c r="HD63" s="6" t="n">
        <v>926</v>
      </c>
      <c r="HE63" s="7" t="n">
        <v>47</v>
      </c>
      <c r="HF63" s="6" t="n">
        <v>3</v>
      </c>
      <c r="HG63" s="6" t="n">
        <v>0</v>
      </c>
      <c r="HH63" s="6" t="n">
        <v>240</v>
      </c>
      <c r="HI63" s="6" t="n">
        <v>683</v>
      </c>
      <c r="HJ63" s="6" t="n">
        <v>22</v>
      </c>
      <c r="HK63" s="6" t="n">
        <v>158</v>
      </c>
      <c r="HL63" s="6" t="n">
        <v>0.5</v>
      </c>
      <c r="HO63" s="8" t="n">
        <v>2766</v>
      </c>
      <c r="HP63" s="7" t="n">
        <v>140</v>
      </c>
      <c r="HQ63" s="6" t="n">
        <v>43</v>
      </c>
      <c r="HR63" s="7" t="n">
        <v>6</v>
      </c>
      <c r="HS63" s="6" t="n">
        <v>537</v>
      </c>
      <c r="HT63" s="8" t="n">
        <v>2186</v>
      </c>
      <c r="HU63" s="6" t="n">
        <v>94</v>
      </c>
      <c r="HV63" s="109" t="n">
        <v>85</v>
      </c>
      <c r="HW63" s="110" t="n">
        <v>1</v>
      </c>
      <c r="HX63" s="94" t="n">
        <v>43462</v>
      </c>
      <c r="HY63" s="111"/>
      <c r="HZ63" s="94"/>
      <c r="IA63" s="82" t="n">
        <v>43922</v>
      </c>
      <c r="IB63" s="8" t="n">
        <v>2311</v>
      </c>
      <c r="IC63" s="47" t="n">
        <v>256</v>
      </c>
      <c r="ID63" s="6" t="n">
        <v>33</v>
      </c>
      <c r="IE63" s="48" t="n">
        <v>2</v>
      </c>
      <c r="IF63" s="6" t="n">
        <v>7</v>
      </c>
      <c r="IG63" s="8" t="n">
        <v>2271</v>
      </c>
      <c r="IH63" s="6" t="n">
        <v>50</v>
      </c>
      <c r="II63" s="6" t="n">
        <v>61</v>
      </c>
      <c r="IJ63" s="6" t="n">
        <v>0.9</v>
      </c>
      <c r="IM63" s="8" t="n">
        <v>2738</v>
      </c>
      <c r="IN63" s="47" t="n">
        <v>289</v>
      </c>
      <c r="IO63" s="6" t="n">
        <v>12</v>
      </c>
      <c r="IP63" s="48" t="n">
        <v>4</v>
      </c>
      <c r="IQ63" s="6" t="n">
        <v>156</v>
      </c>
      <c r="IR63" s="8" t="n">
        <v>2570</v>
      </c>
      <c r="IS63" s="6" t="n">
        <v>14</v>
      </c>
      <c r="IT63" s="6" t="n">
        <v>143</v>
      </c>
      <c r="IU63" s="6" t="n">
        <v>0.6</v>
      </c>
      <c r="IX63" s="8" t="n">
        <v>1563</v>
      </c>
      <c r="IY63" s="47" t="n">
        <v>110</v>
      </c>
      <c r="IZ63" s="6" t="n">
        <v>10</v>
      </c>
      <c r="JA63" s="48" t="n">
        <v>2</v>
      </c>
      <c r="JB63" s="6" t="n">
        <v>165</v>
      </c>
      <c r="JC63" s="8" t="n">
        <v>1388</v>
      </c>
      <c r="JD63" s="6" t="n">
        <v>31</v>
      </c>
      <c r="JE63" s="6" t="n">
        <v>45</v>
      </c>
      <c r="JF63" s="6" t="n">
        <v>0.3</v>
      </c>
      <c r="JI63" s="8" t="n">
        <v>1528</v>
      </c>
      <c r="JJ63" s="47" t="n">
        <v>114</v>
      </c>
      <c r="JK63" s="6" t="n">
        <v>136</v>
      </c>
      <c r="JL63" s="48" t="n">
        <v>14</v>
      </c>
      <c r="JM63" s="6" t="n">
        <v>81</v>
      </c>
      <c r="JN63" s="8" t="n">
        <v>1311</v>
      </c>
      <c r="JO63" s="6"/>
      <c r="JP63" s="6" t="n">
        <v>6</v>
      </c>
      <c r="JQ63" s="6" t="n">
        <v>0.5</v>
      </c>
      <c r="JT63" s="8" t="n">
        <v>1397</v>
      </c>
      <c r="JU63" s="47" t="n">
        <v>146</v>
      </c>
      <c r="JV63" s="6" t="n">
        <v>35</v>
      </c>
      <c r="JW63" s="48" t="n">
        <v>3</v>
      </c>
      <c r="JX63" s="6" t="n">
        <v>123</v>
      </c>
      <c r="JY63" s="8" t="n">
        <v>1239</v>
      </c>
      <c r="JZ63" s="6"/>
      <c r="KA63" s="6" t="n">
        <v>1</v>
      </c>
      <c r="KB63" s="37" t="n">
        <v>0.03</v>
      </c>
      <c r="KE63" s="8" t="n">
        <v>1065</v>
      </c>
      <c r="KF63" s="47" t="n">
        <v>115</v>
      </c>
      <c r="KG63" s="6" t="n">
        <v>30</v>
      </c>
      <c r="KH63" s="48" t="n">
        <v>12</v>
      </c>
      <c r="KI63" s="6" t="n">
        <v>394</v>
      </c>
      <c r="KJ63" s="6" t="n">
        <v>641</v>
      </c>
      <c r="KK63" s="6" t="n">
        <v>49</v>
      </c>
      <c r="KL63" s="6" t="n">
        <v>32</v>
      </c>
      <c r="KM63" s="6" t="n">
        <v>0.9</v>
      </c>
      <c r="KP63" s="8" t="n">
        <v>2084</v>
      </c>
      <c r="KQ63" s="47" t="n">
        <v>538</v>
      </c>
      <c r="KR63" s="6" t="n">
        <v>88</v>
      </c>
      <c r="KS63" s="48" t="n">
        <v>10</v>
      </c>
      <c r="KT63" s="6" t="n">
        <v>49</v>
      </c>
      <c r="KU63" s="8" t="n">
        <v>1947</v>
      </c>
      <c r="KV63" s="6" t="n">
        <v>1</v>
      </c>
      <c r="KW63" s="6" t="n">
        <v>19</v>
      </c>
      <c r="KX63" s="6" t="n">
        <v>0.8</v>
      </c>
      <c r="LA63" s="8" t="n">
        <v>2337</v>
      </c>
      <c r="LB63" s="47" t="n">
        <v>501</v>
      </c>
      <c r="LC63" s="6" t="n">
        <v>17</v>
      </c>
      <c r="LD63" s="48" t="n">
        <v>8</v>
      </c>
      <c r="LE63" s="6" t="n">
        <v>121</v>
      </c>
      <c r="LF63" s="8" t="n">
        <v>2199</v>
      </c>
      <c r="LG63" s="6" t="n">
        <v>8</v>
      </c>
      <c r="LH63" s="6" t="n">
        <v>16</v>
      </c>
      <c r="LI63" s="6" t="n">
        <v>0.1</v>
      </c>
      <c r="LL63" s="8" t="n">
        <v>1938</v>
      </c>
      <c r="LM63" s="47" t="n">
        <v>221</v>
      </c>
      <c r="LN63" s="6" t="n">
        <v>26</v>
      </c>
      <c r="LO63" s="48" t="n">
        <v>5</v>
      </c>
      <c r="LP63" s="6" t="n">
        <v>76</v>
      </c>
      <c r="LQ63" s="8" t="n">
        <v>1836</v>
      </c>
      <c r="LR63" s="6" t="n">
        <v>12</v>
      </c>
      <c r="LS63" s="6" t="n">
        <v>9</v>
      </c>
      <c r="LT63" s="6" t="n">
        <v>0.1</v>
      </c>
      <c r="LW63" s="43" t="n">
        <v>12</v>
      </c>
      <c r="LX63" s="43" t="n">
        <v>0</v>
      </c>
      <c r="LY63" s="43"/>
      <c r="LZ63" s="43"/>
      <c r="MA63" s="43" t="n">
        <v>2</v>
      </c>
      <c r="MB63" s="43" t="n">
        <v>10</v>
      </c>
      <c r="MC63" s="43"/>
      <c r="MD63" s="43" t="n">
        <v>4</v>
      </c>
      <c r="ME63" s="43"/>
      <c r="MH63" s="43" t="n">
        <v>15</v>
      </c>
      <c r="MI63" s="43" t="n">
        <v>1</v>
      </c>
      <c r="MJ63" s="43" t="n">
        <v>1</v>
      </c>
      <c r="MK63" s="43" t="n">
        <v>1</v>
      </c>
      <c r="ML63" s="43"/>
      <c r="MM63" s="43" t="n">
        <v>14</v>
      </c>
      <c r="MN63" s="43"/>
      <c r="MO63" s="43" t="n">
        <v>0.3</v>
      </c>
      <c r="MP63" s="43" t="n">
        <v>0.02</v>
      </c>
      <c r="MS63" s="46" t="n">
        <v>1651</v>
      </c>
      <c r="MT63" s="43" t="n">
        <v>127</v>
      </c>
      <c r="MU63" s="43" t="n">
        <v>10</v>
      </c>
      <c r="MV63" s="43" t="n">
        <v>1</v>
      </c>
      <c r="MW63" s="43" t="n">
        <v>342</v>
      </c>
      <c r="MX63" s="46" t="n">
        <v>1299</v>
      </c>
      <c r="MY63" s="43" t="n">
        <v>23</v>
      </c>
      <c r="MZ63" s="43" t="n">
        <v>24</v>
      </c>
      <c r="NA63" s="43" t="n">
        <v>0.1</v>
      </c>
      <c r="ND63" s="43" t="n">
        <v>9</v>
      </c>
      <c r="NE63" s="43" t="n">
        <v>1</v>
      </c>
      <c r="NF63" s="43"/>
      <c r="NG63" s="43"/>
      <c r="NH63" s="43"/>
      <c r="NI63" s="43" t="n">
        <v>9</v>
      </c>
      <c r="NJ63" s="43"/>
      <c r="NK63" s="43" t="n">
        <v>1</v>
      </c>
      <c r="NL63" s="43"/>
      <c r="NO63" s="43" t="n">
        <v>109</v>
      </c>
      <c r="NP63" s="43" t="n">
        <v>2</v>
      </c>
      <c r="NQ63" s="43"/>
      <c r="NR63" s="43"/>
      <c r="NS63" s="43" t="n">
        <v>23</v>
      </c>
      <c r="NT63" s="43" t="n">
        <v>86</v>
      </c>
      <c r="NU63" s="43" t="n">
        <v>1</v>
      </c>
      <c r="NV63" s="43" t="n">
        <v>7</v>
      </c>
      <c r="NW63" s="43"/>
      <c r="NZ63" s="43" t="n">
        <v>207</v>
      </c>
      <c r="OA63" s="43" t="n">
        <v>4</v>
      </c>
      <c r="OB63" s="43"/>
      <c r="OC63" s="43"/>
      <c r="OD63" s="43" t="n">
        <v>58</v>
      </c>
      <c r="OE63" s="43" t="n">
        <v>149</v>
      </c>
      <c r="OF63" s="43" t="n">
        <v>3</v>
      </c>
      <c r="OG63" s="43" t="n">
        <v>2</v>
      </c>
      <c r="OH63" s="43"/>
      <c r="OK63" s="43" t="n">
        <v>129</v>
      </c>
      <c r="OL63" s="43" t="n">
        <v>2</v>
      </c>
      <c r="OM63" s="43" t="n">
        <v>1</v>
      </c>
      <c r="ON63" s="43"/>
      <c r="OO63" s="43" t="n">
        <v>45</v>
      </c>
      <c r="OP63" s="43" t="n">
        <v>83</v>
      </c>
      <c r="OQ63" s="43" t="n">
        <v>3</v>
      </c>
      <c r="OR63" s="43" t="n">
        <v>295</v>
      </c>
      <c r="OS63" s="43" t="n">
        <v>2</v>
      </c>
      <c r="OV63" s="43" t="n">
        <v>694</v>
      </c>
      <c r="OW63" s="43" t="n">
        <v>64</v>
      </c>
      <c r="OX63" s="43" t="n">
        <v>50</v>
      </c>
      <c r="OY63" s="43" t="n">
        <v>4</v>
      </c>
      <c r="OZ63" s="43" t="n">
        <v>170</v>
      </c>
      <c r="PA63" s="43" t="n">
        <v>474</v>
      </c>
      <c r="PB63" s="43"/>
      <c r="PC63" s="43" t="n">
        <v>17</v>
      </c>
      <c r="PD63" s="43" t="n">
        <v>1</v>
      </c>
      <c r="PG63" s="46" t="n">
        <v>13531</v>
      </c>
      <c r="PH63" s="46" t="n">
        <v>2704</v>
      </c>
      <c r="PI63" s="43" t="n">
        <v>214</v>
      </c>
      <c r="PJ63" s="43" t="n">
        <v>46</v>
      </c>
      <c r="PK63" s="43" t="n">
        <v>243</v>
      </c>
      <c r="PL63" s="46" t="n">
        <v>13074</v>
      </c>
      <c r="PM63" s="43" t="n">
        <v>622</v>
      </c>
      <c r="PN63" s="43" t="n">
        <v>160</v>
      </c>
      <c r="PO63" s="43" t="n">
        <v>3</v>
      </c>
      <c r="PR63" s="43" t="n">
        <v>10</v>
      </c>
      <c r="PS63" s="43" t="n">
        <v>1</v>
      </c>
      <c r="PT63" s="43" t="n">
        <v>2</v>
      </c>
      <c r="PU63" s="43"/>
      <c r="PV63" s="43"/>
      <c r="PW63" s="43" t="n">
        <v>8</v>
      </c>
      <c r="PX63" s="43"/>
      <c r="PY63" s="43" t="n">
        <v>0.6</v>
      </c>
      <c r="PZ63" s="43" t="n">
        <v>0.1</v>
      </c>
      <c r="QC63" s="43" t="n">
        <v>274</v>
      </c>
      <c r="QD63" s="43" t="n">
        <v>6</v>
      </c>
      <c r="QE63" s="43" t="n">
        <v>5</v>
      </c>
      <c r="QF63" s="43"/>
      <c r="QG63" s="43" t="n">
        <v>30</v>
      </c>
      <c r="QH63" s="43" t="n">
        <v>239</v>
      </c>
      <c r="QI63" s="43" t="n">
        <v>5</v>
      </c>
      <c r="QJ63" s="43" t="n">
        <v>27</v>
      </c>
      <c r="QK63" s="43" t="n">
        <v>0.5</v>
      </c>
      <c r="QN63" s="43" t="n">
        <v>470</v>
      </c>
      <c r="QO63" s="43" t="n">
        <v>24</v>
      </c>
      <c r="QP63" s="43" t="n">
        <v>12</v>
      </c>
      <c r="QQ63" s="43" t="n">
        <v>1</v>
      </c>
      <c r="QR63" s="43" t="n">
        <v>37</v>
      </c>
      <c r="QS63" s="43" t="n">
        <v>421</v>
      </c>
      <c r="QT63" s="43" t="n">
        <v>7</v>
      </c>
      <c r="QU63" s="43" t="n">
        <v>69</v>
      </c>
      <c r="QV63" s="43" t="n">
        <v>2</v>
      </c>
      <c r="QY63" s="46" t="n">
        <v>5358</v>
      </c>
      <c r="QZ63" s="43" t="n">
        <v>663</v>
      </c>
      <c r="RA63" s="43" t="n">
        <v>20</v>
      </c>
      <c r="RB63" s="43" t="n">
        <v>4</v>
      </c>
      <c r="RC63" s="43" t="n">
        <v>224</v>
      </c>
      <c r="RD63" s="46" t="n">
        <v>5114</v>
      </c>
      <c r="RE63" s="43" t="n">
        <v>94</v>
      </c>
      <c r="RF63" s="43" t="n">
        <v>619</v>
      </c>
      <c r="RG63" s="43" t="n">
        <v>2</v>
      </c>
      <c r="RJ63" s="43" t="n">
        <v>119</v>
      </c>
      <c r="RK63" s="43" t="n">
        <v>3</v>
      </c>
      <c r="RL63" s="43" t="n">
        <v>1</v>
      </c>
      <c r="RM63" s="43"/>
      <c r="RN63" s="43" t="n">
        <v>18</v>
      </c>
      <c r="RO63" s="43" t="n">
        <v>100</v>
      </c>
      <c r="RP63" s="43"/>
      <c r="RQ63" s="43" t="n">
        <v>23</v>
      </c>
      <c r="RR63" s="43" t="n">
        <v>0.2</v>
      </c>
      <c r="SF63" s="43" t="n">
        <v>192</v>
      </c>
      <c r="SG63" s="43" t="n">
        <v>13</v>
      </c>
      <c r="SH63" s="43" t="n">
        <v>1</v>
      </c>
      <c r="SI63" s="43" t="n">
        <v>1</v>
      </c>
      <c r="SJ63" s="43" t="n">
        <v>34</v>
      </c>
      <c r="SK63" s="43" t="n">
        <v>157</v>
      </c>
      <c r="SL63" s="43" t="n">
        <v>3</v>
      </c>
      <c r="SM63" s="43" t="n">
        <v>38</v>
      </c>
      <c r="SN63" s="43" t="n">
        <v>0.2</v>
      </c>
      <c r="SQ63" s="43" t="n">
        <v>664</v>
      </c>
      <c r="SR63" s="43" t="n">
        <v>53</v>
      </c>
      <c r="SS63" s="43" t="n">
        <v>6</v>
      </c>
      <c r="ST63" s="43" t="n">
        <v>1</v>
      </c>
      <c r="SU63" s="43" t="n">
        <v>61</v>
      </c>
      <c r="SV63" s="43" t="n">
        <v>597</v>
      </c>
      <c r="SW63" s="43" t="n">
        <v>2</v>
      </c>
      <c r="SX63" s="43" t="n">
        <v>67</v>
      </c>
      <c r="SY63" s="43" t="n">
        <v>0.6</v>
      </c>
      <c r="TB63" s="43" t="n">
        <v>289</v>
      </c>
      <c r="TC63" s="43" t="n">
        <v>23</v>
      </c>
      <c r="TD63" s="43"/>
      <c r="TE63" s="43"/>
      <c r="TF63" s="43" t="n">
        <v>73</v>
      </c>
      <c r="TG63" s="43" t="n">
        <v>216</v>
      </c>
      <c r="TH63" s="43" t="n">
        <v>13</v>
      </c>
      <c r="TI63" s="43" t="n">
        <v>68</v>
      </c>
      <c r="TJ63" s="43"/>
      <c r="TM63" s="46" t="n">
        <v>1314</v>
      </c>
      <c r="TN63" s="43" t="n">
        <v>102</v>
      </c>
      <c r="TO63" s="43" t="n">
        <v>49</v>
      </c>
      <c r="TP63" s="43" t="n">
        <v>6</v>
      </c>
      <c r="TQ63" s="43" t="n">
        <v>52</v>
      </c>
      <c r="TR63" s="46" t="n">
        <v>1213</v>
      </c>
      <c r="TS63" s="43" t="n">
        <v>72</v>
      </c>
      <c r="TT63" s="43" t="n">
        <v>126</v>
      </c>
      <c r="TU63" s="43" t="n">
        <v>5</v>
      </c>
      <c r="TX63" s="43" t="n">
        <v>262</v>
      </c>
      <c r="TY63" s="43" t="n">
        <v>32</v>
      </c>
      <c r="TZ63" s="43" t="n">
        <v>8</v>
      </c>
      <c r="UA63" s="43" t="n">
        <v>1</v>
      </c>
      <c r="UB63" s="43" t="n">
        <v>23</v>
      </c>
      <c r="UC63" s="43" t="n">
        <v>231</v>
      </c>
      <c r="UD63" s="43" t="n">
        <v>3</v>
      </c>
      <c r="UE63" s="43" t="n">
        <v>217</v>
      </c>
      <c r="UF63" s="43" t="n">
        <v>7</v>
      </c>
      <c r="UT63" s="43" t="n">
        <v>51</v>
      </c>
      <c r="UU63" s="43" t="n">
        <v>2</v>
      </c>
      <c r="UV63" s="43" t="n">
        <v>5</v>
      </c>
      <c r="UW63" s="43"/>
      <c r="UX63" s="43" t="n">
        <v>25</v>
      </c>
      <c r="UY63" s="43" t="n">
        <v>21</v>
      </c>
      <c r="UZ63" s="43" t="n">
        <v>1</v>
      </c>
      <c r="VA63" s="43" t="n">
        <v>0.3</v>
      </c>
      <c r="VB63" s="43" t="n">
        <v>0.03</v>
      </c>
      <c r="VE63" s="43" t="n">
        <v>174</v>
      </c>
      <c r="VF63" s="43" t="n">
        <v>4</v>
      </c>
      <c r="VG63" s="43" t="n">
        <v>4</v>
      </c>
      <c r="VH63" s="43"/>
      <c r="VI63" s="43" t="n">
        <v>5</v>
      </c>
      <c r="VJ63" s="43" t="n">
        <v>165</v>
      </c>
      <c r="VK63" s="43"/>
      <c r="VL63" s="43" t="n">
        <v>4</v>
      </c>
      <c r="VM63" s="43" t="n">
        <v>0.1</v>
      </c>
      <c r="VP63" s="43" t="n">
        <v>143</v>
      </c>
      <c r="VQ63" s="43" t="n">
        <v>21</v>
      </c>
      <c r="VR63" s="43" t="n">
        <v>2</v>
      </c>
      <c r="VS63" s="43"/>
      <c r="VT63" s="43" t="n">
        <v>17</v>
      </c>
      <c r="VU63" s="43" t="n">
        <v>124</v>
      </c>
      <c r="VV63" s="43" t="n">
        <v>5</v>
      </c>
      <c r="VW63" s="43" t="n">
        <v>7</v>
      </c>
      <c r="VX63" s="43" t="n">
        <v>0.09</v>
      </c>
      <c r="WA63" s="43" t="n">
        <v>18</v>
      </c>
      <c r="WB63" s="43" t="n">
        <v>1</v>
      </c>
      <c r="WC63" s="43"/>
      <c r="WD63" s="43"/>
      <c r="WE63" s="43" t="n">
        <v>13</v>
      </c>
      <c r="WF63" s="43" t="n">
        <v>5</v>
      </c>
      <c r="WG63" s="43"/>
      <c r="WH63" s="43" t="n">
        <v>33</v>
      </c>
      <c r="WI63" s="43"/>
      <c r="WL63" s="43" t="n">
        <v>5</v>
      </c>
      <c r="WM63" s="43"/>
      <c r="WN63" s="43"/>
      <c r="WO63" s="43"/>
      <c r="WP63" s="43" t="n">
        <v>1</v>
      </c>
      <c r="WQ63" s="43" t="n">
        <v>4</v>
      </c>
      <c r="WR63" s="43"/>
      <c r="WS63" s="43" t="n">
        <v>0.2</v>
      </c>
      <c r="WT63" s="43"/>
      <c r="WW63" s="43" t="n">
        <v>4</v>
      </c>
      <c r="WX63" s="43"/>
      <c r="WY63" s="43"/>
      <c r="WZ63" s="43"/>
      <c r="XA63" s="43"/>
      <c r="XB63" s="43" t="n">
        <v>4</v>
      </c>
      <c r="XC63" s="43"/>
      <c r="XD63" s="43" t="n">
        <v>5</v>
      </c>
      <c r="XE63" s="43"/>
      <c r="XH63" s="43" t="n">
        <v>343</v>
      </c>
      <c r="XI63" s="43" t="n">
        <v>41</v>
      </c>
      <c r="XJ63" s="43" t="n">
        <v>2</v>
      </c>
      <c r="XK63" s="43" t="n">
        <v>1</v>
      </c>
      <c r="XL63" s="43" t="n">
        <v>24</v>
      </c>
      <c r="XM63" s="43" t="n">
        <v>317</v>
      </c>
      <c r="XN63" s="43" t="n">
        <v>6</v>
      </c>
      <c r="XO63" s="43" t="n">
        <v>18</v>
      </c>
      <c r="XP63" s="43" t="n">
        <v>0.1</v>
      </c>
      <c r="XS63" s="43" t="n">
        <v>172</v>
      </c>
      <c r="XT63" s="43" t="n">
        <v>23</v>
      </c>
      <c r="XU63" s="43" t="n">
        <v>2</v>
      </c>
      <c r="XV63" s="43"/>
      <c r="XW63" s="43" t="n">
        <v>7</v>
      </c>
      <c r="XX63" s="43" t="n">
        <v>163</v>
      </c>
      <c r="XY63" s="43" t="n">
        <v>8</v>
      </c>
      <c r="XZ63" s="43" t="n">
        <v>5</v>
      </c>
      <c r="YA63" s="43" t="n">
        <v>0.06</v>
      </c>
      <c r="YZ63" s="43" t="n">
        <v>107</v>
      </c>
      <c r="ZA63" s="43" t="n">
        <v>13</v>
      </c>
      <c r="ZB63" s="43"/>
      <c r="ZC63" s="43"/>
      <c r="ZD63" s="43" t="n">
        <v>3</v>
      </c>
      <c r="ZE63" s="43" t="n">
        <v>104</v>
      </c>
      <c r="ZF63" s="43"/>
      <c r="ZG63" s="43" t="n">
        <v>16</v>
      </c>
      <c r="ZH63" s="43"/>
      <c r="ZK63" s="43" t="n">
        <v>645</v>
      </c>
      <c r="ZL63" s="43" t="n">
        <v>97</v>
      </c>
      <c r="ZM63" s="43" t="n">
        <v>17</v>
      </c>
      <c r="ZN63" s="43" t="n">
        <v>4</v>
      </c>
      <c r="ZO63" s="43" t="n">
        <v>10</v>
      </c>
      <c r="ZP63" s="43" t="n">
        <v>618</v>
      </c>
      <c r="ZQ63" s="43"/>
      <c r="ZR63" s="43" t="n">
        <v>15</v>
      </c>
      <c r="ZS63" s="43" t="n">
        <v>0.4</v>
      </c>
      <c r="ZV63" s="43" t="n">
        <v>152</v>
      </c>
      <c r="ZW63" s="43" t="n">
        <v>0</v>
      </c>
      <c r="ZX63" s="43" t="n">
        <v>1</v>
      </c>
      <c r="ZY63" s="43" t="n">
        <v>1</v>
      </c>
      <c r="ZZ63" s="43" t="n">
        <v>47</v>
      </c>
      <c r="AAA63" s="43" t="n">
        <v>104</v>
      </c>
      <c r="AAB63" s="43" t="n">
        <v>2</v>
      </c>
      <c r="AAC63" s="43" t="n">
        <v>16</v>
      </c>
      <c r="AAD63" s="43" t="n">
        <v>0.1</v>
      </c>
      <c r="AAG63" s="43" t="n">
        <v>110</v>
      </c>
      <c r="AAH63" s="43" t="n">
        <v>7</v>
      </c>
      <c r="AAI63" s="43"/>
      <c r="AAJ63" s="43"/>
      <c r="AAK63" s="43" t="n">
        <v>21</v>
      </c>
      <c r="AAL63" s="43" t="n">
        <v>89</v>
      </c>
      <c r="AAM63" s="43" t="n">
        <v>6</v>
      </c>
      <c r="AAN63" s="43" t="n">
        <v>28</v>
      </c>
      <c r="AAO63" s="43"/>
      <c r="AAR63" s="43" t="n">
        <v>298</v>
      </c>
      <c r="AAS63" s="43" t="n">
        <v>25</v>
      </c>
      <c r="AAT63" s="43" t="n">
        <v>5</v>
      </c>
      <c r="AAU63" s="43" t="n">
        <v>1</v>
      </c>
      <c r="AAV63" s="43" t="n">
        <v>26</v>
      </c>
      <c r="AAW63" s="43" t="n">
        <v>267</v>
      </c>
      <c r="AAX63" s="43" t="n">
        <v>11</v>
      </c>
      <c r="AAY63" s="43" t="n">
        <v>29</v>
      </c>
      <c r="AAZ63" s="43" t="n">
        <v>0.5</v>
      </c>
      <c r="ABC63" s="43" t="n">
        <v>532</v>
      </c>
      <c r="ABD63" s="43" t="n">
        <v>50</v>
      </c>
      <c r="ABE63" s="43" t="n">
        <v>3</v>
      </c>
      <c r="ABF63" s="43"/>
      <c r="ABG63" s="43" t="n">
        <v>30</v>
      </c>
      <c r="ABH63" s="43" t="n">
        <v>499</v>
      </c>
      <c r="ABI63" s="43" t="n">
        <v>30</v>
      </c>
      <c r="ABJ63" s="43" t="n">
        <v>180</v>
      </c>
      <c r="ABK63" s="43" t="n">
        <v>1</v>
      </c>
      <c r="ABN63" s="6" t="n">
        <v>353</v>
      </c>
      <c r="ABO63" s="47" t="n">
        <v>55</v>
      </c>
      <c r="ABP63" s="6" t="n">
        <v>4</v>
      </c>
      <c r="ABQ63" s="48" t="n">
        <v>2</v>
      </c>
      <c r="ABR63" s="6" t="n">
        <v>18</v>
      </c>
      <c r="ABS63" s="6" t="n">
        <v>331</v>
      </c>
      <c r="ABT63" s="6" t="n">
        <v>44</v>
      </c>
      <c r="ABU63" s="6" t="n">
        <v>88</v>
      </c>
      <c r="ABV63" s="6" t="n">
        <v>1</v>
      </c>
      <c r="ABY63" s="6" t="n">
        <v>537</v>
      </c>
      <c r="ABZ63" s="47" t="n">
        <v>46</v>
      </c>
      <c r="ACA63" s="6" t="n">
        <v>8</v>
      </c>
      <c r="ACB63" s="48" t="n">
        <v>1</v>
      </c>
      <c r="ACC63" s="6" t="n">
        <v>7</v>
      </c>
      <c r="ACD63" s="6" t="n">
        <v>522</v>
      </c>
      <c r="ACE63" s="6" t="n">
        <v>27</v>
      </c>
      <c r="ACF63" s="6" t="n">
        <v>197</v>
      </c>
      <c r="ACG63" s="6" t="n">
        <v>3</v>
      </c>
      <c r="ACJ63" s="6" t="n">
        <v>745</v>
      </c>
      <c r="ACK63" s="47" t="n">
        <v>30</v>
      </c>
      <c r="ACL63" s="6" t="n">
        <v>4</v>
      </c>
      <c r="ACM63" s="48" t="n">
        <v>1</v>
      </c>
      <c r="ACN63" s="6" t="n">
        <v>26</v>
      </c>
      <c r="ACO63" s="6" t="n">
        <v>715</v>
      </c>
      <c r="ACP63" s="6" t="n">
        <v>13</v>
      </c>
      <c r="ACQ63" s="6" t="n">
        <v>562</v>
      </c>
      <c r="ACR63" s="6" t="n">
        <v>3</v>
      </c>
      <c r="ACU63" s="6" t="n">
        <v>398</v>
      </c>
      <c r="ACV63" s="47" t="n">
        <v>22</v>
      </c>
      <c r="ACW63" s="6"/>
      <c r="ACX63" s="6"/>
      <c r="ACY63" s="6" t="n">
        <v>1</v>
      </c>
      <c r="ACZ63" s="6" t="n">
        <v>397</v>
      </c>
      <c r="ADA63" s="6" t="n">
        <v>3</v>
      </c>
      <c r="ADB63" s="6" t="n">
        <v>211</v>
      </c>
      <c r="ADC63" s="6"/>
      <c r="ADF63" s="8" t="n">
        <v>3257</v>
      </c>
      <c r="ADG63" s="47" t="n">
        <v>281</v>
      </c>
      <c r="ADH63" s="6" t="n">
        <v>31</v>
      </c>
      <c r="ADI63" s="48" t="n">
        <v>8</v>
      </c>
      <c r="ADJ63" s="6" t="n">
        <v>45</v>
      </c>
      <c r="ADK63" s="8" t="n">
        <v>3181</v>
      </c>
      <c r="ADL63" s="6" t="n">
        <v>64</v>
      </c>
      <c r="ADM63" s="6" t="n">
        <v>304</v>
      </c>
      <c r="ADN63" s="6" t="n">
        <v>3</v>
      </c>
      <c r="ADQ63" s="6" t="n">
        <v>363</v>
      </c>
      <c r="ADR63" s="47" t="n">
        <v>27</v>
      </c>
      <c r="ADS63" s="6"/>
      <c r="ADT63" s="6"/>
      <c r="ADU63" s="6" t="n">
        <v>3</v>
      </c>
      <c r="ADV63" s="6" t="n">
        <v>360</v>
      </c>
      <c r="ADW63" s="6" t="n">
        <v>1</v>
      </c>
      <c r="ADX63" s="6" t="n">
        <v>66</v>
      </c>
      <c r="ADY63" s="6"/>
      <c r="AEB63" s="6" t="n">
        <v>492</v>
      </c>
      <c r="AEC63" s="47" t="n">
        <v>45</v>
      </c>
      <c r="AED63" s="6" t="n">
        <v>16</v>
      </c>
      <c r="AEE63" s="48" t="n">
        <v>1</v>
      </c>
      <c r="AEF63" s="6" t="n">
        <v>37</v>
      </c>
      <c r="AEG63" s="6" t="n">
        <v>439</v>
      </c>
      <c r="AEH63" s="6" t="n">
        <v>6</v>
      </c>
      <c r="AEI63" s="6" t="n">
        <v>51</v>
      </c>
      <c r="AEJ63" s="6" t="n">
        <v>2</v>
      </c>
      <c r="AEM63" s="6" t="n">
        <v>802</v>
      </c>
      <c r="AEN63" s="47" t="n">
        <v>46</v>
      </c>
      <c r="AEO63" s="6" t="n">
        <v>15</v>
      </c>
      <c r="AEP63" s="48" t="n">
        <v>4</v>
      </c>
      <c r="AEQ63" s="6" t="n">
        <v>10</v>
      </c>
      <c r="AER63" s="6" t="n">
        <v>777</v>
      </c>
      <c r="AES63" s="6" t="n">
        <v>24</v>
      </c>
      <c r="AET63" s="6" t="n">
        <v>386</v>
      </c>
      <c r="AEU63" s="6" t="n">
        <v>7</v>
      </c>
      <c r="AEX63" s="6" t="n">
        <v>867</v>
      </c>
      <c r="AEY63" s="47" t="n">
        <v>77</v>
      </c>
      <c r="AEZ63" s="6" t="n">
        <v>6</v>
      </c>
      <c r="AFA63" s="6"/>
      <c r="AFB63" s="6" t="n">
        <v>67</v>
      </c>
      <c r="AFC63" s="6" t="n">
        <v>794</v>
      </c>
      <c r="AFD63" s="6" t="n">
        <v>32</v>
      </c>
      <c r="AFE63" s="6" t="n">
        <v>211</v>
      </c>
      <c r="AFF63" s="6" t="n">
        <v>1</v>
      </c>
      <c r="AFI63" s="6" t="n">
        <v>420</v>
      </c>
      <c r="AFJ63" s="47" t="n">
        <v>62</v>
      </c>
      <c r="AFK63" s="6" t="n">
        <v>13</v>
      </c>
      <c r="AFL63" s="48" t="n">
        <v>4</v>
      </c>
      <c r="AFM63" s="6" t="n">
        <v>17</v>
      </c>
      <c r="AFN63" s="6" t="n">
        <v>390</v>
      </c>
      <c r="AFO63" s="6" t="n">
        <v>1</v>
      </c>
      <c r="AFP63" s="6" t="n">
        <v>128</v>
      </c>
      <c r="AFQ63" s="6" t="n">
        <v>4</v>
      </c>
      <c r="AFT63" s="6" t="n">
        <v>109</v>
      </c>
      <c r="AFU63" s="47" t="n">
        <v>18</v>
      </c>
      <c r="AFV63" s="6" t="n">
        <v>2</v>
      </c>
      <c r="AFW63" s="48" t="n">
        <v>1</v>
      </c>
      <c r="AFX63" s="6"/>
      <c r="AFY63" s="6" t="n">
        <v>107</v>
      </c>
      <c r="AFZ63" s="6" t="n">
        <v>1</v>
      </c>
      <c r="AGA63" s="6" t="n">
        <v>174</v>
      </c>
      <c r="AGB63" s="6" t="n">
        <v>3</v>
      </c>
      <c r="AGE63" s="6" t="n">
        <v>900</v>
      </c>
      <c r="AGF63" s="47" t="n">
        <v>115</v>
      </c>
      <c r="AGG63" s="6" t="n">
        <v>23</v>
      </c>
      <c r="AGH63" s="48" t="n">
        <v>7</v>
      </c>
      <c r="AGI63" s="6" t="n">
        <v>42</v>
      </c>
      <c r="AGJ63" s="6" t="n">
        <v>835</v>
      </c>
      <c r="AGK63" s="6" t="n">
        <v>62</v>
      </c>
      <c r="AGL63" s="6" t="n">
        <v>103</v>
      </c>
      <c r="AGM63" s="6" t="n">
        <v>3</v>
      </c>
      <c r="AGP63" s="8" t="n">
        <v>2245</v>
      </c>
      <c r="AGQ63" s="47" t="n">
        <v>136</v>
      </c>
      <c r="AGR63" s="6" t="n">
        <v>82</v>
      </c>
      <c r="AGS63" s="48" t="n">
        <v>17</v>
      </c>
      <c r="AGT63" s="6" t="n">
        <v>220</v>
      </c>
      <c r="AGU63" s="8" t="n">
        <v>1943</v>
      </c>
      <c r="AGV63" s="6" t="n">
        <v>62</v>
      </c>
      <c r="AGW63" s="6" t="n">
        <v>117</v>
      </c>
      <c r="AGX63" s="6" t="n">
        <v>4</v>
      </c>
      <c r="AHA63" s="6" t="n">
        <v>399</v>
      </c>
      <c r="AHB63" s="47" t="n">
        <v>40</v>
      </c>
      <c r="AHC63" s="6" t="n">
        <v>8</v>
      </c>
      <c r="AHD63" s="6"/>
      <c r="AHE63" s="6" t="n">
        <v>17</v>
      </c>
      <c r="AHF63" s="6" t="n">
        <v>374</v>
      </c>
      <c r="AHG63" s="6" t="n">
        <v>14</v>
      </c>
      <c r="AHH63" s="6" t="n">
        <v>57</v>
      </c>
      <c r="AHI63" s="6" t="n">
        <v>1</v>
      </c>
      <c r="AHL63" s="6" t="n">
        <v>329</v>
      </c>
      <c r="AHM63" s="47" t="n">
        <v>44</v>
      </c>
      <c r="AHN63" s="6" t="n">
        <v>9</v>
      </c>
      <c r="AHO63" s="48" t="n">
        <v>2</v>
      </c>
      <c r="AHP63" s="6" t="n">
        <v>12</v>
      </c>
      <c r="AHQ63" s="6" t="n">
        <v>308</v>
      </c>
      <c r="AHR63" s="6" t="n">
        <v>4</v>
      </c>
      <c r="AHS63" s="6" t="n">
        <v>158</v>
      </c>
      <c r="AHT63" s="6" t="n">
        <v>4</v>
      </c>
      <c r="AHW63" s="6" t="n">
        <v>243</v>
      </c>
      <c r="AHX63" s="47" t="n">
        <v>20</v>
      </c>
      <c r="AHY63" s="6" t="n">
        <v>15</v>
      </c>
      <c r="AHZ63" s="48" t="n">
        <v>4</v>
      </c>
      <c r="AIA63" s="6" t="n">
        <v>52</v>
      </c>
      <c r="AIB63" s="6" t="n">
        <v>176</v>
      </c>
      <c r="AIC63" s="6" t="n">
        <v>8</v>
      </c>
      <c r="AID63" s="6" t="n">
        <v>84</v>
      </c>
      <c r="AIE63" s="6" t="n">
        <v>5</v>
      </c>
      <c r="AIH63" s="8" t="n">
        <v>8505</v>
      </c>
      <c r="AII63" s="95" t="n">
        <v>1078</v>
      </c>
      <c r="AIJ63" s="6" t="n">
        <v>101</v>
      </c>
      <c r="AIK63" s="48" t="n">
        <v>17</v>
      </c>
      <c r="AIL63" s="8" t="n">
        <v>1162</v>
      </c>
      <c r="AIM63" s="8" t="n">
        <v>7242</v>
      </c>
      <c r="AIN63" s="6" t="n">
        <v>120</v>
      </c>
      <c r="AIO63" s="6" t="n">
        <v>225</v>
      </c>
      <c r="AIP63" s="6" t="n">
        <v>3</v>
      </c>
      <c r="AIS63" s="8" t="n">
        <v>5717</v>
      </c>
      <c r="AIT63" s="95" t="n">
        <v>1138</v>
      </c>
      <c r="AIU63" s="6" t="n">
        <v>201</v>
      </c>
      <c r="AIV63" s="48" t="n">
        <v>42</v>
      </c>
      <c r="AIW63" s="6" t="n">
        <v>127</v>
      </c>
      <c r="AIX63" s="8" t="n">
        <v>5389</v>
      </c>
      <c r="AIY63" s="6" t="n">
        <v>296</v>
      </c>
      <c r="AIZ63" s="6" t="n">
        <v>27</v>
      </c>
      <c r="AJA63" s="6" t="n">
        <v>0.9</v>
      </c>
      <c r="AJD63" s="8" t="n">
        <v>7443</v>
      </c>
      <c r="AJE63" s="95" t="n">
        <v>1035</v>
      </c>
      <c r="AJF63" s="6" t="n">
        <v>160</v>
      </c>
      <c r="AJG63" s="48" t="n">
        <v>20</v>
      </c>
      <c r="AJH63" s="6" t="n">
        <v>43</v>
      </c>
      <c r="AJI63" s="8" t="n">
        <v>7240</v>
      </c>
      <c r="AJJ63" s="6" t="n">
        <v>188</v>
      </c>
      <c r="AJK63" s="6" t="n">
        <v>730</v>
      </c>
      <c r="AJL63" s="6" t="n">
        <v>16</v>
      </c>
      <c r="AJO63" s="8" t="n">
        <v>4561</v>
      </c>
      <c r="AJP63" s="47" t="n">
        <v>202</v>
      </c>
      <c r="AJQ63" s="6" t="n">
        <v>19</v>
      </c>
      <c r="AJR63" s="6" t="n">
        <v>1</v>
      </c>
      <c r="AJS63" s="6" t="n">
        <v>337</v>
      </c>
      <c r="AJT63" s="8" t="n">
        <v>4205</v>
      </c>
      <c r="AJU63" s="6" t="n">
        <v>28</v>
      </c>
      <c r="AJV63" s="6" t="n">
        <v>179</v>
      </c>
      <c r="AJW63" s="6" t="n">
        <v>0.7</v>
      </c>
      <c r="AJX63" s="2" t="n">
        <v>250000</v>
      </c>
      <c r="AJY63" s="2" t="n">
        <v>406000</v>
      </c>
      <c r="AJZ63" s="8" t="n">
        <v>3235</v>
      </c>
      <c r="AKA63" s="47" t="n">
        <v>325</v>
      </c>
      <c r="AKB63" s="6" t="n">
        <v>71</v>
      </c>
      <c r="AKC63" s="48" t="n">
        <v>17</v>
      </c>
      <c r="AKD63" s="6" t="n">
        <v>5</v>
      </c>
      <c r="AKE63" s="8" t="n">
        <v>3159</v>
      </c>
      <c r="AKF63" s="6" t="n">
        <v>103</v>
      </c>
      <c r="AKG63" s="6" t="n">
        <v>655</v>
      </c>
      <c r="AKH63" s="6" t="n">
        <v>14</v>
      </c>
      <c r="AKK63" s="8" t="n">
        <v>2240</v>
      </c>
      <c r="AKL63" s="47" t="n">
        <v>278</v>
      </c>
      <c r="AKM63" s="6" t="n">
        <v>75</v>
      </c>
      <c r="AKN63" s="48" t="n">
        <v>15</v>
      </c>
      <c r="AKO63" s="6" t="n">
        <v>54</v>
      </c>
      <c r="AKP63" s="8" t="n">
        <v>2111</v>
      </c>
      <c r="AKQ63" s="6" t="n">
        <v>100</v>
      </c>
      <c r="AKR63" s="6" t="n">
        <v>127</v>
      </c>
      <c r="AKS63" s="6" t="n">
        <v>4</v>
      </c>
      <c r="AKV63" s="8" t="n">
        <v>2178</v>
      </c>
      <c r="AKW63" s="47" t="n">
        <v>190</v>
      </c>
      <c r="AKX63" s="6" t="n">
        <v>23</v>
      </c>
      <c r="AKY63" s="48" t="n">
        <v>1</v>
      </c>
      <c r="AKZ63" s="6" t="n">
        <v>80</v>
      </c>
      <c r="ALA63" s="8" t="n">
        <v>2075</v>
      </c>
      <c r="ALB63" s="6" t="n">
        <v>31</v>
      </c>
      <c r="ALC63" s="8" t="n">
        <v>3479</v>
      </c>
      <c r="ALD63" s="6" t="n">
        <v>37</v>
      </c>
      <c r="ALG63" s="8" t="n">
        <v>1094</v>
      </c>
      <c r="ALH63" s="47" t="n">
        <v>101</v>
      </c>
      <c r="ALI63" s="6" t="n">
        <v>28</v>
      </c>
      <c r="ALJ63" s="48" t="n">
        <v>8</v>
      </c>
      <c r="ALK63" s="6" t="n">
        <v>35</v>
      </c>
      <c r="ALL63" s="8" t="n">
        <v>1031</v>
      </c>
      <c r="ALM63" s="6" t="n">
        <v>1</v>
      </c>
      <c r="ALN63" s="6" t="n">
        <v>8</v>
      </c>
      <c r="ALO63" s="6" t="n">
        <v>0.2</v>
      </c>
      <c r="ALR63" s="8" t="n">
        <v>1418</v>
      </c>
      <c r="ALS63" s="47" t="n">
        <v>66</v>
      </c>
      <c r="ALT63" s="6" t="n">
        <v>17</v>
      </c>
      <c r="ALU63" s="48" t="n">
        <v>4</v>
      </c>
      <c r="ALV63" s="6" t="n">
        <v>10</v>
      </c>
      <c r="ALW63" s="8" t="n">
        <v>1391</v>
      </c>
      <c r="ALX63" s="6" t="n">
        <v>56</v>
      </c>
      <c r="ALY63" s="6" t="n">
        <v>256</v>
      </c>
      <c r="ALZ63" s="6" t="n">
        <v>3</v>
      </c>
      <c r="AMC63" s="8" t="n">
        <v>1075</v>
      </c>
      <c r="AMD63" s="6" t="n">
        <v>86</v>
      </c>
      <c r="AME63" s="6" t="n">
        <v>27</v>
      </c>
      <c r="AMF63" s="6" t="n">
        <v>3</v>
      </c>
      <c r="AMG63" s="6" t="n">
        <v>9</v>
      </c>
      <c r="AMH63" s="8" t="n">
        <v>1039</v>
      </c>
      <c r="AMI63" s="6" t="n">
        <v>43</v>
      </c>
      <c r="AMJ63" s="6" t="n">
        <v>249</v>
      </c>
    </row>
    <row r="64" s="2" customFormat="true" ht="15.25" hidden="false" customHeight="false" outlineLevel="0" collapsed="false">
      <c r="A64" s="82" t="n">
        <v>43923</v>
      </c>
      <c r="B64" s="7" t="n">
        <v>930819</v>
      </c>
      <c r="C64" s="6" t="n">
        <f aca="false">(B64-B63)</f>
        <v>76780</v>
      </c>
      <c r="D64" s="7" t="n">
        <v>46781</v>
      </c>
      <c r="E64" s="6" t="n">
        <f aca="false">(D64-D63)</f>
        <v>4767</v>
      </c>
      <c r="F64" s="7" t="n">
        <v>193750</v>
      </c>
      <c r="G64" s="7" t="n">
        <v>690288</v>
      </c>
      <c r="H64" s="7" t="n">
        <v>35475</v>
      </c>
      <c r="J64" s="2" t="n">
        <v>848116</v>
      </c>
      <c r="K64" s="71" t="n">
        <f aca="false">J64-J63</f>
        <v>76672</v>
      </c>
      <c r="L64" s="2" t="n">
        <v>43469</v>
      </c>
      <c r="M64" s="71" t="n">
        <f aca="false">L64-L63</f>
        <v>4769</v>
      </c>
      <c r="N64" s="8" t="n">
        <v>9887</v>
      </c>
      <c r="O64" s="7" t="n">
        <v>101</v>
      </c>
      <c r="P64" s="6" t="n">
        <v>165</v>
      </c>
      <c r="Q64" s="7" t="n">
        <v>3</v>
      </c>
      <c r="R64" s="8" t="n">
        <v>5567</v>
      </c>
      <c r="S64" s="8" t="n">
        <v>4155</v>
      </c>
      <c r="T64" s="6" t="n">
        <v>55</v>
      </c>
      <c r="U64" s="6" t="n">
        <v>193</v>
      </c>
      <c r="V64" s="6" t="n">
        <v>3</v>
      </c>
      <c r="W64" s="106" t="n">
        <v>431743</v>
      </c>
      <c r="X64" s="6"/>
      <c r="Y64" s="8" t="n">
        <v>110574</v>
      </c>
      <c r="Z64" s="8" t="n">
        <v>4782</v>
      </c>
      <c r="AA64" s="8" t="n">
        <v>13155</v>
      </c>
      <c r="AB64" s="7" t="n">
        <v>727</v>
      </c>
      <c r="AC64" s="8" t="n">
        <v>16847</v>
      </c>
      <c r="AD64" s="8" t="n">
        <v>80572</v>
      </c>
      <c r="AE64" s="8" t="n">
        <v>4035</v>
      </c>
      <c r="AF64" s="8" t="n">
        <v>1829</v>
      </c>
      <c r="AG64" s="6" t="n">
        <v>218</v>
      </c>
      <c r="AH64" s="94" t="n">
        <v>541423</v>
      </c>
      <c r="AI64" s="6"/>
      <c r="AJ64" s="8" t="n">
        <v>47593</v>
      </c>
      <c r="AK64" s="8" t="n">
        <v>2988</v>
      </c>
      <c r="AL64" s="8" t="n">
        <v>3036</v>
      </c>
      <c r="AM64" s="7" t="n">
        <v>138</v>
      </c>
      <c r="AN64" s="8" t="n">
        <v>15473</v>
      </c>
      <c r="AO64" s="8" t="n">
        <v>29084</v>
      </c>
      <c r="AP64" s="8" t="n">
        <v>3871</v>
      </c>
      <c r="AQ64" s="6" t="n">
        <v>567</v>
      </c>
      <c r="AR64" s="6" t="n">
        <v>36</v>
      </c>
      <c r="AS64" s="11"/>
      <c r="AT64" s="6"/>
      <c r="AU64" s="8" t="n">
        <v>56989</v>
      </c>
      <c r="AV64" s="8" t="n">
        <v>4861</v>
      </c>
      <c r="AW64" s="8" t="n">
        <v>4032</v>
      </c>
      <c r="AX64" s="7" t="n">
        <v>509</v>
      </c>
      <c r="AY64" s="8" t="n">
        <v>10934</v>
      </c>
      <c r="AZ64" s="8" t="n">
        <v>42023</v>
      </c>
      <c r="BA64" s="8" t="n">
        <v>6017</v>
      </c>
      <c r="BB64" s="6" t="n">
        <v>873.080046207412</v>
      </c>
      <c r="BC64" s="6" t="n">
        <v>61.7708460634207</v>
      </c>
      <c r="BD64" s="108"/>
      <c r="BE64" s="6"/>
      <c r="BF64" s="8" t="n">
        <v>77921</v>
      </c>
      <c r="BG64" s="8" t="n">
        <v>6231</v>
      </c>
      <c r="BH64" s="6" t="n">
        <v>925</v>
      </c>
      <c r="BI64" s="7" t="n">
        <v>151</v>
      </c>
      <c r="BJ64" s="8" t="n">
        <v>18700</v>
      </c>
      <c r="BK64" s="8" t="n">
        <v>58296</v>
      </c>
      <c r="BL64" s="8" t="n">
        <v>3408</v>
      </c>
      <c r="BM64" s="6" t="n">
        <v>930</v>
      </c>
      <c r="BN64" s="6" t="n">
        <v>11</v>
      </c>
      <c r="BO64" s="108"/>
      <c r="BP64" s="6"/>
      <c r="BQ64" s="8" t="n">
        <v>104118</v>
      </c>
      <c r="BR64" s="8" t="n">
        <v>8195</v>
      </c>
      <c r="BS64" s="8" t="n">
        <v>9387</v>
      </c>
      <c r="BT64" s="7" t="n">
        <v>923</v>
      </c>
      <c r="BU64" s="8" t="n">
        <v>22647</v>
      </c>
      <c r="BV64" s="8" t="n">
        <v>72084</v>
      </c>
      <c r="BW64" s="8" t="n">
        <v>5872</v>
      </c>
      <c r="BX64" s="8" t="n">
        <v>2227</v>
      </c>
      <c r="BY64" s="6" t="n">
        <v>201</v>
      </c>
      <c r="BZ64" s="108"/>
      <c r="CA64" s="6"/>
      <c r="CB64" s="8" t="n">
        <v>2178</v>
      </c>
      <c r="CC64" s="6" t="n">
        <v>225</v>
      </c>
      <c r="CD64" s="6" t="n">
        <v>57</v>
      </c>
      <c r="CE64" s="6" t="n">
        <v>1</v>
      </c>
      <c r="CF64" s="6" t="n">
        <v>472</v>
      </c>
      <c r="CG64" s="8" t="n">
        <v>1649</v>
      </c>
      <c r="CH64" s="6" t="n">
        <v>69</v>
      </c>
      <c r="CI64" s="6" t="n">
        <v>17</v>
      </c>
      <c r="CJ64" s="6" t="n">
        <v>0.5</v>
      </c>
      <c r="CK64" s="11" t="n">
        <v>34510</v>
      </c>
      <c r="CL64" s="6"/>
      <c r="CM64" s="8" t="n">
        <v>211408</v>
      </c>
      <c r="CN64" s="8" t="n">
        <v>26138</v>
      </c>
      <c r="CO64" s="8" t="n">
        <v>4718</v>
      </c>
      <c r="CP64" s="7" t="n">
        <v>938</v>
      </c>
      <c r="CQ64" s="8" t="n">
        <v>8805</v>
      </c>
      <c r="CR64" s="8" t="n">
        <v>197885</v>
      </c>
      <c r="CS64" s="8" t="n">
        <v>5005</v>
      </c>
      <c r="CT64" s="6" t="n">
        <v>639</v>
      </c>
      <c r="CU64" s="6" t="n">
        <v>14</v>
      </c>
      <c r="CV64" s="11" t="n">
        <v>1209647</v>
      </c>
      <c r="CW64" s="6"/>
      <c r="CX64" s="8" t="n">
        <v>17768</v>
      </c>
      <c r="CY64" s="8" t="n">
        <v>1163</v>
      </c>
      <c r="CZ64" s="6" t="n">
        <v>488</v>
      </c>
      <c r="DA64" s="7" t="n">
        <v>55</v>
      </c>
      <c r="DB64" s="8" t="n">
        <v>2967</v>
      </c>
      <c r="DC64" s="8" t="n">
        <v>14313</v>
      </c>
      <c r="DD64" s="6" t="n">
        <v>348</v>
      </c>
      <c r="DE64" s="8" t="n">
        <v>2053</v>
      </c>
      <c r="DF64" s="6" t="n">
        <v>56</v>
      </c>
      <c r="DG64" s="11"/>
      <c r="DH64" s="6"/>
      <c r="DI64" s="8" t="n">
        <v>29474</v>
      </c>
      <c r="DJ64" s="8" t="n">
        <v>4324</v>
      </c>
      <c r="DK64" s="8" t="n">
        <v>2352</v>
      </c>
      <c r="DL64" s="7" t="n">
        <v>563</v>
      </c>
      <c r="DM64" s="6" t="n">
        <v>135</v>
      </c>
      <c r="DN64" s="8" t="n">
        <v>26987</v>
      </c>
      <c r="DO64" s="6" t="n">
        <v>163</v>
      </c>
      <c r="DP64" s="6" t="n">
        <v>434</v>
      </c>
      <c r="DQ64" s="6" t="n">
        <v>35</v>
      </c>
      <c r="DR64" s="108"/>
      <c r="DS64" s="6"/>
      <c r="DT64" s="8" t="n">
        <v>4947</v>
      </c>
      <c r="DU64" s="7" t="n">
        <v>512</v>
      </c>
      <c r="DV64" s="6" t="n">
        <v>239</v>
      </c>
      <c r="DW64" s="7" t="n">
        <v>59</v>
      </c>
      <c r="DX64" s="6" t="n">
        <v>103</v>
      </c>
      <c r="DY64" s="8" t="n">
        <v>4605</v>
      </c>
      <c r="DZ64" s="6" t="n">
        <v>393</v>
      </c>
      <c r="EA64" s="6" t="n">
        <v>490</v>
      </c>
      <c r="EB64" s="6" t="n">
        <v>24</v>
      </c>
      <c r="ED64" s="6"/>
      <c r="EE64" s="8" t="n">
        <v>13614</v>
      </c>
      <c r="EF64" s="8" t="n">
        <v>1019</v>
      </c>
      <c r="EG64" s="8" t="n">
        <v>1173</v>
      </c>
      <c r="EH64" s="7" t="n">
        <v>134</v>
      </c>
      <c r="EI64" s="6" t="n">
        <v>250</v>
      </c>
      <c r="EJ64" s="8" t="n">
        <v>12191</v>
      </c>
      <c r="EK64" s="8" t="n">
        <v>1053</v>
      </c>
      <c r="EL64" s="6" t="n">
        <v>795</v>
      </c>
      <c r="EM64" s="6" t="n">
        <v>68</v>
      </c>
      <c r="EO64" s="6"/>
      <c r="EP64" s="8" t="n">
        <v>4877</v>
      </c>
      <c r="EQ64" s="7" t="n">
        <v>236</v>
      </c>
      <c r="ER64" s="6" t="n">
        <v>44</v>
      </c>
      <c r="ES64" s="7" t="n">
        <v>5</v>
      </c>
      <c r="ET64" s="6" t="n">
        <v>13</v>
      </c>
      <c r="EU64" s="8" t="n">
        <v>4820</v>
      </c>
      <c r="EV64" s="6" t="n">
        <v>105</v>
      </c>
      <c r="EW64" s="6" t="n">
        <v>900</v>
      </c>
      <c r="EX64" s="6" t="n">
        <v>8</v>
      </c>
      <c r="EZ64" s="6"/>
      <c r="FA64" s="8" t="n">
        <v>3107</v>
      </c>
      <c r="FB64" s="7" t="n">
        <v>247</v>
      </c>
      <c r="FC64" s="6" t="n">
        <v>104</v>
      </c>
      <c r="FD64" s="7" t="n">
        <v>14</v>
      </c>
      <c r="FE64" s="6" t="n">
        <v>894</v>
      </c>
      <c r="FF64" s="8" t="n">
        <v>2109</v>
      </c>
      <c r="FG64" s="6" t="n">
        <v>145</v>
      </c>
      <c r="FH64" s="6" t="n">
        <v>536</v>
      </c>
      <c r="FI64" s="6" t="n">
        <v>18</v>
      </c>
      <c r="FK64" s="6"/>
      <c r="FL64" s="8" t="n">
        <v>13964</v>
      </c>
      <c r="FM64" s="8" t="n">
        <v>1189</v>
      </c>
      <c r="FN64" s="6" t="n">
        <v>828</v>
      </c>
      <c r="FO64" s="7" t="n">
        <v>123</v>
      </c>
      <c r="FP64" s="8" t="n">
        <v>2132</v>
      </c>
      <c r="FQ64" s="8" t="n">
        <v>11004</v>
      </c>
      <c r="FR64" s="8" t="n">
        <v>1088</v>
      </c>
      <c r="FS64" s="8" t="n">
        <v>1205</v>
      </c>
      <c r="FT64" s="6" t="n">
        <v>71</v>
      </c>
      <c r="FW64" s="8" t="n">
        <v>10711</v>
      </c>
      <c r="FX64" s="7" t="n">
        <v>531</v>
      </c>
      <c r="FY64" s="6" t="n">
        <v>146</v>
      </c>
      <c r="FZ64" s="7" t="n">
        <v>18</v>
      </c>
      <c r="GA64" s="8" t="n">
        <v>1436</v>
      </c>
      <c r="GB64" s="8" t="n">
        <v>9129</v>
      </c>
      <c r="GC64" s="6" t="n">
        <v>215</v>
      </c>
      <c r="GD64" s="8" t="n">
        <v>1189</v>
      </c>
      <c r="GE64" s="6" t="n">
        <v>16</v>
      </c>
      <c r="GH64" s="6" t="n">
        <v>835</v>
      </c>
      <c r="GI64" s="7" t="n">
        <v>54</v>
      </c>
      <c r="GJ64" s="6" t="n">
        <v>2</v>
      </c>
      <c r="GK64" s="6" t="n">
        <v>0</v>
      </c>
      <c r="GL64" s="6" t="n">
        <v>71</v>
      </c>
      <c r="GM64" s="6" t="n">
        <v>762</v>
      </c>
      <c r="GN64" s="6" t="n">
        <v>37</v>
      </c>
      <c r="GO64" s="6" t="n">
        <v>290</v>
      </c>
      <c r="GP64" s="6" t="n">
        <v>0.7</v>
      </c>
      <c r="GS64" s="6" t="n">
        <v>569</v>
      </c>
      <c r="GT64" s="7" t="n">
        <v>2</v>
      </c>
      <c r="GU64" s="6" t="n">
        <v>4</v>
      </c>
      <c r="GV64" s="6" t="n">
        <v>0</v>
      </c>
      <c r="GW64" s="6" t="n">
        <v>337</v>
      </c>
      <c r="GX64" s="6" t="n">
        <v>228</v>
      </c>
      <c r="GY64" s="6" t="n">
        <v>3</v>
      </c>
      <c r="GZ64" s="6" t="n">
        <v>334</v>
      </c>
      <c r="HA64" s="6" t="n">
        <v>2</v>
      </c>
      <c r="HD64" s="8" t="n">
        <v>1000</v>
      </c>
      <c r="HE64" s="7" t="n">
        <v>74</v>
      </c>
      <c r="HF64" s="6" t="n">
        <v>3</v>
      </c>
      <c r="HG64" s="6" t="n">
        <v>0</v>
      </c>
      <c r="HH64" s="6" t="n">
        <v>245</v>
      </c>
      <c r="HI64" s="6" t="n">
        <v>752</v>
      </c>
      <c r="HJ64" s="6" t="n">
        <v>24</v>
      </c>
      <c r="HK64" s="6" t="n">
        <v>171</v>
      </c>
      <c r="HL64" s="6" t="n">
        <v>0.5</v>
      </c>
      <c r="HO64" s="8" t="n">
        <v>2908</v>
      </c>
      <c r="HP64" s="7" t="n">
        <v>142</v>
      </c>
      <c r="HQ64" s="6" t="n">
        <v>45</v>
      </c>
      <c r="HR64" s="7" t="n">
        <v>2</v>
      </c>
      <c r="HS64" s="6" t="n">
        <v>645</v>
      </c>
      <c r="HT64" s="8" t="n">
        <v>2218</v>
      </c>
      <c r="HU64" s="6" t="n">
        <v>102</v>
      </c>
      <c r="HV64" s="109" t="n">
        <v>90</v>
      </c>
      <c r="HW64" s="110" t="n">
        <v>1</v>
      </c>
      <c r="HX64" s="94" t="n">
        <v>45378</v>
      </c>
      <c r="HY64" s="111"/>
      <c r="HZ64" s="94"/>
      <c r="IA64" s="82" t="n">
        <v>43923</v>
      </c>
      <c r="IB64" s="8" t="n">
        <v>2554</v>
      </c>
      <c r="IC64" s="47" t="n">
        <v>243</v>
      </c>
      <c r="ID64" s="6" t="n">
        <v>43</v>
      </c>
      <c r="IE64" s="48" t="n">
        <v>10</v>
      </c>
      <c r="IF64" s="6" t="n">
        <v>47</v>
      </c>
      <c r="IG64" s="8" t="n">
        <v>2464</v>
      </c>
      <c r="IH64" s="6" t="n">
        <v>50</v>
      </c>
      <c r="II64" s="6" t="n">
        <v>67</v>
      </c>
      <c r="IJ64" s="6" t="n">
        <v>1</v>
      </c>
      <c r="IM64" s="8" t="n">
        <v>3031</v>
      </c>
      <c r="IN64" s="47" t="n">
        <v>293</v>
      </c>
      <c r="IO64" s="6" t="n">
        <v>16</v>
      </c>
      <c r="IP64" s="48" t="n">
        <v>4</v>
      </c>
      <c r="IQ64" s="6" t="n">
        <v>234</v>
      </c>
      <c r="IR64" s="8" t="n">
        <v>2781</v>
      </c>
      <c r="IS64" s="6" t="n">
        <v>31</v>
      </c>
      <c r="IT64" s="6" t="n">
        <v>159</v>
      </c>
      <c r="IU64" s="6" t="n">
        <v>0.8</v>
      </c>
      <c r="IX64" s="8" t="n">
        <v>1720</v>
      </c>
      <c r="IY64" s="47" t="n">
        <v>157</v>
      </c>
      <c r="IZ64" s="6" t="n">
        <v>16</v>
      </c>
      <c r="JA64" s="48" t="n">
        <v>6</v>
      </c>
      <c r="JB64" s="6" t="n">
        <v>264</v>
      </c>
      <c r="JC64" s="8" t="n">
        <v>1440</v>
      </c>
      <c r="JD64" s="6" t="n">
        <v>31</v>
      </c>
      <c r="JE64" s="6" t="n">
        <v>49</v>
      </c>
      <c r="JF64" s="6" t="n">
        <v>0.5</v>
      </c>
      <c r="JI64" s="8" t="n">
        <v>1677</v>
      </c>
      <c r="JJ64" s="47" t="n">
        <v>149</v>
      </c>
      <c r="JK64" s="6" t="n">
        <v>157</v>
      </c>
      <c r="JL64" s="48" t="n">
        <v>21</v>
      </c>
      <c r="JM64" s="6" t="n">
        <v>103</v>
      </c>
      <c r="JN64" s="8" t="n">
        <v>1417</v>
      </c>
      <c r="JO64" s="6"/>
      <c r="JP64" s="6" t="n">
        <v>6</v>
      </c>
      <c r="JQ64" s="6" t="n">
        <v>0.6</v>
      </c>
      <c r="JT64" s="8" t="n">
        <v>1998</v>
      </c>
      <c r="JU64" s="47" t="n">
        <v>601</v>
      </c>
      <c r="JV64" s="6" t="n">
        <v>58</v>
      </c>
      <c r="JW64" s="48" t="n">
        <v>23</v>
      </c>
      <c r="JX64" s="6" t="n">
        <v>148</v>
      </c>
      <c r="JY64" s="8" t="n">
        <v>1792</v>
      </c>
      <c r="JZ64" s="6"/>
      <c r="KA64" s="6" t="n">
        <v>1</v>
      </c>
      <c r="KB64" s="37" t="n">
        <v>0.04</v>
      </c>
      <c r="KE64" s="8" t="n">
        <v>1323</v>
      </c>
      <c r="KF64" s="47" t="n">
        <v>258</v>
      </c>
      <c r="KG64" s="6" t="n">
        <v>38</v>
      </c>
      <c r="KH64" s="48" t="n">
        <v>8</v>
      </c>
      <c r="KI64" s="6" t="n">
        <v>394</v>
      </c>
      <c r="KJ64" s="6" t="n">
        <v>891</v>
      </c>
      <c r="KK64" s="6" t="n">
        <v>49</v>
      </c>
      <c r="KL64" s="6" t="n">
        <v>40</v>
      </c>
      <c r="KM64" s="6" t="n">
        <v>1</v>
      </c>
      <c r="KP64" s="8" t="n">
        <v>2311</v>
      </c>
      <c r="KQ64" s="47" t="n">
        <v>227</v>
      </c>
      <c r="KR64" s="6" t="n">
        <v>96</v>
      </c>
      <c r="KS64" s="48" t="n">
        <v>8</v>
      </c>
      <c r="KT64" s="6" t="n">
        <v>50</v>
      </c>
      <c r="KU64" s="8" t="n">
        <v>2165</v>
      </c>
      <c r="KV64" s="6" t="n">
        <v>1</v>
      </c>
      <c r="KW64" s="6" t="n">
        <v>21</v>
      </c>
      <c r="KX64" s="6" t="n">
        <v>0.9</v>
      </c>
      <c r="LA64" s="8" t="n">
        <v>2777</v>
      </c>
      <c r="LB64" s="47" t="n">
        <v>440</v>
      </c>
      <c r="LC64" s="6" t="n">
        <v>24</v>
      </c>
      <c r="LD64" s="48" t="n">
        <v>7</v>
      </c>
      <c r="LE64" s="6" t="n">
        <v>190</v>
      </c>
      <c r="LF64" s="8" t="n">
        <v>2563</v>
      </c>
      <c r="LG64" s="6" t="n">
        <v>8</v>
      </c>
      <c r="LH64" s="6" t="n">
        <v>19</v>
      </c>
      <c r="LI64" s="6" t="n">
        <v>0.2</v>
      </c>
      <c r="LL64" s="8" t="n">
        <v>2118</v>
      </c>
      <c r="LM64" s="47" t="n">
        <v>180</v>
      </c>
      <c r="LN64" s="6" t="n">
        <v>27</v>
      </c>
      <c r="LO64" s="48" t="n">
        <v>1</v>
      </c>
      <c r="LP64" s="6" t="n">
        <v>94</v>
      </c>
      <c r="LQ64" s="8" t="n">
        <v>1997</v>
      </c>
      <c r="LR64" s="6" t="n">
        <v>12</v>
      </c>
      <c r="LS64" s="6" t="n">
        <v>10</v>
      </c>
      <c r="LT64" s="6" t="n">
        <v>0.1</v>
      </c>
      <c r="LW64" s="43" t="n">
        <v>14</v>
      </c>
      <c r="LX64" s="43" t="n">
        <v>2</v>
      </c>
      <c r="LY64" s="43"/>
      <c r="LZ64" s="43"/>
      <c r="MA64" s="43" t="n">
        <v>2</v>
      </c>
      <c r="MB64" s="43" t="n">
        <v>12</v>
      </c>
      <c r="MC64" s="43"/>
      <c r="MD64" s="43" t="n">
        <v>4</v>
      </c>
      <c r="ME64" s="43"/>
      <c r="MH64" s="43" t="n">
        <v>15</v>
      </c>
      <c r="MI64" s="43" t="n">
        <v>0</v>
      </c>
      <c r="MJ64" s="43" t="n">
        <v>1</v>
      </c>
      <c r="MK64" s="43"/>
      <c r="ML64" s="43"/>
      <c r="MM64" s="43" t="n">
        <v>14</v>
      </c>
      <c r="MN64" s="43"/>
      <c r="MO64" s="43" t="n">
        <v>0.3</v>
      </c>
      <c r="MP64" s="43" t="n">
        <v>0.02</v>
      </c>
      <c r="MS64" s="46" t="n">
        <v>1771</v>
      </c>
      <c r="MT64" s="43" t="n">
        <v>120</v>
      </c>
      <c r="MU64" s="43" t="n">
        <v>12</v>
      </c>
      <c r="MV64" s="43" t="n">
        <v>2</v>
      </c>
      <c r="MW64" s="43" t="n">
        <v>505</v>
      </c>
      <c r="MX64" s="46" t="n">
        <v>1254</v>
      </c>
      <c r="MY64" s="43" t="n">
        <v>23</v>
      </c>
      <c r="MZ64" s="43" t="n">
        <v>25</v>
      </c>
      <c r="NA64" s="43" t="n">
        <v>0.2</v>
      </c>
      <c r="ND64" s="43" t="n">
        <v>10</v>
      </c>
      <c r="NE64" s="43" t="n">
        <v>1</v>
      </c>
      <c r="NF64" s="43"/>
      <c r="NG64" s="43"/>
      <c r="NH64" s="43"/>
      <c r="NI64" s="43" t="n">
        <v>10</v>
      </c>
      <c r="NJ64" s="43"/>
      <c r="NK64" s="43" t="n">
        <v>1</v>
      </c>
      <c r="NL64" s="43"/>
      <c r="NO64" s="43" t="n">
        <v>109</v>
      </c>
      <c r="NP64" s="43" t="n">
        <v>0</v>
      </c>
      <c r="NQ64" s="43"/>
      <c r="NR64" s="43"/>
      <c r="NS64" s="43" t="n">
        <v>25</v>
      </c>
      <c r="NT64" s="43" t="n">
        <v>84</v>
      </c>
      <c r="NU64" s="43" t="n">
        <v>1</v>
      </c>
      <c r="NV64" s="43" t="n">
        <v>7</v>
      </c>
      <c r="NW64" s="43"/>
      <c r="NZ64" s="43" t="n">
        <v>218</v>
      </c>
      <c r="OA64" s="43" t="n">
        <v>11</v>
      </c>
      <c r="OB64" s="43"/>
      <c r="OC64" s="43"/>
      <c r="OD64" s="43" t="n">
        <v>63</v>
      </c>
      <c r="OE64" s="43" t="n">
        <v>155</v>
      </c>
      <c r="OF64" s="43" t="n">
        <v>3</v>
      </c>
      <c r="OG64" s="43" t="n">
        <v>2</v>
      </c>
      <c r="OH64" s="43"/>
      <c r="OK64" s="43" t="n">
        <v>131</v>
      </c>
      <c r="OL64" s="43" t="n">
        <v>2</v>
      </c>
      <c r="OM64" s="43" t="n">
        <v>1</v>
      </c>
      <c r="ON64" s="43"/>
      <c r="OO64" s="43" t="n">
        <v>52</v>
      </c>
      <c r="OP64" s="43" t="n">
        <v>78</v>
      </c>
      <c r="OQ64" s="43" t="n">
        <v>3</v>
      </c>
      <c r="OR64" s="43" t="n">
        <v>299</v>
      </c>
      <c r="OS64" s="43" t="n">
        <v>2</v>
      </c>
      <c r="OV64" s="43" t="n">
        <v>728</v>
      </c>
      <c r="OW64" s="43" t="n">
        <v>34</v>
      </c>
      <c r="OX64" s="43" t="n">
        <v>52</v>
      </c>
      <c r="OY64" s="43" t="n">
        <v>2</v>
      </c>
      <c r="OZ64" s="43" t="n">
        <v>182</v>
      </c>
      <c r="PA64" s="43" t="n">
        <v>494</v>
      </c>
      <c r="PB64" s="43"/>
      <c r="PC64" s="43" t="n">
        <v>18</v>
      </c>
      <c r="PD64" s="43" t="n">
        <v>1</v>
      </c>
      <c r="PG64" s="46" t="n">
        <v>15679</v>
      </c>
      <c r="PH64" s="46" t="n">
        <v>2148</v>
      </c>
      <c r="PI64" s="43" t="n">
        <v>277</v>
      </c>
      <c r="PJ64" s="43" t="n">
        <v>63</v>
      </c>
      <c r="PK64" s="43" t="n">
        <v>333</v>
      </c>
      <c r="PL64" s="46" t="n">
        <v>15069</v>
      </c>
      <c r="PM64" s="43" t="n">
        <v>847</v>
      </c>
      <c r="PN64" s="43" t="n">
        <v>186</v>
      </c>
      <c r="PO64" s="43" t="n">
        <v>3</v>
      </c>
      <c r="PR64" s="43" t="n">
        <v>10</v>
      </c>
      <c r="PS64" s="43" t="n">
        <v>0</v>
      </c>
      <c r="PT64" s="43" t="n">
        <v>2</v>
      </c>
      <c r="PU64" s="43"/>
      <c r="PV64" s="43"/>
      <c r="PW64" s="43" t="n">
        <v>8</v>
      </c>
      <c r="PX64" s="43"/>
      <c r="PY64" s="43" t="n">
        <v>0.6</v>
      </c>
      <c r="PZ64" s="43" t="n">
        <v>0.1</v>
      </c>
      <c r="QC64" s="43" t="n">
        <v>278</v>
      </c>
      <c r="QD64" s="43" t="n">
        <v>4</v>
      </c>
      <c r="QE64" s="43" t="n">
        <v>5</v>
      </c>
      <c r="QF64" s="43"/>
      <c r="QG64" s="43" t="n">
        <v>36</v>
      </c>
      <c r="QH64" s="43" t="n">
        <v>237</v>
      </c>
      <c r="QI64" s="43" t="n">
        <v>5</v>
      </c>
      <c r="QJ64" s="43" t="n">
        <v>27</v>
      </c>
      <c r="QK64" s="43" t="n">
        <v>0.5</v>
      </c>
      <c r="QN64" s="43" t="n">
        <v>479</v>
      </c>
      <c r="QO64" s="43" t="n">
        <v>9</v>
      </c>
      <c r="QP64" s="43" t="n">
        <v>14</v>
      </c>
      <c r="QQ64" s="43" t="n">
        <v>2</v>
      </c>
      <c r="QR64" s="43" t="n">
        <v>43</v>
      </c>
      <c r="QS64" s="43" t="n">
        <v>422</v>
      </c>
      <c r="QT64" s="43" t="n">
        <v>5</v>
      </c>
      <c r="QU64" s="43" t="n">
        <v>70</v>
      </c>
      <c r="QV64" s="43" t="n">
        <v>2</v>
      </c>
      <c r="QY64" s="46" t="n">
        <v>6092</v>
      </c>
      <c r="QZ64" s="43" t="n">
        <v>734</v>
      </c>
      <c r="RA64" s="43" t="n">
        <v>26</v>
      </c>
      <c r="RB64" s="43" t="n">
        <v>6</v>
      </c>
      <c r="RC64" s="43" t="n">
        <v>241</v>
      </c>
      <c r="RD64" s="46" t="n">
        <v>5825</v>
      </c>
      <c r="RE64" s="43" t="n">
        <v>95</v>
      </c>
      <c r="RF64" s="43" t="n">
        <v>704</v>
      </c>
      <c r="RG64" s="43" t="n">
        <v>3</v>
      </c>
      <c r="RJ64" s="43" t="n">
        <v>134</v>
      </c>
      <c r="RK64" s="43" t="n">
        <v>15</v>
      </c>
      <c r="RL64" s="43" t="n">
        <v>1</v>
      </c>
      <c r="RM64" s="43"/>
      <c r="RN64" s="43" t="n">
        <v>18</v>
      </c>
      <c r="RO64" s="43" t="n">
        <v>115</v>
      </c>
      <c r="RP64" s="43"/>
      <c r="RQ64" s="43" t="n">
        <v>26</v>
      </c>
      <c r="RR64" s="43" t="n">
        <v>0.2</v>
      </c>
      <c r="SF64" s="43" t="n">
        <v>210</v>
      </c>
      <c r="SG64" s="43" t="n">
        <v>18</v>
      </c>
      <c r="SH64" s="43" t="n">
        <v>1</v>
      </c>
      <c r="SI64" s="43"/>
      <c r="SJ64" s="43" t="n">
        <v>34</v>
      </c>
      <c r="SK64" s="43" t="n">
        <v>175</v>
      </c>
      <c r="SL64" s="43" t="n">
        <v>3</v>
      </c>
      <c r="SM64" s="43" t="n">
        <v>41</v>
      </c>
      <c r="SN64" s="43" t="n">
        <v>0.2</v>
      </c>
      <c r="SQ64" s="43" t="n">
        <v>814</v>
      </c>
      <c r="SR64" s="43" t="n">
        <v>150</v>
      </c>
      <c r="SS64" s="43" t="n">
        <v>8</v>
      </c>
      <c r="ST64" s="43" t="n">
        <v>2</v>
      </c>
      <c r="SU64" s="43" t="n">
        <v>61</v>
      </c>
      <c r="SV64" s="43" t="n">
        <v>745</v>
      </c>
      <c r="SW64" s="43" t="n">
        <v>2</v>
      </c>
      <c r="SX64" s="43" t="n">
        <v>82</v>
      </c>
      <c r="SY64" s="43" t="n">
        <v>0.8</v>
      </c>
      <c r="TB64" s="43" t="n">
        <v>317</v>
      </c>
      <c r="TC64" s="43" t="n">
        <v>28</v>
      </c>
      <c r="TD64" s="43"/>
      <c r="TE64" s="43"/>
      <c r="TF64" s="43" t="n">
        <v>80</v>
      </c>
      <c r="TG64" s="43" t="n">
        <v>237</v>
      </c>
      <c r="TH64" s="43" t="n">
        <v>14</v>
      </c>
      <c r="TI64" s="43" t="n">
        <v>74</v>
      </c>
      <c r="TJ64" s="43"/>
      <c r="TM64" s="46" t="n">
        <v>1415</v>
      </c>
      <c r="TN64" s="43" t="n">
        <v>101</v>
      </c>
      <c r="TO64" s="43" t="n">
        <v>50</v>
      </c>
      <c r="TP64" s="43" t="n">
        <v>1</v>
      </c>
      <c r="TQ64" s="43" t="n">
        <v>52</v>
      </c>
      <c r="TR64" s="46" t="n">
        <v>1313</v>
      </c>
      <c r="TS64" s="43" t="n">
        <v>90</v>
      </c>
      <c r="TT64" s="43" t="n">
        <v>136</v>
      </c>
      <c r="TU64" s="43" t="n">
        <v>5</v>
      </c>
      <c r="TX64" s="43" t="n">
        <v>320</v>
      </c>
      <c r="TY64" s="43" t="n">
        <v>58</v>
      </c>
      <c r="TZ64" s="43" t="n">
        <v>9</v>
      </c>
      <c r="UA64" s="43" t="n">
        <v>1</v>
      </c>
      <c r="UB64" s="43" t="n">
        <v>28</v>
      </c>
      <c r="UC64" s="43" t="n">
        <v>283</v>
      </c>
      <c r="UD64" s="43" t="n">
        <v>11</v>
      </c>
      <c r="UE64" s="43" t="n">
        <v>265</v>
      </c>
      <c r="UF64" s="43" t="n">
        <v>7</v>
      </c>
      <c r="UT64" s="43" t="n">
        <v>54</v>
      </c>
      <c r="UU64" s="43" t="n">
        <v>3</v>
      </c>
      <c r="UV64" s="43" t="n">
        <v>6</v>
      </c>
      <c r="UW64" s="43" t="n">
        <v>1</v>
      </c>
      <c r="UX64" s="43" t="n">
        <v>25</v>
      </c>
      <c r="UY64" s="43" t="n">
        <v>23</v>
      </c>
      <c r="UZ64" s="43" t="n">
        <v>1</v>
      </c>
      <c r="VA64" s="43" t="n">
        <v>0.3</v>
      </c>
      <c r="VB64" s="43" t="n">
        <v>0.04</v>
      </c>
      <c r="VE64" s="43" t="n">
        <v>237</v>
      </c>
      <c r="VF64" s="43" t="n">
        <v>63</v>
      </c>
      <c r="VG64" s="43" t="n">
        <v>4</v>
      </c>
      <c r="VH64" s="43"/>
      <c r="VI64" s="43" t="n">
        <v>5</v>
      </c>
      <c r="VJ64" s="43" t="n">
        <v>228</v>
      </c>
      <c r="VK64" s="43"/>
      <c r="VL64" s="43" t="n">
        <v>6</v>
      </c>
      <c r="VM64" s="43" t="n">
        <v>0.1</v>
      </c>
      <c r="VP64" s="43" t="n">
        <v>146</v>
      </c>
      <c r="VQ64" s="43" t="n">
        <v>3</v>
      </c>
      <c r="VR64" s="43" t="n">
        <v>3</v>
      </c>
      <c r="VS64" s="43" t="n">
        <v>1</v>
      </c>
      <c r="VT64" s="43" t="n">
        <v>21</v>
      </c>
      <c r="VU64" s="43" t="n">
        <v>122</v>
      </c>
      <c r="VV64" s="43" t="n">
        <v>5</v>
      </c>
      <c r="VW64" s="43" t="n">
        <v>7</v>
      </c>
      <c r="VX64" s="43" t="n">
        <v>0.1</v>
      </c>
      <c r="WA64" s="43" t="n">
        <v>19</v>
      </c>
      <c r="WB64" s="43" t="n">
        <v>1</v>
      </c>
      <c r="WC64" s="43"/>
      <c r="WD64" s="43"/>
      <c r="WE64" s="43" t="n">
        <v>13</v>
      </c>
      <c r="WF64" s="43" t="n">
        <v>6</v>
      </c>
      <c r="WG64" s="43"/>
      <c r="WH64" s="43" t="n">
        <v>35</v>
      </c>
      <c r="WI64" s="43"/>
      <c r="WL64" s="43" t="n">
        <v>5</v>
      </c>
      <c r="WM64" s="43"/>
      <c r="WN64" s="43"/>
      <c r="WO64" s="43"/>
      <c r="WP64" s="43" t="n">
        <v>1</v>
      </c>
      <c r="WQ64" s="43" t="n">
        <v>4</v>
      </c>
      <c r="WR64" s="43"/>
      <c r="WS64" s="43" t="n">
        <v>0.2</v>
      </c>
      <c r="WT64" s="43"/>
      <c r="WW64" s="43" t="n">
        <v>4</v>
      </c>
      <c r="WX64" s="43"/>
      <c r="WY64" s="43"/>
      <c r="WZ64" s="43"/>
      <c r="XA64" s="43"/>
      <c r="XB64" s="43" t="n">
        <v>4</v>
      </c>
      <c r="XC64" s="43"/>
      <c r="XD64" s="43" t="n">
        <v>5</v>
      </c>
      <c r="XE64" s="43"/>
      <c r="XH64" s="43" t="n">
        <v>380</v>
      </c>
      <c r="XI64" s="43" t="n">
        <v>37</v>
      </c>
      <c r="XJ64" s="43" t="n">
        <v>3</v>
      </c>
      <c r="XK64" s="43" t="n">
        <v>1</v>
      </c>
      <c r="XL64" s="43" t="n">
        <v>26</v>
      </c>
      <c r="XM64" s="43" t="n">
        <v>351</v>
      </c>
      <c r="XN64" s="43" t="n">
        <v>6</v>
      </c>
      <c r="XO64" s="43" t="n">
        <v>20</v>
      </c>
      <c r="XP64" s="43" t="n">
        <v>0.2</v>
      </c>
      <c r="XS64" s="43" t="n">
        <v>181</v>
      </c>
      <c r="XT64" s="43" t="n">
        <v>9</v>
      </c>
      <c r="XU64" s="43" t="n">
        <v>2</v>
      </c>
      <c r="XV64" s="43"/>
      <c r="XW64" s="43" t="n">
        <v>12</v>
      </c>
      <c r="XX64" s="43" t="n">
        <v>167</v>
      </c>
      <c r="XY64" s="43" t="n">
        <v>8</v>
      </c>
      <c r="XZ64" s="43" t="n">
        <v>5</v>
      </c>
      <c r="YA64" s="43" t="n">
        <v>0.06</v>
      </c>
      <c r="YZ64" s="43" t="n">
        <v>111</v>
      </c>
      <c r="ZA64" s="43" t="n">
        <v>4</v>
      </c>
      <c r="ZB64" s="43"/>
      <c r="ZC64" s="43"/>
      <c r="ZD64" s="43" t="n">
        <v>3</v>
      </c>
      <c r="ZE64" s="43" t="n">
        <v>108</v>
      </c>
      <c r="ZF64" s="43" t="n">
        <v>3</v>
      </c>
      <c r="ZG64" s="43" t="n">
        <v>17</v>
      </c>
      <c r="ZH64" s="43"/>
      <c r="ZK64" s="43" t="n">
        <v>794</v>
      </c>
      <c r="ZL64" s="43" t="n">
        <v>149</v>
      </c>
      <c r="ZM64" s="43" t="n">
        <v>20</v>
      </c>
      <c r="ZN64" s="43" t="n">
        <v>3</v>
      </c>
      <c r="ZO64" s="43" t="n">
        <v>13</v>
      </c>
      <c r="ZP64" s="43" t="n">
        <v>761</v>
      </c>
      <c r="ZQ64" s="43"/>
      <c r="ZR64" s="43" t="n">
        <v>18</v>
      </c>
      <c r="ZS64" s="43" t="n">
        <v>0.5</v>
      </c>
      <c r="ZV64" s="43" t="n">
        <v>163</v>
      </c>
      <c r="ZW64" s="43" t="n">
        <v>11</v>
      </c>
      <c r="ZX64" s="43" t="n">
        <v>2</v>
      </c>
      <c r="ZY64" s="43" t="n">
        <v>1</v>
      </c>
      <c r="ZZ64" s="43" t="n">
        <v>53</v>
      </c>
      <c r="AAA64" s="43" t="n">
        <v>108</v>
      </c>
      <c r="AAB64" s="43" t="n">
        <v>2</v>
      </c>
      <c r="AAC64" s="43" t="n">
        <v>17</v>
      </c>
      <c r="AAD64" s="43" t="n">
        <v>0.2</v>
      </c>
      <c r="AAG64" s="43" t="n">
        <v>117</v>
      </c>
      <c r="AAH64" s="43" t="n">
        <v>7</v>
      </c>
      <c r="AAI64" s="43"/>
      <c r="AAJ64" s="43"/>
      <c r="AAK64" s="43" t="n">
        <v>23</v>
      </c>
      <c r="AAL64" s="43" t="n">
        <v>94</v>
      </c>
      <c r="AAM64" s="43" t="n">
        <v>6</v>
      </c>
      <c r="AAN64" s="43" t="n">
        <v>29</v>
      </c>
      <c r="AAO64" s="43"/>
      <c r="AAR64" s="43" t="n">
        <v>359</v>
      </c>
      <c r="AAS64" s="43" t="n">
        <v>61</v>
      </c>
      <c r="AAT64" s="43" t="n">
        <v>5</v>
      </c>
      <c r="AAU64" s="43"/>
      <c r="AAV64" s="43" t="n">
        <v>26</v>
      </c>
      <c r="AAW64" s="43" t="n">
        <v>328</v>
      </c>
      <c r="AAX64" s="43" t="n">
        <v>7</v>
      </c>
      <c r="AAY64" s="43" t="n">
        <v>35</v>
      </c>
      <c r="AAZ64" s="43" t="n">
        <v>0.5</v>
      </c>
      <c r="ABC64" s="43" t="n">
        <v>571</v>
      </c>
      <c r="ABD64" s="43" t="n">
        <v>39</v>
      </c>
      <c r="ABE64" s="43" t="n">
        <v>4</v>
      </c>
      <c r="ABF64" s="43" t="n">
        <v>1</v>
      </c>
      <c r="ABG64" s="43" t="n">
        <v>31</v>
      </c>
      <c r="ABH64" s="43" t="n">
        <v>536</v>
      </c>
      <c r="ABI64" s="43" t="n">
        <v>30</v>
      </c>
      <c r="ABJ64" s="43" t="n">
        <v>193</v>
      </c>
      <c r="ABK64" s="43" t="n">
        <v>1</v>
      </c>
      <c r="ABN64" s="6" t="n">
        <v>423</v>
      </c>
      <c r="ABO64" s="47" t="n">
        <v>70</v>
      </c>
      <c r="ABP64" s="6" t="n">
        <v>5</v>
      </c>
      <c r="ABQ64" s="48" t="n">
        <v>1</v>
      </c>
      <c r="ABR64" s="6" t="n">
        <v>23</v>
      </c>
      <c r="ABS64" s="6" t="n">
        <v>395</v>
      </c>
      <c r="ABT64" s="6" t="n">
        <v>44</v>
      </c>
      <c r="ABU64" s="6" t="n">
        <v>105</v>
      </c>
      <c r="ABV64" s="6" t="n">
        <v>1</v>
      </c>
      <c r="ABY64" s="6" t="n">
        <v>581</v>
      </c>
      <c r="ABZ64" s="47" t="n">
        <v>44</v>
      </c>
      <c r="ACA64" s="6" t="n">
        <v>8</v>
      </c>
      <c r="ACB64" s="6"/>
      <c r="ACC64" s="6" t="n">
        <v>7</v>
      </c>
      <c r="ACD64" s="6" t="n">
        <v>566</v>
      </c>
      <c r="ACE64" s="6" t="n">
        <v>11</v>
      </c>
      <c r="ACF64" s="6" t="n">
        <v>213</v>
      </c>
      <c r="ACG64" s="6" t="n">
        <v>3</v>
      </c>
      <c r="ACJ64" s="6" t="n">
        <v>779</v>
      </c>
      <c r="ACK64" s="47" t="n">
        <v>34</v>
      </c>
      <c r="ACL64" s="6" t="n">
        <v>5</v>
      </c>
      <c r="ACM64" s="48" t="n">
        <v>1</v>
      </c>
      <c r="ACN64" s="6" t="n">
        <v>33</v>
      </c>
      <c r="ACO64" s="6" t="n">
        <v>741</v>
      </c>
      <c r="ACP64" s="6" t="n">
        <v>15</v>
      </c>
      <c r="ACQ64" s="6" t="n">
        <v>587</v>
      </c>
      <c r="ACR64" s="6" t="n">
        <v>4</v>
      </c>
      <c r="ACU64" s="6" t="n">
        <v>446</v>
      </c>
      <c r="ACV64" s="47" t="n">
        <v>48</v>
      </c>
      <c r="ACW64" s="6"/>
      <c r="ACX64" s="6"/>
      <c r="ACY64" s="6" t="n">
        <v>1</v>
      </c>
      <c r="ACZ64" s="6" t="n">
        <v>445</v>
      </c>
      <c r="ADA64" s="6" t="n">
        <v>3</v>
      </c>
      <c r="ADB64" s="6" t="n">
        <v>236</v>
      </c>
      <c r="ADC64" s="6"/>
      <c r="ADF64" s="8" t="n">
        <v>3508</v>
      </c>
      <c r="ADG64" s="47" t="n">
        <v>251</v>
      </c>
      <c r="ADH64" s="6" t="n">
        <v>39</v>
      </c>
      <c r="ADI64" s="48" t="n">
        <v>8</v>
      </c>
      <c r="ADJ64" s="6" t="n">
        <v>61</v>
      </c>
      <c r="ADK64" s="8" t="n">
        <v>3408</v>
      </c>
      <c r="ADL64" s="6" t="n">
        <v>70</v>
      </c>
      <c r="ADM64" s="6" t="n">
        <v>328</v>
      </c>
      <c r="ADN64" s="6" t="n">
        <v>4</v>
      </c>
      <c r="ADQ64" s="6" t="n">
        <v>400</v>
      </c>
      <c r="ADR64" s="47" t="n">
        <v>37</v>
      </c>
      <c r="ADS64" s="6" t="n">
        <v>1</v>
      </c>
      <c r="ADT64" s="48" t="n">
        <v>1</v>
      </c>
      <c r="ADU64" s="6" t="n">
        <v>3</v>
      </c>
      <c r="ADV64" s="6" t="n">
        <v>396</v>
      </c>
      <c r="ADW64" s="6" t="n">
        <v>1</v>
      </c>
      <c r="ADX64" s="6" t="n">
        <v>73</v>
      </c>
      <c r="ADY64" s="6" t="n">
        <v>0.2</v>
      </c>
      <c r="AEB64" s="6" t="n">
        <v>525</v>
      </c>
      <c r="AEC64" s="47" t="n">
        <v>33</v>
      </c>
      <c r="AED64" s="6" t="n">
        <v>20</v>
      </c>
      <c r="AEE64" s="48" t="n">
        <v>4</v>
      </c>
      <c r="AEF64" s="6" t="n">
        <v>40</v>
      </c>
      <c r="AEG64" s="6" t="n">
        <v>465</v>
      </c>
      <c r="AEH64" s="6" t="n">
        <v>17</v>
      </c>
      <c r="AEI64" s="6" t="n">
        <v>54</v>
      </c>
      <c r="AEJ64" s="6" t="n">
        <v>2</v>
      </c>
      <c r="AEM64" s="6" t="n">
        <v>841</v>
      </c>
      <c r="AEN64" s="47" t="n">
        <v>39</v>
      </c>
      <c r="AEO64" s="6" t="n">
        <v>15</v>
      </c>
      <c r="AEP64" s="6"/>
      <c r="AEQ64" s="6" t="n">
        <v>10</v>
      </c>
      <c r="AER64" s="6" t="n">
        <v>816</v>
      </c>
      <c r="AES64" s="6" t="n">
        <v>31</v>
      </c>
      <c r="AET64" s="6" t="n">
        <v>405</v>
      </c>
      <c r="AEU64" s="6" t="n">
        <v>7</v>
      </c>
      <c r="AEX64" s="6" t="n">
        <v>963</v>
      </c>
      <c r="AEY64" s="47" t="n">
        <v>96</v>
      </c>
      <c r="AEZ64" s="6" t="n">
        <v>6</v>
      </c>
      <c r="AFA64" s="6"/>
      <c r="AFB64" s="6" t="n">
        <v>73</v>
      </c>
      <c r="AFC64" s="6" t="n">
        <v>884</v>
      </c>
      <c r="AFD64" s="6" t="n">
        <v>34</v>
      </c>
      <c r="AFE64" s="6" t="n">
        <v>235</v>
      </c>
      <c r="AFF64" s="6" t="n">
        <v>1</v>
      </c>
      <c r="AFI64" s="6" t="n">
        <v>459</v>
      </c>
      <c r="AFJ64" s="47" t="n">
        <v>39</v>
      </c>
      <c r="AFK64" s="6" t="n">
        <v>13</v>
      </c>
      <c r="AFL64" s="6" t="n">
        <v>0</v>
      </c>
      <c r="AFM64" s="6" t="n">
        <v>19</v>
      </c>
      <c r="AFN64" s="6" t="n">
        <v>427</v>
      </c>
      <c r="AFO64" s="6" t="n">
        <v>1</v>
      </c>
      <c r="AFP64" s="6" t="n">
        <v>140</v>
      </c>
      <c r="AFQ64" s="6" t="n">
        <v>4</v>
      </c>
      <c r="AFT64" s="6" t="n">
        <v>123</v>
      </c>
      <c r="AFU64" s="47" t="n">
        <v>14</v>
      </c>
      <c r="AFV64" s="6" t="n">
        <v>2</v>
      </c>
      <c r="AFW64" s="6"/>
      <c r="AFX64" s="6"/>
      <c r="AFY64" s="6" t="n">
        <v>121</v>
      </c>
      <c r="AFZ64" s="6" t="n">
        <v>4</v>
      </c>
      <c r="AGA64" s="6" t="n">
        <v>196</v>
      </c>
      <c r="AGB64" s="6" t="n">
        <v>3</v>
      </c>
      <c r="AGE64" s="8" t="n">
        <v>1060</v>
      </c>
      <c r="AGF64" s="47" t="n">
        <v>160</v>
      </c>
      <c r="AGG64" s="6" t="n">
        <v>28</v>
      </c>
      <c r="AGH64" s="48" t="n">
        <v>5</v>
      </c>
      <c r="AGI64" s="6" t="n">
        <v>42</v>
      </c>
      <c r="AGJ64" s="6" t="n">
        <v>990</v>
      </c>
      <c r="AGK64" s="6" t="n">
        <v>62</v>
      </c>
      <c r="AGL64" s="6" t="n">
        <v>121</v>
      </c>
      <c r="AGM64" s="6" t="n">
        <v>3</v>
      </c>
      <c r="AGP64" s="8" t="n">
        <v>2460</v>
      </c>
      <c r="AGQ64" s="47" t="n">
        <v>215</v>
      </c>
      <c r="AGR64" s="6" t="n">
        <v>92</v>
      </c>
      <c r="AGS64" s="48" t="n">
        <v>10</v>
      </c>
      <c r="AGT64" s="6" t="n">
        <v>252</v>
      </c>
      <c r="AGU64" s="8" t="n">
        <v>2116</v>
      </c>
      <c r="AGV64" s="6" t="n">
        <v>57</v>
      </c>
      <c r="AGW64" s="6" t="n">
        <v>128</v>
      </c>
      <c r="AGX64" s="6" t="n">
        <v>5</v>
      </c>
      <c r="AHA64" s="6" t="n">
        <v>422</v>
      </c>
      <c r="AHB64" s="47" t="n">
        <v>23</v>
      </c>
      <c r="AHC64" s="6" t="n">
        <v>10</v>
      </c>
      <c r="AHD64" s="48" t="n">
        <v>2</v>
      </c>
      <c r="AHE64" s="6" t="n">
        <v>20</v>
      </c>
      <c r="AHF64" s="6" t="n">
        <v>392</v>
      </c>
      <c r="AHG64" s="6" t="n">
        <v>18</v>
      </c>
      <c r="AHH64" s="6" t="n">
        <v>61</v>
      </c>
      <c r="AHI64" s="6" t="n">
        <v>1</v>
      </c>
      <c r="AHL64" s="6" t="n">
        <v>354</v>
      </c>
      <c r="AHM64" s="47" t="n">
        <v>25</v>
      </c>
      <c r="AHN64" s="6" t="n">
        <v>11</v>
      </c>
      <c r="AHO64" s="48" t="n">
        <v>2</v>
      </c>
      <c r="AHP64" s="6" t="n">
        <v>17</v>
      </c>
      <c r="AHQ64" s="6" t="n">
        <v>326</v>
      </c>
      <c r="AHR64" s="6" t="n">
        <v>4</v>
      </c>
      <c r="AHS64" s="6" t="n">
        <v>170</v>
      </c>
      <c r="AHT64" s="6" t="n">
        <v>5</v>
      </c>
      <c r="AHW64" s="6" t="n">
        <v>259</v>
      </c>
      <c r="AHX64" s="47" t="n">
        <v>16</v>
      </c>
      <c r="AHY64" s="6" t="n">
        <v>15</v>
      </c>
      <c r="AHZ64" s="6"/>
      <c r="AIA64" s="6" t="n">
        <v>67</v>
      </c>
      <c r="AIB64" s="6" t="n">
        <v>177</v>
      </c>
      <c r="AIC64" s="6" t="n">
        <v>7</v>
      </c>
      <c r="AID64" s="6" t="n">
        <v>90</v>
      </c>
      <c r="AIE64" s="6" t="n">
        <v>5</v>
      </c>
      <c r="AIH64" s="8" t="n">
        <v>9677</v>
      </c>
      <c r="AII64" s="95" t="n">
        <v>1172</v>
      </c>
      <c r="AIJ64" s="6" t="n">
        <v>114</v>
      </c>
      <c r="AIK64" s="48" t="n">
        <v>13</v>
      </c>
      <c r="AIL64" s="8" t="n">
        <v>1615</v>
      </c>
      <c r="AIM64" s="8" t="n">
        <v>7948</v>
      </c>
      <c r="AIN64" s="6" t="n">
        <v>120</v>
      </c>
      <c r="AIO64" s="6" t="n">
        <v>256</v>
      </c>
      <c r="AIP64" s="6" t="n">
        <v>3</v>
      </c>
      <c r="AIS64" s="8" t="n">
        <v>6836</v>
      </c>
      <c r="AIT64" s="95" t="n">
        <v>1119</v>
      </c>
      <c r="AIU64" s="6" t="n">
        <v>240</v>
      </c>
      <c r="AIV64" s="48" t="n">
        <v>39</v>
      </c>
      <c r="AIW64" s="6" t="n">
        <v>127</v>
      </c>
      <c r="AIX64" s="8" t="n">
        <v>6469</v>
      </c>
      <c r="AIY64" s="6" t="n">
        <v>296</v>
      </c>
      <c r="AIZ64" s="6" t="n">
        <v>32</v>
      </c>
      <c r="AJA64" s="6" t="n">
        <v>1</v>
      </c>
      <c r="AJD64" s="8" t="n">
        <v>8251</v>
      </c>
      <c r="AJE64" s="47" t="n">
        <v>808</v>
      </c>
      <c r="AJF64" s="6" t="n">
        <v>187</v>
      </c>
      <c r="AJG64" s="48" t="n">
        <v>27</v>
      </c>
      <c r="AJH64" s="6" t="n">
        <v>43</v>
      </c>
      <c r="AJI64" s="8" t="n">
        <v>8021</v>
      </c>
      <c r="AJJ64" s="6" t="n">
        <v>230</v>
      </c>
      <c r="AJK64" s="6" t="n">
        <v>809</v>
      </c>
      <c r="AJL64" s="6" t="n">
        <v>18</v>
      </c>
      <c r="AJO64" s="8" t="n">
        <v>4980</v>
      </c>
      <c r="AJP64" s="47" t="n">
        <v>419</v>
      </c>
      <c r="AJQ64" s="6" t="n">
        <v>22</v>
      </c>
      <c r="AJR64" s="48" t="n">
        <v>3</v>
      </c>
      <c r="AJS64" s="6" t="n">
        <v>345</v>
      </c>
      <c r="AJT64" s="8" t="n">
        <v>4613</v>
      </c>
      <c r="AJU64" s="6" t="n">
        <v>50</v>
      </c>
      <c r="AJV64" s="6" t="n">
        <v>195</v>
      </c>
      <c r="AJW64" s="6" t="n">
        <v>0.9</v>
      </c>
      <c r="AJX64" s="2" t="n">
        <v>261000</v>
      </c>
      <c r="AJZ64" s="8" t="n">
        <v>3447</v>
      </c>
      <c r="AKA64" s="47" t="n">
        <v>212</v>
      </c>
      <c r="AKB64" s="6" t="n">
        <v>85</v>
      </c>
      <c r="AKC64" s="48" t="n">
        <v>14</v>
      </c>
      <c r="AKD64" s="6" t="n">
        <v>5</v>
      </c>
      <c r="AKE64" s="8" t="n">
        <v>3357</v>
      </c>
      <c r="AKF64" s="6" t="n">
        <v>103</v>
      </c>
      <c r="AKG64" s="6" t="n">
        <v>698</v>
      </c>
      <c r="AKH64" s="6" t="n">
        <v>17</v>
      </c>
      <c r="AKK64" s="8" t="n">
        <v>2748</v>
      </c>
      <c r="AKL64" s="47" t="n">
        <v>508</v>
      </c>
      <c r="AKM64" s="6" t="n">
        <v>93</v>
      </c>
      <c r="AKN64" s="48" t="n">
        <v>18</v>
      </c>
      <c r="AKO64" s="6" t="n">
        <v>58</v>
      </c>
      <c r="AKP64" s="8" t="n">
        <v>2597</v>
      </c>
      <c r="AKQ64" s="6" t="n">
        <v>100</v>
      </c>
      <c r="AKR64" s="6" t="n">
        <v>156</v>
      </c>
      <c r="AKS64" s="6" t="n">
        <v>5</v>
      </c>
      <c r="AKV64" s="8" t="n">
        <v>2319</v>
      </c>
      <c r="AKW64" s="47" t="n">
        <v>141</v>
      </c>
      <c r="AKX64" s="6" t="n">
        <v>29</v>
      </c>
      <c r="AKY64" s="48" t="n">
        <v>6</v>
      </c>
      <c r="AKZ64" s="6" t="n">
        <v>80</v>
      </c>
      <c r="ALA64" s="8" t="n">
        <v>2210</v>
      </c>
      <c r="ALB64" s="6" t="n">
        <v>31</v>
      </c>
      <c r="ALC64" s="8" t="n">
        <v>3705</v>
      </c>
      <c r="ALD64" s="6" t="n">
        <v>46</v>
      </c>
      <c r="ALG64" s="8" t="n">
        <v>1215</v>
      </c>
      <c r="ALH64" s="47" t="n">
        <v>121</v>
      </c>
      <c r="ALI64" s="6" t="n">
        <v>29</v>
      </c>
      <c r="ALJ64" s="48" t="n">
        <v>1</v>
      </c>
      <c r="ALK64" s="6" t="n">
        <v>35</v>
      </c>
      <c r="ALL64" s="8" t="n">
        <v>1151</v>
      </c>
      <c r="ALM64" s="6" t="n">
        <v>1</v>
      </c>
      <c r="ALN64" s="6" t="n">
        <v>9</v>
      </c>
      <c r="ALO64" s="6" t="n">
        <v>0.2</v>
      </c>
      <c r="ALR64" s="8" t="n">
        <v>1446</v>
      </c>
      <c r="ALS64" s="47" t="n">
        <v>28</v>
      </c>
      <c r="ALT64" s="6" t="n">
        <v>17</v>
      </c>
      <c r="ALU64" s="6" t="n">
        <v>0</v>
      </c>
      <c r="ALV64" s="6" t="n">
        <v>10</v>
      </c>
      <c r="ALW64" s="8" t="n">
        <v>1419</v>
      </c>
      <c r="ALX64" s="6" t="n">
        <v>62</v>
      </c>
      <c r="ALY64" s="6" t="n">
        <v>261</v>
      </c>
      <c r="ALZ64" s="6" t="n">
        <v>3</v>
      </c>
      <c r="AMC64" s="8" t="n">
        <v>1181</v>
      </c>
      <c r="AMD64" s="6" t="n">
        <v>106</v>
      </c>
      <c r="AME64" s="6" t="n">
        <v>30</v>
      </c>
      <c r="AMF64" s="6" t="n">
        <v>3</v>
      </c>
      <c r="AMG64" s="6" t="n">
        <v>9</v>
      </c>
      <c r="AMH64" s="8" t="n">
        <v>1142</v>
      </c>
      <c r="AMI64" s="6" t="n">
        <v>50</v>
      </c>
      <c r="AMJ64" s="6" t="n">
        <v>274</v>
      </c>
    </row>
    <row r="65" s="2" customFormat="true" ht="15.25" hidden="false" customHeight="false" outlineLevel="0" collapsed="false">
      <c r="A65" s="82" t="n">
        <v>43924</v>
      </c>
      <c r="B65" s="7" t="n">
        <v>1009727</v>
      </c>
      <c r="C65" s="6" t="n">
        <f aca="false">(B65-B64)</f>
        <v>78908</v>
      </c>
      <c r="D65" s="7" t="n">
        <v>52855</v>
      </c>
      <c r="E65" s="6" t="n">
        <f aca="false">(D65-D64)</f>
        <v>6074</v>
      </c>
      <c r="F65" s="7" t="n">
        <v>211907</v>
      </c>
      <c r="G65" s="7" t="n">
        <v>744965</v>
      </c>
      <c r="H65" s="7" t="n">
        <v>37712</v>
      </c>
      <c r="J65" s="2" t="n">
        <v>926936</v>
      </c>
      <c r="K65" s="71" t="n">
        <f aca="false">J65-J64</f>
        <v>78820</v>
      </c>
      <c r="L65" s="2" t="n">
        <v>49534</v>
      </c>
      <c r="M65" s="71" t="n">
        <f aca="false">L65-L64</f>
        <v>6065</v>
      </c>
      <c r="N65" s="8" t="n">
        <v>9976</v>
      </c>
      <c r="O65" s="7" t="n">
        <v>89</v>
      </c>
      <c r="P65" s="6" t="n">
        <v>169</v>
      </c>
      <c r="Q65" s="7" t="n">
        <v>4</v>
      </c>
      <c r="R65" s="8" t="n">
        <v>5828</v>
      </c>
      <c r="S65" s="8" t="n">
        <v>3979</v>
      </c>
      <c r="T65" s="6" t="n">
        <v>55</v>
      </c>
      <c r="U65" s="6" t="n">
        <v>195</v>
      </c>
      <c r="V65" s="6" t="n">
        <v>3</v>
      </c>
      <c r="W65" s="106" t="n">
        <v>443273</v>
      </c>
      <c r="X65" s="6"/>
      <c r="Y65" s="8" t="n">
        <v>115242</v>
      </c>
      <c r="Z65" s="8" t="n">
        <v>4668</v>
      </c>
      <c r="AA65" s="8" t="n">
        <v>13915</v>
      </c>
      <c r="AB65" s="7" t="n">
        <v>760</v>
      </c>
      <c r="AC65" s="8" t="n">
        <v>18278</v>
      </c>
      <c r="AD65" s="8" t="n">
        <v>83049</v>
      </c>
      <c r="AE65" s="8" t="n">
        <v>4053</v>
      </c>
      <c r="AF65" s="8" t="n">
        <v>1906</v>
      </c>
      <c r="AG65" s="6" t="n">
        <v>230</v>
      </c>
      <c r="AH65" s="94" t="n">
        <v>581232</v>
      </c>
      <c r="AI65" s="6"/>
      <c r="AJ65" s="8" t="n">
        <v>50468</v>
      </c>
      <c r="AK65" s="8" t="n">
        <v>2875</v>
      </c>
      <c r="AL65" s="8" t="n">
        <v>3160</v>
      </c>
      <c r="AM65" s="7" t="n">
        <v>124</v>
      </c>
      <c r="AN65" s="8" t="n">
        <v>16711</v>
      </c>
      <c r="AO65" s="8" t="n">
        <v>30597</v>
      </c>
      <c r="AP65" s="8" t="n">
        <v>3956</v>
      </c>
      <c r="AQ65" s="6" t="n">
        <v>601</v>
      </c>
      <c r="AR65" s="6" t="n">
        <v>38</v>
      </c>
      <c r="AS65" s="11"/>
      <c r="AT65" s="6"/>
      <c r="AU65" s="8" t="n">
        <v>59105</v>
      </c>
      <c r="AV65" s="8" t="n">
        <v>2116</v>
      </c>
      <c r="AW65" s="8" t="n">
        <v>5387</v>
      </c>
      <c r="AX65" s="8" t="n">
        <v>1355</v>
      </c>
      <c r="AY65" s="8" t="n">
        <v>12428</v>
      </c>
      <c r="AZ65" s="8" t="n">
        <v>41290</v>
      </c>
      <c r="BA65" s="8" t="n">
        <v>6399</v>
      </c>
      <c r="BB65" s="6" t="n">
        <v>905.497484270457</v>
      </c>
      <c r="BC65" s="6" t="n">
        <v>82.5296497380078</v>
      </c>
      <c r="BD65" s="108"/>
      <c r="BE65" s="6"/>
      <c r="BF65" s="8" t="n">
        <v>84788</v>
      </c>
      <c r="BG65" s="8" t="n">
        <v>6867</v>
      </c>
      <c r="BH65" s="8" t="n">
        <v>1107</v>
      </c>
      <c r="BI65" s="7" t="n">
        <v>182</v>
      </c>
      <c r="BJ65" s="8" t="n">
        <v>22440</v>
      </c>
      <c r="BK65" s="8" t="n">
        <v>61241</v>
      </c>
      <c r="BL65" s="8" t="n">
        <v>3936</v>
      </c>
      <c r="BM65" s="8" t="n">
        <v>1012</v>
      </c>
      <c r="BN65" s="6" t="n">
        <v>13</v>
      </c>
      <c r="BO65" s="108"/>
      <c r="BP65" s="6"/>
      <c r="BQ65" s="8" t="n">
        <v>112065</v>
      </c>
      <c r="BR65" s="8" t="n">
        <v>7947</v>
      </c>
      <c r="BS65" s="8" t="n">
        <v>10348</v>
      </c>
      <c r="BT65" s="7" t="n">
        <v>961</v>
      </c>
      <c r="BU65" s="8" t="n">
        <v>26743</v>
      </c>
      <c r="BV65" s="8" t="n">
        <v>74974</v>
      </c>
      <c r="BW65" s="8" t="n">
        <v>6092</v>
      </c>
      <c r="BX65" s="8" t="n">
        <v>2397</v>
      </c>
      <c r="BY65" s="6" t="n">
        <v>221</v>
      </c>
      <c r="BZ65" s="108"/>
      <c r="CA65" s="6"/>
      <c r="CB65" s="8" t="n">
        <v>2384</v>
      </c>
      <c r="CC65" s="6" t="n">
        <v>206</v>
      </c>
      <c r="CD65" s="6" t="n">
        <v>57</v>
      </c>
      <c r="CE65" s="6" t="n">
        <v>0</v>
      </c>
      <c r="CF65" s="6" t="n">
        <v>472</v>
      </c>
      <c r="CG65" s="8" t="n">
        <v>1855</v>
      </c>
      <c r="CH65" s="6" t="n">
        <v>69</v>
      </c>
      <c r="CI65" s="6" t="n">
        <v>19</v>
      </c>
      <c r="CJ65" s="6" t="n">
        <v>0.5</v>
      </c>
      <c r="CK65" s="11" t="n">
        <v>39446</v>
      </c>
      <c r="CL65" s="6"/>
      <c r="CM65" s="8" t="n">
        <v>240529</v>
      </c>
      <c r="CN65" s="8" t="n">
        <v>29121</v>
      </c>
      <c r="CO65" s="8" t="n">
        <v>5810</v>
      </c>
      <c r="CP65" s="7" t="n">
        <v>1092</v>
      </c>
      <c r="CQ65" s="8" t="n">
        <v>10365</v>
      </c>
      <c r="CR65" s="8" t="n">
        <v>224354</v>
      </c>
      <c r="CS65" s="8" t="n">
        <v>5421</v>
      </c>
      <c r="CT65" s="6" t="n">
        <v>727</v>
      </c>
      <c r="CU65" s="6" t="n">
        <v>18</v>
      </c>
      <c r="CV65" s="11" t="n">
        <v>1267658</v>
      </c>
      <c r="CW65" s="6"/>
      <c r="CX65" s="8" t="n">
        <v>18827</v>
      </c>
      <c r="CY65" s="8" t="n">
        <v>1059</v>
      </c>
      <c r="CZ65" s="6" t="n">
        <v>536</v>
      </c>
      <c r="DA65" s="7" t="n">
        <v>48</v>
      </c>
      <c r="DB65" s="8" t="n">
        <v>4013</v>
      </c>
      <c r="DC65" s="8" t="n">
        <v>14278</v>
      </c>
      <c r="DD65" s="6" t="n">
        <v>348</v>
      </c>
      <c r="DE65" s="8" t="n">
        <v>2175</v>
      </c>
      <c r="DF65" s="6" t="n">
        <v>62</v>
      </c>
      <c r="DG65" s="11"/>
      <c r="DH65" s="6"/>
      <c r="DI65" s="8" t="n">
        <v>33718</v>
      </c>
      <c r="DJ65" s="8" t="n">
        <v>4244</v>
      </c>
      <c r="DK65" s="8" t="n">
        <v>2921</v>
      </c>
      <c r="DL65" s="7" t="n">
        <v>569</v>
      </c>
      <c r="DM65" s="6" t="n">
        <v>135</v>
      </c>
      <c r="DN65" s="8" t="n">
        <v>30662</v>
      </c>
      <c r="DO65" s="6" t="n">
        <v>163</v>
      </c>
      <c r="DP65" s="6" t="n">
        <v>497</v>
      </c>
      <c r="DQ65" s="6" t="n">
        <v>43</v>
      </c>
      <c r="DR65" s="108"/>
      <c r="DS65" s="6"/>
      <c r="DT65" s="8" t="n">
        <v>5568</v>
      </c>
      <c r="DU65" s="7" t="n">
        <v>621</v>
      </c>
      <c r="DV65" s="6" t="n">
        <v>308</v>
      </c>
      <c r="DW65" s="7" t="n">
        <v>69</v>
      </c>
      <c r="DX65" s="6" t="n">
        <v>103</v>
      </c>
      <c r="DY65" s="8" t="n">
        <v>5157</v>
      </c>
      <c r="DZ65" s="6" t="n">
        <v>429</v>
      </c>
      <c r="EA65" s="6" t="n">
        <v>551</v>
      </c>
      <c r="EB65" s="6" t="n">
        <v>30</v>
      </c>
      <c r="ED65" s="6"/>
      <c r="EE65" s="8" t="n">
        <v>14697</v>
      </c>
      <c r="EF65" s="8" t="n">
        <v>1083</v>
      </c>
      <c r="EG65" s="8" t="n">
        <v>1339</v>
      </c>
      <c r="EH65" s="7" t="n">
        <v>166</v>
      </c>
      <c r="EI65" s="6" t="n">
        <v>250</v>
      </c>
      <c r="EJ65" s="8" t="n">
        <v>13108</v>
      </c>
      <c r="EK65" s="8" t="n">
        <v>1053</v>
      </c>
      <c r="EL65" s="6" t="n">
        <v>858</v>
      </c>
      <c r="EM65" s="6" t="n">
        <v>78</v>
      </c>
      <c r="EO65" s="6"/>
      <c r="EP65" s="8" t="n">
        <v>5144</v>
      </c>
      <c r="EQ65" s="7" t="n">
        <v>267</v>
      </c>
      <c r="ER65" s="6" t="n">
        <v>50</v>
      </c>
      <c r="ES65" s="7" t="n">
        <v>6</v>
      </c>
      <c r="ET65" s="6" t="n">
        <v>32</v>
      </c>
      <c r="EU65" s="8" t="n">
        <v>5062</v>
      </c>
      <c r="EV65" s="6" t="n">
        <v>96</v>
      </c>
      <c r="EW65" s="6" t="n">
        <v>949</v>
      </c>
      <c r="EX65" s="6" t="n">
        <v>9</v>
      </c>
      <c r="EZ65" s="6"/>
      <c r="FA65" s="8" t="n">
        <v>3386</v>
      </c>
      <c r="FB65" s="7" t="n">
        <v>279</v>
      </c>
      <c r="FC65" s="6" t="n">
        <v>123</v>
      </c>
      <c r="FD65" s="7" t="n">
        <v>19</v>
      </c>
      <c r="FE65" s="8" t="n">
        <v>1089</v>
      </c>
      <c r="FF65" s="8" t="n">
        <v>2174</v>
      </c>
      <c r="FG65" s="6" t="n">
        <v>153</v>
      </c>
      <c r="FH65" s="6" t="n">
        <v>585</v>
      </c>
      <c r="FI65" s="6" t="n">
        <v>21</v>
      </c>
      <c r="FK65" s="6"/>
      <c r="FL65" s="8" t="n">
        <v>15348</v>
      </c>
      <c r="FM65" s="8" t="n">
        <v>1384</v>
      </c>
      <c r="FN65" s="8" t="n">
        <v>1011</v>
      </c>
      <c r="FO65" s="7" t="n">
        <v>183</v>
      </c>
      <c r="FP65" s="8" t="n">
        <v>2495</v>
      </c>
      <c r="FQ65" s="8" t="n">
        <v>11842</v>
      </c>
      <c r="FR65" s="8" t="n">
        <v>1144</v>
      </c>
      <c r="FS65" s="8" t="n">
        <v>1324</v>
      </c>
      <c r="FT65" s="6" t="n">
        <v>87</v>
      </c>
      <c r="FW65" s="8" t="n">
        <v>11123</v>
      </c>
      <c r="FX65" s="7" t="n">
        <v>412</v>
      </c>
      <c r="FY65" s="6" t="n">
        <v>158</v>
      </c>
      <c r="FZ65" s="7" t="n">
        <v>12</v>
      </c>
      <c r="GA65" s="8" t="n">
        <v>1749</v>
      </c>
      <c r="GB65" s="8" t="n">
        <v>9216</v>
      </c>
      <c r="GC65" s="6" t="n">
        <v>227</v>
      </c>
      <c r="GD65" s="8" t="n">
        <v>1235</v>
      </c>
      <c r="GE65" s="6" t="n">
        <v>18</v>
      </c>
      <c r="GH65" s="6" t="n">
        <v>949</v>
      </c>
      <c r="GI65" s="7" t="n">
        <v>114</v>
      </c>
      <c r="GJ65" s="6" t="n">
        <v>3</v>
      </c>
      <c r="GK65" s="7" t="n">
        <v>1</v>
      </c>
      <c r="GL65" s="6" t="n">
        <v>72</v>
      </c>
      <c r="GM65" s="6" t="n">
        <v>874</v>
      </c>
      <c r="GN65" s="6" t="n">
        <v>37</v>
      </c>
      <c r="GO65" s="6" t="n">
        <v>329</v>
      </c>
      <c r="GP65" s="6" t="n">
        <v>1</v>
      </c>
      <c r="GS65" s="6" t="n">
        <v>643</v>
      </c>
      <c r="GT65" s="7" t="n">
        <v>74</v>
      </c>
      <c r="GU65" s="6" t="n">
        <v>4</v>
      </c>
      <c r="GV65" s="6" t="n">
        <v>0</v>
      </c>
      <c r="GW65" s="6" t="n">
        <v>381</v>
      </c>
      <c r="GX65" s="6" t="n">
        <v>258</v>
      </c>
      <c r="GY65" s="6" t="n">
        <v>3</v>
      </c>
      <c r="GZ65" s="6" t="n">
        <v>378</v>
      </c>
      <c r="HA65" s="6" t="n">
        <v>2</v>
      </c>
      <c r="HD65" s="8" t="n">
        <v>1049</v>
      </c>
      <c r="HE65" s="7" t="n">
        <v>49</v>
      </c>
      <c r="HF65" s="6" t="n">
        <v>4</v>
      </c>
      <c r="HG65" s="7" t="n">
        <v>1</v>
      </c>
      <c r="HH65" s="6" t="n">
        <v>266</v>
      </c>
      <c r="HI65" s="6" t="n">
        <v>779</v>
      </c>
      <c r="HJ65" s="6" t="n">
        <v>24</v>
      </c>
      <c r="HK65" s="6" t="n">
        <v>179</v>
      </c>
      <c r="HL65" s="6" t="n">
        <v>0.7</v>
      </c>
      <c r="HO65" s="8" t="n">
        <v>3116</v>
      </c>
      <c r="HP65" s="7" t="n">
        <v>208</v>
      </c>
      <c r="HQ65" s="6" t="n">
        <v>50</v>
      </c>
      <c r="HR65" s="7" t="n">
        <v>5</v>
      </c>
      <c r="HS65" s="6" t="n">
        <v>767</v>
      </c>
      <c r="HT65" s="8" t="n">
        <v>2299</v>
      </c>
      <c r="HU65" s="6" t="n">
        <v>105</v>
      </c>
      <c r="HV65" s="7" t="n">
        <v>96</v>
      </c>
      <c r="HW65" s="7" t="n">
        <v>2</v>
      </c>
      <c r="HX65" s="94" t="n">
        <v>47723</v>
      </c>
      <c r="HY65" s="9"/>
      <c r="HZ65" s="94"/>
      <c r="IA65" s="82" t="n">
        <v>43924</v>
      </c>
      <c r="IB65" s="8" t="n">
        <v>2946</v>
      </c>
      <c r="IC65" s="47" t="n">
        <v>392</v>
      </c>
      <c r="ID65" s="6" t="n">
        <v>57</v>
      </c>
      <c r="IE65" s="48" t="n">
        <v>14</v>
      </c>
      <c r="IF65" s="6" t="n">
        <v>56</v>
      </c>
      <c r="IG65" s="8" t="n">
        <v>2833</v>
      </c>
      <c r="IH65" s="6" t="n">
        <v>50</v>
      </c>
      <c r="II65" s="6" t="n">
        <v>78</v>
      </c>
      <c r="IJ65" s="6" t="n">
        <v>2</v>
      </c>
      <c r="IM65" s="8" t="n">
        <v>3404</v>
      </c>
      <c r="IN65" s="47" t="n">
        <v>373</v>
      </c>
      <c r="IO65" s="6" t="n">
        <v>18</v>
      </c>
      <c r="IP65" s="48" t="n">
        <v>2</v>
      </c>
      <c r="IQ65" s="6" t="n">
        <v>335</v>
      </c>
      <c r="IR65" s="8" t="n">
        <v>3051</v>
      </c>
      <c r="IS65" s="6" t="n">
        <v>31</v>
      </c>
      <c r="IT65" s="6" t="n">
        <v>178</v>
      </c>
      <c r="IU65" s="6" t="n">
        <v>0.9</v>
      </c>
      <c r="IX65" s="8" t="n">
        <v>1885</v>
      </c>
      <c r="IY65" s="47" t="n">
        <v>165</v>
      </c>
      <c r="IZ65" s="6" t="n">
        <v>21</v>
      </c>
      <c r="JA65" s="48" t="n">
        <v>5</v>
      </c>
      <c r="JB65" s="6" t="n">
        <v>328</v>
      </c>
      <c r="JC65" s="8" t="n">
        <v>1536</v>
      </c>
      <c r="JD65" s="6" t="n">
        <v>31</v>
      </c>
      <c r="JE65" s="6" t="n">
        <v>54</v>
      </c>
      <c r="JF65" s="6" t="n">
        <v>0.6</v>
      </c>
      <c r="JI65" s="8" t="n">
        <v>1790</v>
      </c>
      <c r="JJ65" s="47" t="n">
        <v>113</v>
      </c>
      <c r="JK65" s="6" t="n">
        <v>170</v>
      </c>
      <c r="JL65" s="48" t="n">
        <v>13</v>
      </c>
      <c r="JM65" s="6" t="n">
        <v>112</v>
      </c>
      <c r="JN65" s="8" t="n">
        <v>1508</v>
      </c>
      <c r="JO65" s="6"/>
      <c r="JP65" s="6" t="n">
        <v>7</v>
      </c>
      <c r="JQ65" s="6" t="n">
        <v>0.6</v>
      </c>
      <c r="JT65" s="8" t="n">
        <v>2543</v>
      </c>
      <c r="JU65" s="47" t="n">
        <v>545</v>
      </c>
      <c r="JV65" s="6" t="n">
        <v>72</v>
      </c>
      <c r="JW65" s="48" t="n">
        <v>14</v>
      </c>
      <c r="JX65" s="6" t="n">
        <v>191</v>
      </c>
      <c r="JY65" s="8" t="n">
        <v>2280</v>
      </c>
      <c r="JZ65" s="6"/>
      <c r="KA65" s="6" t="n">
        <v>2</v>
      </c>
      <c r="KB65" s="37" t="n">
        <v>0.05</v>
      </c>
      <c r="KE65" s="8" t="n">
        <v>1414</v>
      </c>
      <c r="KF65" s="47" t="n">
        <v>91</v>
      </c>
      <c r="KG65" s="6" t="n">
        <v>55</v>
      </c>
      <c r="KH65" s="48" t="n">
        <v>17</v>
      </c>
      <c r="KI65" s="6" t="n">
        <v>537</v>
      </c>
      <c r="KJ65" s="6" t="n">
        <v>822</v>
      </c>
      <c r="KK65" s="6" t="n">
        <v>51</v>
      </c>
      <c r="KL65" s="6" t="n">
        <v>43</v>
      </c>
      <c r="KM65" s="6" t="n">
        <v>2</v>
      </c>
      <c r="KP65" s="8" t="n">
        <v>2633</v>
      </c>
      <c r="KQ65" s="47" t="n">
        <v>322</v>
      </c>
      <c r="KR65" s="6" t="n">
        <v>107</v>
      </c>
      <c r="KS65" s="48" t="n">
        <v>11</v>
      </c>
      <c r="KT65" s="6" t="n">
        <v>51</v>
      </c>
      <c r="KU65" s="8" t="n">
        <v>2475</v>
      </c>
      <c r="KV65" s="6" t="n">
        <v>1</v>
      </c>
      <c r="KW65" s="6" t="n">
        <v>24</v>
      </c>
      <c r="KX65" s="6" t="n">
        <v>1</v>
      </c>
      <c r="LA65" s="8" t="n">
        <v>3548</v>
      </c>
      <c r="LB65" s="47" t="n">
        <v>771</v>
      </c>
      <c r="LC65" s="6" t="n">
        <v>30</v>
      </c>
      <c r="LD65" s="48" t="n">
        <v>6</v>
      </c>
      <c r="LE65" s="6" t="n">
        <v>235</v>
      </c>
      <c r="LF65" s="8" t="n">
        <v>3283</v>
      </c>
      <c r="LG65" s="6" t="n">
        <v>8</v>
      </c>
      <c r="LH65" s="6" t="n">
        <v>24</v>
      </c>
      <c r="LI65" s="6" t="n">
        <v>0.2</v>
      </c>
      <c r="LL65" s="8" t="n">
        <v>2421</v>
      </c>
      <c r="LM65" s="47" t="n">
        <v>303</v>
      </c>
      <c r="LN65" s="6" t="n">
        <v>34</v>
      </c>
      <c r="LO65" s="48" t="n">
        <v>7</v>
      </c>
      <c r="LP65" s="6" t="n">
        <v>125</v>
      </c>
      <c r="LQ65" s="8" t="n">
        <v>2262</v>
      </c>
      <c r="LR65" s="6" t="n">
        <v>9</v>
      </c>
      <c r="LS65" s="6" t="n">
        <v>11</v>
      </c>
      <c r="LT65" s="6" t="n">
        <v>0.2</v>
      </c>
      <c r="LW65" s="43" t="n">
        <v>14</v>
      </c>
      <c r="LX65" s="43" t="n">
        <v>0</v>
      </c>
      <c r="LY65" s="43"/>
      <c r="LZ65" s="43"/>
      <c r="MA65" s="43" t="n">
        <v>2</v>
      </c>
      <c r="MB65" s="43" t="n">
        <v>12</v>
      </c>
      <c r="MC65" s="43"/>
      <c r="MD65" s="43" t="n">
        <v>4</v>
      </c>
      <c r="ME65" s="43"/>
      <c r="MH65" s="43" t="n">
        <v>20</v>
      </c>
      <c r="MI65" s="43" t="n">
        <v>5</v>
      </c>
      <c r="MJ65" s="43" t="n">
        <v>1</v>
      </c>
      <c r="MK65" s="43"/>
      <c r="ML65" s="43"/>
      <c r="MM65" s="43" t="n">
        <v>19</v>
      </c>
      <c r="MN65" s="43"/>
      <c r="MO65" s="43" t="n">
        <v>0.4</v>
      </c>
      <c r="MP65" s="43" t="n">
        <v>0.02</v>
      </c>
      <c r="MS65" s="46" t="n">
        <v>1875</v>
      </c>
      <c r="MT65" s="43" t="n">
        <v>104</v>
      </c>
      <c r="MU65" s="43" t="n">
        <v>15</v>
      </c>
      <c r="MV65" s="43" t="n">
        <v>3</v>
      </c>
      <c r="MW65" s="43" t="n">
        <v>505</v>
      </c>
      <c r="MX65" s="46" t="n">
        <v>1355</v>
      </c>
      <c r="MY65" s="43" t="n">
        <v>23</v>
      </c>
      <c r="MZ65" s="43" t="n">
        <v>27</v>
      </c>
      <c r="NA65" s="43" t="n">
        <v>0.2</v>
      </c>
      <c r="ND65" s="43" t="n">
        <v>10</v>
      </c>
      <c r="NE65" s="43" t="n">
        <v>0</v>
      </c>
      <c r="NF65" s="43"/>
      <c r="NG65" s="43"/>
      <c r="NH65" s="43"/>
      <c r="NI65" s="43" t="n">
        <v>10</v>
      </c>
      <c r="NJ65" s="43"/>
      <c r="NK65" s="43" t="n">
        <v>1</v>
      </c>
      <c r="NL65" s="43"/>
      <c r="NO65" s="43" t="n">
        <v>110</v>
      </c>
      <c r="NP65" s="43" t="n">
        <v>1</v>
      </c>
      <c r="NQ65" s="43"/>
      <c r="NR65" s="43"/>
      <c r="NS65" s="43" t="n">
        <v>34</v>
      </c>
      <c r="NT65" s="43" t="n">
        <v>76</v>
      </c>
      <c r="NU65" s="43" t="n">
        <v>1</v>
      </c>
      <c r="NV65" s="43" t="n">
        <v>7</v>
      </c>
      <c r="NW65" s="43"/>
      <c r="NZ65" s="43" t="n">
        <v>227</v>
      </c>
      <c r="OA65" s="43" t="n">
        <v>9</v>
      </c>
      <c r="OB65" s="43"/>
      <c r="OC65" s="43"/>
      <c r="OD65" s="43" t="n">
        <v>75</v>
      </c>
      <c r="OE65" s="43" t="n">
        <v>152</v>
      </c>
      <c r="OF65" s="43" t="n">
        <v>3</v>
      </c>
      <c r="OG65" s="43" t="n">
        <v>2</v>
      </c>
      <c r="OH65" s="43"/>
      <c r="OK65" s="43" t="n">
        <v>133</v>
      </c>
      <c r="OL65" s="43" t="n">
        <v>2</v>
      </c>
      <c r="OM65" s="43" t="n">
        <v>1</v>
      </c>
      <c r="ON65" s="43"/>
      <c r="OO65" s="43" t="n">
        <v>56</v>
      </c>
      <c r="OP65" s="43" t="n">
        <v>76</v>
      </c>
      <c r="OQ65" s="43" t="n">
        <v>3</v>
      </c>
      <c r="OR65" s="43" t="n">
        <v>304</v>
      </c>
      <c r="OS65" s="43" t="n">
        <v>2</v>
      </c>
      <c r="OV65" s="43" t="n">
        <v>772</v>
      </c>
      <c r="OW65" s="43" t="n">
        <v>44</v>
      </c>
      <c r="OX65" s="43" t="n">
        <v>54</v>
      </c>
      <c r="OY65" s="43" t="n">
        <v>2</v>
      </c>
      <c r="OZ65" s="43" t="n">
        <v>202</v>
      </c>
      <c r="PA65" s="43" t="n">
        <v>516</v>
      </c>
      <c r="PB65" s="43"/>
      <c r="PC65" s="43" t="n">
        <v>19</v>
      </c>
      <c r="PD65" s="43" t="n">
        <v>1</v>
      </c>
      <c r="PG65" s="46" t="n">
        <v>18135</v>
      </c>
      <c r="PH65" s="46" t="n">
        <v>2456</v>
      </c>
      <c r="PI65" s="43" t="n">
        <v>356</v>
      </c>
      <c r="PJ65" s="43" t="n">
        <v>79</v>
      </c>
      <c r="PK65" s="43" t="n">
        <v>415</v>
      </c>
      <c r="PL65" s="46" t="n">
        <v>17364</v>
      </c>
      <c r="PM65" s="46" t="n">
        <v>1101</v>
      </c>
      <c r="PN65" s="43" t="n">
        <v>215</v>
      </c>
      <c r="PO65" s="43" t="n">
        <v>4</v>
      </c>
      <c r="PR65" s="43" t="n">
        <v>16</v>
      </c>
      <c r="PS65" s="43" t="n">
        <v>6</v>
      </c>
      <c r="PT65" s="43" t="n">
        <v>2</v>
      </c>
      <c r="PU65" s="43"/>
      <c r="PV65" s="43"/>
      <c r="PW65" s="43" t="n">
        <v>14</v>
      </c>
      <c r="PX65" s="43"/>
      <c r="PY65" s="43" t="n">
        <v>0.9</v>
      </c>
      <c r="PZ65" s="43" t="n">
        <v>0.1</v>
      </c>
      <c r="QC65" s="43" t="n">
        <v>299</v>
      </c>
      <c r="QD65" s="43" t="n">
        <v>21</v>
      </c>
      <c r="QE65" s="43" t="n">
        <v>5</v>
      </c>
      <c r="QF65" s="43"/>
      <c r="QG65" s="43" t="n">
        <v>45</v>
      </c>
      <c r="QH65" s="43" t="n">
        <v>249</v>
      </c>
      <c r="QI65" s="43" t="n">
        <v>5</v>
      </c>
      <c r="QJ65" s="43" t="n">
        <v>29</v>
      </c>
      <c r="QK65" s="43" t="n">
        <v>0.5</v>
      </c>
      <c r="QN65" s="43" t="n">
        <v>494</v>
      </c>
      <c r="QO65" s="43" t="n">
        <v>15</v>
      </c>
      <c r="QP65" s="43" t="n">
        <v>16</v>
      </c>
      <c r="QQ65" s="43" t="n">
        <v>2</v>
      </c>
      <c r="QR65" s="43" t="n">
        <v>46</v>
      </c>
      <c r="QS65" s="43" t="n">
        <v>432</v>
      </c>
      <c r="QT65" s="43" t="n">
        <v>3</v>
      </c>
      <c r="QU65" s="43" t="n">
        <v>72</v>
      </c>
      <c r="QV65" s="43" t="n">
        <v>2</v>
      </c>
      <c r="QY65" s="46" t="n">
        <v>6857</v>
      </c>
      <c r="QZ65" s="43" t="n">
        <v>765</v>
      </c>
      <c r="RA65" s="43" t="n">
        <v>36</v>
      </c>
      <c r="RB65" s="43" t="n">
        <v>10</v>
      </c>
      <c r="RC65" s="43" t="n">
        <v>338</v>
      </c>
      <c r="RD65" s="46" t="n">
        <v>6483</v>
      </c>
      <c r="RE65" s="43" t="n">
        <v>107</v>
      </c>
      <c r="RF65" s="43" t="n">
        <v>792</v>
      </c>
      <c r="RG65" s="43" t="n">
        <v>4</v>
      </c>
      <c r="RJ65" s="43" t="n">
        <v>161</v>
      </c>
      <c r="RK65" s="43" t="n">
        <v>27</v>
      </c>
      <c r="RL65" s="43" t="n">
        <v>1</v>
      </c>
      <c r="RM65" s="43"/>
      <c r="RN65" s="43" t="n">
        <v>18</v>
      </c>
      <c r="RO65" s="43" t="n">
        <v>142</v>
      </c>
      <c r="RP65" s="43"/>
      <c r="RQ65" s="43" t="n">
        <v>32</v>
      </c>
      <c r="RR65" s="43" t="n">
        <v>0.2</v>
      </c>
      <c r="SF65" s="43" t="n">
        <v>231</v>
      </c>
      <c r="SG65" s="43" t="n">
        <v>21</v>
      </c>
      <c r="SH65" s="43" t="n">
        <v>1</v>
      </c>
      <c r="SI65" s="43"/>
      <c r="SJ65" s="43" t="n">
        <v>57</v>
      </c>
      <c r="SK65" s="43" t="n">
        <v>173</v>
      </c>
      <c r="SL65" s="43" t="n">
        <v>3</v>
      </c>
      <c r="SM65" s="43" t="n">
        <v>45</v>
      </c>
      <c r="SN65" s="43" t="n">
        <v>0.2</v>
      </c>
      <c r="SQ65" s="46" t="n">
        <v>1024</v>
      </c>
      <c r="SR65" s="43" t="n">
        <v>210</v>
      </c>
      <c r="SS65" s="43" t="n">
        <v>8</v>
      </c>
      <c r="ST65" s="43"/>
      <c r="SU65" s="43" t="n">
        <v>96</v>
      </c>
      <c r="SV65" s="43" t="n">
        <v>920</v>
      </c>
      <c r="SW65" s="43" t="n">
        <v>2</v>
      </c>
      <c r="SX65" s="43" t="n">
        <v>104</v>
      </c>
      <c r="SY65" s="43" t="n">
        <v>0.8</v>
      </c>
      <c r="TB65" s="43" t="n">
        <v>342</v>
      </c>
      <c r="TC65" s="43" t="n">
        <v>25</v>
      </c>
      <c r="TD65" s="43"/>
      <c r="TE65" s="43"/>
      <c r="TF65" s="43" t="n">
        <v>81</v>
      </c>
      <c r="TG65" s="43" t="n">
        <v>261</v>
      </c>
      <c r="TH65" s="43" t="n">
        <v>15</v>
      </c>
      <c r="TI65" s="43" t="n">
        <v>80</v>
      </c>
      <c r="TJ65" s="43"/>
      <c r="TM65" s="46" t="n">
        <v>1544</v>
      </c>
      <c r="TN65" s="43" t="n">
        <v>129</v>
      </c>
      <c r="TO65" s="43" t="n">
        <v>53</v>
      </c>
      <c r="TP65" s="43" t="n">
        <v>3</v>
      </c>
      <c r="TQ65" s="43" t="n">
        <v>61</v>
      </c>
      <c r="TR65" s="46" t="n">
        <v>1430</v>
      </c>
      <c r="TS65" s="43" t="n">
        <v>91</v>
      </c>
      <c r="TT65" s="43" t="n">
        <v>148</v>
      </c>
      <c r="TU65" s="43" t="n">
        <v>5</v>
      </c>
      <c r="TX65" s="43" t="n">
        <v>356</v>
      </c>
      <c r="TY65" s="43" t="n">
        <v>36</v>
      </c>
      <c r="TZ65" s="43" t="n">
        <v>10</v>
      </c>
      <c r="UA65" s="43" t="n">
        <v>1</v>
      </c>
      <c r="UB65" s="43" t="n">
        <v>28</v>
      </c>
      <c r="UC65" s="43" t="n">
        <v>318</v>
      </c>
      <c r="UD65" s="43" t="n">
        <v>11</v>
      </c>
      <c r="UE65" s="43" t="n">
        <v>295</v>
      </c>
      <c r="UF65" s="43" t="n">
        <v>8</v>
      </c>
      <c r="UT65" s="43" t="n">
        <v>56</v>
      </c>
      <c r="UU65" s="43" t="n">
        <v>2</v>
      </c>
      <c r="UV65" s="43" t="n">
        <v>6</v>
      </c>
      <c r="UW65" s="43"/>
      <c r="UX65" s="43" t="n">
        <v>25</v>
      </c>
      <c r="UY65" s="43" t="n">
        <v>25</v>
      </c>
      <c r="UZ65" s="43" t="n">
        <v>1</v>
      </c>
      <c r="VA65" s="43" t="n">
        <v>0.3</v>
      </c>
      <c r="VB65" s="43" t="n">
        <v>0.04</v>
      </c>
      <c r="VE65" s="43" t="n">
        <v>273</v>
      </c>
      <c r="VF65" s="43" t="n">
        <v>36</v>
      </c>
      <c r="VG65" s="43" t="n">
        <v>6</v>
      </c>
      <c r="VH65" s="43" t="n">
        <v>2</v>
      </c>
      <c r="VI65" s="43" t="n">
        <v>10</v>
      </c>
      <c r="VJ65" s="43" t="n">
        <v>257</v>
      </c>
      <c r="VK65" s="43"/>
      <c r="VL65" s="43" t="n">
        <v>7</v>
      </c>
      <c r="VM65" s="43" t="n">
        <v>0.2</v>
      </c>
      <c r="VP65" s="43" t="n">
        <v>151</v>
      </c>
      <c r="VQ65" s="43" t="n">
        <v>5</v>
      </c>
      <c r="VR65" s="43" t="n">
        <v>4</v>
      </c>
      <c r="VS65" s="43" t="n">
        <v>1</v>
      </c>
      <c r="VT65" s="43" t="n">
        <v>21</v>
      </c>
      <c r="VU65" s="43" t="n">
        <v>126</v>
      </c>
      <c r="VV65" s="43" t="n">
        <v>5</v>
      </c>
      <c r="VW65" s="43" t="n">
        <v>7</v>
      </c>
      <c r="VX65" s="43" t="n">
        <v>0.2</v>
      </c>
      <c r="WA65" s="43" t="n">
        <v>19</v>
      </c>
      <c r="WB65" s="43"/>
      <c r="WC65" s="43"/>
      <c r="WD65" s="43"/>
      <c r="WE65" s="43" t="n">
        <v>13</v>
      </c>
      <c r="WF65" s="43" t="n">
        <v>6</v>
      </c>
      <c r="WG65" s="43"/>
      <c r="WH65" s="43" t="n">
        <v>35</v>
      </c>
      <c r="WI65" s="43"/>
      <c r="WL65" s="43" t="n">
        <v>6</v>
      </c>
      <c r="WM65" s="43" t="n">
        <v>1</v>
      </c>
      <c r="WN65" s="43"/>
      <c r="WO65" s="43"/>
      <c r="WP65" s="43" t="n">
        <v>1</v>
      </c>
      <c r="WQ65" s="43" t="n">
        <v>5</v>
      </c>
      <c r="WR65" s="43"/>
      <c r="WS65" s="43" t="n">
        <v>0.2</v>
      </c>
      <c r="WT65" s="43"/>
      <c r="WW65" s="43" t="n">
        <v>5</v>
      </c>
      <c r="WX65" s="43" t="n">
        <v>1</v>
      </c>
      <c r="WY65" s="43"/>
      <c r="WZ65" s="43"/>
      <c r="XA65" s="43" t="n">
        <v>1</v>
      </c>
      <c r="XB65" s="43" t="n">
        <v>4</v>
      </c>
      <c r="XC65" s="43"/>
      <c r="XD65" s="43" t="n">
        <v>6</v>
      </c>
      <c r="XE65" s="43"/>
      <c r="XH65" s="43" t="n">
        <v>435</v>
      </c>
      <c r="XI65" s="43" t="n">
        <v>55</v>
      </c>
      <c r="XJ65" s="43" t="n">
        <v>3</v>
      </c>
      <c r="XK65" s="43"/>
      <c r="XL65" s="43" t="n">
        <v>27</v>
      </c>
      <c r="XM65" s="43" t="n">
        <v>405</v>
      </c>
      <c r="XN65" s="43" t="n">
        <v>6</v>
      </c>
      <c r="XO65" s="43" t="n">
        <v>23</v>
      </c>
      <c r="XP65" s="43" t="n">
        <v>0.2</v>
      </c>
      <c r="XS65" s="43" t="n">
        <v>205</v>
      </c>
      <c r="XT65" s="43" t="n">
        <v>24</v>
      </c>
      <c r="XU65" s="43" t="n">
        <v>2</v>
      </c>
      <c r="XV65" s="43"/>
      <c r="XW65" s="43" t="n">
        <v>25</v>
      </c>
      <c r="XX65" s="43" t="n">
        <v>178</v>
      </c>
      <c r="XY65" s="43" t="n">
        <v>8</v>
      </c>
      <c r="XZ65" s="43" t="n">
        <v>6</v>
      </c>
      <c r="YA65" s="43" t="n">
        <v>0.06</v>
      </c>
      <c r="YZ65" s="43" t="n">
        <v>116</v>
      </c>
      <c r="ZA65" s="43" t="n">
        <v>5</v>
      </c>
      <c r="ZB65" s="43"/>
      <c r="ZC65" s="43"/>
      <c r="ZD65" s="43" t="n">
        <v>5</v>
      </c>
      <c r="ZE65" s="43" t="n">
        <v>111</v>
      </c>
      <c r="ZF65" s="43" t="n">
        <v>5</v>
      </c>
      <c r="ZG65" s="43" t="n">
        <v>18</v>
      </c>
      <c r="ZH65" s="43"/>
      <c r="ZK65" s="43" t="n">
        <v>897</v>
      </c>
      <c r="ZL65" s="43" t="n">
        <v>103</v>
      </c>
      <c r="ZM65" s="43" t="n">
        <v>22</v>
      </c>
      <c r="ZN65" s="43" t="n">
        <v>2</v>
      </c>
      <c r="ZO65" s="43" t="n">
        <v>19</v>
      </c>
      <c r="ZP65" s="43" t="n">
        <v>856</v>
      </c>
      <c r="ZQ65" s="43"/>
      <c r="ZR65" s="43" t="n">
        <v>21</v>
      </c>
      <c r="ZS65" s="43" t="n">
        <v>0.5</v>
      </c>
      <c r="ZV65" s="43" t="n">
        <v>304</v>
      </c>
      <c r="ZW65" s="43" t="n">
        <v>141</v>
      </c>
      <c r="ZX65" s="43" t="n">
        <v>4</v>
      </c>
      <c r="ZY65" s="43" t="n">
        <v>2</v>
      </c>
      <c r="ZZ65" s="43" t="n">
        <v>53</v>
      </c>
      <c r="AAA65" s="43" t="n">
        <v>247</v>
      </c>
      <c r="AAB65" s="43" t="n">
        <v>11</v>
      </c>
      <c r="AAC65" s="43" t="n">
        <v>32</v>
      </c>
      <c r="AAD65" s="43" t="n">
        <v>0.4</v>
      </c>
      <c r="AAG65" s="43" t="n">
        <v>134</v>
      </c>
      <c r="AAH65" s="43" t="n">
        <v>17</v>
      </c>
      <c r="AAI65" s="43"/>
      <c r="AAJ65" s="43"/>
      <c r="AAK65" s="43" t="n">
        <v>26</v>
      </c>
      <c r="AAL65" s="43" t="n">
        <v>108</v>
      </c>
      <c r="AAM65" s="43" t="n">
        <v>6</v>
      </c>
      <c r="AAN65" s="43" t="n">
        <v>34</v>
      </c>
      <c r="AAO65" s="43"/>
      <c r="AAR65" s="43" t="n">
        <v>400</v>
      </c>
      <c r="AAS65" s="43" t="n">
        <v>41</v>
      </c>
      <c r="AAT65" s="43" t="n">
        <v>5</v>
      </c>
      <c r="AAU65" s="43"/>
      <c r="AAV65" s="43" t="n">
        <v>26</v>
      </c>
      <c r="AAW65" s="43" t="n">
        <v>369</v>
      </c>
      <c r="AAX65" s="43" t="n">
        <v>7</v>
      </c>
      <c r="AAY65" s="43" t="n">
        <v>39</v>
      </c>
      <c r="AAZ65" s="43" t="n">
        <v>0.5</v>
      </c>
      <c r="ABC65" s="43" t="n">
        <v>663</v>
      </c>
      <c r="ABD65" s="43" t="n">
        <v>92</v>
      </c>
      <c r="ABE65" s="43" t="n">
        <v>7</v>
      </c>
      <c r="ABF65" s="43" t="n">
        <v>3</v>
      </c>
      <c r="ABG65" s="43" t="n">
        <v>33</v>
      </c>
      <c r="ABH65" s="43" t="n">
        <v>623</v>
      </c>
      <c r="ABI65" s="43" t="n">
        <v>30</v>
      </c>
      <c r="ABJ65" s="43" t="n">
        <v>224</v>
      </c>
      <c r="ABK65" s="43" t="n">
        <v>2</v>
      </c>
      <c r="ABN65" s="6" t="n">
        <v>505</v>
      </c>
      <c r="ABO65" s="47" t="n">
        <v>82</v>
      </c>
      <c r="ABP65" s="6" t="n">
        <v>6</v>
      </c>
      <c r="ABQ65" s="48" t="n">
        <v>1</v>
      </c>
      <c r="ABR65" s="6" t="n">
        <v>23</v>
      </c>
      <c r="ABS65" s="6" t="n">
        <v>476</v>
      </c>
      <c r="ABT65" s="6" t="n">
        <v>65</v>
      </c>
      <c r="ABU65" s="6" t="n">
        <v>125</v>
      </c>
      <c r="ABV65" s="6" t="n">
        <v>1</v>
      </c>
      <c r="ABY65" s="6" t="n">
        <v>649</v>
      </c>
      <c r="ABZ65" s="47" t="n">
        <v>68</v>
      </c>
      <c r="ACA65" s="6" t="n">
        <v>9</v>
      </c>
      <c r="ACB65" s="48" t="n">
        <v>1</v>
      </c>
      <c r="ACC65" s="6" t="n">
        <v>7</v>
      </c>
      <c r="ACD65" s="6" t="n">
        <v>633</v>
      </c>
      <c r="ACE65" s="6" t="n">
        <v>11</v>
      </c>
      <c r="ACF65" s="6" t="n">
        <v>238</v>
      </c>
      <c r="ACG65" s="6" t="n">
        <v>3</v>
      </c>
      <c r="ACJ65" s="6" t="n">
        <v>858</v>
      </c>
      <c r="ACK65" s="47" t="n">
        <v>79</v>
      </c>
      <c r="ACL65" s="6" t="n">
        <v>11</v>
      </c>
      <c r="ACM65" s="48" t="n">
        <v>6</v>
      </c>
      <c r="ACN65" s="6" t="n">
        <v>45</v>
      </c>
      <c r="ACO65" s="6" t="n">
        <v>802</v>
      </c>
      <c r="ACP65" s="6" t="n">
        <v>16</v>
      </c>
      <c r="ACQ65" s="6" t="n">
        <v>647</v>
      </c>
      <c r="ACR65" s="6" t="n">
        <v>8</v>
      </c>
      <c r="ACU65" s="6" t="n">
        <v>458</v>
      </c>
      <c r="ACV65" s="47" t="n">
        <v>12</v>
      </c>
      <c r="ACW65" s="6"/>
      <c r="ACX65" s="6"/>
      <c r="ACY65" s="6" t="n">
        <v>31</v>
      </c>
      <c r="ACZ65" s="6" t="n">
        <v>427</v>
      </c>
      <c r="ADA65" s="6" t="n">
        <v>3</v>
      </c>
      <c r="ADB65" s="6" t="n">
        <v>243</v>
      </c>
      <c r="ADC65" s="6"/>
      <c r="ADF65" s="8" t="n">
        <v>3805</v>
      </c>
      <c r="ADG65" s="47" t="n">
        <v>297</v>
      </c>
      <c r="ADH65" s="6" t="n">
        <v>44</v>
      </c>
      <c r="ADI65" s="48" t="n">
        <v>5</v>
      </c>
      <c r="ADJ65" s="6" t="n">
        <v>67</v>
      </c>
      <c r="ADK65" s="8" t="n">
        <v>3694</v>
      </c>
      <c r="ADL65" s="6" t="n">
        <v>72</v>
      </c>
      <c r="ADM65" s="6" t="n">
        <v>355</v>
      </c>
      <c r="ADN65" s="6" t="n">
        <v>4</v>
      </c>
      <c r="ADQ65" s="6" t="n">
        <v>426</v>
      </c>
      <c r="ADR65" s="47" t="n">
        <v>26</v>
      </c>
      <c r="ADS65" s="6" t="n">
        <v>1</v>
      </c>
      <c r="ADT65" s="6"/>
      <c r="ADU65" s="6" t="n">
        <v>5</v>
      </c>
      <c r="ADV65" s="6" t="n">
        <v>420</v>
      </c>
      <c r="ADW65" s="6" t="n">
        <v>3</v>
      </c>
      <c r="ADX65" s="6" t="n">
        <v>78</v>
      </c>
      <c r="ADY65" s="6" t="n">
        <v>0.2</v>
      </c>
      <c r="AEB65" s="6" t="n">
        <v>585</v>
      </c>
      <c r="AEC65" s="47" t="n">
        <v>60</v>
      </c>
      <c r="AED65" s="6" t="n">
        <v>21</v>
      </c>
      <c r="AEE65" s="48" t="n">
        <v>1</v>
      </c>
      <c r="AEF65" s="6" t="n">
        <v>42</v>
      </c>
      <c r="AEG65" s="6" t="n">
        <v>522</v>
      </c>
      <c r="AEH65" s="6" t="n">
        <v>17</v>
      </c>
      <c r="AEI65" s="6" t="n">
        <v>61</v>
      </c>
      <c r="AEJ65" s="6" t="n">
        <v>2</v>
      </c>
      <c r="AEM65" s="6" t="n">
        <v>897</v>
      </c>
      <c r="AEN65" s="47" t="n">
        <v>56</v>
      </c>
      <c r="AEO65" s="6" t="n">
        <v>17</v>
      </c>
      <c r="AEP65" s="48" t="n">
        <v>2</v>
      </c>
      <c r="AEQ65" s="6" t="n">
        <v>70</v>
      </c>
      <c r="AER65" s="6" t="n">
        <v>810</v>
      </c>
      <c r="AES65" s="6" t="n">
        <v>31</v>
      </c>
      <c r="AET65" s="6" t="n">
        <v>431</v>
      </c>
      <c r="AEU65" s="6" t="n">
        <v>8</v>
      </c>
      <c r="AEX65" s="8" t="n">
        <v>1011</v>
      </c>
      <c r="AEY65" s="47" t="n">
        <v>48</v>
      </c>
      <c r="AEZ65" s="6" t="n">
        <v>7</v>
      </c>
      <c r="AFA65" s="48" t="n">
        <v>1</v>
      </c>
      <c r="AFB65" s="6" t="n">
        <v>88</v>
      </c>
      <c r="AFC65" s="6" t="n">
        <v>916</v>
      </c>
      <c r="AFD65" s="6" t="n">
        <v>34</v>
      </c>
      <c r="AFE65" s="6" t="n">
        <v>246</v>
      </c>
      <c r="AFF65" s="6" t="n">
        <v>2</v>
      </c>
      <c r="AFI65" s="6" t="n">
        <v>533</v>
      </c>
      <c r="AFJ65" s="47" t="n">
        <v>74</v>
      </c>
      <c r="AFK65" s="6" t="n">
        <v>16</v>
      </c>
      <c r="AFL65" s="48" t="n">
        <v>3</v>
      </c>
      <c r="AFM65" s="6" t="n">
        <v>20</v>
      </c>
      <c r="AFN65" s="6" t="n">
        <v>497</v>
      </c>
      <c r="AFO65" s="6" t="n">
        <v>4</v>
      </c>
      <c r="AFP65" s="6" t="n">
        <v>162</v>
      </c>
      <c r="AFQ65" s="6" t="n">
        <v>5</v>
      </c>
      <c r="AFT65" s="6" t="n">
        <v>144</v>
      </c>
      <c r="AFU65" s="47" t="n">
        <v>21</v>
      </c>
      <c r="AFV65" s="6" t="n">
        <v>2</v>
      </c>
      <c r="AFW65" s="6"/>
      <c r="AFX65" s="6"/>
      <c r="AFY65" s="6" t="n">
        <v>142</v>
      </c>
      <c r="AFZ65" s="6" t="n">
        <v>4</v>
      </c>
      <c r="AGA65" s="6" t="n">
        <v>229</v>
      </c>
      <c r="AGB65" s="6" t="n">
        <v>3</v>
      </c>
      <c r="AGE65" s="8" t="n">
        <v>1171</v>
      </c>
      <c r="AGF65" s="47" t="n">
        <v>111</v>
      </c>
      <c r="AGG65" s="6" t="n">
        <v>31</v>
      </c>
      <c r="AGH65" s="48" t="n">
        <v>3</v>
      </c>
      <c r="AGI65" s="6" t="n">
        <v>42</v>
      </c>
      <c r="AGJ65" s="8" t="n">
        <v>1098</v>
      </c>
      <c r="AGK65" s="6" t="n">
        <v>81</v>
      </c>
      <c r="AGL65" s="6" t="n">
        <v>134</v>
      </c>
      <c r="AGM65" s="6" t="n">
        <v>4</v>
      </c>
      <c r="AGP65" s="8" t="n">
        <v>2738</v>
      </c>
      <c r="AGQ65" s="47" t="n">
        <v>278</v>
      </c>
      <c r="AGR65" s="6" t="n">
        <v>115</v>
      </c>
      <c r="AGS65" s="48" t="n">
        <v>23</v>
      </c>
      <c r="AGT65" s="6" t="n">
        <v>267</v>
      </c>
      <c r="AGU65" s="8" t="n">
        <v>2356</v>
      </c>
      <c r="AGV65" s="6" t="n">
        <v>78</v>
      </c>
      <c r="AGW65" s="6" t="n">
        <v>142</v>
      </c>
      <c r="AGX65" s="6" t="n">
        <v>6</v>
      </c>
      <c r="AHA65" s="6" t="n">
        <v>457</v>
      </c>
      <c r="AHB65" s="47" t="n">
        <v>35</v>
      </c>
      <c r="AHC65" s="6" t="n">
        <v>10</v>
      </c>
      <c r="AHD65" s="6"/>
      <c r="AHE65" s="6" t="n">
        <v>25</v>
      </c>
      <c r="AHF65" s="6" t="n">
        <v>422</v>
      </c>
      <c r="AHG65" s="6" t="n">
        <v>18</v>
      </c>
      <c r="AHH65" s="6" t="n">
        <v>66</v>
      </c>
      <c r="AHI65" s="6" t="n">
        <v>1</v>
      </c>
      <c r="AHL65" s="6" t="n">
        <v>384</v>
      </c>
      <c r="AHM65" s="47" t="n">
        <v>30</v>
      </c>
      <c r="AHN65" s="6" t="n">
        <v>11</v>
      </c>
      <c r="AHO65" s="6"/>
      <c r="AHP65" s="6" t="n">
        <v>17</v>
      </c>
      <c r="AHQ65" s="6" t="n">
        <v>356</v>
      </c>
      <c r="AHR65" s="6" t="n">
        <v>4</v>
      </c>
      <c r="AHS65" s="6" t="n">
        <v>184</v>
      </c>
      <c r="AHT65" s="6" t="n">
        <v>5</v>
      </c>
      <c r="AHW65" s="6" t="n">
        <v>277</v>
      </c>
      <c r="AHX65" s="47" t="n">
        <v>18</v>
      </c>
      <c r="AHY65" s="6" t="n">
        <v>16</v>
      </c>
      <c r="AHZ65" s="48" t="n">
        <v>1</v>
      </c>
      <c r="AIA65" s="6" t="n">
        <v>76</v>
      </c>
      <c r="AIB65" s="6" t="n">
        <v>185</v>
      </c>
      <c r="AIC65" s="6" t="n">
        <v>7</v>
      </c>
      <c r="AID65" s="6" t="n">
        <v>96</v>
      </c>
      <c r="AIE65" s="6" t="n">
        <v>6</v>
      </c>
      <c r="AIH65" s="8" t="n">
        <v>11131</v>
      </c>
      <c r="AII65" s="95" t="n">
        <v>1454</v>
      </c>
      <c r="AIJ65" s="6" t="n">
        <v>161</v>
      </c>
      <c r="AIK65" s="48" t="n">
        <v>47</v>
      </c>
      <c r="AIL65" s="8" t="n">
        <v>1906</v>
      </c>
      <c r="AIM65" s="8" t="n">
        <v>9064</v>
      </c>
      <c r="AIN65" s="6" t="n">
        <v>120</v>
      </c>
      <c r="AIO65" s="6" t="n">
        <v>295</v>
      </c>
      <c r="AIP65" s="6" t="n">
        <v>4</v>
      </c>
      <c r="AIS65" s="8" t="n">
        <v>7910</v>
      </c>
      <c r="AIT65" s="95" t="n">
        <v>1074</v>
      </c>
      <c r="AIU65" s="6" t="n">
        <v>299</v>
      </c>
      <c r="AIV65" s="48" t="n">
        <v>59</v>
      </c>
      <c r="AIW65" s="6" t="n">
        <v>127</v>
      </c>
      <c r="AIX65" s="8" t="n">
        <v>7484</v>
      </c>
      <c r="AIY65" s="6" t="n">
        <v>296</v>
      </c>
      <c r="AIZ65" s="6" t="n">
        <v>37</v>
      </c>
      <c r="AJA65" s="6" t="n">
        <v>1</v>
      </c>
      <c r="AJD65" s="8" t="n">
        <v>9034</v>
      </c>
      <c r="AJE65" s="47" t="n">
        <v>783</v>
      </c>
      <c r="AJF65" s="6" t="n">
        <v>209</v>
      </c>
      <c r="AJG65" s="48" t="n">
        <v>22</v>
      </c>
      <c r="AJH65" s="6" t="n">
        <v>68</v>
      </c>
      <c r="AJI65" s="8" t="n">
        <v>8757</v>
      </c>
      <c r="AJJ65" s="6" t="n">
        <v>230</v>
      </c>
      <c r="AJK65" s="6" t="n">
        <v>886</v>
      </c>
      <c r="AJL65" s="6" t="n">
        <v>20</v>
      </c>
      <c r="AJO65" s="8" t="n">
        <v>5230</v>
      </c>
      <c r="AJP65" s="47" t="n">
        <v>250</v>
      </c>
      <c r="AJQ65" s="6" t="n">
        <v>27</v>
      </c>
      <c r="AJR65" s="48" t="n">
        <v>5</v>
      </c>
      <c r="AJS65" s="6" t="n">
        <v>585</v>
      </c>
      <c r="AJT65" s="8" t="n">
        <v>4618</v>
      </c>
      <c r="AJU65" s="6" t="n">
        <v>50</v>
      </c>
      <c r="AJV65" s="6" t="n">
        <v>205</v>
      </c>
      <c r="AJW65" s="6" t="n">
        <v>1</v>
      </c>
      <c r="AJX65" s="2" t="n">
        <v>270000</v>
      </c>
      <c r="AJZ65" s="8" t="n">
        <v>3849</v>
      </c>
      <c r="AKA65" s="47" t="n">
        <v>402</v>
      </c>
      <c r="AKB65" s="6" t="n">
        <v>98</v>
      </c>
      <c r="AKC65" s="48" t="n">
        <v>13</v>
      </c>
      <c r="AKD65" s="6" t="n">
        <v>5</v>
      </c>
      <c r="AKE65" s="8" t="n">
        <v>3746</v>
      </c>
      <c r="AKF65" s="6" t="n">
        <v>109</v>
      </c>
      <c r="AKG65" s="6" t="n">
        <v>779</v>
      </c>
      <c r="AKH65" s="6" t="n">
        <v>20</v>
      </c>
      <c r="AKK65" s="8" t="n">
        <v>3163</v>
      </c>
      <c r="AKL65" s="47" t="n">
        <v>415</v>
      </c>
      <c r="AKM65" s="6" t="n">
        <v>120</v>
      </c>
      <c r="AKN65" s="48" t="n">
        <v>27</v>
      </c>
      <c r="AKO65" s="6" t="n">
        <v>65</v>
      </c>
      <c r="AKP65" s="8" t="n">
        <v>2978</v>
      </c>
      <c r="AKQ65" s="6" t="n">
        <v>100</v>
      </c>
      <c r="AKR65" s="6" t="n">
        <v>179</v>
      </c>
      <c r="AKS65" s="6" t="n">
        <v>7</v>
      </c>
      <c r="AKV65" s="8" t="n">
        <v>2487</v>
      </c>
      <c r="AKW65" s="47" t="n">
        <v>168</v>
      </c>
      <c r="AKX65" s="6" t="n">
        <v>30</v>
      </c>
      <c r="AKY65" s="48" t="n">
        <v>1</v>
      </c>
      <c r="AKZ65" s="6" t="n">
        <v>80</v>
      </c>
      <c r="ALA65" s="8" t="n">
        <v>2377</v>
      </c>
      <c r="ALB65" s="6" t="n">
        <v>31</v>
      </c>
      <c r="ALC65" s="8" t="n">
        <v>3973</v>
      </c>
      <c r="ALD65" s="6" t="n">
        <v>48</v>
      </c>
      <c r="ALG65" s="8" t="n">
        <v>1378</v>
      </c>
      <c r="ALH65" s="47" t="n">
        <v>163</v>
      </c>
      <c r="ALI65" s="6" t="n">
        <v>37</v>
      </c>
      <c r="ALJ65" s="48" t="n">
        <v>8</v>
      </c>
      <c r="ALK65" s="6" t="n">
        <v>35</v>
      </c>
      <c r="ALL65" s="8" t="n">
        <v>1306</v>
      </c>
      <c r="ALM65" s="6" t="n">
        <v>1</v>
      </c>
      <c r="ALN65" s="6" t="n">
        <v>11</v>
      </c>
      <c r="ALO65" s="6" t="n">
        <v>0.3</v>
      </c>
      <c r="ALR65" s="8" t="n">
        <v>1518</v>
      </c>
      <c r="ALS65" s="47" t="n">
        <v>72</v>
      </c>
      <c r="ALT65" s="6" t="n">
        <v>19</v>
      </c>
      <c r="ALU65" s="48" t="n">
        <v>2</v>
      </c>
      <c r="ALV65" s="6" t="n">
        <v>300</v>
      </c>
      <c r="ALW65" s="8" t="n">
        <v>1199</v>
      </c>
      <c r="ALX65" s="6" t="n">
        <v>65</v>
      </c>
      <c r="ALY65" s="6" t="n">
        <v>274</v>
      </c>
      <c r="ALZ65" s="6" t="n">
        <v>3</v>
      </c>
      <c r="AMC65" s="8" t="n">
        <v>1317</v>
      </c>
      <c r="AMD65" s="6" t="n">
        <v>136</v>
      </c>
      <c r="AME65" s="6" t="n">
        <v>32</v>
      </c>
      <c r="AMF65" s="6" t="n">
        <v>2</v>
      </c>
      <c r="AMG65" s="6" t="n">
        <v>9</v>
      </c>
      <c r="AMH65" s="8" t="n">
        <v>1276</v>
      </c>
      <c r="AMI65" s="6" t="n">
        <v>50</v>
      </c>
      <c r="AMJ65" s="6" t="n">
        <v>305</v>
      </c>
    </row>
    <row r="66" s="2" customFormat="true" ht="15.25" hidden="false" customHeight="false" outlineLevel="0" collapsed="false">
      <c r="A66" s="82" t="n">
        <v>43925</v>
      </c>
      <c r="B66" s="7" t="n">
        <v>1094324</v>
      </c>
      <c r="C66" s="6" t="n">
        <f aca="false">(B66-B65)</f>
        <v>84597</v>
      </c>
      <c r="D66" s="7" t="n">
        <v>58779</v>
      </c>
      <c r="E66" s="6" t="n">
        <f aca="false">(D66-D65)</f>
        <v>5924</v>
      </c>
      <c r="F66" s="7" t="n">
        <v>228109</v>
      </c>
      <c r="G66" s="7" t="n">
        <v>807436</v>
      </c>
      <c r="H66" s="7" t="n">
        <v>39403</v>
      </c>
      <c r="J66" s="2" t="n">
        <v>1011469</v>
      </c>
      <c r="K66" s="71" t="n">
        <f aca="false">J66-J65</f>
        <v>84533</v>
      </c>
      <c r="L66" s="2" t="n">
        <v>55448</v>
      </c>
      <c r="M66" s="71" t="n">
        <f aca="false">L66-L65</f>
        <v>5914</v>
      </c>
      <c r="N66" s="8" t="n">
        <v>10062</v>
      </c>
      <c r="O66" s="7" t="n">
        <v>86</v>
      </c>
      <c r="P66" s="6" t="n">
        <v>174</v>
      </c>
      <c r="Q66" s="7" t="n">
        <v>5</v>
      </c>
      <c r="R66" s="8" t="n">
        <v>6021</v>
      </c>
      <c r="S66" s="8" t="n">
        <v>3867</v>
      </c>
      <c r="T66" s="6" t="n">
        <v>55</v>
      </c>
      <c r="U66" s="6" t="n">
        <v>196</v>
      </c>
      <c r="V66" s="6" t="n">
        <v>3</v>
      </c>
      <c r="W66" s="106" t="n">
        <v>455032</v>
      </c>
      <c r="X66" s="6"/>
      <c r="Y66" s="8" t="n">
        <v>119827</v>
      </c>
      <c r="Z66" s="8" t="n">
        <v>4585</v>
      </c>
      <c r="AA66" s="8" t="n">
        <v>14681</v>
      </c>
      <c r="AB66" s="7" t="n">
        <v>766</v>
      </c>
      <c r="AC66" s="8" t="n">
        <v>19758</v>
      </c>
      <c r="AD66" s="8" t="n">
        <v>85388</v>
      </c>
      <c r="AE66" s="8" t="n">
        <v>4068</v>
      </c>
      <c r="AF66" s="8" t="n">
        <v>1982</v>
      </c>
      <c r="AG66" s="6" t="n">
        <v>243</v>
      </c>
      <c r="AH66" s="94" t="n">
        <v>619849</v>
      </c>
      <c r="AI66" s="6"/>
      <c r="AJ66" s="8" t="n">
        <v>53183</v>
      </c>
      <c r="AK66" s="8" t="n">
        <v>2715</v>
      </c>
      <c r="AL66" s="8" t="n">
        <v>3294</v>
      </c>
      <c r="AM66" s="7" t="n">
        <v>134</v>
      </c>
      <c r="AN66" s="8" t="n">
        <v>17935</v>
      </c>
      <c r="AO66" s="8" t="n">
        <v>31954</v>
      </c>
      <c r="AP66" s="8" t="n">
        <v>4035</v>
      </c>
      <c r="AQ66" s="6" t="n">
        <v>633</v>
      </c>
      <c r="AR66" s="6" t="n">
        <v>39</v>
      </c>
      <c r="AS66" s="11"/>
      <c r="AT66" s="6"/>
      <c r="AU66" s="8" t="n">
        <v>76460</v>
      </c>
      <c r="AV66" s="8" t="n">
        <v>17355</v>
      </c>
      <c r="AW66" s="8" t="n">
        <v>6507</v>
      </c>
      <c r="AX66" s="8" t="n">
        <v>1120</v>
      </c>
      <c r="AY66" s="8" t="n">
        <v>14008</v>
      </c>
      <c r="AZ66" s="8" t="n">
        <v>55945</v>
      </c>
      <c r="BA66" s="8" t="n">
        <v>6662</v>
      </c>
      <c r="BB66" s="6" t="n">
        <v>1171.37869295862</v>
      </c>
      <c r="BC66" s="6" t="n">
        <v>99.688218088958</v>
      </c>
      <c r="BD66" s="6"/>
      <c r="BE66" s="6"/>
      <c r="BF66" s="8" t="n">
        <v>91159</v>
      </c>
      <c r="BG66" s="8" t="n">
        <v>6371</v>
      </c>
      <c r="BH66" s="8" t="n">
        <v>1275</v>
      </c>
      <c r="BI66" s="7" t="n">
        <v>168</v>
      </c>
      <c r="BJ66" s="8" t="n">
        <v>24575</v>
      </c>
      <c r="BK66" s="8" t="n">
        <v>65309</v>
      </c>
      <c r="BL66" s="8" t="n">
        <v>3936</v>
      </c>
      <c r="BM66" s="8" t="n">
        <v>1088</v>
      </c>
      <c r="BN66" s="6" t="n">
        <v>15</v>
      </c>
      <c r="BO66" s="6"/>
      <c r="BP66" s="6"/>
      <c r="BQ66" s="8" t="n">
        <v>119199</v>
      </c>
      <c r="BR66" s="8" t="n">
        <v>7134</v>
      </c>
      <c r="BS66" s="8" t="n">
        <v>11198</v>
      </c>
      <c r="BT66" s="7" t="n">
        <v>850</v>
      </c>
      <c r="BU66" s="8" t="n">
        <v>30513</v>
      </c>
      <c r="BV66" s="8" t="n">
        <v>77488</v>
      </c>
      <c r="BW66" s="8" t="n">
        <v>6416</v>
      </c>
      <c r="BX66" s="8" t="n">
        <v>2549</v>
      </c>
      <c r="BY66" s="6" t="n">
        <v>240</v>
      </c>
      <c r="BZ66" s="6"/>
      <c r="CA66" s="6"/>
      <c r="CB66" s="8" t="n">
        <v>2617</v>
      </c>
      <c r="CC66" s="6" t="n">
        <v>233</v>
      </c>
      <c r="CD66" s="6" t="n">
        <v>63</v>
      </c>
      <c r="CE66" s="6" t="n">
        <v>6</v>
      </c>
      <c r="CF66" s="6" t="n">
        <v>514</v>
      </c>
      <c r="CG66" s="8" t="n">
        <v>2040</v>
      </c>
      <c r="CH66" s="6" t="n">
        <v>60</v>
      </c>
      <c r="CI66" s="6" t="n">
        <v>21</v>
      </c>
      <c r="CJ66" s="6" t="n">
        <v>0.5</v>
      </c>
      <c r="CK66" s="6" t="n">
        <v>42882</v>
      </c>
      <c r="CL66" s="6"/>
      <c r="CM66" s="8" t="n">
        <v>274178</v>
      </c>
      <c r="CN66" s="8" t="n">
        <v>33649</v>
      </c>
      <c r="CO66" s="8" t="n">
        <v>7053</v>
      </c>
      <c r="CP66" s="7" t="n">
        <v>1243</v>
      </c>
      <c r="CQ66" s="8" t="n">
        <v>12044</v>
      </c>
      <c r="CR66" s="8" t="n">
        <v>255081</v>
      </c>
      <c r="CS66" s="8" t="n">
        <v>5787</v>
      </c>
      <c r="CT66" s="6" t="n">
        <v>828</v>
      </c>
      <c r="CU66" s="6" t="n">
        <v>21</v>
      </c>
      <c r="CV66" s="11" t="n">
        <v>1407271</v>
      </c>
      <c r="CW66" s="6"/>
      <c r="CX66" s="8" t="n">
        <v>19606</v>
      </c>
      <c r="CY66" s="7" t="n">
        <v>779</v>
      </c>
      <c r="CZ66" s="6" t="n">
        <v>591</v>
      </c>
      <c r="DA66" s="7" t="n">
        <v>55</v>
      </c>
      <c r="DB66" s="8" t="n">
        <v>4846</v>
      </c>
      <c r="DC66" s="8" t="n">
        <v>14169</v>
      </c>
      <c r="DD66" s="6" t="n">
        <v>348</v>
      </c>
      <c r="DE66" s="8" t="n">
        <v>2265</v>
      </c>
      <c r="DF66" s="6" t="n">
        <v>68</v>
      </c>
      <c r="DG66" s="11"/>
      <c r="DH66" s="6"/>
      <c r="DI66" s="8" t="n">
        <v>38168</v>
      </c>
      <c r="DJ66" s="8" t="n">
        <v>4450</v>
      </c>
      <c r="DK66" s="8" t="n">
        <v>3605</v>
      </c>
      <c r="DL66" s="7" t="n">
        <v>684</v>
      </c>
      <c r="DM66" s="6" t="n">
        <v>135</v>
      </c>
      <c r="DN66" s="8" t="n">
        <v>34428</v>
      </c>
      <c r="DO66" s="6" t="n">
        <v>163</v>
      </c>
      <c r="DP66" s="6" t="n">
        <v>562</v>
      </c>
      <c r="DQ66" s="6" t="n">
        <v>53</v>
      </c>
      <c r="DR66" s="6"/>
      <c r="DS66" s="6"/>
      <c r="DT66" s="8" t="n">
        <v>6131</v>
      </c>
      <c r="DU66" s="7" t="n">
        <v>563</v>
      </c>
      <c r="DV66" s="6" t="n">
        <v>358</v>
      </c>
      <c r="DW66" s="7" t="n">
        <v>50</v>
      </c>
      <c r="DX66" s="6" t="n">
        <v>205</v>
      </c>
      <c r="DY66" s="8" t="n">
        <v>5568</v>
      </c>
      <c r="DZ66" s="6" t="n">
        <v>469</v>
      </c>
      <c r="EA66" s="6" t="n">
        <v>607</v>
      </c>
      <c r="EB66" s="6" t="n">
        <v>35</v>
      </c>
      <c r="ED66" s="6"/>
      <c r="EE66" s="8" t="n">
        <v>15723</v>
      </c>
      <c r="EF66" s="8" t="n">
        <v>1026</v>
      </c>
      <c r="EG66" s="8" t="n">
        <v>1487</v>
      </c>
      <c r="EH66" s="7" t="n">
        <v>148</v>
      </c>
      <c r="EI66" s="6" t="n">
        <v>250</v>
      </c>
      <c r="EJ66" s="8" t="n">
        <v>13986</v>
      </c>
      <c r="EK66" s="8" t="n">
        <v>1324</v>
      </c>
      <c r="EL66" s="6" t="n">
        <v>918</v>
      </c>
      <c r="EM66" s="6" t="n">
        <v>87</v>
      </c>
      <c r="EO66" s="6"/>
      <c r="EP66" s="8" t="n">
        <v>5370</v>
      </c>
      <c r="EQ66" s="7" t="n">
        <v>226</v>
      </c>
      <c r="ER66" s="6" t="n">
        <v>59</v>
      </c>
      <c r="ES66" s="7" t="n">
        <v>9</v>
      </c>
      <c r="ET66" s="6" t="n">
        <v>32</v>
      </c>
      <c r="EU66" s="8" t="n">
        <v>5279</v>
      </c>
      <c r="EV66" s="6" t="n">
        <v>96</v>
      </c>
      <c r="EW66" s="6" t="n">
        <v>991</v>
      </c>
      <c r="EX66" s="6" t="n">
        <v>11</v>
      </c>
      <c r="EZ66" s="6"/>
      <c r="FA66" s="8" t="n">
        <v>3757</v>
      </c>
      <c r="FB66" s="7" t="n">
        <v>371</v>
      </c>
      <c r="FC66" s="6" t="n">
        <v>139</v>
      </c>
      <c r="FD66" s="7" t="n">
        <v>16</v>
      </c>
      <c r="FE66" s="8" t="n">
        <v>1193</v>
      </c>
      <c r="FF66" s="8" t="n">
        <v>2425</v>
      </c>
      <c r="FG66" s="6" t="n">
        <v>153</v>
      </c>
      <c r="FH66" s="6" t="n">
        <v>649</v>
      </c>
      <c r="FI66" s="6" t="n">
        <v>24</v>
      </c>
      <c r="FK66" s="6"/>
      <c r="FL66" s="8" t="n">
        <v>16770</v>
      </c>
      <c r="FM66" s="8" t="n">
        <v>1422</v>
      </c>
      <c r="FN66" s="8" t="n">
        <v>1143</v>
      </c>
      <c r="FO66" s="7" t="n">
        <v>132</v>
      </c>
      <c r="FP66" s="8" t="n">
        <v>2872</v>
      </c>
      <c r="FQ66" s="8" t="n">
        <v>12755</v>
      </c>
      <c r="FR66" s="8" t="n">
        <v>1205</v>
      </c>
      <c r="FS66" s="8" t="n">
        <v>1447</v>
      </c>
      <c r="FT66" s="6" t="n">
        <v>99</v>
      </c>
      <c r="FU66" s="6"/>
      <c r="FV66" s="6"/>
      <c r="FW66" s="8" t="n">
        <v>11524</v>
      </c>
      <c r="FX66" s="7" t="n">
        <v>401</v>
      </c>
      <c r="FY66" s="6" t="n">
        <v>168</v>
      </c>
      <c r="FZ66" s="7" t="n">
        <v>10</v>
      </c>
      <c r="GA66" s="8" t="n">
        <v>2022</v>
      </c>
      <c r="GB66" s="8" t="n">
        <v>9334</v>
      </c>
      <c r="GC66" s="6" t="n">
        <v>245</v>
      </c>
      <c r="GD66" s="8" t="n">
        <v>1280</v>
      </c>
      <c r="GE66" s="6" t="n">
        <v>19</v>
      </c>
      <c r="GH66" s="8" t="n">
        <v>1075</v>
      </c>
      <c r="GI66" s="7" t="n">
        <v>126</v>
      </c>
      <c r="GJ66" s="6" t="n">
        <v>3</v>
      </c>
      <c r="GK66" s="6" t="n">
        <v>0</v>
      </c>
      <c r="GL66" s="6" t="n">
        <v>93</v>
      </c>
      <c r="GM66" s="6" t="n">
        <v>979</v>
      </c>
      <c r="GN66" s="6" t="n">
        <v>37</v>
      </c>
      <c r="GO66" s="6" t="n">
        <v>373</v>
      </c>
      <c r="GP66" s="6" t="n">
        <v>1</v>
      </c>
      <c r="GS66" s="6" t="n">
        <v>672</v>
      </c>
      <c r="GT66" s="7" t="n">
        <v>29</v>
      </c>
      <c r="GU66" s="6" t="n">
        <v>4</v>
      </c>
      <c r="GV66" s="6" t="n">
        <v>0</v>
      </c>
      <c r="GW66" s="6" t="n">
        <v>382</v>
      </c>
      <c r="GX66" s="6" t="n">
        <v>286</v>
      </c>
      <c r="GY66" s="6" t="n">
        <v>3</v>
      </c>
      <c r="GZ66" s="6" t="n">
        <v>395</v>
      </c>
      <c r="HA66" s="6" t="n">
        <v>2</v>
      </c>
      <c r="HD66" s="8" t="n">
        <v>1114</v>
      </c>
      <c r="HE66" s="7" t="n">
        <v>65</v>
      </c>
      <c r="HF66" s="6" t="n">
        <v>5</v>
      </c>
      <c r="HG66" s="7" t="n">
        <v>1</v>
      </c>
      <c r="HH66" s="6" t="n">
        <v>282</v>
      </c>
      <c r="HI66" s="6" t="n">
        <v>827</v>
      </c>
      <c r="HJ66" s="6" t="n">
        <v>24</v>
      </c>
      <c r="HK66" s="6" t="n">
        <v>190</v>
      </c>
      <c r="HL66" s="6" t="n">
        <v>0.9</v>
      </c>
      <c r="HO66" s="8" t="n">
        <v>3333</v>
      </c>
      <c r="HP66" s="7" t="n">
        <v>217</v>
      </c>
      <c r="HQ66" s="6" t="n">
        <v>53</v>
      </c>
      <c r="HR66" s="7" t="n">
        <v>3</v>
      </c>
      <c r="HS66" s="6" t="n">
        <v>827</v>
      </c>
      <c r="HT66" s="8" t="n">
        <v>2453</v>
      </c>
      <c r="HU66" s="6" t="n">
        <v>108</v>
      </c>
      <c r="HV66" s="109" t="n">
        <v>103</v>
      </c>
      <c r="HW66" s="110" t="n">
        <v>2</v>
      </c>
      <c r="HX66" s="94" t="n">
        <v>49570</v>
      </c>
      <c r="HY66" s="111"/>
      <c r="HZ66" s="94"/>
      <c r="IA66" s="82" t="n">
        <v>43925</v>
      </c>
      <c r="IB66" s="8" t="n">
        <v>3383</v>
      </c>
      <c r="IC66" s="47" t="n">
        <v>437</v>
      </c>
      <c r="ID66" s="6" t="n">
        <v>71</v>
      </c>
      <c r="IE66" s="48" t="n">
        <v>14</v>
      </c>
      <c r="IF66" s="6" t="n">
        <v>56</v>
      </c>
      <c r="IG66" s="8" t="n">
        <v>3256</v>
      </c>
      <c r="IH66" s="6" t="n">
        <v>50</v>
      </c>
      <c r="II66" s="6" t="n">
        <v>89</v>
      </c>
      <c r="IJ66" s="6" t="n">
        <v>2</v>
      </c>
      <c r="IM66" s="8" t="n">
        <v>3737</v>
      </c>
      <c r="IN66" s="47" t="n">
        <v>333</v>
      </c>
      <c r="IO66" s="6" t="n">
        <v>22</v>
      </c>
      <c r="IP66" s="48" t="n">
        <v>4</v>
      </c>
      <c r="IQ66" s="6" t="n">
        <v>427</v>
      </c>
      <c r="IR66" s="8" t="n">
        <v>3288</v>
      </c>
      <c r="IS66" s="6" t="n">
        <v>31</v>
      </c>
      <c r="IT66" s="6" t="n">
        <v>195</v>
      </c>
      <c r="IU66" s="6" t="n">
        <v>1</v>
      </c>
      <c r="IX66" s="8" t="n">
        <v>2039</v>
      </c>
      <c r="IY66" s="47" t="n">
        <v>154</v>
      </c>
      <c r="IZ66" s="6" t="n">
        <v>25</v>
      </c>
      <c r="JA66" s="48" t="n">
        <v>4</v>
      </c>
      <c r="JB66" s="6" t="n">
        <v>351</v>
      </c>
      <c r="JC66" s="8" t="n">
        <v>1663</v>
      </c>
      <c r="JD66" s="6" t="n">
        <v>41</v>
      </c>
      <c r="JE66" s="6" t="n">
        <v>59</v>
      </c>
      <c r="JF66" s="6" t="n">
        <v>0.7</v>
      </c>
      <c r="JI66" s="8" t="n">
        <v>1986</v>
      </c>
      <c r="JJ66" s="47" t="n">
        <v>196</v>
      </c>
      <c r="JK66" s="6" t="n">
        <v>181</v>
      </c>
      <c r="JL66" s="48" t="n">
        <v>11</v>
      </c>
      <c r="JM66" s="6" t="n">
        <v>134</v>
      </c>
      <c r="JN66" s="8" t="n">
        <v>1671</v>
      </c>
      <c r="JO66" s="6"/>
      <c r="JP66" s="6" t="n">
        <v>7</v>
      </c>
      <c r="JQ66" s="6" t="n">
        <v>0.7</v>
      </c>
      <c r="JT66" s="8" t="n">
        <v>2567</v>
      </c>
      <c r="JU66" s="47" t="n">
        <v>24</v>
      </c>
      <c r="JV66" s="6" t="n">
        <v>72</v>
      </c>
      <c r="JW66" s="6" t="n">
        <v>0</v>
      </c>
      <c r="JX66" s="6" t="n">
        <v>192</v>
      </c>
      <c r="JY66" s="8" t="n">
        <v>2303</v>
      </c>
      <c r="JZ66" s="6"/>
      <c r="KA66" s="6" t="n">
        <v>2</v>
      </c>
      <c r="KB66" s="37" t="n">
        <v>0.05</v>
      </c>
      <c r="KE66" s="8" t="n">
        <v>1595</v>
      </c>
      <c r="KF66" s="47" t="n">
        <v>181</v>
      </c>
      <c r="KG66" s="6" t="n">
        <v>61</v>
      </c>
      <c r="KH66" s="48" t="n">
        <v>6</v>
      </c>
      <c r="KI66" s="6" t="n">
        <v>537</v>
      </c>
      <c r="KJ66" s="6" t="n">
        <v>997</v>
      </c>
      <c r="KK66" s="6" t="n">
        <v>51</v>
      </c>
      <c r="KL66" s="6" t="n">
        <v>48</v>
      </c>
      <c r="KM66" s="6" t="n">
        <v>2</v>
      </c>
      <c r="KP66" s="8" t="n">
        <v>3018</v>
      </c>
      <c r="KQ66" s="47" t="n">
        <v>385</v>
      </c>
      <c r="KR66" s="6" t="n">
        <v>136</v>
      </c>
      <c r="KS66" s="48" t="n">
        <v>29</v>
      </c>
      <c r="KT66" s="6" t="n">
        <v>52</v>
      </c>
      <c r="KU66" s="8" t="n">
        <v>2830</v>
      </c>
      <c r="KV66" s="6" t="n">
        <v>1</v>
      </c>
      <c r="KW66" s="6" t="n">
        <v>28</v>
      </c>
      <c r="KX66" s="6" t="n">
        <v>1</v>
      </c>
      <c r="LA66" s="8" t="n">
        <v>4149</v>
      </c>
      <c r="LB66" s="47" t="n">
        <v>601</v>
      </c>
      <c r="LC66" s="6" t="n">
        <v>34</v>
      </c>
      <c r="LD66" s="48" t="n">
        <v>4</v>
      </c>
      <c r="LE66" s="6" t="n">
        <v>281</v>
      </c>
      <c r="LF66" s="8" t="n">
        <v>3834</v>
      </c>
      <c r="LG66" s="6" t="n">
        <v>8</v>
      </c>
      <c r="LH66" s="6" t="n">
        <v>28</v>
      </c>
      <c r="LI66" s="6" t="n">
        <v>0.2</v>
      </c>
      <c r="LL66" s="8" t="n">
        <v>2686</v>
      </c>
      <c r="LM66" s="47" t="n">
        <v>265</v>
      </c>
      <c r="LN66" s="6" t="n">
        <v>40</v>
      </c>
      <c r="LO66" s="48" t="n">
        <v>6</v>
      </c>
      <c r="LP66" s="6" t="n">
        <v>126</v>
      </c>
      <c r="LQ66" s="8" t="n">
        <v>2520</v>
      </c>
      <c r="LR66" s="6" t="n">
        <v>10</v>
      </c>
      <c r="LS66" s="6" t="n">
        <v>12</v>
      </c>
      <c r="LT66" s="6" t="n">
        <v>0.2</v>
      </c>
      <c r="LW66" s="43" t="n">
        <v>14</v>
      </c>
      <c r="LX66" s="43" t="n">
        <v>0</v>
      </c>
      <c r="LY66" s="43"/>
      <c r="LZ66" s="43"/>
      <c r="MA66" s="43" t="n">
        <v>2</v>
      </c>
      <c r="MB66" s="43" t="n">
        <v>12</v>
      </c>
      <c r="MC66" s="43"/>
      <c r="MD66" s="43" t="n">
        <v>4</v>
      </c>
      <c r="ME66" s="43"/>
      <c r="MH66" s="43" t="n">
        <v>20</v>
      </c>
      <c r="MI66" s="43" t="n">
        <v>0</v>
      </c>
      <c r="MJ66" s="43" t="n">
        <v>1</v>
      </c>
      <c r="MK66" s="43"/>
      <c r="ML66" s="43"/>
      <c r="MM66" s="43" t="n">
        <v>19</v>
      </c>
      <c r="MN66" s="43"/>
      <c r="MO66" s="43" t="n">
        <v>0.4</v>
      </c>
      <c r="MP66" s="43" t="n">
        <v>0.02</v>
      </c>
      <c r="MS66" s="46" t="n">
        <v>1978</v>
      </c>
      <c r="MT66" s="43" t="n">
        <v>103</v>
      </c>
      <c r="MU66" s="43" t="n">
        <v>19</v>
      </c>
      <c r="MV66" s="43" t="n">
        <v>4</v>
      </c>
      <c r="MW66" s="43" t="n">
        <v>612</v>
      </c>
      <c r="MX66" s="46" t="n">
        <v>1347</v>
      </c>
      <c r="MY66" s="43" t="n">
        <v>23</v>
      </c>
      <c r="MZ66" s="43" t="n">
        <v>28</v>
      </c>
      <c r="NA66" s="43" t="n">
        <v>0.3</v>
      </c>
      <c r="ND66" s="43" t="n">
        <v>10</v>
      </c>
      <c r="NE66" s="43" t="n">
        <v>0</v>
      </c>
      <c r="NF66" s="43"/>
      <c r="NG66" s="43"/>
      <c r="NH66" s="43"/>
      <c r="NI66" s="43" t="n">
        <v>10</v>
      </c>
      <c r="NJ66" s="43"/>
      <c r="NK66" s="43" t="n">
        <v>1</v>
      </c>
      <c r="NL66" s="43"/>
      <c r="NO66" s="43" t="n">
        <v>114</v>
      </c>
      <c r="NP66" s="43" t="n">
        <v>4</v>
      </c>
      <c r="NQ66" s="43"/>
      <c r="NR66" s="43"/>
      <c r="NS66" s="43" t="n">
        <v>35</v>
      </c>
      <c r="NT66" s="43" t="n">
        <v>79</v>
      </c>
      <c r="NU66" s="43" t="n">
        <v>1</v>
      </c>
      <c r="NV66" s="43" t="n">
        <v>7</v>
      </c>
      <c r="NW66" s="43"/>
      <c r="NZ66" s="43" t="n">
        <v>237</v>
      </c>
      <c r="OA66" s="43" t="n">
        <v>10</v>
      </c>
      <c r="OB66" s="43"/>
      <c r="OC66" s="43"/>
      <c r="OD66" s="43" t="n">
        <v>85</v>
      </c>
      <c r="OE66" s="43" t="n">
        <v>152</v>
      </c>
      <c r="OF66" s="43" t="n">
        <v>3</v>
      </c>
      <c r="OG66" s="43" t="n">
        <v>2</v>
      </c>
      <c r="OH66" s="43"/>
      <c r="OK66" s="43" t="n">
        <v>134</v>
      </c>
      <c r="OL66" s="43" t="n">
        <v>1</v>
      </c>
      <c r="OM66" s="43" t="n">
        <v>1</v>
      </c>
      <c r="ON66" s="43"/>
      <c r="OO66" s="43" t="n">
        <v>65</v>
      </c>
      <c r="OP66" s="43" t="n">
        <v>68</v>
      </c>
      <c r="OQ66" s="43" t="n">
        <v>3</v>
      </c>
      <c r="OR66" s="43" t="n">
        <v>306</v>
      </c>
      <c r="OS66" s="43" t="n">
        <v>2</v>
      </c>
      <c r="OV66" s="43" t="n">
        <v>820</v>
      </c>
      <c r="OW66" s="43" t="n">
        <v>48</v>
      </c>
      <c r="OX66" s="43" t="n">
        <v>54</v>
      </c>
      <c r="OY66" s="43" t="n">
        <v>0</v>
      </c>
      <c r="OZ66" s="43" t="n">
        <v>226</v>
      </c>
      <c r="PA66" s="43" t="n">
        <v>540</v>
      </c>
      <c r="PB66" s="43"/>
      <c r="PC66" s="43" t="n">
        <v>20</v>
      </c>
      <c r="PD66" s="43" t="n">
        <v>1</v>
      </c>
      <c r="PG66" s="46" t="n">
        <v>20921</v>
      </c>
      <c r="PH66" s="46" t="n">
        <v>2786</v>
      </c>
      <c r="PI66" s="43" t="n">
        <v>425</v>
      </c>
      <c r="PJ66" s="43" t="n">
        <v>69</v>
      </c>
      <c r="PK66" s="43" t="n">
        <v>484</v>
      </c>
      <c r="PL66" s="46" t="n">
        <v>20012</v>
      </c>
      <c r="PM66" s="46" t="n">
        <v>1251</v>
      </c>
      <c r="PN66" s="43" t="n">
        <v>248</v>
      </c>
      <c r="PO66" s="43" t="n">
        <v>5</v>
      </c>
      <c r="PR66" s="43" t="n">
        <v>16</v>
      </c>
      <c r="PS66" s="43" t="n">
        <v>0</v>
      </c>
      <c r="PT66" s="43" t="n">
        <v>2</v>
      </c>
      <c r="PU66" s="43"/>
      <c r="PV66" s="43"/>
      <c r="PW66" s="43" t="n">
        <v>14</v>
      </c>
      <c r="PX66" s="43"/>
      <c r="PY66" s="43" t="n">
        <v>0.9</v>
      </c>
      <c r="PZ66" s="43" t="n">
        <v>0.1</v>
      </c>
      <c r="QC66" s="43" t="n">
        <v>310</v>
      </c>
      <c r="QD66" s="43" t="n">
        <v>11</v>
      </c>
      <c r="QE66" s="43" t="n">
        <v>5</v>
      </c>
      <c r="QF66" s="43"/>
      <c r="QG66" s="43" t="n">
        <v>58</v>
      </c>
      <c r="QH66" s="43" t="n">
        <v>247</v>
      </c>
      <c r="QI66" s="43" t="n">
        <v>5</v>
      </c>
      <c r="QJ66" s="43" t="n">
        <v>30</v>
      </c>
      <c r="QK66" s="43" t="n">
        <v>0.5</v>
      </c>
      <c r="QN66" s="43" t="n">
        <v>508</v>
      </c>
      <c r="QO66" s="43" t="n">
        <v>14</v>
      </c>
      <c r="QP66" s="43" t="n">
        <v>17</v>
      </c>
      <c r="QQ66" s="43" t="n">
        <v>1</v>
      </c>
      <c r="QR66" s="43" t="n">
        <v>50</v>
      </c>
      <c r="QS66" s="43" t="n">
        <v>441</v>
      </c>
      <c r="QT66" s="43" t="n">
        <v>26</v>
      </c>
      <c r="QU66" s="43" t="n">
        <v>74</v>
      </c>
      <c r="QV66" s="43" t="n">
        <v>2</v>
      </c>
      <c r="QY66" s="46" t="n">
        <v>7428</v>
      </c>
      <c r="QZ66" s="43" t="n">
        <v>571</v>
      </c>
      <c r="RA66" s="43" t="n">
        <v>40</v>
      </c>
      <c r="RB66" s="43" t="n">
        <v>4</v>
      </c>
      <c r="RC66" s="43" t="n">
        <v>403</v>
      </c>
      <c r="RD66" s="46" t="n">
        <v>6985</v>
      </c>
      <c r="RE66" s="43" t="n">
        <v>113</v>
      </c>
      <c r="RF66" s="43" t="n">
        <v>858</v>
      </c>
      <c r="RG66" s="43" t="n">
        <v>5</v>
      </c>
      <c r="RJ66" s="43" t="n">
        <v>194</v>
      </c>
      <c r="RK66" s="43" t="n">
        <v>33</v>
      </c>
      <c r="RL66" s="43" t="n">
        <v>1</v>
      </c>
      <c r="RM66" s="43"/>
      <c r="RN66" s="43" t="n">
        <v>21</v>
      </c>
      <c r="RO66" s="43" t="n">
        <v>172</v>
      </c>
      <c r="RP66" s="43"/>
      <c r="RQ66" s="43" t="n">
        <v>38</v>
      </c>
      <c r="RR66" s="43" t="n">
        <v>0.2</v>
      </c>
      <c r="SF66" s="43" t="n">
        <v>252</v>
      </c>
      <c r="SG66" s="43" t="n">
        <v>21</v>
      </c>
      <c r="SH66" s="43" t="n">
        <v>1</v>
      </c>
      <c r="SI66" s="43"/>
      <c r="SJ66" s="43" t="n">
        <v>57</v>
      </c>
      <c r="SK66" s="43" t="n">
        <v>194</v>
      </c>
      <c r="SL66" s="43" t="n">
        <v>3</v>
      </c>
      <c r="SM66" s="43" t="n">
        <v>49</v>
      </c>
      <c r="SN66" s="43" t="n">
        <v>0.2</v>
      </c>
      <c r="SQ66" s="46" t="n">
        <v>1264</v>
      </c>
      <c r="SR66" s="43" t="n">
        <v>240</v>
      </c>
      <c r="SS66" s="43" t="n">
        <v>9</v>
      </c>
      <c r="ST66" s="43" t="n">
        <v>1</v>
      </c>
      <c r="SU66" s="43" t="n">
        <v>108</v>
      </c>
      <c r="SV66" s="46" t="n">
        <v>1147</v>
      </c>
      <c r="SW66" s="43" t="n">
        <v>2</v>
      </c>
      <c r="SX66" s="43" t="n">
        <v>128</v>
      </c>
      <c r="SY66" s="43" t="n">
        <v>0.9</v>
      </c>
      <c r="TB66" s="43" t="n">
        <v>417</v>
      </c>
      <c r="TC66" s="43" t="n">
        <v>75</v>
      </c>
      <c r="TD66" s="43"/>
      <c r="TE66" s="43"/>
      <c r="TF66" s="43" t="n">
        <v>82</v>
      </c>
      <c r="TG66" s="43" t="n">
        <v>335</v>
      </c>
      <c r="TH66" s="43" t="n">
        <v>16</v>
      </c>
      <c r="TI66" s="43" t="n">
        <v>98</v>
      </c>
      <c r="TJ66" s="43"/>
      <c r="TM66" s="46" t="n">
        <v>1613</v>
      </c>
      <c r="TN66" s="43" t="n">
        <v>69</v>
      </c>
      <c r="TO66" s="43" t="n">
        <v>63</v>
      </c>
      <c r="TP66" s="43" t="n">
        <v>10</v>
      </c>
      <c r="TQ66" s="43" t="n">
        <v>78</v>
      </c>
      <c r="TR66" s="46" t="n">
        <v>1472</v>
      </c>
      <c r="TS66" s="43" t="n">
        <v>92</v>
      </c>
      <c r="TT66" s="43" t="n">
        <v>155</v>
      </c>
      <c r="TU66" s="43" t="n">
        <v>6</v>
      </c>
      <c r="TX66" s="43" t="n">
        <v>396</v>
      </c>
      <c r="TY66" s="43" t="n">
        <v>40</v>
      </c>
      <c r="TZ66" s="43" t="n">
        <v>11</v>
      </c>
      <c r="UA66" s="43" t="n">
        <v>1</v>
      </c>
      <c r="UB66" s="43" t="n">
        <v>28</v>
      </c>
      <c r="UC66" s="43" t="n">
        <v>357</v>
      </c>
      <c r="UD66" s="43" t="n">
        <v>11</v>
      </c>
      <c r="UE66" s="43" t="n">
        <v>328</v>
      </c>
      <c r="UF66" s="43" t="n">
        <v>9</v>
      </c>
      <c r="UT66" s="43" t="n">
        <v>61</v>
      </c>
      <c r="UU66" s="43" t="n">
        <v>5</v>
      </c>
      <c r="UV66" s="43" t="n">
        <v>6</v>
      </c>
      <c r="UW66" s="43"/>
      <c r="UX66" s="43" t="n">
        <v>26</v>
      </c>
      <c r="UY66" s="43" t="n">
        <v>29</v>
      </c>
      <c r="UZ66" s="43" t="n">
        <v>1</v>
      </c>
      <c r="VA66" s="43" t="n">
        <v>0.4</v>
      </c>
      <c r="VB66" s="43" t="n">
        <v>0.04</v>
      </c>
      <c r="VE66" s="43" t="n">
        <v>281</v>
      </c>
      <c r="VF66" s="43" t="n">
        <v>8</v>
      </c>
      <c r="VG66" s="43" t="n">
        <v>6</v>
      </c>
      <c r="VH66" s="43"/>
      <c r="VI66" s="43" t="n">
        <v>10</v>
      </c>
      <c r="VJ66" s="43" t="n">
        <v>265</v>
      </c>
      <c r="VK66" s="43"/>
      <c r="VL66" s="43" t="n">
        <v>7</v>
      </c>
      <c r="VM66" s="43" t="n">
        <v>0.2</v>
      </c>
      <c r="VP66" s="43" t="n">
        <v>159</v>
      </c>
      <c r="VQ66" s="43" t="n">
        <v>8</v>
      </c>
      <c r="VR66" s="43" t="n">
        <v>4</v>
      </c>
      <c r="VS66" s="43"/>
      <c r="VT66" s="43" t="n">
        <v>24</v>
      </c>
      <c r="VU66" s="43" t="n">
        <v>131</v>
      </c>
      <c r="VV66" s="43" t="n">
        <v>5</v>
      </c>
      <c r="VW66" s="43" t="n">
        <v>7</v>
      </c>
      <c r="VX66" s="43" t="n">
        <v>0.2</v>
      </c>
      <c r="WA66" s="43" t="n">
        <v>19</v>
      </c>
      <c r="WB66" s="43"/>
      <c r="WC66" s="43"/>
      <c r="WD66" s="43"/>
      <c r="WE66" s="43" t="n">
        <v>13</v>
      </c>
      <c r="WF66" s="43" t="n">
        <v>6</v>
      </c>
      <c r="WG66" s="43"/>
      <c r="WH66" s="43" t="n">
        <v>35</v>
      </c>
      <c r="WI66" s="43"/>
      <c r="WL66" s="43" t="n">
        <v>6</v>
      </c>
      <c r="WM66" s="43"/>
      <c r="WN66" s="43"/>
      <c r="WO66" s="43"/>
      <c r="WP66" s="43" t="n">
        <v>1</v>
      </c>
      <c r="WQ66" s="43" t="n">
        <v>5</v>
      </c>
      <c r="WR66" s="43"/>
      <c r="WS66" s="43" t="n">
        <v>0.2</v>
      </c>
      <c r="WT66" s="43"/>
      <c r="WW66" s="43" t="n">
        <v>5</v>
      </c>
      <c r="WX66" s="43"/>
      <c r="WY66" s="43"/>
      <c r="WZ66" s="43"/>
      <c r="XA66" s="43" t="n">
        <v>2</v>
      </c>
      <c r="XB66" s="43" t="n">
        <v>3</v>
      </c>
      <c r="XC66" s="43"/>
      <c r="XD66" s="43" t="n">
        <v>6</v>
      </c>
      <c r="XE66" s="43"/>
      <c r="XH66" s="43" t="n">
        <v>464</v>
      </c>
      <c r="XI66" s="43" t="n">
        <v>29</v>
      </c>
      <c r="XJ66" s="43" t="n">
        <v>6</v>
      </c>
      <c r="XK66" s="43" t="n">
        <v>3</v>
      </c>
      <c r="XL66" s="43" t="n">
        <v>29</v>
      </c>
      <c r="XM66" s="43" t="n">
        <v>429</v>
      </c>
      <c r="XN66" s="43" t="n">
        <v>6</v>
      </c>
      <c r="XO66" s="43" t="n">
        <v>25</v>
      </c>
      <c r="XP66" s="43" t="n">
        <v>0.3</v>
      </c>
      <c r="XS66" s="43" t="n">
        <v>227</v>
      </c>
      <c r="XT66" s="43" t="n">
        <v>22</v>
      </c>
      <c r="XU66" s="43" t="n">
        <v>2</v>
      </c>
      <c r="XV66" s="43"/>
      <c r="XW66" s="43" t="n">
        <v>25</v>
      </c>
      <c r="XX66" s="43" t="n">
        <v>200</v>
      </c>
      <c r="XY66" s="43" t="n">
        <v>8</v>
      </c>
      <c r="XZ66" s="43" t="n">
        <v>7</v>
      </c>
      <c r="YA66" s="43" t="n">
        <v>0.06</v>
      </c>
      <c r="YZ66" s="43" t="n">
        <v>130</v>
      </c>
      <c r="ZA66" s="43" t="n">
        <v>14</v>
      </c>
      <c r="ZB66" s="43" t="n">
        <v>1</v>
      </c>
      <c r="ZC66" s="43" t="n">
        <v>1</v>
      </c>
      <c r="ZD66" s="43" t="n">
        <v>6</v>
      </c>
      <c r="ZE66" s="43" t="n">
        <v>123</v>
      </c>
      <c r="ZF66" s="43" t="n">
        <v>5</v>
      </c>
      <c r="ZG66" s="43" t="n">
        <v>20</v>
      </c>
      <c r="ZH66" s="43" t="n">
        <v>0.2</v>
      </c>
      <c r="ZK66" s="46" t="n">
        <v>1072</v>
      </c>
      <c r="ZL66" s="43" t="n">
        <v>175</v>
      </c>
      <c r="ZM66" s="43" t="n">
        <v>27</v>
      </c>
      <c r="ZN66" s="43" t="n">
        <v>5</v>
      </c>
      <c r="ZO66" s="43" t="n">
        <v>22</v>
      </c>
      <c r="ZP66" s="46" t="n">
        <v>1023</v>
      </c>
      <c r="ZQ66" s="43" t="n">
        <v>16</v>
      </c>
      <c r="ZR66" s="43" t="n">
        <v>25</v>
      </c>
      <c r="ZS66" s="43" t="n">
        <v>0.6</v>
      </c>
      <c r="ZV66" s="43" t="n">
        <v>351</v>
      </c>
      <c r="ZW66" s="43" t="n">
        <v>47</v>
      </c>
      <c r="ZX66" s="43" t="n">
        <v>4</v>
      </c>
      <c r="ZY66" s="43" t="n">
        <v>0</v>
      </c>
      <c r="ZZ66" s="43" t="n">
        <v>53</v>
      </c>
      <c r="AAA66" s="43" t="n">
        <v>294</v>
      </c>
      <c r="AAB66" s="43" t="n">
        <v>11</v>
      </c>
      <c r="AAC66" s="43" t="n">
        <v>37</v>
      </c>
      <c r="AAD66" s="43" t="n">
        <v>0.4</v>
      </c>
      <c r="AAG66" s="43" t="n">
        <v>155</v>
      </c>
      <c r="AAH66" s="43" t="n">
        <v>21</v>
      </c>
      <c r="AAI66" s="43"/>
      <c r="AAJ66" s="43"/>
      <c r="AAK66" s="43" t="n">
        <v>28</v>
      </c>
      <c r="AAL66" s="43" t="n">
        <v>127</v>
      </c>
      <c r="AAM66" s="43" t="n">
        <v>6</v>
      </c>
      <c r="AAN66" s="43" t="n">
        <v>39</v>
      </c>
      <c r="AAO66" s="43"/>
      <c r="AAR66" s="43" t="n">
        <v>443</v>
      </c>
      <c r="AAS66" s="43" t="n">
        <v>43</v>
      </c>
      <c r="AAT66" s="43" t="n">
        <v>5</v>
      </c>
      <c r="AAU66" s="43"/>
      <c r="AAV66" s="43" t="n">
        <v>32</v>
      </c>
      <c r="AAW66" s="43" t="n">
        <v>406</v>
      </c>
      <c r="AAX66" s="43" t="n">
        <v>7</v>
      </c>
      <c r="AAY66" s="43" t="n">
        <v>44</v>
      </c>
      <c r="AAZ66" s="43" t="n">
        <v>0.5</v>
      </c>
      <c r="ABC66" s="43" t="n">
        <v>736</v>
      </c>
      <c r="ABD66" s="43" t="n">
        <v>73</v>
      </c>
      <c r="ABE66" s="43" t="n">
        <v>7</v>
      </c>
      <c r="ABF66" s="43"/>
      <c r="ABG66" s="43" t="n">
        <v>43</v>
      </c>
      <c r="ABH66" s="43" t="n">
        <v>686</v>
      </c>
      <c r="ABI66" s="43" t="n">
        <v>30</v>
      </c>
      <c r="ABJ66" s="43" t="n">
        <v>248</v>
      </c>
      <c r="ABK66" s="43" t="n">
        <v>2</v>
      </c>
      <c r="ABN66" s="6" t="n">
        <v>591</v>
      </c>
      <c r="ABO66" s="47" t="n">
        <v>86</v>
      </c>
      <c r="ABP66" s="6" t="n">
        <v>8</v>
      </c>
      <c r="ABQ66" s="48" t="n">
        <v>2</v>
      </c>
      <c r="ABR66" s="6" t="n">
        <v>26</v>
      </c>
      <c r="ABS66" s="6" t="n">
        <v>557</v>
      </c>
      <c r="ABT66" s="6" t="n">
        <v>65</v>
      </c>
      <c r="ABU66" s="6" t="n">
        <v>147</v>
      </c>
      <c r="ABV66" s="6" t="n">
        <v>2</v>
      </c>
      <c r="ABY66" s="6" t="n">
        <v>696</v>
      </c>
      <c r="ABZ66" s="47" t="n">
        <v>47</v>
      </c>
      <c r="ACA66" s="6" t="n">
        <v>9</v>
      </c>
      <c r="ACB66" s="6"/>
      <c r="ACC66" s="6" t="n">
        <v>7</v>
      </c>
      <c r="ACD66" s="6" t="n">
        <v>680</v>
      </c>
      <c r="ACE66" s="6" t="n">
        <v>11</v>
      </c>
      <c r="ACF66" s="6" t="n">
        <v>256</v>
      </c>
      <c r="ACG66" s="6" t="n">
        <v>3</v>
      </c>
      <c r="ACJ66" s="6" t="n">
        <v>961</v>
      </c>
      <c r="ACK66" s="47" t="n">
        <v>103</v>
      </c>
      <c r="ACL66" s="6" t="n">
        <v>12</v>
      </c>
      <c r="ACM66" s="48" t="n">
        <v>1</v>
      </c>
      <c r="ACN66" s="6" t="n">
        <v>48</v>
      </c>
      <c r="ACO66" s="6" t="n">
        <v>901</v>
      </c>
      <c r="ACP66" s="6" t="n">
        <v>16</v>
      </c>
      <c r="ACQ66" s="6" t="n">
        <v>724</v>
      </c>
      <c r="ACR66" s="6" t="n">
        <v>9</v>
      </c>
      <c r="ACU66" s="6" t="n">
        <v>493</v>
      </c>
      <c r="ACV66" s="47" t="n">
        <v>35</v>
      </c>
      <c r="ACW66" s="6" t="n">
        <v>1</v>
      </c>
      <c r="ACX66" s="48" t="n">
        <v>1</v>
      </c>
      <c r="ACY66" s="6" t="n">
        <v>1</v>
      </c>
      <c r="ACZ66" s="6" t="n">
        <v>491</v>
      </c>
      <c r="ADA66" s="6" t="n">
        <v>3</v>
      </c>
      <c r="ADB66" s="6" t="n">
        <v>261</v>
      </c>
      <c r="ADC66" s="6" t="n">
        <v>0.5</v>
      </c>
      <c r="ADF66" s="8" t="n">
        <v>4091</v>
      </c>
      <c r="ADG66" s="47" t="n">
        <v>286</v>
      </c>
      <c r="ADH66" s="6" t="n">
        <v>53</v>
      </c>
      <c r="ADI66" s="48" t="n">
        <v>9</v>
      </c>
      <c r="ADJ66" s="6" t="n">
        <v>72</v>
      </c>
      <c r="ADK66" s="8" t="n">
        <v>3966</v>
      </c>
      <c r="ADL66" s="6" t="n">
        <v>77</v>
      </c>
      <c r="ADM66" s="6" t="n">
        <v>382</v>
      </c>
      <c r="ADN66" s="6" t="n">
        <v>5</v>
      </c>
      <c r="ADP66" s="8"/>
      <c r="ADQ66" s="6" t="n">
        <v>450</v>
      </c>
      <c r="ADR66" s="47" t="n">
        <v>24</v>
      </c>
      <c r="ADS66" s="6" t="n">
        <v>1</v>
      </c>
      <c r="ADT66" s="6"/>
      <c r="ADU66" s="6" t="n">
        <v>10</v>
      </c>
      <c r="ADV66" s="6" t="n">
        <v>439</v>
      </c>
      <c r="ADW66" s="6" t="n">
        <v>3</v>
      </c>
      <c r="ADX66" s="6" t="n">
        <v>82</v>
      </c>
      <c r="ADY66" s="6" t="n">
        <v>0.2</v>
      </c>
      <c r="AEB66" s="6" t="n">
        <v>623</v>
      </c>
      <c r="AEC66" s="47" t="n">
        <v>38</v>
      </c>
      <c r="AED66" s="6" t="n">
        <v>26</v>
      </c>
      <c r="AEE66" s="48" t="n">
        <v>5</v>
      </c>
      <c r="AEF66" s="6" t="n">
        <v>43</v>
      </c>
      <c r="AEG66" s="6" t="n">
        <v>554</v>
      </c>
      <c r="AEH66" s="6" t="n">
        <v>17</v>
      </c>
      <c r="AEI66" s="6" t="n">
        <v>64</v>
      </c>
      <c r="AEJ66" s="6" t="n">
        <v>3</v>
      </c>
      <c r="AEM66" s="6" t="n">
        <v>934</v>
      </c>
      <c r="AEN66" s="47" t="n">
        <v>37</v>
      </c>
      <c r="AEO66" s="6" t="n">
        <v>20</v>
      </c>
      <c r="AEP66" s="48" t="n">
        <v>3</v>
      </c>
      <c r="AEQ66" s="6" t="n">
        <v>70</v>
      </c>
      <c r="AER66" s="6" t="n">
        <v>844</v>
      </c>
      <c r="AES66" s="6" t="n">
        <v>31</v>
      </c>
      <c r="AET66" s="6" t="n">
        <v>449</v>
      </c>
      <c r="AEU66" s="6" t="n">
        <v>10</v>
      </c>
      <c r="AEX66" s="8" t="n">
        <v>1079</v>
      </c>
      <c r="AEY66" s="47" t="n">
        <v>68</v>
      </c>
      <c r="AEZ66" s="6" t="n">
        <v>8</v>
      </c>
      <c r="AFA66" s="48" t="n">
        <v>1</v>
      </c>
      <c r="AFB66" s="6" t="n">
        <v>92</v>
      </c>
      <c r="AFC66" s="6" t="n">
        <v>979</v>
      </c>
      <c r="AFD66" s="6" t="n">
        <v>39</v>
      </c>
      <c r="AFE66" s="6" t="n">
        <v>263</v>
      </c>
      <c r="AFF66" s="6" t="n">
        <v>2</v>
      </c>
      <c r="AFI66" s="6" t="n">
        <v>579</v>
      </c>
      <c r="AFJ66" s="47" t="n">
        <v>46</v>
      </c>
      <c r="AFK66" s="6" t="n">
        <v>17</v>
      </c>
      <c r="AFL66" s="48" t="n">
        <v>1</v>
      </c>
      <c r="AFM66" s="6" t="n">
        <v>27</v>
      </c>
      <c r="AFN66" s="6" t="n">
        <v>535</v>
      </c>
      <c r="AFO66" s="6" t="n">
        <v>4</v>
      </c>
      <c r="AFP66" s="6" t="n">
        <v>176</v>
      </c>
      <c r="AFQ66" s="6" t="n">
        <v>5</v>
      </c>
      <c r="AFT66" s="6" t="n">
        <v>174</v>
      </c>
      <c r="AFU66" s="47" t="n">
        <v>30</v>
      </c>
      <c r="AFV66" s="6" t="n">
        <v>2</v>
      </c>
      <c r="AFW66" s="6"/>
      <c r="AFX66" s="6" t="n">
        <v>1</v>
      </c>
      <c r="AFY66" s="6" t="n">
        <v>171</v>
      </c>
      <c r="AFZ66" s="6" t="n">
        <v>4</v>
      </c>
      <c r="AGA66" s="6" t="n">
        <v>277</v>
      </c>
      <c r="AGB66" s="6" t="n">
        <v>3</v>
      </c>
      <c r="AGE66" s="8" t="n">
        <v>1476</v>
      </c>
      <c r="AGF66" s="47" t="n">
        <v>305</v>
      </c>
      <c r="AGG66" s="6" t="n">
        <v>39</v>
      </c>
      <c r="AGH66" s="48" t="n">
        <v>8</v>
      </c>
      <c r="AGI66" s="6" t="n">
        <v>54</v>
      </c>
      <c r="AGJ66" s="8" t="n">
        <v>1383</v>
      </c>
      <c r="AGK66" s="6" t="n">
        <v>81</v>
      </c>
      <c r="AGL66" s="6" t="n">
        <v>169</v>
      </c>
      <c r="AGM66" s="6" t="n">
        <v>4</v>
      </c>
      <c r="AGP66" s="8" t="n">
        <v>3183</v>
      </c>
      <c r="AGQ66" s="47" t="n">
        <v>445</v>
      </c>
      <c r="AGR66" s="6" t="n">
        <v>133</v>
      </c>
      <c r="AGS66" s="48" t="n">
        <v>18</v>
      </c>
      <c r="AGT66" s="6" t="n">
        <v>283</v>
      </c>
      <c r="AGU66" s="8" t="n">
        <v>2767</v>
      </c>
      <c r="AGV66" s="6" t="n">
        <v>83</v>
      </c>
      <c r="AGW66" s="6" t="n">
        <v>165</v>
      </c>
      <c r="AGX66" s="6" t="n">
        <v>7</v>
      </c>
      <c r="AHA66" s="6" t="n">
        <v>485</v>
      </c>
      <c r="AHB66" s="47" t="n">
        <v>28</v>
      </c>
      <c r="AHC66" s="6" t="n">
        <v>14</v>
      </c>
      <c r="AHD66" s="48" t="n">
        <v>4</v>
      </c>
      <c r="AHE66" s="6" t="n">
        <v>30</v>
      </c>
      <c r="AHF66" s="6" t="n">
        <v>441</v>
      </c>
      <c r="AHG66" s="6" t="n">
        <v>18</v>
      </c>
      <c r="AHH66" s="6" t="n">
        <v>70</v>
      </c>
      <c r="AHI66" s="6" t="n">
        <v>2</v>
      </c>
      <c r="AHL66" s="6" t="n">
        <v>430</v>
      </c>
      <c r="AHM66" s="47" t="n">
        <v>46</v>
      </c>
      <c r="AHN66" s="6" t="n">
        <v>12</v>
      </c>
      <c r="AHO66" s="48" t="n">
        <v>1</v>
      </c>
      <c r="AHP66" s="6" t="n">
        <v>20</v>
      </c>
      <c r="AHQ66" s="6" t="n">
        <v>398</v>
      </c>
      <c r="AHR66" s="6" t="n">
        <v>8</v>
      </c>
      <c r="AHS66" s="6" t="n">
        <v>206</v>
      </c>
      <c r="AHT66" s="6" t="n">
        <v>6</v>
      </c>
      <c r="AHW66" s="6" t="n">
        <v>304</v>
      </c>
      <c r="AHX66" s="47" t="n">
        <v>27</v>
      </c>
      <c r="AHY66" s="6" t="n">
        <v>17</v>
      </c>
      <c r="AHZ66" s="48" t="n">
        <v>1</v>
      </c>
      <c r="AIA66" s="6" t="n">
        <v>89</v>
      </c>
      <c r="AIB66" s="6" t="n">
        <v>198</v>
      </c>
      <c r="AIC66" s="6" t="n">
        <v>7</v>
      </c>
      <c r="AID66" s="6" t="n">
        <v>106</v>
      </c>
      <c r="AIE66" s="6" t="n">
        <v>6</v>
      </c>
      <c r="AIH66" s="8" t="n">
        <v>12375</v>
      </c>
      <c r="AII66" s="95" t="n">
        <v>1244</v>
      </c>
      <c r="AIJ66" s="6" t="n">
        <v>208</v>
      </c>
      <c r="AIK66" s="48" t="n">
        <v>47</v>
      </c>
      <c r="AIL66" s="8" t="n">
        <v>2186</v>
      </c>
      <c r="AIM66" s="8" t="n">
        <v>9981</v>
      </c>
      <c r="AIN66" s="6" t="n">
        <v>120</v>
      </c>
      <c r="AIO66" s="6" t="n">
        <v>328</v>
      </c>
      <c r="AIP66" s="6" t="n">
        <v>6</v>
      </c>
      <c r="AIS66" s="8" t="n">
        <v>9056</v>
      </c>
      <c r="AIT66" s="95" t="n">
        <v>1146</v>
      </c>
      <c r="AIU66" s="6" t="n">
        <v>359</v>
      </c>
      <c r="AIV66" s="48" t="n">
        <v>60</v>
      </c>
      <c r="AIW66" s="6" t="n">
        <v>127</v>
      </c>
      <c r="AIX66" s="8" t="n">
        <v>8570</v>
      </c>
      <c r="AIY66" s="6" t="n">
        <v>296</v>
      </c>
      <c r="AIZ66" s="6" t="n">
        <v>43</v>
      </c>
      <c r="AJA66" s="6" t="n">
        <v>2</v>
      </c>
      <c r="AJD66" s="8" t="n">
        <v>9886</v>
      </c>
      <c r="AJE66" s="47" t="n">
        <v>852</v>
      </c>
      <c r="AJF66" s="6" t="n">
        <v>246</v>
      </c>
      <c r="AJG66" s="48" t="n">
        <v>37</v>
      </c>
      <c r="AJH66" s="6" t="n">
        <v>68</v>
      </c>
      <c r="AJI66" s="8" t="n">
        <v>9572</v>
      </c>
      <c r="AJJ66" s="6" t="n">
        <v>245</v>
      </c>
      <c r="AJK66" s="6" t="n">
        <v>970</v>
      </c>
      <c r="AJL66" s="6" t="n">
        <v>24</v>
      </c>
      <c r="AJO66" s="8" t="n">
        <v>5350</v>
      </c>
      <c r="AJP66" s="47" t="n">
        <v>120</v>
      </c>
      <c r="AJQ66" s="6" t="n">
        <v>28</v>
      </c>
      <c r="AJR66" s="48" t="n">
        <v>1</v>
      </c>
      <c r="AJS66" s="6" t="n">
        <v>585</v>
      </c>
      <c r="AJT66" s="8" t="n">
        <v>4737</v>
      </c>
      <c r="AJU66" s="6" t="n">
        <v>85</v>
      </c>
      <c r="AJV66" s="6" t="n">
        <v>210</v>
      </c>
      <c r="AJW66" s="6" t="n">
        <v>1</v>
      </c>
      <c r="AJX66" s="2" t="n">
        <v>275000</v>
      </c>
      <c r="AJZ66" s="8" t="n">
        <v>4273</v>
      </c>
      <c r="AKA66" s="47" t="n">
        <v>424</v>
      </c>
      <c r="AKB66" s="6" t="n">
        <v>120</v>
      </c>
      <c r="AKC66" s="48" t="n">
        <v>22</v>
      </c>
      <c r="AKD66" s="6" t="n">
        <v>5</v>
      </c>
      <c r="AKE66" s="8" t="n">
        <v>4148</v>
      </c>
      <c r="AKF66" s="6" t="n">
        <v>109</v>
      </c>
      <c r="AKG66" s="6" t="n">
        <v>865</v>
      </c>
      <c r="AKH66" s="6" t="n">
        <v>24</v>
      </c>
      <c r="AKK66" s="8" t="n">
        <v>3368</v>
      </c>
      <c r="AKL66" s="47" t="n">
        <v>205</v>
      </c>
      <c r="AKM66" s="6" t="n">
        <v>145</v>
      </c>
      <c r="AKN66" s="48" t="n">
        <v>25</v>
      </c>
      <c r="AKO66" s="6" t="n">
        <v>65</v>
      </c>
      <c r="AKP66" s="8" t="n">
        <v>3158</v>
      </c>
      <c r="AKQ66" s="6" t="n">
        <v>100</v>
      </c>
      <c r="AKR66" s="6" t="n">
        <v>191</v>
      </c>
      <c r="AKS66" s="6" t="n">
        <v>8</v>
      </c>
      <c r="AKV66" s="8" t="n">
        <v>2612</v>
      </c>
      <c r="AKW66" s="47" t="n">
        <v>125</v>
      </c>
      <c r="AKX66" s="6" t="n">
        <v>31</v>
      </c>
      <c r="AKY66" s="48" t="n">
        <v>1</v>
      </c>
      <c r="AKZ66" s="6" t="n">
        <v>500</v>
      </c>
      <c r="ALA66" s="8" t="n">
        <v>2081</v>
      </c>
      <c r="ALB66" s="6" t="n">
        <v>33</v>
      </c>
      <c r="ALC66" s="8" t="n">
        <v>4173</v>
      </c>
      <c r="ALD66" s="6" t="n">
        <v>50</v>
      </c>
      <c r="ALG66" s="8" t="n">
        <v>1510</v>
      </c>
      <c r="ALH66" s="47" t="n">
        <v>132</v>
      </c>
      <c r="ALI66" s="6" t="n">
        <v>50</v>
      </c>
      <c r="ALJ66" s="48" t="n">
        <v>13</v>
      </c>
      <c r="ALK66" s="6" t="n">
        <v>633</v>
      </c>
      <c r="ALL66" s="6" t="n">
        <v>827</v>
      </c>
      <c r="ALM66" s="6" t="n">
        <v>1</v>
      </c>
      <c r="ALN66" s="6" t="n">
        <v>12</v>
      </c>
      <c r="ALO66" s="6" t="n">
        <v>0.4</v>
      </c>
      <c r="ALR66" s="8" t="n">
        <v>1615</v>
      </c>
      <c r="ALS66" s="47" t="n">
        <v>97</v>
      </c>
      <c r="ALT66" s="6" t="n">
        <v>20</v>
      </c>
      <c r="ALU66" s="48" t="n">
        <v>1</v>
      </c>
      <c r="ALV66" s="6" t="n">
        <v>300</v>
      </c>
      <c r="ALW66" s="8" t="n">
        <v>1295</v>
      </c>
      <c r="ALX66" s="6" t="n">
        <v>72</v>
      </c>
      <c r="ALY66" s="6" t="n">
        <v>291</v>
      </c>
      <c r="ALZ66" s="6" t="n">
        <v>4</v>
      </c>
      <c r="AMC66" s="8" t="n">
        <v>1475</v>
      </c>
      <c r="AMD66" s="6" t="n">
        <v>158</v>
      </c>
      <c r="AME66" s="6" t="n">
        <v>37</v>
      </c>
      <c r="AMF66" s="6" t="n">
        <v>5</v>
      </c>
      <c r="AMG66" s="6" t="n">
        <v>10</v>
      </c>
      <c r="AMH66" s="8" t="n">
        <v>1428</v>
      </c>
      <c r="AMI66" s="6" t="n">
        <v>50</v>
      </c>
      <c r="AMJ66" s="6" t="n">
        <v>342</v>
      </c>
    </row>
    <row r="67" customFormat="false" ht="15.25" hidden="false" customHeight="false" outlineLevel="0" collapsed="false">
      <c r="A67" s="82" t="n">
        <v>43926</v>
      </c>
      <c r="B67" s="7" t="n">
        <v>1196944</v>
      </c>
      <c r="C67" s="6" t="n">
        <f aca="false">(B67-B66)</f>
        <v>102620</v>
      </c>
      <c r="D67" s="7" t="n">
        <v>64577</v>
      </c>
      <c r="E67" s="6" t="n">
        <f aca="false">(D67-D66)</f>
        <v>5798</v>
      </c>
      <c r="F67" s="7" t="n">
        <v>246110</v>
      </c>
      <c r="G67" s="7" t="n">
        <v>886257</v>
      </c>
      <c r="H67" s="7" t="n">
        <v>42110</v>
      </c>
      <c r="J67" s="2" t="n">
        <v>1114045</v>
      </c>
      <c r="K67" s="71" t="n">
        <f aca="false">J67-J66</f>
        <v>102576</v>
      </c>
      <c r="L67" s="2" t="n">
        <v>61242</v>
      </c>
      <c r="M67" s="71" t="n">
        <f aca="false">L67-L66</f>
        <v>5794</v>
      </c>
      <c r="N67" s="8" t="n">
        <v>10156</v>
      </c>
      <c r="O67" s="7" t="n">
        <v>94</v>
      </c>
      <c r="P67" s="6" t="n">
        <v>177</v>
      </c>
      <c r="Q67" s="7" t="n">
        <v>3</v>
      </c>
      <c r="R67" s="8" t="n">
        <v>6325</v>
      </c>
      <c r="S67" s="8" t="n">
        <v>3654</v>
      </c>
      <c r="T67" s="6" t="n">
        <v>55</v>
      </c>
      <c r="U67" s="6" t="n">
        <v>198</v>
      </c>
      <c r="V67" s="6" t="n">
        <v>3</v>
      </c>
      <c r="W67" s="106" t="n">
        <v>461233</v>
      </c>
      <c r="X67" s="8" t="n">
        <v>8875</v>
      </c>
      <c r="Y67" s="8" t="n">
        <v>124632</v>
      </c>
      <c r="Z67" s="8" t="n">
        <v>4805</v>
      </c>
      <c r="AA67" s="8" t="n">
        <v>15362</v>
      </c>
      <c r="AB67" s="7" t="n">
        <v>681</v>
      </c>
      <c r="AC67" s="8" t="n">
        <v>20996</v>
      </c>
      <c r="AD67" s="8" t="n">
        <v>88274</v>
      </c>
      <c r="AE67" s="8" t="n">
        <v>3994</v>
      </c>
      <c r="AF67" s="8" t="n">
        <v>2061</v>
      </c>
      <c r="AG67" s="6" t="n">
        <v>254</v>
      </c>
      <c r="AH67" s="94" t="n">
        <v>657224</v>
      </c>
      <c r="AI67" s="8" t="n">
        <v>10870</v>
      </c>
      <c r="AJ67" s="8" t="n">
        <v>55743</v>
      </c>
      <c r="AK67" s="8" t="n">
        <v>2560</v>
      </c>
      <c r="AL67" s="8" t="n">
        <v>3452</v>
      </c>
      <c r="AM67" s="7" t="n">
        <v>158</v>
      </c>
      <c r="AN67" s="8" t="n">
        <v>19736</v>
      </c>
      <c r="AO67" s="8" t="n">
        <v>32555</v>
      </c>
      <c r="AP67" s="8" t="n">
        <v>4103</v>
      </c>
      <c r="AQ67" s="6" t="n">
        <v>664</v>
      </c>
      <c r="AR67" s="6" t="n">
        <v>41</v>
      </c>
      <c r="AS67" s="8"/>
      <c r="AT67" s="8" t="n">
        <v>2214</v>
      </c>
      <c r="AU67" s="8" t="n">
        <v>83019</v>
      </c>
      <c r="AV67" s="8" t="n">
        <v>6559</v>
      </c>
      <c r="AW67" s="8" t="n">
        <v>7560</v>
      </c>
      <c r="AX67" s="8" t="n">
        <v>1053</v>
      </c>
      <c r="AY67" s="8" t="n">
        <v>15438</v>
      </c>
      <c r="AZ67" s="8" t="n">
        <v>60021</v>
      </c>
      <c r="BA67" s="8" t="n">
        <v>6838</v>
      </c>
      <c r="BB67" s="8" t="n">
        <v>1271.86355886387</v>
      </c>
      <c r="BC67" s="6" t="n">
        <v>115.820336368914</v>
      </c>
      <c r="BD67" s="8" t="n">
        <v>224254</v>
      </c>
      <c r="BE67" s="8" t="n">
        <v>3436</v>
      </c>
      <c r="BF67" s="8" t="n">
        <v>96092</v>
      </c>
      <c r="BG67" s="8" t="n">
        <v>4933</v>
      </c>
      <c r="BH67" s="8" t="n">
        <v>1444</v>
      </c>
      <c r="BI67" s="7" t="n">
        <v>169</v>
      </c>
      <c r="BJ67" s="8" t="n">
        <v>26400</v>
      </c>
      <c r="BK67" s="8" t="n">
        <v>68248</v>
      </c>
      <c r="BL67" s="8" t="n">
        <v>3936</v>
      </c>
      <c r="BM67" s="8" t="n">
        <v>1147</v>
      </c>
      <c r="BN67" s="6" t="n">
        <v>17</v>
      </c>
      <c r="BO67" s="8" t="n">
        <v>918460</v>
      </c>
      <c r="BP67" s="8" t="n">
        <v>10962</v>
      </c>
      <c r="BQ67" s="8" t="n">
        <v>126168</v>
      </c>
      <c r="BR67" s="8" t="n">
        <v>6969</v>
      </c>
      <c r="BS67" s="8" t="n">
        <v>11947</v>
      </c>
      <c r="BT67" s="7" t="n">
        <v>749</v>
      </c>
      <c r="BU67" s="8" t="n">
        <v>34219</v>
      </c>
      <c r="BV67" s="8" t="n">
        <v>80002</v>
      </c>
      <c r="BW67" s="8" t="n">
        <v>6416</v>
      </c>
      <c r="BX67" s="8" t="n">
        <v>2699</v>
      </c>
      <c r="BY67" s="6" t="n">
        <v>256</v>
      </c>
      <c r="BZ67" s="8" t="n">
        <v>355000</v>
      </c>
      <c r="CA67" s="8" t="n">
        <v>7593</v>
      </c>
      <c r="CB67" s="8" t="n">
        <v>2935</v>
      </c>
      <c r="CC67" s="6" t="n">
        <v>318</v>
      </c>
      <c r="CD67" s="6" t="n">
        <v>69</v>
      </c>
      <c r="CE67" s="6" t="n">
        <v>6</v>
      </c>
      <c r="CF67" s="6" t="n">
        <v>514</v>
      </c>
      <c r="CG67" s="8" t="n">
        <v>2352</v>
      </c>
      <c r="CH67" s="6" t="n">
        <v>60</v>
      </c>
      <c r="CI67" s="6" t="n">
        <v>23</v>
      </c>
      <c r="CJ67" s="6" t="n">
        <v>0.5</v>
      </c>
      <c r="CK67" s="8" t="n">
        <v>44639</v>
      </c>
      <c r="CL67" s="6" t="n">
        <v>312</v>
      </c>
      <c r="CM67" s="8" t="n">
        <v>308124</v>
      </c>
      <c r="CN67" s="8" t="n">
        <v>33946</v>
      </c>
      <c r="CO67" s="8" t="n">
        <v>8392</v>
      </c>
      <c r="CP67" s="7" t="n">
        <v>1339</v>
      </c>
      <c r="CQ67" s="8" t="n">
        <v>14686</v>
      </c>
      <c r="CR67" s="8" t="n">
        <v>285046</v>
      </c>
      <c r="CS67" s="8" t="n">
        <v>8113</v>
      </c>
      <c r="CT67" s="6" t="n">
        <v>931</v>
      </c>
      <c r="CU67" s="6" t="n">
        <v>25</v>
      </c>
      <c r="CV67" s="11" t="n">
        <v>1623807</v>
      </c>
      <c r="CW67" s="8" t="n">
        <v>4834</v>
      </c>
      <c r="CX67" s="8" t="n">
        <v>20505</v>
      </c>
      <c r="CY67" s="7" t="n">
        <v>899</v>
      </c>
      <c r="CZ67" s="6" t="n">
        <v>666</v>
      </c>
      <c r="DA67" s="7" t="n">
        <v>75</v>
      </c>
      <c r="DB67" s="8" t="n">
        <v>6415</v>
      </c>
      <c r="DC67" s="8" t="n">
        <v>13424</v>
      </c>
      <c r="DD67" s="6" t="n">
        <v>391</v>
      </c>
      <c r="DE67" s="8" t="n">
        <v>2369</v>
      </c>
      <c r="DF67" s="6" t="n">
        <v>77</v>
      </c>
      <c r="DG67" s="11" t="n">
        <v>153440</v>
      </c>
      <c r="DH67" s="8" t="n">
        <v>17729</v>
      </c>
      <c r="DI67" s="8" t="n">
        <v>41903</v>
      </c>
      <c r="DJ67" s="8" t="n">
        <v>3735</v>
      </c>
      <c r="DK67" s="8" t="n">
        <v>4313</v>
      </c>
      <c r="DL67" s="7" t="n">
        <v>708</v>
      </c>
      <c r="DM67" s="6" t="n">
        <v>135</v>
      </c>
      <c r="DN67" s="8" t="n">
        <v>37455</v>
      </c>
      <c r="DO67" s="6" t="n">
        <v>163</v>
      </c>
      <c r="DP67" s="6" t="n">
        <v>617</v>
      </c>
      <c r="DQ67" s="6" t="n">
        <v>64</v>
      </c>
      <c r="DR67" s="8" t="n">
        <v>183190</v>
      </c>
      <c r="DS67" s="8" t="n">
        <v>2698</v>
      </c>
      <c r="DT67" s="8" t="n">
        <v>6443</v>
      </c>
      <c r="DU67" s="7" t="n">
        <v>312</v>
      </c>
      <c r="DV67" s="6" t="n">
        <v>373</v>
      </c>
      <c r="DW67" s="7" t="n">
        <v>15</v>
      </c>
      <c r="DX67" s="6" t="n">
        <v>205</v>
      </c>
      <c r="DY67" s="8" t="n">
        <v>5865</v>
      </c>
      <c r="DZ67" s="6" t="n">
        <v>379</v>
      </c>
      <c r="EA67" s="6" t="n">
        <v>638</v>
      </c>
      <c r="EB67" s="6" t="n">
        <v>37</v>
      </c>
      <c r="EC67" s="8" t="n">
        <v>36900</v>
      </c>
      <c r="ED67" s="8" t="n">
        <v>3654</v>
      </c>
      <c r="EE67" s="8" t="n">
        <v>16627</v>
      </c>
      <c r="EF67" s="7" t="n">
        <v>904</v>
      </c>
      <c r="EG67" s="8" t="n">
        <v>1651</v>
      </c>
      <c r="EH67" s="7" t="n">
        <v>164</v>
      </c>
      <c r="EI67" s="6" t="n">
        <v>250</v>
      </c>
      <c r="EJ67" s="8" t="n">
        <v>14726</v>
      </c>
      <c r="EK67" s="8" t="n">
        <v>1360</v>
      </c>
      <c r="EL67" s="6" t="n">
        <v>970</v>
      </c>
      <c r="EM67" s="6" t="n">
        <v>96</v>
      </c>
      <c r="EN67" s="8" t="n">
        <v>75415</v>
      </c>
      <c r="EO67" s="8" t="n">
        <v>4401</v>
      </c>
      <c r="EP67" s="8" t="n">
        <v>5550</v>
      </c>
      <c r="EQ67" s="7" t="n">
        <v>180</v>
      </c>
      <c r="ER67" s="6" t="n">
        <v>62</v>
      </c>
      <c r="ES67" s="7" t="n">
        <v>3</v>
      </c>
      <c r="ET67" s="6" t="n">
        <v>32</v>
      </c>
      <c r="EU67" s="8" t="n">
        <v>5456</v>
      </c>
      <c r="EV67" s="6" t="n">
        <v>98</v>
      </c>
      <c r="EW67" s="8" t="n">
        <v>1024</v>
      </c>
      <c r="EX67" s="6" t="n">
        <v>11</v>
      </c>
      <c r="EY67" s="8" t="n">
        <v>105865</v>
      </c>
      <c r="EZ67" s="8" t="n">
        <v>19528</v>
      </c>
      <c r="FA67" s="8" t="n">
        <v>4077</v>
      </c>
      <c r="FB67" s="7" t="n">
        <v>320</v>
      </c>
      <c r="FC67" s="6" t="n">
        <v>161</v>
      </c>
      <c r="FD67" s="7" t="n">
        <v>22</v>
      </c>
      <c r="FE67" s="8" t="n">
        <v>1283</v>
      </c>
      <c r="FF67" s="8" t="n">
        <v>2633</v>
      </c>
      <c r="FG67" s="6" t="n">
        <v>142</v>
      </c>
      <c r="FH67" s="6" t="n">
        <v>704</v>
      </c>
      <c r="FI67" s="6" t="n">
        <v>28</v>
      </c>
      <c r="FJ67" s="8" t="n">
        <v>40863</v>
      </c>
      <c r="FK67" s="8" t="n">
        <v>7055</v>
      </c>
      <c r="FL67" s="8" t="n">
        <v>18431</v>
      </c>
      <c r="FM67" s="8" t="n">
        <v>1661</v>
      </c>
      <c r="FN67" s="8" t="n">
        <v>1283</v>
      </c>
      <c r="FO67" s="7" t="n">
        <v>140</v>
      </c>
      <c r="FP67" s="8" t="n">
        <v>3247</v>
      </c>
      <c r="FQ67" s="8" t="n">
        <v>13901</v>
      </c>
      <c r="FR67" s="8" t="n">
        <v>1245</v>
      </c>
      <c r="FS67" s="8" t="n">
        <v>1590</v>
      </c>
      <c r="FT67" s="6" t="n">
        <v>111</v>
      </c>
      <c r="FU67" s="8" t="n">
        <v>62867</v>
      </c>
      <c r="FV67" s="8" t="n">
        <v>5424</v>
      </c>
      <c r="FW67" s="8" t="n">
        <v>11781</v>
      </c>
      <c r="FX67" s="7" t="n">
        <v>257</v>
      </c>
      <c r="FY67" s="6" t="n">
        <v>186</v>
      </c>
      <c r="FZ67" s="7" t="n">
        <v>18</v>
      </c>
      <c r="GA67" s="8" t="n">
        <v>2507</v>
      </c>
      <c r="GB67" s="8" t="n">
        <v>9088</v>
      </c>
      <c r="GC67" s="6" t="n">
        <v>245</v>
      </c>
      <c r="GD67" s="8" t="n">
        <v>1308</v>
      </c>
      <c r="GE67" s="6" t="n">
        <v>21</v>
      </c>
      <c r="GF67" s="8" t="n">
        <v>104134</v>
      </c>
      <c r="GG67" s="8" t="n">
        <v>11562</v>
      </c>
      <c r="GH67" s="8" t="n">
        <v>1325</v>
      </c>
      <c r="GI67" s="7" t="n">
        <v>250</v>
      </c>
      <c r="GJ67" s="6" t="n">
        <v>3</v>
      </c>
      <c r="GK67" s="6" t="n">
        <v>0</v>
      </c>
      <c r="GL67" s="6" t="n">
        <v>109</v>
      </c>
      <c r="GM67" s="8" t="n">
        <v>1213</v>
      </c>
      <c r="GN67" s="6" t="n">
        <v>37</v>
      </c>
      <c r="GO67" s="6" t="n">
        <v>460</v>
      </c>
      <c r="GP67" s="6" t="n">
        <v>1</v>
      </c>
      <c r="GQ67" s="8" t="n">
        <v>31951</v>
      </c>
      <c r="GR67" s="8" t="n">
        <v>11090</v>
      </c>
      <c r="GS67" s="6" t="n">
        <v>688</v>
      </c>
      <c r="GT67" s="7" t="n">
        <v>16</v>
      </c>
      <c r="GU67" s="6" t="n">
        <v>4</v>
      </c>
      <c r="GV67" s="6" t="n">
        <v>0</v>
      </c>
      <c r="GW67" s="6" t="n">
        <v>423</v>
      </c>
      <c r="GX67" s="6" t="n">
        <v>261</v>
      </c>
      <c r="GY67" s="6" t="n">
        <v>3</v>
      </c>
      <c r="GZ67" s="6" t="n">
        <v>404</v>
      </c>
      <c r="HA67" s="6" t="n">
        <v>2</v>
      </c>
      <c r="HB67" s="8" t="n">
        <v>39379</v>
      </c>
      <c r="HC67" s="8" t="n">
        <v>23143</v>
      </c>
      <c r="HD67" s="8" t="n">
        <v>1189</v>
      </c>
      <c r="HE67" s="7" t="n">
        <v>75</v>
      </c>
      <c r="HF67" s="6" t="n">
        <v>6</v>
      </c>
      <c r="HG67" s="7" t="n">
        <v>1</v>
      </c>
      <c r="HH67" s="6" t="n">
        <v>297</v>
      </c>
      <c r="HI67" s="6" t="n">
        <v>886</v>
      </c>
      <c r="HJ67" s="6" t="n">
        <v>24</v>
      </c>
      <c r="HK67" s="6" t="n">
        <v>203</v>
      </c>
      <c r="HL67" s="6" t="n">
        <v>1</v>
      </c>
      <c r="HM67" s="8" t="n">
        <v>39000</v>
      </c>
      <c r="HN67" s="8" t="n">
        <v>6666</v>
      </c>
      <c r="HO67" s="8" t="n">
        <v>3483</v>
      </c>
      <c r="HP67" s="7" t="n">
        <v>150</v>
      </c>
      <c r="HQ67" s="6" t="n">
        <v>57</v>
      </c>
      <c r="HR67" s="7" t="n">
        <v>4</v>
      </c>
      <c r="HS67" s="6" t="n">
        <v>915</v>
      </c>
      <c r="HT67" s="8" t="n">
        <v>2511</v>
      </c>
      <c r="HU67" s="6" t="n">
        <v>99</v>
      </c>
      <c r="HV67" s="109" t="n">
        <v>108</v>
      </c>
      <c r="HW67" s="110" t="n">
        <v>2</v>
      </c>
      <c r="HX67" s="94" t="n">
        <v>51937</v>
      </c>
      <c r="HY67" s="112" t="n">
        <v>1532</v>
      </c>
      <c r="HZ67" s="94"/>
      <c r="IA67" s="82" t="n">
        <v>43926</v>
      </c>
      <c r="IB67" s="8" t="n">
        <v>3627</v>
      </c>
      <c r="IC67" s="47" t="n">
        <v>244</v>
      </c>
      <c r="ID67" s="6" t="n">
        <v>79</v>
      </c>
      <c r="IE67" s="48" t="n">
        <v>8</v>
      </c>
      <c r="IF67" s="6" t="n">
        <v>116</v>
      </c>
      <c r="IG67" s="8" t="n">
        <v>3432</v>
      </c>
      <c r="IH67" s="6" t="n">
        <v>50</v>
      </c>
      <c r="II67" s="6" t="n">
        <v>96</v>
      </c>
      <c r="IJ67" s="6" t="n">
        <v>2</v>
      </c>
      <c r="IK67" s="8" t="n">
        <v>72901</v>
      </c>
      <c r="IL67" s="8" t="n">
        <v>1926</v>
      </c>
      <c r="IM67" s="8" t="n">
        <v>4161</v>
      </c>
      <c r="IN67" s="47" t="n">
        <v>424</v>
      </c>
      <c r="IO67" s="6" t="n">
        <v>27</v>
      </c>
      <c r="IP67" s="48" t="n">
        <v>5</v>
      </c>
      <c r="IQ67" s="6" t="n">
        <v>528</v>
      </c>
      <c r="IR67" s="8" t="n">
        <v>3606</v>
      </c>
      <c r="IS67" s="6" t="n">
        <v>38</v>
      </c>
      <c r="IT67" s="6" t="n">
        <v>218</v>
      </c>
      <c r="IU67" s="6" t="n">
        <v>1</v>
      </c>
      <c r="IV67" s="8" t="n">
        <v>48613</v>
      </c>
      <c r="IW67" s="8" t="n">
        <v>2543</v>
      </c>
      <c r="IX67" s="8" t="n">
        <v>2179</v>
      </c>
      <c r="IY67" s="47" t="n">
        <v>140</v>
      </c>
      <c r="IZ67" s="6" t="n">
        <v>29</v>
      </c>
      <c r="JA67" s="48" t="n">
        <v>4</v>
      </c>
      <c r="JB67" s="6" t="n">
        <v>420</v>
      </c>
      <c r="JC67" s="8" t="n">
        <v>1730</v>
      </c>
      <c r="JD67" s="6" t="n">
        <v>41</v>
      </c>
      <c r="JE67" s="6" t="n">
        <v>63</v>
      </c>
      <c r="JF67" s="6" t="n">
        <v>0.8</v>
      </c>
      <c r="JI67" s="8" t="n">
        <v>2092</v>
      </c>
      <c r="JJ67" s="47" t="n">
        <v>106</v>
      </c>
      <c r="JK67" s="6" t="n">
        <v>191</v>
      </c>
      <c r="JL67" s="48" t="n">
        <v>10</v>
      </c>
      <c r="JM67" s="6" t="n">
        <v>150</v>
      </c>
      <c r="JN67" s="8" t="n">
        <v>1751</v>
      </c>
      <c r="JO67" s="6"/>
      <c r="JP67" s="6" t="n">
        <v>8</v>
      </c>
      <c r="JQ67" s="6" t="n">
        <v>0.7</v>
      </c>
      <c r="JR67" s="8" t="n">
        <v>7193</v>
      </c>
      <c r="JS67" s="6" t="n">
        <v>26</v>
      </c>
      <c r="JT67" s="8" t="n">
        <v>3082</v>
      </c>
      <c r="JU67" s="47" t="n">
        <v>515</v>
      </c>
      <c r="JV67" s="6" t="n">
        <v>86</v>
      </c>
      <c r="JW67" s="6" t="n">
        <v>14</v>
      </c>
      <c r="JX67" s="6" t="n">
        <v>229</v>
      </c>
      <c r="JY67" s="8" t="n">
        <v>2767</v>
      </c>
      <c r="JZ67" s="6"/>
      <c r="KA67" s="6" t="n">
        <v>2</v>
      </c>
      <c r="KB67" s="37" t="n">
        <v>0.06</v>
      </c>
      <c r="KC67" s="8" t="n">
        <v>116608</v>
      </c>
      <c r="KD67" s="6" t="n">
        <v>84</v>
      </c>
      <c r="KE67" s="8" t="n">
        <v>1746</v>
      </c>
      <c r="KF67" s="47" t="n">
        <v>151</v>
      </c>
      <c r="KG67" s="6" t="n">
        <v>73</v>
      </c>
      <c r="KH67" s="48" t="n">
        <v>12</v>
      </c>
      <c r="KI67" s="6" t="n">
        <v>914</v>
      </c>
      <c r="KJ67" s="6" t="n">
        <v>759</v>
      </c>
      <c r="KK67" s="6" t="n">
        <v>88</v>
      </c>
      <c r="KL67" s="6" t="n">
        <v>53</v>
      </c>
      <c r="KM67" s="6" t="n">
        <v>2</v>
      </c>
      <c r="KN67" s="8" t="n">
        <v>17841</v>
      </c>
      <c r="KO67" s="6" t="n">
        <v>541</v>
      </c>
      <c r="KP67" s="8" t="n">
        <v>3094</v>
      </c>
      <c r="KQ67" s="47" t="n">
        <v>76</v>
      </c>
      <c r="KR67" s="6" t="n">
        <v>144</v>
      </c>
      <c r="KS67" s="48" t="n">
        <v>8</v>
      </c>
      <c r="KT67" s="6" t="n">
        <v>57</v>
      </c>
      <c r="KU67" s="8" t="n">
        <v>2893</v>
      </c>
      <c r="KV67" s="6" t="n">
        <v>1</v>
      </c>
      <c r="KW67" s="6" t="n">
        <v>28</v>
      </c>
      <c r="KX67" s="6" t="n">
        <v>1</v>
      </c>
      <c r="LA67" s="8" t="n">
        <v>4731</v>
      </c>
      <c r="LB67" s="47" t="n">
        <v>582</v>
      </c>
      <c r="LC67" s="6" t="n">
        <v>43</v>
      </c>
      <c r="LD67" s="48" t="n">
        <v>9</v>
      </c>
      <c r="LE67" s="6" t="n">
        <v>333</v>
      </c>
      <c r="LF67" s="8" t="n">
        <v>4355</v>
      </c>
      <c r="LG67" s="6" t="n">
        <v>8</v>
      </c>
      <c r="LH67" s="6" t="n">
        <v>32</v>
      </c>
      <c r="LI67" s="6" t="n">
        <v>0.3</v>
      </c>
      <c r="LJ67" s="8" t="n">
        <v>639000</v>
      </c>
      <c r="LK67" s="8" t="n">
        <v>4379</v>
      </c>
      <c r="LL67" s="8" t="n">
        <v>2818</v>
      </c>
      <c r="LM67" s="47" t="n">
        <v>132</v>
      </c>
      <c r="LN67" s="6" t="n">
        <v>41</v>
      </c>
      <c r="LO67" s="48" t="n">
        <v>1</v>
      </c>
      <c r="LP67" s="6" t="n">
        <v>131</v>
      </c>
      <c r="LQ67" s="8" t="n">
        <v>2646</v>
      </c>
      <c r="LR67" s="6" t="n">
        <v>13</v>
      </c>
      <c r="LS67" s="6" t="n">
        <v>13</v>
      </c>
      <c r="LT67" s="6" t="n">
        <v>0.2</v>
      </c>
      <c r="LU67" s="8" t="n">
        <v>30308</v>
      </c>
      <c r="LV67" s="6" t="n">
        <v>137</v>
      </c>
      <c r="LW67" s="43" t="n">
        <v>14</v>
      </c>
      <c r="LX67" s="43" t="n">
        <v>0</v>
      </c>
      <c r="LY67" s="43"/>
      <c r="LZ67" s="43"/>
      <c r="MA67" s="43" t="n">
        <v>2</v>
      </c>
      <c r="MB67" s="43" t="n">
        <v>12</v>
      </c>
      <c r="MC67" s="43"/>
      <c r="MD67" s="43" t="n">
        <v>4</v>
      </c>
      <c r="ME67" s="43"/>
      <c r="MF67" s="43"/>
      <c r="MG67" s="43"/>
      <c r="MH67" s="43" t="n">
        <v>21</v>
      </c>
      <c r="MI67" s="43" t="n">
        <v>1</v>
      </c>
      <c r="MJ67" s="43" t="n">
        <v>1</v>
      </c>
      <c r="MK67" s="43"/>
      <c r="ML67" s="43"/>
      <c r="MM67" s="43" t="n">
        <v>20</v>
      </c>
      <c r="MN67" s="43"/>
      <c r="MO67" s="43" t="n">
        <v>0.4</v>
      </c>
      <c r="MP67" s="43" t="n">
        <v>0.02</v>
      </c>
      <c r="MS67" s="46" t="n">
        <v>2067</v>
      </c>
      <c r="MT67" s="43" t="n">
        <v>89</v>
      </c>
      <c r="MU67" s="43" t="n">
        <v>20</v>
      </c>
      <c r="MV67" s="43" t="n">
        <v>1</v>
      </c>
      <c r="MW67" s="43" t="n">
        <v>674</v>
      </c>
      <c r="MX67" s="46" t="n">
        <v>1373</v>
      </c>
      <c r="MY67" s="43" t="n">
        <v>23</v>
      </c>
      <c r="MZ67" s="43" t="n">
        <v>30</v>
      </c>
      <c r="NA67" s="43" t="n">
        <v>0.3</v>
      </c>
      <c r="NB67" s="46" t="n">
        <v>23669</v>
      </c>
      <c r="NC67" s="43" t="n">
        <v>339</v>
      </c>
      <c r="ND67" s="43" t="n">
        <v>10</v>
      </c>
      <c r="NE67" s="43" t="n">
        <v>0</v>
      </c>
      <c r="NF67" s="43"/>
      <c r="NG67" s="43"/>
      <c r="NH67" s="43"/>
      <c r="NI67" s="43" t="n">
        <v>10</v>
      </c>
      <c r="NJ67" s="43"/>
      <c r="NK67" s="43" t="n">
        <v>1</v>
      </c>
      <c r="NL67" s="43"/>
      <c r="NM67" s="43" t="n">
        <v>437</v>
      </c>
      <c r="NN67" s="43" t="n">
        <v>60</v>
      </c>
      <c r="NO67" s="43" t="n">
        <v>114</v>
      </c>
      <c r="NP67" s="43" t="n">
        <v>0</v>
      </c>
      <c r="NQ67" s="43"/>
      <c r="NR67" s="43"/>
      <c r="NS67" s="43" t="n">
        <v>50</v>
      </c>
      <c r="NT67" s="43" t="n">
        <v>64</v>
      </c>
      <c r="NU67" s="43" t="n">
        <v>1</v>
      </c>
      <c r="NV67" s="43" t="n">
        <v>7</v>
      </c>
      <c r="NW67" s="43"/>
      <c r="NX67" s="46" t="n">
        <v>5768</v>
      </c>
      <c r="NY67" s="43" t="n">
        <v>345</v>
      </c>
      <c r="NZ67" s="43" t="n">
        <v>240</v>
      </c>
      <c r="OA67" s="43" t="n">
        <v>3</v>
      </c>
      <c r="OB67" s="43"/>
      <c r="OC67" s="43"/>
      <c r="OD67" s="43" t="n">
        <v>90</v>
      </c>
      <c r="OE67" s="43" t="n">
        <v>150</v>
      </c>
      <c r="OF67" s="43" t="n">
        <v>3</v>
      </c>
      <c r="OG67" s="43" t="n">
        <v>2</v>
      </c>
      <c r="OH67" s="43"/>
      <c r="OI67" s="46" t="n">
        <v>75458</v>
      </c>
      <c r="OJ67" s="43" t="n">
        <v>775</v>
      </c>
      <c r="OK67" s="43" t="n">
        <v>135</v>
      </c>
      <c r="OL67" s="43" t="n">
        <v>1</v>
      </c>
      <c r="OM67" s="43" t="n">
        <v>1</v>
      </c>
      <c r="ON67" s="43"/>
      <c r="OO67" s="43" t="n">
        <v>66</v>
      </c>
      <c r="OP67" s="43" t="n">
        <v>68</v>
      </c>
      <c r="OQ67" s="43" t="n">
        <v>3</v>
      </c>
      <c r="OR67" s="43" t="n">
        <v>309</v>
      </c>
      <c r="OS67" s="43" t="n">
        <v>2</v>
      </c>
      <c r="OT67" s="46" t="n">
        <v>7801</v>
      </c>
      <c r="OU67" s="46" t="n">
        <v>17832</v>
      </c>
      <c r="OV67" s="43" t="n">
        <v>878</v>
      </c>
      <c r="OW67" s="43" t="n">
        <v>58</v>
      </c>
      <c r="OX67" s="43" t="n">
        <v>56</v>
      </c>
      <c r="OY67" s="43" t="n">
        <v>2</v>
      </c>
      <c r="OZ67" s="43" t="n">
        <v>259</v>
      </c>
      <c r="PA67" s="43" t="n">
        <v>563</v>
      </c>
      <c r="PB67" s="43"/>
      <c r="PC67" s="43" t="n">
        <v>22</v>
      </c>
      <c r="PD67" s="43" t="n">
        <v>1</v>
      </c>
      <c r="PE67" s="43"/>
      <c r="PF67" s="43"/>
      <c r="PG67" s="46" t="n">
        <v>23934</v>
      </c>
      <c r="PH67" s="46" t="n">
        <v>3013</v>
      </c>
      <c r="PI67" s="43" t="n">
        <v>501</v>
      </c>
      <c r="PJ67" s="43" t="n">
        <v>76</v>
      </c>
      <c r="PK67" s="43" t="n">
        <v>786</v>
      </c>
      <c r="PL67" s="46" t="n">
        <v>22647</v>
      </c>
      <c r="PM67" s="46" t="n">
        <v>1311</v>
      </c>
      <c r="PN67" s="43" t="n">
        <v>284</v>
      </c>
      <c r="PO67" s="43" t="n">
        <v>6</v>
      </c>
      <c r="PP67" s="46" t="n">
        <v>161380</v>
      </c>
      <c r="PQ67" s="46" t="n">
        <v>1913</v>
      </c>
      <c r="PR67" s="43" t="n">
        <v>16</v>
      </c>
      <c r="PS67" s="43" t="n">
        <v>0</v>
      </c>
      <c r="PT67" s="43" t="n">
        <v>2</v>
      </c>
      <c r="PU67" s="43"/>
      <c r="PV67" s="43" t="n">
        <v>2</v>
      </c>
      <c r="PW67" s="43" t="n">
        <v>12</v>
      </c>
      <c r="PX67" s="43"/>
      <c r="PY67" s="43" t="n">
        <v>0.9</v>
      </c>
      <c r="PZ67" s="43" t="n">
        <v>0.1</v>
      </c>
      <c r="QA67" s="43"/>
      <c r="QB67" s="43"/>
      <c r="QC67" s="43" t="n">
        <v>323</v>
      </c>
      <c r="QD67" s="43" t="n">
        <v>13</v>
      </c>
      <c r="QE67" s="43" t="n">
        <v>5</v>
      </c>
      <c r="QF67" s="43"/>
      <c r="QG67" s="43" t="n">
        <v>74</v>
      </c>
      <c r="QH67" s="43" t="n">
        <v>244</v>
      </c>
      <c r="QI67" s="43" t="n">
        <v>5</v>
      </c>
      <c r="QJ67" s="43" t="n">
        <v>32</v>
      </c>
      <c r="QK67" s="43" t="n">
        <v>0.5</v>
      </c>
      <c r="QN67" s="43" t="n">
        <v>520</v>
      </c>
      <c r="QO67" s="43" t="n">
        <v>12</v>
      </c>
      <c r="QP67" s="43" t="n">
        <v>17</v>
      </c>
      <c r="QQ67" s="43" t="n">
        <v>0</v>
      </c>
      <c r="QR67" s="43" t="n">
        <v>54</v>
      </c>
      <c r="QS67" s="43" t="n">
        <v>449</v>
      </c>
      <c r="QT67" s="43" t="n">
        <v>27</v>
      </c>
      <c r="QU67" s="43" t="n">
        <v>76</v>
      </c>
      <c r="QV67" s="43" t="n">
        <v>2</v>
      </c>
      <c r="QW67" s="46" t="n">
        <v>9022</v>
      </c>
      <c r="QX67" s="46" t="n">
        <v>1322</v>
      </c>
      <c r="QY67" s="46" t="n">
        <v>7851</v>
      </c>
      <c r="QZ67" s="43" t="n">
        <v>423</v>
      </c>
      <c r="RA67" s="43" t="n">
        <v>44</v>
      </c>
      <c r="RB67" s="43" t="n">
        <v>4</v>
      </c>
      <c r="RC67" s="43" t="n">
        <v>427</v>
      </c>
      <c r="RD67" s="46" t="n">
        <v>7380</v>
      </c>
      <c r="RE67" s="43" t="n">
        <v>115</v>
      </c>
      <c r="RF67" s="43" t="n">
        <v>907</v>
      </c>
      <c r="RG67" s="43" t="n">
        <v>5</v>
      </c>
      <c r="RH67" s="46" t="n">
        <v>90394</v>
      </c>
      <c r="RI67" s="46" t="n">
        <v>10443</v>
      </c>
      <c r="RJ67" s="43" t="n">
        <v>217</v>
      </c>
      <c r="RK67" s="43" t="n">
        <v>23</v>
      </c>
      <c r="RL67" s="43" t="n">
        <v>1</v>
      </c>
      <c r="RM67" s="43"/>
      <c r="RN67" s="43" t="n">
        <v>21</v>
      </c>
      <c r="RO67" s="43" t="n">
        <v>195</v>
      </c>
      <c r="RP67" s="43"/>
      <c r="RQ67" s="43" t="n">
        <v>43</v>
      </c>
      <c r="RR67" s="43" t="n">
        <v>0.2</v>
      </c>
      <c r="RS67" s="46" t="n">
        <v>7553</v>
      </c>
      <c r="RT67" s="46" t="n">
        <v>1481</v>
      </c>
      <c r="SF67" s="43" t="n">
        <v>277</v>
      </c>
      <c r="SG67" s="43" t="n">
        <v>25</v>
      </c>
      <c r="SH67" s="43" t="n">
        <v>2</v>
      </c>
      <c r="SI67" s="43" t="n">
        <v>1</v>
      </c>
      <c r="SJ67" s="43" t="n">
        <v>61</v>
      </c>
      <c r="SK67" s="43" t="n">
        <v>214</v>
      </c>
      <c r="SL67" s="43" t="n">
        <v>3</v>
      </c>
      <c r="SM67" s="43" t="n">
        <v>54</v>
      </c>
      <c r="SN67" s="43" t="n">
        <v>0.4</v>
      </c>
      <c r="SP67" s="43"/>
      <c r="SQ67" s="46" t="n">
        <v>1505</v>
      </c>
      <c r="SR67" s="43" t="n">
        <v>241</v>
      </c>
      <c r="SS67" s="43" t="n">
        <v>10</v>
      </c>
      <c r="ST67" s="43" t="n">
        <v>1</v>
      </c>
      <c r="SU67" s="43" t="n">
        <v>125</v>
      </c>
      <c r="SV67" s="46" t="n">
        <v>1370</v>
      </c>
      <c r="SW67" s="43" t="n">
        <v>2</v>
      </c>
      <c r="SX67" s="43" t="n">
        <v>152</v>
      </c>
      <c r="SY67" s="43" t="n">
        <v>1</v>
      </c>
      <c r="SZ67" s="46" t="n">
        <v>220000</v>
      </c>
      <c r="TA67" s="46" t="n">
        <v>22244</v>
      </c>
      <c r="TB67" s="43" t="n">
        <v>479</v>
      </c>
      <c r="TC67" s="43" t="n">
        <v>62</v>
      </c>
      <c r="TD67" s="43" t="n">
        <v>1</v>
      </c>
      <c r="TE67" s="43" t="n">
        <v>1</v>
      </c>
      <c r="TF67" s="43" t="n">
        <v>93</v>
      </c>
      <c r="TG67" s="43" t="n">
        <v>385</v>
      </c>
      <c r="TH67" s="43" t="n">
        <v>17</v>
      </c>
      <c r="TI67" s="43" t="n">
        <v>112</v>
      </c>
      <c r="TJ67" s="43" t="n">
        <v>0.2</v>
      </c>
      <c r="TL67" s="43"/>
      <c r="TM67" s="46" t="n">
        <v>1673</v>
      </c>
      <c r="TN67" s="43" t="n">
        <v>60</v>
      </c>
      <c r="TO67" s="43" t="n">
        <v>68</v>
      </c>
      <c r="TP67" s="43" t="n">
        <v>5</v>
      </c>
      <c r="TQ67" s="43" t="n">
        <v>78</v>
      </c>
      <c r="TR67" s="46" t="n">
        <v>1527</v>
      </c>
      <c r="TS67" s="43" t="n">
        <v>92</v>
      </c>
      <c r="TT67" s="43" t="n">
        <v>161</v>
      </c>
      <c r="TU67" s="43" t="n">
        <v>7</v>
      </c>
      <c r="TV67" s="46" t="n">
        <v>22437</v>
      </c>
      <c r="TW67" s="46" t="n">
        <v>2153</v>
      </c>
      <c r="TX67" s="43" t="n">
        <v>426</v>
      </c>
      <c r="TY67" s="43" t="n">
        <v>30</v>
      </c>
      <c r="TZ67" s="43" t="n">
        <v>11</v>
      </c>
      <c r="UA67" s="43"/>
      <c r="UB67" s="43" t="n">
        <v>33</v>
      </c>
      <c r="UC67" s="43" t="n">
        <v>382</v>
      </c>
      <c r="UD67" s="43" t="n">
        <v>11</v>
      </c>
      <c r="UE67" s="43" t="n">
        <v>353</v>
      </c>
      <c r="UF67" s="43" t="n">
        <v>9</v>
      </c>
      <c r="UG67" s="46" t="n">
        <v>10154</v>
      </c>
      <c r="UH67" s="46" t="n">
        <v>8410</v>
      </c>
      <c r="UT67" s="43" t="n">
        <v>70</v>
      </c>
      <c r="UU67" s="43" t="n">
        <v>9</v>
      </c>
      <c r="UV67" s="43" t="n">
        <v>8</v>
      </c>
      <c r="UW67" s="43" t="n">
        <v>2</v>
      </c>
      <c r="UX67" s="43" t="n">
        <v>30</v>
      </c>
      <c r="UY67" s="43" t="n">
        <v>32</v>
      </c>
      <c r="UZ67" s="43" t="n">
        <v>1</v>
      </c>
      <c r="VA67" s="43" t="n">
        <v>0.4</v>
      </c>
      <c r="VB67" s="43" t="n">
        <v>0.05</v>
      </c>
      <c r="VC67" s="46" t="n">
        <v>2086</v>
      </c>
      <c r="VD67" s="43" t="n">
        <v>13</v>
      </c>
      <c r="VE67" s="43" t="n">
        <v>299</v>
      </c>
      <c r="VF67" s="43" t="n">
        <v>18</v>
      </c>
      <c r="VG67" s="43" t="n">
        <v>7</v>
      </c>
      <c r="VH67" s="43" t="n">
        <v>1</v>
      </c>
      <c r="VI67" s="43" t="n">
        <v>10</v>
      </c>
      <c r="VJ67" s="43" t="n">
        <v>282</v>
      </c>
      <c r="VK67" s="43"/>
      <c r="VL67" s="43" t="n">
        <v>8</v>
      </c>
      <c r="VM67" s="43" t="n">
        <v>0.2</v>
      </c>
      <c r="VO67" s="43"/>
      <c r="VP67" s="43" t="n">
        <v>166</v>
      </c>
      <c r="VQ67" s="43" t="n">
        <v>7</v>
      </c>
      <c r="VR67" s="43" t="n">
        <v>5</v>
      </c>
      <c r="VS67" s="43" t="n">
        <v>1</v>
      </c>
      <c r="VT67" s="43" t="n">
        <v>27</v>
      </c>
      <c r="VU67" s="43" t="n">
        <v>134</v>
      </c>
      <c r="VV67" s="43" t="n">
        <v>5</v>
      </c>
      <c r="VW67" s="43" t="n">
        <v>8</v>
      </c>
      <c r="VX67" s="43" t="n">
        <v>0.2</v>
      </c>
      <c r="VY67" s="43"/>
      <c r="VZ67" s="43"/>
      <c r="WA67" s="43" t="n">
        <v>19</v>
      </c>
      <c r="WB67" s="43"/>
      <c r="WC67" s="43"/>
      <c r="WD67" s="43"/>
      <c r="WE67" s="43" t="n">
        <v>13</v>
      </c>
      <c r="WF67" s="43" t="n">
        <v>6</v>
      </c>
      <c r="WG67" s="43"/>
      <c r="WH67" s="43" t="n">
        <v>35</v>
      </c>
      <c r="WI67" s="43"/>
      <c r="WK67" s="43"/>
      <c r="WL67" s="43" t="n">
        <v>9</v>
      </c>
      <c r="WM67" s="43" t="n">
        <v>3</v>
      </c>
      <c r="WN67" s="43"/>
      <c r="WO67" s="43"/>
      <c r="WP67" s="43" t="n">
        <v>1</v>
      </c>
      <c r="WQ67" s="43" t="n">
        <v>8</v>
      </c>
      <c r="WR67" s="43"/>
      <c r="WS67" s="43" t="n">
        <v>0.3</v>
      </c>
      <c r="WT67" s="43"/>
      <c r="WU67" s="46" t="n">
        <v>1521</v>
      </c>
      <c r="WV67" s="43" t="n">
        <v>52</v>
      </c>
      <c r="WW67" s="43" t="n">
        <v>5</v>
      </c>
      <c r="WX67" s="43"/>
      <c r="WY67" s="43"/>
      <c r="WZ67" s="43"/>
      <c r="XA67" s="43" t="n">
        <v>2</v>
      </c>
      <c r="XB67" s="43" t="n">
        <v>3</v>
      </c>
      <c r="XC67" s="43"/>
      <c r="XD67" s="43" t="n">
        <v>6</v>
      </c>
      <c r="XE67" s="43"/>
      <c r="XG67" s="43"/>
      <c r="XH67" s="43" t="n">
        <v>531</v>
      </c>
      <c r="XI67" s="43" t="n">
        <v>67</v>
      </c>
      <c r="XJ67" s="43" t="n">
        <v>5</v>
      </c>
      <c r="XK67" s="43" t="n">
        <v>2</v>
      </c>
      <c r="XL67" s="43" t="n">
        <v>36</v>
      </c>
      <c r="XM67" s="43" t="n">
        <v>490</v>
      </c>
      <c r="XN67" s="43" t="n">
        <v>6</v>
      </c>
      <c r="XO67" s="43" t="n">
        <v>28</v>
      </c>
      <c r="XP67" s="43" t="n">
        <v>0.3</v>
      </c>
      <c r="XS67" s="43" t="n">
        <v>266</v>
      </c>
      <c r="XT67" s="43" t="n">
        <v>39</v>
      </c>
      <c r="XU67" s="43" t="n">
        <v>2</v>
      </c>
      <c r="XV67" s="43"/>
      <c r="XW67" s="43" t="n">
        <v>25</v>
      </c>
      <c r="XX67" s="43" t="n">
        <v>239</v>
      </c>
      <c r="XY67" s="43" t="n">
        <v>8</v>
      </c>
      <c r="XZ67" s="43" t="n">
        <v>8</v>
      </c>
      <c r="YA67" s="43" t="n">
        <v>0.06</v>
      </c>
      <c r="YC67" s="43"/>
      <c r="YZ67" s="43" t="n">
        <v>144</v>
      </c>
      <c r="ZA67" s="43" t="n">
        <v>14</v>
      </c>
      <c r="ZB67" s="43" t="n">
        <v>1</v>
      </c>
      <c r="ZC67" s="43"/>
      <c r="ZD67" s="43" t="n">
        <v>9</v>
      </c>
      <c r="ZE67" s="43" t="n">
        <v>134</v>
      </c>
      <c r="ZF67" s="43" t="n">
        <v>5</v>
      </c>
      <c r="ZG67" s="43" t="n">
        <v>22</v>
      </c>
      <c r="ZH67" s="43" t="n">
        <v>0.2</v>
      </c>
      <c r="ZI67" s="46" t="n">
        <v>9618</v>
      </c>
      <c r="ZJ67" s="46" t="n">
        <v>1474</v>
      </c>
      <c r="ZK67" s="46" t="n">
        <v>1225</v>
      </c>
      <c r="ZL67" s="43" t="n">
        <v>153</v>
      </c>
      <c r="ZM67" s="43" t="n">
        <v>32</v>
      </c>
      <c r="ZN67" s="43" t="n">
        <v>5</v>
      </c>
      <c r="ZO67" s="43" t="n">
        <v>25</v>
      </c>
      <c r="ZP67" s="46" t="n">
        <v>1168</v>
      </c>
      <c r="ZQ67" s="43" t="n">
        <v>16</v>
      </c>
      <c r="ZR67" s="43" t="n">
        <v>28</v>
      </c>
      <c r="ZS67" s="43" t="n">
        <v>0.7</v>
      </c>
      <c r="ZT67" s="46" t="n">
        <v>5040</v>
      </c>
      <c r="ZU67" s="43" t="n">
        <v>115</v>
      </c>
      <c r="ZV67" s="43" t="n">
        <v>440</v>
      </c>
      <c r="ZW67" s="43" t="n">
        <v>89</v>
      </c>
      <c r="ZX67" s="43" t="n">
        <v>5</v>
      </c>
      <c r="ZY67" s="43" t="n">
        <v>1</v>
      </c>
      <c r="ZZ67" s="43" t="n">
        <v>53</v>
      </c>
      <c r="AAA67" s="43" t="n">
        <v>382</v>
      </c>
      <c r="AAB67" s="43" t="n">
        <v>11</v>
      </c>
      <c r="AAC67" s="43" t="n">
        <v>47</v>
      </c>
      <c r="AAD67" s="43" t="n">
        <v>0.5</v>
      </c>
      <c r="AAE67" s="46" t="n">
        <v>32000</v>
      </c>
      <c r="AAF67" s="46" t="n">
        <v>3386</v>
      </c>
      <c r="AAG67" s="43" t="n">
        <v>162</v>
      </c>
      <c r="AAH67" s="43" t="n">
        <v>7</v>
      </c>
      <c r="AAI67" s="43" t="n">
        <v>1</v>
      </c>
      <c r="AAJ67" s="43" t="n">
        <v>1</v>
      </c>
      <c r="AAK67" s="43" t="n">
        <v>36</v>
      </c>
      <c r="AAL67" s="43" t="n">
        <v>125</v>
      </c>
      <c r="AAM67" s="43" t="n">
        <v>6</v>
      </c>
      <c r="AAN67" s="43" t="n">
        <v>41</v>
      </c>
      <c r="AAO67" s="43" t="n">
        <v>0.3</v>
      </c>
      <c r="AAP67" s="43"/>
      <c r="AAQ67" s="43"/>
      <c r="AAR67" s="43" t="n">
        <v>521</v>
      </c>
      <c r="AAS67" s="43" t="n">
        <v>78</v>
      </c>
      <c r="AAT67" s="43" t="n">
        <v>5</v>
      </c>
      <c r="AAU67" s="43"/>
      <c r="AAV67" s="43" t="n">
        <v>32</v>
      </c>
      <c r="AAW67" s="43" t="n">
        <v>484</v>
      </c>
      <c r="AAX67" s="43" t="n">
        <v>17</v>
      </c>
      <c r="AAY67" s="43" t="n">
        <v>51</v>
      </c>
      <c r="AAZ67" s="43" t="n">
        <v>0.5</v>
      </c>
      <c r="ABA67" s="46" t="n">
        <v>35000</v>
      </c>
      <c r="ABB67" s="46" t="n">
        <v>3452</v>
      </c>
      <c r="ABC67" s="43" t="n">
        <v>770</v>
      </c>
      <c r="ABD67" s="43" t="n">
        <v>34</v>
      </c>
      <c r="ABE67" s="43" t="n">
        <v>7</v>
      </c>
      <c r="ABF67" s="43"/>
      <c r="ABG67" s="43" t="n">
        <v>43</v>
      </c>
      <c r="ABH67" s="43" t="n">
        <v>720</v>
      </c>
      <c r="ABI67" s="43" t="n">
        <v>30</v>
      </c>
      <c r="ABJ67" s="43" t="n">
        <v>260</v>
      </c>
      <c r="ABK67" s="43" t="n">
        <v>2</v>
      </c>
      <c r="ABL67" s="46" t="n">
        <v>3994</v>
      </c>
      <c r="ABM67" s="46" t="n">
        <v>1348</v>
      </c>
      <c r="ABN67" s="6" t="n">
        <v>752</v>
      </c>
      <c r="ABO67" s="47" t="n">
        <v>161</v>
      </c>
      <c r="ABP67" s="6" t="n">
        <v>12</v>
      </c>
      <c r="ABQ67" s="48" t="n">
        <v>4</v>
      </c>
      <c r="ABR67" s="6" t="n">
        <v>29</v>
      </c>
      <c r="ABS67" s="6" t="n">
        <v>711</v>
      </c>
      <c r="ABT67" s="6" t="n">
        <v>65</v>
      </c>
      <c r="ABU67" s="6" t="n">
        <v>186</v>
      </c>
      <c r="ABV67" s="6" t="n">
        <v>3</v>
      </c>
      <c r="ABY67" s="6" t="n">
        <v>771</v>
      </c>
      <c r="ABZ67" s="47" t="n">
        <v>75</v>
      </c>
      <c r="ACA67" s="6" t="n">
        <v>11</v>
      </c>
      <c r="ACB67" s="48" t="n">
        <v>2</v>
      </c>
      <c r="ACC67" s="6" t="n">
        <v>7</v>
      </c>
      <c r="ACD67" s="6" t="n">
        <v>753</v>
      </c>
      <c r="ACE67" s="6" t="n">
        <v>11</v>
      </c>
      <c r="ACF67" s="6" t="n">
        <v>283</v>
      </c>
      <c r="ACG67" s="6" t="n">
        <v>4</v>
      </c>
      <c r="ACH67" s="8" t="n">
        <v>21376</v>
      </c>
      <c r="ACI67" s="8" t="n">
        <v>7852</v>
      </c>
      <c r="ACJ67" s="8" t="n">
        <v>1039</v>
      </c>
      <c r="ACK67" s="47" t="n">
        <v>78</v>
      </c>
      <c r="ACL67" s="6" t="n">
        <v>13</v>
      </c>
      <c r="ACM67" s="48" t="n">
        <v>1</v>
      </c>
      <c r="ACN67" s="6" t="n">
        <v>59</v>
      </c>
      <c r="ACO67" s="6" t="n">
        <v>967</v>
      </c>
      <c r="ACP67" s="6" t="n">
        <v>20</v>
      </c>
      <c r="ACQ67" s="6" t="n">
        <v>783</v>
      </c>
      <c r="ACR67" s="6" t="n">
        <v>10</v>
      </c>
      <c r="ACS67" s="8" t="n">
        <v>19091</v>
      </c>
      <c r="ACT67" s="8" t="n">
        <v>14392</v>
      </c>
      <c r="ACU67" s="6" t="n">
        <v>509</v>
      </c>
      <c r="ACV67" s="47" t="n">
        <v>16</v>
      </c>
      <c r="ACW67" s="6" t="n">
        <v>1</v>
      </c>
      <c r="ACX67" s="6"/>
      <c r="ACY67" s="6" t="n">
        <v>1</v>
      </c>
      <c r="ACZ67" s="6" t="n">
        <v>507</v>
      </c>
      <c r="ADA67" s="6" t="n">
        <v>3</v>
      </c>
      <c r="ADB67" s="6" t="n">
        <v>270</v>
      </c>
      <c r="ADC67" s="6" t="n">
        <v>0.5</v>
      </c>
      <c r="ADD67" s="8" t="n">
        <v>19380</v>
      </c>
      <c r="ADE67" s="8" t="n">
        <v>10275</v>
      </c>
      <c r="ADF67" s="8" t="n">
        <v>4362</v>
      </c>
      <c r="ADG67" s="47" t="n">
        <v>271</v>
      </c>
      <c r="ADH67" s="6" t="n">
        <v>59</v>
      </c>
      <c r="ADI67" s="48" t="n">
        <v>6</v>
      </c>
      <c r="ADJ67" s="6" t="n">
        <v>78</v>
      </c>
      <c r="ADK67" s="8" t="n">
        <v>4225</v>
      </c>
      <c r="ADL67" s="6" t="n">
        <v>87</v>
      </c>
      <c r="ADM67" s="6" t="n">
        <v>407</v>
      </c>
      <c r="ADN67" s="6" t="n">
        <v>6</v>
      </c>
      <c r="ADO67" s="8" t="n">
        <v>74170</v>
      </c>
      <c r="ADP67" s="8" t="n">
        <v>6926</v>
      </c>
      <c r="ADQ67" s="6" t="n">
        <v>471</v>
      </c>
      <c r="ADR67" s="47" t="n">
        <v>21</v>
      </c>
      <c r="ADS67" s="6" t="n">
        <v>1</v>
      </c>
      <c r="ADT67" s="6"/>
      <c r="ADU67" s="6" t="n">
        <v>10</v>
      </c>
      <c r="ADV67" s="6" t="n">
        <v>460</v>
      </c>
      <c r="ADW67" s="6" t="n">
        <v>3</v>
      </c>
      <c r="ADX67" s="6" t="n">
        <v>86</v>
      </c>
      <c r="ADY67" s="6" t="n">
        <v>0.2</v>
      </c>
      <c r="ADZ67" s="8" t="n">
        <v>13631</v>
      </c>
      <c r="AEA67" s="8" t="n">
        <v>2497</v>
      </c>
      <c r="AEB67" s="2" t="n">
        <v>678</v>
      </c>
      <c r="AEC67" s="47" t="n">
        <v>55</v>
      </c>
      <c r="AED67" s="6" t="n">
        <v>32</v>
      </c>
      <c r="AEE67" s="48" t="n">
        <v>6</v>
      </c>
      <c r="AEF67" s="6" t="n">
        <v>58</v>
      </c>
      <c r="AEG67" s="6" t="n">
        <v>588</v>
      </c>
      <c r="AEH67" s="6" t="n">
        <v>17</v>
      </c>
      <c r="AEI67" s="6" t="n">
        <v>70</v>
      </c>
      <c r="AEJ67" s="6" t="n">
        <v>3</v>
      </c>
      <c r="AEK67" s="8" t="n">
        <v>19424</v>
      </c>
      <c r="AEL67" s="8" t="n">
        <v>2011</v>
      </c>
      <c r="AEM67" s="6" t="n">
        <v>977</v>
      </c>
      <c r="AEN67" s="47" t="n">
        <v>43</v>
      </c>
      <c r="AEO67" s="6" t="n">
        <v>22</v>
      </c>
      <c r="AEP67" s="48" t="n">
        <v>2</v>
      </c>
      <c r="AEQ67" s="6" t="n">
        <v>79</v>
      </c>
      <c r="AER67" s="6" t="n">
        <v>876</v>
      </c>
      <c r="AES67" s="6" t="n">
        <v>31</v>
      </c>
      <c r="AET67" s="6" t="n">
        <v>470</v>
      </c>
      <c r="AEU67" s="6" t="n">
        <v>11</v>
      </c>
      <c r="AEV67" s="8" t="n">
        <v>27109</v>
      </c>
      <c r="AEW67" s="8" t="n">
        <v>13040</v>
      </c>
      <c r="AEX67" s="8" t="n">
        <v>1126</v>
      </c>
      <c r="AEY67" s="47" t="n">
        <v>47</v>
      </c>
      <c r="AEZ67" s="6" t="n">
        <v>12</v>
      </c>
      <c r="AFA67" s="48" t="n">
        <v>4</v>
      </c>
      <c r="AFB67" s="6" t="n">
        <v>119</v>
      </c>
      <c r="AFC67" s="6" t="n">
        <v>995</v>
      </c>
      <c r="AFD67" s="6" t="n">
        <v>39</v>
      </c>
      <c r="AFE67" s="6" t="n">
        <v>274</v>
      </c>
      <c r="AFF67" s="6" t="n">
        <v>3</v>
      </c>
      <c r="AFG67" s="8" t="n">
        <v>9833</v>
      </c>
      <c r="AFH67" s="8" t="n">
        <v>2395</v>
      </c>
      <c r="AFI67" s="6" t="n">
        <v>624</v>
      </c>
      <c r="AFJ67" s="47" t="n">
        <v>45</v>
      </c>
      <c r="AFK67" s="6" t="n">
        <v>21</v>
      </c>
      <c r="AFL67" s="48" t="n">
        <v>4</v>
      </c>
      <c r="AFM67" s="6" t="n">
        <v>30</v>
      </c>
      <c r="AFN67" s="6" t="n">
        <v>573</v>
      </c>
      <c r="AFO67" s="6" t="n">
        <v>4</v>
      </c>
      <c r="AFP67" s="6" t="n">
        <v>190</v>
      </c>
      <c r="AFQ67" s="6" t="n">
        <v>6</v>
      </c>
      <c r="AFR67" s="8" t="n">
        <v>4696</v>
      </c>
      <c r="AFS67" s="8" t="n">
        <v>1431</v>
      </c>
      <c r="AFT67" s="6" t="n">
        <v>201</v>
      </c>
      <c r="AFU67" s="47" t="n">
        <v>27</v>
      </c>
      <c r="AFV67" s="6" t="n">
        <v>2</v>
      </c>
      <c r="AFW67" s="6"/>
      <c r="AFX67" s="6" t="n">
        <v>1</v>
      </c>
      <c r="AFY67" s="6" t="n">
        <v>198</v>
      </c>
      <c r="AFZ67" s="6" t="n">
        <v>4</v>
      </c>
      <c r="AGA67" s="6" t="n">
        <v>320</v>
      </c>
      <c r="AGB67" s="6" t="n">
        <v>3</v>
      </c>
      <c r="AGC67" s="8" t="n">
        <v>1193</v>
      </c>
      <c r="AGD67" s="8" t="n">
        <v>1899</v>
      </c>
      <c r="AGE67" s="8" t="n">
        <v>1624</v>
      </c>
      <c r="AGF67" s="47" t="n">
        <v>148</v>
      </c>
      <c r="AGG67" s="6" t="n">
        <v>44</v>
      </c>
      <c r="AGH67" s="48" t="n">
        <v>5</v>
      </c>
      <c r="AGI67" s="6" t="n">
        <v>54</v>
      </c>
      <c r="AGJ67" s="8" t="n">
        <v>1526</v>
      </c>
      <c r="AGK67" s="6" t="n">
        <v>89</v>
      </c>
      <c r="AGL67" s="6" t="n">
        <v>186</v>
      </c>
      <c r="AGM67" s="6" t="n">
        <v>5</v>
      </c>
      <c r="AGN67" s="8" t="n">
        <v>6401</v>
      </c>
      <c r="AGO67" s="6" t="n">
        <v>733</v>
      </c>
      <c r="AGP67" s="8" t="n">
        <v>3613</v>
      </c>
      <c r="AGQ67" s="47" t="n">
        <v>430</v>
      </c>
      <c r="AGR67" s="6" t="n">
        <v>146</v>
      </c>
      <c r="AGS67" s="48" t="n">
        <v>13</v>
      </c>
      <c r="AGT67" s="6" t="n">
        <v>329</v>
      </c>
      <c r="AGU67" s="8" t="n">
        <v>3138</v>
      </c>
      <c r="AGV67" s="6" t="n">
        <v>119</v>
      </c>
      <c r="AGW67" s="6" t="n">
        <v>188</v>
      </c>
      <c r="AGX67" s="6" t="n">
        <v>8</v>
      </c>
      <c r="AGY67" s="8" t="n">
        <v>36092</v>
      </c>
      <c r="AGZ67" s="8" t="n">
        <v>1876</v>
      </c>
      <c r="AHA67" s="6" t="n">
        <v>503</v>
      </c>
      <c r="AHB67" s="47" t="n">
        <v>18</v>
      </c>
      <c r="AHC67" s="6" t="n">
        <v>17</v>
      </c>
      <c r="AHD67" s="48" t="n">
        <v>3</v>
      </c>
      <c r="AHE67" s="6" t="n">
        <v>34</v>
      </c>
      <c r="AHF67" s="6" t="n">
        <v>452</v>
      </c>
      <c r="AHG67" s="6" t="n">
        <v>26</v>
      </c>
      <c r="AHH67" s="6" t="n">
        <v>72</v>
      </c>
      <c r="AHI67" s="6" t="n">
        <v>2</v>
      </c>
      <c r="AHL67" s="6" t="n">
        <v>483</v>
      </c>
      <c r="AHM67" s="47" t="n">
        <v>53</v>
      </c>
      <c r="AHN67" s="6" t="n">
        <v>17</v>
      </c>
      <c r="AHO67" s="48" t="n">
        <v>5</v>
      </c>
      <c r="AHP67" s="6" t="n">
        <v>20</v>
      </c>
      <c r="AHQ67" s="6" t="n">
        <v>446</v>
      </c>
      <c r="AHR67" s="6" t="n">
        <v>11</v>
      </c>
      <c r="AHS67" s="6" t="n">
        <v>232</v>
      </c>
      <c r="AHT67" s="6" t="n">
        <v>8</v>
      </c>
      <c r="AHU67" s="8" t="n">
        <v>4920</v>
      </c>
      <c r="AHV67" s="8" t="n">
        <v>2362</v>
      </c>
      <c r="AHW67" s="6" t="n">
        <v>333</v>
      </c>
      <c r="AHX67" s="47" t="n">
        <v>29</v>
      </c>
      <c r="AHY67" s="6" t="n">
        <v>20</v>
      </c>
      <c r="AHZ67" s="48" t="n">
        <v>3</v>
      </c>
      <c r="AIA67" s="6" t="n">
        <v>99</v>
      </c>
      <c r="AIB67" s="6" t="n">
        <v>214</v>
      </c>
      <c r="AIC67" s="6" t="n">
        <v>7</v>
      </c>
      <c r="AID67" s="6" t="n">
        <v>116</v>
      </c>
      <c r="AIE67" s="6" t="n">
        <v>7</v>
      </c>
      <c r="AIF67" s="8" t="n">
        <v>2247</v>
      </c>
      <c r="AIG67" s="6" t="n">
        <v>781</v>
      </c>
      <c r="AIH67" s="8" t="n">
        <v>13912</v>
      </c>
      <c r="AII67" s="95" t="n">
        <v>1537</v>
      </c>
      <c r="AIJ67" s="6" t="n">
        <v>231</v>
      </c>
      <c r="AIK67" s="48" t="n">
        <v>23</v>
      </c>
      <c r="AIL67" s="8" t="n">
        <v>2595</v>
      </c>
      <c r="AIM67" s="8" t="n">
        <v>11086</v>
      </c>
      <c r="AIN67" s="6" t="n">
        <v>120</v>
      </c>
      <c r="AIO67" s="6" t="n">
        <v>369</v>
      </c>
      <c r="AIP67" s="6" t="n">
        <v>6</v>
      </c>
      <c r="AIQ67" s="8" t="n">
        <v>302745</v>
      </c>
      <c r="AIR67" s="8" t="n">
        <v>8021</v>
      </c>
      <c r="AIS67" s="8" t="n">
        <v>10278</v>
      </c>
      <c r="AIT67" s="95" t="n">
        <v>1222</v>
      </c>
      <c r="AIU67" s="6" t="n">
        <v>431</v>
      </c>
      <c r="AIV67" s="48" t="n">
        <v>72</v>
      </c>
      <c r="AIW67" s="6" t="n">
        <v>127</v>
      </c>
      <c r="AIX67" s="8" t="n">
        <v>9720</v>
      </c>
      <c r="AIY67" s="6" t="n">
        <v>296</v>
      </c>
      <c r="AIZ67" s="6" t="n">
        <v>48</v>
      </c>
      <c r="AJA67" s="6" t="n">
        <v>2</v>
      </c>
      <c r="AJB67" s="8" t="n">
        <v>54824</v>
      </c>
      <c r="AJC67" s="6" t="n">
        <v>258</v>
      </c>
      <c r="AJD67" s="8" t="n">
        <v>10524</v>
      </c>
      <c r="AJE67" s="47" t="n">
        <v>638</v>
      </c>
      <c r="AJF67" s="6" t="n">
        <v>266</v>
      </c>
      <c r="AJG67" s="48" t="n">
        <v>20</v>
      </c>
      <c r="AJH67" s="6" t="n">
        <v>75</v>
      </c>
      <c r="AJI67" s="8" t="n">
        <v>10183</v>
      </c>
      <c r="AJJ67" s="6" t="n">
        <v>251</v>
      </c>
      <c r="AJK67" s="8" t="n">
        <v>1032</v>
      </c>
      <c r="AJL67" s="6" t="n">
        <v>26</v>
      </c>
      <c r="AJM67" s="8" t="n">
        <v>81087</v>
      </c>
      <c r="AJN67" s="8" t="n">
        <v>7952</v>
      </c>
      <c r="AJO67" s="8" t="n">
        <v>5550</v>
      </c>
      <c r="AJP67" s="47" t="n">
        <v>200</v>
      </c>
      <c r="AJQ67" s="6" t="n">
        <v>30</v>
      </c>
      <c r="AJR67" s="48" t="n">
        <v>2</v>
      </c>
      <c r="AJS67" s="6" t="n">
        <v>585</v>
      </c>
      <c r="AJT67" s="8" t="n">
        <v>4935</v>
      </c>
      <c r="AJU67" s="6" t="n">
        <v>85</v>
      </c>
      <c r="AJV67" s="6" t="n">
        <v>218</v>
      </c>
      <c r="AJW67" s="6" t="n">
        <v>1</v>
      </c>
      <c r="AJX67" s="8" t="n">
        <v>285675</v>
      </c>
      <c r="AJY67" s="8" t="n">
        <v>11203</v>
      </c>
      <c r="AJZ67" s="8" t="n">
        <v>4604</v>
      </c>
      <c r="AKA67" s="47" t="n">
        <v>331</v>
      </c>
      <c r="AKB67" s="6" t="n">
        <v>137</v>
      </c>
      <c r="AKC67" s="48" t="n">
        <v>17</v>
      </c>
      <c r="AKD67" s="6" t="n">
        <v>25</v>
      </c>
      <c r="AKE67" s="8" t="n">
        <v>4442</v>
      </c>
      <c r="AKF67" s="6" t="n">
        <v>148</v>
      </c>
      <c r="AKG67" s="6" t="n">
        <v>932</v>
      </c>
      <c r="AKH67" s="6" t="n">
        <v>28</v>
      </c>
      <c r="AKI67" s="8" t="n">
        <v>30213</v>
      </c>
      <c r="AKJ67" s="8" t="n">
        <v>6119</v>
      </c>
      <c r="AKK67" s="8" t="n">
        <v>3465</v>
      </c>
      <c r="AKL67" s="47" t="n">
        <v>97</v>
      </c>
      <c r="AKM67" s="6" t="n">
        <v>172</v>
      </c>
      <c r="AKN67" s="48" t="n">
        <v>27</v>
      </c>
      <c r="AKO67" s="6" t="n">
        <v>100</v>
      </c>
      <c r="AKP67" s="8" t="n">
        <v>3193</v>
      </c>
      <c r="AKQ67" s="6" t="n">
        <v>100</v>
      </c>
      <c r="AKR67" s="6" t="n">
        <v>196</v>
      </c>
      <c r="AKS67" s="6" t="n">
        <v>10</v>
      </c>
      <c r="AKT67" s="8" t="n">
        <v>10317</v>
      </c>
      <c r="AKU67" s="6" t="n">
        <v>585</v>
      </c>
      <c r="AKV67" s="8" t="n">
        <v>2729</v>
      </c>
      <c r="AKW67" s="47" t="n">
        <v>117</v>
      </c>
      <c r="AKX67" s="6" t="n">
        <v>31</v>
      </c>
      <c r="AKY67" s="6"/>
      <c r="AKZ67" s="6" t="n">
        <v>500</v>
      </c>
      <c r="ALA67" s="8" t="n">
        <v>2198</v>
      </c>
      <c r="ALB67" s="6" t="n">
        <v>35</v>
      </c>
      <c r="ALC67" s="8" t="n">
        <v>4360</v>
      </c>
      <c r="ALD67" s="6" t="n">
        <v>50</v>
      </c>
      <c r="ALE67" s="8" t="n">
        <v>22793</v>
      </c>
      <c r="ALF67" s="8" t="n">
        <v>36412</v>
      </c>
      <c r="ALG67" s="8" t="n">
        <v>1688</v>
      </c>
      <c r="ALH67" s="47" t="n">
        <v>178</v>
      </c>
      <c r="ALI67" s="6" t="n">
        <v>60</v>
      </c>
      <c r="ALJ67" s="48" t="n">
        <v>10</v>
      </c>
      <c r="ALK67" s="6" t="n">
        <v>633</v>
      </c>
      <c r="ALL67" s="6" t="n">
        <v>995</v>
      </c>
      <c r="ALM67" s="6" t="n">
        <v>1</v>
      </c>
      <c r="ALN67" s="6" t="n">
        <v>13</v>
      </c>
      <c r="ALO67" s="6" t="n">
        <v>0.5</v>
      </c>
      <c r="ALP67" s="8" t="n">
        <v>15668</v>
      </c>
      <c r="ALQ67" s="6" t="n">
        <v>122</v>
      </c>
      <c r="ALR67" s="8" t="n">
        <v>1882</v>
      </c>
      <c r="ALS67" s="47" t="n">
        <v>267</v>
      </c>
      <c r="ALT67" s="6" t="n">
        <v>25</v>
      </c>
      <c r="ALU67" s="48" t="n">
        <v>5</v>
      </c>
      <c r="ALV67" s="6" t="n">
        <v>300</v>
      </c>
      <c r="ALW67" s="8" t="n">
        <v>1557</v>
      </c>
      <c r="ALX67" s="6" t="n">
        <v>72</v>
      </c>
      <c r="ALY67" s="6" t="n">
        <v>340</v>
      </c>
      <c r="ALZ67" s="6" t="n">
        <v>5</v>
      </c>
      <c r="AMA67" s="8" t="n">
        <v>29000</v>
      </c>
      <c r="AMB67" s="8" t="n">
        <v>5234</v>
      </c>
      <c r="AMC67" s="8" t="n">
        <v>1673</v>
      </c>
      <c r="AMD67" s="6" t="n">
        <v>198</v>
      </c>
      <c r="AME67" s="6" t="n">
        <v>41</v>
      </c>
      <c r="AMF67" s="6" t="n">
        <v>4</v>
      </c>
      <c r="AMG67" s="6" t="n">
        <v>13</v>
      </c>
      <c r="AMH67" s="8" t="n">
        <v>1619</v>
      </c>
      <c r="AMI67" s="6" t="n">
        <v>50</v>
      </c>
      <c r="AMJ67" s="6" t="n">
        <v>388</v>
      </c>
    </row>
    <row r="68" s="43" customFormat="true" ht="15.25" hidden="false" customHeight="false" outlineLevel="0" collapsed="false">
      <c r="A68" s="82" t="n">
        <v>43927</v>
      </c>
      <c r="B68" s="7" t="n">
        <v>1268529</v>
      </c>
      <c r="C68" s="6" t="n">
        <f aca="false">(B68-B67)</f>
        <v>71585</v>
      </c>
      <c r="D68" s="7" t="n">
        <v>69321</v>
      </c>
      <c r="E68" s="6" t="n">
        <f aca="false">(D68-D67)</f>
        <v>4744</v>
      </c>
      <c r="F68" s="7" t="n">
        <v>261134</v>
      </c>
      <c r="G68" s="7" t="n">
        <v>938074</v>
      </c>
      <c r="H68" s="7" t="n">
        <v>45532</v>
      </c>
      <c r="I68" s="2"/>
      <c r="J68" s="2" t="n">
        <v>1185563</v>
      </c>
      <c r="K68" s="71" t="n">
        <f aca="false">J68-J67</f>
        <v>71518</v>
      </c>
      <c r="L68" s="2" t="n">
        <v>65983</v>
      </c>
      <c r="M68" s="71" t="n">
        <f aca="false">L68-L67</f>
        <v>4741</v>
      </c>
      <c r="N68" s="8" t="n">
        <v>10237</v>
      </c>
      <c r="O68" s="7" t="n">
        <v>81</v>
      </c>
      <c r="P68" s="6" t="n">
        <v>183</v>
      </c>
      <c r="Q68" s="7" t="n">
        <v>6</v>
      </c>
      <c r="R68" s="8" t="n">
        <v>6463</v>
      </c>
      <c r="S68" s="8" t="n">
        <v>3591</v>
      </c>
      <c r="T68" s="6" t="n">
        <v>55</v>
      </c>
      <c r="U68" s="6" t="n">
        <v>200</v>
      </c>
      <c r="V68" s="6" t="n">
        <v>4</v>
      </c>
      <c r="W68" s="106" t="n">
        <v>466804</v>
      </c>
      <c r="X68" s="8" t="n">
        <v>8996</v>
      </c>
      <c r="Y68" s="8" t="n">
        <v>128948</v>
      </c>
      <c r="Z68" s="8" t="n">
        <v>4316</v>
      </c>
      <c r="AA68" s="8" t="n">
        <v>15887</v>
      </c>
      <c r="AB68" s="7" t="n">
        <v>525</v>
      </c>
      <c r="AC68" s="8" t="n">
        <v>21815</v>
      </c>
      <c r="AD68" s="8" t="n">
        <v>91246</v>
      </c>
      <c r="AE68" s="8" t="n">
        <v>3977</v>
      </c>
      <c r="AF68" s="8" t="n">
        <v>2133</v>
      </c>
      <c r="AG68" s="6" t="n">
        <v>263</v>
      </c>
      <c r="AH68" s="94" t="n">
        <v>691461</v>
      </c>
      <c r="AI68" s="8" t="n">
        <v>11436</v>
      </c>
      <c r="AJ68" s="8" t="n">
        <v>58226</v>
      </c>
      <c r="AK68" s="8" t="n">
        <v>2483</v>
      </c>
      <c r="AL68" s="8" t="n">
        <v>3603</v>
      </c>
      <c r="AM68" s="7" t="n">
        <v>151</v>
      </c>
      <c r="AN68" s="8" t="n">
        <v>19736</v>
      </c>
      <c r="AO68" s="8" t="n">
        <v>34887</v>
      </c>
      <c r="AP68" s="8" t="n">
        <v>4103</v>
      </c>
      <c r="AQ68" s="6" t="n">
        <v>693</v>
      </c>
      <c r="AR68" s="6" t="n">
        <v>43</v>
      </c>
      <c r="AS68" s="8"/>
      <c r="AT68" s="8" t="n">
        <v>2214</v>
      </c>
      <c r="AU68" s="8" t="n">
        <v>87719</v>
      </c>
      <c r="AV68" s="8" t="n">
        <v>4700</v>
      </c>
      <c r="AW68" s="8" t="n">
        <v>8078</v>
      </c>
      <c r="AX68" s="7" t="n">
        <v>518</v>
      </c>
      <c r="AY68" s="8" t="n">
        <v>16183</v>
      </c>
      <c r="AZ68" s="8" t="n">
        <v>63458</v>
      </c>
      <c r="BA68" s="8" t="n">
        <v>6838</v>
      </c>
      <c r="BB68" s="8" t="n">
        <v>1343.86826533661</v>
      </c>
      <c r="BC68" s="6" t="n">
        <v>123.756174231228</v>
      </c>
      <c r="BD68" s="8" t="n">
        <v>224254</v>
      </c>
      <c r="BE68" s="8" t="n">
        <v>3436</v>
      </c>
      <c r="BF68" s="8" t="n">
        <v>100024</v>
      </c>
      <c r="BG68" s="8" t="n">
        <v>3932</v>
      </c>
      <c r="BH68" s="8" t="n">
        <v>1576</v>
      </c>
      <c r="BI68" s="7" t="n">
        <v>132</v>
      </c>
      <c r="BJ68" s="8" t="n">
        <v>28700</v>
      </c>
      <c r="BK68" s="8" t="n">
        <v>69748</v>
      </c>
      <c r="BL68" s="8" t="n">
        <v>3936</v>
      </c>
      <c r="BM68" s="8" t="n">
        <v>1194</v>
      </c>
      <c r="BN68" s="6" t="n">
        <v>19</v>
      </c>
      <c r="BO68" s="8" t="n">
        <v>918460</v>
      </c>
      <c r="BP68" s="8" t="n">
        <v>10962</v>
      </c>
      <c r="BQ68" s="8" t="n">
        <v>131646</v>
      </c>
      <c r="BR68" s="8" t="n">
        <v>5478</v>
      </c>
      <c r="BS68" s="8" t="n">
        <v>12641</v>
      </c>
      <c r="BT68" s="7" t="n">
        <v>694</v>
      </c>
      <c r="BU68" s="8" t="n">
        <v>38080</v>
      </c>
      <c r="BV68" s="8" t="n">
        <v>80925</v>
      </c>
      <c r="BW68" s="8" t="n">
        <v>6861</v>
      </c>
      <c r="BX68" s="8" t="n">
        <v>2816</v>
      </c>
      <c r="BY68" s="6" t="n">
        <v>270</v>
      </c>
      <c r="BZ68" s="8" t="n">
        <v>355000</v>
      </c>
      <c r="CA68" s="8" t="n">
        <v>7593</v>
      </c>
      <c r="CB68" s="8" t="n">
        <v>3139</v>
      </c>
      <c r="CC68" s="6" t="n">
        <v>204</v>
      </c>
      <c r="CD68" s="6" t="n">
        <v>77</v>
      </c>
      <c r="CE68" s="6" t="n">
        <v>8</v>
      </c>
      <c r="CF68" s="6" t="n">
        <v>514</v>
      </c>
      <c r="CG68" s="8" t="n">
        <v>2548</v>
      </c>
      <c r="CH68" s="6" t="n">
        <v>64</v>
      </c>
      <c r="CI68" s="6" t="n">
        <v>25</v>
      </c>
      <c r="CJ68" s="6" t="n">
        <v>0.6</v>
      </c>
      <c r="CK68" s="8" t="n">
        <v>46172</v>
      </c>
      <c r="CL68" s="6" t="n">
        <v>353</v>
      </c>
      <c r="CM68" s="8" t="n">
        <v>334125</v>
      </c>
      <c r="CN68" s="8" t="n">
        <v>26001</v>
      </c>
      <c r="CO68" s="8" t="n">
        <v>9557</v>
      </c>
      <c r="CP68" s="8" t="n">
        <v>1165</v>
      </c>
      <c r="CQ68" s="8" t="n">
        <v>17177</v>
      </c>
      <c r="CR68" s="8" t="n">
        <v>307391</v>
      </c>
      <c r="CS68" s="8" t="n">
        <v>8623</v>
      </c>
      <c r="CT68" s="8" t="n">
        <v>1009</v>
      </c>
      <c r="CU68" s="6" t="n">
        <v>29</v>
      </c>
      <c r="CV68" s="8" t="n">
        <v>1762050</v>
      </c>
      <c r="CW68" s="8" t="n">
        <v>5302</v>
      </c>
      <c r="CX68" s="8" t="n">
        <v>21100</v>
      </c>
      <c r="CY68" s="7" t="n">
        <v>595</v>
      </c>
      <c r="CZ68" s="6" t="n">
        <v>715</v>
      </c>
      <c r="DA68" s="7" t="n">
        <v>49</v>
      </c>
      <c r="DB68" s="8" t="n">
        <v>6415</v>
      </c>
      <c r="DC68" s="8" t="n">
        <v>13970</v>
      </c>
      <c r="DD68" s="6" t="n">
        <v>391</v>
      </c>
      <c r="DE68" s="8" t="n">
        <v>2438</v>
      </c>
      <c r="DF68" s="6" t="n">
        <v>83</v>
      </c>
      <c r="DG68" s="11" t="n">
        <v>158000</v>
      </c>
      <c r="DH68" s="8" t="n">
        <v>18256</v>
      </c>
      <c r="DI68" s="8" t="n">
        <v>47806</v>
      </c>
      <c r="DJ68" s="8" t="n">
        <v>5903</v>
      </c>
      <c r="DK68" s="8" t="n">
        <v>4934</v>
      </c>
      <c r="DL68" s="7" t="n">
        <v>621</v>
      </c>
      <c r="DM68" s="6" t="n">
        <v>135</v>
      </c>
      <c r="DN68" s="8" t="n">
        <v>42737</v>
      </c>
      <c r="DO68" s="8" t="n">
        <v>1559</v>
      </c>
      <c r="DP68" s="6" t="n">
        <v>704</v>
      </c>
      <c r="DQ68" s="6" t="n">
        <v>73</v>
      </c>
      <c r="DR68" s="8" t="n">
        <v>195524</v>
      </c>
      <c r="DS68" s="8" t="n">
        <v>2880</v>
      </c>
      <c r="DT68" s="8" t="n">
        <v>6830</v>
      </c>
      <c r="DU68" s="7" t="n">
        <v>387</v>
      </c>
      <c r="DV68" s="6" t="n">
        <v>401</v>
      </c>
      <c r="DW68" s="7" t="n">
        <v>28</v>
      </c>
      <c r="DX68" s="6" t="n">
        <v>205</v>
      </c>
      <c r="DY68" s="8" t="n">
        <v>6224</v>
      </c>
      <c r="DZ68" s="6" t="n">
        <v>541</v>
      </c>
      <c r="EA68" s="6" t="n">
        <v>676</v>
      </c>
      <c r="EB68" s="6" t="n">
        <v>40</v>
      </c>
      <c r="EC68" s="8" t="n">
        <v>36900</v>
      </c>
      <c r="ED68" s="8" t="n">
        <v>3654</v>
      </c>
      <c r="EE68" s="8" t="n">
        <v>17851</v>
      </c>
      <c r="EF68" s="8" t="n">
        <v>1224</v>
      </c>
      <c r="EG68" s="8" t="n">
        <v>1766</v>
      </c>
      <c r="EH68" s="7" t="n">
        <v>115</v>
      </c>
      <c r="EI68" s="6" t="n">
        <v>250</v>
      </c>
      <c r="EJ68" s="8" t="n">
        <v>15835</v>
      </c>
      <c r="EK68" s="8" t="n">
        <v>1385</v>
      </c>
      <c r="EL68" s="8" t="n">
        <v>1042</v>
      </c>
      <c r="EM68" s="6" t="n">
        <v>103</v>
      </c>
      <c r="EN68" s="8" t="n">
        <v>75415</v>
      </c>
      <c r="EO68" s="8" t="n">
        <v>4401</v>
      </c>
      <c r="EP68" s="8" t="n">
        <v>5687</v>
      </c>
      <c r="EQ68" s="7" t="n">
        <v>137</v>
      </c>
      <c r="ER68" s="6" t="n">
        <v>71</v>
      </c>
      <c r="ES68" s="7" t="n">
        <v>9</v>
      </c>
      <c r="ET68" s="6" t="n">
        <v>32</v>
      </c>
      <c r="EU68" s="8" t="n">
        <v>5584</v>
      </c>
      <c r="EV68" s="6" t="n">
        <v>89</v>
      </c>
      <c r="EW68" s="8" t="n">
        <v>1049</v>
      </c>
      <c r="EX68" s="6" t="n">
        <v>13</v>
      </c>
      <c r="EY68" s="8" t="n">
        <v>105865</v>
      </c>
      <c r="EZ68" s="8" t="n">
        <v>19528</v>
      </c>
      <c r="FA68" s="8" t="n">
        <v>4369</v>
      </c>
      <c r="FB68" s="7" t="n">
        <v>292</v>
      </c>
      <c r="FC68" s="6" t="n">
        <v>179</v>
      </c>
      <c r="FD68" s="7" t="n">
        <v>18</v>
      </c>
      <c r="FE68" s="8" t="n">
        <v>1327</v>
      </c>
      <c r="FF68" s="8" t="n">
        <v>2863</v>
      </c>
      <c r="FG68" s="6" t="n">
        <v>142</v>
      </c>
      <c r="FH68" s="6" t="n">
        <v>754</v>
      </c>
      <c r="FI68" s="6" t="n">
        <v>31</v>
      </c>
      <c r="FJ68" s="8" t="n">
        <v>49249</v>
      </c>
      <c r="FK68" s="8" t="n">
        <v>8503</v>
      </c>
      <c r="FL68" s="8" t="n">
        <v>19691</v>
      </c>
      <c r="FM68" s="8" t="n">
        <v>1260</v>
      </c>
      <c r="FN68" s="8" t="n">
        <v>1447</v>
      </c>
      <c r="FO68" s="7" t="n">
        <v>164</v>
      </c>
      <c r="FP68" s="8" t="n">
        <v>3751</v>
      </c>
      <c r="FQ68" s="8" t="n">
        <v>14493</v>
      </c>
      <c r="FR68" s="8" t="n">
        <v>1261</v>
      </c>
      <c r="FS68" s="8" t="n">
        <v>1699</v>
      </c>
      <c r="FT68" s="6" t="n">
        <v>125</v>
      </c>
      <c r="FU68" s="8" t="n">
        <v>70000</v>
      </c>
      <c r="FV68" s="8" t="n">
        <v>6040</v>
      </c>
      <c r="FW68" s="8" t="n">
        <v>12051</v>
      </c>
      <c r="FX68" s="7" t="n">
        <v>270</v>
      </c>
      <c r="FY68" s="6" t="n">
        <v>204</v>
      </c>
      <c r="FZ68" s="7" t="n">
        <v>18</v>
      </c>
      <c r="GA68" s="8" t="n">
        <v>2998</v>
      </c>
      <c r="GB68" s="8" t="n">
        <v>8849</v>
      </c>
      <c r="GC68" s="6" t="n">
        <v>244</v>
      </c>
      <c r="GD68" s="8" t="n">
        <v>1338</v>
      </c>
      <c r="GE68" s="6" t="n">
        <v>23</v>
      </c>
      <c r="GF68" s="8" t="n">
        <v>108416</v>
      </c>
      <c r="GG68" s="8" t="n">
        <v>12038</v>
      </c>
      <c r="GH68" s="8" t="n">
        <v>1604</v>
      </c>
      <c r="GI68" s="7" t="n">
        <v>279</v>
      </c>
      <c r="GJ68" s="6" t="n">
        <v>4</v>
      </c>
      <c r="GK68" s="7" t="n">
        <v>1</v>
      </c>
      <c r="GL68" s="6" t="n">
        <v>123</v>
      </c>
      <c r="GM68" s="8" t="n">
        <v>1477</v>
      </c>
      <c r="GN68" s="6" t="n">
        <v>37</v>
      </c>
      <c r="GO68" s="6" t="n">
        <v>557</v>
      </c>
      <c r="GP68" s="6" t="n">
        <v>1</v>
      </c>
      <c r="GQ68" s="8" t="n">
        <v>35757</v>
      </c>
      <c r="GR68" s="8" t="n">
        <v>12411</v>
      </c>
      <c r="GS68" s="6" t="n">
        <v>700</v>
      </c>
      <c r="GT68" s="7" t="n">
        <v>12</v>
      </c>
      <c r="GU68" s="6" t="n">
        <v>4</v>
      </c>
      <c r="GV68" s="6" t="n">
        <v>0</v>
      </c>
      <c r="GW68" s="6" t="n">
        <v>431</v>
      </c>
      <c r="GX68" s="6" t="n">
        <v>265</v>
      </c>
      <c r="GY68" s="6" t="n">
        <v>3</v>
      </c>
      <c r="GZ68" s="6" t="n">
        <v>411</v>
      </c>
      <c r="HA68" s="6" t="n">
        <v>2</v>
      </c>
      <c r="HB68" s="8" t="n">
        <v>44386</v>
      </c>
      <c r="HC68" s="8" t="n">
        <v>26085</v>
      </c>
      <c r="HD68" s="8" t="n">
        <v>1309</v>
      </c>
      <c r="HE68" s="7" t="n">
        <v>120</v>
      </c>
      <c r="HF68" s="6" t="n">
        <v>6</v>
      </c>
      <c r="HG68" s="6" t="n">
        <v>0</v>
      </c>
      <c r="HH68" s="6" t="n">
        <v>320</v>
      </c>
      <c r="HI68" s="6" t="n">
        <v>983</v>
      </c>
      <c r="HJ68" s="6" t="n">
        <v>25</v>
      </c>
      <c r="HK68" s="6" t="n">
        <v>224</v>
      </c>
      <c r="HL68" s="6" t="n">
        <v>1</v>
      </c>
      <c r="HM68" s="8" t="n">
        <v>39000</v>
      </c>
      <c r="HN68" s="8" t="n">
        <v>6666</v>
      </c>
      <c r="HO68" s="8" t="n">
        <v>3662</v>
      </c>
      <c r="HP68" s="7" t="n">
        <v>179</v>
      </c>
      <c r="HQ68" s="6" t="n">
        <v>61</v>
      </c>
      <c r="HR68" s="7" t="n">
        <v>4</v>
      </c>
      <c r="HS68" s="8" t="n">
        <v>1005</v>
      </c>
      <c r="HT68" s="8" t="n">
        <v>2596</v>
      </c>
      <c r="HU68" s="6" t="n">
        <v>99</v>
      </c>
      <c r="HV68" s="109" t="n">
        <v>113</v>
      </c>
      <c r="HW68" s="110" t="n">
        <v>2</v>
      </c>
      <c r="HX68" s="94" t="n">
        <v>55566</v>
      </c>
      <c r="HY68" s="112" t="n">
        <v>1605</v>
      </c>
      <c r="HZ68" s="94"/>
      <c r="IA68" s="82" t="n">
        <v>43927</v>
      </c>
      <c r="IB68" s="8" t="n">
        <v>4102</v>
      </c>
      <c r="IC68" s="47" t="n">
        <v>475</v>
      </c>
      <c r="ID68" s="6" t="n">
        <v>94</v>
      </c>
      <c r="IE68" s="48" t="n">
        <v>15</v>
      </c>
      <c r="IF68" s="6" t="n">
        <v>134</v>
      </c>
      <c r="IG68" s="8" t="n">
        <v>3874</v>
      </c>
      <c r="IH68" s="6" t="n">
        <v>50</v>
      </c>
      <c r="II68" s="6" t="n">
        <v>108</v>
      </c>
      <c r="IJ68" s="6" t="n">
        <v>2</v>
      </c>
      <c r="IK68" s="8" t="n">
        <v>80757</v>
      </c>
      <c r="IL68" s="8" t="n">
        <v>2134</v>
      </c>
      <c r="IM68" s="8" t="n">
        <v>4471</v>
      </c>
      <c r="IN68" s="47" t="n">
        <v>310</v>
      </c>
      <c r="IO68" s="6" t="n">
        <v>34</v>
      </c>
      <c r="IP68" s="48" t="n">
        <v>7</v>
      </c>
      <c r="IQ68" s="6" t="n">
        <v>618</v>
      </c>
      <c r="IR68" s="8" t="n">
        <v>3819</v>
      </c>
      <c r="IS68" s="6" t="n">
        <v>307</v>
      </c>
      <c r="IT68" s="6" t="n">
        <v>234</v>
      </c>
      <c r="IU68" s="6" t="n">
        <v>2</v>
      </c>
      <c r="IV68" s="8" t="n">
        <v>51956</v>
      </c>
      <c r="IW68" s="8" t="n">
        <v>2718</v>
      </c>
      <c r="IX68" s="8" t="n">
        <v>2402</v>
      </c>
      <c r="IY68" s="47" t="n">
        <v>223</v>
      </c>
      <c r="IZ68" s="6" t="n">
        <v>34</v>
      </c>
      <c r="JA68" s="48" t="n">
        <v>5</v>
      </c>
      <c r="JB68" s="6" t="n">
        <v>488</v>
      </c>
      <c r="JC68" s="8" t="n">
        <v>1880</v>
      </c>
      <c r="JD68" s="6" t="n">
        <v>41</v>
      </c>
      <c r="JE68" s="6" t="n">
        <v>69</v>
      </c>
      <c r="JF68" s="6" t="n">
        <v>1</v>
      </c>
      <c r="JG68" s="6"/>
      <c r="JH68" s="6"/>
      <c r="JI68" s="8" t="n">
        <v>2273</v>
      </c>
      <c r="JJ68" s="47" t="n">
        <v>181</v>
      </c>
      <c r="JK68" s="6" t="n">
        <v>198</v>
      </c>
      <c r="JL68" s="48" t="n">
        <v>7</v>
      </c>
      <c r="JM68" s="6" t="n">
        <v>164</v>
      </c>
      <c r="JN68" s="8" t="n">
        <v>1911</v>
      </c>
      <c r="JO68" s="6"/>
      <c r="JP68" s="6" t="n">
        <v>8</v>
      </c>
      <c r="JQ68" s="6" t="n">
        <v>0.7</v>
      </c>
      <c r="JR68" s="8" t="n">
        <v>9712</v>
      </c>
      <c r="JS68" s="6" t="n">
        <v>36</v>
      </c>
      <c r="JT68" s="8" t="n">
        <v>3588</v>
      </c>
      <c r="JU68" s="6" t="n">
        <v>506</v>
      </c>
      <c r="JV68" s="6" t="n">
        <v>99</v>
      </c>
      <c r="JW68" s="6" t="n">
        <v>13</v>
      </c>
      <c r="JX68" s="6" t="n">
        <v>229</v>
      </c>
      <c r="JY68" s="8" t="n">
        <v>3260</v>
      </c>
      <c r="JZ68" s="6"/>
      <c r="KA68" s="6" t="n">
        <v>3</v>
      </c>
      <c r="KB68" s="37" t="n">
        <v>0.07</v>
      </c>
      <c r="KC68" s="8" t="n">
        <v>128320</v>
      </c>
      <c r="KD68" s="6" t="n">
        <v>93</v>
      </c>
      <c r="KE68" s="8" t="n">
        <v>2281</v>
      </c>
      <c r="KF68" s="47" t="n">
        <v>535</v>
      </c>
      <c r="KG68" s="6" t="n">
        <v>83</v>
      </c>
      <c r="KH68" s="48" t="n">
        <v>10</v>
      </c>
      <c r="KI68" s="6" t="n">
        <v>989</v>
      </c>
      <c r="KJ68" s="8" t="n">
        <v>1209</v>
      </c>
      <c r="KK68" s="6" t="n">
        <v>81</v>
      </c>
      <c r="KL68" s="6" t="n">
        <v>69</v>
      </c>
      <c r="KM68" s="6" t="n">
        <v>3</v>
      </c>
      <c r="KN68" s="8" t="n">
        <v>19410</v>
      </c>
      <c r="KO68" s="6" t="n">
        <v>589</v>
      </c>
      <c r="KP68" s="8" t="n">
        <v>3246</v>
      </c>
      <c r="KQ68" s="47" t="n">
        <v>152</v>
      </c>
      <c r="KR68" s="6" t="n">
        <v>152</v>
      </c>
      <c r="KS68" s="48" t="n">
        <v>8</v>
      </c>
      <c r="KT68" s="6" t="n">
        <v>64</v>
      </c>
      <c r="KU68" s="8" t="n">
        <v>3030</v>
      </c>
      <c r="KV68" s="6" t="n">
        <v>1</v>
      </c>
      <c r="KW68" s="6" t="n">
        <v>30</v>
      </c>
      <c r="KX68" s="6" t="n">
        <v>1</v>
      </c>
      <c r="KY68" s="8" t="n">
        <v>19585</v>
      </c>
      <c r="KZ68" s="6" t="n">
        <v>179</v>
      </c>
      <c r="LA68" s="8" t="n">
        <v>5389</v>
      </c>
      <c r="LB68" s="47" t="n">
        <v>658</v>
      </c>
      <c r="LC68" s="6" t="n">
        <v>45</v>
      </c>
      <c r="LD68" s="48" t="n">
        <v>2</v>
      </c>
      <c r="LE68" s="6" t="n">
        <v>355</v>
      </c>
      <c r="LF68" s="8" t="n">
        <v>4989</v>
      </c>
      <c r="LG68" s="6" t="n">
        <v>8</v>
      </c>
      <c r="LH68" s="6" t="n">
        <v>37</v>
      </c>
      <c r="LI68" s="6" t="n">
        <v>0.3</v>
      </c>
      <c r="LJ68" s="8" t="n">
        <v>697000</v>
      </c>
      <c r="LK68" s="8" t="n">
        <v>4776</v>
      </c>
      <c r="LL68" s="8" t="n">
        <v>3157</v>
      </c>
      <c r="LM68" s="47" t="n">
        <v>339</v>
      </c>
      <c r="LN68" s="6" t="n">
        <v>47</v>
      </c>
      <c r="LO68" s="48" t="n">
        <v>6</v>
      </c>
      <c r="LP68" s="6" t="n">
        <v>211</v>
      </c>
      <c r="LQ68" s="8" t="n">
        <v>2899</v>
      </c>
      <c r="LR68" s="6" t="n">
        <v>18</v>
      </c>
      <c r="LS68" s="6" t="n">
        <v>14</v>
      </c>
      <c r="LT68" s="6" t="n">
        <v>0.2</v>
      </c>
      <c r="LU68" s="8" t="n">
        <v>34885</v>
      </c>
      <c r="LV68" s="6" t="n">
        <v>158</v>
      </c>
      <c r="LW68" s="43" t="n">
        <v>14</v>
      </c>
      <c r="LX68" s="43" t="n">
        <v>0</v>
      </c>
      <c r="MA68" s="43" t="n">
        <v>2</v>
      </c>
      <c r="MB68" s="43" t="n">
        <v>12</v>
      </c>
      <c r="MD68" s="43" t="n">
        <v>4</v>
      </c>
      <c r="MH68" s="43" t="n">
        <v>21</v>
      </c>
      <c r="MI68" s="43" t="n">
        <v>0</v>
      </c>
      <c r="MJ68" s="43" t="n">
        <v>1</v>
      </c>
      <c r="MM68" s="43" t="n">
        <v>20</v>
      </c>
      <c r="MO68" s="43" t="n">
        <v>0.4</v>
      </c>
      <c r="MP68" s="43" t="n">
        <v>0.02</v>
      </c>
      <c r="MS68" s="46" t="n">
        <v>2169</v>
      </c>
      <c r="MT68" s="43" t="n">
        <v>102</v>
      </c>
      <c r="MU68" s="43" t="n">
        <v>23</v>
      </c>
      <c r="MV68" s="43" t="n">
        <v>3</v>
      </c>
      <c r="MW68" s="43" t="n">
        <v>793</v>
      </c>
      <c r="MX68" s="46" t="n">
        <v>1353</v>
      </c>
      <c r="MY68" s="43" t="n">
        <v>23</v>
      </c>
      <c r="MZ68" s="43" t="n">
        <v>31</v>
      </c>
      <c r="NA68" s="43" t="n">
        <v>0.3</v>
      </c>
      <c r="NB68" s="46" t="n">
        <v>25071</v>
      </c>
      <c r="NC68" s="43" t="n">
        <v>359</v>
      </c>
      <c r="ND68" s="43" t="n">
        <v>11</v>
      </c>
      <c r="NE68" s="43" t="n">
        <v>1</v>
      </c>
      <c r="NI68" s="43" t="n">
        <v>11</v>
      </c>
      <c r="NK68" s="43" t="n">
        <v>2</v>
      </c>
      <c r="NM68" s="43" t="n">
        <v>604</v>
      </c>
      <c r="NN68" s="43" t="n">
        <v>83</v>
      </c>
      <c r="NO68" s="43" t="n">
        <v>114</v>
      </c>
      <c r="NP68" s="43" t="n">
        <v>0</v>
      </c>
      <c r="NS68" s="43" t="n">
        <v>50</v>
      </c>
      <c r="NT68" s="43" t="n">
        <v>64</v>
      </c>
      <c r="NU68" s="43" t="n">
        <v>1</v>
      </c>
      <c r="NV68" s="43" t="n">
        <v>7</v>
      </c>
      <c r="NX68" s="46" t="n">
        <v>5768</v>
      </c>
      <c r="NY68" s="43" t="n">
        <v>345</v>
      </c>
      <c r="NZ68" s="43" t="n">
        <v>241</v>
      </c>
      <c r="OA68" s="43" t="n">
        <v>1</v>
      </c>
      <c r="OD68" s="43" t="n">
        <v>90</v>
      </c>
      <c r="OE68" s="43" t="n">
        <v>151</v>
      </c>
      <c r="OF68" s="43" t="n">
        <v>3</v>
      </c>
      <c r="OG68" s="43" t="n">
        <v>2</v>
      </c>
      <c r="OI68" s="46" t="n">
        <v>88551</v>
      </c>
      <c r="OJ68" s="43" t="n">
        <v>910</v>
      </c>
      <c r="OK68" s="43" t="n">
        <v>135</v>
      </c>
      <c r="OL68" s="43" t="n">
        <v>0</v>
      </c>
      <c r="OM68" s="43" t="n">
        <v>1</v>
      </c>
      <c r="OO68" s="43" t="n">
        <v>73</v>
      </c>
      <c r="OP68" s="43" t="n">
        <v>61</v>
      </c>
      <c r="OQ68" s="43" t="n">
        <v>3</v>
      </c>
      <c r="OR68" s="43" t="n">
        <v>309</v>
      </c>
      <c r="OS68" s="43" t="n">
        <v>2</v>
      </c>
      <c r="OT68" s="46" t="n">
        <v>8129</v>
      </c>
      <c r="OU68" s="46" t="n">
        <v>18581</v>
      </c>
      <c r="OV68" s="43" t="n">
        <v>961</v>
      </c>
      <c r="OW68" s="43" t="n">
        <v>83</v>
      </c>
      <c r="OX68" s="43" t="n">
        <v>61</v>
      </c>
      <c r="OY68" s="43" t="n">
        <v>5</v>
      </c>
      <c r="OZ68" s="43" t="n">
        <v>279</v>
      </c>
      <c r="PA68" s="43" t="n">
        <v>621</v>
      </c>
      <c r="PC68" s="43" t="n">
        <v>24</v>
      </c>
      <c r="PD68" s="43" t="n">
        <v>2</v>
      </c>
      <c r="PG68" s="46" t="n">
        <v>27069</v>
      </c>
      <c r="PH68" s="46" t="n">
        <v>3135</v>
      </c>
      <c r="PI68" s="43" t="n">
        <v>574</v>
      </c>
      <c r="PJ68" s="43" t="n">
        <v>73</v>
      </c>
      <c r="PK68" s="46" t="n">
        <v>1042</v>
      </c>
      <c r="PL68" s="46" t="n">
        <v>25453</v>
      </c>
      <c r="PM68" s="46" t="n">
        <v>1381</v>
      </c>
      <c r="PN68" s="43" t="n">
        <v>321</v>
      </c>
      <c r="PO68" s="43" t="n">
        <v>7</v>
      </c>
      <c r="PP68" s="46" t="n">
        <v>181445</v>
      </c>
      <c r="PQ68" s="46" t="n">
        <v>2151</v>
      </c>
      <c r="PR68" s="43" t="n">
        <v>19</v>
      </c>
      <c r="PS68" s="43" t="n">
        <v>3</v>
      </c>
      <c r="PT68" s="43" t="n">
        <v>2</v>
      </c>
      <c r="PV68" s="43" t="n">
        <v>2</v>
      </c>
      <c r="PW68" s="43" t="n">
        <v>15</v>
      </c>
      <c r="PY68" s="43" t="n">
        <v>1</v>
      </c>
      <c r="PZ68" s="43" t="n">
        <v>0.1</v>
      </c>
      <c r="QC68" s="43" t="n">
        <v>345</v>
      </c>
      <c r="QD68" s="43" t="n">
        <v>22</v>
      </c>
      <c r="QE68" s="43" t="n">
        <v>5</v>
      </c>
      <c r="QG68" s="43" t="n">
        <v>110</v>
      </c>
      <c r="QH68" s="43" t="n">
        <v>230</v>
      </c>
      <c r="QI68" s="43" t="n">
        <v>5</v>
      </c>
      <c r="QJ68" s="43" t="n">
        <v>34</v>
      </c>
      <c r="QK68" s="43" t="n">
        <v>0.5</v>
      </c>
      <c r="QN68" s="43" t="n">
        <v>527</v>
      </c>
      <c r="QO68" s="43" t="n">
        <v>7</v>
      </c>
      <c r="QP68" s="43" t="n">
        <v>18</v>
      </c>
      <c r="QQ68" s="43" t="n">
        <v>1</v>
      </c>
      <c r="QR68" s="43" t="n">
        <v>54</v>
      </c>
      <c r="QS68" s="43" t="n">
        <v>455</v>
      </c>
      <c r="QT68" s="43" t="n">
        <v>28</v>
      </c>
      <c r="QU68" s="43" t="n">
        <v>77</v>
      </c>
      <c r="QV68" s="43" t="n">
        <v>3</v>
      </c>
      <c r="QW68" s="46" t="n">
        <v>9411</v>
      </c>
      <c r="QX68" s="46" t="n">
        <v>1379</v>
      </c>
      <c r="QY68" s="46" t="n">
        <v>8430</v>
      </c>
      <c r="QZ68" s="43" t="n">
        <v>579</v>
      </c>
      <c r="RA68" s="43" t="n">
        <v>49</v>
      </c>
      <c r="RB68" s="43" t="n">
        <v>5</v>
      </c>
      <c r="RC68" s="43" t="n">
        <v>477</v>
      </c>
      <c r="RD68" s="46" t="n">
        <v>7904</v>
      </c>
      <c r="RE68" s="43" t="n">
        <v>139</v>
      </c>
      <c r="RF68" s="43" t="n">
        <v>974</v>
      </c>
      <c r="RG68" s="43" t="n">
        <v>6</v>
      </c>
      <c r="RH68" s="46" t="n">
        <v>90394</v>
      </c>
      <c r="RI68" s="46" t="n">
        <v>10443</v>
      </c>
      <c r="RJ68" s="43" t="n">
        <v>237</v>
      </c>
      <c r="RK68" s="43" t="n">
        <v>20</v>
      </c>
      <c r="RL68" s="43" t="n">
        <v>1</v>
      </c>
      <c r="RN68" s="43" t="n">
        <v>25</v>
      </c>
      <c r="RO68" s="43" t="n">
        <v>211</v>
      </c>
      <c r="RQ68" s="43" t="n">
        <v>46</v>
      </c>
      <c r="RR68" s="43" t="n">
        <v>0.2</v>
      </c>
      <c r="RS68" s="46" t="n">
        <v>12738</v>
      </c>
      <c r="RT68" s="46" t="n">
        <v>2497</v>
      </c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43" t="n">
        <v>298</v>
      </c>
      <c r="SG68" s="43" t="n">
        <v>21</v>
      </c>
      <c r="SH68" s="43" t="n">
        <v>2</v>
      </c>
      <c r="SJ68" s="43" t="n">
        <v>61</v>
      </c>
      <c r="SK68" s="43" t="n">
        <v>235</v>
      </c>
      <c r="SL68" s="43" t="n">
        <v>3</v>
      </c>
      <c r="SM68" s="43" t="n">
        <v>58</v>
      </c>
      <c r="SN68" s="43" t="n">
        <v>0.4</v>
      </c>
      <c r="SQ68" s="46" t="n">
        <v>1799</v>
      </c>
      <c r="SR68" s="43" t="n">
        <v>294</v>
      </c>
      <c r="SS68" s="43" t="n">
        <v>10</v>
      </c>
      <c r="SU68" s="43" t="n">
        <v>144</v>
      </c>
      <c r="SV68" s="46" t="n">
        <v>1645</v>
      </c>
      <c r="SW68" s="43" t="n">
        <v>1</v>
      </c>
      <c r="SX68" s="43" t="n">
        <v>182</v>
      </c>
      <c r="SY68" s="43" t="n">
        <v>1</v>
      </c>
      <c r="SZ68" s="46" t="n">
        <v>220000</v>
      </c>
      <c r="TA68" s="46" t="n">
        <v>22244</v>
      </c>
      <c r="TB68" s="43" t="n">
        <v>556</v>
      </c>
      <c r="TC68" s="43" t="n">
        <v>77</v>
      </c>
      <c r="TD68" s="43" t="n">
        <v>1</v>
      </c>
      <c r="TF68" s="43" t="n">
        <v>99</v>
      </c>
      <c r="TG68" s="43" t="n">
        <v>456</v>
      </c>
      <c r="TH68" s="43" t="n">
        <v>17</v>
      </c>
      <c r="TI68" s="43" t="n">
        <v>130</v>
      </c>
      <c r="TJ68" s="43" t="n">
        <v>0.2</v>
      </c>
      <c r="TK68" s="2"/>
      <c r="TM68" s="46" t="n">
        <v>1735</v>
      </c>
      <c r="TN68" s="43" t="n">
        <v>62</v>
      </c>
      <c r="TO68" s="43" t="n">
        <v>73</v>
      </c>
      <c r="TP68" s="43" t="n">
        <v>5</v>
      </c>
      <c r="TQ68" s="43" t="n">
        <v>78</v>
      </c>
      <c r="TR68" s="46" t="n">
        <v>1584</v>
      </c>
      <c r="TS68" s="43" t="n">
        <v>93</v>
      </c>
      <c r="TT68" s="43" t="n">
        <v>166</v>
      </c>
      <c r="TU68" s="43" t="n">
        <v>7</v>
      </c>
      <c r="TV68" s="46" t="n">
        <v>25453</v>
      </c>
      <c r="TW68" s="46" t="n">
        <v>2442</v>
      </c>
      <c r="TX68" s="43" t="n">
        <v>446</v>
      </c>
      <c r="TY68" s="43" t="n">
        <v>20</v>
      </c>
      <c r="TZ68" s="43" t="n">
        <v>9</v>
      </c>
      <c r="UB68" s="43" t="n">
        <v>37</v>
      </c>
      <c r="UC68" s="43" t="n">
        <v>400</v>
      </c>
      <c r="UD68" s="43" t="n">
        <v>11</v>
      </c>
      <c r="UE68" s="43" t="n">
        <v>369</v>
      </c>
      <c r="UF68" s="43" t="n">
        <v>7</v>
      </c>
      <c r="UG68" s="46" t="n">
        <v>10946</v>
      </c>
      <c r="UH68" s="46" t="n">
        <v>9066</v>
      </c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43" t="n">
        <v>88</v>
      </c>
      <c r="UU68" s="43" t="n">
        <v>18</v>
      </c>
      <c r="UV68" s="43" t="n">
        <v>9</v>
      </c>
      <c r="UW68" s="43" t="n">
        <v>1</v>
      </c>
      <c r="UX68" s="43" t="n">
        <v>33</v>
      </c>
      <c r="UY68" s="43" t="n">
        <v>46</v>
      </c>
      <c r="UZ68" s="43" t="n">
        <v>1</v>
      </c>
      <c r="VA68" s="43" t="n">
        <v>0.5</v>
      </c>
      <c r="VB68" s="43" t="n">
        <v>0.05</v>
      </c>
      <c r="VC68" s="46" t="n">
        <v>2086</v>
      </c>
      <c r="VD68" s="43" t="n">
        <v>13</v>
      </c>
      <c r="VE68" s="43" t="n">
        <v>349</v>
      </c>
      <c r="VF68" s="43" t="n">
        <v>50</v>
      </c>
      <c r="VG68" s="43" t="n">
        <v>7</v>
      </c>
      <c r="VI68" s="43" t="n">
        <v>15</v>
      </c>
      <c r="VJ68" s="43" t="n">
        <v>327</v>
      </c>
      <c r="VL68" s="43" t="n">
        <v>9</v>
      </c>
      <c r="VM68" s="43" t="n">
        <v>0.2</v>
      </c>
      <c r="VP68" s="43" t="n">
        <v>176</v>
      </c>
      <c r="VQ68" s="43" t="n">
        <v>10</v>
      </c>
      <c r="VR68" s="43" t="n">
        <v>5</v>
      </c>
      <c r="VT68" s="43" t="n">
        <v>33</v>
      </c>
      <c r="VU68" s="43" t="n">
        <v>138</v>
      </c>
      <c r="VV68" s="43" t="n">
        <v>5</v>
      </c>
      <c r="VW68" s="43" t="n">
        <v>8</v>
      </c>
      <c r="VX68" s="43" t="n">
        <v>0.2</v>
      </c>
      <c r="WA68" s="43" t="n">
        <v>19</v>
      </c>
      <c r="WE68" s="43" t="n">
        <v>13</v>
      </c>
      <c r="WF68" s="43" t="n">
        <v>6</v>
      </c>
      <c r="WH68" s="43" t="n">
        <v>35</v>
      </c>
      <c r="WL68" s="43" t="n">
        <v>9</v>
      </c>
      <c r="WP68" s="43" t="n">
        <v>1</v>
      </c>
      <c r="WQ68" s="43" t="n">
        <v>8</v>
      </c>
      <c r="WS68" s="43" t="n">
        <v>0.3</v>
      </c>
      <c r="WU68" s="46" t="n">
        <v>1521</v>
      </c>
      <c r="WV68" s="43" t="n">
        <v>52</v>
      </c>
      <c r="WW68" s="43" t="n">
        <v>5</v>
      </c>
      <c r="XA68" s="43" t="n">
        <v>2</v>
      </c>
      <c r="XB68" s="43" t="n">
        <v>3</v>
      </c>
      <c r="XD68" s="43" t="n">
        <v>6</v>
      </c>
      <c r="XH68" s="43" t="n">
        <v>584</v>
      </c>
      <c r="XI68" s="43" t="n">
        <v>53</v>
      </c>
      <c r="XJ68" s="43" t="n">
        <v>6</v>
      </c>
      <c r="XK68" s="43" t="n">
        <v>1</v>
      </c>
      <c r="XL68" s="43" t="n">
        <v>42</v>
      </c>
      <c r="XM68" s="43" t="n">
        <v>536</v>
      </c>
      <c r="XN68" s="43" t="n">
        <v>6</v>
      </c>
      <c r="XO68" s="43" t="n">
        <v>31</v>
      </c>
      <c r="XP68" s="43" t="n">
        <v>0.3</v>
      </c>
      <c r="XQ68" s="2"/>
      <c r="XR68" s="2"/>
      <c r="XS68" s="43" t="n">
        <v>342</v>
      </c>
      <c r="XT68" s="43" t="n">
        <v>76</v>
      </c>
      <c r="XU68" s="43" t="n">
        <v>2</v>
      </c>
      <c r="XW68" s="43" t="n">
        <v>30</v>
      </c>
      <c r="XX68" s="43" t="n">
        <v>310</v>
      </c>
      <c r="XY68" s="43" t="n">
        <v>8</v>
      </c>
      <c r="XZ68" s="43" t="n">
        <v>10</v>
      </c>
      <c r="YA68" s="43" t="n">
        <v>0.06</v>
      </c>
      <c r="YB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43" t="n">
        <v>147</v>
      </c>
      <c r="ZA68" s="43" t="n">
        <v>3</v>
      </c>
      <c r="ZB68" s="43" t="n">
        <v>1</v>
      </c>
      <c r="ZD68" s="43" t="n">
        <v>9</v>
      </c>
      <c r="ZE68" s="43" t="n">
        <v>137</v>
      </c>
      <c r="ZF68" s="43" t="n">
        <v>5</v>
      </c>
      <c r="ZG68" s="43" t="n">
        <v>23</v>
      </c>
      <c r="ZH68" s="43" t="n">
        <v>0.2</v>
      </c>
      <c r="ZI68" s="46" t="n">
        <v>9618</v>
      </c>
      <c r="ZJ68" s="46" t="n">
        <v>1474</v>
      </c>
      <c r="ZK68" s="46" t="n">
        <v>1308</v>
      </c>
      <c r="ZL68" s="43" t="n">
        <v>83</v>
      </c>
      <c r="ZM68" s="43" t="n">
        <v>37</v>
      </c>
      <c r="ZN68" s="43" t="n">
        <v>5</v>
      </c>
      <c r="ZO68" s="43" t="n">
        <v>28</v>
      </c>
      <c r="ZP68" s="46" t="n">
        <v>1243</v>
      </c>
      <c r="ZQ68" s="43" t="n">
        <v>16</v>
      </c>
      <c r="ZR68" s="43" t="n">
        <v>30</v>
      </c>
      <c r="ZS68" s="43" t="n">
        <v>0.8</v>
      </c>
      <c r="ZT68" s="46" t="n">
        <v>5493</v>
      </c>
      <c r="ZU68" s="43" t="n">
        <v>126</v>
      </c>
      <c r="ZV68" s="43" t="n">
        <v>562</v>
      </c>
      <c r="ZW68" s="43" t="n">
        <v>122</v>
      </c>
      <c r="ZX68" s="43" t="n">
        <v>8</v>
      </c>
      <c r="ZY68" s="43" t="n">
        <v>3</v>
      </c>
      <c r="ZZ68" s="43" t="n">
        <v>52</v>
      </c>
      <c r="AAA68" s="43" t="n">
        <v>502</v>
      </c>
      <c r="AAB68" s="43" t="n">
        <v>11</v>
      </c>
      <c r="AAC68" s="43" t="n">
        <v>59</v>
      </c>
      <c r="AAD68" s="43" t="n">
        <v>0.8</v>
      </c>
      <c r="AAE68" s="46" t="n">
        <v>32000</v>
      </c>
      <c r="AAF68" s="46" t="n">
        <v>3386</v>
      </c>
      <c r="AAG68" s="43" t="n">
        <v>174</v>
      </c>
      <c r="AAH68" s="43" t="n">
        <v>12</v>
      </c>
      <c r="AAI68" s="43" t="n">
        <v>2</v>
      </c>
      <c r="AAJ68" s="43" t="n">
        <v>1</v>
      </c>
      <c r="AAK68" s="43" t="n">
        <v>36</v>
      </c>
      <c r="AAL68" s="43" t="n">
        <v>136</v>
      </c>
      <c r="AAM68" s="43" t="n">
        <v>6</v>
      </c>
      <c r="AAN68" s="43" t="n">
        <v>44</v>
      </c>
      <c r="AAO68" s="43" t="n">
        <v>0.5</v>
      </c>
      <c r="AAP68" s="46" t="n">
        <v>2762</v>
      </c>
      <c r="AAQ68" s="43" t="n">
        <v>692</v>
      </c>
      <c r="AAR68" s="43" t="n">
        <v>584</v>
      </c>
      <c r="AAS68" s="43" t="n">
        <v>63</v>
      </c>
      <c r="AAT68" s="43" t="n">
        <v>7</v>
      </c>
      <c r="AAU68" s="43" t="n">
        <v>2</v>
      </c>
      <c r="AAV68" s="43" t="n">
        <v>32</v>
      </c>
      <c r="AAW68" s="43" t="n">
        <v>545</v>
      </c>
      <c r="AAX68" s="43" t="n">
        <v>17</v>
      </c>
      <c r="AAY68" s="43" t="n">
        <v>58</v>
      </c>
      <c r="AAZ68" s="43" t="n">
        <v>0.7</v>
      </c>
      <c r="ABA68" s="46" t="n">
        <v>40000</v>
      </c>
      <c r="ABB68" s="46" t="n">
        <v>3945</v>
      </c>
      <c r="ABC68" s="43" t="n">
        <v>822</v>
      </c>
      <c r="ABD68" s="43" t="n">
        <v>52</v>
      </c>
      <c r="ABE68" s="43" t="n">
        <v>7</v>
      </c>
      <c r="ABG68" s="43" t="n">
        <v>57</v>
      </c>
      <c r="ABH68" s="43" t="n">
        <v>758</v>
      </c>
      <c r="ABI68" s="43" t="n">
        <v>30</v>
      </c>
      <c r="ABJ68" s="43" t="n">
        <v>277</v>
      </c>
      <c r="ABK68" s="43" t="n">
        <v>2</v>
      </c>
      <c r="ABL68" s="46" t="n">
        <v>4666</v>
      </c>
      <c r="ABM68" s="46" t="n">
        <v>1575</v>
      </c>
      <c r="ABN68" s="6" t="n">
        <v>864</v>
      </c>
      <c r="ABO68" s="47" t="n">
        <v>112</v>
      </c>
      <c r="ABP68" s="6" t="n">
        <v>15</v>
      </c>
      <c r="ABQ68" s="48" t="n">
        <v>3</v>
      </c>
      <c r="ABR68" s="6" t="n">
        <v>30</v>
      </c>
      <c r="ABS68" s="6" t="n">
        <v>819</v>
      </c>
      <c r="ABT68" s="6" t="n">
        <v>80</v>
      </c>
      <c r="ABU68" s="6" t="n">
        <v>214</v>
      </c>
      <c r="ABV68" s="6" t="n">
        <v>4</v>
      </c>
      <c r="ABW68" s="2"/>
      <c r="ABX68" s="2"/>
      <c r="ABY68" s="6" t="n">
        <v>811</v>
      </c>
      <c r="ABZ68" s="47" t="n">
        <v>40</v>
      </c>
      <c r="ACA68" s="6" t="n">
        <v>13</v>
      </c>
      <c r="ACB68" s="48" t="n">
        <v>2</v>
      </c>
      <c r="ACC68" s="6" t="n">
        <v>7</v>
      </c>
      <c r="ACD68" s="6" t="n">
        <v>791</v>
      </c>
      <c r="ACE68" s="6" t="n">
        <v>11</v>
      </c>
      <c r="ACF68" s="6" t="n">
        <v>298</v>
      </c>
      <c r="ACG68" s="6" t="n">
        <v>5</v>
      </c>
      <c r="ACH68" s="8" t="n">
        <v>23645</v>
      </c>
      <c r="ACI68" s="8" t="n">
        <v>8686</v>
      </c>
      <c r="ACJ68" s="8" t="n">
        <v>1097</v>
      </c>
      <c r="ACK68" s="47" t="n">
        <v>58</v>
      </c>
      <c r="ACL68" s="6" t="n">
        <v>15</v>
      </c>
      <c r="ACM68" s="48" t="n">
        <v>2</v>
      </c>
      <c r="ACN68" s="6" t="n">
        <v>62</v>
      </c>
      <c r="ACO68" s="8" t="n">
        <v>1020</v>
      </c>
      <c r="ACP68" s="6" t="n">
        <v>17</v>
      </c>
      <c r="ACQ68" s="6" t="n">
        <v>827</v>
      </c>
      <c r="ACR68" s="6" t="n">
        <v>11</v>
      </c>
      <c r="ACS68" s="8" t="n">
        <v>21004</v>
      </c>
      <c r="ACT68" s="8" t="n">
        <v>15834</v>
      </c>
      <c r="ACU68" s="6" t="n">
        <v>533</v>
      </c>
      <c r="ACV68" s="47" t="n">
        <v>24</v>
      </c>
      <c r="ACW68" s="6" t="n">
        <v>1</v>
      </c>
      <c r="ACX68" s="6"/>
      <c r="ACY68" s="6" t="n">
        <v>1</v>
      </c>
      <c r="ACZ68" s="6" t="n">
        <v>531</v>
      </c>
      <c r="ADA68" s="6" t="n">
        <v>4</v>
      </c>
      <c r="ADB68" s="6" t="n">
        <v>283</v>
      </c>
      <c r="ADC68" s="6" t="n">
        <v>0.5</v>
      </c>
      <c r="ADD68" s="8" t="n">
        <v>20680</v>
      </c>
      <c r="ADE68" s="8" t="n">
        <v>10964</v>
      </c>
      <c r="ADF68" s="8" t="n">
        <v>4543</v>
      </c>
      <c r="ADG68" s="47" t="n">
        <v>181</v>
      </c>
      <c r="ADH68" s="6" t="n">
        <v>67</v>
      </c>
      <c r="ADI68" s="48" t="n">
        <v>8</v>
      </c>
      <c r="ADJ68" s="6" t="n">
        <v>96</v>
      </c>
      <c r="ADK68" s="8" t="n">
        <v>4380</v>
      </c>
      <c r="ADL68" s="6" t="n">
        <v>86</v>
      </c>
      <c r="ADM68" s="6" t="n">
        <v>424</v>
      </c>
      <c r="ADN68" s="6" t="n">
        <v>6</v>
      </c>
      <c r="ADO68" s="8" t="n">
        <v>80304</v>
      </c>
      <c r="ADP68" s="8" t="n">
        <v>7499</v>
      </c>
      <c r="ADQ68" s="6" t="n">
        <v>485</v>
      </c>
      <c r="ADR68" s="47" t="n">
        <v>14</v>
      </c>
      <c r="ADS68" s="6" t="n">
        <v>1</v>
      </c>
      <c r="ADT68" s="6"/>
      <c r="ADU68" s="6" t="n">
        <v>10</v>
      </c>
      <c r="ADV68" s="6" t="n">
        <v>474</v>
      </c>
      <c r="ADW68" s="6" t="n">
        <v>3</v>
      </c>
      <c r="ADX68" s="6" t="n">
        <v>89</v>
      </c>
      <c r="ADY68" s="6" t="n">
        <v>0.2</v>
      </c>
      <c r="ADZ68" s="8" t="n">
        <v>15155</v>
      </c>
      <c r="AEA68" s="8" t="n">
        <v>2776</v>
      </c>
      <c r="AEB68" s="6" t="n">
        <v>733</v>
      </c>
      <c r="AEC68" s="47" t="n">
        <v>55</v>
      </c>
      <c r="AED68" s="6" t="n">
        <v>34</v>
      </c>
      <c r="AEE68" s="48" t="n">
        <v>2</v>
      </c>
      <c r="AEF68" s="6" t="n">
        <v>66</v>
      </c>
      <c r="AEG68" s="6" t="n">
        <v>633</v>
      </c>
      <c r="AEH68" s="6" t="n">
        <v>17</v>
      </c>
      <c r="AEI68" s="6" t="n">
        <v>76</v>
      </c>
      <c r="AEJ68" s="6" t="n">
        <v>4</v>
      </c>
      <c r="AEK68" s="8" t="n">
        <v>21250</v>
      </c>
      <c r="AEL68" s="8" t="n">
        <v>2200</v>
      </c>
      <c r="AEM68" s="6" t="n">
        <v>997</v>
      </c>
      <c r="AEN68" s="47" t="n">
        <v>20</v>
      </c>
      <c r="AEO68" s="6" t="n">
        <v>28</v>
      </c>
      <c r="AEP68" s="48" t="n">
        <v>6</v>
      </c>
      <c r="AEQ68" s="6" t="n">
        <v>79</v>
      </c>
      <c r="AER68" s="6" t="n">
        <v>890</v>
      </c>
      <c r="AES68" s="6" t="n">
        <v>31</v>
      </c>
      <c r="AET68" s="6" t="n">
        <v>480</v>
      </c>
      <c r="AEU68" s="6" t="n">
        <v>13</v>
      </c>
      <c r="AEV68" s="8" t="n">
        <v>27764</v>
      </c>
      <c r="AEW68" s="8" t="n">
        <v>13355</v>
      </c>
      <c r="AEX68" s="8" t="n">
        <v>1182</v>
      </c>
      <c r="AEY68" s="47" t="n">
        <v>56</v>
      </c>
      <c r="AEZ68" s="6" t="n">
        <v>15</v>
      </c>
      <c r="AFA68" s="48" t="n">
        <v>3</v>
      </c>
      <c r="AFB68" s="6" t="n">
        <v>125</v>
      </c>
      <c r="AFC68" s="8" t="n">
        <v>1042</v>
      </c>
      <c r="AFD68" s="6" t="n">
        <v>39</v>
      </c>
      <c r="AFE68" s="6" t="n">
        <v>288</v>
      </c>
      <c r="AFF68" s="6" t="n">
        <v>4</v>
      </c>
      <c r="AFG68" s="8" t="n">
        <v>10847</v>
      </c>
      <c r="AFH68" s="8" t="n">
        <v>2642</v>
      </c>
      <c r="AFI68" s="6" t="n">
        <v>654</v>
      </c>
      <c r="AFJ68" s="47" t="n">
        <v>30</v>
      </c>
      <c r="AFK68" s="6" t="n">
        <v>23</v>
      </c>
      <c r="AFL68" s="48" t="n">
        <v>2</v>
      </c>
      <c r="AFM68" s="6" t="n">
        <v>30</v>
      </c>
      <c r="AFN68" s="6" t="n">
        <v>601</v>
      </c>
      <c r="AFO68" s="6" t="n">
        <v>4</v>
      </c>
      <c r="AFP68" s="6" t="n">
        <v>199</v>
      </c>
      <c r="AFQ68" s="6" t="n">
        <v>7</v>
      </c>
      <c r="AFR68" s="8" t="n">
        <v>5349</v>
      </c>
      <c r="AFS68" s="8" t="n">
        <v>1630</v>
      </c>
      <c r="AFT68" s="6" t="n">
        <v>214</v>
      </c>
      <c r="AFU68" s="47" t="n">
        <v>13</v>
      </c>
      <c r="AFV68" s="6" t="n">
        <v>2</v>
      </c>
      <c r="AFW68" s="6"/>
      <c r="AFX68" s="6" t="n">
        <v>1</v>
      </c>
      <c r="AFY68" s="6" t="n">
        <v>211</v>
      </c>
      <c r="AFZ68" s="6" t="n">
        <v>4</v>
      </c>
      <c r="AGA68" s="6" t="n">
        <v>341</v>
      </c>
      <c r="AGB68" s="6" t="n">
        <v>3</v>
      </c>
      <c r="AGC68" s="8" t="n">
        <v>1583</v>
      </c>
      <c r="AGD68" s="8" t="n">
        <v>2520</v>
      </c>
      <c r="AGE68" s="8" t="n">
        <v>1908</v>
      </c>
      <c r="AGF68" s="47" t="n">
        <v>284</v>
      </c>
      <c r="AGG68" s="6" t="n">
        <v>51</v>
      </c>
      <c r="AGH68" s="48" t="n">
        <v>7</v>
      </c>
      <c r="AGI68" s="6" t="n">
        <v>54</v>
      </c>
      <c r="AGJ68" s="8" t="n">
        <v>1803</v>
      </c>
      <c r="AGK68" s="6" t="n">
        <v>98</v>
      </c>
      <c r="AGL68" s="6" t="n">
        <v>218</v>
      </c>
      <c r="AGM68" s="6" t="n">
        <v>6</v>
      </c>
      <c r="AGN68" s="8" t="n">
        <v>7360</v>
      </c>
      <c r="AGO68" s="6" t="n">
        <v>842</v>
      </c>
      <c r="AGP68" s="8" t="n">
        <v>3864</v>
      </c>
      <c r="AGQ68" s="47" t="n">
        <v>251</v>
      </c>
      <c r="AGR68" s="6" t="n">
        <v>151</v>
      </c>
      <c r="AGS68" s="48" t="n">
        <v>5</v>
      </c>
      <c r="AGT68" s="6" t="n">
        <v>374</v>
      </c>
      <c r="AGU68" s="8" t="n">
        <v>3339</v>
      </c>
      <c r="AGV68" s="6" t="n">
        <v>141</v>
      </c>
      <c r="AGW68" s="6" t="n">
        <v>201</v>
      </c>
      <c r="AGX68" s="6" t="n">
        <v>8</v>
      </c>
      <c r="AGY68" s="8" t="n">
        <v>38623</v>
      </c>
      <c r="AGZ68" s="8" t="n">
        <v>2008</v>
      </c>
      <c r="AHA68" s="6" t="n">
        <v>531</v>
      </c>
      <c r="AHB68" s="47" t="n">
        <v>28</v>
      </c>
      <c r="AHC68" s="6" t="n">
        <v>20</v>
      </c>
      <c r="AHD68" s="48" t="n">
        <v>3</v>
      </c>
      <c r="AHE68" s="6" t="n">
        <v>37</v>
      </c>
      <c r="AHF68" s="6" t="n">
        <v>474</v>
      </c>
      <c r="AHG68" s="6" t="n">
        <v>22</v>
      </c>
      <c r="AHH68" s="6" t="n">
        <v>76</v>
      </c>
      <c r="AHI68" s="6" t="n">
        <v>3</v>
      </c>
      <c r="AHJ68" s="8" t="n">
        <v>15899</v>
      </c>
      <c r="AHK68" s="8" t="n">
        <v>2288</v>
      </c>
      <c r="AHL68" s="6" t="n">
        <v>555</v>
      </c>
      <c r="AHM68" s="47" t="n">
        <v>72</v>
      </c>
      <c r="AHN68" s="6" t="n">
        <v>18</v>
      </c>
      <c r="AHO68" s="48" t="n">
        <v>1</v>
      </c>
      <c r="AHP68" s="6" t="n">
        <v>23</v>
      </c>
      <c r="AHQ68" s="6" t="n">
        <v>514</v>
      </c>
      <c r="AHR68" s="6" t="n">
        <v>15</v>
      </c>
      <c r="AHS68" s="6" t="n">
        <v>266</v>
      </c>
      <c r="AHT68" s="6" t="n">
        <v>9</v>
      </c>
      <c r="AHU68" s="8" t="n">
        <v>4920</v>
      </c>
      <c r="AHV68" s="8" t="n">
        <v>2362</v>
      </c>
      <c r="AHW68" s="6" t="n">
        <v>361</v>
      </c>
      <c r="AHX68" s="47" t="n">
        <v>28</v>
      </c>
      <c r="AHY68" s="6" t="n">
        <v>20</v>
      </c>
      <c r="AHZ68" s="6"/>
      <c r="AIA68" s="6" t="n">
        <v>104</v>
      </c>
      <c r="AIB68" s="6" t="n">
        <v>237</v>
      </c>
      <c r="AIC68" s="6" t="n">
        <v>7</v>
      </c>
      <c r="AID68" s="6" t="n">
        <v>125</v>
      </c>
      <c r="AIE68" s="6" t="n">
        <v>7</v>
      </c>
      <c r="AIF68" s="8" t="n">
        <v>2396</v>
      </c>
      <c r="AIG68" s="6" t="n">
        <v>833</v>
      </c>
      <c r="AIH68" s="8" t="n">
        <v>15425</v>
      </c>
      <c r="AII68" s="95" t="n">
        <v>1513</v>
      </c>
      <c r="AIJ68" s="6" t="n">
        <v>277</v>
      </c>
      <c r="AIK68" s="48" t="n">
        <v>46</v>
      </c>
      <c r="AIL68" s="8" t="n">
        <v>2847</v>
      </c>
      <c r="AIM68" s="8" t="n">
        <v>12301</v>
      </c>
      <c r="AIN68" s="6" t="n">
        <v>426</v>
      </c>
      <c r="AIO68" s="6" t="n">
        <v>409</v>
      </c>
      <c r="AIP68" s="6" t="n">
        <v>7</v>
      </c>
      <c r="AIQ68" s="8" t="n">
        <v>317972</v>
      </c>
      <c r="AIR68" s="8" t="n">
        <v>8425</v>
      </c>
      <c r="AIS68" s="8" t="n">
        <v>11130</v>
      </c>
      <c r="AIT68" s="47" t="n">
        <v>852</v>
      </c>
      <c r="AIU68" s="6" t="n">
        <v>486</v>
      </c>
      <c r="AIV68" s="48" t="n">
        <v>55</v>
      </c>
      <c r="AIW68" s="6" t="n">
        <v>127</v>
      </c>
      <c r="AIX68" s="8" t="n">
        <v>10517</v>
      </c>
      <c r="AIY68" s="6" t="n">
        <v>296</v>
      </c>
      <c r="AIZ68" s="6" t="n">
        <v>52</v>
      </c>
      <c r="AJA68" s="6" t="n">
        <v>2</v>
      </c>
      <c r="AJB68" s="8" t="n">
        <v>54824</v>
      </c>
      <c r="AJC68" s="6" t="n">
        <v>258</v>
      </c>
      <c r="AJD68" s="8" t="n">
        <v>11278</v>
      </c>
      <c r="AJE68" s="47" t="n">
        <v>754</v>
      </c>
      <c r="AJF68" s="6" t="n">
        <v>295</v>
      </c>
      <c r="AJG68" s="48" t="n">
        <v>29</v>
      </c>
      <c r="AJH68" s="6" t="n">
        <v>75</v>
      </c>
      <c r="AJI68" s="8" t="n">
        <v>10908</v>
      </c>
      <c r="AJJ68" s="6" t="n">
        <v>267</v>
      </c>
      <c r="AJK68" s="8" t="n">
        <v>1106</v>
      </c>
      <c r="AJL68" s="6" t="n">
        <v>29</v>
      </c>
      <c r="AJM68" s="8" t="n">
        <v>86370</v>
      </c>
      <c r="AJN68" s="8" t="n">
        <v>8470</v>
      </c>
      <c r="AJO68" s="8" t="n">
        <v>5687</v>
      </c>
      <c r="AJP68" s="47" t="n">
        <v>137</v>
      </c>
      <c r="AJQ68" s="6" t="n">
        <v>35</v>
      </c>
      <c r="AJR68" s="48" t="n">
        <v>5</v>
      </c>
      <c r="AJS68" s="8" t="n">
        <v>2315</v>
      </c>
      <c r="AJT68" s="8" t="n">
        <v>3337</v>
      </c>
      <c r="AJU68" s="6" t="n">
        <v>91</v>
      </c>
      <c r="AJV68" s="6" t="n">
        <v>223</v>
      </c>
      <c r="AJW68" s="6" t="n">
        <v>1</v>
      </c>
      <c r="AJX68" s="8" t="n">
        <v>297154</v>
      </c>
      <c r="AJY68" s="8" t="n">
        <v>11653</v>
      </c>
      <c r="AJZ68" s="8" t="n">
        <v>4994</v>
      </c>
      <c r="AKA68" s="47" t="n">
        <v>390</v>
      </c>
      <c r="AKB68" s="6" t="n">
        <v>158</v>
      </c>
      <c r="AKC68" s="48" t="n">
        <v>21</v>
      </c>
      <c r="AKD68" s="6" t="n">
        <v>25</v>
      </c>
      <c r="AKE68" s="8" t="n">
        <v>4811</v>
      </c>
      <c r="AKF68" s="6" t="n">
        <v>165</v>
      </c>
      <c r="AKG68" s="8" t="n">
        <v>1011</v>
      </c>
      <c r="AKH68" s="6" t="n">
        <v>32</v>
      </c>
      <c r="AKI68" s="8" t="n">
        <v>30213</v>
      </c>
      <c r="AKJ68" s="8" t="n">
        <v>6119</v>
      </c>
      <c r="AKK68" s="8" t="n">
        <v>3646</v>
      </c>
      <c r="AKL68" s="47" t="n">
        <v>181</v>
      </c>
      <c r="AKM68" s="6" t="n">
        <v>180</v>
      </c>
      <c r="AKN68" s="48" t="n">
        <v>8</v>
      </c>
      <c r="AKO68" s="6" t="n">
        <v>100</v>
      </c>
      <c r="AKP68" s="8" t="n">
        <v>3366</v>
      </c>
      <c r="AKQ68" s="6" t="n">
        <v>100</v>
      </c>
      <c r="AKR68" s="6" t="n">
        <v>207</v>
      </c>
      <c r="AKS68" s="6" t="n">
        <v>10</v>
      </c>
      <c r="AKT68" s="8" t="n">
        <v>12386</v>
      </c>
      <c r="AKU68" s="6" t="n">
        <v>702</v>
      </c>
      <c r="AKV68" s="8" t="n">
        <v>2804</v>
      </c>
      <c r="AKW68" s="47" t="n">
        <v>75</v>
      </c>
      <c r="AKX68" s="6" t="n">
        <v>36</v>
      </c>
      <c r="AKY68" s="48" t="n">
        <v>5</v>
      </c>
      <c r="AKZ68" s="6" t="n">
        <v>500</v>
      </c>
      <c r="ALA68" s="8" t="n">
        <v>2268</v>
      </c>
      <c r="ALB68" s="6" t="n">
        <v>33</v>
      </c>
      <c r="ALC68" s="8" t="n">
        <v>4479</v>
      </c>
      <c r="ALD68" s="6" t="n">
        <v>58</v>
      </c>
      <c r="ALE68" s="8" t="n">
        <v>23687</v>
      </c>
      <c r="ALF68" s="8" t="n">
        <v>37840</v>
      </c>
      <c r="ALG68" s="8" t="n">
        <v>1890</v>
      </c>
      <c r="ALH68" s="47" t="n">
        <v>202</v>
      </c>
      <c r="ALI68" s="6" t="n">
        <v>79</v>
      </c>
      <c r="ALJ68" s="48" t="n">
        <v>19</v>
      </c>
      <c r="ALK68" s="6" t="n">
        <v>633</v>
      </c>
      <c r="ALL68" s="8" t="n">
        <v>1178</v>
      </c>
      <c r="ALM68" s="6" t="n">
        <v>1</v>
      </c>
      <c r="ALN68" s="6" t="n">
        <v>15</v>
      </c>
      <c r="ALO68" s="6" t="n">
        <v>0.6</v>
      </c>
      <c r="ALP68" s="8" t="n">
        <v>15668</v>
      </c>
      <c r="ALQ68" s="6" t="n">
        <v>122</v>
      </c>
      <c r="ALR68" s="8" t="n">
        <v>1927</v>
      </c>
      <c r="ALS68" s="47" t="n">
        <v>45</v>
      </c>
      <c r="ALT68" s="6" t="n">
        <v>28</v>
      </c>
      <c r="ALU68" s="48" t="n">
        <v>3</v>
      </c>
      <c r="ALV68" s="6" t="n">
        <v>300</v>
      </c>
      <c r="ALW68" s="8" t="n">
        <v>1599</v>
      </c>
      <c r="ALX68" s="6" t="n">
        <v>73</v>
      </c>
      <c r="ALY68" s="6" t="n">
        <v>348</v>
      </c>
      <c r="ALZ68" s="6" t="n">
        <v>5</v>
      </c>
      <c r="AMA68" s="8" t="n">
        <v>31714</v>
      </c>
      <c r="AMB68" s="8" t="n">
        <v>5724</v>
      </c>
      <c r="AMC68" s="8" t="n">
        <v>1801</v>
      </c>
      <c r="AMD68" s="6" t="n">
        <v>128</v>
      </c>
      <c r="AME68" s="6" t="n">
        <v>46</v>
      </c>
      <c r="AMF68" s="6" t="n">
        <v>5</v>
      </c>
      <c r="AMG68" s="6" t="n">
        <v>13</v>
      </c>
      <c r="AMH68" s="8" t="n">
        <v>1742</v>
      </c>
      <c r="AMI68" s="6" t="n">
        <v>75</v>
      </c>
      <c r="AMJ68" s="6" t="n">
        <v>417</v>
      </c>
    </row>
    <row r="69" s="43" customFormat="true" ht="15.25" hidden="false" customHeight="false" outlineLevel="0" collapsed="false">
      <c r="A69" s="82" t="n">
        <v>43928</v>
      </c>
      <c r="B69" s="7" t="n">
        <v>1340455</v>
      </c>
      <c r="C69" s="6" t="n">
        <f aca="false">(B69-B68)</f>
        <v>71926</v>
      </c>
      <c r="D69" s="7" t="n">
        <v>74442</v>
      </c>
      <c r="E69" s="6" t="n">
        <f aca="false">(D69-D68)</f>
        <v>5121</v>
      </c>
      <c r="F69" s="7" t="n">
        <v>278156</v>
      </c>
      <c r="G69" s="7" t="n">
        <v>987857</v>
      </c>
      <c r="H69" s="7" t="n">
        <v>47498</v>
      </c>
      <c r="J69" s="43" t="n">
        <v>1257415</v>
      </c>
      <c r="K69" s="71" t="n">
        <f aca="false">J69-J68</f>
        <v>71852</v>
      </c>
      <c r="L69" s="43" t="n">
        <v>71102</v>
      </c>
      <c r="M69" s="71" t="n">
        <f aca="false">L69-L68</f>
        <v>5119</v>
      </c>
      <c r="N69" s="8" t="n">
        <v>10284</v>
      </c>
      <c r="O69" s="7" t="n">
        <v>47</v>
      </c>
      <c r="P69" s="6" t="n">
        <v>186</v>
      </c>
      <c r="Q69" s="7" t="n">
        <v>3</v>
      </c>
      <c r="R69" s="8" t="n">
        <v>6598</v>
      </c>
      <c r="S69" s="8" t="n">
        <v>3500</v>
      </c>
      <c r="T69" s="6" t="n">
        <v>55</v>
      </c>
      <c r="U69" s="6" t="n">
        <v>201</v>
      </c>
      <c r="V69" s="6" t="n">
        <v>4</v>
      </c>
      <c r="W69" s="8" t="n">
        <v>477304</v>
      </c>
      <c r="X69" s="8" t="n">
        <v>8996</v>
      </c>
      <c r="Y69" s="8" t="n">
        <v>132547</v>
      </c>
      <c r="Z69" s="13" t="n">
        <v>3599</v>
      </c>
      <c r="AA69" s="13" t="n">
        <v>16523</v>
      </c>
      <c r="AB69" s="113" t="n">
        <v>636</v>
      </c>
      <c r="AC69" s="13" t="n">
        <v>22837</v>
      </c>
      <c r="AD69" s="13" t="n">
        <v>93187</v>
      </c>
      <c r="AE69" s="13" t="n">
        <v>3898</v>
      </c>
      <c r="AF69" s="13" t="n">
        <v>2192</v>
      </c>
      <c r="AG69" s="113" t="n">
        <v>273</v>
      </c>
      <c r="AH69" s="13" t="n">
        <v>721732</v>
      </c>
      <c r="AI69" s="13" t="n">
        <v>11937</v>
      </c>
      <c r="AJ69" s="13" t="n">
        <v>60500</v>
      </c>
      <c r="AK69" s="13" t="n">
        <v>2274</v>
      </c>
      <c r="AL69" s="13" t="n">
        <v>3739</v>
      </c>
      <c r="AM69" s="113" t="n">
        <v>136</v>
      </c>
      <c r="AN69" s="13" t="n">
        <v>24236</v>
      </c>
      <c r="AO69" s="13" t="n">
        <v>32525</v>
      </c>
      <c r="AP69" s="13" t="n">
        <v>4083</v>
      </c>
      <c r="AQ69" s="113" t="n">
        <v>720</v>
      </c>
      <c r="AR69" s="113" t="n">
        <v>45</v>
      </c>
      <c r="AS69" s="13" t="n">
        <v>186000</v>
      </c>
      <c r="AT69" s="13" t="n">
        <v>2214</v>
      </c>
      <c r="AU69" s="8" t="n">
        <v>90452</v>
      </c>
      <c r="AV69" s="8" t="n">
        <v>2733</v>
      </c>
      <c r="AW69" s="8" t="n">
        <v>8911</v>
      </c>
      <c r="AX69" s="7" t="n">
        <v>833</v>
      </c>
      <c r="AY69" s="8" t="n">
        <v>17250</v>
      </c>
      <c r="AZ69" s="8" t="n">
        <v>64291</v>
      </c>
      <c r="BA69" s="8" t="n">
        <v>7072</v>
      </c>
      <c r="BB69" s="8" t="n">
        <v>1385.73823614299</v>
      </c>
      <c r="BC69" s="6" t="n">
        <v>136.517859442248</v>
      </c>
      <c r="BD69" s="8" t="n">
        <v>224254</v>
      </c>
      <c r="BE69" s="8" t="n">
        <v>3436</v>
      </c>
      <c r="BF69" s="13" t="n">
        <v>102453</v>
      </c>
      <c r="BG69" s="13" t="n">
        <v>2429</v>
      </c>
      <c r="BH69" s="13" t="n">
        <v>1735</v>
      </c>
      <c r="BI69" s="113" t="n">
        <v>159</v>
      </c>
      <c r="BJ69" s="13" t="n">
        <v>28700</v>
      </c>
      <c r="BK69" s="13" t="n">
        <v>72018</v>
      </c>
      <c r="BL69" s="13" t="n">
        <v>4895</v>
      </c>
      <c r="BM69" s="13" t="n">
        <v>1223</v>
      </c>
      <c r="BN69" s="113" t="n">
        <v>21</v>
      </c>
      <c r="BO69" s="13" t="n">
        <v>918460</v>
      </c>
      <c r="BP69" s="13" t="n">
        <v>10962</v>
      </c>
      <c r="BQ69" s="13" t="n">
        <v>136675</v>
      </c>
      <c r="BR69" s="13" t="n">
        <v>5029</v>
      </c>
      <c r="BS69" s="13" t="n">
        <v>13341</v>
      </c>
      <c r="BT69" s="113" t="n">
        <v>700</v>
      </c>
      <c r="BU69" s="13" t="n">
        <v>40437</v>
      </c>
      <c r="BV69" s="13" t="n">
        <v>82897</v>
      </c>
      <c r="BW69" s="13" t="n">
        <v>6931</v>
      </c>
      <c r="BX69" s="13" t="n">
        <v>2923</v>
      </c>
      <c r="BY69" s="113" t="n">
        <v>285</v>
      </c>
      <c r="BZ69" s="13" t="n">
        <v>355000</v>
      </c>
      <c r="CA69" s="13" t="n">
        <v>7593</v>
      </c>
      <c r="CB69" s="13" t="n">
        <v>3654</v>
      </c>
      <c r="CC69" s="109" t="n">
        <v>515</v>
      </c>
      <c r="CD69" s="109" t="n">
        <v>85</v>
      </c>
      <c r="CE69" s="109" t="n">
        <v>8</v>
      </c>
      <c r="CF69" s="109" t="n">
        <v>575</v>
      </c>
      <c r="CG69" s="114" t="n">
        <v>2994</v>
      </c>
      <c r="CH69" s="109" t="n">
        <v>69</v>
      </c>
      <c r="CI69" s="109" t="n">
        <v>29</v>
      </c>
      <c r="CJ69" s="109" t="n">
        <v>0.7</v>
      </c>
      <c r="CK69" s="114" t="n">
        <v>55311</v>
      </c>
      <c r="CL69" s="109" t="n">
        <v>365</v>
      </c>
      <c r="CM69" s="13" t="n">
        <v>363424</v>
      </c>
      <c r="CN69" s="13" t="n">
        <v>29299</v>
      </c>
      <c r="CO69" s="13" t="n">
        <v>10764</v>
      </c>
      <c r="CP69" s="13" t="n">
        <v>1207</v>
      </c>
      <c r="CQ69" s="13" t="n">
        <v>19532</v>
      </c>
      <c r="CR69" s="13" t="n">
        <v>333128</v>
      </c>
      <c r="CS69" s="13" t="n">
        <v>8878</v>
      </c>
      <c r="CT69" s="13" t="n">
        <v>1098</v>
      </c>
      <c r="CU69" s="113" t="n">
        <v>33</v>
      </c>
      <c r="CV69" s="8" t="n">
        <v>1917095</v>
      </c>
      <c r="CW69" s="13" t="n">
        <v>5740</v>
      </c>
      <c r="CX69" s="13" t="n">
        <v>21657</v>
      </c>
      <c r="CY69" s="109" t="n">
        <v>557</v>
      </c>
      <c r="CZ69" s="109" t="n">
        <v>765</v>
      </c>
      <c r="DA69" s="109" t="n">
        <v>50</v>
      </c>
      <c r="DB69" s="114" t="n">
        <v>8056</v>
      </c>
      <c r="DC69" s="114" t="n">
        <v>12836</v>
      </c>
      <c r="DD69" s="109" t="n">
        <v>391</v>
      </c>
      <c r="DE69" s="114" t="n">
        <v>2502</v>
      </c>
      <c r="DF69" s="109" t="n">
        <v>88</v>
      </c>
      <c r="DG69" s="115" t="n">
        <v>162500</v>
      </c>
      <c r="DH69" s="114" t="n">
        <v>18776</v>
      </c>
      <c r="DI69" s="13" t="n">
        <v>51608</v>
      </c>
      <c r="DJ69" s="13" t="n">
        <v>3802</v>
      </c>
      <c r="DK69" s="13" t="n">
        <v>5373</v>
      </c>
      <c r="DL69" s="113" t="n">
        <v>439</v>
      </c>
      <c r="DM69" s="113" t="n">
        <v>135</v>
      </c>
      <c r="DN69" s="13" t="n">
        <v>46100</v>
      </c>
      <c r="DO69" s="13" t="n">
        <v>1559</v>
      </c>
      <c r="DP69" s="113" t="n">
        <v>760</v>
      </c>
      <c r="DQ69" s="113" t="n">
        <v>79</v>
      </c>
      <c r="DR69" s="13" t="n">
        <v>252958</v>
      </c>
      <c r="DS69" s="13" t="n">
        <v>3726</v>
      </c>
      <c r="DT69" s="13" t="n">
        <v>7206</v>
      </c>
      <c r="DU69" s="109" t="n">
        <v>376</v>
      </c>
      <c r="DV69" s="109" t="n">
        <v>477</v>
      </c>
      <c r="DW69" s="109" t="n">
        <v>76</v>
      </c>
      <c r="DX69" s="109" t="n">
        <v>205</v>
      </c>
      <c r="DY69" s="114" t="n">
        <v>6524</v>
      </c>
      <c r="DZ69" s="109" t="n">
        <v>590</v>
      </c>
      <c r="EA69" s="109" t="n">
        <v>714</v>
      </c>
      <c r="EB69" s="109" t="n">
        <v>47</v>
      </c>
      <c r="EC69" s="114" t="n">
        <v>36900</v>
      </c>
      <c r="ED69" s="114" t="n">
        <v>3654</v>
      </c>
      <c r="EE69" s="13" t="n">
        <v>18803</v>
      </c>
      <c r="EF69" s="109" t="n">
        <v>952</v>
      </c>
      <c r="EG69" s="114" t="n">
        <v>1867</v>
      </c>
      <c r="EH69" s="109" t="n">
        <v>101</v>
      </c>
      <c r="EI69" s="109" t="n">
        <v>250</v>
      </c>
      <c r="EJ69" s="114" t="n">
        <v>16686</v>
      </c>
      <c r="EK69" s="114" t="n">
        <v>1409</v>
      </c>
      <c r="EL69" s="114" t="n">
        <v>1097</v>
      </c>
      <c r="EM69" s="109" t="n">
        <v>109</v>
      </c>
      <c r="EN69" s="114" t="n">
        <v>86589</v>
      </c>
      <c r="EO69" s="114" t="n">
        <v>5053</v>
      </c>
      <c r="EP69" s="13" t="n">
        <v>5763</v>
      </c>
      <c r="EQ69" s="109" t="n">
        <v>76</v>
      </c>
      <c r="ER69" s="109" t="n">
        <v>76</v>
      </c>
      <c r="ES69" s="109" t="n">
        <v>5</v>
      </c>
      <c r="ET69" s="109" t="n">
        <v>32</v>
      </c>
      <c r="EU69" s="114" t="n">
        <v>5655</v>
      </c>
      <c r="EV69" s="109" t="n">
        <v>83</v>
      </c>
      <c r="EW69" s="114" t="n">
        <v>1063</v>
      </c>
      <c r="EX69" s="109" t="n">
        <v>14</v>
      </c>
      <c r="EY69" s="114" t="n">
        <v>111299</v>
      </c>
      <c r="EZ69" s="114" t="n">
        <v>20530</v>
      </c>
      <c r="FA69" s="13" t="n">
        <v>4681</v>
      </c>
      <c r="FB69" s="109" t="n">
        <v>312</v>
      </c>
      <c r="FC69" s="109" t="n">
        <v>187</v>
      </c>
      <c r="FD69" s="109" t="n">
        <v>8</v>
      </c>
      <c r="FE69" s="114" t="n">
        <v>1378</v>
      </c>
      <c r="FF69" s="114" t="n">
        <v>3116</v>
      </c>
      <c r="FG69" s="109" t="n">
        <v>144</v>
      </c>
      <c r="FH69" s="109" t="n">
        <v>808</v>
      </c>
      <c r="FI69" s="109" t="n">
        <v>32</v>
      </c>
      <c r="FJ69" s="114" t="n">
        <v>52936</v>
      </c>
      <c r="FK69" s="114" t="n">
        <v>9139</v>
      </c>
      <c r="FL69" s="13" t="n">
        <v>20814</v>
      </c>
      <c r="FM69" s="114" t="n">
        <v>1123</v>
      </c>
      <c r="FN69" s="114" t="n">
        <v>1632</v>
      </c>
      <c r="FO69" s="109" t="n">
        <v>185</v>
      </c>
      <c r="FP69" s="114" t="n">
        <v>3986</v>
      </c>
      <c r="FQ69" s="114" t="n">
        <v>15196</v>
      </c>
      <c r="FR69" s="114" t="n">
        <v>1257</v>
      </c>
      <c r="FS69" s="114" t="n">
        <v>1796</v>
      </c>
      <c r="FT69" s="109" t="n">
        <v>141</v>
      </c>
      <c r="FU69" s="114" t="n">
        <v>70000</v>
      </c>
      <c r="FV69" s="114" t="n">
        <v>6040</v>
      </c>
      <c r="FW69" s="13" t="n">
        <v>12297</v>
      </c>
      <c r="FX69" s="109" t="n">
        <v>246</v>
      </c>
      <c r="FY69" s="109" t="n">
        <v>220</v>
      </c>
      <c r="FZ69" s="109" t="n">
        <v>16</v>
      </c>
      <c r="GA69" s="114" t="n">
        <v>3463</v>
      </c>
      <c r="GB69" s="114" t="n">
        <v>8614</v>
      </c>
      <c r="GC69" s="109" t="n">
        <v>250</v>
      </c>
      <c r="GD69" s="114" t="n">
        <v>1365</v>
      </c>
      <c r="GE69" s="109" t="n">
        <v>24</v>
      </c>
      <c r="GF69" s="114" t="n">
        <v>111296</v>
      </c>
      <c r="GG69" s="114" t="n">
        <v>12357</v>
      </c>
      <c r="GH69" s="13" t="n">
        <v>1832</v>
      </c>
      <c r="GI69" s="109" t="n">
        <v>228</v>
      </c>
      <c r="GJ69" s="109" t="n">
        <v>4</v>
      </c>
      <c r="GK69" s="109" t="n">
        <v>0</v>
      </c>
      <c r="GL69" s="109" t="n">
        <v>131</v>
      </c>
      <c r="GM69" s="114" t="n">
        <v>1697</v>
      </c>
      <c r="GN69" s="109" t="n">
        <v>37</v>
      </c>
      <c r="GO69" s="109" t="n">
        <v>636</v>
      </c>
      <c r="GP69" s="109" t="n">
        <v>1</v>
      </c>
      <c r="GQ69" s="114" t="n">
        <v>38108</v>
      </c>
      <c r="GR69" s="114" t="n">
        <v>13227</v>
      </c>
      <c r="GS69" s="113" t="n">
        <v>756</v>
      </c>
      <c r="GT69" s="109" t="n">
        <v>56</v>
      </c>
      <c r="GU69" s="109" t="n">
        <v>4</v>
      </c>
      <c r="GV69" s="109" t="n">
        <v>0</v>
      </c>
      <c r="GW69" s="109" t="n">
        <v>458</v>
      </c>
      <c r="GX69" s="109" t="n">
        <v>294</v>
      </c>
      <c r="GY69" s="109" t="n">
        <v>4</v>
      </c>
      <c r="GZ69" s="109" t="n">
        <v>444</v>
      </c>
      <c r="HA69" s="109" t="n">
        <v>2</v>
      </c>
      <c r="HB69" s="114" t="n">
        <v>47684</v>
      </c>
      <c r="HC69" s="114" t="n">
        <v>28023</v>
      </c>
      <c r="HD69" s="13" t="n">
        <v>1375</v>
      </c>
      <c r="HE69" s="109" t="n">
        <v>66</v>
      </c>
      <c r="HF69" s="109" t="n">
        <v>6</v>
      </c>
      <c r="HG69" s="109" t="n">
        <v>0</v>
      </c>
      <c r="HH69" s="109" t="n">
        <v>344</v>
      </c>
      <c r="HI69" s="114" t="n">
        <v>1025</v>
      </c>
      <c r="HJ69" s="109" t="n">
        <v>25</v>
      </c>
      <c r="HK69" s="109" t="n">
        <v>235</v>
      </c>
      <c r="HL69" s="109" t="n">
        <v>1</v>
      </c>
      <c r="HM69" s="114" t="n">
        <v>65000</v>
      </c>
      <c r="HN69" s="114" t="n">
        <v>11110</v>
      </c>
      <c r="HO69" s="13" t="n">
        <v>3793</v>
      </c>
      <c r="HP69" s="109" t="n">
        <v>131</v>
      </c>
      <c r="HQ69" s="109" t="n">
        <v>62</v>
      </c>
      <c r="HR69" s="109" t="n">
        <v>1</v>
      </c>
      <c r="HS69" s="114" t="n">
        <v>1241</v>
      </c>
      <c r="HT69" s="114" t="n">
        <v>2490</v>
      </c>
      <c r="HU69" s="109" t="n">
        <v>102</v>
      </c>
      <c r="HV69" s="109" t="n">
        <v>117</v>
      </c>
      <c r="HW69" s="110" t="n">
        <v>2</v>
      </c>
      <c r="HX69" s="112" t="n">
        <v>55566</v>
      </c>
      <c r="HY69" s="112" t="n">
        <v>1717</v>
      </c>
      <c r="HZ69" s="110"/>
      <c r="IA69" s="82" t="n">
        <v>43928</v>
      </c>
      <c r="IB69" s="8" t="n">
        <v>4413</v>
      </c>
      <c r="IC69" s="116" t="n">
        <v>311</v>
      </c>
      <c r="ID69" s="7" t="n">
        <v>107</v>
      </c>
      <c r="IE69" s="117" t="n">
        <v>13</v>
      </c>
      <c r="IF69" s="7" t="n">
        <v>162</v>
      </c>
      <c r="IG69" s="8" t="n">
        <v>4144</v>
      </c>
      <c r="IH69" s="7" t="n">
        <v>50</v>
      </c>
      <c r="II69" s="7" t="n">
        <v>117</v>
      </c>
      <c r="IJ69" s="7" t="n">
        <v>3</v>
      </c>
      <c r="IK69" s="8" t="n">
        <v>85467</v>
      </c>
      <c r="IL69" s="8" t="n">
        <v>2258</v>
      </c>
      <c r="IM69" s="8" t="n">
        <v>4815</v>
      </c>
      <c r="IN69" s="116" t="n">
        <v>344</v>
      </c>
      <c r="IO69" s="7" t="n">
        <v>37</v>
      </c>
      <c r="IP69" s="117" t="n">
        <v>3</v>
      </c>
      <c r="IQ69" s="7" t="n">
        <v>728</v>
      </c>
      <c r="IR69" s="8" t="n">
        <v>4050</v>
      </c>
      <c r="IS69" s="7" t="n">
        <v>327</v>
      </c>
      <c r="IT69" s="7" t="n">
        <v>252</v>
      </c>
      <c r="IU69" s="7" t="n">
        <v>2</v>
      </c>
      <c r="IV69" s="8" t="n">
        <v>54864</v>
      </c>
      <c r="IW69" s="8" t="n">
        <v>2870</v>
      </c>
      <c r="IX69" s="8" t="n">
        <v>2605</v>
      </c>
      <c r="IY69" s="116" t="n">
        <v>203</v>
      </c>
      <c r="IZ69" s="7" t="n">
        <v>38</v>
      </c>
      <c r="JA69" s="117" t="n">
        <v>4</v>
      </c>
      <c r="JB69" s="7" t="n">
        <v>551</v>
      </c>
      <c r="JC69" s="8" t="n">
        <v>2016</v>
      </c>
      <c r="JD69" s="7" t="n">
        <v>41</v>
      </c>
      <c r="JE69" s="7" t="n">
        <v>75</v>
      </c>
      <c r="JF69" s="7" t="n">
        <v>1</v>
      </c>
      <c r="JG69" s="7"/>
      <c r="JH69" s="7"/>
      <c r="JI69" s="8" t="n">
        <v>2491</v>
      </c>
      <c r="JJ69" s="116" t="n">
        <v>218</v>
      </c>
      <c r="JK69" s="7" t="n">
        <v>209</v>
      </c>
      <c r="JL69" s="117" t="n">
        <v>11</v>
      </c>
      <c r="JM69" s="7" t="n">
        <v>192</v>
      </c>
      <c r="JN69" s="8" t="n">
        <v>2090</v>
      </c>
      <c r="JO69" s="7"/>
      <c r="JP69" s="7" t="n">
        <v>9</v>
      </c>
      <c r="JQ69" s="7" t="n">
        <v>0.8</v>
      </c>
      <c r="JR69" s="8" t="n">
        <v>11460</v>
      </c>
      <c r="JS69" s="7" t="n">
        <v>42</v>
      </c>
      <c r="JT69" s="8" t="n">
        <v>4778</v>
      </c>
      <c r="JU69" s="116" t="n">
        <v>1190</v>
      </c>
      <c r="JV69" s="7" t="n">
        <v>136</v>
      </c>
      <c r="JW69" s="117" t="n">
        <v>37</v>
      </c>
      <c r="JX69" s="7" t="n">
        <v>375</v>
      </c>
      <c r="JY69" s="8" t="n">
        <v>4267</v>
      </c>
      <c r="JZ69" s="7"/>
      <c r="KA69" s="7" t="n">
        <v>3</v>
      </c>
      <c r="KB69" s="37" t="n">
        <v>0.1</v>
      </c>
      <c r="KC69" s="8" t="n">
        <v>140293</v>
      </c>
      <c r="KD69" s="7" t="n">
        <v>102</v>
      </c>
      <c r="KE69" s="8" t="n">
        <v>2561</v>
      </c>
      <c r="KF69" s="116" t="n">
        <v>280</v>
      </c>
      <c r="KG69" s="7" t="n">
        <v>92</v>
      </c>
      <c r="KH69" s="117" t="n">
        <v>9</v>
      </c>
      <c r="KI69" s="7" t="n">
        <v>997</v>
      </c>
      <c r="KJ69" s="8" t="n">
        <v>1472</v>
      </c>
      <c r="KK69" s="7" t="n">
        <v>89</v>
      </c>
      <c r="KL69" s="7" t="n">
        <v>78</v>
      </c>
      <c r="KM69" s="7" t="n">
        <v>3</v>
      </c>
      <c r="KN69" s="8" t="n">
        <v>20414</v>
      </c>
      <c r="KO69" s="7" t="n">
        <v>619</v>
      </c>
      <c r="KP69" s="8" t="n">
        <v>3660</v>
      </c>
      <c r="KQ69" s="116" t="n">
        <v>414</v>
      </c>
      <c r="KR69" s="7" t="n">
        <v>163</v>
      </c>
      <c r="KS69" s="117" t="n">
        <v>11</v>
      </c>
      <c r="KT69" s="7" t="n">
        <v>73</v>
      </c>
      <c r="KU69" s="8" t="n">
        <v>3424</v>
      </c>
      <c r="KV69" s="7" t="n">
        <v>1</v>
      </c>
      <c r="KW69" s="7" t="n">
        <v>33</v>
      </c>
      <c r="KX69" s="7" t="n">
        <v>1</v>
      </c>
      <c r="KY69" s="8" t="n">
        <v>22958</v>
      </c>
      <c r="KZ69" s="7" t="n">
        <v>210</v>
      </c>
      <c r="LA69" s="8" t="n">
        <v>6343</v>
      </c>
      <c r="LB69" s="116" t="n">
        <v>954</v>
      </c>
      <c r="LC69" s="7" t="n">
        <v>47</v>
      </c>
      <c r="LD69" s="117" t="n">
        <v>2</v>
      </c>
      <c r="LE69" s="7" t="n">
        <v>406</v>
      </c>
      <c r="LF69" s="8" t="n">
        <v>5890</v>
      </c>
      <c r="LG69" s="7" t="n">
        <v>8</v>
      </c>
      <c r="LH69" s="7" t="n">
        <v>43</v>
      </c>
      <c r="LI69" s="7" t="n">
        <v>0.3</v>
      </c>
      <c r="LJ69" s="8" t="n">
        <v>758000</v>
      </c>
      <c r="LK69" s="8" t="n">
        <v>5194</v>
      </c>
      <c r="LL69" s="8" t="n">
        <v>3766</v>
      </c>
      <c r="LM69" s="116" t="n">
        <v>609</v>
      </c>
      <c r="LN69" s="7" t="n">
        <v>53</v>
      </c>
      <c r="LO69" s="117" t="n">
        <v>6</v>
      </c>
      <c r="LP69" s="7" t="n">
        <v>259</v>
      </c>
      <c r="LQ69" s="8" t="n">
        <v>3454</v>
      </c>
      <c r="LR69" s="7" t="n">
        <v>17</v>
      </c>
      <c r="LS69" s="7" t="n">
        <v>17</v>
      </c>
      <c r="LT69" s="7" t="n">
        <v>0.2</v>
      </c>
      <c r="LU69" s="8" t="n">
        <v>35875</v>
      </c>
      <c r="LV69" s="7" t="n">
        <v>162</v>
      </c>
      <c r="LW69" s="43" t="n">
        <v>15</v>
      </c>
      <c r="LX69" s="43" t="n">
        <v>1</v>
      </c>
      <c r="MA69" s="43" t="n">
        <v>2</v>
      </c>
      <c r="MB69" s="43" t="n">
        <v>13</v>
      </c>
      <c r="MD69" s="43" t="n">
        <v>5</v>
      </c>
      <c r="MH69" s="43" t="n">
        <v>22</v>
      </c>
      <c r="MI69" s="43" t="n">
        <v>1</v>
      </c>
      <c r="MJ69" s="43" t="n">
        <v>1</v>
      </c>
      <c r="MM69" s="43" t="n">
        <v>21</v>
      </c>
      <c r="MO69" s="43" t="n">
        <v>0.4</v>
      </c>
      <c r="MP69" s="43" t="n">
        <v>0.02</v>
      </c>
      <c r="MQ69" s="46" t="n">
        <v>1246</v>
      </c>
      <c r="MR69" s="43" t="n">
        <v>23</v>
      </c>
      <c r="MS69" s="46" t="n">
        <v>2220</v>
      </c>
      <c r="MT69" s="43" t="n">
        <v>51</v>
      </c>
      <c r="MU69" s="43" t="n">
        <v>26</v>
      </c>
      <c r="MV69" s="43" t="n">
        <v>3</v>
      </c>
      <c r="MW69" s="43" t="n">
        <v>793</v>
      </c>
      <c r="MX69" s="46" t="n">
        <v>1401</v>
      </c>
      <c r="MY69" s="43" t="n">
        <v>23</v>
      </c>
      <c r="MZ69" s="43" t="n">
        <v>32</v>
      </c>
      <c r="NA69" s="43" t="n">
        <v>0.4</v>
      </c>
      <c r="NB69" s="46" t="n">
        <v>25071</v>
      </c>
      <c r="NC69" s="43" t="n">
        <v>359</v>
      </c>
      <c r="ND69" s="43" t="n">
        <v>12</v>
      </c>
      <c r="NE69" s="43" t="n">
        <v>1</v>
      </c>
      <c r="NI69" s="43" t="n">
        <v>12</v>
      </c>
      <c r="NK69" s="43" t="n">
        <v>2</v>
      </c>
      <c r="NM69" s="43" t="n">
        <v>621</v>
      </c>
      <c r="NN69" s="43" t="n">
        <v>85</v>
      </c>
      <c r="NO69" s="43" t="n">
        <v>114</v>
      </c>
      <c r="NP69" s="43" t="n">
        <v>0</v>
      </c>
      <c r="NS69" s="43" t="n">
        <v>53</v>
      </c>
      <c r="NT69" s="43" t="n">
        <v>61</v>
      </c>
      <c r="NU69" s="43" t="n">
        <v>1</v>
      </c>
      <c r="NV69" s="43" t="n">
        <v>7</v>
      </c>
      <c r="NX69" s="46" t="n">
        <v>5768</v>
      </c>
      <c r="NY69" s="43" t="n">
        <v>345</v>
      </c>
      <c r="NZ69" s="43" t="n">
        <v>245</v>
      </c>
      <c r="OA69" s="43" t="n">
        <v>4</v>
      </c>
      <c r="OD69" s="43" t="n">
        <v>95</v>
      </c>
      <c r="OE69" s="43" t="n">
        <v>150</v>
      </c>
      <c r="OF69" s="43" t="n">
        <v>8</v>
      </c>
      <c r="OG69" s="43" t="n">
        <v>3</v>
      </c>
      <c r="OI69" s="46" t="n">
        <v>94305</v>
      </c>
      <c r="OJ69" s="43" t="n">
        <v>969</v>
      </c>
      <c r="OK69" s="43" t="n">
        <v>135</v>
      </c>
      <c r="OL69" s="43" t="n">
        <v>0</v>
      </c>
      <c r="OM69" s="43" t="n">
        <v>1</v>
      </c>
      <c r="OO69" s="43" t="n">
        <v>82</v>
      </c>
      <c r="OP69" s="43" t="n">
        <v>52</v>
      </c>
      <c r="OQ69" s="43" t="n">
        <v>3</v>
      </c>
      <c r="OR69" s="43" t="n">
        <v>309</v>
      </c>
      <c r="OS69" s="43" t="n">
        <v>2</v>
      </c>
      <c r="OT69" s="46" t="n">
        <v>8261</v>
      </c>
      <c r="OU69" s="46" t="n">
        <v>18883</v>
      </c>
      <c r="OV69" s="46" t="n">
        <v>1031</v>
      </c>
      <c r="OW69" s="43" t="n">
        <v>70</v>
      </c>
      <c r="OX69" s="43" t="n">
        <v>64</v>
      </c>
      <c r="OY69" s="43" t="n">
        <v>3</v>
      </c>
      <c r="OZ69" s="43" t="n">
        <v>344</v>
      </c>
      <c r="PA69" s="43" t="n">
        <v>623</v>
      </c>
      <c r="PC69" s="43" t="n">
        <v>26</v>
      </c>
      <c r="PD69" s="43" t="n">
        <v>2</v>
      </c>
      <c r="PG69" s="46" t="n">
        <v>30217</v>
      </c>
      <c r="PH69" s="46" t="n">
        <v>3148</v>
      </c>
      <c r="PI69" s="43" t="n">
        <v>649</v>
      </c>
      <c r="PJ69" s="43" t="n">
        <v>75</v>
      </c>
      <c r="PK69" s="46" t="n">
        <v>1326</v>
      </c>
      <c r="PL69" s="46" t="n">
        <v>28242</v>
      </c>
      <c r="PM69" s="46" t="n">
        <v>1415</v>
      </c>
      <c r="PN69" s="43" t="n">
        <v>358</v>
      </c>
      <c r="PO69" s="43" t="n">
        <v>8</v>
      </c>
      <c r="PP69" s="46" t="n">
        <v>202845</v>
      </c>
      <c r="PQ69" s="46" t="n">
        <v>2405</v>
      </c>
      <c r="PR69" s="43" t="n">
        <v>19</v>
      </c>
      <c r="PS69" s="43" t="n">
        <v>0</v>
      </c>
      <c r="PT69" s="43" t="n">
        <v>2</v>
      </c>
      <c r="PV69" s="43" t="n">
        <v>2</v>
      </c>
      <c r="PW69" s="43" t="n">
        <v>15</v>
      </c>
      <c r="PY69" s="43" t="n">
        <v>1</v>
      </c>
      <c r="PZ69" s="43" t="n">
        <v>0.1</v>
      </c>
      <c r="QC69" s="43" t="n">
        <v>349</v>
      </c>
      <c r="QD69" s="43" t="n">
        <v>4</v>
      </c>
      <c r="QE69" s="43" t="n">
        <v>6</v>
      </c>
      <c r="QF69" s="43" t="n">
        <v>1</v>
      </c>
      <c r="QG69" s="43" t="n">
        <v>126</v>
      </c>
      <c r="QH69" s="43" t="n">
        <v>217</v>
      </c>
      <c r="QI69" s="43" t="n">
        <v>5</v>
      </c>
      <c r="QJ69" s="43" t="n">
        <v>34</v>
      </c>
      <c r="QK69" s="43" t="n">
        <v>0.6</v>
      </c>
      <c r="QL69" s="46" t="n">
        <v>17000</v>
      </c>
      <c r="QM69" s="46" t="n">
        <v>1666</v>
      </c>
      <c r="QN69" s="43" t="n">
        <v>541</v>
      </c>
      <c r="QO69" s="43" t="n">
        <v>14</v>
      </c>
      <c r="QP69" s="43" t="n">
        <v>19</v>
      </c>
      <c r="QQ69" s="43" t="n">
        <v>1</v>
      </c>
      <c r="QR69" s="43" t="n">
        <v>60</v>
      </c>
      <c r="QS69" s="43" t="n">
        <v>462</v>
      </c>
      <c r="QT69" s="43" t="n">
        <v>27</v>
      </c>
      <c r="QU69" s="43" t="n">
        <v>79</v>
      </c>
      <c r="QV69" s="43" t="n">
        <v>3</v>
      </c>
      <c r="QW69" s="46" t="n">
        <v>9653</v>
      </c>
      <c r="QX69" s="46" t="n">
        <v>1414</v>
      </c>
      <c r="QY69" s="46" t="n">
        <v>8904</v>
      </c>
      <c r="QZ69" s="43" t="n">
        <v>474</v>
      </c>
      <c r="RA69" s="43" t="n">
        <v>57</v>
      </c>
      <c r="RB69" s="43" t="n">
        <v>8</v>
      </c>
      <c r="RC69" s="43" t="n">
        <v>585</v>
      </c>
      <c r="RD69" s="46" t="n">
        <v>8262</v>
      </c>
      <c r="RE69" s="43" t="n">
        <v>140</v>
      </c>
      <c r="RF69" s="46" t="n">
        <v>1029</v>
      </c>
      <c r="RG69" s="43" t="n">
        <v>7</v>
      </c>
      <c r="RH69" s="46" t="n">
        <v>109724</v>
      </c>
      <c r="RI69" s="46" t="n">
        <v>12677</v>
      </c>
      <c r="RJ69" s="43" t="n">
        <v>253</v>
      </c>
      <c r="RK69" s="43" t="n">
        <v>16</v>
      </c>
      <c r="RL69" s="43" t="n">
        <v>1</v>
      </c>
      <c r="RN69" s="43" t="n">
        <v>25</v>
      </c>
      <c r="RO69" s="43" t="n">
        <v>227</v>
      </c>
      <c r="RQ69" s="43" t="n">
        <v>50</v>
      </c>
      <c r="RR69" s="43" t="n">
        <v>0.2</v>
      </c>
      <c r="RS69" s="46" t="n">
        <v>12738</v>
      </c>
      <c r="RT69" s="46" t="n">
        <v>2497</v>
      </c>
      <c r="SF69" s="43" t="n">
        <v>331</v>
      </c>
      <c r="SG69" s="43" t="n">
        <v>33</v>
      </c>
      <c r="SH69" s="43" t="n">
        <v>2</v>
      </c>
      <c r="SJ69" s="43" t="n">
        <v>61</v>
      </c>
      <c r="SK69" s="43" t="n">
        <v>268</v>
      </c>
      <c r="SL69" s="43" t="n">
        <v>3</v>
      </c>
      <c r="SM69" s="43" t="n">
        <v>65</v>
      </c>
      <c r="SN69" s="43" t="n">
        <v>0.4</v>
      </c>
      <c r="SQ69" s="46" t="n">
        <v>2076</v>
      </c>
      <c r="SR69" s="43" t="n">
        <v>277</v>
      </c>
      <c r="SS69" s="43" t="n">
        <v>11</v>
      </c>
      <c r="ST69" s="43" t="n">
        <v>1</v>
      </c>
      <c r="SU69" s="43" t="n">
        <v>167</v>
      </c>
      <c r="SV69" s="46" t="n">
        <v>1898</v>
      </c>
      <c r="SW69" s="43" t="n">
        <v>1</v>
      </c>
      <c r="SX69" s="43" t="n">
        <v>210</v>
      </c>
      <c r="SY69" s="43" t="n">
        <v>1</v>
      </c>
      <c r="SZ69" s="46" t="n">
        <v>220000</v>
      </c>
      <c r="TA69" s="46" t="n">
        <v>22244</v>
      </c>
      <c r="TB69" s="43" t="n">
        <v>665</v>
      </c>
      <c r="TC69" s="43" t="n">
        <v>109</v>
      </c>
      <c r="TD69" s="43" t="n">
        <v>1</v>
      </c>
      <c r="TF69" s="43" t="n">
        <v>103</v>
      </c>
      <c r="TG69" s="43" t="n">
        <v>561</v>
      </c>
      <c r="TH69" s="43" t="n">
        <v>20</v>
      </c>
      <c r="TI69" s="43" t="n">
        <v>156</v>
      </c>
      <c r="TJ69" s="43" t="n">
        <v>0.2</v>
      </c>
      <c r="TK69" s="2"/>
      <c r="TM69" s="46" t="n">
        <v>1755</v>
      </c>
      <c r="TN69" s="43" t="n">
        <v>20</v>
      </c>
      <c r="TO69" s="43" t="n">
        <v>79</v>
      </c>
      <c r="TP69" s="43" t="n">
        <v>6</v>
      </c>
      <c r="TQ69" s="43" t="n">
        <v>269</v>
      </c>
      <c r="TR69" s="46" t="n">
        <v>1407</v>
      </c>
      <c r="TS69" s="43" t="n">
        <v>90</v>
      </c>
      <c r="TT69" s="43" t="n">
        <v>168</v>
      </c>
      <c r="TU69" s="43" t="n">
        <v>8</v>
      </c>
      <c r="TV69" s="46" t="n">
        <v>26193</v>
      </c>
      <c r="TW69" s="46" t="n">
        <v>2513</v>
      </c>
      <c r="TX69" s="43" t="n">
        <v>465</v>
      </c>
      <c r="TY69" s="43" t="n">
        <v>19</v>
      </c>
      <c r="TZ69" s="43" t="n">
        <v>9</v>
      </c>
      <c r="UB69" s="43" t="n">
        <v>45</v>
      </c>
      <c r="UC69" s="43" t="n">
        <v>411</v>
      </c>
      <c r="UD69" s="43" t="n">
        <v>11</v>
      </c>
      <c r="UE69" s="43" t="n">
        <v>385</v>
      </c>
      <c r="UF69" s="43" t="n">
        <v>7</v>
      </c>
      <c r="UG69" s="46" t="n">
        <v>11664</v>
      </c>
      <c r="UH69" s="46" t="n">
        <v>9661</v>
      </c>
      <c r="UT69" s="43" t="n">
        <v>123</v>
      </c>
      <c r="UU69" s="43" t="n">
        <v>35</v>
      </c>
      <c r="UV69" s="43" t="n">
        <v>12</v>
      </c>
      <c r="UW69" s="43" t="n">
        <v>3</v>
      </c>
      <c r="UX69" s="43" t="n">
        <v>33</v>
      </c>
      <c r="UY69" s="43" t="n">
        <v>78</v>
      </c>
      <c r="UZ69" s="43" t="n">
        <v>1</v>
      </c>
      <c r="VA69" s="43" t="n">
        <v>0.7</v>
      </c>
      <c r="VB69" s="43" t="n">
        <v>0.07</v>
      </c>
      <c r="VC69" s="46" t="n">
        <v>3610</v>
      </c>
      <c r="VD69" s="43" t="n">
        <v>22</v>
      </c>
      <c r="VE69" s="43" t="n">
        <v>367</v>
      </c>
      <c r="VF69" s="43" t="n">
        <v>18</v>
      </c>
      <c r="VG69" s="43" t="n">
        <v>11</v>
      </c>
      <c r="VH69" s="43" t="n">
        <v>4</v>
      </c>
      <c r="VI69" s="43" t="n">
        <v>18</v>
      </c>
      <c r="VJ69" s="43" t="n">
        <v>338</v>
      </c>
      <c r="VL69" s="43" t="n">
        <v>9</v>
      </c>
      <c r="VM69" s="43" t="n">
        <v>0.3</v>
      </c>
      <c r="VP69" s="43" t="n">
        <v>178</v>
      </c>
      <c r="VQ69" s="43" t="n">
        <v>2</v>
      </c>
      <c r="VR69" s="43" t="n">
        <v>5</v>
      </c>
      <c r="VT69" s="43" t="n">
        <v>38</v>
      </c>
      <c r="VU69" s="43" t="n">
        <v>135</v>
      </c>
      <c r="VV69" s="43" t="n">
        <v>5</v>
      </c>
      <c r="VW69" s="43" t="n">
        <v>8</v>
      </c>
      <c r="VX69" s="43" t="n">
        <v>0.2</v>
      </c>
      <c r="VY69" s="46" t="n">
        <v>3248</v>
      </c>
      <c r="VZ69" s="43" t="n">
        <v>152</v>
      </c>
      <c r="WA69" s="43" t="n">
        <v>19</v>
      </c>
      <c r="WE69" s="43" t="n">
        <v>13</v>
      </c>
      <c r="WF69" s="43" t="n">
        <v>6</v>
      </c>
      <c r="WH69" s="43" t="n">
        <v>35</v>
      </c>
      <c r="WL69" s="43" t="n">
        <v>9</v>
      </c>
      <c r="WP69" s="43" t="n">
        <v>1</v>
      </c>
      <c r="WQ69" s="43" t="n">
        <v>8</v>
      </c>
      <c r="WS69" s="43" t="n">
        <v>0.3</v>
      </c>
      <c r="WU69" s="46" t="n">
        <v>1656</v>
      </c>
      <c r="WV69" s="43" t="n">
        <v>57</v>
      </c>
      <c r="WW69" s="43" t="n">
        <v>5</v>
      </c>
      <c r="XA69" s="43" t="n">
        <v>2</v>
      </c>
      <c r="XB69" s="43" t="n">
        <v>3</v>
      </c>
      <c r="XD69" s="43" t="n">
        <v>6</v>
      </c>
      <c r="XH69" s="43" t="n">
        <v>662</v>
      </c>
      <c r="XI69" s="43" t="n">
        <v>78</v>
      </c>
      <c r="XJ69" s="43" t="n">
        <v>6</v>
      </c>
      <c r="XL69" s="43" t="n">
        <v>46</v>
      </c>
      <c r="XM69" s="43" t="n">
        <v>610</v>
      </c>
      <c r="XN69" s="43" t="n">
        <v>16</v>
      </c>
      <c r="XO69" s="43" t="n">
        <v>35</v>
      </c>
      <c r="XP69" s="43" t="n">
        <v>0.3</v>
      </c>
      <c r="XQ69" s="2"/>
      <c r="XR69" s="2"/>
      <c r="XS69" s="43" t="n">
        <v>457</v>
      </c>
      <c r="XT69" s="43" t="n">
        <v>115</v>
      </c>
      <c r="XU69" s="43" t="n">
        <v>2</v>
      </c>
      <c r="XW69" s="43" t="n">
        <v>30</v>
      </c>
      <c r="XX69" s="43" t="n">
        <v>425</v>
      </c>
      <c r="XY69" s="43" t="n">
        <v>8</v>
      </c>
      <c r="XZ69" s="43" t="n">
        <v>14</v>
      </c>
      <c r="YA69" s="43" t="n">
        <v>0.06</v>
      </c>
      <c r="YB69" s="2"/>
      <c r="YZ69" s="43" t="n">
        <v>216</v>
      </c>
      <c r="ZA69" s="43" t="n">
        <v>69</v>
      </c>
      <c r="ZB69" s="43" t="n">
        <v>4</v>
      </c>
      <c r="ZC69" s="43" t="n">
        <v>3</v>
      </c>
      <c r="ZD69" s="43" t="n">
        <v>33</v>
      </c>
      <c r="ZE69" s="43" t="n">
        <v>179</v>
      </c>
      <c r="ZF69" s="43" t="n">
        <v>5</v>
      </c>
      <c r="ZG69" s="43" t="n">
        <v>33</v>
      </c>
      <c r="ZH69" s="43" t="n">
        <v>0.6</v>
      </c>
      <c r="ZI69" s="46" t="n">
        <v>9618</v>
      </c>
      <c r="ZJ69" s="46" t="n">
        <v>1474</v>
      </c>
      <c r="ZK69" s="46" t="n">
        <v>1319</v>
      </c>
      <c r="ZL69" s="43" t="n">
        <v>11</v>
      </c>
      <c r="ZM69" s="43" t="n">
        <v>38</v>
      </c>
      <c r="ZN69" s="43" t="n">
        <v>1</v>
      </c>
      <c r="ZO69" s="43" t="n">
        <v>28</v>
      </c>
      <c r="ZP69" s="46" t="n">
        <v>1253</v>
      </c>
      <c r="ZQ69" s="43" t="n">
        <v>16</v>
      </c>
      <c r="ZR69" s="43" t="n">
        <v>30</v>
      </c>
      <c r="ZS69" s="43" t="n">
        <v>0.9</v>
      </c>
      <c r="ZT69" s="46" t="n">
        <v>5864</v>
      </c>
      <c r="ZU69" s="43" t="n">
        <v>134</v>
      </c>
      <c r="ZV69" s="43" t="n">
        <v>700</v>
      </c>
      <c r="ZW69" s="43" t="n">
        <v>138</v>
      </c>
      <c r="ZX69" s="43" t="n">
        <v>13</v>
      </c>
      <c r="ZY69" s="43" t="n">
        <v>5</v>
      </c>
      <c r="ZZ69" s="43" t="n">
        <v>53</v>
      </c>
      <c r="AAA69" s="43" t="n">
        <v>634</v>
      </c>
      <c r="AAB69" s="43" t="n">
        <v>11</v>
      </c>
      <c r="AAC69" s="43" t="n">
        <v>74</v>
      </c>
      <c r="AAD69" s="43" t="n">
        <v>1</v>
      </c>
      <c r="AAE69" s="46" t="n">
        <v>40000</v>
      </c>
      <c r="AAF69" s="46" t="n">
        <v>4233</v>
      </c>
      <c r="AAG69" s="43" t="n">
        <v>188</v>
      </c>
      <c r="AAH69" s="43" t="n">
        <v>14</v>
      </c>
      <c r="AAI69" s="43" t="n">
        <v>2</v>
      </c>
      <c r="AAK69" s="43" t="n">
        <v>39</v>
      </c>
      <c r="AAL69" s="43" t="n">
        <v>147</v>
      </c>
      <c r="AAM69" s="43" t="n">
        <v>6</v>
      </c>
      <c r="AAN69" s="43" t="n">
        <v>47</v>
      </c>
      <c r="AAO69" s="43" t="n">
        <v>0.5</v>
      </c>
      <c r="AAP69" s="46" t="n">
        <v>2762</v>
      </c>
      <c r="AAQ69" s="43" t="n">
        <v>692</v>
      </c>
      <c r="AAR69" s="43" t="n">
        <v>641</v>
      </c>
      <c r="AAS69" s="43" t="n">
        <v>57</v>
      </c>
      <c r="AAT69" s="43" t="n">
        <v>7</v>
      </c>
      <c r="AAV69" s="43" t="n">
        <v>44</v>
      </c>
      <c r="AAW69" s="43" t="n">
        <v>590</v>
      </c>
      <c r="AAX69" s="43" t="n">
        <v>11</v>
      </c>
      <c r="AAY69" s="43" t="n">
        <v>63</v>
      </c>
      <c r="AAZ69" s="43" t="n">
        <v>0.7</v>
      </c>
      <c r="ABA69" s="46" t="n">
        <v>45000</v>
      </c>
      <c r="ABB69" s="46" t="n">
        <v>4438</v>
      </c>
      <c r="ABC69" s="43" t="n">
        <v>833</v>
      </c>
      <c r="ABD69" s="43" t="n">
        <v>11</v>
      </c>
      <c r="ABE69" s="43" t="n">
        <v>8</v>
      </c>
      <c r="ABF69" s="43" t="n">
        <v>1</v>
      </c>
      <c r="ABG69" s="43" t="n">
        <v>62</v>
      </c>
      <c r="ABH69" s="43" t="n">
        <v>763</v>
      </c>
      <c r="ABI69" s="43" t="n">
        <v>30</v>
      </c>
      <c r="ABJ69" s="43" t="n">
        <v>281</v>
      </c>
      <c r="ABK69" s="43" t="n">
        <v>3</v>
      </c>
      <c r="ABL69" s="46" t="n">
        <v>4929</v>
      </c>
      <c r="ABM69" s="46" t="n">
        <v>1663</v>
      </c>
      <c r="ABN69" s="6" t="n">
        <v>965</v>
      </c>
      <c r="ABO69" s="47" t="n">
        <v>101</v>
      </c>
      <c r="ABP69" s="6" t="n">
        <v>19</v>
      </c>
      <c r="ABQ69" s="48" t="n">
        <v>4</v>
      </c>
      <c r="ABR69" s="6" t="n">
        <v>37</v>
      </c>
      <c r="ABS69" s="6" t="n">
        <v>909</v>
      </c>
      <c r="ABT69" s="6" t="n">
        <v>80</v>
      </c>
      <c r="ABU69" s="6" t="n">
        <v>239</v>
      </c>
      <c r="ABV69" s="6" t="n">
        <v>5</v>
      </c>
      <c r="ABW69" s="2"/>
      <c r="ABX69" s="2"/>
      <c r="ABY69" s="6" t="n">
        <v>843</v>
      </c>
      <c r="ABZ69" s="47" t="n">
        <v>32</v>
      </c>
      <c r="ACA69" s="6" t="n">
        <v>15</v>
      </c>
      <c r="ACB69" s="48" t="n">
        <v>2</v>
      </c>
      <c r="ACC69" s="6" t="n">
        <v>8</v>
      </c>
      <c r="ACD69" s="6" t="n">
        <v>820</v>
      </c>
      <c r="ACE69" s="6" t="n">
        <v>11</v>
      </c>
      <c r="ACF69" s="6" t="n">
        <v>310</v>
      </c>
      <c r="ACG69" s="6" t="n">
        <v>6</v>
      </c>
      <c r="ACH69" s="8" t="n">
        <v>25599</v>
      </c>
      <c r="ACI69" s="8" t="n">
        <v>9403</v>
      </c>
      <c r="ACJ69" s="8" t="n">
        <v>1108</v>
      </c>
      <c r="ACK69" s="47" t="n">
        <v>11</v>
      </c>
      <c r="ACL69" s="6" t="n">
        <v>19</v>
      </c>
      <c r="ACM69" s="48" t="n">
        <v>4</v>
      </c>
      <c r="ACN69" s="6" t="n">
        <v>62</v>
      </c>
      <c r="ACO69" s="8" t="n">
        <v>1027</v>
      </c>
      <c r="ACP69" s="6" t="n">
        <v>14</v>
      </c>
      <c r="ACQ69" s="6" t="n">
        <v>835</v>
      </c>
      <c r="ACR69" s="6" t="n">
        <v>14</v>
      </c>
      <c r="ACS69" s="8" t="n">
        <v>21866</v>
      </c>
      <c r="ACT69" s="8" t="n">
        <v>16484</v>
      </c>
      <c r="ACU69" s="6" t="n">
        <v>542</v>
      </c>
      <c r="ACV69" s="47" t="n">
        <v>9</v>
      </c>
      <c r="ACW69" s="6" t="n">
        <v>1</v>
      </c>
      <c r="ACX69" s="6"/>
      <c r="ACY69" s="6" t="n">
        <v>16</v>
      </c>
      <c r="ACZ69" s="6" t="n">
        <v>525</v>
      </c>
      <c r="ADA69" s="6" t="n">
        <v>5</v>
      </c>
      <c r="ADB69" s="6" t="n">
        <v>287</v>
      </c>
      <c r="ADC69" s="6" t="n">
        <v>0.5</v>
      </c>
      <c r="ADD69" s="8" t="n">
        <v>21453</v>
      </c>
      <c r="ADE69" s="8" t="n">
        <v>11374</v>
      </c>
      <c r="ADF69" s="8" t="n">
        <v>4735</v>
      </c>
      <c r="ADG69" s="47" t="n">
        <v>192</v>
      </c>
      <c r="ADH69" s="6" t="n">
        <v>78</v>
      </c>
      <c r="ADI69" s="48" t="n">
        <v>11</v>
      </c>
      <c r="ADJ69" s="6" t="n">
        <v>121</v>
      </c>
      <c r="ADK69" s="8" t="n">
        <v>4536</v>
      </c>
      <c r="ADL69" s="6" t="n">
        <v>84</v>
      </c>
      <c r="ADM69" s="6" t="n">
        <v>442</v>
      </c>
      <c r="ADN69" s="6" t="n">
        <v>7</v>
      </c>
      <c r="ADO69" s="8" t="n">
        <v>85014</v>
      </c>
      <c r="ADP69" s="8" t="n">
        <v>7939</v>
      </c>
      <c r="ADQ69" s="6" t="n">
        <v>534</v>
      </c>
      <c r="ADR69" s="47" t="n">
        <v>49</v>
      </c>
      <c r="ADS69" s="6" t="n">
        <v>2</v>
      </c>
      <c r="ADT69" s="48" t="n">
        <v>1</v>
      </c>
      <c r="ADU69" s="6" t="n">
        <v>8</v>
      </c>
      <c r="ADV69" s="6" t="n">
        <v>524</v>
      </c>
      <c r="ADW69" s="6" t="n">
        <v>3</v>
      </c>
      <c r="ADX69" s="6" t="n">
        <v>98</v>
      </c>
      <c r="ADY69" s="6" t="n">
        <v>0.4</v>
      </c>
      <c r="ADZ69" s="8" t="n">
        <v>16191</v>
      </c>
      <c r="AEA69" s="8" t="n">
        <v>2966</v>
      </c>
      <c r="AEB69" s="6" t="n">
        <v>744</v>
      </c>
      <c r="AEC69" s="47" t="n">
        <v>11</v>
      </c>
      <c r="AED69" s="6" t="n">
        <v>38</v>
      </c>
      <c r="AEE69" s="48" t="n">
        <v>4</v>
      </c>
      <c r="AEF69" s="6" t="n">
        <v>67</v>
      </c>
      <c r="AEG69" s="6" t="n">
        <v>639</v>
      </c>
      <c r="AEH69" s="6" t="n">
        <v>17</v>
      </c>
      <c r="AEI69" s="6" t="n">
        <v>77</v>
      </c>
      <c r="AEJ69" s="6" t="n">
        <v>4</v>
      </c>
      <c r="AEK69" s="8" t="n">
        <v>22282</v>
      </c>
      <c r="AEL69" s="8" t="n">
        <v>2307</v>
      </c>
      <c r="AEM69" s="8" t="n">
        <v>1021</v>
      </c>
      <c r="AEN69" s="47" t="n">
        <v>24</v>
      </c>
      <c r="AEO69" s="6" t="n">
        <v>30</v>
      </c>
      <c r="AEP69" s="48" t="n">
        <v>2</v>
      </c>
      <c r="AEQ69" s="6" t="n">
        <v>102</v>
      </c>
      <c r="AER69" s="6" t="n">
        <v>889</v>
      </c>
      <c r="AES69" s="6" t="n">
        <v>30</v>
      </c>
      <c r="AET69" s="6" t="n">
        <v>491</v>
      </c>
      <c r="AEU69" s="6" t="n">
        <v>14</v>
      </c>
      <c r="AEV69" s="8" t="n">
        <v>28253</v>
      </c>
      <c r="AEW69" s="8" t="n">
        <v>13590</v>
      </c>
      <c r="AEX69" s="8" t="n">
        <v>1222</v>
      </c>
      <c r="AEY69" s="47" t="n">
        <v>40</v>
      </c>
      <c r="AEZ69" s="6" t="n">
        <v>16</v>
      </c>
      <c r="AFA69" s="48" t="n">
        <v>1</v>
      </c>
      <c r="AFB69" s="6" t="n">
        <v>130</v>
      </c>
      <c r="AFC69" s="8" t="n">
        <v>1076</v>
      </c>
      <c r="AFD69" s="6" t="n">
        <v>36</v>
      </c>
      <c r="AFE69" s="6" t="n">
        <v>298</v>
      </c>
      <c r="AFF69" s="6" t="n">
        <v>4</v>
      </c>
      <c r="AFG69" s="8" t="n">
        <v>11464</v>
      </c>
      <c r="AFH69" s="8" t="n">
        <v>2793</v>
      </c>
      <c r="AFI69" s="6" t="n">
        <v>674</v>
      </c>
      <c r="AFJ69" s="47" t="n">
        <v>20</v>
      </c>
      <c r="AFK69" s="6" t="n">
        <v>29</v>
      </c>
      <c r="AFL69" s="48" t="n">
        <v>6</v>
      </c>
      <c r="AFM69" s="6" t="n">
        <v>47</v>
      </c>
      <c r="AFN69" s="6" t="n">
        <v>598</v>
      </c>
      <c r="AFO69" s="6" t="n">
        <v>4</v>
      </c>
      <c r="AFP69" s="6" t="n">
        <v>205</v>
      </c>
      <c r="AFQ69" s="6" t="n">
        <v>9</v>
      </c>
      <c r="AFR69" s="8" t="n">
        <v>5934</v>
      </c>
      <c r="AFS69" s="8" t="n">
        <v>1809</v>
      </c>
      <c r="AFT69" s="6" t="n">
        <v>233</v>
      </c>
      <c r="AFU69" s="47" t="n">
        <v>19</v>
      </c>
      <c r="AFV69" s="6" t="n">
        <v>2</v>
      </c>
      <c r="AFW69" s="6"/>
      <c r="AFX69" s="6" t="n">
        <v>1</v>
      </c>
      <c r="AFY69" s="6" t="n">
        <v>230</v>
      </c>
      <c r="AFZ69" s="6" t="n">
        <v>4</v>
      </c>
      <c r="AGA69" s="6" t="n">
        <v>371</v>
      </c>
      <c r="AGB69" s="6" t="n">
        <v>3</v>
      </c>
      <c r="AGC69" s="8" t="n">
        <v>1722</v>
      </c>
      <c r="AGD69" s="8" t="n">
        <v>2742</v>
      </c>
      <c r="AGE69" s="8" t="n">
        <v>2200</v>
      </c>
      <c r="AGF69" s="47" t="n">
        <v>292</v>
      </c>
      <c r="AGG69" s="6" t="n">
        <v>58</v>
      </c>
      <c r="AGH69" s="48" t="n">
        <v>7</v>
      </c>
      <c r="AGI69" s="6" t="n">
        <v>118</v>
      </c>
      <c r="AGJ69" s="8" t="n">
        <v>2024</v>
      </c>
      <c r="AGK69" s="6" t="n">
        <v>101</v>
      </c>
      <c r="AGL69" s="6" t="n">
        <v>252</v>
      </c>
      <c r="AGM69" s="6" t="n">
        <v>7</v>
      </c>
      <c r="AGN69" s="8" t="n">
        <v>8552</v>
      </c>
      <c r="AGO69" s="6" t="n">
        <v>979</v>
      </c>
      <c r="AGP69" s="8" t="n">
        <v>4057</v>
      </c>
      <c r="AGQ69" s="47" t="n">
        <v>193</v>
      </c>
      <c r="AGR69" s="6" t="n">
        <v>176</v>
      </c>
      <c r="AGS69" s="48" t="n">
        <v>25</v>
      </c>
      <c r="AGT69" s="6" t="n">
        <v>406</v>
      </c>
      <c r="AGU69" s="8" t="n">
        <v>3475</v>
      </c>
      <c r="AGV69" s="6" t="n">
        <v>179</v>
      </c>
      <c r="AGW69" s="6" t="n">
        <v>211</v>
      </c>
      <c r="AGX69" s="6" t="n">
        <v>9</v>
      </c>
      <c r="AGY69" s="8" t="n">
        <v>40987</v>
      </c>
      <c r="AGZ69" s="8" t="n">
        <v>2131</v>
      </c>
      <c r="AHA69" s="6" t="n">
        <v>549</v>
      </c>
      <c r="AHB69" s="47" t="n">
        <v>18</v>
      </c>
      <c r="AHC69" s="6" t="n">
        <v>22</v>
      </c>
      <c r="AHD69" s="48" t="n">
        <v>2</v>
      </c>
      <c r="AHE69" s="6" t="n">
        <v>39</v>
      </c>
      <c r="AHF69" s="6" t="n">
        <v>488</v>
      </c>
      <c r="AHG69" s="6" t="n">
        <v>26</v>
      </c>
      <c r="AHH69" s="6" t="n">
        <v>79</v>
      </c>
      <c r="AHI69" s="6" t="n">
        <v>3</v>
      </c>
      <c r="AHJ69" s="8" t="n">
        <v>15899</v>
      </c>
      <c r="AHK69" s="8" t="n">
        <v>2288</v>
      </c>
      <c r="AHL69" s="6" t="n">
        <v>570</v>
      </c>
      <c r="AHM69" s="47" t="n">
        <v>15</v>
      </c>
      <c r="AHN69" s="6" t="n">
        <v>23</v>
      </c>
      <c r="AHO69" s="48" t="n">
        <v>5</v>
      </c>
      <c r="AHP69" s="6" t="n">
        <v>30</v>
      </c>
      <c r="AHQ69" s="6" t="n">
        <v>517</v>
      </c>
      <c r="AHR69" s="6" t="n">
        <v>15</v>
      </c>
      <c r="AHS69" s="6" t="n">
        <v>274</v>
      </c>
      <c r="AHT69" s="6" t="n">
        <v>11</v>
      </c>
      <c r="AHU69" s="8" t="n">
        <v>5291</v>
      </c>
      <c r="AHV69" s="8" t="n">
        <v>2540</v>
      </c>
      <c r="AHW69" s="6" t="n">
        <v>377</v>
      </c>
      <c r="AHX69" s="47" t="n">
        <v>16</v>
      </c>
      <c r="AHY69" s="6" t="n">
        <v>21</v>
      </c>
      <c r="AHZ69" s="48" t="n">
        <v>1</v>
      </c>
      <c r="AIA69" s="6" t="n">
        <v>116</v>
      </c>
      <c r="AIB69" s="6" t="n">
        <v>240</v>
      </c>
      <c r="AIC69" s="6" t="n">
        <v>7</v>
      </c>
      <c r="AID69" s="6" t="n">
        <v>131</v>
      </c>
      <c r="AIE69" s="6" t="n">
        <v>7</v>
      </c>
      <c r="AIF69" s="8" t="n">
        <v>2571</v>
      </c>
      <c r="AIG69" s="6" t="n">
        <v>893</v>
      </c>
      <c r="AIH69" s="8" t="n">
        <v>16558</v>
      </c>
      <c r="AII69" s="95" t="n">
        <v>1133</v>
      </c>
      <c r="AIJ69" s="6" t="n">
        <v>322</v>
      </c>
      <c r="AIK69" s="48" t="n">
        <v>45</v>
      </c>
      <c r="AIL69" s="8" t="n">
        <v>3534</v>
      </c>
      <c r="AIM69" s="8" t="n">
        <v>12702</v>
      </c>
      <c r="AIN69" s="6" t="n">
        <v>426</v>
      </c>
      <c r="AIO69" s="6" t="n">
        <v>439</v>
      </c>
      <c r="AIP69" s="6" t="n">
        <v>9</v>
      </c>
      <c r="AIQ69" s="8" t="n">
        <v>330901</v>
      </c>
      <c r="AIR69" s="8" t="n">
        <v>8767</v>
      </c>
      <c r="AIS69" s="8" t="n">
        <v>12056</v>
      </c>
      <c r="AIT69" s="47" t="n">
        <v>926</v>
      </c>
      <c r="AIU69" s="6" t="n">
        <v>553</v>
      </c>
      <c r="AIV69" s="48" t="n">
        <v>67</v>
      </c>
      <c r="AIW69" s="6" t="n">
        <v>127</v>
      </c>
      <c r="AIX69" s="8" t="n">
        <v>11376</v>
      </c>
      <c r="AIY69" s="6" t="n">
        <v>296</v>
      </c>
      <c r="AIZ69" s="6" t="n">
        <v>57</v>
      </c>
      <c r="AJA69" s="6" t="n">
        <v>3</v>
      </c>
      <c r="AJB69" s="8" t="n">
        <v>54824</v>
      </c>
      <c r="AJC69" s="6" t="n">
        <v>258</v>
      </c>
      <c r="AJD69" s="8" t="n">
        <v>11730</v>
      </c>
      <c r="AJE69" s="47" t="n">
        <v>452</v>
      </c>
      <c r="AJF69" s="6" t="n">
        <v>311</v>
      </c>
      <c r="AJG69" s="48" t="n">
        <v>16</v>
      </c>
      <c r="AJH69" s="6" t="n">
        <v>140</v>
      </c>
      <c r="AJI69" s="8" t="n">
        <v>11279</v>
      </c>
      <c r="AJJ69" s="6" t="n">
        <v>270</v>
      </c>
      <c r="AJK69" s="8" t="n">
        <v>1150</v>
      </c>
      <c r="AJL69" s="6" t="n">
        <v>31</v>
      </c>
      <c r="AJM69" s="8" t="n">
        <v>110000</v>
      </c>
      <c r="AJN69" s="8" t="n">
        <v>10788</v>
      </c>
      <c r="AJO69" s="8" t="n">
        <v>5795</v>
      </c>
      <c r="AJP69" s="47" t="n">
        <v>108</v>
      </c>
      <c r="AJQ69" s="6" t="n">
        <v>41</v>
      </c>
      <c r="AJR69" s="48" t="n">
        <v>6</v>
      </c>
      <c r="AJS69" s="8" t="n">
        <v>2432</v>
      </c>
      <c r="AJT69" s="8" t="n">
        <v>3322</v>
      </c>
      <c r="AJU69" s="6" t="n">
        <v>96</v>
      </c>
      <c r="AJV69" s="6" t="n">
        <v>227</v>
      </c>
      <c r="AJW69" s="6" t="n">
        <v>2</v>
      </c>
      <c r="AJX69" s="8" t="n">
        <v>303536</v>
      </c>
      <c r="AJY69" s="8" t="n">
        <v>11903</v>
      </c>
      <c r="AJZ69" s="8" t="n">
        <v>5364</v>
      </c>
      <c r="AKA69" s="47" t="n">
        <v>370</v>
      </c>
      <c r="AKB69" s="6" t="n">
        <v>174</v>
      </c>
      <c r="AKC69" s="48" t="n">
        <v>16</v>
      </c>
      <c r="AKD69" s="6" t="n">
        <v>25</v>
      </c>
      <c r="AKE69" s="8" t="n">
        <v>5165</v>
      </c>
      <c r="AKF69" s="6" t="n">
        <v>165</v>
      </c>
      <c r="AKG69" s="8" t="n">
        <v>1086</v>
      </c>
      <c r="AKH69" s="6" t="n">
        <v>35</v>
      </c>
      <c r="AKI69" s="8" t="n">
        <v>30213</v>
      </c>
      <c r="AKJ69" s="8" t="n">
        <v>6119</v>
      </c>
      <c r="AKK69" s="8" t="n">
        <v>3747</v>
      </c>
      <c r="AKL69" s="47" t="n">
        <v>101</v>
      </c>
      <c r="AKM69" s="6" t="n">
        <v>191</v>
      </c>
      <c r="AKN69" s="48" t="n">
        <v>11</v>
      </c>
      <c r="AKO69" s="6" t="n">
        <v>100</v>
      </c>
      <c r="AKP69" s="8" t="n">
        <v>3456</v>
      </c>
      <c r="AKQ69" s="6" t="n">
        <v>156</v>
      </c>
      <c r="AKR69" s="6" t="n">
        <v>212</v>
      </c>
      <c r="AKS69" s="6" t="n">
        <v>11</v>
      </c>
      <c r="AKT69" s="8" t="n">
        <v>13039</v>
      </c>
      <c r="AKU69" s="6" t="n">
        <v>739</v>
      </c>
      <c r="AKV69" s="8" t="n">
        <v>2843</v>
      </c>
      <c r="AKW69" s="47" t="n">
        <v>39</v>
      </c>
      <c r="AKX69" s="6" t="n">
        <v>41</v>
      </c>
      <c r="AKY69" s="48" t="n">
        <v>5</v>
      </c>
      <c r="AKZ69" s="6" t="n">
        <v>500</v>
      </c>
      <c r="ALA69" s="8" t="n">
        <v>2302</v>
      </c>
      <c r="ALB69" s="6" t="n">
        <v>33</v>
      </c>
      <c r="ALC69" s="8" t="n">
        <v>4542</v>
      </c>
      <c r="ALD69" s="6" t="n">
        <v>65</v>
      </c>
      <c r="ALE69" s="8" t="n">
        <v>24291</v>
      </c>
      <c r="ALF69" s="8" t="n">
        <v>38805</v>
      </c>
      <c r="ALG69" s="8" t="n">
        <v>2143</v>
      </c>
      <c r="ALH69" s="47" t="n">
        <v>253</v>
      </c>
      <c r="ALI69" s="6" t="n">
        <v>94</v>
      </c>
      <c r="ALJ69" s="48" t="n">
        <v>15</v>
      </c>
      <c r="ALK69" s="6" t="n">
        <v>633</v>
      </c>
      <c r="ALL69" s="8" t="n">
        <v>1416</v>
      </c>
      <c r="ALM69" s="6" t="n">
        <v>293</v>
      </c>
      <c r="ALN69" s="6" t="n">
        <v>17</v>
      </c>
      <c r="ALO69" s="6" t="n">
        <v>0.7</v>
      </c>
      <c r="ALP69" s="8" t="n">
        <v>18034</v>
      </c>
      <c r="ALQ69" s="6" t="n">
        <v>140</v>
      </c>
      <c r="ALR69" s="8" t="n">
        <v>2176</v>
      </c>
      <c r="ALS69" s="47" t="n">
        <v>249</v>
      </c>
      <c r="ALT69" s="6" t="n">
        <v>27</v>
      </c>
      <c r="ALU69" s="48" t="n">
        <v>-1</v>
      </c>
      <c r="ALV69" s="6" t="n">
        <v>300</v>
      </c>
      <c r="ALW69" s="8" t="n">
        <v>1849</v>
      </c>
      <c r="ALX69" s="6" t="n">
        <v>81</v>
      </c>
      <c r="ALY69" s="6" t="n">
        <v>393</v>
      </c>
      <c r="ALZ69" s="6" t="n">
        <v>5</v>
      </c>
      <c r="AMA69" s="8" t="n">
        <v>32800</v>
      </c>
      <c r="AMB69" s="8" t="n">
        <v>5920</v>
      </c>
      <c r="AMC69" s="8" t="n">
        <v>1988</v>
      </c>
      <c r="AMD69" s="47" t="n">
        <v>187</v>
      </c>
      <c r="AME69" s="6" t="n">
        <v>54</v>
      </c>
      <c r="AMF69" s="48" t="n">
        <v>8</v>
      </c>
      <c r="AMG69" s="6" t="n">
        <v>13</v>
      </c>
      <c r="AMH69" s="8" t="n">
        <v>1921</v>
      </c>
      <c r="AMI69" s="6" t="n">
        <v>78</v>
      </c>
      <c r="AMJ69" s="6" t="n">
        <v>461</v>
      </c>
    </row>
    <row r="70" s="6" customFormat="true" ht="15.25" hidden="false" customHeight="false" outlineLevel="0" collapsed="false">
      <c r="A70" s="82" t="n">
        <v>43929</v>
      </c>
      <c r="B70" s="7" t="n">
        <v>1423642</v>
      </c>
      <c r="C70" s="6" t="n">
        <f aca="false">(B70-B69)</f>
        <v>83187</v>
      </c>
      <c r="D70" s="7" t="n">
        <v>81857</v>
      </c>
      <c r="E70" s="6" t="n">
        <f aca="false">(D70-D69)</f>
        <v>7415</v>
      </c>
      <c r="F70" s="7" t="n">
        <v>301623</v>
      </c>
      <c r="G70" s="7" t="n">
        <v>1040162</v>
      </c>
      <c r="H70" s="7" t="n">
        <v>47911</v>
      </c>
      <c r="I70" s="2"/>
      <c r="J70" s="2" t="n">
        <v>1340546</v>
      </c>
      <c r="K70" s="71" t="n">
        <f aca="false">J70-J69</f>
        <v>83131</v>
      </c>
      <c r="L70" s="2" t="n">
        <v>78517</v>
      </c>
      <c r="M70" s="71" t="n">
        <f aca="false">L70-L69</f>
        <v>7415</v>
      </c>
      <c r="N70" s="8" t="n">
        <v>10331</v>
      </c>
      <c r="O70" s="8" t="n">
        <v>47</v>
      </c>
      <c r="P70" s="8" t="n">
        <v>192</v>
      </c>
      <c r="Q70" s="8" t="n">
        <v>6</v>
      </c>
      <c r="R70" s="8" t="n">
        <v>6694</v>
      </c>
      <c r="S70" s="8" t="n">
        <v>3445</v>
      </c>
      <c r="T70" s="8" t="n">
        <v>55</v>
      </c>
      <c r="U70" s="8" t="n">
        <v>202</v>
      </c>
      <c r="V70" s="8" t="n">
        <v>4</v>
      </c>
      <c r="W70" s="8" t="n">
        <v>477304</v>
      </c>
      <c r="X70" s="8" t="n">
        <v>9310</v>
      </c>
      <c r="Y70" s="6" t="n">
        <v>135586</v>
      </c>
      <c r="Z70" s="6" t="n">
        <v>3039</v>
      </c>
      <c r="AA70" s="6" t="n">
        <v>17127</v>
      </c>
      <c r="AB70" s="6" t="n">
        <v>604</v>
      </c>
      <c r="AC70" s="6" t="n">
        <v>24392</v>
      </c>
      <c r="AD70" s="6" t="n">
        <v>94067</v>
      </c>
      <c r="AE70" s="6" t="n">
        <v>3792</v>
      </c>
      <c r="AF70" s="6" t="n">
        <v>2243</v>
      </c>
      <c r="AG70" s="6" t="n">
        <v>283</v>
      </c>
      <c r="AH70" s="6" t="n">
        <v>755445</v>
      </c>
      <c r="AI70" s="6" t="n">
        <v>12495</v>
      </c>
      <c r="AJ70" s="12" t="n">
        <v>62589</v>
      </c>
      <c r="AK70" s="12" t="n">
        <v>2089</v>
      </c>
      <c r="AL70" s="12" t="n">
        <v>3872</v>
      </c>
      <c r="AM70" s="12" t="n">
        <v>133</v>
      </c>
      <c r="AN70" s="12" t="n">
        <v>27039</v>
      </c>
      <c r="AO70" s="12" t="n">
        <v>31678</v>
      </c>
      <c r="AP70" s="12" t="n">
        <v>3987</v>
      </c>
      <c r="AQ70" s="12" t="n">
        <v>745</v>
      </c>
      <c r="AR70" s="12" t="n">
        <v>46</v>
      </c>
      <c r="AS70" s="12" t="n">
        <v>211136</v>
      </c>
      <c r="AT70" s="12" t="n">
        <v>2514</v>
      </c>
      <c r="AU70" s="6" t="n">
        <v>99180</v>
      </c>
      <c r="AV70" s="6" t="n">
        <v>8728</v>
      </c>
      <c r="AW70" s="6" t="n">
        <v>10328</v>
      </c>
      <c r="AX70" s="6" t="n">
        <v>1417</v>
      </c>
      <c r="AY70" s="6" t="n">
        <v>19337</v>
      </c>
      <c r="AZ70" s="6" t="n">
        <v>69515</v>
      </c>
      <c r="BA70" s="6" t="n">
        <v>7131</v>
      </c>
      <c r="BB70" s="6" t="n">
        <v>1519.45250807789</v>
      </c>
      <c r="BC70" s="6" t="n">
        <v>158.226512436262</v>
      </c>
      <c r="BD70" s="6" t="n">
        <v>224254</v>
      </c>
      <c r="BE70" s="6" t="n">
        <v>3436</v>
      </c>
      <c r="BF70" s="12" t="n">
        <v>107663</v>
      </c>
      <c r="BG70" s="12" t="n">
        <v>5210</v>
      </c>
      <c r="BH70" s="12" t="n">
        <v>2016</v>
      </c>
      <c r="BI70" s="12" t="n">
        <v>281</v>
      </c>
      <c r="BJ70" s="12" t="n">
        <v>36081</v>
      </c>
      <c r="BK70" s="12" t="n">
        <v>69566</v>
      </c>
      <c r="BL70" s="12" t="n">
        <v>4895</v>
      </c>
      <c r="BM70" s="12" t="n">
        <v>1285</v>
      </c>
      <c r="BN70" s="12" t="n">
        <v>24</v>
      </c>
      <c r="BO70" s="12" t="n">
        <v>918460</v>
      </c>
      <c r="BP70" s="12" t="n">
        <v>10962</v>
      </c>
      <c r="BQ70" s="12" t="n">
        <v>141942</v>
      </c>
      <c r="BR70" s="12" t="n">
        <v>5267</v>
      </c>
      <c r="BS70" s="12" t="n">
        <v>14045</v>
      </c>
      <c r="BT70" s="12" t="n">
        <v>704</v>
      </c>
      <c r="BU70" s="12" t="n">
        <v>43208</v>
      </c>
      <c r="BV70" s="12" t="n">
        <v>84689</v>
      </c>
      <c r="BW70" s="12" t="n">
        <v>7069</v>
      </c>
      <c r="BX70" s="12" t="n">
        <v>3036</v>
      </c>
      <c r="BY70" s="12" t="n">
        <v>300</v>
      </c>
      <c r="BZ70" s="12" t="n">
        <v>355000</v>
      </c>
      <c r="CA70" s="12" t="n">
        <v>7593</v>
      </c>
      <c r="CB70" s="12" t="n">
        <v>3906</v>
      </c>
      <c r="CC70" s="12" t="n">
        <v>252</v>
      </c>
      <c r="CD70" s="12" t="n">
        <v>92</v>
      </c>
      <c r="CE70" s="12" t="n">
        <v>7</v>
      </c>
      <c r="CF70" s="12" t="n">
        <v>592</v>
      </c>
      <c r="CG70" s="12" t="n">
        <v>3222</v>
      </c>
      <c r="CH70" s="12" t="n">
        <v>79</v>
      </c>
      <c r="CI70" s="12" t="n">
        <v>31</v>
      </c>
      <c r="CJ70" s="12" t="n">
        <v>0.7</v>
      </c>
      <c r="CK70" s="12" t="n">
        <v>55311</v>
      </c>
      <c r="CL70" s="12" t="n">
        <v>437</v>
      </c>
      <c r="CM70" s="12" t="n">
        <v>394182</v>
      </c>
      <c r="CN70" s="12" t="n">
        <v>30758</v>
      </c>
      <c r="CO70" s="12" t="n">
        <v>12716</v>
      </c>
      <c r="CP70" s="12" t="n">
        <v>1952</v>
      </c>
      <c r="CQ70" s="12" t="n">
        <v>21571</v>
      </c>
      <c r="CR70" s="12" t="n">
        <v>359895</v>
      </c>
      <c r="CS70" s="12" t="n">
        <v>9169</v>
      </c>
      <c r="CT70" s="12" t="n">
        <v>1191</v>
      </c>
      <c r="CU70" s="12" t="n">
        <v>38</v>
      </c>
      <c r="CV70" s="13" t="n">
        <v>2054462</v>
      </c>
      <c r="CW70" s="12" t="n">
        <v>6228</v>
      </c>
      <c r="CX70" s="12" t="n">
        <v>22253</v>
      </c>
      <c r="CY70" s="12" t="n">
        <v>596</v>
      </c>
      <c r="CZ70" s="12" t="n">
        <v>821</v>
      </c>
      <c r="DA70" s="12" t="n">
        <v>56</v>
      </c>
      <c r="DB70" s="12" t="n">
        <v>8704</v>
      </c>
      <c r="DC70" s="12" t="n">
        <v>12728</v>
      </c>
      <c r="DD70" s="12" t="n">
        <v>391</v>
      </c>
      <c r="DE70" s="12" t="n">
        <v>2571</v>
      </c>
      <c r="DF70" s="12" t="n">
        <v>95</v>
      </c>
      <c r="DG70" s="32" t="n">
        <v>167429</v>
      </c>
      <c r="DH70" s="12" t="n">
        <v>19346</v>
      </c>
      <c r="DI70" s="12" t="n">
        <v>55242</v>
      </c>
      <c r="DJ70" s="12" t="n">
        <v>3634</v>
      </c>
      <c r="DK70" s="12" t="n">
        <v>6159</v>
      </c>
      <c r="DL70" s="12" t="n">
        <v>786</v>
      </c>
      <c r="DM70" s="12" t="n">
        <v>135</v>
      </c>
      <c r="DN70" s="12" t="n">
        <v>48948</v>
      </c>
      <c r="DO70" s="12" t="n">
        <v>1559</v>
      </c>
      <c r="DP70" s="12" t="n">
        <v>814</v>
      </c>
      <c r="DQ70" s="12" t="n">
        <v>91</v>
      </c>
      <c r="DR70" s="12" t="n">
        <v>266694</v>
      </c>
      <c r="DS70" s="12" t="n">
        <v>3929</v>
      </c>
      <c r="DT70" s="12" t="n">
        <v>7693</v>
      </c>
      <c r="DU70" s="12" t="n">
        <v>487</v>
      </c>
      <c r="DV70" s="12" t="n">
        <v>591</v>
      </c>
      <c r="DW70" s="12" t="n">
        <v>114</v>
      </c>
      <c r="DX70" s="12" t="n">
        <v>205</v>
      </c>
      <c r="DY70" s="12" t="n">
        <v>6897</v>
      </c>
      <c r="DZ70" s="12" t="n">
        <v>640</v>
      </c>
      <c r="EA70" s="12" t="n">
        <v>762</v>
      </c>
      <c r="EB70" s="12" t="n">
        <v>59</v>
      </c>
      <c r="EC70" s="12" t="n">
        <v>54700</v>
      </c>
      <c r="ED70" s="12" t="n">
        <v>5416</v>
      </c>
      <c r="EE70" s="12" t="n">
        <v>19580</v>
      </c>
      <c r="EF70" s="12" t="n">
        <v>777</v>
      </c>
      <c r="EG70" s="12" t="n">
        <v>2101</v>
      </c>
      <c r="EH70" s="12" t="n">
        <v>234</v>
      </c>
      <c r="EI70" s="12" t="n">
        <v>250</v>
      </c>
      <c r="EJ70" s="12" t="n">
        <v>17229</v>
      </c>
      <c r="EK70" s="12" t="n">
        <v>1424</v>
      </c>
      <c r="EL70" s="12" t="n">
        <v>1143</v>
      </c>
      <c r="EM70" s="12" t="n">
        <v>123</v>
      </c>
      <c r="EN70" s="12" t="n">
        <v>86589</v>
      </c>
      <c r="EO70" s="12" t="n">
        <v>5053</v>
      </c>
      <c r="EP70" s="12" t="n">
        <v>5953</v>
      </c>
      <c r="EQ70" s="12" t="n">
        <v>190</v>
      </c>
      <c r="ER70" s="12" t="n">
        <v>89</v>
      </c>
      <c r="ES70" s="12" t="n">
        <v>13</v>
      </c>
      <c r="ET70" s="12" t="n">
        <v>32</v>
      </c>
      <c r="EU70" s="12" t="n">
        <v>5832</v>
      </c>
      <c r="EV70" s="12" t="n">
        <v>78</v>
      </c>
      <c r="EW70" s="12" t="n">
        <v>1098</v>
      </c>
      <c r="EX70" s="12" t="n">
        <v>16</v>
      </c>
      <c r="EY70" s="12" t="n">
        <v>113896</v>
      </c>
      <c r="EZ70" s="12" t="n">
        <v>21009</v>
      </c>
      <c r="FA70" s="12" t="n">
        <v>5071</v>
      </c>
      <c r="FB70" s="12" t="n">
        <v>390</v>
      </c>
      <c r="FC70" s="12" t="n">
        <v>203</v>
      </c>
      <c r="FD70" s="12" t="n">
        <v>16</v>
      </c>
      <c r="FE70" s="12" t="n">
        <v>1491</v>
      </c>
      <c r="FF70" s="12" t="n">
        <v>3377</v>
      </c>
      <c r="FG70" s="12" t="n">
        <v>127</v>
      </c>
      <c r="FH70" s="12" t="n">
        <v>875</v>
      </c>
      <c r="FI70" s="12" t="n">
        <v>35</v>
      </c>
      <c r="FJ70" s="12" t="n">
        <v>58419</v>
      </c>
      <c r="FK70" s="12" t="n">
        <v>10086</v>
      </c>
      <c r="FL70" s="12" t="n">
        <v>22194</v>
      </c>
      <c r="FM70" s="12" t="n">
        <v>1380</v>
      </c>
      <c r="FN70" s="12" t="n">
        <v>2035</v>
      </c>
      <c r="FO70" s="12" t="n">
        <v>403</v>
      </c>
      <c r="FP70" s="12" t="n">
        <v>4157</v>
      </c>
      <c r="FQ70" s="12" t="n">
        <v>16002</v>
      </c>
      <c r="FR70" s="12" t="n">
        <v>1260</v>
      </c>
      <c r="FS70" s="12" t="n">
        <v>1915</v>
      </c>
      <c r="FT70" s="12" t="n">
        <v>176</v>
      </c>
      <c r="FU70" s="12" t="n">
        <v>80512</v>
      </c>
      <c r="FV70" s="12" t="n">
        <v>6947</v>
      </c>
      <c r="FW70" s="12" t="n">
        <v>12639</v>
      </c>
      <c r="FX70" s="12" t="n">
        <v>342</v>
      </c>
      <c r="FY70" s="12" t="n">
        <v>243</v>
      </c>
      <c r="FZ70" s="12" t="n">
        <v>23</v>
      </c>
      <c r="GA70" s="12" t="n">
        <v>4046</v>
      </c>
      <c r="GB70" s="12" t="n">
        <v>8350</v>
      </c>
      <c r="GC70" s="12" t="n">
        <v>243</v>
      </c>
      <c r="GD70" s="12" t="n">
        <v>1403</v>
      </c>
      <c r="GE70" s="12" t="n">
        <v>27</v>
      </c>
      <c r="GF70" s="12" t="n">
        <v>115235</v>
      </c>
      <c r="GG70" s="12" t="n">
        <v>12795</v>
      </c>
      <c r="GH70" s="12" t="n">
        <v>2057</v>
      </c>
      <c r="GI70" s="12" t="n">
        <v>225</v>
      </c>
      <c r="GJ70" s="12" t="n">
        <v>6</v>
      </c>
      <c r="GK70" s="12" t="n">
        <v>2</v>
      </c>
      <c r="GL70" s="12" t="n">
        <v>150</v>
      </c>
      <c r="GM70" s="12" t="n">
        <v>1901</v>
      </c>
      <c r="GN70" s="12" t="n">
        <v>37</v>
      </c>
      <c r="GO70" s="12" t="n">
        <v>714</v>
      </c>
      <c r="GP70" s="12" t="n">
        <v>2</v>
      </c>
      <c r="GQ70" s="12" t="n">
        <v>41818</v>
      </c>
      <c r="GR70" s="12" t="n">
        <v>14515</v>
      </c>
      <c r="GS70" s="6" t="n">
        <v>811</v>
      </c>
      <c r="GT70" s="47" t="n">
        <v>55</v>
      </c>
      <c r="GU70" s="6" t="n">
        <v>5</v>
      </c>
      <c r="GV70" s="48" t="n">
        <v>1</v>
      </c>
      <c r="GW70" s="6" t="n">
        <v>458</v>
      </c>
      <c r="GX70" s="6" t="n">
        <v>348</v>
      </c>
      <c r="GY70" s="6" t="n">
        <v>4</v>
      </c>
      <c r="GZ70" s="6" t="n">
        <v>477</v>
      </c>
      <c r="HA70" s="6" t="n">
        <v>3</v>
      </c>
      <c r="HB70" s="8" t="n">
        <v>47684</v>
      </c>
      <c r="HC70" s="8" t="n">
        <v>28023</v>
      </c>
      <c r="HD70" s="12" t="n">
        <v>1481</v>
      </c>
      <c r="HE70" s="12" t="n">
        <v>106</v>
      </c>
      <c r="HF70" s="12" t="n">
        <v>6</v>
      </c>
      <c r="HG70" s="12" t="n">
        <v>0</v>
      </c>
      <c r="HH70" s="12" t="n">
        <v>377</v>
      </c>
      <c r="HI70" s="12" t="n">
        <v>1098</v>
      </c>
      <c r="HJ70" s="12" t="n">
        <v>29</v>
      </c>
      <c r="HK70" s="12" t="n">
        <v>253</v>
      </c>
      <c r="HL70" s="12" t="n">
        <v>1</v>
      </c>
      <c r="HM70" s="12" t="n">
        <v>65000</v>
      </c>
      <c r="HN70" s="12" t="n">
        <v>11110</v>
      </c>
      <c r="HO70" s="12" t="n">
        <v>3963</v>
      </c>
      <c r="HP70" s="12" t="n">
        <v>170</v>
      </c>
      <c r="HQ70" s="12" t="n">
        <v>63</v>
      </c>
      <c r="HR70" s="12" t="n">
        <v>1</v>
      </c>
      <c r="HS70" s="12" t="n">
        <v>1321</v>
      </c>
      <c r="HT70" s="12" t="n">
        <v>2579</v>
      </c>
      <c r="HU70" s="12" t="n">
        <v>92</v>
      </c>
      <c r="HV70" s="12" t="n">
        <v>122</v>
      </c>
      <c r="HW70" s="12" t="n">
        <v>2</v>
      </c>
      <c r="HX70" s="12" t="n">
        <v>55566</v>
      </c>
      <c r="HY70" s="12" t="n">
        <v>1717</v>
      </c>
      <c r="HZ70" s="118"/>
      <c r="IA70" s="82" t="n">
        <v>43929</v>
      </c>
      <c r="IB70" s="12" t="n">
        <v>4848</v>
      </c>
      <c r="IC70" s="12" t="n">
        <v>435</v>
      </c>
      <c r="ID70" s="12" t="n">
        <v>129</v>
      </c>
      <c r="IE70" s="12" t="n">
        <v>22</v>
      </c>
      <c r="IF70" s="12" t="n">
        <v>191</v>
      </c>
      <c r="IG70" s="12" t="n">
        <v>4528</v>
      </c>
      <c r="IH70" s="12" t="n">
        <v>50</v>
      </c>
      <c r="II70" s="12" t="n">
        <v>128</v>
      </c>
      <c r="IJ70" s="12" t="n">
        <v>3</v>
      </c>
      <c r="IK70" s="12" t="n">
        <v>92215</v>
      </c>
      <c r="IL70" s="12" t="n">
        <v>2437</v>
      </c>
      <c r="IM70" s="8" t="n">
        <v>5116</v>
      </c>
      <c r="IN70" s="8" t="n">
        <v>301</v>
      </c>
      <c r="IO70" s="8" t="n">
        <v>43</v>
      </c>
      <c r="IP70" s="8" t="n">
        <v>6</v>
      </c>
      <c r="IQ70" s="8" t="n">
        <v>898</v>
      </c>
      <c r="IR70" s="8" t="n">
        <v>4175</v>
      </c>
      <c r="IS70" s="8" t="n">
        <v>337</v>
      </c>
      <c r="IT70" s="8" t="n">
        <v>268</v>
      </c>
      <c r="IU70" s="8" t="n">
        <v>2</v>
      </c>
      <c r="IV70" s="8" t="n">
        <v>57122</v>
      </c>
      <c r="IW70" s="8" t="n">
        <v>2988</v>
      </c>
      <c r="IX70" s="8" t="n">
        <v>2795</v>
      </c>
      <c r="IY70" s="8" t="n">
        <v>190</v>
      </c>
      <c r="IZ70" s="8" t="n">
        <v>41</v>
      </c>
      <c r="JA70" s="8" t="n">
        <v>3</v>
      </c>
      <c r="JB70" s="8" t="n">
        <v>615</v>
      </c>
      <c r="JC70" s="8" t="n">
        <v>2139</v>
      </c>
      <c r="JD70" s="8" t="n">
        <v>41</v>
      </c>
      <c r="JE70" s="8" t="n">
        <v>80</v>
      </c>
      <c r="JF70" s="8" t="n">
        <v>1</v>
      </c>
      <c r="JG70" s="8"/>
      <c r="JH70" s="8"/>
      <c r="JI70" s="8" t="n">
        <v>2738</v>
      </c>
      <c r="JJ70" s="8" t="n">
        <v>247</v>
      </c>
      <c r="JK70" s="8" t="n">
        <v>221</v>
      </c>
      <c r="JL70" s="8" t="n">
        <v>12</v>
      </c>
      <c r="JM70" s="8" t="n">
        <v>204</v>
      </c>
      <c r="JN70" s="8" t="n">
        <v>2313</v>
      </c>
      <c r="JO70" s="8" t="n">
        <v>0</v>
      </c>
      <c r="JP70" s="8" t="n">
        <v>10</v>
      </c>
      <c r="JQ70" s="8" t="n">
        <v>0.8</v>
      </c>
      <c r="JR70" s="8" t="n">
        <v>14354</v>
      </c>
      <c r="JS70" s="8" t="n">
        <v>52</v>
      </c>
      <c r="JT70" s="8" t="n">
        <v>5311</v>
      </c>
      <c r="JU70" s="8" t="n">
        <v>533</v>
      </c>
      <c r="JV70" s="8" t="n">
        <v>150</v>
      </c>
      <c r="JW70" s="8" t="n">
        <v>14</v>
      </c>
      <c r="JX70" s="8" t="n">
        <v>421</v>
      </c>
      <c r="JY70" s="8" t="n">
        <v>4740</v>
      </c>
      <c r="JZ70" s="8" t="n">
        <v>0</v>
      </c>
      <c r="KA70" s="8" t="n">
        <v>4</v>
      </c>
      <c r="KB70" s="37" t="n">
        <v>0.1</v>
      </c>
      <c r="KC70" s="8" t="n">
        <v>140293</v>
      </c>
      <c r="KD70" s="8" t="n">
        <v>102</v>
      </c>
      <c r="KE70" s="8" t="n">
        <v>2954</v>
      </c>
      <c r="KF70" s="8" t="n">
        <v>393</v>
      </c>
      <c r="KG70" s="8" t="n">
        <v>107</v>
      </c>
      <c r="KH70" s="8" t="n">
        <v>15</v>
      </c>
      <c r="KI70" s="8" t="n">
        <v>1301</v>
      </c>
      <c r="KJ70" s="8" t="n">
        <v>1546</v>
      </c>
      <c r="KK70" s="8" t="n">
        <v>109</v>
      </c>
      <c r="KL70" s="8" t="n">
        <v>90</v>
      </c>
      <c r="KM70" s="8" t="n">
        <v>3</v>
      </c>
      <c r="KN70" s="8" t="n">
        <v>21555</v>
      </c>
      <c r="KO70" s="8" t="n">
        <v>654</v>
      </c>
      <c r="KP70" s="8" t="n">
        <v>3764</v>
      </c>
      <c r="KQ70" s="8" t="n">
        <v>104</v>
      </c>
      <c r="KR70" s="8" t="n">
        <v>177</v>
      </c>
      <c r="KS70" s="8" t="n">
        <v>14</v>
      </c>
      <c r="KT70" s="8" t="n">
        <v>84</v>
      </c>
      <c r="KU70" s="8" t="n">
        <v>3503</v>
      </c>
      <c r="KV70" s="8" t="n">
        <v>1</v>
      </c>
      <c r="KW70" s="8" t="n">
        <v>34</v>
      </c>
      <c r="KX70" s="8" t="n">
        <v>2</v>
      </c>
      <c r="KY70" s="8" t="n">
        <v>22958</v>
      </c>
      <c r="KZ70" s="8" t="n">
        <v>210</v>
      </c>
      <c r="LA70" s="8" t="n">
        <v>7497</v>
      </c>
      <c r="LB70" s="8" t="n">
        <v>1154</v>
      </c>
      <c r="LC70" s="8" t="n">
        <v>58</v>
      </c>
      <c r="LD70" s="8" t="n">
        <v>11</v>
      </c>
      <c r="LE70" s="8" t="n">
        <v>494</v>
      </c>
      <c r="LF70" s="8" t="n">
        <v>6945</v>
      </c>
      <c r="LG70" s="8" t="n">
        <v>8</v>
      </c>
      <c r="LH70" s="8" t="n">
        <v>51</v>
      </c>
      <c r="LI70" s="8" t="n">
        <v>0.4</v>
      </c>
      <c r="LJ70" s="8" t="n">
        <v>795000</v>
      </c>
      <c r="LK70" s="8" t="n">
        <v>5448</v>
      </c>
      <c r="LL70" s="8" t="n">
        <v>4035</v>
      </c>
      <c r="LM70" s="8" t="n">
        <v>269</v>
      </c>
      <c r="LN70" s="8" t="n">
        <v>57</v>
      </c>
      <c r="LO70" s="8" t="n">
        <v>4</v>
      </c>
      <c r="LP70" s="8" t="n">
        <v>429</v>
      </c>
      <c r="LQ70" s="8" t="n">
        <v>3549</v>
      </c>
      <c r="LR70" s="8" t="n">
        <v>28</v>
      </c>
      <c r="LS70" s="8" t="n">
        <v>18</v>
      </c>
      <c r="LT70" s="8" t="n">
        <v>0.3</v>
      </c>
      <c r="LU70" s="8" t="n">
        <v>39183</v>
      </c>
      <c r="LV70" s="8" t="n">
        <v>177</v>
      </c>
      <c r="LW70" s="6" t="n">
        <v>15</v>
      </c>
      <c r="LX70" s="6" t="n">
        <v>0</v>
      </c>
      <c r="MA70" s="6" t="n">
        <v>4</v>
      </c>
      <c r="MB70" s="6" t="n">
        <v>11</v>
      </c>
      <c r="MD70" s="6" t="n">
        <v>5</v>
      </c>
      <c r="MG70" s="8"/>
      <c r="MH70" s="6" t="n">
        <v>22</v>
      </c>
      <c r="MI70" s="6" t="n">
        <v>0</v>
      </c>
      <c r="MJ70" s="6" t="n">
        <v>1</v>
      </c>
      <c r="MM70" s="6" t="n">
        <v>21</v>
      </c>
      <c r="MO70" s="6" t="n">
        <v>0.4</v>
      </c>
      <c r="MP70" s="6" t="n">
        <v>0.02</v>
      </c>
      <c r="MQ70" s="8" t="n">
        <v>1246</v>
      </c>
      <c r="MR70" s="6" t="n">
        <v>23</v>
      </c>
      <c r="MS70" s="8" t="n">
        <v>2258</v>
      </c>
      <c r="MT70" s="8" t="n">
        <v>38</v>
      </c>
      <c r="MU70" s="8" t="n">
        <v>27</v>
      </c>
      <c r="MV70" s="8" t="n">
        <v>1</v>
      </c>
      <c r="MW70" s="8" t="n">
        <v>888</v>
      </c>
      <c r="MX70" s="8" t="n">
        <v>1343</v>
      </c>
      <c r="MY70" s="8" t="n">
        <v>61</v>
      </c>
      <c r="MZ70" s="8" t="n">
        <v>32</v>
      </c>
      <c r="NA70" s="8" t="n">
        <v>0.4</v>
      </c>
      <c r="NB70" s="8" t="n">
        <v>71860</v>
      </c>
      <c r="NC70" s="8" t="n">
        <v>1030</v>
      </c>
      <c r="ND70" s="6" t="n">
        <v>14</v>
      </c>
      <c r="NE70" s="47" t="n">
        <v>2</v>
      </c>
      <c r="NI70" s="6" t="n">
        <v>14</v>
      </c>
      <c r="NK70" s="6" t="n">
        <v>2</v>
      </c>
      <c r="NM70" s="6" t="n">
        <v>765</v>
      </c>
      <c r="NN70" s="6" t="n">
        <v>105</v>
      </c>
      <c r="NO70" s="6" t="n">
        <v>115</v>
      </c>
      <c r="NP70" s="47" t="n">
        <v>1</v>
      </c>
      <c r="NS70" s="6" t="n">
        <v>58</v>
      </c>
      <c r="NT70" s="6" t="n">
        <v>57</v>
      </c>
      <c r="NU70" s="6" t="n">
        <v>1</v>
      </c>
      <c r="NV70" s="6" t="n">
        <v>7</v>
      </c>
      <c r="NX70" s="8" t="n">
        <v>5768</v>
      </c>
      <c r="NY70" s="6" t="n">
        <v>345</v>
      </c>
      <c r="NZ70" s="6" t="n">
        <v>249</v>
      </c>
      <c r="OA70" s="47" t="n">
        <v>4</v>
      </c>
      <c r="OD70" s="6" t="n">
        <v>123</v>
      </c>
      <c r="OE70" s="6" t="n">
        <v>126</v>
      </c>
      <c r="OF70" s="6" t="n">
        <v>8</v>
      </c>
      <c r="OG70" s="6" t="n">
        <v>3</v>
      </c>
      <c r="OI70" s="8" t="n">
        <v>106399</v>
      </c>
      <c r="OJ70" s="8" t="n">
        <v>1093</v>
      </c>
      <c r="OK70" s="6" t="n">
        <v>135</v>
      </c>
      <c r="OL70" s="6" t="n">
        <v>0</v>
      </c>
      <c r="OM70" s="6" t="n">
        <v>1</v>
      </c>
      <c r="OO70" s="6" t="n">
        <v>85</v>
      </c>
      <c r="OP70" s="6" t="n">
        <v>49</v>
      </c>
      <c r="OQ70" s="6" t="n">
        <v>3</v>
      </c>
      <c r="OR70" s="6" t="n">
        <v>309</v>
      </c>
      <c r="OS70" s="6" t="n">
        <v>2</v>
      </c>
      <c r="OT70" s="8" t="n">
        <v>8845</v>
      </c>
      <c r="OU70" s="8" t="n">
        <v>20218</v>
      </c>
      <c r="OV70" s="8" t="n">
        <v>1122</v>
      </c>
      <c r="OW70" s="8" t="n">
        <v>91</v>
      </c>
      <c r="OX70" s="8" t="n">
        <v>65</v>
      </c>
      <c r="OY70" s="8" t="n">
        <v>1</v>
      </c>
      <c r="OZ70" s="8" t="n">
        <v>373</v>
      </c>
      <c r="PA70" s="8" t="n">
        <v>684</v>
      </c>
      <c r="PB70" s="8" t="n">
        <v>0</v>
      </c>
      <c r="PC70" s="8" t="n">
        <v>28</v>
      </c>
      <c r="PD70" s="8" t="n">
        <v>2</v>
      </c>
      <c r="PE70" s="8" t="n">
        <v>26331</v>
      </c>
      <c r="PF70" s="8" t="n">
        <v>655</v>
      </c>
      <c r="PG70" s="8" t="n">
        <v>34109</v>
      </c>
      <c r="PH70" s="8" t="n">
        <v>3892</v>
      </c>
      <c r="PI70" s="8" t="n">
        <v>725</v>
      </c>
      <c r="PJ70" s="8" t="n">
        <v>76</v>
      </c>
      <c r="PK70" s="8" t="n">
        <v>1582</v>
      </c>
      <c r="PL70" s="8" t="n">
        <v>31802</v>
      </c>
      <c r="PM70" s="8" t="n">
        <v>1474</v>
      </c>
      <c r="PN70" s="8" t="n">
        <v>404</v>
      </c>
      <c r="PO70" s="8" t="n">
        <v>9</v>
      </c>
      <c r="PP70" s="8" t="n">
        <v>228868</v>
      </c>
      <c r="PQ70" s="8" t="n">
        <v>2714</v>
      </c>
      <c r="PR70" s="6" t="n">
        <v>19</v>
      </c>
      <c r="PS70" s="6" t="n">
        <v>0</v>
      </c>
      <c r="PT70" s="6" t="n">
        <v>2</v>
      </c>
      <c r="PV70" s="6" t="n">
        <v>3</v>
      </c>
      <c r="PW70" s="6" t="n">
        <v>14</v>
      </c>
      <c r="PY70" s="6" t="n">
        <v>1</v>
      </c>
      <c r="PZ70" s="6" t="n">
        <v>0.1</v>
      </c>
      <c r="QC70" s="6" t="n">
        <v>353</v>
      </c>
      <c r="QD70" s="47" t="n">
        <v>4</v>
      </c>
      <c r="QE70" s="6" t="n">
        <v>6</v>
      </c>
      <c r="QG70" s="6" t="n">
        <v>138</v>
      </c>
      <c r="QH70" s="6" t="n">
        <v>209</v>
      </c>
      <c r="QI70" s="6" t="n">
        <v>5</v>
      </c>
      <c r="QJ70" s="6" t="n">
        <v>35</v>
      </c>
      <c r="QK70" s="6" t="n">
        <v>0.6</v>
      </c>
      <c r="QL70" s="8" t="n">
        <v>17000</v>
      </c>
      <c r="QM70" s="8" t="n">
        <v>1666</v>
      </c>
      <c r="QN70" s="6" t="n">
        <v>548</v>
      </c>
      <c r="QO70" s="47" t="n">
        <v>7</v>
      </c>
      <c r="QP70" s="6" t="n">
        <v>19</v>
      </c>
      <c r="QQ70" s="6" t="n">
        <v>0</v>
      </c>
      <c r="QR70" s="6" t="n">
        <v>62</v>
      </c>
      <c r="QS70" s="6" t="n">
        <v>467</v>
      </c>
      <c r="QT70" s="6" t="n">
        <v>29</v>
      </c>
      <c r="QU70" s="6" t="n">
        <v>80</v>
      </c>
      <c r="QV70" s="6" t="n">
        <v>3</v>
      </c>
      <c r="QW70" s="8" t="n">
        <v>10221</v>
      </c>
      <c r="QX70" s="8" t="n">
        <v>1497</v>
      </c>
      <c r="QY70" s="8" t="n">
        <v>9248</v>
      </c>
      <c r="QZ70" s="8" t="n">
        <v>344</v>
      </c>
      <c r="RA70" s="8" t="n">
        <v>65</v>
      </c>
      <c r="RB70" s="8" t="n">
        <v>8</v>
      </c>
      <c r="RC70" s="8" t="n">
        <v>770</v>
      </c>
      <c r="RD70" s="8" t="n">
        <v>8413</v>
      </c>
      <c r="RE70" s="8" t="n">
        <v>149</v>
      </c>
      <c r="RF70" s="8" t="n">
        <v>1068</v>
      </c>
      <c r="RG70" s="8" t="n">
        <v>8</v>
      </c>
      <c r="RH70" s="8" t="n">
        <v>117339</v>
      </c>
      <c r="RI70" s="8" t="n">
        <v>13557</v>
      </c>
      <c r="RJ70" s="6" t="n">
        <v>261</v>
      </c>
      <c r="RK70" s="47" t="n">
        <v>8</v>
      </c>
      <c r="RL70" s="6" t="n">
        <v>1</v>
      </c>
      <c r="RN70" s="6" t="n">
        <v>42</v>
      </c>
      <c r="RO70" s="6" t="n">
        <v>218</v>
      </c>
      <c r="RQ70" s="6" t="n">
        <v>51</v>
      </c>
      <c r="RR70" s="6" t="n">
        <v>0.2</v>
      </c>
      <c r="RS70" s="8" t="n">
        <v>15140</v>
      </c>
      <c r="RT70" s="8" t="n">
        <v>2968</v>
      </c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6" t="n">
        <v>371</v>
      </c>
      <c r="SG70" s="47" t="n">
        <v>40</v>
      </c>
      <c r="SH70" s="6" t="n">
        <v>2</v>
      </c>
      <c r="SJ70" s="6" t="n">
        <v>67</v>
      </c>
      <c r="SK70" s="6" t="n">
        <v>302</v>
      </c>
      <c r="SL70" s="6" t="n">
        <v>3</v>
      </c>
      <c r="SM70" s="6" t="n">
        <v>73</v>
      </c>
      <c r="SN70" s="6" t="n">
        <v>0.4</v>
      </c>
      <c r="SQ70" s="8" t="n">
        <v>2359</v>
      </c>
      <c r="SR70" s="8" t="n">
        <v>283</v>
      </c>
      <c r="SS70" s="8" t="n">
        <v>12</v>
      </c>
      <c r="ST70" s="8" t="n">
        <v>1</v>
      </c>
      <c r="SU70" s="8" t="n">
        <v>186</v>
      </c>
      <c r="SV70" s="8" t="n">
        <v>2161</v>
      </c>
      <c r="SW70" s="8" t="n">
        <v>1</v>
      </c>
      <c r="SX70" s="8" t="n">
        <v>239</v>
      </c>
      <c r="SY70" s="8" t="n">
        <v>1</v>
      </c>
      <c r="SZ70" s="8" t="n">
        <v>220000</v>
      </c>
      <c r="TA70" s="8" t="n">
        <v>22244</v>
      </c>
      <c r="TB70" s="6" t="n">
        <v>743</v>
      </c>
      <c r="TC70" s="47" t="n">
        <v>78</v>
      </c>
      <c r="TD70" s="6" t="n">
        <v>1</v>
      </c>
      <c r="TF70" s="6" t="n">
        <v>105</v>
      </c>
      <c r="TG70" s="6" t="n">
        <v>637</v>
      </c>
      <c r="TH70" s="6" t="n">
        <v>23</v>
      </c>
      <c r="TI70" s="6" t="n">
        <v>174</v>
      </c>
      <c r="TJ70" s="6" t="n">
        <v>0.2</v>
      </c>
      <c r="TL70" s="8"/>
      <c r="TM70" s="8" t="n">
        <v>1832</v>
      </c>
      <c r="TN70" s="8" t="n">
        <v>77</v>
      </c>
      <c r="TO70" s="8" t="n">
        <v>81</v>
      </c>
      <c r="TP70" s="8" t="n">
        <v>2</v>
      </c>
      <c r="TQ70" s="8" t="n">
        <v>269</v>
      </c>
      <c r="TR70" s="8" t="n">
        <v>1482</v>
      </c>
      <c r="TS70" s="8" t="n">
        <v>90</v>
      </c>
      <c r="TT70" s="8" t="n">
        <v>176</v>
      </c>
      <c r="TU70" s="8" t="n">
        <v>8</v>
      </c>
      <c r="TV70" s="8" t="n">
        <v>28584</v>
      </c>
      <c r="TW70" s="8" t="n">
        <v>2742</v>
      </c>
      <c r="TX70" s="6" t="n">
        <v>494</v>
      </c>
      <c r="TY70" s="47" t="n">
        <v>29</v>
      </c>
      <c r="TZ70" s="6" t="n">
        <v>9</v>
      </c>
      <c r="UB70" s="6" t="n">
        <v>47</v>
      </c>
      <c r="UC70" s="6" t="n">
        <v>438</v>
      </c>
      <c r="UD70" s="6" t="n">
        <v>13</v>
      </c>
      <c r="UE70" s="6" t="n">
        <v>409</v>
      </c>
      <c r="UF70" s="6" t="n">
        <v>7</v>
      </c>
      <c r="UG70" s="8" t="n">
        <v>13017</v>
      </c>
      <c r="UH70" s="8" t="n">
        <v>10781</v>
      </c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6" t="n">
        <v>164</v>
      </c>
      <c r="UU70" s="47" t="n">
        <v>41</v>
      </c>
      <c r="UV70" s="6" t="n">
        <v>17</v>
      </c>
      <c r="UW70" s="48" t="n">
        <v>5</v>
      </c>
      <c r="UX70" s="6" t="n">
        <v>33</v>
      </c>
      <c r="UY70" s="6" t="n">
        <v>114</v>
      </c>
      <c r="UZ70" s="6" t="n">
        <v>1</v>
      </c>
      <c r="VA70" s="6" t="n">
        <v>1</v>
      </c>
      <c r="VB70" s="6" t="n">
        <v>0.1</v>
      </c>
      <c r="VC70" s="8" t="n">
        <v>4289</v>
      </c>
      <c r="VD70" s="6" t="n">
        <v>26</v>
      </c>
      <c r="VE70" s="6" t="n">
        <v>423</v>
      </c>
      <c r="VF70" s="47" t="n">
        <v>56</v>
      </c>
      <c r="VG70" s="6" t="n">
        <v>14</v>
      </c>
      <c r="VH70" s="48" t="n">
        <v>3</v>
      </c>
      <c r="VI70" s="6" t="n">
        <v>18</v>
      </c>
      <c r="VJ70" s="6" t="n">
        <v>391</v>
      </c>
      <c r="VL70" s="6" t="n">
        <v>11</v>
      </c>
      <c r="VM70" s="6" t="n">
        <v>0.4</v>
      </c>
      <c r="VP70" s="6" t="n">
        <v>185</v>
      </c>
      <c r="VQ70" s="47" t="n">
        <v>7</v>
      </c>
      <c r="VR70" s="6" t="n">
        <v>6</v>
      </c>
      <c r="VS70" s="48" t="n">
        <v>1</v>
      </c>
      <c r="VT70" s="6" t="n">
        <v>42</v>
      </c>
      <c r="VU70" s="6" t="n">
        <v>137</v>
      </c>
      <c r="VV70" s="6" t="n">
        <v>5</v>
      </c>
      <c r="VW70" s="6" t="n">
        <v>9</v>
      </c>
      <c r="VX70" s="6" t="n">
        <v>0.3</v>
      </c>
      <c r="VY70" s="8" t="n">
        <v>3248</v>
      </c>
      <c r="VZ70" s="6" t="n">
        <v>152</v>
      </c>
      <c r="WA70" s="6" t="n">
        <v>19</v>
      </c>
      <c r="WE70" s="6" t="n">
        <v>13</v>
      </c>
      <c r="WF70" s="6" t="n">
        <v>6</v>
      </c>
      <c r="WH70" s="6" t="n">
        <v>35</v>
      </c>
      <c r="WL70" s="6" t="n">
        <v>9</v>
      </c>
      <c r="WP70" s="6" t="n">
        <v>1</v>
      </c>
      <c r="WQ70" s="6" t="n">
        <v>8</v>
      </c>
      <c r="WS70" s="6" t="n">
        <v>0.3</v>
      </c>
      <c r="WU70" s="8" t="n">
        <v>1890</v>
      </c>
      <c r="WV70" s="6" t="n">
        <v>65</v>
      </c>
      <c r="WW70" s="6" t="n">
        <v>5</v>
      </c>
      <c r="XA70" s="6" t="n">
        <v>2</v>
      </c>
      <c r="XB70" s="6" t="n">
        <v>3</v>
      </c>
      <c r="XD70" s="6" t="n">
        <v>6</v>
      </c>
      <c r="XF70" s="8" t="n">
        <v>1166</v>
      </c>
      <c r="XG70" s="8" t="n">
        <v>1511</v>
      </c>
      <c r="XH70" s="6" t="n">
        <v>697</v>
      </c>
      <c r="XI70" s="47" t="n">
        <v>35</v>
      </c>
      <c r="XJ70" s="6" t="n">
        <v>6</v>
      </c>
      <c r="XL70" s="6" t="n">
        <v>51</v>
      </c>
      <c r="XM70" s="6" t="n">
        <v>640</v>
      </c>
      <c r="XN70" s="6" t="n">
        <v>16</v>
      </c>
      <c r="XO70" s="6" t="n">
        <v>37</v>
      </c>
      <c r="XP70" s="6" t="n">
        <v>0.3</v>
      </c>
      <c r="XQ70" s="8" t="n">
        <v>54767</v>
      </c>
      <c r="XR70" s="8" t="n">
        <v>2917</v>
      </c>
      <c r="XS70" s="6" t="n">
        <v>504</v>
      </c>
      <c r="XT70" s="47" t="n">
        <v>47</v>
      </c>
      <c r="XU70" s="6" t="n">
        <v>2</v>
      </c>
      <c r="XW70" s="6" t="n">
        <v>30</v>
      </c>
      <c r="XX70" s="6" t="n">
        <v>472</v>
      </c>
      <c r="XY70" s="6" t="n">
        <v>8</v>
      </c>
      <c r="XZ70" s="6" t="n">
        <v>15</v>
      </c>
      <c r="YA70" s="6" t="n">
        <v>0.06</v>
      </c>
      <c r="YC70" s="8"/>
      <c r="YD70" s="8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6" t="n">
        <v>228</v>
      </c>
      <c r="ZA70" s="47" t="n">
        <v>12</v>
      </c>
      <c r="ZB70" s="6" t="n">
        <v>4</v>
      </c>
      <c r="ZD70" s="6" t="n">
        <v>33</v>
      </c>
      <c r="ZE70" s="6" t="n">
        <v>191</v>
      </c>
      <c r="ZF70" s="6" t="n">
        <v>5</v>
      </c>
      <c r="ZG70" s="6" t="n">
        <v>35</v>
      </c>
      <c r="ZH70" s="6" t="n">
        <v>0.6</v>
      </c>
      <c r="ZI70" s="8" t="n">
        <v>9618</v>
      </c>
      <c r="ZJ70" s="8" t="n">
        <v>1474</v>
      </c>
      <c r="ZK70" s="2" t="n">
        <v>1462</v>
      </c>
      <c r="ZL70" s="2" t="n">
        <v>143</v>
      </c>
      <c r="ZM70" s="2" t="n">
        <v>45</v>
      </c>
      <c r="ZN70" s="2" t="n">
        <v>7</v>
      </c>
      <c r="ZO70" s="2" t="n">
        <v>28</v>
      </c>
      <c r="ZP70" s="2" t="n">
        <v>1389</v>
      </c>
      <c r="ZQ70" s="2" t="n">
        <v>16</v>
      </c>
      <c r="ZR70" s="2" t="n">
        <v>33</v>
      </c>
      <c r="ZS70" s="2" t="n">
        <v>1</v>
      </c>
      <c r="ZT70" s="2" t="n">
        <v>6385</v>
      </c>
      <c r="ZU70" s="2" t="n">
        <v>146</v>
      </c>
      <c r="ZV70" s="6" t="n">
        <v>861</v>
      </c>
      <c r="ZW70" s="47" t="n">
        <v>161</v>
      </c>
      <c r="ZX70" s="6" t="n">
        <v>13</v>
      </c>
      <c r="ZY70" s="6" t="n">
        <v>0</v>
      </c>
      <c r="ZZ70" s="6" t="n">
        <v>54</v>
      </c>
      <c r="AAA70" s="6" t="n">
        <v>794</v>
      </c>
      <c r="AAB70" s="6" t="n">
        <v>31</v>
      </c>
      <c r="AAC70" s="6" t="n">
        <v>91</v>
      </c>
      <c r="AAD70" s="6" t="n">
        <v>1</v>
      </c>
      <c r="AAE70" s="8" t="n">
        <v>43000</v>
      </c>
      <c r="AAF70" s="8" t="n">
        <v>4551</v>
      </c>
      <c r="AAG70" s="6" t="n">
        <v>196</v>
      </c>
      <c r="AAH70" s="47" t="n">
        <v>8</v>
      </c>
      <c r="AAI70" s="6" t="n">
        <v>3</v>
      </c>
      <c r="AAJ70" s="48" t="n">
        <v>1</v>
      </c>
      <c r="AAK70" s="6" t="n">
        <v>46</v>
      </c>
      <c r="AAL70" s="6" t="n">
        <v>147</v>
      </c>
      <c r="AAM70" s="6" t="n">
        <v>6</v>
      </c>
      <c r="AAN70" s="6" t="n">
        <v>49</v>
      </c>
      <c r="AAO70" s="6" t="n">
        <v>0.8</v>
      </c>
      <c r="AAP70" s="8" t="n">
        <v>2762</v>
      </c>
      <c r="AAQ70" s="6" t="n">
        <v>692</v>
      </c>
      <c r="AAR70" s="6" t="n">
        <v>717</v>
      </c>
      <c r="AAS70" s="47" t="n">
        <v>76</v>
      </c>
      <c r="AAT70" s="6" t="n">
        <v>8</v>
      </c>
      <c r="AAU70" s="48" t="n">
        <v>1</v>
      </c>
      <c r="AAV70" s="6" t="n">
        <v>44</v>
      </c>
      <c r="AAW70" s="6" t="n">
        <v>665</v>
      </c>
      <c r="AAX70" s="6" t="n">
        <v>23</v>
      </c>
      <c r="AAY70" s="6" t="n">
        <v>71</v>
      </c>
      <c r="AAZ70" s="6" t="n">
        <v>0.8</v>
      </c>
      <c r="ABA70" s="8" t="n">
        <v>53300</v>
      </c>
      <c r="ABB70" s="8" t="n">
        <v>5257</v>
      </c>
      <c r="ABC70" s="6" t="n">
        <v>853</v>
      </c>
      <c r="ABD70" s="47" t="n">
        <v>20</v>
      </c>
      <c r="ABE70" s="6" t="n">
        <v>8</v>
      </c>
      <c r="ABG70" s="6" t="n">
        <v>87</v>
      </c>
      <c r="ABH70" s="6" t="n">
        <v>758</v>
      </c>
      <c r="ABI70" s="6" t="n">
        <v>30</v>
      </c>
      <c r="ABJ70" s="6" t="n">
        <v>288</v>
      </c>
      <c r="ABK70" s="6" t="n">
        <v>3</v>
      </c>
      <c r="ABL70" s="8" t="n">
        <v>5140</v>
      </c>
      <c r="ABM70" s="8" t="n">
        <v>1735</v>
      </c>
      <c r="ABN70" s="2" t="n">
        <v>1056</v>
      </c>
      <c r="ABO70" s="2" t="n">
        <v>91</v>
      </c>
      <c r="ABP70" s="2" t="n">
        <v>22</v>
      </c>
      <c r="ABQ70" s="2" t="n">
        <v>3</v>
      </c>
      <c r="ABR70" s="2" t="n">
        <v>40</v>
      </c>
      <c r="ABS70" s="2" t="n">
        <v>994</v>
      </c>
      <c r="ABT70" s="2" t="n">
        <v>80</v>
      </c>
      <c r="ABU70" s="2" t="n">
        <v>262</v>
      </c>
      <c r="ABV70" s="2" t="n">
        <v>5</v>
      </c>
      <c r="ABW70" s="2" t="n">
        <v>5108</v>
      </c>
      <c r="ABX70" s="2" t="n">
        <v>1266</v>
      </c>
      <c r="ABY70" s="6" t="n">
        <v>880</v>
      </c>
      <c r="ABZ70" s="47" t="n">
        <v>37</v>
      </c>
      <c r="ACA70" s="6" t="n">
        <v>15</v>
      </c>
      <c r="ACC70" s="6" t="n">
        <v>8</v>
      </c>
      <c r="ACD70" s="6" t="n">
        <v>857</v>
      </c>
      <c r="ACE70" s="6" t="n">
        <v>11</v>
      </c>
      <c r="ACF70" s="6" t="n">
        <v>323</v>
      </c>
      <c r="ACG70" s="6" t="n">
        <v>6</v>
      </c>
      <c r="ACH70" s="8" t="n">
        <v>27807</v>
      </c>
      <c r="ACI70" s="8" t="n">
        <v>10215</v>
      </c>
      <c r="ACJ70" s="2" t="n">
        <v>1149</v>
      </c>
      <c r="ACK70" s="2" t="n">
        <v>41</v>
      </c>
      <c r="ACL70" s="2" t="n">
        <v>21</v>
      </c>
      <c r="ACM70" s="2" t="n">
        <v>2</v>
      </c>
      <c r="ACN70" s="2" t="n">
        <v>69</v>
      </c>
      <c r="ACO70" s="2" t="n">
        <v>1059</v>
      </c>
      <c r="ACP70" s="2" t="n">
        <v>12</v>
      </c>
      <c r="ACQ70" s="2" t="n">
        <v>866</v>
      </c>
      <c r="ACR70" s="2" t="n">
        <v>16</v>
      </c>
      <c r="ACS70" s="2" t="n">
        <v>23546</v>
      </c>
      <c r="ACT70" s="2" t="n">
        <v>17750</v>
      </c>
      <c r="ACU70" s="6" t="n">
        <v>548</v>
      </c>
      <c r="ACV70" s="47" t="n">
        <v>6</v>
      </c>
      <c r="ACW70" s="6" t="n">
        <v>2</v>
      </c>
      <c r="ACX70" s="48" t="n">
        <v>1</v>
      </c>
      <c r="ACY70" s="6" t="n">
        <v>16</v>
      </c>
      <c r="ACZ70" s="6" t="n">
        <v>530</v>
      </c>
      <c r="ADA70" s="6" t="n">
        <v>5</v>
      </c>
      <c r="ADB70" s="6" t="n">
        <v>291</v>
      </c>
      <c r="ADC70" s="6" t="n">
        <v>1</v>
      </c>
      <c r="ADD70" s="8" t="n">
        <v>22575</v>
      </c>
      <c r="ADE70" s="8" t="n">
        <v>11969</v>
      </c>
      <c r="ADF70" s="2" t="n">
        <v>4944</v>
      </c>
      <c r="ADG70" s="2" t="n">
        <v>209</v>
      </c>
      <c r="ADH70" s="2" t="n">
        <v>88</v>
      </c>
      <c r="ADI70" s="2" t="n">
        <v>10</v>
      </c>
      <c r="ADJ70" s="2" t="n">
        <v>172</v>
      </c>
      <c r="ADK70" s="2" t="n">
        <v>4684</v>
      </c>
      <c r="ADL70" s="2" t="n">
        <v>86</v>
      </c>
      <c r="ADM70" s="2" t="n">
        <v>462</v>
      </c>
      <c r="ADN70" s="2" t="n">
        <v>8</v>
      </c>
      <c r="ADO70" s="2" t="n">
        <v>91247</v>
      </c>
      <c r="ADP70" s="2" t="n">
        <v>8521</v>
      </c>
      <c r="ADQ70" s="6" t="n">
        <v>581</v>
      </c>
      <c r="ADR70" s="47" t="n">
        <v>47</v>
      </c>
      <c r="ADS70" s="6" t="n">
        <v>2</v>
      </c>
      <c r="ADU70" s="6" t="n">
        <v>13</v>
      </c>
      <c r="ADV70" s="6" t="n">
        <v>566</v>
      </c>
      <c r="ADW70" s="6" t="n">
        <v>3</v>
      </c>
      <c r="ADX70" s="6" t="n">
        <v>106</v>
      </c>
      <c r="ADY70" s="6" t="n">
        <v>0.4</v>
      </c>
      <c r="ADZ70" s="8" t="n">
        <v>17639</v>
      </c>
      <c r="AEA70" s="8" t="n">
        <v>3231</v>
      </c>
      <c r="AEB70" s="6" t="n">
        <v>817</v>
      </c>
      <c r="AEC70" s="47" t="n">
        <v>73</v>
      </c>
      <c r="AED70" s="6" t="n">
        <v>47</v>
      </c>
      <c r="AEE70" s="48" t="n">
        <v>9</v>
      </c>
      <c r="AEF70" s="6" t="n">
        <v>71</v>
      </c>
      <c r="AEG70" s="6" t="n">
        <v>699</v>
      </c>
      <c r="AEH70" s="6" t="n">
        <v>17</v>
      </c>
      <c r="AEI70" s="6" t="n">
        <v>85</v>
      </c>
      <c r="AEJ70" s="6" t="n">
        <v>5</v>
      </c>
      <c r="AEK70" s="8" t="n">
        <v>23746</v>
      </c>
      <c r="AEL70" s="8" t="n">
        <v>2458</v>
      </c>
      <c r="AEM70" s="2" t="n">
        <v>1059</v>
      </c>
      <c r="AEN70" s="2" t="n">
        <v>38</v>
      </c>
      <c r="AEO70" s="2" t="n">
        <v>36</v>
      </c>
      <c r="AEP70" s="2" t="n">
        <v>6</v>
      </c>
      <c r="AEQ70" s="2" t="n">
        <v>102</v>
      </c>
      <c r="AER70" s="2" t="n">
        <v>921</v>
      </c>
      <c r="AES70" s="2" t="n">
        <v>30</v>
      </c>
      <c r="AET70" s="2" t="n">
        <v>509</v>
      </c>
      <c r="AEU70" s="2" t="n">
        <v>17</v>
      </c>
      <c r="AEV70" s="2" t="n">
        <v>29455</v>
      </c>
      <c r="AEW70" s="2" t="n">
        <v>14168</v>
      </c>
      <c r="AEX70" s="2" t="n">
        <v>1282</v>
      </c>
      <c r="AEY70" s="2" t="n">
        <v>60</v>
      </c>
      <c r="AEZ70" s="2" t="n">
        <v>18</v>
      </c>
      <c r="AFA70" s="2" t="n">
        <v>2</v>
      </c>
      <c r="AFB70" s="2" t="n">
        <v>167</v>
      </c>
      <c r="AFC70" s="2" t="n">
        <v>1097</v>
      </c>
      <c r="AFD70" s="2" t="n">
        <v>35</v>
      </c>
      <c r="AFE70" s="2" t="n">
        <v>312</v>
      </c>
      <c r="AFF70" s="2" t="n">
        <v>4</v>
      </c>
      <c r="AFG70" s="2" t="n">
        <v>12322</v>
      </c>
      <c r="AFH70" s="2" t="n">
        <v>3002</v>
      </c>
      <c r="AFI70" s="6" t="n">
        <v>764</v>
      </c>
      <c r="AFJ70" s="47" t="n">
        <v>90</v>
      </c>
      <c r="AFK70" s="6" t="n">
        <v>33</v>
      </c>
      <c r="AFL70" s="48" t="n">
        <v>4</v>
      </c>
      <c r="AFM70" s="6" t="n">
        <v>68</v>
      </c>
      <c r="AFN70" s="6" t="n">
        <v>663</v>
      </c>
      <c r="AFO70" s="6" t="n">
        <v>4</v>
      </c>
      <c r="AFP70" s="6" t="n">
        <v>233</v>
      </c>
      <c r="AFQ70" s="6" t="n">
        <v>10</v>
      </c>
      <c r="AFR70" s="8" t="n">
        <v>6911</v>
      </c>
      <c r="AFS70" s="8" t="n">
        <v>2106</v>
      </c>
      <c r="AFT70" s="6" t="n">
        <v>241</v>
      </c>
      <c r="AFU70" s="47" t="n">
        <v>8</v>
      </c>
      <c r="AFV70" s="6" t="n">
        <v>2</v>
      </c>
      <c r="AFX70" s="6" t="n">
        <v>4</v>
      </c>
      <c r="AFY70" s="6" t="n">
        <v>235</v>
      </c>
      <c r="AFZ70" s="6" t="n">
        <v>7</v>
      </c>
      <c r="AGA70" s="6" t="n">
        <v>384</v>
      </c>
      <c r="AGB70" s="6" t="n">
        <v>3</v>
      </c>
      <c r="AGC70" s="8" t="n">
        <v>2014</v>
      </c>
      <c r="AGD70" s="8" t="n">
        <v>3207</v>
      </c>
      <c r="AGE70" s="2" t="n">
        <v>2447</v>
      </c>
      <c r="AGF70" s="2" t="n">
        <v>247</v>
      </c>
      <c r="AGG70" s="2" t="n">
        <v>61</v>
      </c>
      <c r="AGH70" s="2" t="n">
        <v>3</v>
      </c>
      <c r="AGI70" s="2" t="n">
        <v>118</v>
      </c>
      <c r="AGJ70" s="2" t="n">
        <v>2268</v>
      </c>
      <c r="AGK70" s="2" t="n">
        <v>109</v>
      </c>
      <c r="AGL70" s="2" t="n">
        <v>280</v>
      </c>
      <c r="AGM70" s="2" t="n">
        <v>7</v>
      </c>
      <c r="AGN70" s="2" t="n">
        <v>9626</v>
      </c>
      <c r="AGO70" s="2" t="n">
        <v>1102</v>
      </c>
      <c r="AGP70" s="2" t="n">
        <v>4417</v>
      </c>
      <c r="AGQ70" s="2" t="n">
        <v>360</v>
      </c>
      <c r="AGR70" s="2" t="n">
        <v>197</v>
      </c>
      <c r="AGS70" s="2" t="n">
        <v>21</v>
      </c>
      <c r="AGT70" s="2" t="n">
        <v>460</v>
      </c>
      <c r="AGU70" s="2" t="n">
        <v>3760</v>
      </c>
      <c r="AGV70" s="2" t="n">
        <v>274</v>
      </c>
      <c r="AGW70" s="2" t="n">
        <v>230</v>
      </c>
      <c r="AGX70" s="2" t="n">
        <v>10</v>
      </c>
      <c r="AGY70" s="2" t="n">
        <v>43578</v>
      </c>
      <c r="AGZ70" s="2" t="n">
        <v>2265</v>
      </c>
      <c r="AHA70" s="6" t="n">
        <v>577</v>
      </c>
      <c r="AHB70" s="47" t="n">
        <v>28</v>
      </c>
      <c r="AHC70" s="6" t="n">
        <v>23</v>
      </c>
      <c r="AHD70" s="48" t="n">
        <v>1</v>
      </c>
      <c r="AHE70" s="6" t="n">
        <v>42</v>
      </c>
      <c r="AHF70" s="6" t="n">
        <v>512</v>
      </c>
      <c r="AHG70" s="6" t="n">
        <v>21</v>
      </c>
      <c r="AHH70" s="6" t="n">
        <v>83</v>
      </c>
      <c r="AHI70" s="6" t="n">
        <v>3</v>
      </c>
      <c r="AHJ70" s="8" t="n">
        <v>15899</v>
      </c>
      <c r="AHK70" s="8" t="n">
        <v>2288</v>
      </c>
      <c r="AHL70" s="6" t="n">
        <v>599</v>
      </c>
      <c r="AHM70" s="47" t="n">
        <v>29</v>
      </c>
      <c r="AHN70" s="6" t="n">
        <v>26</v>
      </c>
      <c r="AHO70" s="48" t="n">
        <v>3</v>
      </c>
      <c r="AHP70" s="6" t="n">
        <v>30</v>
      </c>
      <c r="AHQ70" s="6" t="n">
        <v>543</v>
      </c>
      <c r="AHR70" s="6" t="n">
        <v>15</v>
      </c>
      <c r="AHS70" s="6" t="n">
        <v>288</v>
      </c>
      <c r="AHT70" s="6" t="n">
        <v>12</v>
      </c>
      <c r="AHU70" s="8" t="n">
        <v>5879</v>
      </c>
      <c r="AHV70" s="8" t="n">
        <v>2822</v>
      </c>
      <c r="AHW70" s="6" t="n">
        <v>383</v>
      </c>
      <c r="AHX70" s="47" t="n">
        <v>6</v>
      </c>
      <c r="AHY70" s="6" t="n">
        <v>22</v>
      </c>
      <c r="AHZ70" s="48" t="n">
        <v>1</v>
      </c>
      <c r="AIA70" s="6" t="n">
        <v>131</v>
      </c>
      <c r="AIB70" s="6" t="n">
        <v>230</v>
      </c>
      <c r="AIC70" s="6" t="n">
        <v>7</v>
      </c>
      <c r="AID70" s="6" t="n">
        <v>133</v>
      </c>
      <c r="AIE70" s="6" t="n">
        <v>8</v>
      </c>
      <c r="AIF70" s="8" t="n">
        <v>2753</v>
      </c>
      <c r="AIG70" s="6" t="n">
        <v>957</v>
      </c>
      <c r="AIH70" s="2" t="n">
        <v>17872</v>
      </c>
      <c r="AII70" s="2" t="n">
        <v>1314</v>
      </c>
      <c r="AIJ70" s="2" t="n">
        <v>377</v>
      </c>
      <c r="AIK70" s="2" t="n">
        <v>55</v>
      </c>
      <c r="AIL70" s="2" t="n">
        <v>4028</v>
      </c>
      <c r="AIM70" s="2" t="n">
        <v>13467</v>
      </c>
      <c r="AIN70" s="2" t="n">
        <v>426</v>
      </c>
      <c r="AIO70" s="2" t="n">
        <v>474</v>
      </c>
      <c r="AIP70" s="2" t="n">
        <v>10</v>
      </c>
      <c r="AIQ70" s="2" t="n">
        <v>346507</v>
      </c>
      <c r="AIR70" s="2" t="n">
        <v>9181</v>
      </c>
      <c r="AIS70" s="2" t="n">
        <v>14018</v>
      </c>
      <c r="AIT70" s="2" t="n">
        <v>1962</v>
      </c>
      <c r="AIU70" s="2" t="n">
        <v>686</v>
      </c>
      <c r="AIV70" s="2" t="n">
        <v>133</v>
      </c>
      <c r="AIW70" s="2" t="n">
        <v>127</v>
      </c>
      <c r="AIX70" s="2" t="n">
        <v>13205</v>
      </c>
      <c r="AIY70" s="2" t="n">
        <v>296</v>
      </c>
      <c r="AIZ70" s="2" t="n">
        <v>66</v>
      </c>
      <c r="AJA70" s="2" t="n">
        <v>3</v>
      </c>
      <c r="AJB70" s="2" t="n">
        <v>54824</v>
      </c>
      <c r="AJC70" s="2" t="n">
        <v>258</v>
      </c>
      <c r="AJD70" s="2" t="n">
        <v>12442</v>
      </c>
      <c r="AJE70" s="2" t="n">
        <v>712</v>
      </c>
      <c r="AJF70" s="2" t="n">
        <v>345</v>
      </c>
      <c r="AJG70" s="2" t="n">
        <v>34</v>
      </c>
      <c r="AJH70" s="2" t="n">
        <v>184</v>
      </c>
      <c r="AJI70" s="2" t="n">
        <v>11913</v>
      </c>
      <c r="AJJ70" s="2" t="n">
        <v>271</v>
      </c>
      <c r="AJK70" s="2" t="n">
        <v>1220</v>
      </c>
      <c r="AJL70" s="2" t="n">
        <v>34</v>
      </c>
      <c r="AJM70" s="2" t="n">
        <v>121256</v>
      </c>
      <c r="AJN70" s="2" t="n">
        <v>11892</v>
      </c>
      <c r="AJO70" s="2" t="n">
        <v>5919</v>
      </c>
      <c r="AJP70" s="2" t="n">
        <v>124</v>
      </c>
      <c r="AJQ70" s="2" t="n">
        <v>48</v>
      </c>
      <c r="AJR70" s="2" t="n">
        <v>7</v>
      </c>
      <c r="AJS70" s="2" t="n">
        <v>2547</v>
      </c>
      <c r="AJT70" s="2" t="n">
        <v>3324</v>
      </c>
      <c r="AJU70" s="2" t="n">
        <v>93</v>
      </c>
      <c r="AJV70" s="2" t="n">
        <v>232</v>
      </c>
      <c r="AJW70" s="2" t="n">
        <v>2</v>
      </c>
      <c r="AJX70" s="2" t="n">
        <v>310700</v>
      </c>
      <c r="AJY70" s="2" t="n">
        <v>12184</v>
      </c>
      <c r="AJZ70" s="2" t="n">
        <v>5709</v>
      </c>
      <c r="AKA70" s="2" t="n">
        <v>345</v>
      </c>
      <c r="AKB70" s="2" t="n">
        <v>210</v>
      </c>
      <c r="AKC70" s="2" t="n">
        <v>36</v>
      </c>
      <c r="AKD70" s="2" t="n">
        <v>25</v>
      </c>
      <c r="AKE70" s="2" t="n">
        <v>5474</v>
      </c>
      <c r="AKF70" s="2" t="n">
        <v>165</v>
      </c>
      <c r="AKG70" s="2" t="n">
        <v>1156</v>
      </c>
      <c r="AKH70" s="2" t="n">
        <v>43</v>
      </c>
      <c r="AKI70" s="2" t="n">
        <v>42484</v>
      </c>
      <c r="AKJ70" s="2" t="n">
        <v>8604</v>
      </c>
      <c r="AKK70" s="2" t="n">
        <v>3747</v>
      </c>
      <c r="AKL70" s="2" t="n">
        <v>0</v>
      </c>
      <c r="AKM70" s="2" t="n">
        <v>191</v>
      </c>
      <c r="AKN70" s="2" t="n">
        <v>0</v>
      </c>
      <c r="AKO70" s="2" t="n">
        <v>100</v>
      </c>
      <c r="AKP70" s="2" t="n">
        <v>3456</v>
      </c>
      <c r="AKQ70" s="2" t="n">
        <v>156</v>
      </c>
      <c r="AKR70" s="2" t="n">
        <v>212</v>
      </c>
      <c r="AKS70" s="2" t="n">
        <v>11</v>
      </c>
      <c r="AKT70" s="2" t="n">
        <v>13039</v>
      </c>
      <c r="AKU70" s="2" t="n">
        <v>739</v>
      </c>
      <c r="AKV70" s="2" t="n">
        <v>2970</v>
      </c>
      <c r="AKW70" s="2" t="n">
        <v>127</v>
      </c>
      <c r="AKX70" s="2" t="n">
        <v>44</v>
      </c>
      <c r="AKY70" s="2" t="n">
        <v>3</v>
      </c>
      <c r="AKZ70" s="2" t="n">
        <v>500</v>
      </c>
      <c r="ALA70" s="2" t="n">
        <v>2426</v>
      </c>
      <c r="ALB70" s="2" t="n">
        <v>35</v>
      </c>
      <c r="ALC70" s="2" t="n">
        <v>4745</v>
      </c>
      <c r="ALD70" s="2" t="n">
        <v>70</v>
      </c>
      <c r="ALE70" s="2" t="n">
        <v>25702</v>
      </c>
      <c r="ALF70" s="2" t="n">
        <v>41059</v>
      </c>
      <c r="ALG70" s="2" t="n">
        <v>2439</v>
      </c>
      <c r="ALH70" s="2" t="n">
        <v>296</v>
      </c>
      <c r="ALI70" s="2" t="n">
        <v>125</v>
      </c>
      <c r="ALJ70" s="2" t="n">
        <v>31</v>
      </c>
      <c r="ALK70" s="2" t="n">
        <v>633</v>
      </c>
      <c r="ALL70" s="2" t="n">
        <v>1681</v>
      </c>
      <c r="ALM70" s="2" t="n">
        <v>89</v>
      </c>
      <c r="ALN70" s="2" t="n">
        <v>19</v>
      </c>
      <c r="ALO70" s="2" t="n">
        <v>1</v>
      </c>
      <c r="ALP70" s="2" t="n">
        <v>20475</v>
      </c>
      <c r="ALQ70" s="2" t="n">
        <v>159</v>
      </c>
      <c r="ALR70" s="2" t="n">
        <v>2308</v>
      </c>
      <c r="ALS70" s="2" t="n">
        <v>132</v>
      </c>
      <c r="ALT70" s="2" t="n">
        <v>34</v>
      </c>
      <c r="ALU70" s="2" t="n">
        <v>7</v>
      </c>
      <c r="ALV70" s="2" t="n">
        <v>300</v>
      </c>
      <c r="ALW70" s="2" t="n">
        <v>1974</v>
      </c>
      <c r="ALX70" s="2" t="n">
        <v>81</v>
      </c>
      <c r="ALY70" s="2" t="n">
        <v>417</v>
      </c>
      <c r="ALZ70" s="2" t="n">
        <v>6</v>
      </c>
      <c r="AMA70" s="2" t="n">
        <v>34900</v>
      </c>
      <c r="AMB70" s="2" t="n">
        <v>6299</v>
      </c>
      <c r="AMC70" s="2" t="n">
        <v>2100</v>
      </c>
      <c r="AMD70" s="2" t="n">
        <v>112</v>
      </c>
      <c r="AME70" s="2" t="n">
        <v>55</v>
      </c>
      <c r="AMF70" s="2" t="n">
        <v>1</v>
      </c>
      <c r="AMG70" s="2" t="n">
        <v>14</v>
      </c>
      <c r="AMH70" s="2" t="n">
        <v>2031</v>
      </c>
      <c r="AMI70" s="2" t="n">
        <v>88</v>
      </c>
      <c r="AMJ70" s="2" t="n">
        <v>487</v>
      </c>
    </row>
    <row r="71" s="6" customFormat="true" ht="15.25" hidden="false" customHeight="false" outlineLevel="0" collapsed="false">
      <c r="A71" s="82" t="n">
        <v>43930</v>
      </c>
      <c r="B71" s="7" t="n">
        <v>1506420</v>
      </c>
      <c r="C71" s="6" t="n">
        <f aca="false">(B71-B70)</f>
        <v>82778</v>
      </c>
      <c r="D71" s="7" t="n">
        <v>88100</v>
      </c>
      <c r="E71" s="6" t="n">
        <f aca="false">(D71-D70)</f>
        <v>6243</v>
      </c>
      <c r="F71" s="7" t="n">
        <v>319292</v>
      </c>
      <c r="G71" s="7" t="n">
        <v>1099028</v>
      </c>
      <c r="H71" s="7" t="n">
        <v>48018</v>
      </c>
      <c r="I71" s="2"/>
      <c r="J71" s="2" t="n">
        <v>1423233</v>
      </c>
      <c r="K71" s="71" t="n">
        <f aca="false">J71-J70</f>
        <v>82687</v>
      </c>
      <c r="L71" s="2" t="n">
        <v>84758</v>
      </c>
      <c r="M71" s="71" t="n">
        <f aca="false">L71-L70</f>
        <v>6241</v>
      </c>
      <c r="N71" s="6" t="n">
        <v>10384</v>
      </c>
      <c r="O71" s="6" t="n">
        <v>53</v>
      </c>
      <c r="P71" s="6" t="n">
        <v>200</v>
      </c>
      <c r="Q71" s="6" t="n">
        <v>8</v>
      </c>
      <c r="R71" s="6" t="n">
        <v>6776</v>
      </c>
      <c r="S71" s="6" t="n">
        <v>3408</v>
      </c>
      <c r="T71" s="6" t="n">
        <v>55</v>
      </c>
      <c r="U71" s="6" t="n">
        <v>203</v>
      </c>
      <c r="V71" s="6" t="n">
        <v>4</v>
      </c>
      <c r="W71" s="6" t="n">
        <v>477304</v>
      </c>
      <c r="X71" s="6" t="n">
        <v>9310</v>
      </c>
      <c r="Y71" s="6" t="n">
        <v>139422</v>
      </c>
      <c r="Z71" s="6" t="n">
        <v>3836</v>
      </c>
      <c r="AA71" s="6" t="n">
        <v>17669</v>
      </c>
      <c r="AB71" s="6" t="n">
        <v>542</v>
      </c>
      <c r="AC71" s="6" t="n">
        <v>26491</v>
      </c>
      <c r="AD71" s="6" t="n">
        <v>95262</v>
      </c>
      <c r="AE71" s="6" t="n">
        <v>3693</v>
      </c>
      <c r="AF71" s="6" t="n">
        <v>2306</v>
      </c>
      <c r="AG71" s="6" t="n">
        <v>292</v>
      </c>
      <c r="AH71" s="6" t="n">
        <v>807125</v>
      </c>
      <c r="AI71" s="6" t="n">
        <v>13349</v>
      </c>
      <c r="AJ71" s="12" t="n">
        <v>64586</v>
      </c>
      <c r="AK71" s="12" t="n">
        <v>1997</v>
      </c>
      <c r="AL71" s="12" t="n">
        <v>3993</v>
      </c>
      <c r="AM71" s="12" t="n">
        <v>121</v>
      </c>
      <c r="AN71" s="12" t="n">
        <v>29812</v>
      </c>
      <c r="AO71" s="12" t="n">
        <v>30781</v>
      </c>
      <c r="AP71" s="12" t="n">
        <v>3987</v>
      </c>
      <c r="AQ71" s="12" t="n">
        <v>769</v>
      </c>
      <c r="AR71" s="12" t="n">
        <v>48</v>
      </c>
      <c r="AS71" s="12" t="n">
        <v>211136</v>
      </c>
      <c r="AT71" s="12" t="n">
        <v>2514</v>
      </c>
      <c r="AU71" s="6" t="n">
        <v>103061</v>
      </c>
      <c r="AV71" s="6" t="n">
        <v>3881</v>
      </c>
      <c r="AW71" s="6" t="n">
        <v>10869</v>
      </c>
      <c r="AX71" s="6" t="n">
        <v>541</v>
      </c>
      <c r="AY71" s="6" t="n">
        <v>21254</v>
      </c>
      <c r="AZ71" s="6" t="n">
        <v>70938</v>
      </c>
      <c r="BA71" s="6" t="n">
        <v>7148</v>
      </c>
      <c r="BB71" s="6" t="n">
        <v>1578.910011444</v>
      </c>
      <c r="BC71" s="6" t="n">
        <v>166.514713755784</v>
      </c>
      <c r="BD71" s="6" t="n">
        <v>224254</v>
      </c>
      <c r="BE71" s="6" t="n">
        <v>3436</v>
      </c>
      <c r="BF71" s="12" t="n">
        <v>112113</v>
      </c>
      <c r="BG71" s="12" t="n">
        <v>4450</v>
      </c>
      <c r="BH71" s="12" t="n">
        <v>2208</v>
      </c>
      <c r="BI71" s="12" t="n">
        <v>192</v>
      </c>
      <c r="BJ71" s="12" t="n">
        <v>36081</v>
      </c>
      <c r="BK71" s="12" t="n">
        <v>73824</v>
      </c>
      <c r="BL71" s="12" t="n">
        <v>4895</v>
      </c>
      <c r="BM71" s="12" t="n">
        <v>1338</v>
      </c>
      <c r="BN71" s="12" t="n">
        <v>26</v>
      </c>
      <c r="BO71" s="12" t="n">
        <v>918460</v>
      </c>
      <c r="BP71" s="12" t="n">
        <v>10962</v>
      </c>
      <c r="BQ71" s="12" t="n">
        <v>148220</v>
      </c>
      <c r="BR71" s="12" t="n">
        <v>6278</v>
      </c>
      <c r="BS71" s="12" t="n">
        <v>14792</v>
      </c>
      <c r="BT71" s="12" t="n">
        <v>747</v>
      </c>
      <c r="BU71" s="12" t="n">
        <v>48021</v>
      </c>
      <c r="BV71" s="12" t="n">
        <v>85407</v>
      </c>
      <c r="BW71" s="12" t="n">
        <v>7069</v>
      </c>
      <c r="BX71" s="12" t="n">
        <v>3170</v>
      </c>
      <c r="BY71" s="12" t="n">
        <v>316</v>
      </c>
      <c r="BZ71" s="12" t="n">
        <v>355000</v>
      </c>
      <c r="CA71" s="12" t="n">
        <v>7593</v>
      </c>
      <c r="CB71" s="12" t="n">
        <v>4257</v>
      </c>
      <c r="CC71" s="12" t="n">
        <v>351</v>
      </c>
      <c r="CD71" s="12" t="n">
        <v>93</v>
      </c>
      <c r="CE71" s="12" t="n">
        <v>1</v>
      </c>
      <c r="CF71" s="12" t="n">
        <v>622</v>
      </c>
      <c r="CG71" s="12" t="n">
        <v>3542</v>
      </c>
      <c r="CH71" s="12" t="n">
        <v>80</v>
      </c>
      <c r="CI71" s="12" t="n">
        <v>34</v>
      </c>
      <c r="CJ71" s="12" t="n">
        <v>0.7</v>
      </c>
      <c r="CK71" s="12" t="n">
        <v>55311</v>
      </c>
      <c r="CL71" s="12" t="n">
        <v>437</v>
      </c>
      <c r="CM71" s="12" t="n">
        <v>425828</v>
      </c>
      <c r="CN71" s="12" t="n">
        <v>31646</v>
      </c>
      <c r="CO71" s="12" t="n">
        <v>14604</v>
      </c>
      <c r="CP71" s="12" t="n">
        <v>1888</v>
      </c>
      <c r="CQ71" s="12" t="n">
        <v>22202</v>
      </c>
      <c r="CR71" s="12" t="n">
        <v>389022</v>
      </c>
      <c r="CS71" s="12" t="n">
        <v>9234</v>
      </c>
      <c r="CT71" s="12" t="n">
        <v>1286</v>
      </c>
      <c r="CU71" s="12" t="n">
        <v>44</v>
      </c>
      <c r="CV71" s="12" t="n">
        <v>2189766</v>
      </c>
      <c r="CW71" s="12" t="n">
        <v>6638</v>
      </c>
      <c r="CX71" s="12" t="n">
        <v>23280</v>
      </c>
      <c r="CY71" s="12" t="n">
        <v>1027</v>
      </c>
      <c r="CZ71" s="12" t="n">
        <v>895</v>
      </c>
      <c r="DA71" s="12" t="n">
        <v>74</v>
      </c>
      <c r="DB71" s="12" t="n">
        <v>9800</v>
      </c>
      <c r="DC71" s="12" t="n">
        <v>12585</v>
      </c>
      <c r="DD71" s="12" t="n">
        <v>391</v>
      </c>
      <c r="DE71" s="12" t="n">
        <v>2690</v>
      </c>
      <c r="DF71" s="12" t="n">
        <v>103</v>
      </c>
      <c r="DG71" s="12" t="n">
        <v>171938</v>
      </c>
      <c r="DH71" s="12" t="n">
        <v>19867</v>
      </c>
      <c r="DI71" s="12" t="n">
        <v>60733</v>
      </c>
      <c r="DJ71" s="12" t="n">
        <v>5491</v>
      </c>
      <c r="DK71" s="12" t="n">
        <v>7097</v>
      </c>
      <c r="DL71" s="12" t="n">
        <v>938</v>
      </c>
      <c r="DM71" s="12" t="n">
        <v>135</v>
      </c>
      <c r="DN71" s="12" t="n">
        <v>53501</v>
      </c>
      <c r="DO71" s="12" t="n">
        <v>1559</v>
      </c>
      <c r="DP71" s="12" t="n">
        <v>895</v>
      </c>
      <c r="DQ71" s="12" t="n">
        <v>105</v>
      </c>
      <c r="DR71" s="12" t="n">
        <v>282074</v>
      </c>
      <c r="DS71" s="12" t="n">
        <v>4155</v>
      </c>
      <c r="DT71" s="12" t="n">
        <v>8419</v>
      </c>
      <c r="DU71" s="12" t="n">
        <v>726</v>
      </c>
      <c r="DV71" s="12" t="n">
        <v>687</v>
      </c>
      <c r="DW71" s="12" t="n">
        <v>96</v>
      </c>
      <c r="DX71" s="12" t="n">
        <v>205</v>
      </c>
      <c r="DY71" s="12" t="n">
        <v>7527</v>
      </c>
      <c r="DZ71" s="12" t="n">
        <v>678</v>
      </c>
      <c r="EA71" s="12" t="n">
        <v>834</v>
      </c>
      <c r="EB71" s="12" t="n">
        <v>68</v>
      </c>
      <c r="EC71" s="12" t="n">
        <v>54700</v>
      </c>
      <c r="ED71" s="12" t="n">
        <v>5416</v>
      </c>
      <c r="EE71" s="12" t="n">
        <v>20549</v>
      </c>
      <c r="EF71" s="12" t="n">
        <v>969</v>
      </c>
      <c r="EG71" s="12" t="n">
        <v>2248</v>
      </c>
      <c r="EH71" s="12" t="n">
        <v>147</v>
      </c>
      <c r="EI71" s="12" t="n">
        <v>250</v>
      </c>
      <c r="EJ71" s="12" t="n">
        <v>18051</v>
      </c>
      <c r="EK71" s="12" t="n">
        <v>1424</v>
      </c>
      <c r="EL71" s="12" t="n">
        <v>1199</v>
      </c>
      <c r="EM71" s="12" t="n">
        <v>131</v>
      </c>
      <c r="EN71" s="12" t="n">
        <v>101534</v>
      </c>
      <c r="EO71" s="12" t="n">
        <v>5926</v>
      </c>
      <c r="EP71" s="12" t="n">
        <v>6086</v>
      </c>
      <c r="EQ71" s="12" t="n">
        <v>133</v>
      </c>
      <c r="ER71" s="12" t="n">
        <v>101</v>
      </c>
      <c r="ES71" s="12" t="n">
        <v>12</v>
      </c>
      <c r="ET71" s="12" t="n">
        <v>32</v>
      </c>
      <c r="EU71" s="12" t="n">
        <v>5953</v>
      </c>
      <c r="EV71" s="12" t="n">
        <v>78</v>
      </c>
      <c r="EW71" s="12" t="n">
        <v>1123</v>
      </c>
      <c r="EX71" s="12" t="n">
        <v>19</v>
      </c>
      <c r="EY71" s="12" t="n">
        <v>113896</v>
      </c>
      <c r="EZ71" s="12" t="n">
        <v>21009</v>
      </c>
      <c r="FA71" s="12" t="n">
        <v>5402</v>
      </c>
      <c r="FB71" s="12" t="n">
        <v>331</v>
      </c>
      <c r="FC71" s="12" t="n">
        <v>218</v>
      </c>
      <c r="FD71" s="12" t="n">
        <v>15</v>
      </c>
      <c r="FE71" s="12" t="n">
        <v>1621</v>
      </c>
      <c r="FF71" s="12" t="n">
        <v>3563</v>
      </c>
      <c r="FG71" s="12" t="n">
        <v>127</v>
      </c>
      <c r="FH71" s="12" t="n">
        <v>933</v>
      </c>
      <c r="FI71" s="12" t="n">
        <v>38</v>
      </c>
      <c r="FJ71" s="12" t="n">
        <v>64002</v>
      </c>
      <c r="FK71" s="12" t="n">
        <v>11050</v>
      </c>
      <c r="FL71" s="12" t="n">
        <v>23403</v>
      </c>
      <c r="FM71" s="12" t="n">
        <v>1209</v>
      </c>
      <c r="FN71" s="12" t="n">
        <v>2240</v>
      </c>
      <c r="FO71" s="12" t="n">
        <v>205</v>
      </c>
      <c r="FP71" s="12" t="n">
        <v>4681</v>
      </c>
      <c r="FQ71" s="12" t="n">
        <v>16482</v>
      </c>
      <c r="FR71" s="12" t="n">
        <v>1276</v>
      </c>
      <c r="FS71" s="12" t="n">
        <v>2019</v>
      </c>
      <c r="FT71" s="12" t="n">
        <v>193</v>
      </c>
      <c r="FU71" s="12" t="n">
        <v>84248</v>
      </c>
      <c r="FV71" s="12" t="n">
        <v>7269</v>
      </c>
      <c r="FW71" s="12" t="n">
        <v>12942</v>
      </c>
      <c r="FX71" s="12" t="n">
        <v>303</v>
      </c>
      <c r="FY71" s="12" t="n">
        <v>273</v>
      </c>
      <c r="FZ71" s="12" t="n">
        <v>30</v>
      </c>
      <c r="GA71" s="12" t="n">
        <v>4512</v>
      </c>
      <c r="GB71" s="12" t="n">
        <v>8157</v>
      </c>
      <c r="GC71" s="12" t="n">
        <v>267</v>
      </c>
      <c r="GD71" s="12" t="n">
        <v>1437</v>
      </c>
      <c r="GE71" s="12" t="n">
        <v>30</v>
      </c>
      <c r="GF71" s="12" t="n">
        <v>120755</v>
      </c>
      <c r="GG71" s="12" t="n">
        <v>13408</v>
      </c>
      <c r="GH71" s="12" t="n">
        <v>2210</v>
      </c>
      <c r="GI71" s="12" t="n">
        <v>153</v>
      </c>
      <c r="GJ71" s="12" t="n">
        <v>6</v>
      </c>
      <c r="GK71" s="12" t="n">
        <v>0</v>
      </c>
      <c r="GL71" s="12" t="n">
        <v>178</v>
      </c>
      <c r="GM71" s="12" t="n">
        <v>2026</v>
      </c>
      <c r="GN71" s="12" t="n">
        <v>37</v>
      </c>
      <c r="GO71" s="12" t="n">
        <v>767</v>
      </c>
      <c r="GP71" s="12" t="n">
        <v>2</v>
      </c>
      <c r="GQ71" s="12" t="n">
        <v>41818</v>
      </c>
      <c r="GR71" s="12" t="n">
        <v>14515</v>
      </c>
      <c r="GS71" s="6" t="n">
        <v>823</v>
      </c>
      <c r="GT71" s="47" t="n">
        <v>12</v>
      </c>
      <c r="GU71" s="6" t="n">
        <v>5</v>
      </c>
      <c r="GV71" s="6" t="n">
        <v>0</v>
      </c>
      <c r="GW71" s="6" t="n">
        <v>477</v>
      </c>
      <c r="GX71" s="6" t="n">
        <v>341</v>
      </c>
      <c r="GY71" s="6" t="n">
        <v>3</v>
      </c>
      <c r="GZ71" s="6" t="n">
        <v>484</v>
      </c>
      <c r="HA71" s="6" t="n">
        <v>3</v>
      </c>
      <c r="HB71" s="8" t="n">
        <v>52351</v>
      </c>
      <c r="HC71" s="8" t="n">
        <v>30766</v>
      </c>
      <c r="HD71" s="12" t="n">
        <v>1623</v>
      </c>
      <c r="HE71" s="12" t="n">
        <v>142</v>
      </c>
      <c r="HF71" s="12" t="n">
        <v>6</v>
      </c>
      <c r="HG71" s="12" t="n">
        <v>0</v>
      </c>
      <c r="HH71" s="12" t="n">
        <v>406</v>
      </c>
      <c r="HI71" s="12" t="n">
        <v>1211</v>
      </c>
      <c r="HJ71" s="12" t="n">
        <v>29</v>
      </c>
      <c r="HK71" s="12" t="n">
        <v>277</v>
      </c>
      <c r="HL71" s="12" t="n">
        <v>1</v>
      </c>
      <c r="HM71" s="12" t="n">
        <v>65000</v>
      </c>
      <c r="HN71" s="12" t="n">
        <v>11110</v>
      </c>
      <c r="HO71" s="12" t="n">
        <v>4119</v>
      </c>
      <c r="HP71" s="12" t="n">
        <v>156</v>
      </c>
      <c r="HQ71" s="12" t="n">
        <v>65</v>
      </c>
      <c r="HR71" s="12" t="n">
        <v>2</v>
      </c>
      <c r="HS71" s="12" t="n">
        <v>1487</v>
      </c>
      <c r="HT71" s="12" t="n">
        <v>2567</v>
      </c>
      <c r="HU71" s="12" t="n">
        <v>76</v>
      </c>
      <c r="HV71" s="12" t="n">
        <v>127</v>
      </c>
      <c r="HW71" s="12" t="n">
        <v>2</v>
      </c>
      <c r="HX71" s="12" t="n">
        <v>58240</v>
      </c>
      <c r="HY71" s="12" t="n">
        <v>1799</v>
      </c>
      <c r="HZ71" s="118"/>
      <c r="IA71" s="82" t="n">
        <v>43930</v>
      </c>
      <c r="IB71" s="12" t="n">
        <v>5205</v>
      </c>
      <c r="IC71" s="12" t="n">
        <v>357</v>
      </c>
      <c r="ID71" s="12" t="n">
        <v>159</v>
      </c>
      <c r="IE71" s="12" t="n">
        <v>30</v>
      </c>
      <c r="IF71" s="12" t="n">
        <v>222</v>
      </c>
      <c r="IG71" s="12" t="n">
        <v>4824</v>
      </c>
      <c r="IH71" s="12" t="n">
        <v>160</v>
      </c>
      <c r="II71" s="12" t="n">
        <v>138</v>
      </c>
      <c r="IJ71" s="12" t="n">
        <v>4</v>
      </c>
      <c r="IK71" s="12" t="n">
        <v>99284</v>
      </c>
      <c r="IL71" s="12" t="n">
        <v>2623</v>
      </c>
      <c r="IM71" s="8" t="n">
        <v>5546</v>
      </c>
      <c r="IN71" s="8" t="n">
        <v>430</v>
      </c>
      <c r="IO71" s="8" t="n">
        <v>48</v>
      </c>
      <c r="IP71" s="8" t="n">
        <v>5</v>
      </c>
      <c r="IQ71" s="8" t="n">
        <v>1115</v>
      </c>
      <c r="IR71" s="8" t="n">
        <v>4383</v>
      </c>
      <c r="IS71" s="8" t="n">
        <v>362</v>
      </c>
      <c r="IT71" s="8" t="n">
        <v>290</v>
      </c>
      <c r="IU71" s="8" t="n">
        <v>3</v>
      </c>
      <c r="IV71" s="8" t="n">
        <v>60391</v>
      </c>
      <c r="IW71" s="8" t="n">
        <v>3159</v>
      </c>
      <c r="IX71" s="8" t="n">
        <v>3122</v>
      </c>
      <c r="IY71" s="8" t="n">
        <v>327</v>
      </c>
      <c r="IZ71" s="8" t="n">
        <v>41</v>
      </c>
      <c r="JA71" s="8" t="n">
        <v>0</v>
      </c>
      <c r="JB71" s="8" t="n">
        <v>631</v>
      </c>
      <c r="JC71" s="8" t="n">
        <v>2450</v>
      </c>
      <c r="JD71" s="8" t="n">
        <v>41</v>
      </c>
      <c r="JE71" s="8" t="n">
        <v>90</v>
      </c>
      <c r="JF71" s="8" t="n">
        <v>1</v>
      </c>
      <c r="JG71" s="8"/>
      <c r="JH71" s="8"/>
      <c r="JI71" s="8" t="n">
        <v>2956</v>
      </c>
      <c r="JJ71" s="8" t="n">
        <v>218</v>
      </c>
      <c r="JK71" s="8" t="n">
        <v>240</v>
      </c>
      <c r="JL71" s="8" t="n">
        <v>19</v>
      </c>
      <c r="JM71" s="8" t="n">
        <v>222</v>
      </c>
      <c r="JN71" s="8" t="n">
        <v>2494</v>
      </c>
      <c r="JO71" s="8" t="n">
        <v>0</v>
      </c>
      <c r="JP71" s="8" t="n">
        <v>11</v>
      </c>
      <c r="JQ71" s="8" t="n">
        <v>0.9</v>
      </c>
      <c r="JR71" s="8" t="n">
        <v>14354</v>
      </c>
      <c r="JS71" s="8" t="n">
        <v>52</v>
      </c>
      <c r="JT71" s="8" t="n">
        <v>5916</v>
      </c>
      <c r="JU71" s="8" t="n">
        <v>605</v>
      </c>
      <c r="JV71" s="8" t="n">
        <v>178</v>
      </c>
      <c r="JW71" s="8" t="n">
        <v>28</v>
      </c>
      <c r="JX71" s="8" t="n">
        <v>506</v>
      </c>
      <c r="JY71" s="8" t="n">
        <v>5232</v>
      </c>
      <c r="JZ71" s="8" t="n">
        <v>0</v>
      </c>
      <c r="KA71" s="8" t="n">
        <v>4</v>
      </c>
      <c r="KB71" s="37" t="n">
        <v>0.1</v>
      </c>
      <c r="KC71" s="8" t="n">
        <v>167235</v>
      </c>
      <c r="KD71" s="8" t="n">
        <v>121</v>
      </c>
      <c r="KE71" s="8" t="n">
        <v>4342</v>
      </c>
      <c r="KF71" s="8" t="n">
        <v>1388</v>
      </c>
      <c r="KG71" s="8" t="n">
        <v>121</v>
      </c>
      <c r="KH71" s="8" t="n">
        <v>14</v>
      </c>
      <c r="KI71" s="8" t="n">
        <v>1333</v>
      </c>
      <c r="KJ71" s="8" t="n">
        <v>2888</v>
      </c>
      <c r="KK71" s="8" t="n">
        <v>113</v>
      </c>
      <c r="KL71" s="8" t="n">
        <v>132</v>
      </c>
      <c r="KM71" s="8" t="n">
        <v>4</v>
      </c>
      <c r="KN71" s="8" t="n">
        <v>39599</v>
      </c>
      <c r="KO71" s="8" t="n">
        <v>1201</v>
      </c>
      <c r="KP71" s="8" t="n">
        <v>3870</v>
      </c>
      <c r="KQ71" s="8" t="n">
        <v>106</v>
      </c>
      <c r="KR71" s="8" t="n">
        <v>182</v>
      </c>
      <c r="KS71" s="8" t="n">
        <v>5</v>
      </c>
      <c r="KT71" s="8" t="n">
        <v>96</v>
      </c>
      <c r="KU71" s="8" t="n">
        <v>3592</v>
      </c>
      <c r="KV71" s="8" t="n">
        <v>1</v>
      </c>
      <c r="KW71" s="8" t="n">
        <v>35</v>
      </c>
      <c r="KX71" s="8" t="n">
        <v>2</v>
      </c>
      <c r="KY71" s="8" t="n">
        <v>24500</v>
      </c>
      <c r="KZ71" s="8" t="n">
        <v>224</v>
      </c>
      <c r="LA71" s="8" t="n">
        <v>8672</v>
      </c>
      <c r="LB71" s="8" t="n">
        <v>1175</v>
      </c>
      <c r="LC71" s="8" t="n">
        <v>63</v>
      </c>
      <c r="LD71" s="8" t="n">
        <v>5</v>
      </c>
      <c r="LE71" s="8" t="n">
        <v>580</v>
      </c>
      <c r="LF71" s="8" t="n">
        <v>8029</v>
      </c>
      <c r="LG71" s="8" t="n">
        <v>8</v>
      </c>
      <c r="LH71" s="8" t="n">
        <v>59</v>
      </c>
      <c r="LI71" s="8" t="n">
        <v>0.4</v>
      </c>
      <c r="LJ71" s="8" t="n">
        <v>910221</v>
      </c>
      <c r="LK71" s="8" t="n">
        <v>6237</v>
      </c>
      <c r="LL71" s="8" t="n">
        <v>4263</v>
      </c>
      <c r="LM71" s="8" t="n">
        <v>228</v>
      </c>
      <c r="LN71" s="8" t="n">
        <v>61</v>
      </c>
      <c r="LO71" s="8" t="n">
        <v>4</v>
      </c>
      <c r="LP71" s="8" t="n">
        <v>467</v>
      </c>
      <c r="LQ71" s="8" t="n">
        <v>3735</v>
      </c>
      <c r="LR71" s="8" t="n">
        <v>25</v>
      </c>
      <c r="LS71" s="8" t="n">
        <v>19</v>
      </c>
      <c r="LT71" s="8" t="n">
        <v>0.3</v>
      </c>
      <c r="LU71" s="8" t="n">
        <v>42159</v>
      </c>
      <c r="LV71" s="8" t="n">
        <v>191</v>
      </c>
      <c r="LW71" s="6" t="n">
        <v>16</v>
      </c>
      <c r="LX71" s="47" t="n">
        <v>1</v>
      </c>
      <c r="MA71" s="6" t="n">
        <v>4</v>
      </c>
      <c r="MB71" s="6" t="n">
        <v>12</v>
      </c>
      <c r="MD71" s="6" t="n">
        <v>5</v>
      </c>
      <c r="MG71" s="8"/>
      <c r="MH71" s="6" t="n">
        <v>22</v>
      </c>
      <c r="MI71" s="6" t="n">
        <v>0</v>
      </c>
      <c r="MJ71" s="6" t="n">
        <v>3</v>
      </c>
      <c r="MK71" s="48" t="n">
        <v>2</v>
      </c>
      <c r="MM71" s="6" t="n">
        <v>19</v>
      </c>
      <c r="MO71" s="6" t="n">
        <v>0.4</v>
      </c>
      <c r="MP71" s="6" t="n">
        <v>0.06</v>
      </c>
      <c r="MQ71" s="8" t="n">
        <v>1246</v>
      </c>
      <c r="MR71" s="6" t="n">
        <v>23</v>
      </c>
      <c r="MS71" s="8" t="n">
        <v>2369</v>
      </c>
      <c r="MT71" s="8" t="n">
        <v>111</v>
      </c>
      <c r="MU71" s="8" t="n">
        <v>30</v>
      </c>
      <c r="MV71" s="8" t="n">
        <v>3</v>
      </c>
      <c r="MW71" s="8" t="n">
        <v>888</v>
      </c>
      <c r="MX71" s="8" t="n">
        <v>1451</v>
      </c>
      <c r="MY71" s="8" t="n">
        <v>61</v>
      </c>
      <c r="MZ71" s="8" t="n">
        <v>34</v>
      </c>
      <c r="NA71" s="8" t="n">
        <v>0.4</v>
      </c>
      <c r="NB71" s="8" t="n">
        <v>71860</v>
      </c>
      <c r="NC71" s="8" t="n">
        <v>1030</v>
      </c>
      <c r="ND71" s="6" t="n">
        <v>15</v>
      </c>
      <c r="NE71" s="47" t="n">
        <v>1</v>
      </c>
      <c r="NI71" s="6" t="n">
        <v>15</v>
      </c>
      <c r="NK71" s="6" t="n">
        <v>2</v>
      </c>
      <c r="NM71" s="6" t="n">
        <v>781</v>
      </c>
      <c r="NN71" s="6" t="n">
        <v>107</v>
      </c>
      <c r="NO71" s="6" t="n">
        <v>117</v>
      </c>
      <c r="NP71" s="47" t="n">
        <v>2</v>
      </c>
      <c r="NS71" s="6" t="n">
        <v>63</v>
      </c>
      <c r="NT71" s="6" t="n">
        <v>54</v>
      </c>
      <c r="NU71" s="6" t="n">
        <v>1</v>
      </c>
      <c r="NV71" s="6" t="n">
        <v>7</v>
      </c>
      <c r="NX71" s="8" t="n">
        <v>5768</v>
      </c>
      <c r="NY71" s="6" t="n">
        <v>345</v>
      </c>
      <c r="NZ71" s="6" t="n">
        <v>251</v>
      </c>
      <c r="OA71" s="6" t="n">
        <v>2</v>
      </c>
      <c r="OD71" s="6" t="n">
        <v>126</v>
      </c>
      <c r="OE71" s="6" t="n">
        <v>125</v>
      </c>
      <c r="OF71" s="6" t="n">
        <v>8</v>
      </c>
      <c r="OG71" s="6" t="n">
        <v>3</v>
      </c>
      <c r="OI71" s="8" t="n">
        <v>110124</v>
      </c>
      <c r="OJ71" s="8" t="n">
        <v>1131</v>
      </c>
      <c r="OK71" s="6" t="n">
        <v>135</v>
      </c>
      <c r="OL71" s="6" t="n">
        <v>0</v>
      </c>
      <c r="OM71" s="6" t="n">
        <v>1</v>
      </c>
      <c r="OO71" s="6" t="n">
        <v>91</v>
      </c>
      <c r="OP71" s="6" t="n">
        <v>43</v>
      </c>
      <c r="OQ71" s="6" t="n">
        <v>3</v>
      </c>
      <c r="OR71" s="6" t="n">
        <v>309</v>
      </c>
      <c r="OS71" s="6" t="n">
        <v>2</v>
      </c>
      <c r="OT71" s="8" t="n">
        <v>8845</v>
      </c>
      <c r="OU71" s="8" t="n">
        <v>20218</v>
      </c>
      <c r="OV71" s="8" t="n">
        <v>1202</v>
      </c>
      <c r="OW71" s="8" t="n">
        <v>80</v>
      </c>
      <c r="OX71" s="8" t="n">
        <v>69</v>
      </c>
      <c r="OY71" s="8" t="n">
        <v>4</v>
      </c>
      <c r="OZ71" s="8" t="n">
        <v>452</v>
      </c>
      <c r="PA71" s="8" t="n">
        <v>681</v>
      </c>
      <c r="PB71" s="8" t="n">
        <v>0</v>
      </c>
      <c r="PC71" s="8" t="n">
        <v>30</v>
      </c>
      <c r="PD71" s="8" t="n">
        <v>2</v>
      </c>
      <c r="PE71" s="8" t="n">
        <v>28414</v>
      </c>
      <c r="PF71" s="8" t="n">
        <v>706</v>
      </c>
      <c r="PG71" s="2" t="n">
        <v>38226</v>
      </c>
      <c r="PH71" s="2" t="n">
        <v>4117</v>
      </c>
      <c r="PI71" s="2" t="n">
        <v>812</v>
      </c>
      <c r="PJ71" s="2" t="n">
        <v>87</v>
      </c>
      <c r="PK71" s="2" t="n">
        <v>1846</v>
      </c>
      <c r="PL71" s="2" t="n">
        <v>35568</v>
      </c>
      <c r="PM71" s="2" t="n">
        <v>1492</v>
      </c>
      <c r="PN71" s="2" t="n">
        <v>453</v>
      </c>
      <c r="PO71" s="2" t="n">
        <v>10</v>
      </c>
      <c r="PP71" s="2" t="n">
        <v>247768</v>
      </c>
      <c r="PQ71" s="2" t="n">
        <v>2938</v>
      </c>
      <c r="PR71" s="6" t="n">
        <v>19</v>
      </c>
      <c r="PS71" s="6" t="n">
        <v>0</v>
      </c>
      <c r="PT71" s="6" t="n">
        <v>2</v>
      </c>
      <c r="PV71" s="6" t="n">
        <v>4</v>
      </c>
      <c r="PW71" s="6" t="n">
        <v>13</v>
      </c>
      <c r="PY71" s="6" t="n">
        <v>1</v>
      </c>
      <c r="PZ71" s="6" t="n">
        <v>0.1</v>
      </c>
      <c r="QC71" s="6" t="n">
        <v>358</v>
      </c>
      <c r="QD71" s="47" t="n">
        <v>5</v>
      </c>
      <c r="QE71" s="6" t="n">
        <v>6</v>
      </c>
      <c r="QG71" s="6" t="n">
        <v>150</v>
      </c>
      <c r="QH71" s="6" t="n">
        <v>202</v>
      </c>
      <c r="QI71" s="6" t="n">
        <v>5</v>
      </c>
      <c r="QJ71" s="6" t="n">
        <v>35</v>
      </c>
      <c r="QK71" s="6" t="n">
        <v>0.6</v>
      </c>
      <c r="QL71" s="8" t="n">
        <v>17000</v>
      </c>
      <c r="QM71" s="8" t="n">
        <v>1666</v>
      </c>
      <c r="QN71" s="6" t="n">
        <v>576</v>
      </c>
      <c r="QO71" s="47" t="n">
        <v>28</v>
      </c>
      <c r="QP71" s="6" t="n">
        <v>19</v>
      </c>
      <c r="QQ71" s="6" t="n">
        <v>0</v>
      </c>
      <c r="QR71" s="6" t="n">
        <v>62</v>
      </c>
      <c r="QS71" s="6" t="n">
        <v>495</v>
      </c>
      <c r="QT71" s="6" t="n">
        <v>29</v>
      </c>
      <c r="QU71" s="6" t="n">
        <v>84</v>
      </c>
      <c r="QV71" s="6" t="n">
        <v>3</v>
      </c>
      <c r="QW71" s="8" t="n">
        <v>10808</v>
      </c>
      <c r="QX71" s="8" t="n">
        <v>1583</v>
      </c>
      <c r="QY71" s="2" t="n">
        <v>9404</v>
      </c>
      <c r="QZ71" s="2" t="n">
        <v>156</v>
      </c>
      <c r="RA71" s="2" t="n">
        <v>73</v>
      </c>
      <c r="RB71" s="2" t="n">
        <v>8</v>
      </c>
      <c r="RC71" s="2" t="n">
        <v>801</v>
      </c>
      <c r="RD71" s="2" t="n">
        <v>8530</v>
      </c>
      <c r="RE71" s="2" t="n">
        <v>147</v>
      </c>
      <c r="RF71" s="2" t="n">
        <v>1086</v>
      </c>
      <c r="RG71" s="2" t="n">
        <v>8</v>
      </c>
      <c r="RH71" s="2" t="n">
        <v>117339</v>
      </c>
      <c r="RI71" s="2" t="n">
        <v>13557</v>
      </c>
      <c r="RJ71" s="6" t="n">
        <v>263</v>
      </c>
      <c r="RK71" s="47" t="n">
        <v>2</v>
      </c>
      <c r="RL71" s="6" t="n">
        <v>1</v>
      </c>
      <c r="RN71" s="6" t="n">
        <v>44</v>
      </c>
      <c r="RO71" s="6" t="n">
        <v>218</v>
      </c>
      <c r="RQ71" s="6" t="n">
        <v>52</v>
      </c>
      <c r="RR71" s="6" t="n">
        <v>0.2</v>
      </c>
      <c r="RS71" s="8" t="n">
        <v>15450</v>
      </c>
      <c r="RT71" s="8" t="n">
        <v>3029</v>
      </c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6" t="n">
        <v>419</v>
      </c>
      <c r="SG71" s="47" t="n">
        <v>48</v>
      </c>
      <c r="SH71" s="6" t="n">
        <v>2</v>
      </c>
      <c r="SJ71" s="6" t="n">
        <v>72</v>
      </c>
      <c r="SK71" s="6" t="n">
        <v>345</v>
      </c>
      <c r="SL71" s="6" t="n">
        <v>3</v>
      </c>
      <c r="SM71" s="6" t="n">
        <v>82</v>
      </c>
      <c r="SN71" s="6" t="n">
        <v>0.4</v>
      </c>
      <c r="SP71" s="2"/>
      <c r="SQ71" s="2" t="n">
        <v>2659</v>
      </c>
      <c r="SR71" s="2" t="n">
        <v>300</v>
      </c>
      <c r="SS71" s="2" t="n">
        <v>12</v>
      </c>
      <c r="ST71" s="2" t="n">
        <v>0</v>
      </c>
      <c r="SU71" s="2" t="n">
        <v>239</v>
      </c>
      <c r="SV71" s="2" t="n">
        <v>2408</v>
      </c>
      <c r="SW71" s="2" t="n">
        <v>1</v>
      </c>
      <c r="SX71" s="2" t="n">
        <v>269</v>
      </c>
      <c r="SY71" s="2" t="n">
        <v>1</v>
      </c>
      <c r="SZ71" s="2" t="n">
        <v>593095</v>
      </c>
      <c r="TA71" s="2" t="n">
        <v>59967</v>
      </c>
      <c r="TB71" s="6" t="n">
        <v>855</v>
      </c>
      <c r="TC71" s="47" t="n">
        <v>112</v>
      </c>
      <c r="TD71" s="6" t="n">
        <v>1</v>
      </c>
      <c r="TF71" s="6" t="n">
        <v>111</v>
      </c>
      <c r="TG71" s="6" t="n">
        <v>743</v>
      </c>
      <c r="TH71" s="6" t="n">
        <v>21</v>
      </c>
      <c r="TI71" s="6" t="n">
        <v>200</v>
      </c>
      <c r="TJ71" s="6" t="n">
        <v>0.2</v>
      </c>
      <c r="TL71" s="2"/>
      <c r="TM71" s="2" t="n">
        <v>1884</v>
      </c>
      <c r="TN71" s="2" t="n">
        <v>52</v>
      </c>
      <c r="TO71" s="2" t="n">
        <v>83</v>
      </c>
      <c r="TP71" s="2" t="n">
        <v>2</v>
      </c>
      <c r="TQ71" s="2" t="n">
        <v>269</v>
      </c>
      <c r="TR71" s="2" t="n">
        <v>1532</v>
      </c>
      <c r="TS71" s="2" t="n">
        <v>84</v>
      </c>
      <c r="TT71" s="2" t="n">
        <v>181</v>
      </c>
      <c r="TU71" s="2" t="n">
        <v>8</v>
      </c>
      <c r="TV71" s="2" t="n">
        <v>32528</v>
      </c>
      <c r="TW71" s="2" t="n">
        <v>3121</v>
      </c>
      <c r="TX71" s="6" t="n">
        <v>526</v>
      </c>
      <c r="TY71" s="47" t="n">
        <v>32</v>
      </c>
      <c r="TZ71" s="6" t="n">
        <v>9</v>
      </c>
      <c r="UB71" s="6" t="n">
        <v>52</v>
      </c>
      <c r="UC71" s="6" t="n">
        <v>465</v>
      </c>
      <c r="UD71" s="6" t="n">
        <v>13</v>
      </c>
      <c r="UE71" s="6" t="n">
        <v>436</v>
      </c>
      <c r="UF71" s="6" t="n">
        <v>7</v>
      </c>
      <c r="UG71" s="8" t="n">
        <v>14273</v>
      </c>
      <c r="UH71" s="8" t="n">
        <v>11822</v>
      </c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6" t="n">
        <v>218</v>
      </c>
      <c r="UU71" s="47" t="n">
        <v>54</v>
      </c>
      <c r="UV71" s="6" t="n">
        <v>20</v>
      </c>
      <c r="UW71" s="48" t="n">
        <v>3</v>
      </c>
      <c r="UX71" s="6" t="n">
        <v>33</v>
      </c>
      <c r="UY71" s="6" t="n">
        <v>165</v>
      </c>
      <c r="UZ71" s="6" t="n">
        <v>1</v>
      </c>
      <c r="VA71" s="6" t="n">
        <v>1</v>
      </c>
      <c r="VB71" s="6" t="n">
        <v>0.1</v>
      </c>
      <c r="VC71" s="8" t="n">
        <v>5164</v>
      </c>
      <c r="VD71" s="6" t="n">
        <v>31</v>
      </c>
      <c r="VE71" s="6" t="n">
        <v>444</v>
      </c>
      <c r="VF71" s="47" t="n">
        <v>21</v>
      </c>
      <c r="VG71" s="6" t="n">
        <v>14</v>
      </c>
      <c r="VI71" s="6" t="n">
        <v>29</v>
      </c>
      <c r="VJ71" s="6" t="n">
        <v>401</v>
      </c>
      <c r="VL71" s="6" t="n">
        <v>11</v>
      </c>
      <c r="VM71" s="6" t="n">
        <v>0.4</v>
      </c>
      <c r="VO71" s="2"/>
      <c r="VP71" s="6" t="n">
        <v>189</v>
      </c>
      <c r="VQ71" s="47" t="n">
        <v>4</v>
      </c>
      <c r="VR71" s="6" t="n">
        <v>7</v>
      </c>
      <c r="VS71" s="48" t="n">
        <v>1</v>
      </c>
      <c r="VT71" s="6" t="n">
        <v>44</v>
      </c>
      <c r="VU71" s="6" t="n">
        <v>138</v>
      </c>
      <c r="VV71" s="6" t="n">
        <v>5</v>
      </c>
      <c r="VW71" s="6" t="n">
        <v>9</v>
      </c>
      <c r="VX71" s="6" t="n">
        <v>0.3</v>
      </c>
      <c r="VY71" s="8" t="n">
        <v>3248</v>
      </c>
      <c r="VZ71" s="6" t="n">
        <v>152</v>
      </c>
      <c r="WA71" s="6" t="n">
        <v>19</v>
      </c>
      <c r="WE71" s="6" t="n">
        <v>13</v>
      </c>
      <c r="WF71" s="6" t="n">
        <v>6</v>
      </c>
      <c r="WH71" s="6" t="n">
        <v>35</v>
      </c>
      <c r="WL71" s="6" t="n">
        <v>9</v>
      </c>
      <c r="WP71" s="6" t="n">
        <v>1</v>
      </c>
      <c r="WQ71" s="6" t="n">
        <v>8</v>
      </c>
      <c r="WS71" s="6" t="n">
        <v>0.3</v>
      </c>
      <c r="WU71" s="8" t="n">
        <v>2366</v>
      </c>
      <c r="WV71" s="6" t="n">
        <v>81</v>
      </c>
      <c r="WW71" s="6" t="n">
        <v>5</v>
      </c>
      <c r="XA71" s="6" t="n">
        <v>2</v>
      </c>
      <c r="XB71" s="6" t="n">
        <v>3</v>
      </c>
      <c r="XD71" s="6" t="n">
        <v>6</v>
      </c>
      <c r="XF71" s="8" t="n">
        <v>1166</v>
      </c>
      <c r="XG71" s="8" t="n">
        <v>1511</v>
      </c>
      <c r="XH71" s="6" t="n">
        <v>727</v>
      </c>
      <c r="XI71" s="47" t="n">
        <v>30</v>
      </c>
      <c r="XJ71" s="6" t="n">
        <v>7</v>
      </c>
      <c r="XK71" s="48" t="n">
        <v>1</v>
      </c>
      <c r="XL71" s="6" t="n">
        <v>54</v>
      </c>
      <c r="XM71" s="6" t="n">
        <v>666</v>
      </c>
      <c r="XN71" s="6" t="n">
        <v>21</v>
      </c>
      <c r="XO71" s="6" t="n">
        <v>39</v>
      </c>
      <c r="XP71" s="6" t="n">
        <v>0.4</v>
      </c>
      <c r="XQ71" s="8" t="n">
        <v>56775</v>
      </c>
      <c r="XR71" s="8" t="n">
        <v>3024</v>
      </c>
      <c r="XS71" s="6" t="n">
        <v>545</v>
      </c>
      <c r="XT71" s="47" t="n">
        <v>41</v>
      </c>
      <c r="XU71" s="6" t="n">
        <v>3</v>
      </c>
      <c r="XV71" s="48" t="n">
        <v>1</v>
      </c>
      <c r="XW71" s="6" t="n">
        <v>30</v>
      </c>
      <c r="XX71" s="6" t="n">
        <v>512</v>
      </c>
      <c r="XY71" s="6" t="n">
        <v>8</v>
      </c>
      <c r="XZ71" s="6" t="n">
        <v>16</v>
      </c>
      <c r="YA71" s="6" t="n">
        <v>0.09</v>
      </c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6" t="n">
        <v>270</v>
      </c>
      <c r="ZA71" s="47" t="n">
        <v>42</v>
      </c>
      <c r="ZB71" s="6" t="n">
        <v>4</v>
      </c>
      <c r="ZD71" s="6" t="n">
        <v>33</v>
      </c>
      <c r="ZE71" s="6" t="n">
        <v>233</v>
      </c>
      <c r="ZF71" s="6" t="n">
        <v>5</v>
      </c>
      <c r="ZG71" s="6" t="n">
        <v>41</v>
      </c>
      <c r="ZH71" s="6" t="n">
        <v>0.6</v>
      </c>
      <c r="ZI71" s="8" t="n">
        <v>9618</v>
      </c>
      <c r="ZJ71" s="8" t="n">
        <v>1474</v>
      </c>
      <c r="ZK71" s="2" t="n">
        <v>1668</v>
      </c>
      <c r="ZL71" s="2" t="n">
        <v>206</v>
      </c>
      <c r="ZM71" s="2" t="n">
        <v>52</v>
      </c>
      <c r="ZN71" s="2" t="n">
        <v>7</v>
      </c>
      <c r="ZO71" s="2" t="n">
        <v>35</v>
      </c>
      <c r="ZP71" s="2" t="n">
        <v>1581</v>
      </c>
      <c r="ZQ71" s="2" t="n">
        <v>33</v>
      </c>
      <c r="ZR71" s="2" t="n">
        <v>38</v>
      </c>
      <c r="ZS71" s="2" t="n">
        <v>1</v>
      </c>
      <c r="ZT71" s="2" t="n">
        <v>7205</v>
      </c>
      <c r="ZU71" s="2" t="n">
        <v>165</v>
      </c>
      <c r="ZV71" s="2" t="n">
        <v>1066</v>
      </c>
      <c r="ZW71" s="2" t="n">
        <v>205</v>
      </c>
      <c r="ZX71" s="2" t="n">
        <v>13</v>
      </c>
      <c r="ZY71" s="2" t="n">
        <v>0</v>
      </c>
      <c r="ZZ71" s="2" t="n">
        <v>77</v>
      </c>
      <c r="AAA71" s="2" t="n">
        <v>976</v>
      </c>
      <c r="AAB71" s="2" t="n">
        <v>33</v>
      </c>
      <c r="AAC71" s="2" t="n">
        <v>113</v>
      </c>
      <c r="AAD71" s="2" t="n">
        <v>1</v>
      </c>
      <c r="AAE71" s="2" t="n">
        <v>46000</v>
      </c>
      <c r="AAF71" s="2" t="n">
        <v>4868</v>
      </c>
      <c r="AAG71" s="6" t="n">
        <v>211</v>
      </c>
      <c r="AAH71" s="47" t="n">
        <v>15</v>
      </c>
      <c r="AAI71" s="6" t="n">
        <v>3</v>
      </c>
      <c r="AAK71" s="6" t="n">
        <v>50</v>
      </c>
      <c r="AAL71" s="6" t="n">
        <v>158</v>
      </c>
      <c r="AAM71" s="6" t="n">
        <v>6</v>
      </c>
      <c r="AAN71" s="6" t="n">
        <v>53</v>
      </c>
      <c r="AAO71" s="6" t="n">
        <v>0.8</v>
      </c>
      <c r="AAP71" s="8" t="n">
        <v>3271</v>
      </c>
      <c r="AAQ71" s="6" t="n">
        <v>820</v>
      </c>
      <c r="AAR71" s="6" t="n">
        <v>822</v>
      </c>
      <c r="AAS71" s="47" t="n">
        <v>105</v>
      </c>
      <c r="AAT71" s="6" t="n">
        <v>8</v>
      </c>
      <c r="AAV71" s="6" t="n">
        <v>63</v>
      </c>
      <c r="AAW71" s="6" t="n">
        <v>751</v>
      </c>
      <c r="AAX71" s="6" t="n">
        <v>23</v>
      </c>
      <c r="AAY71" s="6" t="n">
        <v>81</v>
      </c>
      <c r="AAZ71" s="6" t="n">
        <v>0.8</v>
      </c>
      <c r="ABA71" s="8" t="n">
        <v>53300</v>
      </c>
      <c r="ABB71" s="8" t="n">
        <v>5257</v>
      </c>
      <c r="ABC71" s="6" t="n">
        <v>881</v>
      </c>
      <c r="ABD71" s="47" t="n">
        <v>28</v>
      </c>
      <c r="ABE71" s="6" t="n">
        <v>9</v>
      </c>
      <c r="ABF71" s="48" t="n">
        <v>1</v>
      </c>
      <c r="ABG71" s="6" t="n">
        <v>114</v>
      </c>
      <c r="ABH71" s="6" t="n">
        <v>758</v>
      </c>
      <c r="ABI71" s="6" t="n">
        <v>30</v>
      </c>
      <c r="ABJ71" s="6" t="n">
        <v>297</v>
      </c>
      <c r="ABK71" s="6" t="n">
        <v>3</v>
      </c>
      <c r="ABL71" s="8" t="n">
        <v>5452</v>
      </c>
      <c r="ABM71" s="8" t="n">
        <v>1840</v>
      </c>
      <c r="ABN71" s="2" t="n">
        <v>1174</v>
      </c>
      <c r="ABO71" s="2" t="n">
        <v>118</v>
      </c>
      <c r="ABP71" s="2" t="n">
        <v>27</v>
      </c>
      <c r="ABQ71" s="2" t="n">
        <v>5</v>
      </c>
      <c r="ABR71" s="2" t="n">
        <v>40</v>
      </c>
      <c r="ABS71" s="2" t="n">
        <v>1107</v>
      </c>
      <c r="ABT71" s="2" t="n">
        <v>80</v>
      </c>
      <c r="ABU71" s="2" t="n">
        <v>291</v>
      </c>
      <c r="ABV71" s="2" t="n">
        <v>7</v>
      </c>
      <c r="ABW71" s="2" t="n">
        <v>5108</v>
      </c>
      <c r="ABX71" s="2" t="n">
        <v>1266</v>
      </c>
      <c r="ABY71" s="6" t="n">
        <v>912</v>
      </c>
      <c r="ABZ71" s="47" t="n">
        <v>32</v>
      </c>
      <c r="ACA71" s="6" t="n">
        <v>15</v>
      </c>
      <c r="ACC71" s="6" t="n">
        <v>8</v>
      </c>
      <c r="ACD71" s="6" t="n">
        <v>889</v>
      </c>
      <c r="ACE71" s="6" t="n">
        <v>21</v>
      </c>
      <c r="ACF71" s="6" t="n">
        <v>335</v>
      </c>
      <c r="ACG71" s="6" t="n">
        <v>6</v>
      </c>
      <c r="ACH71" s="8" t="n">
        <v>30108</v>
      </c>
      <c r="ACI71" s="8" t="n">
        <v>11060</v>
      </c>
      <c r="ACJ71" s="2" t="n">
        <v>1185</v>
      </c>
      <c r="ACK71" s="2" t="n">
        <v>36</v>
      </c>
      <c r="ACL71" s="2" t="n">
        <v>24</v>
      </c>
      <c r="ACM71" s="2" t="n">
        <v>3</v>
      </c>
      <c r="ACN71" s="2" t="n">
        <v>72</v>
      </c>
      <c r="ACO71" s="2" t="n">
        <v>1089</v>
      </c>
      <c r="ACP71" s="2" t="n">
        <v>11</v>
      </c>
      <c r="ACQ71" s="2" t="n">
        <v>893</v>
      </c>
      <c r="ACR71" s="2" t="n">
        <v>18</v>
      </c>
      <c r="ACS71" s="2" t="n">
        <v>24813</v>
      </c>
      <c r="ACT71" s="2" t="n">
        <v>18705</v>
      </c>
      <c r="ACU71" s="6" t="n">
        <v>577</v>
      </c>
      <c r="ACV71" s="47" t="n">
        <v>29</v>
      </c>
      <c r="ACW71" s="6" t="n">
        <v>2</v>
      </c>
      <c r="ACY71" s="6" t="n">
        <v>16</v>
      </c>
      <c r="ACZ71" s="6" t="n">
        <v>559</v>
      </c>
      <c r="ADA71" s="6" t="n">
        <v>5</v>
      </c>
      <c r="ADB71" s="6" t="n">
        <v>306</v>
      </c>
      <c r="ADC71" s="6" t="n">
        <v>1</v>
      </c>
      <c r="ADD71" s="8" t="n">
        <v>24036</v>
      </c>
      <c r="ADE71" s="8" t="n">
        <v>12743</v>
      </c>
      <c r="ADF71" s="2" t="n">
        <v>5221</v>
      </c>
      <c r="ADG71" s="2" t="n">
        <v>277</v>
      </c>
      <c r="ADH71" s="2" t="n">
        <v>99</v>
      </c>
      <c r="ADI71" s="2" t="n">
        <v>11</v>
      </c>
      <c r="ADJ71" s="2" t="n">
        <v>233</v>
      </c>
      <c r="ADK71" s="2" t="n">
        <v>4889</v>
      </c>
      <c r="ADL71" s="2" t="n">
        <v>103</v>
      </c>
      <c r="ADM71" s="2" t="n">
        <v>488</v>
      </c>
      <c r="ADN71" s="2" t="n">
        <v>9</v>
      </c>
      <c r="ADO71" s="2" t="n">
        <v>98681</v>
      </c>
      <c r="ADP71" s="2" t="n">
        <v>9215</v>
      </c>
      <c r="ADQ71" s="6" t="n">
        <v>682</v>
      </c>
      <c r="ADR71" s="47" t="n">
        <v>101</v>
      </c>
      <c r="ADS71" s="6" t="n">
        <v>2</v>
      </c>
      <c r="ADU71" s="6" t="n">
        <v>16</v>
      </c>
      <c r="ADV71" s="6" t="n">
        <v>664</v>
      </c>
      <c r="ADW71" s="6" t="n">
        <v>3</v>
      </c>
      <c r="ADX71" s="6" t="n">
        <v>125</v>
      </c>
      <c r="ADY71" s="6" t="n">
        <v>0.4</v>
      </c>
      <c r="ADZ71" s="8" t="n">
        <v>19681</v>
      </c>
      <c r="AEA71" s="8" t="n">
        <v>3605</v>
      </c>
      <c r="AEB71" s="6" t="n">
        <v>895</v>
      </c>
      <c r="AEC71" s="47" t="n">
        <v>78</v>
      </c>
      <c r="AED71" s="6" t="n">
        <v>58</v>
      </c>
      <c r="AEE71" s="48" t="n">
        <v>11</v>
      </c>
      <c r="AEF71" s="6" t="n">
        <v>94</v>
      </c>
      <c r="AEG71" s="6" t="n">
        <v>743</v>
      </c>
      <c r="AEH71" s="6" t="n">
        <v>17</v>
      </c>
      <c r="AEI71" s="6" t="n">
        <v>93</v>
      </c>
      <c r="AEJ71" s="6" t="n">
        <v>6</v>
      </c>
      <c r="AEK71" s="8" t="n">
        <v>25748</v>
      </c>
      <c r="AEL71" s="8" t="n">
        <v>2665</v>
      </c>
      <c r="AEM71" s="2" t="n">
        <v>1091</v>
      </c>
      <c r="AEN71" s="2" t="n">
        <v>32</v>
      </c>
      <c r="AEO71" s="2" t="n">
        <v>40</v>
      </c>
      <c r="AEP71" s="2" t="n">
        <v>4</v>
      </c>
      <c r="AEQ71" s="2" t="n">
        <v>120</v>
      </c>
      <c r="AER71" s="2" t="n">
        <v>931</v>
      </c>
      <c r="AES71" s="2" t="n">
        <v>35</v>
      </c>
      <c r="AET71" s="2" t="n">
        <v>525</v>
      </c>
      <c r="AEU71" s="2" t="n">
        <v>19</v>
      </c>
      <c r="AEV71" s="2" t="n">
        <v>30669</v>
      </c>
      <c r="AEW71" s="2" t="n">
        <v>14752</v>
      </c>
      <c r="AEX71" s="2" t="n">
        <v>1343</v>
      </c>
      <c r="AEY71" s="2" t="n">
        <v>61</v>
      </c>
      <c r="AEZ71" s="2" t="n">
        <v>19</v>
      </c>
      <c r="AFA71" s="2" t="n">
        <v>1</v>
      </c>
      <c r="AFB71" s="2" t="n">
        <v>179</v>
      </c>
      <c r="AFC71" s="2" t="n">
        <v>1145</v>
      </c>
      <c r="AFD71" s="2" t="n">
        <v>36</v>
      </c>
      <c r="AFE71" s="2" t="n">
        <v>327</v>
      </c>
      <c r="AFF71" s="2" t="n">
        <v>5</v>
      </c>
      <c r="AFG71" s="2" t="n">
        <v>13125</v>
      </c>
      <c r="AFH71" s="2" t="n">
        <v>3197</v>
      </c>
      <c r="AFI71" s="6" t="n">
        <v>804</v>
      </c>
      <c r="AFJ71" s="47" t="n">
        <v>40</v>
      </c>
      <c r="AFK71" s="6" t="n">
        <v>34</v>
      </c>
      <c r="AFL71" s="48" t="n">
        <v>1</v>
      </c>
      <c r="AFM71" s="6" t="n">
        <v>79</v>
      </c>
      <c r="AFN71" s="6" t="n">
        <v>691</v>
      </c>
      <c r="AFO71" s="6" t="n">
        <v>4</v>
      </c>
      <c r="AFP71" s="6" t="n">
        <v>245</v>
      </c>
      <c r="AFQ71" s="6" t="n">
        <v>10</v>
      </c>
      <c r="AFR71" s="8" t="n">
        <v>6911</v>
      </c>
      <c r="AFS71" s="8" t="n">
        <v>2106</v>
      </c>
      <c r="AFT71" s="6" t="n">
        <v>248</v>
      </c>
      <c r="AFU71" s="47" t="n">
        <v>7</v>
      </c>
      <c r="AFV71" s="6" t="n">
        <v>2</v>
      </c>
      <c r="AFX71" s="6" t="n">
        <v>4</v>
      </c>
      <c r="AFY71" s="6" t="n">
        <v>242</v>
      </c>
      <c r="AFZ71" s="6" t="n">
        <v>7</v>
      </c>
      <c r="AGA71" s="6" t="n">
        <v>395</v>
      </c>
      <c r="AGB71" s="6" t="n">
        <v>3</v>
      </c>
      <c r="AGC71" s="8" t="n">
        <v>2329</v>
      </c>
      <c r="AGD71" s="8" t="n">
        <v>3708</v>
      </c>
      <c r="AGE71" s="2" t="n">
        <v>2666</v>
      </c>
      <c r="AGF71" s="2" t="n">
        <v>219</v>
      </c>
      <c r="AGG71" s="2" t="n">
        <v>65</v>
      </c>
      <c r="AGH71" s="2" t="n">
        <v>4</v>
      </c>
      <c r="AGI71" s="2" t="n">
        <v>118</v>
      </c>
      <c r="AGJ71" s="2" t="n">
        <v>2483</v>
      </c>
      <c r="AGK71" s="2" t="n">
        <v>112</v>
      </c>
      <c r="AGL71" s="2" t="n">
        <v>305</v>
      </c>
      <c r="AGM71" s="2" t="n">
        <v>7</v>
      </c>
      <c r="AGN71" s="2" t="n">
        <v>10761</v>
      </c>
      <c r="AGO71" s="2" t="n">
        <v>1232</v>
      </c>
      <c r="AGP71" s="2" t="n">
        <v>4761</v>
      </c>
      <c r="AGQ71" s="2" t="n">
        <v>344</v>
      </c>
      <c r="AGR71" s="2" t="n">
        <v>220</v>
      </c>
      <c r="AGS71" s="2" t="n">
        <v>23</v>
      </c>
      <c r="AGT71" s="2" t="n">
        <v>528</v>
      </c>
      <c r="AGU71" s="2" t="n">
        <v>4013</v>
      </c>
      <c r="AGV71" s="2" t="n">
        <v>162</v>
      </c>
      <c r="AGW71" s="2" t="n">
        <v>247</v>
      </c>
      <c r="AGX71" s="2" t="n">
        <v>11</v>
      </c>
      <c r="AGY71" s="2" t="n">
        <v>47207</v>
      </c>
      <c r="AGZ71" s="2" t="n">
        <v>2454</v>
      </c>
      <c r="AHA71" s="6" t="n">
        <v>593</v>
      </c>
      <c r="AHB71" s="47" t="n">
        <v>16</v>
      </c>
      <c r="AHC71" s="6" t="n">
        <v>24</v>
      </c>
      <c r="AHD71" s="48" t="n">
        <v>1</v>
      </c>
      <c r="AHE71" s="6" t="n">
        <v>42</v>
      </c>
      <c r="AHF71" s="6" t="n">
        <v>527</v>
      </c>
      <c r="AHG71" s="6" t="n">
        <v>27</v>
      </c>
      <c r="AHH71" s="6" t="n">
        <v>85</v>
      </c>
      <c r="AHI71" s="6" t="n">
        <v>3</v>
      </c>
      <c r="AHJ71" s="8" t="n">
        <v>15899</v>
      </c>
      <c r="AHK71" s="8" t="n">
        <v>2288</v>
      </c>
      <c r="AHL71" s="6" t="n">
        <v>617</v>
      </c>
      <c r="AHM71" s="47" t="n">
        <v>18</v>
      </c>
      <c r="AHN71" s="6" t="n">
        <v>29</v>
      </c>
      <c r="AHO71" s="48" t="n">
        <v>3</v>
      </c>
      <c r="AHP71" s="6" t="n">
        <v>35</v>
      </c>
      <c r="AHQ71" s="6" t="n">
        <v>553</v>
      </c>
      <c r="AHR71" s="6" t="n">
        <v>15</v>
      </c>
      <c r="AHS71" s="6" t="n">
        <v>296</v>
      </c>
      <c r="AHT71" s="6" t="n">
        <v>14</v>
      </c>
      <c r="AHU71" s="8" t="n">
        <v>6230</v>
      </c>
      <c r="AHV71" s="8" t="n">
        <v>2990</v>
      </c>
      <c r="AHW71" s="6" t="n">
        <v>400</v>
      </c>
      <c r="AHX71" s="47" t="n">
        <v>17</v>
      </c>
      <c r="AHY71" s="6" t="n">
        <v>22</v>
      </c>
      <c r="AIA71" s="6" t="n">
        <v>154</v>
      </c>
      <c r="AIB71" s="6" t="n">
        <v>224</v>
      </c>
      <c r="AIC71" s="6" t="n">
        <v>7</v>
      </c>
      <c r="AID71" s="6" t="n">
        <v>139</v>
      </c>
      <c r="AIE71" s="6" t="n">
        <v>8</v>
      </c>
      <c r="AIF71" s="8" t="n">
        <v>2989</v>
      </c>
      <c r="AIG71" s="8" t="n">
        <v>1039</v>
      </c>
      <c r="AIH71" s="2" t="n">
        <v>19195</v>
      </c>
      <c r="AII71" s="2" t="n">
        <v>1323</v>
      </c>
      <c r="AIJ71" s="2" t="n">
        <v>427</v>
      </c>
      <c r="AIK71" s="2" t="n">
        <v>50</v>
      </c>
      <c r="AIL71" s="2" t="n">
        <v>4548</v>
      </c>
      <c r="AIM71" s="2" t="n">
        <v>14220</v>
      </c>
      <c r="AIN71" s="2" t="n">
        <v>426</v>
      </c>
      <c r="AIO71" s="2" t="n">
        <v>509</v>
      </c>
      <c r="AIP71" s="2" t="n">
        <v>11</v>
      </c>
      <c r="AIQ71" s="2" t="n">
        <v>348105</v>
      </c>
      <c r="AIR71" s="2" t="n">
        <v>9223</v>
      </c>
      <c r="AIS71" s="2" t="n">
        <v>15927</v>
      </c>
      <c r="AIT71" s="2" t="n">
        <v>1909</v>
      </c>
      <c r="AIU71" s="2" t="n">
        <v>800</v>
      </c>
      <c r="AIV71" s="2" t="n">
        <v>114</v>
      </c>
      <c r="AIW71" s="2" t="n">
        <v>127</v>
      </c>
      <c r="AIX71" s="2" t="n">
        <v>15000</v>
      </c>
      <c r="AIY71" s="2" t="n">
        <v>296</v>
      </c>
      <c r="AIZ71" s="2" t="n">
        <v>75</v>
      </c>
      <c r="AJA71" s="2" t="n">
        <v>4</v>
      </c>
      <c r="AJB71" s="2" t="n">
        <v>54824</v>
      </c>
      <c r="AJC71" s="2" t="n">
        <v>258</v>
      </c>
      <c r="AJD71" s="2" t="n">
        <v>13141</v>
      </c>
      <c r="AJE71" s="2" t="n">
        <v>699</v>
      </c>
      <c r="AJF71" s="2" t="n">
        <v>380</v>
      </c>
      <c r="AJG71" s="2" t="n">
        <v>35</v>
      </c>
      <c r="AJH71" s="2" t="n">
        <v>196</v>
      </c>
      <c r="AJI71" s="2" t="n">
        <v>12565</v>
      </c>
      <c r="AJJ71" s="2" t="n">
        <v>245</v>
      </c>
      <c r="AJK71" s="2" t="n">
        <v>1289</v>
      </c>
      <c r="AJL71" s="2" t="n">
        <v>37</v>
      </c>
      <c r="AJM71" s="2" t="n">
        <v>128784</v>
      </c>
      <c r="AJN71" s="2" t="n">
        <v>12630</v>
      </c>
      <c r="AJO71" s="2" t="n">
        <v>6013</v>
      </c>
      <c r="AJP71" s="2" t="n">
        <v>94</v>
      </c>
      <c r="AJQ71" s="2" t="n">
        <v>50</v>
      </c>
      <c r="AJR71" s="2" t="n">
        <v>2</v>
      </c>
      <c r="AJS71" s="2" t="n">
        <v>2813</v>
      </c>
      <c r="AJT71" s="2" t="n">
        <v>3150</v>
      </c>
      <c r="AJU71" s="2" t="n">
        <v>87</v>
      </c>
      <c r="AJV71" s="2" t="n">
        <v>236</v>
      </c>
      <c r="AJW71" s="2" t="n">
        <v>2</v>
      </c>
      <c r="AJX71" s="2" t="n">
        <v>319784</v>
      </c>
      <c r="AJY71" s="2" t="n">
        <v>12541</v>
      </c>
      <c r="AJZ71" s="2" t="n">
        <v>6074</v>
      </c>
      <c r="AKA71" s="2" t="n">
        <v>365</v>
      </c>
      <c r="AKB71" s="2" t="n">
        <v>235</v>
      </c>
      <c r="AKC71" s="2" t="n">
        <v>25</v>
      </c>
      <c r="AKD71" s="2" t="n">
        <v>25</v>
      </c>
      <c r="AKE71" s="2" t="n">
        <v>5814</v>
      </c>
      <c r="AKF71" s="2" t="n">
        <v>165</v>
      </c>
      <c r="AKG71" s="2" t="n">
        <v>1230</v>
      </c>
      <c r="AKH71" s="2" t="n">
        <v>48</v>
      </c>
      <c r="AKI71" s="2" t="n">
        <v>42484</v>
      </c>
      <c r="AKJ71" s="2" t="n">
        <v>8604</v>
      </c>
      <c r="AKK71" s="2" t="n">
        <v>4450</v>
      </c>
      <c r="AKL71" s="2" t="n">
        <v>703</v>
      </c>
      <c r="AKM71" s="2" t="n">
        <v>242</v>
      </c>
      <c r="AKN71" s="2" t="n">
        <v>51</v>
      </c>
      <c r="AKO71" s="2" t="n">
        <v>140</v>
      </c>
      <c r="AKP71" s="2" t="n">
        <v>4068</v>
      </c>
      <c r="AKQ71" s="2" t="n">
        <v>146</v>
      </c>
      <c r="AKR71" s="2" t="n">
        <v>252</v>
      </c>
      <c r="AKS71" s="2" t="n">
        <v>14</v>
      </c>
      <c r="AKT71" s="2" t="n">
        <v>14406</v>
      </c>
      <c r="AKU71" s="2" t="n">
        <v>817</v>
      </c>
      <c r="AKV71" s="2" t="n">
        <v>3034</v>
      </c>
      <c r="AKW71" s="2" t="n">
        <v>64</v>
      </c>
      <c r="AKX71" s="2" t="n">
        <v>46</v>
      </c>
      <c r="AKY71" s="2" t="n">
        <v>2</v>
      </c>
      <c r="AKZ71" s="2" t="n">
        <v>500</v>
      </c>
      <c r="ALA71" s="2" t="n">
        <v>2488</v>
      </c>
      <c r="ALB71" s="2" t="n">
        <v>34</v>
      </c>
      <c r="ALC71" s="2" t="n">
        <v>4847</v>
      </c>
      <c r="ALD71" s="2" t="n">
        <v>73</v>
      </c>
      <c r="ALE71" s="2" t="n">
        <v>26573</v>
      </c>
      <c r="ALF71" s="2" t="n">
        <v>42450</v>
      </c>
      <c r="ALG71" s="2" t="n">
        <v>2785</v>
      </c>
      <c r="ALH71" s="2" t="n">
        <v>346</v>
      </c>
      <c r="ALI71" s="2" t="n">
        <v>141</v>
      </c>
      <c r="ALJ71" s="2" t="n">
        <v>16</v>
      </c>
      <c r="ALK71" s="2" t="n">
        <v>633</v>
      </c>
      <c r="ALL71" s="2" t="n">
        <v>2011</v>
      </c>
      <c r="ALM71" s="2" t="n">
        <v>89</v>
      </c>
      <c r="ALN71" s="2" t="n">
        <v>22</v>
      </c>
      <c r="ALO71" s="2" t="n">
        <v>1</v>
      </c>
      <c r="ALP71" s="2" t="n">
        <v>25410</v>
      </c>
      <c r="ALQ71" s="2" t="n">
        <v>197</v>
      </c>
      <c r="ALR71" s="2" t="n">
        <v>2487</v>
      </c>
      <c r="ALS71" s="2" t="n">
        <v>179</v>
      </c>
      <c r="ALT71" s="2" t="n">
        <v>40</v>
      </c>
      <c r="ALU71" s="2" t="n">
        <v>6</v>
      </c>
      <c r="ALV71" s="2" t="n">
        <v>300</v>
      </c>
      <c r="ALW71" s="2" t="n">
        <v>2147</v>
      </c>
      <c r="ALX71" s="2" t="n">
        <v>82</v>
      </c>
      <c r="ALY71" s="2" t="n">
        <v>449</v>
      </c>
      <c r="ALZ71" s="2" t="n">
        <v>7</v>
      </c>
      <c r="AMA71" s="2" t="n">
        <v>36500</v>
      </c>
      <c r="AMB71" s="2" t="n">
        <v>6588</v>
      </c>
      <c r="AMC71" s="2" t="n">
        <v>2249</v>
      </c>
      <c r="AMD71" s="2" t="n">
        <v>149</v>
      </c>
      <c r="AME71" s="2" t="n">
        <v>59</v>
      </c>
      <c r="AMF71" s="2" t="n">
        <v>4</v>
      </c>
      <c r="AMG71" s="2" t="n">
        <v>16</v>
      </c>
      <c r="AMH71" s="2" t="n">
        <v>2174</v>
      </c>
      <c r="AMI71" s="2" t="n">
        <v>91</v>
      </c>
      <c r="AMJ71" s="2" t="n">
        <v>521</v>
      </c>
    </row>
    <row r="72" s="6" customFormat="true" ht="15.25" hidden="false" customHeight="false" outlineLevel="0" collapsed="false">
      <c r="A72" s="82" t="n">
        <v>43931</v>
      </c>
      <c r="B72" s="7" t="n">
        <v>1595333</v>
      </c>
      <c r="C72" s="6" t="n">
        <f aca="false">(B72-B71)</f>
        <v>88913</v>
      </c>
      <c r="D72" s="7" t="n">
        <v>95385</v>
      </c>
      <c r="E72" s="6" t="n">
        <f aca="false">(D72-D71)</f>
        <v>7285</v>
      </c>
      <c r="F72" s="7" t="n">
        <v>355392</v>
      </c>
      <c r="G72" s="7" t="n">
        <v>1144556</v>
      </c>
      <c r="H72" s="7" t="n">
        <v>48953</v>
      </c>
      <c r="I72" s="2"/>
      <c r="J72" s="2" t="n">
        <v>1512069</v>
      </c>
      <c r="K72" s="71" t="n">
        <f aca="false">J72-J71</f>
        <v>88836</v>
      </c>
      <c r="L72" s="2" t="n">
        <v>92041</v>
      </c>
      <c r="M72" s="71" t="n">
        <f aca="false">L72-L71</f>
        <v>7283</v>
      </c>
      <c r="N72" s="6" t="n">
        <v>10423</v>
      </c>
      <c r="O72" s="6" t="n">
        <v>39</v>
      </c>
      <c r="P72" s="6" t="n">
        <v>204</v>
      </c>
      <c r="Q72" s="6" t="n">
        <v>4</v>
      </c>
      <c r="R72" s="6" t="n">
        <v>6973</v>
      </c>
      <c r="S72" s="6" t="n">
        <v>3246</v>
      </c>
      <c r="T72" s="6" t="n">
        <v>55</v>
      </c>
      <c r="U72" s="6" t="n">
        <v>203</v>
      </c>
      <c r="V72" s="6" t="n">
        <v>4</v>
      </c>
      <c r="W72" s="6" t="n">
        <v>477304</v>
      </c>
      <c r="X72" s="6" t="n">
        <v>9310</v>
      </c>
      <c r="Y72" s="12" t="n">
        <v>143626</v>
      </c>
      <c r="Z72" s="12" t="n">
        <v>4204</v>
      </c>
      <c r="AA72" s="12" t="n">
        <v>18279</v>
      </c>
      <c r="AB72" s="12" t="n">
        <v>610</v>
      </c>
      <c r="AC72" s="12" t="n">
        <v>28470</v>
      </c>
      <c r="AD72" s="12" t="n">
        <v>96877</v>
      </c>
      <c r="AE72" s="12" t="n">
        <v>3605</v>
      </c>
      <c r="AF72" s="12" t="n">
        <v>2375</v>
      </c>
      <c r="AG72" s="12" t="n">
        <v>302</v>
      </c>
      <c r="AH72" s="12" t="n">
        <v>853369</v>
      </c>
      <c r="AI72" s="12" t="n">
        <v>14114</v>
      </c>
      <c r="AJ72" s="12" t="n">
        <v>66220</v>
      </c>
      <c r="AK72" s="12" t="n">
        <v>1634</v>
      </c>
      <c r="AL72" s="12" t="n">
        <v>4110</v>
      </c>
      <c r="AM72" s="12" t="n">
        <v>117</v>
      </c>
      <c r="AN72" s="12" t="n">
        <v>32309</v>
      </c>
      <c r="AO72" s="12" t="n">
        <v>29801</v>
      </c>
      <c r="AP72" s="12" t="n">
        <v>3918</v>
      </c>
      <c r="AQ72" s="12" t="n">
        <v>788</v>
      </c>
      <c r="AR72" s="12" t="n">
        <v>49</v>
      </c>
      <c r="AS72" s="12" t="n">
        <v>231393</v>
      </c>
      <c r="AT72" s="12" t="n">
        <v>2755</v>
      </c>
      <c r="AU72" s="6" t="n">
        <v>107696</v>
      </c>
      <c r="AV72" s="6" t="n">
        <v>4635</v>
      </c>
      <c r="AW72" s="6" t="n">
        <v>12210</v>
      </c>
      <c r="AX72" s="6" t="n">
        <v>1341</v>
      </c>
      <c r="AY72" s="6" t="n">
        <v>23206</v>
      </c>
      <c r="AZ72" s="6" t="n">
        <v>72280</v>
      </c>
      <c r="BA72" s="6" t="n">
        <v>7066</v>
      </c>
      <c r="BB72" s="6" t="n">
        <v>1649.91890814637</v>
      </c>
      <c r="BC72" s="6" t="n">
        <v>187.059035325984</v>
      </c>
      <c r="BD72" s="6" t="n">
        <v>333807</v>
      </c>
      <c r="BE72" s="6" t="n">
        <v>5114</v>
      </c>
      <c r="BF72" s="12" t="n">
        <v>116801</v>
      </c>
      <c r="BG72" s="12" t="n">
        <v>4688</v>
      </c>
      <c r="BH72" s="12" t="n">
        <v>2529</v>
      </c>
      <c r="BI72" s="12" t="n">
        <v>321</v>
      </c>
      <c r="BJ72" s="12" t="n">
        <v>52407</v>
      </c>
      <c r="BK72" s="12" t="n">
        <v>61865</v>
      </c>
      <c r="BL72" s="12" t="n">
        <v>4895</v>
      </c>
      <c r="BM72" s="12" t="n">
        <v>1394</v>
      </c>
      <c r="BN72" s="12" t="n">
        <v>30</v>
      </c>
      <c r="BO72" s="12" t="n">
        <v>1317887</v>
      </c>
      <c r="BP72" s="12" t="n">
        <v>15730</v>
      </c>
      <c r="BQ72" s="12" t="n">
        <v>153222</v>
      </c>
      <c r="BR72" s="12" t="n">
        <v>5002</v>
      </c>
      <c r="BS72" s="12" t="n">
        <v>15447</v>
      </c>
      <c r="BT72" s="12" t="n">
        <v>655</v>
      </c>
      <c r="BU72" s="12" t="n">
        <v>52165</v>
      </c>
      <c r="BV72" s="12" t="n">
        <v>85610</v>
      </c>
      <c r="BW72" s="12" t="n">
        <v>7371</v>
      </c>
      <c r="BX72" s="12" t="n">
        <v>3277</v>
      </c>
      <c r="BY72" s="12" t="n">
        <v>330</v>
      </c>
      <c r="BZ72" s="12" t="n">
        <v>355000</v>
      </c>
      <c r="CA72" s="12" t="n">
        <v>7593</v>
      </c>
      <c r="CB72" s="12" t="n">
        <v>4667</v>
      </c>
      <c r="CC72" s="12" t="n">
        <v>410</v>
      </c>
      <c r="CD72" s="12" t="n">
        <v>94</v>
      </c>
      <c r="CE72" s="12" t="n">
        <v>1</v>
      </c>
      <c r="CF72" s="12" t="n">
        <v>632</v>
      </c>
      <c r="CG72" s="12" t="n">
        <v>3941</v>
      </c>
      <c r="CH72" s="12" t="n">
        <v>99</v>
      </c>
      <c r="CI72" s="12" t="n">
        <v>37</v>
      </c>
      <c r="CJ72" s="12" t="n">
        <v>0.7</v>
      </c>
      <c r="CK72" s="12" t="n">
        <v>61498</v>
      </c>
      <c r="CL72" s="12" t="n">
        <v>486</v>
      </c>
      <c r="CM72" s="12" t="n">
        <v>463433</v>
      </c>
      <c r="CN72" s="12" t="n">
        <v>37605</v>
      </c>
      <c r="CO72" s="12" t="n">
        <v>16504</v>
      </c>
      <c r="CP72" s="12" t="n">
        <v>1900</v>
      </c>
      <c r="CQ72" s="12" t="n">
        <v>25139</v>
      </c>
      <c r="CR72" s="12" t="n">
        <v>421790</v>
      </c>
      <c r="CS72" s="12" t="n">
        <v>9823</v>
      </c>
      <c r="CT72" s="12" t="n">
        <v>1400</v>
      </c>
      <c r="CU72" s="12" t="n">
        <v>50</v>
      </c>
      <c r="CV72" s="12" t="n">
        <v>2360512</v>
      </c>
      <c r="CW72" s="12" t="n">
        <v>7153</v>
      </c>
      <c r="CX72" s="12" t="n">
        <v>24046</v>
      </c>
      <c r="CY72" s="12" t="n">
        <v>766</v>
      </c>
      <c r="CZ72" s="12" t="n">
        <v>948</v>
      </c>
      <c r="DA72" s="12" t="n">
        <v>53</v>
      </c>
      <c r="DB72" s="12" t="n">
        <v>10600</v>
      </c>
      <c r="DC72" s="12" t="n">
        <v>12498</v>
      </c>
      <c r="DD72" s="12" t="n">
        <v>386</v>
      </c>
      <c r="DE72" s="12" t="n">
        <v>2778</v>
      </c>
      <c r="DF72" s="12" t="n">
        <v>110</v>
      </c>
      <c r="DG72" s="12" t="n">
        <v>178500</v>
      </c>
      <c r="DH72" s="12" t="n">
        <v>20625</v>
      </c>
      <c r="DI72" s="12" t="n">
        <v>65077</v>
      </c>
      <c r="DJ72" s="12" t="n">
        <v>4344</v>
      </c>
      <c r="DK72" s="12" t="n">
        <v>7978</v>
      </c>
      <c r="DL72" s="12" t="n">
        <v>881</v>
      </c>
      <c r="DM72" s="12" t="n">
        <v>135</v>
      </c>
      <c r="DN72" s="12" t="n">
        <v>56964</v>
      </c>
      <c r="DO72" s="12" t="n">
        <v>1559</v>
      </c>
      <c r="DP72" s="12" t="n">
        <v>959</v>
      </c>
      <c r="DQ72" s="12" t="n">
        <v>118</v>
      </c>
      <c r="DR72" s="12" t="n">
        <v>298169</v>
      </c>
      <c r="DS72" s="12" t="n">
        <v>4392</v>
      </c>
      <c r="DT72" s="12" t="n">
        <v>9141</v>
      </c>
      <c r="DU72" s="12" t="n">
        <v>722</v>
      </c>
      <c r="DV72" s="12" t="n">
        <v>793</v>
      </c>
      <c r="DW72" s="12" t="n">
        <v>106</v>
      </c>
      <c r="DX72" s="12" t="n">
        <v>205</v>
      </c>
      <c r="DY72" s="12" t="n">
        <v>8143</v>
      </c>
      <c r="DZ72" s="12" t="n">
        <v>719</v>
      </c>
      <c r="EA72" s="12" t="n">
        <v>905</v>
      </c>
      <c r="EB72" s="12" t="n">
        <v>79</v>
      </c>
      <c r="EC72" s="12" t="n">
        <v>54700</v>
      </c>
      <c r="ED72" s="12" t="n">
        <v>5416</v>
      </c>
      <c r="EE72" s="12" t="n">
        <v>21762</v>
      </c>
      <c r="EF72" s="12" t="n">
        <v>1213</v>
      </c>
      <c r="EG72" s="12" t="n">
        <v>2396</v>
      </c>
      <c r="EH72" s="12" t="n">
        <v>148</v>
      </c>
      <c r="EI72" s="12" t="n">
        <v>250</v>
      </c>
      <c r="EJ72" s="12" t="n">
        <v>19116</v>
      </c>
      <c r="EK72" s="12" t="n">
        <v>1424</v>
      </c>
      <c r="EL72" s="12" t="n">
        <v>1270</v>
      </c>
      <c r="EM72" s="12" t="n">
        <v>140</v>
      </c>
      <c r="EN72" s="12" t="n">
        <v>101534</v>
      </c>
      <c r="EO72" s="12" t="n">
        <v>5926</v>
      </c>
      <c r="EP72" s="12" t="n">
        <v>6162</v>
      </c>
      <c r="EQ72" s="12" t="n">
        <v>76</v>
      </c>
      <c r="ER72" s="12" t="n">
        <v>108</v>
      </c>
      <c r="ES72" s="12" t="n">
        <v>7</v>
      </c>
      <c r="ET72" s="12" t="n">
        <v>32</v>
      </c>
      <c r="EU72" s="12" t="n">
        <v>6022</v>
      </c>
      <c r="EV72" s="12" t="n">
        <v>78</v>
      </c>
      <c r="EW72" s="12" t="n">
        <v>1137</v>
      </c>
      <c r="EX72" s="12" t="n">
        <v>20</v>
      </c>
      <c r="EY72" s="12" t="n">
        <v>121034</v>
      </c>
      <c r="EZ72" s="12" t="n">
        <v>22326</v>
      </c>
      <c r="FA72" s="12" t="n">
        <v>5635</v>
      </c>
      <c r="FB72" s="12" t="n">
        <v>233</v>
      </c>
      <c r="FC72" s="12" t="n">
        <v>237</v>
      </c>
      <c r="FD72" s="12" t="n">
        <v>19</v>
      </c>
      <c r="FE72" s="12" t="n">
        <v>1736</v>
      </c>
      <c r="FF72" s="12" t="n">
        <v>3662</v>
      </c>
      <c r="FG72" s="12" t="n">
        <v>120</v>
      </c>
      <c r="FH72" s="12" t="n">
        <v>973</v>
      </c>
      <c r="FI72" s="12" t="n">
        <v>41</v>
      </c>
      <c r="FJ72" s="12" t="n">
        <v>64002</v>
      </c>
      <c r="FK72" s="12" t="n">
        <v>11050</v>
      </c>
      <c r="FL72" s="12" t="n">
        <v>24983</v>
      </c>
      <c r="FM72" s="12" t="n">
        <v>1580</v>
      </c>
      <c r="FN72" s="12" t="n">
        <v>2523</v>
      </c>
      <c r="FO72" s="12" t="n">
        <v>283</v>
      </c>
      <c r="FP72" s="12" t="n">
        <v>5164</v>
      </c>
      <c r="FQ72" s="12" t="n">
        <v>17296</v>
      </c>
      <c r="FR72" s="12" t="n">
        <v>1285</v>
      </c>
      <c r="FS72" s="12" t="n">
        <v>2156</v>
      </c>
      <c r="FT72" s="12" t="n">
        <v>218</v>
      </c>
      <c r="FU72" s="12" t="n">
        <v>84248</v>
      </c>
      <c r="FV72" s="12" t="n">
        <v>7269</v>
      </c>
      <c r="FW72" s="12" t="n">
        <v>13244</v>
      </c>
      <c r="FX72" s="12" t="n">
        <v>302</v>
      </c>
      <c r="FY72" s="12" t="n">
        <v>295</v>
      </c>
      <c r="FZ72" s="12" t="n">
        <v>22</v>
      </c>
      <c r="GA72" s="12" t="n">
        <v>5240</v>
      </c>
      <c r="GB72" s="12" t="n">
        <v>7709</v>
      </c>
      <c r="GC72" s="12" t="n">
        <v>266</v>
      </c>
      <c r="GD72" s="12" t="n">
        <v>1471</v>
      </c>
      <c r="GE72" s="12" t="n">
        <v>33</v>
      </c>
      <c r="GF72" s="12" t="n">
        <v>126287</v>
      </c>
      <c r="GG72" s="12" t="n">
        <v>14022</v>
      </c>
      <c r="GH72" s="12" t="n">
        <v>2376</v>
      </c>
      <c r="GI72" s="12" t="n">
        <v>166</v>
      </c>
      <c r="GJ72" s="12" t="n">
        <v>6</v>
      </c>
      <c r="GK72" s="12" t="n">
        <v>0</v>
      </c>
      <c r="GL72" s="12" t="n">
        <v>206</v>
      </c>
      <c r="GM72" s="12" t="n">
        <v>2164</v>
      </c>
      <c r="GN72" s="12" t="n">
        <v>37</v>
      </c>
      <c r="GO72" s="12" t="n">
        <v>825</v>
      </c>
      <c r="GP72" s="12" t="n">
        <v>2</v>
      </c>
      <c r="GQ72" s="12" t="n">
        <v>43144</v>
      </c>
      <c r="GR72" s="12" t="n">
        <v>14975</v>
      </c>
      <c r="GS72" s="6" t="n">
        <v>887</v>
      </c>
      <c r="GT72" s="47" t="n">
        <v>64</v>
      </c>
      <c r="GU72" s="6" t="n">
        <v>5</v>
      </c>
      <c r="GV72" s="6" t="n">
        <v>0</v>
      </c>
      <c r="GW72" s="6" t="n">
        <v>519</v>
      </c>
      <c r="GX72" s="6" t="n">
        <v>363</v>
      </c>
      <c r="GY72" s="6" t="n">
        <v>3</v>
      </c>
      <c r="GZ72" s="6" t="n">
        <v>521</v>
      </c>
      <c r="HA72" s="6" t="n">
        <v>3</v>
      </c>
      <c r="HB72" s="8" t="n">
        <v>55096</v>
      </c>
      <c r="HC72" s="8" t="n">
        <v>32379</v>
      </c>
      <c r="HD72" s="12" t="n">
        <v>1910</v>
      </c>
      <c r="HE72" s="12" t="n">
        <v>287</v>
      </c>
      <c r="HF72" s="12" t="n">
        <v>6</v>
      </c>
      <c r="HG72" s="12" t="n">
        <v>0</v>
      </c>
      <c r="HH72" s="12" t="n">
        <v>460</v>
      </c>
      <c r="HI72" s="12" t="n">
        <v>1444</v>
      </c>
      <c r="HJ72" s="12" t="n">
        <v>29</v>
      </c>
      <c r="HK72" s="12" t="n">
        <v>326</v>
      </c>
      <c r="HL72" s="12" t="n">
        <v>1</v>
      </c>
      <c r="HM72" s="12" t="n">
        <v>65000</v>
      </c>
      <c r="HN72" s="12" t="n">
        <v>11110</v>
      </c>
      <c r="HO72" s="12" t="n">
        <v>4228</v>
      </c>
      <c r="HP72" s="12" t="n">
        <v>109</v>
      </c>
      <c r="HQ72" s="12" t="n">
        <v>67</v>
      </c>
      <c r="HR72" s="12" t="n">
        <v>2</v>
      </c>
      <c r="HS72" s="12" t="n">
        <v>1608</v>
      </c>
      <c r="HT72" s="12" t="n">
        <v>2553</v>
      </c>
      <c r="HU72" s="12" t="n">
        <v>72</v>
      </c>
      <c r="HV72" s="12" t="n">
        <v>131</v>
      </c>
      <c r="HW72" s="12" t="n">
        <v>2</v>
      </c>
      <c r="HX72" s="12" t="n">
        <v>63367</v>
      </c>
      <c r="HY72" s="12" t="n">
        <v>1958</v>
      </c>
      <c r="HZ72" s="118"/>
      <c r="IA72" s="82" t="n">
        <v>43931</v>
      </c>
      <c r="IB72" s="12" t="n">
        <v>5575</v>
      </c>
      <c r="IC72" s="12" t="n">
        <v>370</v>
      </c>
      <c r="ID72" s="12" t="n">
        <v>174</v>
      </c>
      <c r="IE72" s="12" t="n">
        <v>15</v>
      </c>
      <c r="IF72" s="12" t="n">
        <v>284</v>
      </c>
      <c r="IG72" s="12" t="n">
        <v>5117</v>
      </c>
      <c r="IH72" s="12" t="n">
        <v>160</v>
      </c>
      <c r="II72" s="12" t="n">
        <v>147</v>
      </c>
      <c r="IJ72" s="12" t="n">
        <v>5</v>
      </c>
      <c r="IK72" s="12" t="n">
        <v>107597</v>
      </c>
      <c r="IL72" s="12" t="n">
        <v>2843</v>
      </c>
      <c r="IM72" s="8" t="n">
        <v>5972</v>
      </c>
      <c r="IN72" s="8" t="n">
        <v>426</v>
      </c>
      <c r="IO72" s="8" t="n">
        <v>57</v>
      </c>
      <c r="IP72" s="8" t="n">
        <v>9</v>
      </c>
      <c r="IQ72" s="8" t="n">
        <v>1274</v>
      </c>
      <c r="IR72" s="8" t="n">
        <v>4641</v>
      </c>
      <c r="IS72" s="8" t="n">
        <v>360</v>
      </c>
      <c r="IT72" s="8" t="n">
        <v>312</v>
      </c>
      <c r="IU72" s="8" t="n">
        <v>3</v>
      </c>
      <c r="IV72" s="8" t="n">
        <v>68353</v>
      </c>
      <c r="IW72" s="8" t="n">
        <v>3576</v>
      </c>
      <c r="IX72" s="8" t="n">
        <v>3287</v>
      </c>
      <c r="IY72" s="8" t="n">
        <v>165</v>
      </c>
      <c r="IZ72" s="8" t="n">
        <v>44</v>
      </c>
      <c r="JA72" s="8" t="n">
        <v>3</v>
      </c>
      <c r="JB72" s="8" t="n">
        <v>666</v>
      </c>
      <c r="JC72" s="8" t="n">
        <v>2577</v>
      </c>
      <c r="JD72" s="8" t="n">
        <v>41</v>
      </c>
      <c r="JE72" s="8" t="n">
        <v>94</v>
      </c>
      <c r="JF72" s="8" t="n">
        <v>1</v>
      </c>
      <c r="JG72" s="8" t="n">
        <v>115585</v>
      </c>
      <c r="JH72" s="8" t="n">
        <v>3320</v>
      </c>
      <c r="JI72" s="8" t="n">
        <v>3293</v>
      </c>
      <c r="JJ72" s="8" t="n">
        <v>337</v>
      </c>
      <c r="JK72" s="8" t="n">
        <v>280</v>
      </c>
      <c r="JL72" s="8" t="n">
        <v>40</v>
      </c>
      <c r="JM72" s="8" t="n">
        <v>252</v>
      </c>
      <c r="JN72" s="8" t="n">
        <v>2761</v>
      </c>
      <c r="JO72" s="8" t="n">
        <v>0</v>
      </c>
      <c r="JP72" s="8" t="n">
        <v>12</v>
      </c>
      <c r="JQ72" s="8" t="n">
        <v>1</v>
      </c>
      <c r="JR72" s="8" t="n">
        <v>14354</v>
      </c>
      <c r="JS72" s="8" t="n">
        <v>52</v>
      </c>
      <c r="JT72" s="8" t="n">
        <v>6725</v>
      </c>
      <c r="JU72" s="8" t="n">
        <v>809</v>
      </c>
      <c r="JV72" s="8" t="n">
        <v>226</v>
      </c>
      <c r="JW72" s="8" t="n">
        <v>48</v>
      </c>
      <c r="JX72" s="8" t="n">
        <v>620</v>
      </c>
      <c r="JY72" s="8" t="n">
        <v>5879</v>
      </c>
      <c r="JZ72" s="8" t="n">
        <v>0</v>
      </c>
      <c r="KA72" s="8" t="n">
        <v>5</v>
      </c>
      <c r="KB72" s="37" t="n">
        <v>0.2</v>
      </c>
      <c r="KC72" s="8" t="n">
        <v>177584</v>
      </c>
      <c r="KD72" s="8" t="n">
        <v>129</v>
      </c>
      <c r="KE72" s="8" t="n">
        <v>5256</v>
      </c>
      <c r="KF72" s="8" t="n">
        <v>914</v>
      </c>
      <c r="KG72" s="8" t="n">
        <v>138</v>
      </c>
      <c r="KH72" s="8" t="n">
        <v>17</v>
      </c>
      <c r="KI72" s="8" t="n">
        <v>1438</v>
      </c>
      <c r="KJ72" s="8" t="n">
        <v>3680</v>
      </c>
      <c r="KK72" s="8" t="n">
        <v>124</v>
      </c>
      <c r="KL72" s="8" t="n">
        <v>159</v>
      </c>
      <c r="KM72" s="8" t="n">
        <v>4</v>
      </c>
      <c r="KN72" s="8" t="n">
        <v>48465</v>
      </c>
      <c r="KO72" s="8" t="n">
        <v>1470</v>
      </c>
      <c r="KP72" s="8" t="n">
        <v>4076</v>
      </c>
      <c r="KQ72" s="8" t="n">
        <v>206</v>
      </c>
      <c r="KR72" s="8" t="n">
        <v>203</v>
      </c>
      <c r="KS72" s="8" t="n">
        <v>21</v>
      </c>
      <c r="KT72" s="8" t="n">
        <v>124</v>
      </c>
      <c r="KU72" s="8" t="n">
        <v>3749</v>
      </c>
      <c r="KV72" s="8" t="n">
        <v>1</v>
      </c>
      <c r="KW72" s="8" t="n">
        <v>37</v>
      </c>
      <c r="KX72" s="8" t="n">
        <v>2</v>
      </c>
      <c r="KY72" s="8" t="n">
        <v>24500</v>
      </c>
      <c r="KZ72" s="8" t="n">
        <v>224</v>
      </c>
      <c r="LA72" s="8" t="n">
        <v>10131</v>
      </c>
      <c r="LB72" s="8" t="n">
        <v>1459</v>
      </c>
      <c r="LC72" s="8" t="n">
        <v>76</v>
      </c>
      <c r="LD72" s="8" t="n">
        <v>13</v>
      </c>
      <c r="LE72" s="8" t="n">
        <v>698</v>
      </c>
      <c r="LF72" s="8" t="n">
        <v>9357</v>
      </c>
      <c r="LG72" s="8" t="n">
        <v>8</v>
      </c>
      <c r="LH72" s="8" t="n">
        <v>69</v>
      </c>
      <c r="LI72" s="8" t="n">
        <v>0.5</v>
      </c>
      <c r="LJ72" s="8" t="n">
        <v>1004719</v>
      </c>
      <c r="LK72" s="8" t="n">
        <v>6885</v>
      </c>
      <c r="LL72" s="8" t="n">
        <v>4489</v>
      </c>
      <c r="LM72" s="8" t="n">
        <v>226</v>
      </c>
      <c r="LN72" s="8" t="n">
        <v>65</v>
      </c>
      <c r="LO72" s="8" t="n">
        <v>4</v>
      </c>
      <c r="LP72" s="8" t="n">
        <v>572</v>
      </c>
      <c r="LQ72" s="8" t="n">
        <v>3852</v>
      </c>
      <c r="LR72" s="8" t="n">
        <v>31</v>
      </c>
      <c r="LS72" s="8" t="n">
        <v>20</v>
      </c>
      <c r="LT72" s="8" t="n">
        <v>0.3</v>
      </c>
      <c r="LU72" s="8" t="n">
        <v>44896</v>
      </c>
      <c r="LV72" s="8" t="n">
        <v>203</v>
      </c>
      <c r="LW72" s="6" t="n">
        <v>16</v>
      </c>
      <c r="LX72" s="6" t="n">
        <v>0</v>
      </c>
      <c r="MA72" s="6" t="n">
        <v>4</v>
      </c>
      <c r="MB72" s="6" t="n">
        <v>12</v>
      </c>
      <c r="MD72" s="6" t="n">
        <v>5</v>
      </c>
      <c r="MH72" s="6" t="n">
        <v>23</v>
      </c>
      <c r="MI72" s="47" t="n">
        <v>1</v>
      </c>
      <c r="MJ72" s="6" t="n">
        <v>3</v>
      </c>
      <c r="ML72" s="6" t="n">
        <v>2</v>
      </c>
      <c r="MM72" s="6" t="n">
        <v>18</v>
      </c>
      <c r="MO72" s="6" t="n">
        <v>0.4</v>
      </c>
      <c r="MP72" s="6" t="n">
        <v>0.06</v>
      </c>
      <c r="MQ72" s="8" t="n">
        <v>1246</v>
      </c>
      <c r="MR72" s="6" t="n">
        <v>23</v>
      </c>
      <c r="MS72" s="8" t="n">
        <v>2423</v>
      </c>
      <c r="MT72" s="8" t="n">
        <v>54</v>
      </c>
      <c r="MU72" s="8" t="n">
        <v>32</v>
      </c>
      <c r="MV72" s="8" t="n">
        <v>2</v>
      </c>
      <c r="MW72" s="8" t="n">
        <v>940</v>
      </c>
      <c r="MX72" s="8" t="n">
        <v>1451</v>
      </c>
      <c r="MY72" s="8" t="n">
        <v>61</v>
      </c>
      <c r="MZ72" s="8" t="n">
        <v>35</v>
      </c>
      <c r="NA72" s="8" t="n">
        <v>0.5</v>
      </c>
      <c r="NB72" s="8" t="n">
        <v>71860</v>
      </c>
      <c r="NC72" s="8" t="n">
        <v>1030</v>
      </c>
      <c r="ND72" s="6" t="n">
        <v>16</v>
      </c>
      <c r="NE72" s="47" t="n">
        <v>1</v>
      </c>
      <c r="NI72" s="6" t="n">
        <v>16</v>
      </c>
      <c r="NK72" s="6" t="n">
        <v>2</v>
      </c>
      <c r="NM72" s="6" t="n">
        <v>903</v>
      </c>
      <c r="NN72" s="6" t="n">
        <v>124</v>
      </c>
      <c r="NO72" s="6" t="n">
        <v>119</v>
      </c>
      <c r="NP72" s="47" t="n">
        <v>2</v>
      </c>
      <c r="NS72" s="6" t="n">
        <v>62</v>
      </c>
      <c r="NT72" s="6" t="n">
        <v>57</v>
      </c>
      <c r="NU72" s="6" t="n">
        <v>1</v>
      </c>
      <c r="NV72" s="6" t="n">
        <v>7</v>
      </c>
      <c r="NX72" s="8" t="n">
        <v>5768</v>
      </c>
      <c r="NY72" s="6" t="n">
        <v>345</v>
      </c>
      <c r="NZ72" s="6" t="n">
        <v>255</v>
      </c>
      <c r="OA72" s="47" t="n">
        <v>4</v>
      </c>
      <c r="OD72" s="6" t="n">
        <v>128</v>
      </c>
      <c r="OE72" s="6" t="n">
        <v>127</v>
      </c>
      <c r="OF72" s="6" t="n">
        <v>8</v>
      </c>
      <c r="OG72" s="6" t="n">
        <v>3</v>
      </c>
      <c r="OI72" s="8" t="n">
        <v>114241</v>
      </c>
      <c r="OJ72" s="8" t="n">
        <v>1174</v>
      </c>
      <c r="OK72" s="6" t="n">
        <v>135</v>
      </c>
      <c r="OL72" s="6" t="n">
        <v>0</v>
      </c>
      <c r="OM72" s="6" t="n">
        <v>1</v>
      </c>
      <c r="OO72" s="6" t="n">
        <v>92</v>
      </c>
      <c r="OP72" s="6" t="n">
        <v>42</v>
      </c>
      <c r="OQ72" s="6" t="n">
        <v>3</v>
      </c>
      <c r="OR72" s="6" t="n">
        <v>309</v>
      </c>
      <c r="OS72" s="6" t="n">
        <v>2</v>
      </c>
      <c r="OT72" s="8" t="n">
        <v>8985</v>
      </c>
      <c r="OU72" s="8" t="n">
        <v>20538</v>
      </c>
      <c r="OV72" s="8" t="n">
        <v>1232</v>
      </c>
      <c r="OW72" s="8" t="n">
        <v>30</v>
      </c>
      <c r="OX72" s="8" t="n">
        <v>69</v>
      </c>
      <c r="OY72" s="8" t="n">
        <v>0</v>
      </c>
      <c r="OZ72" s="8" t="n">
        <v>496</v>
      </c>
      <c r="PA72" s="8" t="n">
        <v>667</v>
      </c>
      <c r="PB72" s="8" t="n">
        <v>0</v>
      </c>
      <c r="PC72" s="8" t="n">
        <v>31</v>
      </c>
      <c r="PD72" s="8" t="n">
        <v>2</v>
      </c>
      <c r="PE72" s="8" t="n">
        <v>30466</v>
      </c>
      <c r="PF72" s="8" t="n">
        <v>757</v>
      </c>
      <c r="PG72" s="2" t="n">
        <v>42282</v>
      </c>
      <c r="PH72" s="2" t="n">
        <v>4056</v>
      </c>
      <c r="PI72" s="2" t="n">
        <v>908</v>
      </c>
      <c r="PJ72" s="2" t="n">
        <v>96</v>
      </c>
      <c r="PK72" s="2" t="n">
        <v>2142</v>
      </c>
      <c r="PL72" s="2" t="n">
        <v>39232</v>
      </c>
      <c r="PM72" s="2" t="n">
        <v>1552</v>
      </c>
      <c r="PN72" s="2" t="n">
        <v>501</v>
      </c>
      <c r="PO72" s="2" t="n">
        <v>11</v>
      </c>
      <c r="PP72" s="2" t="n">
        <v>276338</v>
      </c>
      <c r="PQ72" s="2" t="n">
        <v>3277</v>
      </c>
      <c r="PR72" s="6" t="n">
        <v>19</v>
      </c>
      <c r="PS72" s="6" t="n">
        <v>0</v>
      </c>
      <c r="PT72" s="6" t="n">
        <v>2</v>
      </c>
      <c r="PV72" s="6" t="n">
        <v>4</v>
      </c>
      <c r="PW72" s="6" t="n">
        <v>13</v>
      </c>
      <c r="PY72" s="6" t="n">
        <v>1</v>
      </c>
      <c r="PZ72" s="6" t="n">
        <v>0.1</v>
      </c>
      <c r="QC72" s="6" t="n">
        <v>372</v>
      </c>
      <c r="QD72" s="47" t="n">
        <v>14</v>
      </c>
      <c r="QE72" s="6" t="n">
        <v>7</v>
      </c>
      <c r="QF72" s="48" t="n">
        <v>1</v>
      </c>
      <c r="QG72" s="6" t="n">
        <v>161</v>
      </c>
      <c r="QH72" s="6" t="n">
        <v>204</v>
      </c>
      <c r="QI72" s="6" t="n">
        <v>5</v>
      </c>
      <c r="QJ72" s="6" t="n">
        <v>36</v>
      </c>
      <c r="QK72" s="6" t="n">
        <v>0.7</v>
      </c>
      <c r="QL72" s="8" t="n">
        <v>17000</v>
      </c>
      <c r="QM72" s="8" t="n">
        <v>1666</v>
      </c>
      <c r="QN72" s="6" t="n">
        <v>582</v>
      </c>
      <c r="QO72" s="47" t="n">
        <v>6</v>
      </c>
      <c r="QP72" s="6" t="n">
        <v>19</v>
      </c>
      <c r="QQ72" s="6" t="n">
        <v>0</v>
      </c>
      <c r="QR72" s="6" t="n">
        <v>67</v>
      </c>
      <c r="QS72" s="6" t="n">
        <v>496</v>
      </c>
      <c r="QT72" s="6" t="n">
        <v>29</v>
      </c>
      <c r="QU72" s="6" t="n">
        <v>85</v>
      </c>
      <c r="QV72" s="6" t="n">
        <v>3</v>
      </c>
      <c r="QW72" s="8" t="n">
        <v>12524</v>
      </c>
      <c r="QX72" s="8" t="n">
        <v>1835</v>
      </c>
      <c r="QY72" s="2" t="n">
        <v>9968</v>
      </c>
      <c r="QZ72" s="2" t="n">
        <v>564</v>
      </c>
      <c r="RA72" s="2" t="n">
        <v>86</v>
      </c>
      <c r="RB72" s="2" t="n">
        <v>13</v>
      </c>
      <c r="RC72" s="2" t="n">
        <v>1011</v>
      </c>
      <c r="RD72" s="2" t="n">
        <v>8871</v>
      </c>
      <c r="RE72" s="2" t="n">
        <v>166</v>
      </c>
      <c r="RF72" s="2" t="n">
        <v>1152</v>
      </c>
      <c r="RG72" s="2" t="n">
        <v>10</v>
      </c>
      <c r="RH72" s="2" t="n">
        <v>117339</v>
      </c>
      <c r="RI72" s="2" t="n">
        <v>13557</v>
      </c>
      <c r="RJ72" s="6" t="n">
        <v>263</v>
      </c>
      <c r="RK72" s="6" t="n">
        <v>0</v>
      </c>
      <c r="RL72" s="6" t="n">
        <v>1</v>
      </c>
      <c r="RN72" s="6" t="n">
        <v>44</v>
      </c>
      <c r="RO72" s="6" t="n">
        <v>218</v>
      </c>
      <c r="RQ72" s="6" t="n">
        <v>52</v>
      </c>
      <c r="RR72" s="6" t="n">
        <v>0.2</v>
      </c>
      <c r="RS72" s="8" t="n">
        <v>16068</v>
      </c>
      <c r="RT72" s="8" t="n">
        <v>3150</v>
      </c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6" t="n">
        <v>457</v>
      </c>
      <c r="SG72" s="47" t="n">
        <v>38</v>
      </c>
      <c r="SH72" s="6" t="n">
        <v>3</v>
      </c>
      <c r="SI72" s="48" t="n">
        <v>1</v>
      </c>
      <c r="SJ72" s="6" t="n">
        <v>109</v>
      </c>
      <c r="SK72" s="6" t="n">
        <v>345</v>
      </c>
      <c r="SL72" s="6" t="n">
        <v>3</v>
      </c>
      <c r="SM72" s="6" t="n">
        <v>89</v>
      </c>
      <c r="SN72" s="6" t="n">
        <v>0.6</v>
      </c>
      <c r="SQ72" s="2" t="n">
        <v>2990</v>
      </c>
      <c r="SR72" s="2" t="n">
        <v>331</v>
      </c>
      <c r="SS72" s="2" t="n">
        <v>14</v>
      </c>
      <c r="ST72" s="2" t="n">
        <v>2</v>
      </c>
      <c r="SU72" s="2" t="n">
        <v>268</v>
      </c>
      <c r="SV72" s="2" t="n">
        <v>2708</v>
      </c>
      <c r="SW72" s="2" t="n">
        <v>1</v>
      </c>
      <c r="SX72" s="2" t="n">
        <v>302</v>
      </c>
      <c r="SY72" s="2" t="n">
        <v>1</v>
      </c>
      <c r="SZ72" s="2" t="n">
        <v>593095</v>
      </c>
      <c r="TA72" s="2" t="n">
        <v>59967</v>
      </c>
      <c r="TB72" s="6" t="n">
        <v>910</v>
      </c>
      <c r="TC72" s="47" t="n">
        <v>55</v>
      </c>
      <c r="TD72" s="6" t="n">
        <v>1</v>
      </c>
      <c r="TF72" s="6" t="n">
        <v>111</v>
      </c>
      <c r="TG72" s="6" t="n">
        <v>798</v>
      </c>
      <c r="TH72" s="6" t="n">
        <v>22</v>
      </c>
      <c r="TI72" s="6" t="n">
        <v>213</v>
      </c>
      <c r="TJ72" s="6" t="n">
        <v>0.2</v>
      </c>
      <c r="TL72" s="2"/>
      <c r="TM72" s="2" t="n">
        <v>1955</v>
      </c>
      <c r="TN72" s="2" t="n">
        <v>71</v>
      </c>
      <c r="TO72" s="2" t="n">
        <v>87</v>
      </c>
      <c r="TP72" s="2" t="n">
        <v>4</v>
      </c>
      <c r="TQ72" s="2" t="n">
        <v>269</v>
      </c>
      <c r="TR72" s="2" t="n">
        <v>1599</v>
      </c>
      <c r="TS72" s="2" t="n">
        <v>79</v>
      </c>
      <c r="TT72" s="2" t="n">
        <v>188</v>
      </c>
      <c r="TU72" s="2" t="n">
        <v>8</v>
      </c>
      <c r="TV72" s="2" t="n">
        <v>33634</v>
      </c>
      <c r="TW72" s="2" t="n">
        <v>3227</v>
      </c>
      <c r="TX72" s="6" t="n">
        <v>564</v>
      </c>
      <c r="TY72" s="47" t="n">
        <v>38</v>
      </c>
      <c r="TZ72" s="6" t="n">
        <v>10</v>
      </c>
      <c r="UA72" s="48" t="n">
        <v>1</v>
      </c>
      <c r="UB72" s="6" t="n">
        <v>53</v>
      </c>
      <c r="UC72" s="6" t="n">
        <v>501</v>
      </c>
      <c r="UD72" s="6" t="n">
        <v>13</v>
      </c>
      <c r="UE72" s="6" t="n">
        <v>467</v>
      </c>
      <c r="UF72" s="6" t="n">
        <v>8</v>
      </c>
      <c r="UG72" s="8" t="n">
        <v>14273</v>
      </c>
      <c r="UH72" s="8" t="n">
        <v>11822</v>
      </c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6" t="n">
        <v>330</v>
      </c>
      <c r="UU72" s="47" t="n">
        <v>112</v>
      </c>
      <c r="UV72" s="6" t="n">
        <v>21</v>
      </c>
      <c r="UW72" s="48" t="n">
        <v>1</v>
      </c>
      <c r="UX72" s="6" t="n">
        <v>33</v>
      </c>
      <c r="UY72" s="6" t="n">
        <v>276</v>
      </c>
      <c r="UZ72" s="6" t="n">
        <v>1</v>
      </c>
      <c r="VA72" s="6" t="n">
        <v>2</v>
      </c>
      <c r="VB72" s="6" t="n">
        <v>0.1</v>
      </c>
      <c r="VC72" s="8" t="n">
        <v>6175</v>
      </c>
      <c r="VD72" s="6" t="n">
        <v>37</v>
      </c>
      <c r="VE72" s="6" t="n">
        <v>484</v>
      </c>
      <c r="VF72" s="47" t="n">
        <v>40</v>
      </c>
      <c r="VG72" s="6" t="n">
        <v>15</v>
      </c>
      <c r="VH72" s="48" t="n">
        <v>1</v>
      </c>
      <c r="VI72" s="6" t="n">
        <v>32</v>
      </c>
      <c r="VJ72" s="6" t="n">
        <v>437</v>
      </c>
      <c r="VL72" s="6" t="n">
        <v>12</v>
      </c>
      <c r="VM72" s="6" t="n">
        <v>0.4</v>
      </c>
      <c r="VO72" s="2"/>
      <c r="VP72" s="6" t="n">
        <v>190</v>
      </c>
      <c r="VQ72" s="47" t="n">
        <v>1</v>
      </c>
      <c r="VR72" s="6" t="n">
        <v>7</v>
      </c>
      <c r="VT72" s="6" t="n">
        <v>49</v>
      </c>
      <c r="VU72" s="6" t="n">
        <v>134</v>
      </c>
      <c r="VV72" s="6" t="n">
        <v>5</v>
      </c>
      <c r="VW72" s="6" t="n">
        <v>9</v>
      </c>
      <c r="VX72" s="6" t="n">
        <v>0.3</v>
      </c>
      <c r="VY72" s="8" t="n">
        <v>3248</v>
      </c>
      <c r="VZ72" s="6" t="n">
        <v>152</v>
      </c>
      <c r="WA72" s="6" t="n">
        <v>19</v>
      </c>
      <c r="WE72" s="6" t="n">
        <v>13</v>
      </c>
      <c r="WF72" s="6" t="n">
        <v>6</v>
      </c>
      <c r="WH72" s="6" t="n">
        <v>35</v>
      </c>
      <c r="WL72" s="6" t="n">
        <v>9</v>
      </c>
      <c r="WP72" s="6" t="n">
        <v>1</v>
      </c>
      <c r="WQ72" s="6" t="n">
        <v>8</v>
      </c>
      <c r="WS72" s="6" t="n">
        <v>0.3</v>
      </c>
      <c r="WU72" s="8" t="n">
        <v>2895</v>
      </c>
      <c r="WV72" s="6" t="n">
        <v>99</v>
      </c>
      <c r="WW72" s="6" t="n">
        <v>5</v>
      </c>
      <c r="XA72" s="6" t="n">
        <v>2</v>
      </c>
      <c r="XB72" s="6" t="n">
        <v>3</v>
      </c>
      <c r="XD72" s="6" t="n">
        <v>6</v>
      </c>
      <c r="XF72" s="8" t="n">
        <v>1166</v>
      </c>
      <c r="XG72" s="8" t="n">
        <v>1511</v>
      </c>
      <c r="XH72" s="6" t="n">
        <v>764</v>
      </c>
      <c r="XI72" s="47" t="n">
        <v>37</v>
      </c>
      <c r="XJ72" s="6" t="n">
        <v>7</v>
      </c>
      <c r="XL72" s="6" t="n">
        <v>60</v>
      </c>
      <c r="XM72" s="6" t="n">
        <v>697</v>
      </c>
      <c r="XN72" s="6" t="n">
        <v>21</v>
      </c>
      <c r="XO72" s="6" t="n">
        <v>41</v>
      </c>
      <c r="XP72" s="6" t="n">
        <v>0.4</v>
      </c>
      <c r="XQ72" s="8" t="n">
        <v>59371</v>
      </c>
      <c r="XR72" s="8" t="n">
        <v>3162</v>
      </c>
      <c r="XS72" s="6" t="n">
        <v>582</v>
      </c>
      <c r="XT72" s="47" t="n">
        <v>37</v>
      </c>
      <c r="XU72" s="6" t="n">
        <v>3</v>
      </c>
      <c r="XW72" s="6" t="n">
        <v>38</v>
      </c>
      <c r="XX72" s="6" t="n">
        <v>541</v>
      </c>
      <c r="XY72" s="6" t="n">
        <v>8</v>
      </c>
      <c r="XZ72" s="6" t="n">
        <v>17</v>
      </c>
      <c r="YA72" s="6" t="n">
        <v>0.09</v>
      </c>
      <c r="YB72" s="8" t="n">
        <v>70000</v>
      </c>
      <c r="YC72" s="8" t="n">
        <v>2091</v>
      </c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6" t="n">
        <v>280</v>
      </c>
      <c r="ZA72" s="47" t="n">
        <v>10</v>
      </c>
      <c r="ZB72" s="6" t="n">
        <v>4</v>
      </c>
      <c r="ZD72" s="6" t="n">
        <v>35</v>
      </c>
      <c r="ZE72" s="6" t="n">
        <v>241</v>
      </c>
      <c r="ZF72" s="6" t="n">
        <v>5</v>
      </c>
      <c r="ZG72" s="6" t="n">
        <v>43</v>
      </c>
      <c r="ZH72" s="6" t="n">
        <v>0.6</v>
      </c>
      <c r="ZI72" s="8" t="n">
        <v>9618</v>
      </c>
      <c r="ZJ72" s="8" t="n">
        <v>1474</v>
      </c>
      <c r="ZK72" s="2" t="n">
        <v>1892</v>
      </c>
      <c r="ZL72" s="2" t="n">
        <v>224</v>
      </c>
      <c r="ZM72" s="2" t="n">
        <v>57</v>
      </c>
      <c r="ZN72" s="2" t="n">
        <v>5</v>
      </c>
      <c r="ZO72" s="2" t="n">
        <v>45</v>
      </c>
      <c r="ZP72" s="2" t="n">
        <v>1790</v>
      </c>
      <c r="ZQ72" s="2" t="n">
        <v>33</v>
      </c>
      <c r="ZR72" s="2" t="n">
        <v>43</v>
      </c>
      <c r="ZS72" s="2" t="n">
        <v>1</v>
      </c>
      <c r="ZT72" s="2" t="n">
        <v>20608</v>
      </c>
      <c r="ZU72" s="2" t="n">
        <v>471</v>
      </c>
      <c r="ZV72" s="2" t="n">
        <v>1486</v>
      </c>
      <c r="ZW72" s="2" t="n">
        <v>420</v>
      </c>
      <c r="ZX72" s="2" t="n">
        <v>16</v>
      </c>
      <c r="ZY72" s="2" t="n">
        <v>3</v>
      </c>
      <c r="ZZ72" s="2" t="n">
        <v>139</v>
      </c>
      <c r="AAA72" s="2" t="n">
        <v>1331</v>
      </c>
      <c r="AAB72" s="2" t="n">
        <v>55</v>
      </c>
      <c r="AAC72" s="2" t="n">
        <v>157</v>
      </c>
      <c r="AAD72" s="2" t="n">
        <v>2</v>
      </c>
      <c r="AAE72" s="2" t="n">
        <v>49000</v>
      </c>
      <c r="AAF72" s="2" t="n">
        <v>5186</v>
      </c>
      <c r="AAG72" s="6" t="n">
        <v>218</v>
      </c>
      <c r="AAH72" s="47" t="n">
        <v>7</v>
      </c>
      <c r="AAI72" s="6" t="n">
        <v>3</v>
      </c>
      <c r="AAK72" s="6" t="n">
        <v>51</v>
      </c>
      <c r="AAL72" s="6" t="n">
        <v>164</v>
      </c>
      <c r="AAM72" s="6" t="n">
        <v>6</v>
      </c>
      <c r="AAN72" s="6" t="n">
        <v>55</v>
      </c>
      <c r="AAO72" s="6" t="n">
        <v>0.8</v>
      </c>
      <c r="AAP72" s="8" t="n">
        <v>3271</v>
      </c>
      <c r="AAQ72" s="6" t="n">
        <v>820</v>
      </c>
      <c r="AAR72" s="6" t="n">
        <v>926</v>
      </c>
      <c r="AAS72" s="47" t="n">
        <v>104</v>
      </c>
      <c r="AAT72" s="6" t="n">
        <v>9</v>
      </c>
      <c r="AAU72" s="48" t="n">
        <v>1</v>
      </c>
      <c r="AAV72" s="6" t="n">
        <v>101</v>
      </c>
      <c r="AAW72" s="6" t="n">
        <v>816</v>
      </c>
      <c r="AAX72" s="6" t="n">
        <v>27</v>
      </c>
      <c r="AAY72" s="6" t="n">
        <v>91</v>
      </c>
      <c r="AAZ72" s="6" t="n">
        <v>0.9</v>
      </c>
      <c r="ABA72" s="8" t="n">
        <v>57371</v>
      </c>
      <c r="ABB72" s="8" t="n">
        <v>5658</v>
      </c>
      <c r="ABC72" s="6" t="n">
        <v>921</v>
      </c>
      <c r="ABD72" s="47" t="n">
        <v>40</v>
      </c>
      <c r="ABE72" s="6" t="n">
        <v>10</v>
      </c>
      <c r="ABF72" s="48" t="n">
        <v>1</v>
      </c>
      <c r="ABG72" s="6" t="n">
        <v>138</v>
      </c>
      <c r="ABH72" s="6" t="n">
        <v>773</v>
      </c>
      <c r="ABI72" s="6" t="n">
        <v>30</v>
      </c>
      <c r="ABJ72" s="6" t="n">
        <v>311</v>
      </c>
      <c r="ABK72" s="6" t="n">
        <v>3</v>
      </c>
      <c r="ABL72" s="8" t="n">
        <v>5823</v>
      </c>
      <c r="ABM72" s="8" t="n">
        <v>1965</v>
      </c>
      <c r="ABN72" s="2" t="n">
        <v>1289</v>
      </c>
      <c r="ABO72" s="2" t="n">
        <v>115</v>
      </c>
      <c r="ABP72" s="2" t="n">
        <v>29</v>
      </c>
      <c r="ABQ72" s="2" t="n">
        <v>2</v>
      </c>
      <c r="ABR72" s="2" t="n">
        <v>50</v>
      </c>
      <c r="ABS72" s="2" t="n">
        <v>1210</v>
      </c>
      <c r="ABT72" s="2" t="n">
        <v>80</v>
      </c>
      <c r="ABU72" s="2" t="n">
        <v>320</v>
      </c>
      <c r="ABV72" s="2" t="n">
        <v>7</v>
      </c>
      <c r="ABW72" s="2" t="n">
        <v>5108</v>
      </c>
      <c r="ABX72" s="2" t="n">
        <v>1266</v>
      </c>
      <c r="ABY72" s="6" t="n">
        <v>955</v>
      </c>
      <c r="ABZ72" s="47" t="n">
        <v>43</v>
      </c>
      <c r="ACA72" s="6" t="n">
        <v>16</v>
      </c>
      <c r="ACB72" s="48" t="n">
        <v>1</v>
      </c>
      <c r="ACC72" s="6" t="n">
        <v>8</v>
      </c>
      <c r="ACD72" s="6" t="n">
        <v>931</v>
      </c>
      <c r="ACE72" s="6" t="n">
        <v>21</v>
      </c>
      <c r="ACF72" s="6" t="n">
        <v>351</v>
      </c>
      <c r="ACG72" s="6" t="n">
        <v>6</v>
      </c>
      <c r="ACH72" s="8" t="n">
        <v>32809</v>
      </c>
      <c r="ACI72" s="8" t="n">
        <v>12052</v>
      </c>
      <c r="ACJ72" s="2" t="n">
        <v>1207</v>
      </c>
      <c r="ACK72" s="2" t="n">
        <v>22</v>
      </c>
      <c r="ACL72" s="2" t="n">
        <v>24</v>
      </c>
      <c r="ACM72" s="2" t="n">
        <v>0</v>
      </c>
      <c r="ACN72" s="2" t="n">
        <v>83</v>
      </c>
      <c r="ACO72" s="2" t="n">
        <v>1100</v>
      </c>
      <c r="ACP72" s="2" t="n">
        <v>9</v>
      </c>
      <c r="ACQ72" s="2" t="n">
        <v>910</v>
      </c>
      <c r="ACR72" s="2" t="n">
        <v>18</v>
      </c>
      <c r="ACS72" s="2" t="n">
        <v>26416</v>
      </c>
      <c r="ACT72" s="2" t="n">
        <v>19914</v>
      </c>
      <c r="ACU72" s="6" t="n">
        <v>589</v>
      </c>
      <c r="ACV72" s="47" t="n">
        <v>12</v>
      </c>
      <c r="ACW72" s="6" t="n">
        <v>3</v>
      </c>
      <c r="ACX72" s="48" t="n">
        <v>1</v>
      </c>
      <c r="ACY72" s="6" t="n">
        <v>16</v>
      </c>
      <c r="ACZ72" s="6" t="n">
        <v>570</v>
      </c>
      <c r="ADA72" s="6" t="n">
        <v>3</v>
      </c>
      <c r="ADB72" s="6" t="n">
        <v>312</v>
      </c>
      <c r="ADC72" s="6" t="n">
        <v>2</v>
      </c>
      <c r="ADD72" s="8" t="n">
        <v>25458</v>
      </c>
      <c r="ADE72" s="8" t="n">
        <v>13497</v>
      </c>
      <c r="ADF72" s="2" t="n">
        <v>5467</v>
      </c>
      <c r="ADG72" s="2" t="n">
        <v>246</v>
      </c>
      <c r="ADH72" s="2" t="n">
        <v>112</v>
      </c>
      <c r="ADI72" s="2" t="n">
        <v>13</v>
      </c>
      <c r="ADJ72" s="2" t="n">
        <v>301</v>
      </c>
      <c r="ADK72" s="2" t="n">
        <v>5054</v>
      </c>
      <c r="ADL72" s="2" t="n">
        <v>96</v>
      </c>
      <c r="ADM72" s="2" t="n">
        <v>511</v>
      </c>
      <c r="ADN72" s="2" t="n">
        <v>10</v>
      </c>
      <c r="ADO72" s="2" t="n">
        <v>106845</v>
      </c>
      <c r="ADP72" s="2" t="n">
        <v>9977</v>
      </c>
      <c r="ADQ72" s="6" t="n">
        <v>701</v>
      </c>
      <c r="ADR72" s="47" t="n">
        <v>19</v>
      </c>
      <c r="ADS72" s="6" t="n">
        <v>2</v>
      </c>
      <c r="ADU72" s="6" t="n">
        <v>23</v>
      </c>
      <c r="ADV72" s="6" t="n">
        <v>676</v>
      </c>
      <c r="ADW72" s="6" t="n">
        <v>5</v>
      </c>
      <c r="ADX72" s="6" t="n">
        <v>128</v>
      </c>
      <c r="ADY72" s="6" t="n">
        <v>0.4</v>
      </c>
      <c r="ADZ72" s="8" t="n">
        <v>21371</v>
      </c>
      <c r="AEA72" s="8" t="n">
        <v>3914</v>
      </c>
      <c r="AEB72" s="6" t="n">
        <v>980</v>
      </c>
      <c r="AEC72" s="47" t="n">
        <v>85</v>
      </c>
      <c r="AED72" s="6" t="n">
        <v>66</v>
      </c>
      <c r="AEE72" s="48" t="n">
        <v>8</v>
      </c>
      <c r="AEF72" s="6" t="n">
        <v>96</v>
      </c>
      <c r="AEG72" s="6" t="n">
        <v>818</v>
      </c>
      <c r="AEH72" s="6" t="n">
        <v>17</v>
      </c>
      <c r="AEI72" s="6" t="n">
        <v>101</v>
      </c>
      <c r="AEJ72" s="6" t="n">
        <v>7</v>
      </c>
      <c r="AEK72" s="8" t="n">
        <v>27826</v>
      </c>
      <c r="AEL72" s="8" t="n">
        <v>2880</v>
      </c>
      <c r="AEM72" s="2" t="n">
        <v>1124</v>
      </c>
      <c r="AEN72" s="2" t="n">
        <v>33</v>
      </c>
      <c r="AEO72" s="2" t="n">
        <v>43</v>
      </c>
      <c r="AEP72" s="2" t="n">
        <v>3</v>
      </c>
      <c r="AEQ72" s="2" t="n">
        <v>128</v>
      </c>
      <c r="AER72" s="2" t="n">
        <v>953</v>
      </c>
      <c r="AES72" s="2" t="n">
        <v>34</v>
      </c>
      <c r="AET72" s="2" t="n">
        <v>541</v>
      </c>
      <c r="AEU72" s="2" t="n">
        <v>21</v>
      </c>
      <c r="AEV72" s="2" t="n">
        <v>31813</v>
      </c>
      <c r="AEW72" s="2" t="n">
        <v>15303</v>
      </c>
      <c r="AEX72" s="2" t="n">
        <v>1407</v>
      </c>
      <c r="AEY72" s="2" t="n">
        <v>64</v>
      </c>
      <c r="AEZ72" s="2" t="n">
        <v>20</v>
      </c>
      <c r="AFA72" s="2" t="n">
        <v>1</v>
      </c>
      <c r="AFB72" s="2" t="n">
        <v>219</v>
      </c>
      <c r="AFC72" s="2" t="n">
        <v>1168</v>
      </c>
      <c r="AFD72" s="2" t="n">
        <v>34</v>
      </c>
      <c r="AFE72" s="2" t="n">
        <v>343</v>
      </c>
      <c r="AFF72" s="2" t="n">
        <v>5</v>
      </c>
      <c r="AFG72" s="2" t="n">
        <v>13680</v>
      </c>
      <c r="AFH72" s="2" t="n">
        <v>3332</v>
      </c>
      <c r="AFI72" s="6" t="n">
        <v>858</v>
      </c>
      <c r="AFJ72" s="47" t="n">
        <v>54</v>
      </c>
      <c r="AFK72" s="6" t="n">
        <v>35</v>
      </c>
      <c r="AFL72" s="48" t="n">
        <v>1</v>
      </c>
      <c r="AFM72" s="6" t="n">
        <v>101</v>
      </c>
      <c r="AFN72" s="6" t="n">
        <v>722</v>
      </c>
      <c r="AFO72" s="6" t="n">
        <v>4</v>
      </c>
      <c r="AFP72" s="6" t="n">
        <v>262</v>
      </c>
      <c r="AFQ72" s="6" t="n">
        <v>11</v>
      </c>
      <c r="AFR72" s="8" t="n">
        <v>6911</v>
      </c>
      <c r="AFS72" s="8" t="n">
        <v>2106</v>
      </c>
      <c r="AFT72" s="6" t="n">
        <v>252</v>
      </c>
      <c r="AFU72" s="47" t="n">
        <v>4</v>
      </c>
      <c r="AFV72" s="6" t="n">
        <v>2</v>
      </c>
      <c r="AFX72" s="6" t="n">
        <v>4</v>
      </c>
      <c r="AFY72" s="6" t="n">
        <v>246</v>
      </c>
      <c r="AFZ72" s="6" t="n">
        <v>7</v>
      </c>
      <c r="AGA72" s="6" t="n">
        <v>401</v>
      </c>
      <c r="AGB72" s="6" t="n">
        <v>3</v>
      </c>
      <c r="AGC72" s="8" t="n">
        <v>2329</v>
      </c>
      <c r="AGD72" s="8" t="n">
        <v>3708</v>
      </c>
      <c r="AGE72" s="2" t="n">
        <v>2867</v>
      </c>
      <c r="AGF72" s="2" t="n">
        <v>201</v>
      </c>
      <c r="AGG72" s="2" t="n">
        <v>66</v>
      </c>
      <c r="AGH72" s="2" t="n">
        <v>1</v>
      </c>
      <c r="AGI72" s="2" t="n">
        <v>118</v>
      </c>
      <c r="AGJ72" s="2" t="n">
        <v>2683</v>
      </c>
      <c r="AGK72" s="2" t="n">
        <v>127</v>
      </c>
      <c r="AGL72" s="2" t="n">
        <v>328</v>
      </c>
      <c r="AGM72" s="2" t="n">
        <v>8</v>
      </c>
      <c r="AGN72" s="2" t="n">
        <v>12347</v>
      </c>
      <c r="AGO72" s="2" t="n">
        <v>1413</v>
      </c>
      <c r="AGP72" s="2" t="n">
        <v>5202</v>
      </c>
      <c r="AGQ72" s="2" t="n">
        <v>441</v>
      </c>
      <c r="AGR72" s="2" t="n">
        <v>248</v>
      </c>
      <c r="AGS72" s="2" t="n">
        <v>28</v>
      </c>
      <c r="AGT72" s="2" t="n">
        <v>647</v>
      </c>
      <c r="AGU72" s="2" t="n">
        <v>4307</v>
      </c>
      <c r="AGV72" s="2" t="n">
        <v>178</v>
      </c>
      <c r="AGW72" s="2" t="n">
        <v>270</v>
      </c>
      <c r="AGX72" s="2" t="n">
        <v>13</v>
      </c>
      <c r="AGY72" s="2" t="n">
        <v>51802</v>
      </c>
      <c r="AGZ72" s="2" t="n">
        <v>2693</v>
      </c>
      <c r="AHA72" s="6" t="n">
        <v>618</v>
      </c>
      <c r="AHB72" s="47" t="n">
        <v>25</v>
      </c>
      <c r="AHC72" s="6" t="n">
        <v>24</v>
      </c>
      <c r="AHE72" s="6" t="n">
        <v>48</v>
      </c>
      <c r="AHF72" s="6" t="n">
        <v>546</v>
      </c>
      <c r="AHG72" s="6" t="n">
        <v>32</v>
      </c>
      <c r="AHH72" s="6" t="n">
        <v>89</v>
      </c>
      <c r="AHI72" s="6" t="n">
        <v>3</v>
      </c>
      <c r="AHJ72" s="8" t="n">
        <v>15899</v>
      </c>
      <c r="AHK72" s="8" t="n">
        <v>2288</v>
      </c>
      <c r="AHL72" s="6" t="n">
        <v>663</v>
      </c>
      <c r="AHM72" s="47" t="n">
        <v>46</v>
      </c>
      <c r="AHN72" s="6" t="n">
        <v>30</v>
      </c>
      <c r="AHO72" s="48" t="n">
        <v>1</v>
      </c>
      <c r="AHP72" s="6" t="n">
        <v>37</v>
      </c>
      <c r="AHQ72" s="6" t="n">
        <v>596</v>
      </c>
      <c r="AHR72" s="6" t="n">
        <v>15</v>
      </c>
      <c r="AHS72" s="6" t="n">
        <v>318</v>
      </c>
      <c r="AHT72" s="6" t="n">
        <v>14</v>
      </c>
      <c r="AHU72" s="8" t="n">
        <v>6571</v>
      </c>
      <c r="AHV72" s="8" t="n">
        <v>3154</v>
      </c>
      <c r="AHW72" s="6" t="n">
        <v>409</v>
      </c>
      <c r="AHX72" s="47" t="n">
        <v>9</v>
      </c>
      <c r="AHY72" s="6" t="n">
        <v>23</v>
      </c>
      <c r="AHZ72" s="48" t="n">
        <v>1</v>
      </c>
      <c r="AIA72" s="6" t="n">
        <v>165</v>
      </c>
      <c r="AIB72" s="6" t="n">
        <v>221</v>
      </c>
      <c r="AIC72" s="6" t="n">
        <v>7</v>
      </c>
      <c r="AID72" s="6" t="n">
        <v>142</v>
      </c>
      <c r="AIE72" s="6" t="n">
        <v>8</v>
      </c>
      <c r="AIF72" s="8" t="n">
        <v>3223</v>
      </c>
      <c r="AIG72" s="8" t="n">
        <v>1120</v>
      </c>
      <c r="AIH72" s="2" t="n">
        <v>20703</v>
      </c>
      <c r="AII72" s="2" t="n">
        <v>1508</v>
      </c>
      <c r="AIJ72" s="2" t="n">
        <v>504</v>
      </c>
      <c r="AIK72" s="2" t="n">
        <v>77</v>
      </c>
      <c r="AIL72" s="2" t="n">
        <v>5218</v>
      </c>
      <c r="AIM72" s="2" t="n">
        <v>14981</v>
      </c>
      <c r="AIN72" s="2" t="n">
        <v>518</v>
      </c>
      <c r="AIO72" s="2" t="n">
        <v>549</v>
      </c>
      <c r="AIP72" s="2" t="n">
        <v>13</v>
      </c>
      <c r="AIQ72" s="2" t="n">
        <v>370315</v>
      </c>
      <c r="AIR72" s="2" t="n">
        <v>9812</v>
      </c>
      <c r="AIS72" s="2" t="n">
        <v>17857</v>
      </c>
      <c r="AIT72" s="2" t="n">
        <v>1930</v>
      </c>
      <c r="AIU72" s="2" t="n">
        <v>941</v>
      </c>
      <c r="AIV72" s="2" t="n">
        <v>141</v>
      </c>
      <c r="AIW72" s="2" t="n">
        <v>173</v>
      </c>
      <c r="AIX72" s="2" t="n">
        <v>16743</v>
      </c>
      <c r="AIY72" s="2" t="n">
        <v>296</v>
      </c>
      <c r="AIZ72" s="2" t="n">
        <v>84</v>
      </c>
      <c r="AJA72" s="2" t="n">
        <v>4</v>
      </c>
      <c r="AJB72" s="2" t="n">
        <v>63000</v>
      </c>
      <c r="AJC72" s="2" t="n">
        <v>296</v>
      </c>
      <c r="AJD72" s="2" t="n">
        <v>13956</v>
      </c>
      <c r="AJE72" s="2" t="n">
        <v>815</v>
      </c>
      <c r="AJF72" s="2" t="n">
        <v>409</v>
      </c>
      <c r="AJG72" s="2" t="n">
        <v>29</v>
      </c>
      <c r="AJH72" s="2" t="n">
        <v>205</v>
      </c>
      <c r="AJI72" s="2" t="n">
        <v>13342</v>
      </c>
      <c r="AJJ72" s="2" t="n">
        <v>241</v>
      </c>
      <c r="AJK72" s="2" t="n">
        <v>1369</v>
      </c>
      <c r="AJL72" s="2" t="n">
        <v>40</v>
      </c>
      <c r="AJM72" s="2" t="n">
        <v>140368</v>
      </c>
      <c r="AJN72" s="2" t="n">
        <v>13766</v>
      </c>
      <c r="AJO72" s="2" t="n">
        <v>6104</v>
      </c>
      <c r="AJP72" s="2" t="n">
        <v>91</v>
      </c>
      <c r="AJQ72" s="2" t="n">
        <v>51</v>
      </c>
      <c r="AJR72" s="2" t="n">
        <v>1</v>
      </c>
      <c r="AJS72" s="2" t="n">
        <v>2987</v>
      </c>
      <c r="AJT72" s="2" t="n">
        <v>3066</v>
      </c>
      <c r="AJU72" s="2" t="n">
        <v>81</v>
      </c>
      <c r="AJV72" s="2" t="n">
        <v>239</v>
      </c>
      <c r="AJW72" s="2" t="n">
        <v>2</v>
      </c>
      <c r="AJX72" s="2" t="n">
        <v>330134</v>
      </c>
      <c r="AJY72" s="2" t="n">
        <v>12946</v>
      </c>
      <c r="AJZ72" s="2" t="n">
        <v>6574</v>
      </c>
      <c r="AKA72" s="2" t="n">
        <v>500</v>
      </c>
      <c r="AKB72" s="2" t="n">
        <v>263</v>
      </c>
      <c r="AKC72" s="2" t="n">
        <v>28</v>
      </c>
      <c r="AKD72" s="2" t="n">
        <v>25</v>
      </c>
      <c r="AKE72" s="2" t="n">
        <v>6286</v>
      </c>
      <c r="AKF72" s="2" t="n">
        <v>165</v>
      </c>
      <c r="AKG72" s="2" t="n">
        <v>1331</v>
      </c>
      <c r="AKH72" s="2" t="n">
        <v>53</v>
      </c>
      <c r="AKI72" s="2" t="n">
        <v>53000</v>
      </c>
      <c r="AKJ72" s="2" t="n">
        <v>10734</v>
      </c>
      <c r="AKK72" s="2" t="n">
        <v>4965</v>
      </c>
      <c r="AKL72" s="2" t="n">
        <v>515</v>
      </c>
      <c r="AKM72" s="2" t="n">
        <v>272</v>
      </c>
      <c r="AKN72" s="2" t="n">
        <v>30</v>
      </c>
      <c r="AKO72" s="2" t="n">
        <v>339</v>
      </c>
      <c r="AKP72" s="2" t="n">
        <v>4354</v>
      </c>
      <c r="AKQ72" s="2" t="n">
        <v>139</v>
      </c>
      <c r="AKR72" s="2" t="n">
        <v>281</v>
      </c>
      <c r="AKS72" s="2" t="n">
        <v>15</v>
      </c>
      <c r="AKT72" s="2" t="n">
        <v>19102</v>
      </c>
      <c r="AKU72" s="2" t="n">
        <v>1083</v>
      </c>
      <c r="AKV72" s="2" t="n">
        <v>3115</v>
      </c>
      <c r="AKW72" s="2" t="n">
        <v>81</v>
      </c>
      <c r="AKX72" s="2" t="n">
        <v>52</v>
      </c>
      <c r="AKY72" s="2" t="n">
        <v>6</v>
      </c>
      <c r="AKZ72" s="2" t="n">
        <v>500</v>
      </c>
      <c r="ALA72" s="2" t="n">
        <v>2563</v>
      </c>
      <c r="ALB72" s="2" t="n">
        <v>30</v>
      </c>
      <c r="ALC72" s="2" t="n">
        <v>4976</v>
      </c>
      <c r="ALD72" s="2" t="n">
        <v>83</v>
      </c>
      <c r="ALE72" s="2" t="n">
        <v>27521</v>
      </c>
      <c r="ALF72" s="2" t="n">
        <v>43965</v>
      </c>
      <c r="ALG72" s="2" t="n">
        <v>3181</v>
      </c>
      <c r="ALH72" s="2" t="n">
        <v>396</v>
      </c>
      <c r="ALI72" s="2" t="n">
        <v>174</v>
      </c>
      <c r="ALJ72" s="2" t="n">
        <v>33</v>
      </c>
      <c r="ALK72" s="2" t="n">
        <v>633</v>
      </c>
      <c r="ALL72" s="2" t="n">
        <v>2374</v>
      </c>
      <c r="ALM72" s="2" t="n">
        <v>89</v>
      </c>
      <c r="ALN72" s="2" t="n">
        <v>25</v>
      </c>
      <c r="ALO72" s="2" t="n">
        <v>1</v>
      </c>
      <c r="ALP72" s="2" t="n">
        <v>25410</v>
      </c>
      <c r="ALQ72" s="2" t="n">
        <v>197</v>
      </c>
      <c r="ALR72" s="2" t="n">
        <v>2605</v>
      </c>
      <c r="ALS72" s="2" t="n">
        <v>118</v>
      </c>
      <c r="ALT72" s="2" t="n">
        <v>42</v>
      </c>
      <c r="ALU72" s="2" t="n">
        <v>2</v>
      </c>
      <c r="ALV72" s="2" t="n">
        <v>300</v>
      </c>
      <c r="ALW72" s="2" t="n">
        <v>2263</v>
      </c>
      <c r="ALX72" s="2" t="n">
        <v>82</v>
      </c>
      <c r="ALY72" s="2" t="n">
        <v>470</v>
      </c>
      <c r="ALZ72" s="2" t="n">
        <v>8</v>
      </c>
      <c r="AMA72" s="2" t="n">
        <v>39000</v>
      </c>
      <c r="AMB72" s="2" t="n">
        <v>7039</v>
      </c>
      <c r="AMC72" s="2" t="n">
        <v>2528</v>
      </c>
      <c r="AMD72" s="2" t="n">
        <v>279</v>
      </c>
      <c r="AME72" s="2" t="n">
        <v>63</v>
      </c>
      <c r="AMF72" s="2" t="n">
        <v>4</v>
      </c>
      <c r="AMG72" s="2" t="n">
        <v>16</v>
      </c>
      <c r="AMH72" s="2" t="n">
        <v>2449</v>
      </c>
      <c r="AMI72" s="2" t="n">
        <v>101</v>
      </c>
      <c r="AMJ72" s="2" t="n">
        <v>586</v>
      </c>
    </row>
    <row r="73" customFormat="false" ht="15.25" hidden="false" customHeight="false" outlineLevel="0" collapsed="false">
      <c r="A73" s="82" t="n">
        <v>43932</v>
      </c>
      <c r="B73" s="7" t="n">
        <v>1690497</v>
      </c>
      <c r="C73" s="6" t="n">
        <f aca="false">(B73-B72)</f>
        <v>95164</v>
      </c>
      <c r="D73" s="7" t="n">
        <v>102399</v>
      </c>
      <c r="E73" s="6" t="n">
        <f aca="false">(D73-D72)</f>
        <v>7014</v>
      </c>
      <c r="F73" s="7" t="n">
        <v>375321</v>
      </c>
      <c r="G73" s="7" t="n">
        <v>1212777</v>
      </c>
      <c r="H73" s="7" t="n">
        <v>49823</v>
      </c>
      <c r="J73" s="2" t="n">
        <v>1607173</v>
      </c>
      <c r="K73" s="71" t="n">
        <f aca="false">J73-J72</f>
        <v>95104</v>
      </c>
      <c r="L73" s="2" t="n">
        <v>99053</v>
      </c>
      <c r="M73" s="71" t="n">
        <f aca="false">L73-L72</f>
        <v>7012</v>
      </c>
      <c r="N73" s="6" t="n">
        <v>10450</v>
      </c>
      <c r="O73" s="6" t="n">
        <v>27</v>
      </c>
      <c r="P73" s="6" t="n">
        <v>208</v>
      </c>
      <c r="Q73" s="6" t="n">
        <v>4</v>
      </c>
      <c r="R73" s="6" t="n">
        <v>7117</v>
      </c>
      <c r="S73" s="6" t="n">
        <v>3125</v>
      </c>
      <c r="T73" s="6" t="n">
        <v>55</v>
      </c>
      <c r="U73" s="6" t="n">
        <v>204</v>
      </c>
      <c r="V73" s="6" t="n">
        <v>4</v>
      </c>
      <c r="W73" s="6" t="n">
        <v>503051</v>
      </c>
      <c r="X73" s="6" t="n">
        <v>9812</v>
      </c>
      <c r="Y73" s="12" t="n">
        <v>147577</v>
      </c>
      <c r="Z73" s="12" t="n">
        <v>3951</v>
      </c>
      <c r="AA73" s="12" t="n">
        <v>18849</v>
      </c>
      <c r="AB73" s="12" t="n">
        <v>570</v>
      </c>
      <c r="AC73" s="12" t="n">
        <v>30455</v>
      </c>
      <c r="AD73" s="12" t="n">
        <v>98273</v>
      </c>
      <c r="AE73" s="12" t="n">
        <v>3497</v>
      </c>
      <c r="AF73" s="12" t="n">
        <v>2441</v>
      </c>
      <c r="AG73" s="12" t="n">
        <v>312</v>
      </c>
      <c r="AH73" s="12" t="n">
        <v>906864</v>
      </c>
      <c r="AI73" s="12" t="n">
        <v>14999</v>
      </c>
      <c r="AJ73" s="12" t="n">
        <v>68192</v>
      </c>
      <c r="AK73" s="12" t="n">
        <v>1972</v>
      </c>
      <c r="AL73" s="12" t="n">
        <v>4232</v>
      </c>
      <c r="AM73" s="12" t="n">
        <v>122</v>
      </c>
      <c r="AN73" s="12" t="n">
        <v>35465</v>
      </c>
      <c r="AO73" s="12" t="n">
        <v>28495</v>
      </c>
      <c r="AP73" s="12" t="n">
        <v>3969</v>
      </c>
      <c r="AQ73" s="12" t="n">
        <v>812</v>
      </c>
      <c r="AR73" s="12" t="n">
        <v>50</v>
      </c>
      <c r="AS73" s="12" t="n">
        <v>242568</v>
      </c>
      <c r="AT73" s="12" t="n">
        <v>2888</v>
      </c>
      <c r="AU73" s="6" t="n">
        <v>113927</v>
      </c>
      <c r="AV73" s="6" t="n">
        <v>6231</v>
      </c>
      <c r="AW73" s="6" t="n">
        <v>13197</v>
      </c>
      <c r="AX73" s="6" t="n">
        <v>987</v>
      </c>
      <c r="AY73" s="6" t="n">
        <v>24932</v>
      </c>
      <c r="AZ73" s="6" t="n">
        <v>75798</v>
      </c>
      <c r="BA73" s="6" t="n">
        <v>7004</v>
      </c>
      <c r="BB73" s="6" t="n">
        <v>1745.37876474884</v>
      </c>
      <c r="BC73" s="6" t="n">
        <v>202.180023685259</v>
      </c>
      <c r="BD73" s="6" t="n">
        <v>333807</v>
      </c>
      <c r="BE73" s="6" t="n">
        <v>5114</v>
      </c>
      <c r="BF73" s="12" t="n">
        <v>121045</v>
      </c>
      <c r="BG73" s="12" t="n">
        <v>4244</v>
      </c>
      <c r="BH73" s="12" t="n">
        <v>2728</v>
      </c>
      <c r="BI73" s="12" t="n">
        <v>199</v>
      </c>
      <c r="BJ73" s="12" t="n">
        <v>53913</v>
      </c>
      <c r="BK73" s="12" t="n">
        <v>64404</v>
      </c>
      <c r="BL73" s="12" t="n">
        <v>4895</v>
      </c>
      <c r="BM73" s="12" t="n">
        <v>1445</v>
      </c>
      <c r="BN73" s="12" t="n">
        <v>33</v>
      </c>
      <c r="BO73" s="12" t="n">
        <v>1317887</v>
      </c>
      <c r="BP73" s="12" t="n">
        <v>15730</v>
      </c>
      <c r="BQ73" s="12" t="n">
        <v>158273</v>
      </c>
      <c r="BR73" s="12" t="n">
        <v>5051</v>
      </c>
      <c r="BS73" s="12" t="n">
        <v>16081</v>
      </c>
      <c r="BT73" s="12" t="n">
        <v>634</v>
      </c>
      <c r="BU73" s="12" t="n">
        <v>55668</v>
      </c>
      <c r="BV73" s="12" t="n">
        <v>86524</v>
      </c>
      <c r="BW73" s="12" t="n">
        <v>7371</v>
      </c>
      <c r="BX73" s="12" t="n">
        <v>3385</v>
      </c>
      <c r="BY73" s="12" t="n">
        <v>344</v>
      </c>
      <c r="BZ73" s="12" t="n">
        <v>355000</v>
      </c>
      <c r="CA73" s="12" t="n">
        <v>7593</v>
      </c>
      <c r="CB73" s="12" t="n">
        <v>5530</v>
      </c>
      <c r="CC73" s="12" t="n">
        <v>863</v>
      </c>
      <c r="CD73" s="12" t="n">
        <v>99</v>
      </c>
      <c r="CE73" s="12" t="n">
        <v>5</v>
      </c>
      <c r="CF73" s="12" t="n">
        <v>685</v>
      </c>
      <c r="CG73" s="12" t="n">
        <v>4746</v>
      </c>
      <c r="CH73" s="12" t="n">
        <v>109</v>
      </c>
      <c r="CI73" s="12" t="n">
        <v>44</v>
      </c>
      <c r="CJ73" s="12" t="n">
        <v>0.8</v>
      </c>
      <c r="CK73" s="12" t="n">
        <v>64387</v>
      </c>
      <c r="CL73" s="12" t="n">
        <v>509</v>
      </c>
      <c r="CM73" s="12" t="n">
        <v>496828</v>
      </c>
      <c r="CN73" s="12" t="n">
        <v>33395</v>
      </c>
      <c r="CO73" s="12" t="n">
        <v>18509</v>
      </c>
      <c r="CP73" s="12" t="n">
        <v>2005</v>
      </c>
      <c r="CQ73" s="12" t="n">
        <v>26822</v>
      </c>
      <c r="CR73" s="12" t="n">
        <v>451497</v>
      </c>
      <c r="CS73" s="12" t="n">
        <v>10906</v>
      </c>
      <c r="CT73" s="12" t="n">
        <v>1501</v>
      </c>
      <c r="CU73" s="12" t="n">
        <v>56</v>
      </c>
      <c r="CV73" s="12" t="n">
        <v>2519642</v>
      </c>
      <c r="CW73" s="12" t="n">
        <v>7634</v>
      </c>
      <c r="CX73" s="12" t="n">
        <v>24551</v>
      </c>
      <c r="CY73" s="12" t="n">
        <v>505</v>
      </c>
      <c r="CZ73" s="12" t="n">
        <v>1002</v>
      </c>
      <c r="DA73" s="12" t="n">
        <v>54</v>
      </c>
      <c r="DB73" s="12" t="n">
        <v>11100</v>
      </c>
      <c r="DC73" s="12" t="n">
        <v>12449</v>
      </c>
      <c r="DD73" s="12" t="n">
        <v>386</v>
      </c>
      <c r="DE73" s="12" t="n">
        <v>2837</v>
      </c>
      <c r="DF73" s="12" t="n">
        <v>116</v>
      </c>
      <c r="DG73" s="12" t="n">
        <v>178500</v>
      </c>
      <c r="DH73" s="12" t="n">
        <v>20625</v>
      </c>
      <c r="DI73" s="12" t="n">
        <v>73758</v>
      </c>
      <c r="DJ73" s="12" t="n">
        <v>8681</v>
      </c>
      <c r="DK73" s="12" t="n">
        <v>8958</v>
      </c>
      <c r="DL73" s="12" t="n">
        <v>980</v>
      </c>
      <c r="DM73" s="12" t="n">
        <v>135</v>
      </c>
      <c r="DN73" s="12" t="n">
        <v>64665</v>
      </c>
      <c r="DO73" s="12" t="n">
        <v>1559</v>
      </c>
      <c r="DP73" s="12" t="n">
        <v>1086</v>
      </c>
      <c r="DQ73" s="12" t="n">
        <v>132</v>
      </c>
      <c r="DR73" s="12" t="n">
        <v>316836</v>
      </c>
      <c r="DS73" s="12" t="n">
        <v>4667</v>
      </c>
      <c r="DT73" s="12" t="n">
        <v>9685</v>
      </c>
      <c r="DU73" s="12" t="n">
        <v>544</v>
      </c>
      <c r="DV73" s="12" t="n">
        <v>870</v>
      </c>
      <c r="DW73" s="12" t="n">
        <v>77</v>
      </c>
      <c r="DX73" s="12" t="n">
        <v>381</v>
      </c>
      <c r="DY73" s="12" t="n">
        <v>8434</v>
      </c>
      <c r="DZ73" s="12" t="n">
        <v>749</v>
      </c>
      <c r="EA73" s="12" t="n">
        <v>959</v>
      </c>
      <c r="EB73" s="12" t="n">
        <v>86</v>
      </c>
      <c r="EC73" s="12" t="n">
        <v>54700</v>
      </c>
      <c r="ED73" s="12" t="n">
        <v>5416</v>
      </c>
      <c r="EE73" s="12" t="n">
        <v>23097</v>
      </c>
      <c r="EF73" s="12" t="n">
        <v>1335</v>
      </c>
      <c r="EG73" s="12" t="n">
        <v>2511</v>
      </c>
      <c r="EH73" s="12" t="n">
        <v>115</v>
      </c>
      <c r="EI73" s="12" t="n">
        <v>250</v>
      </c>
      <c r="EJ73" s="12" t="n">
        <v>20336</v>
      </c>
      <c r="EK73" s="12" t="n">
        <v>1424</v>
      </c>
      <c r="EL73" s="12" t="n">
        <v>1348</v>
      </c>
      <c r="EM73" s="12" t="n">
        <v>147</v>
      </c>
      <c r="EN73" s="12" t="n">
        <v>101534</v>
      </c>
      <c r="EO73" s="12" t="n">
        <v>5926</v>
      </c>
      <c r="EP73" s="12" t="n">
        <v>6314</v>
      </c>
      <c r="EQ73" s="12" t="n">
        <v>152</v>
      </c>
      <c r="ER73" s="12" t="n">
        <v>113</v>
      </c>
      <c r="ES73" s="12" t="n">
        <v>5</v>
      </c>
      <c r="ET73" s="12" t="n">
        <v>32</v>
      </c>
      <c r="EU73" s="12" t="n">
        <v>6169</v>
      </c>
      <c r="EV73" s="12" t="n">
        <v>70</v>
      </c>
      <c r="EW73" s="12" t="n">
        <v>1165</v>
      </c>
      <c r="EX73" s="12" t="n">
        <v>21</v>
      </c>
      <c r="EY73" s="12" t="n">
        <v>123170</v>
      </c>
      <c r="EZ73" s="12" t="n">
        <v>22720</v>
      </c>
      <c r="FA73" s="12" t="n">
        <v>5819</v>
      </c>
      <c r="FB73" s="12" t="n">
        <v>184</v>
      </c>
      <c r="FC73" s="12" t="n">
        <v>247</v>
      </c>
      <c r="FD73" s="12" t="n">
        <v>10</v>
      </c>
      <c r="FE73" s="12" t="n">
        <v>1773</v>
      </c>
      <c r="FF73" s="12" t="n">
        <v>3799</v>
      </c>
      <c r="FG73" s="12" t="n">
        <v>113</v>
      </c>
      <c r="FH73" s="12" t="n">
        <v>1005</v>
      </c>
      <c r="FI73" s="12" t="n">
        <v>43</v>
      </c>
      <c r="FJ73" s="12" t="n">
        <v>64731</v>
      </c>
      <c r="FK73" s="12" t="n">
        <v>11176</v>
      </c>
      <c r="FL73" s="12" t="n">
        <v>26667</v>
      </c>
      <c r="FM73" s="12" t="n">
        <v>1684</v>
      </c>
      <c r="FN73" s="12" t="n">
        <v>3019</v>
      </c>
      <c r="FO73" s="12" t="n">
        <v>496</v>
      </c>
      <c r="FP73" s="12" t="n">
        <v>5568</v>
      </c>
      <c r="FQ73" s="12" t="n">
        <v>18080</v>
      </c>
      <c r="FR73" s="12" t="n">
        <v>1278</v>
      </c>
      <c r="FS73" s="12" t="n">
        <v>2301</v>
      </c>
      <c r="FT73" s="12" t="n">
        <v>260</v>
      </c>
      <c r="FU73" s="12" t="n">
        <v>84248</v>
      </c>
      <c r="FV73" s="12" t="n">
        <v>7269</v>
      </c>
      <c r="FW73" s="12" t="n">
        <v>13555</v>
      </c>
      <c r="FX73" s="12" t="n">
        <v>311</v>
      </c>
      <c r="FY73" s="12" t="n">
        <v>319</v>
      </c>
      <c r="FZ73" s="12" t="n">
        <v>24</v>
      </c>
      <c r="GA73" s="12" t="n">
        <v>6064</v>
      </c>
      <c r="GB73" s="12" t="n">
        <v>7172</v>
      </c>
      <c r="GC73" s="12" t="n">
        <v>261</v>
      </c>
      <c r="GD73" s="12" t="n">
        <v>1505</v>
      </c>
      <c r="GE73" s="12" t="n">
        <v>35</v>
      </c>
      <c r="GF73" s="12" t="n">
        <v>134743</v>
      </c>
      <c r="GG73" s="12" t="n">
        <v>14961</v>
      </c>
      <c r="GH73" s="12" t="n">
        <v>2512</v>
      </c>
      <c r="GI73" s="12" t="n">
        <v>136</v>
      </c>
      <c r="GJ73" s="12" t="n">
        <v>6</v>
      </c>
      <c r="GK73" s="12" t="n">
        <v>0</v>
      </c>
      <c r="GL73" s="12" t="n">
        <v>227</v>
      </c>
      <c r="GM73" s="12" t="n">
        <v>2279</v>
      </c>
      <c r="GN73" s="12" t="n">
        <v>37</v>
      </c>
      <c r="GO73" s="12" t="n">
        <v>872</v>
      </c>
      <c r="GP73" s="12" t="n">
        <v>2</v>
      </c>
      <c r="GQ73" s="12" t="n">
        <v>45339</v>
      </c>
      <c r="GR73" s="12" t="n">
        <v>15737</v>
      </c>
      <c r="GS73" s="113" t="n">
        <v>925</v>
      </c>
      <c r="GT73" s="109" t="n">
        <v>38</v>
      </c>
      <c r="GU73" s="109" t="n">
        <v>6</v>
      </c>
      <c r="GV73" s="109" t="n">
        <v>1</v>
      </c>
      <c r="GW73" s="109" t="n">
        <v>539</v>
      </c>
      <c r="GX73" s="109" t="n">
        <v>380</v>
      </c>
      <c r="GY73" s="109" t="n">
        <v>3</v>
      </c>
      <c r="GZ73" s="109" t="n">
        <v>544</v>
      </c>
      <c r="HA73" s="109" t="n">
        <v>4</v>
      </c>
      <c r="HB73" s="114" t="n">
        <v>57681</v>
      </c>
      <c r="HC73" s="114" t="n">
        <v>33899</v>
      </c>
      <c r="HD73" s="12" t="n">
        <v>2108</v>
      </c>
      <c r="HE73" s="12" t="n">
        <v>198</v>
      </c>
      <c r="HF73" s="12" t="n">
        <v>7</v>
      </c>
      <c r="HG73" s="12" t="n">
        <v>1</v>
      </c>
      <c r="HH73" s="12" t="n">
        <v>492</v>
      </c>
      <c r="HI73" s="12" t="n">
        <v>1609</v>
      </c>
      <c r="HJ73" s="12" t="n">
        <v>29</v>
      </c>
      <c r="HK73" s="12" t="n">
        <v>360</v>
      </c>
      <c r="HL73" s="12" t="n">
        <v>1</v>
      </c>
      <c r="HM73" s="12" t="n">
        <v>72680</v>
      </c>
      <c r="HN73" s="12" t="n">
        <v>12423</v>
      </c>
      <c r="HO73" s="12" t="n">
        <v>4346</v>
      </c>
      <c r="HP73" s="12" t="n">
        <v>118</v>
      </c>
      <c r="HQ73" s="12" t="n">
        <v>70</v>
      </c>
      <c r="HR73" s="12" t="n">
        <v>3</v>
      </c>
      <c r="HS73" s="12" t="n">
        <v>1830</v>
      </c>
      <c r="HT73" s="12" t="n">
        <v>2446</v>
      </c>
      <c r="HU73" s="12" t="n">
        <v>69</v>
      </c>
      <c r="HV73" s="12" t="n">
        <v>134</v>
      </c>
      <c r="HW73" s="12" t="n">
        <v>2</v>
      </c>
      <c r="HX73" s="12" t="n">
        <v>69675</v>
      </c>
      <c r="HY73" s="12" t="n">
        <v>2153</v>
      </c>
      <c r="HZ73" s="118"/>
      <c r="IA73" s="82" t="n">
        <v>43932</v>
      </c>
      <c r="IB73" s="12" t="n">
        <v>5955</v>
      </c>
      <c r="IC73" s="12" t="n">
        <v>380</v>
      </c>
      <c r="ID73" s="12" t="n">
        <v>181</v>
      </c>
      <c r="IE73" s="12" t="n">
        <v>7</v>
      </c>
      <c r="IF73" s="12" t="n">
        <v>318</v>
      </c>
      <c r="IG73" s="12" t="n">
        <v>5456</v>
      </c>
      <c r="IH73" s="12" t="n">
        <v>160</v>
      </c>
      <c r="II73" s="12" t="n">
        <v>157</v>
      </c>
      <c r="IJ73" s="12" t="n">
        <v>5</v>
      </c>
      <c r="IK73" s="12" t="n">
        <v>118295</v>
      </c>
      <c r="IL73" s="12" t="n">
        <v>3126</v>
      </c>
      <c r="IM73" s="8" t="n">
        <v>6501</v>
      </c>
      <c r="IN73" s="8" t="n">
        <v>529</v>
      </c>
      <c r="IO73" s="8" t="n">
        <v>65</v>
      </c>
      <c r="IP73" s="8" t="n">
        <v>8</v>
      </c>
      <c r="IQ73" s="8" t="n">
        <v>1571</v>
      </c>
      <c r="IR73" s="8" t="n">
        <v>4865</v>
      </c>
      <c r="IS73" s="8" t="n">
        <v>70</v>
      </c>
      <c r="IT73" s="8" t="n">
        <v>340</v>
      </c>
      <c r="IU73" s="8" t="n">
        <v>3</v>
      </c>
      <c r="IV73" s="8" t="n">
        <v>72797</v>
      </c>
      <c r="IW73" s="8" t="n">
        <v>3808</v>
      </c>
      <c r="IX73" s="8" t="n">
        <v>3651</v>
      </c>
      <c r="IY73" s="8" t="n">
        <v>364</v>
      </c>
      <c r="IZ73" s="8" t="n">
        <v>47</v>
      </c>
      <c r="JA73" s="8" t="n">
        <v>3</v>
      </c>
      <c r="JB73" s="8" t="n">
        <v>685</v>
      </c>
      <c r="JC73" s="8" t="n">
        <v>2919</v>
      </c>
      <c r="JD73" s="8" t="n">
        <v>57</v>
      </c>
      <c r="JE73" s="8" t="n">
        <v>105</v>
      </c>
      <c r="JF73" s="8" t="n">
        <v>1</v>
      </c>
      <c r="JG73" s="8" t="n">
        <v>115585</v>
      </c>
      <c r="JH73" s="8" t="n">
        <v>3320</v>
      </c>
      <c r="JI73" s="8" t="n">
        <v>3512</v>
      </c>
      <c r="JJ73" s="8" t="n">
        <v>219</v>
      </c>
      <c r="JK73" s="8" t="n">
        <v>306</v>
      </c>
      <c r="JL73" s="8" t="n">
        <v>26</v>
      </c>
      <c r="JM73" s="8" t="n">
        <v>282</v>
      </c>
      <c r="JN73" s="8" t="n">
        <v>2924</v>
      </c>
      <c r="JO73" s="8" t="n">
        <v>0</v>
      </c>
      <c r="JP73" s="8" t="n">
        <v>13</v>
      </c>
      <c r="JQ73" s="8" t="n">
        <v>1</v>
      </c>
      <c r="JR73" s="8" t="n">
        <v>17679</v>
      </c>
      <c r="JS73" s="8" t="n">
        <v>65</v>
      </c>
      <c r="JT73" s="8" t="n">
        <v>7598</v>
      </c>
      <c r="JU73" s="8" t="n">
        <v>873</v>
      </c>
      <c r="JV73" s="8" t="n">
        <v>246</v>
      </c>
      <c r="JW73" s="8" t="n">
        <v>20</v>
      </c>
      <c r="JX73" s="8" t="n">
        <v>774</v>
      </c>
      <c r="JY73" s="8" t="n">
        <v>6578</v>
      </c>
      <c r="JZ73" s="8" t="n">
        <v>0</v>
      </c>
      <c r="KA73" s="8" t="n">
        <v>6</v>
      </c>
      <c r="KB73" s="37" t="n">
        <v>0.2</v>
      </c>
      <c r="KC73" s="8" t="n">
        <v>189111</v>
      </c>
      <c r="KD73" s="8" t="n">
        <v>137</v>
      </c>
      <c r="KE73" s="8" t="n">
        <v>5897</v>
      </c>
      <c r="KF73" s="8" t="n">
        <v>641</v>
      </c>
      <c r="KG73" s="8" t="n">
        <v>169</v>
      </c>
      <c r="KH73" s="8" t="n">
        <v>31</v>
      </c>
      <c r="KI73" s="8" t="n">
        <v>1569</v>
      </c>
      <c r="KJ73" s="8" t="n">
        <v>4159</v>
      </c>
      <c r="KK73" s="8" t="n">
        <v>130</v>
      </c>
      <c r="KL73" s="8" t="n">
        <v>179</v>
      </c>
      <c r="KM73" s="8" t="n">
        <v>5</v>
      </c>
      <c r="KN73" s="8" t="n">
        <v>56681</v>
      </c>
      <c r="KO73" s="8" t="n">
        <v>1719</v>
      </c>
      <c r="KP73" s="8" t="n">
        <v>4195</v>
      </c>
      <c r="KQ73" s="8" t="n">
        <v>119</v>
      </c>
      <c r="KR73" s="8" t="n">
        <v>221</v>
      </c>
      <c r="KS73" s="8" t="n">
        <v>18</v>
      </c>
      <c r="KT73" s="8" t="n">
        <v>140</v>
      </c>
      <c r="KU73" s="8" t="n">
        <v>3834</v>
      </c>
      <c r="KV73" s="8" t="n">
        <v>1</v>
      </c>
      <c r="KW73" s="8" t="n">
        <v>38</v>
      </c>
      <c r="KX73" s="8" t="n">
        <v>2</v>
      </c>
      <c r="KY73" s="8" t="n">
        <v>24500</v>
      </c>
      <c r="KZ73" s="8" t="n">
        <v>224</v>
      </c>
      <c r="LA73" s="8" t="n">
        <v>11917</v>
      </c>
      <c r="LB73" s="8" t="n">
        <v>1786</v>
      </c>
      <c r="LC73" s="8" t="n">
        <v>94</v>
      </c>
      <c r="LD73" s="8" t="n">
        <v>18</v>
      </c>
      <c r="LE73" s="8" t="n">
        <v>795</v>
      </c>
      <c r="LF73" s="8" t="n">
        <v>11028</v>
      </c>
      <c r="LG73" s="8" t="n">
        <v>8</v>
      </c>
      <c r="LH73" s="8" t="n">
        <v>82</v>
      </c>
      <c r="LI73" s="8" t="n">
        <v>0.6</v>
      </c>
      <c r="LJ73" s="8" t="n">
        <v>1090000</v>
      </c>
      <c r="LK73" s="8" t="n">
        <v>7469</v>
      </c>
      <c r="LL73" s="8" t="n">
        <v>4695</v>
      </c>
      <c r="LM73" s="8" t="n">
        <v>206</v>
      </c>
      <c r="LN73" s="8" t="n">
        <v>66</v>
      </c>
      <c r="LO73" s="8" t="n">
        <v>1</v>
      </c>
      <c r="LP73" s="8" t="n">
        <v>727</v>
      </c>
      <c r="LQ73" s="8" t="n">
        <v>3902</v>
      </c>
      <c r="LR73" s="8" t="n">
        <v>45</v>
      </c>
      <c r="LS73" s="8" t="n">
        <v>21</v>
      </c>
      <c r="LT73" s="8" t="n">
        <v>0.3</v>
      </c>
      <c r="LU73" s="8" t="n">
        <v>54706</v>
      </c>
      <c r="LV73" s="8" t="n">
        <v>248</v>
      </c>
      <c r="LW73" s="7" t="n">
        <v>16</v>
      </c>
      <c r="LX73" s="7" t="n">
        <v>0</v>
      </c>
      <c r="LY73" s="7"/>
      <c r="LZ73" s="7"/>
      <c r="MA73" s="7" t="n">
        <v>4</v>
      </c>
      <c r="MB73" s="7" t="n">
        <v>12</v>
      </c>
      <c r="MC73" s="7"/>
      <c r="MD73" s="7" t="n">
        <v>5</v>
      </c>
      <c r="ME73" s="7"/>
      <c r="MF73" s="7"/>
      <c r="MG73" s="8"/>
      <c r="MH73" s="7" t="n">
        <v>27</v>
      </c>
      <c r="MI73" s="7" t="n">
        <v>4</v>
      </c>
      <c r="MJ73" s="7" t="n">
        <v>3</v>
      </c>
      <c r="MK73" s="7"/>
      <c r="ML73" s="7" t="n">
        <v>2</v>
      </c>
      <c r="MM73" s="7" t="n">
        <v>22</v>
      </c>
      <c r="MN73" s="7"/>
      <c r="MO73" s="7" t="n">
        <v>0.5</v>
      </c>
      <c r="MP73" s="6" t="n">
        <v>0.06</v>
      </c>
      <c r="MQ73" s="8" t="n">
        <v>1406</v>
      </c>
      <c r="MR73" s="7" t="n">
        <v>26</v>
      </c>
      <c r="MS73" s="8" t="n">
        <v>2473</v>
      </c>
      <c r="MT73" s="8" t="n">
        <v>50</v>
      </c>
      <c r="MU73" s="8" t="n">
        <v>33</v>
      </c>
      <c r="MV73" s="8" t="n">
        <v>1</v>
      </c>
      <c r="MW73" s="8" t="n">
        <v>1013</v>
      </c>
      <c r="MX73" s="8" t="n">
        <v>1427</v>
      </c>
      <c r="MY73" s="8" t="n">
        <v>61</v>
      </c>
      <c r="MZ73" s="8" t="n">
        <v>35</v>
      </c>
      <c r="NA73" s="8" t="n">
        <v>0.5</v>
      </c>
      <c r="NB73" s="8" t="n">
        <v>71860</v>
      </c>
      <c r="NC73" s="8" t="n">
        <v>1030</v>
      </c>
      <c r="ND73" s="7" t="n">
        <v>16</v>
      </c>
      <c r="NE73" s="7" t="n">
        <v>0</v>
      </c>
      <c r="NF73" s="7"/>
      <c r="NG73" s="7"/>
      <c r="NH73" s="7"/>
      <c r="NI73" s="7" t="n">
        <v>16</v>
      </c>
      <c r="NJ73" s="7"/>
      <c r="NK73" s="7" t="n">
        <v>2</v>
      </c>
      <c r="NL73" s="7"/>
      <c r="NM73" s="8" t="n">
        <v>1035</v>
      </c>
      <c r="NN73" s="7" t="n">
        <v>142</v>
      </c>
      <c r="NO73" s="7" t="n">
        <v>119</v>
      </c>
      <c r="NP73" s="7" t="n">
        <v>0</v>
      </c>
      <c r="NQ73" s="7"/>
      <c r="NR73" s="7"/>
      <c r="NS73" s="7" t="n">
        <v>72</v>
      </c>
      <c r="NT73" s="7" t="n">
        <v>47</v>
      </c>
      <c r="NU73" s="7" t="n">
        <v>1</v>
      </c>
      <c r="NV73" s="7" t="n">
        <v>7</v>
      </c>
      <c r="NW73" s="7"/>
      <c r="NX73" s="8" t="n">
        <v>5768</v>
      </c>
      <c r="NY73" s="7" t="n">
        <v>345</v>
      </c>
      <c r="NZ73" s="7" t="n">
        <v>257</v>
      </c>
      <c r="OA73" s="7" t="n">
        <v>2</v>
      </c>
      <c r="OB73" s="7"/>
      <c r="OC73" s="7"/>
      <c r="OD73" s="7" t="n">
        <v>144</v>
      </c>
      <c r="OE73" s="7" t="n">
        <v>113</v>
      </c>
      <c r="OF73" s="7" t="n">
        <v>8</v>
      </c>
      <c r="OG73" s="7" t="n">
        <v>3</v>
      </c>
      <c r="OH73" s="7"/>
      <c r="OI73" s="8" t="n">
        <v>118807</v>
      </c>
      <c r="OJ73" s="8" t="n">
        <v>1221</v>
      </c>
      <c r="OK73" s="7" t="n">
        <v>136</v>
      </c>
      <c r="OL73" s="7" t="n">
        <v>1</v>
      </c>
      <c r="OM73" s="7" t="n">
        <v>1</v>
      </c>
      <c r="ON73" s="7"/>
      <c r="OO73" s="7" t="n">
        <v>99</v>
      </c>
      <c r="OP73" s="7" t="n">
        <v>36</v>
      </c>
      <c r="OQ73" s="7" t="n">
        <v>3</v>
      </c>
      <c r="OR73" s="7" t="n">
        <v>311</v>
      </c>
      <c r="OS73" s="7" t="n">
        <v>2</v>
      </c>
      <c r="OT73" s="8" t="n">
        <v>9342</v>
      </c>
      <c r="OU73" s="8" t="n">
        <v>21354</v>
      </c>
      <c r="OV73" s="8" t="n">
        <v>1279</v>
      </c>
      <c r="OW73" s="8" t="n">
        <v>47</v>
      </c>
      <c r="OX73" s="8" t="n">
        <v>70</v>
      </c>
      <c r="OY73" s="8" t="n">
        <v>1</v>
      </c>
      <c r="OZ73" s="8" t="n">
        <v>550</v>
      </c>
      <c r="PA73" s="8" t="n">
        <v>659</v>
      </c>
      <c r="PB73" s="8" t="n">
        <v>0</v>
      </c>
      <c r="PC73" s="8" t="n">
        <v>32</v>
      </c>
      <c r="PD73" s="8" t="n">
        <v>2</v>
      </c>
      <c r="PE73" s="8" t="n">
        <v>32158</v>
      </c>
      <c r="PF73" s="8" t="n">
        <v>800</v>
      </c>
      <c r="PG73" s="2" t="n">
        <v>47029</v>
      </c>
      <c r="PH73" s="2" t="n">
        <v>4747</v>
      </c>
      <c r="PI73" s="2" t="n">
        <v>1006</v>
      </c>
      <c r="PJ73" s="2" t="n">
        <v>98</v>
      </c>
      <c r="PK73" s="2" t="n">
        <v>2423</v>
      </c>
      <c r="PL73" s="2" t="n">
        <v>43600</v>
      </c>
      <c r="PM73" s="2" t="n">
        <v>1667</v>
      </c>
      <c r="PN73" s="2" t="n">
        <v>558</v>
      </c>
      <c r="PO73" s="2" t="n">
        <v>12</v>
      </c>
      <c r="PP73" s="2" t="n">
        <v>307210</v>
      </c>
      <c r="PQ73" s="2" t="n">
        <v>3643</v>
      </c>
      <c r="PR73" s="43" t="n">
        <v>19</v>
      </c>
      <c r="PS73" s="43" t="n">
        <v>0</v>
      </c>
      <c r="PT73" s="43" t="n">
        <v>2</v>
      </c>
      <c r="PU73" s="43"/>
      <c r="PV73" s="43" t="n">
        <v>4</v>
      </c>
      <c r="PW73" s="43" t="n">
        <v>13</v>
      </c>
      <c r="PX73" s="43"/>
      <c r="PY73" s="43" t="n">
        <v>1</v>
      </c>
      <c r="PZ73" s="43" t="n">
        <v>0.1</v>
      </c>
      <c r="QA73" s="43"/>
      <c r="QC73" s="43" t="n">
        <v>372</v>
      </c>
      <c r="QD73" s="43" t="n">
        <v>0</v>
      </c>
      <c r="QE73" s="43" t="n">
        <v>7</v>
      </c>
      <c r="QF73" s="43"/>
      <c r="QG73" s="43" t="n">
        <v>170</v>
      </c>
      <c r="QH73" s="43" t="n">
        <v>195</v>
      </c>
      <c r="QI73" s="43" t="n">
        <v>5</v>
      </c>
      <c r="QJ73" s="43" t="n">
        <v>36</v>
      </c>
      <c r="QK73" s="43" t="n">
        <v>0.7</v>
      </c>
      <c r="QL73" s="46" t="n">
        <v>17000</v>
      </c>
      <c r="QM73" s="46" t="n">
        <v>1666</v>
      </c>
      <c r="QN73" s="43" t="n">
        <v>609</v>
      </c>
      <c r="QO73" s="43" t="n">
        <v>27</v>
      </c>
      <c r="QP73" s="43" t="n">
        <v>20</v>
      </c>
      <c r="QQ73" s="43" t="n">
        <v>1</v>
      </c>
      <c r="QR73" s="43" t="n">
        <v>76</v>
      </c>
      <c r="QS73" s="43" t="n">
        <v>513</v>
      </c>
      <c r="QT73" s="43" t="n">
        <v>28</v>
      </c>
      <c r="QU73" s="43" t="n">
        <v>89</v>
      </c>
      <c r="QV73" s="43" t="n">
        <v>3</v>
      </c>
      <c r="QW73" s="46" t="n">
        <v>13530</v>
      </c>
      <c r="QX73" s="46" t="n">
        <v>1982</v>
      </c>
      <c r="QY73" s="2" t="n">
        <v>10408</v>
      </c>
      <c r="QZ73" s="2" t="n">
        <v>440</v>
      </c>
      <c r="RA73" s="2" t="n">
        <v>95</v>
      </c>
      <c r="RB73" s="2" t="n">
        <v>9</v>
      </c>
      <c r="RC73" s="2" t="n">
        <v>1183</v>
      </c>
      <c r="RD73" s="2" t="n">
        <v>9130</v>
      </c>
      <c r="RE73" s="2" t="n">
        <v>124</v>
      </c>
      <c r="RF73" s="2" t="n">
        <v>1202</v>
      </c>
      <c r="RG73" s="2" t="n">
        <v>11</v>
      </c>
      <c r="RH73" s="2" t="n">
        <v>117339</v>
      </c>
      <c r="RI73" s="2" t="n">
        <v>13557</v>
      </c>
      <c r="RJ73" s="43" t="n">
        <v>267</v>
      </c>
      <c r="RK73" s="43" t="n">
        <v>4</v>
      </c>
      <c r="RL73" s="43" t="n">
        <v>2</v>
      </c>
      <c r="RM73" s="43" t="n">
        <v>1</v>
      </c>
      <c r="RN73" s="43" t="n">
        <v>45</v>
      </c>
      <c r="RO73" s="43" t="n">
        <v>220</v>
      </c>
      <c r="RP73" s="43"/>
      <c r="RQ73" s="43" t="n">
        <v>52</v>
      </c>
      <c r="RR73" s="43" t="n">
        <v>0.4</v>
      </c>
      <c r="RS73" s="46" t="n">
        <v>16068</v>
      </c>
      <c r="RT73" s="46" t="n">
        <v>3150</v>
      </c>
      <c r="RU73" s="43" t="n">
        <v>1</v>
      </c>
      <c r="RV73" s="43" t="n">
        <v>1</v>
      </c>
      <c r="RW73" s="43"/>
      <c r="RX73" s="43"/>
      <c r="RY73" s="43"/>
      <c r="RZ73" s="43" t="n">
        <v>1</v>
      </c>
      <c r="SA73" s="43"/>
      <c r="SB73" s="43" t="n">
        <v>0.03</v>
      </c>
      <c r="SC73" s="43"/>
      <c r="SD73" s="43"/>
      <c r="SE73" s="43"/>
      <c r="SF73" s="43" t="n">
        <v>484</v>
      </c>
      <c r="SG73" s="43" t="n">
        <v>27</v>
      </c>
      <c r="SH73" s="43" t="n">
        <v>3</v>
      </c>
      <c r="SI73" s="43"/>
      <c r="SJ73" s="43" t="n">
        <v>109</v>
      </c>
      <c r="SK73" s="43" t="n">
        <v>372</v>
      </c>
      <c r="SL73" s="43" t="n">
        <v>3</v>
      </c>
      <c r="SM73" s="43" t="n">
        <v>95</v>
      </c>
      <c r="SN73" s="43" t="n">
        <v>0.6</v>
      </c>
      <c r="SO73" s="43"/>
      <c r="SQ73" s="2" t="n">
        <v>3360</v>
      </c>
      <c r="SR73" s="2" t="n">
        <v>370</v>
      </c>
      <c r="SS73" s="2" t="n">
        <v>16</v>
      </c>
      <c r="ST73" s="2" t="n">
        <v>2</v>
      </c>
      <c r="SU73" s="2" t="n">
        <v>418</v>
      </c>
      <c r="SV73" s="2" t="n">
        <v>2926</v>
      </c>
      <c r="SW73" s="2" t="n">
        <v>1</v>
      </c>
      <c r="SX73" s="2" t="n">
        <v>340</v>
      </c>
      <c r="SY73" s="2" t="n">
        <v>2</v>
      </c>
      <c r="SZ73" s="2" t="n">
        <v>593095</v>
      </c>
      <c r="TA73" s="2" t="n">
        <v>59967</v>
      </c>
      <c r="TB73" s="43" t="n">
        <v>993</v>
      </c>
      <c r="TC73" s="43" t="n">
        <v>83</v>
      </c>
      <c r="TD73" s="43" t="n">
        <v>1</v>
      </c>
      <c r="TE73" s="43"/>
      <c r="TF73" s="43" t="n">
        <v>123</v>
      </c>
      <c r="TG73" s="43" t="n">
        <v>869</v>
      </c>
      <c r="TH73" s="43" t="n">
        <v>26</v>
      </c>
      <c r="TI73" s="43" t="n">
        <v>233</v>
      </c>
      <c r="TJ73" s="43" t="n">
        <v>0.2</v>
      </c>
      <c r="TM73" s="2" t="n">
        <v>2011</v>
      </c>
      <c r="TN73" s="2" t="n">
        <v>56</v>
      </c>
      <c r="TO73" s="2" t="n">
        <v>92</v>
      </c>
      <c r="TP73" s="2" t="n">
        <v>5</v>
      </c>
      <c r="TQ73" s="2" t="n">
        <v>269</v>
      </c>
      <c r="TR73" s="2" t="n">
        <v>1650</v>
      </c>
      <c r="TS73" s="2" t="n">
        <v>77</v>
      </c>
      <c r="TT73" s="2" t="n">
        <v>193</v>
      </c>
      <c r="TU73" s="2" t="n">
        <v>9</v>
      </c>
      <c r="TV73" s="2" t="n">
        <v>35532</v>
      </c>
      <c r="TW73" s="2" t="n">
        <v>3409</v>
      </c>
      <c r="TX73" s="43" t="n">
        <v>595</v>
      </c>
      <c r="TY73" s="43" t="n">
        <v>31</v>
      </c>
      <c r="TZ73" s="43" t="n">
        <v>10</v>
      </c>
      <c r="UA73" s="43"/>
      <c r="UB73" s="43" t="n">
        <v>58</v>
      </c>
      <c r="UC73" s="43" t="n">
        <v>527</v>
      </c>
      <c r="UD73" s="43" t="n">
        <v>11</v>
      </c>
      <c r="UE73" s="43" t="n">
        <v>493</v>
      </c>
      <c r="UF73" s="43" t="n">
        <v>8</v>
      </c>
      <c r="UG73" s="46" t="n">
        <v>16308</v>
      </c>
      <c r="UH73" s="46" t="n">
        <v>13507</v>
      </c>
      <c r="UT73" s="43" t="n">
        <v>424</v>
      </c>
      <c r="UU73" s="43" t="n">
        <v>94</v>
      </c>
      <c r="UV73" s="43" t="n">
        <v>27</v>
      </c>
      <c r="UW73" s="43" t="n">
        <v>6</v>
      </c>
      <c r="UX73" s="43" t="n">
        <v>33</v>
      </c>
      <c r="UY73" s="43" t="n">
        <v>364</v>
      </c>
      <c r="UZ73" s="43" t="n">
        <v>1</v>
      </c>
      <c r="VA73" s="43" t="n">
        <v>3</v>
      </c>
      <c r="VB73" s="43" t="n">
        <v>0.2</v>
      </c>
      <c r="VC73" s="46" t="n">
        <v>7359</v>
      </c>
      <c r="VD73" s="43" t="n">
        <v>45</v>
      </c>
      <c r="VE73" s="43" t="n">
        <v>521</v>
      </c>
      <c r="VF73" s="43" t="n">
        <v>37</v>
      </c>
      <c r="VG73" s="43" t="n">
        <v>15</v>
      </c>
      <c r="VH73" s="43"/>
      <c r="VI73" s="43" t="n">
        <v>32</v>
      </c>
      <c r="VJ73" s="43" t="n">
        <v>474</v>
      </c>
      <c r="VK73" s="43"/>
      <c r="VL73" s="43" t="n">
        <v>13</v>
      </c>
      <c r="VM73" s="43" t="n">
        <v>0.4</v>
      </c>
      <c r="VN73" s="43"/>
      <c r="VP73" s="43" t="n">
        <v>190</v>
      </c>
      <c r="VQ73" s="43" t="n">
        <v>0</v>
      </c>
      <c r="VR73" s="43" t="n">
        <v>7</v>
      </c>
      <c r="VS73" s="43"/>
      <c r="VT73" s="43" t="n">
        <v>54</v>
      </c>
      <c r="VU73" s="43" t="n">
        <v>129</v>
      </c>
      <c r="VV73" s="43" t="n">
        <v>5</v>
      </c>
      <c r="VW73" s="43" t="n">
        <v>9</v>
      </c>
      <c r="VX73" s="43" t="n">
        <v>0.3</v>
      </c>
      <c r="VY73" s="46" t="n">
        <v>3248</v>
      </c>
      <c r="VZ73" s="43" t="n">
        <v>152</v>
      </c>
      <c r="WA73" s="43" t="n">
        <v>19</v>
      </c>
      <c r="WB73" s="43"/>
      <c r="WC73" s="43"/>
      <c r="WD73" s="43"/>
      <c r="WE73" s="43" t="n">
        <v>13</v>
      </c>
      <c r="WF73" s="43" t="n">
        <v>6</v>
      </c>
      <c r="WG73" s="43"/>
      <c r="WH73" s="43" t="n">
        <v>35</v>
      </c>
      <c r="WI73" s="43"/>
      <c r="WL73" s="43" t="n">
        <v>9</v>
      </c>
      <c r="WM73" s="43"/>
      <c r="WN73" s="43"/>
      <c r="WO73" s="43"/>
      <c r="WP73" s="43" t="n">
        <v>1</v>
      </c>
      <c r="WQ73" s="43" t="n">
        <v>8</v>
      </c>
      <c r="WR73" s="43"/>
      <c r="WS73" s="43" t="n">
        <v>0.3</v>
      </c>
      <c r="WT73" s="43"/>
      <c r="WU73" s="46" t="n">
        <v>3524</v>
      </c>
      <c r="WV73" s="43" t="n">
        <v>121</v>
      </c>
      <c r="WW73" s="43" t="n">
        <v>5</v>
      </c>
      <c r="WX73" s="43"/>
      <c r="WY73" s="43"/>
      <c r="WZ73" s="43"/>
      <c r="XA73" s="43" t="n">
        <v>2</v>
      </c>
      <c r="XB73" s="43" t="n">
        <v>3</v>
      </c>
      <c r="XC73" s="43"/>
      <c r="XD73" s="43" t="n">
        <v>6</v>
      </c>
      <c r="XE73" s="43"/>
      <c r="XF73" s="46" t="n">
        <v>1166</v>
      </c>
      <c r="XG73" s="46" t="n">
        <v>1511</v>
      </c>
      <c r="XH73" s="43" t="n">
        <v>812</v>
      </c>
      <c r="XI73" s="43" t="n">
        <v>48</v>
      </c>
      <c r="XJ73" s="43" t="n">
        <v>10</v>
      </c>
      <c r="XK73" s="43" t="n">
        <v>2</v>
      </c>
      <c r="XL73" s="43" t="n">
        <v>64</v>
      </c>
      <c r="XM73" s="43" t="n">
        <v>738</v>
      </c>
      <c r="XN73" s="43" t="n">
        <v>21</v>
      </c>
      <c r="XO73" s="43" t="n">
        <v>43</v>
      </c>
      <c r="XP73" s="43" t="n">
        <v>0.5</v>
      </c>
      <c r="XQ73" s="46" t="n">
        <v>61955</v>
      </c>
      <c r="XR73" s="46" t="n">
        <v>3300</v>
      </c>
      <c r="XS73" s="43" t="n">
        <v>624</v>
      </c>
      <c r="XT73" s="43" t="n">
        <v>42</v>
      </c>
      <c r="XU73" s="43" t="n">
        <v>3</v>
      </c>
      <c r="XV73" s="43"/>
      <c r="XW73" s="43" t="n">
        <v>42</v>
      </c>
      <c r="XX73" s="43" t="n">
        <v>579</v>
      </c>
      <c r="XY73" s="43" t="n">
        <v>8</v>
      </c>
      <c r="XZ73" s="43" t="n">
        <v>19</v>
      </c>
      <c r="YA73" s="43" t="n">
        <v>0.09</v>
      </c>
      <c r="YB73" s="46" t="n">
        <v>70000</v>
      </c>
      <c r="YC73" s="46" t="n">
        <v>2091</v>
      </c>
      <c r="YZ73" s="43" t="n">
        <v>298</v>
      </c>
      <c r="ZA73" s="43" t="n">
        <v>18</v>
      </c>
      <c r="ZB73" s="43" t="n">
        <v>5</v>
      </c>
      <c r="ZC73" s="43" t="n">
        <v>1</v>
      </c>
      <c r="ZD73" s="43" t="n">
        <v>35</v>
      </c>
      <c r="ZE73" s="43" t="n">
        <v>258</v>
      </c>
      <c r="ZF73" s="43" t="n">
        <v>5</v>
      </c>
      <c r="ZG73" s="43" t="n">
        <v>46</v>
      </c>
      <c r="ZH73" s="43" t="n">
        <v>0.8</v>
      </c>
      <c r="ZI73" s="46" t="n">
        <v>9618</v>
      </c>
      <c r="ZJ73" s="46" t="n">
        <v>1474</v>
      </c>
      <c r="ZK73" s="2" t="n">
        <v>2203</v>
      </c>
      <c r="ZL73" s="2" t="n">
        <v>311</v>
      </c>
      <c r="ZM73" s="2" t="n">
        <v>69</v>
      </c>
      <c r="ZN73" s="2" t="n">
        <v>12</v>
      </c>
      <c r="ZO73" s="2" t="n">
        <v>61</v>
      </c>
      <c r="ZP73" s="2" t="n">
        <v>2073</v>
      </c>
      <c r="ZQ73" s="2" t="n">
        <v>33</v>
      </c>
      <c r="ZR73" s="2" t="n">
        <v>50</v>
      </c>
      <c r="ZS73" s="2" t="n">
        <v>2</v>
      </c>
      <c r="ZT73" s="2" t="n">
        <v>23522</v>
      </c>
      <c r="ZU73" s="2" t="n">
        <v>538</v>
      </c>
      <c r="ZV73" s="2" t="n">
        <v>1981</v>
      </c>
      <c r="ZW73" s="2" t="n">
        <v>495</v>
      </c>
      <c r="ZX73" s="2" t="n">
        <v>19</v>
      </c>
      <c r="ZY73" s="2" t="n">
        <v>3</v>
      </c>
      <c r="ZZ73" s="2" t="n">
        <v>169</v>
      </c>
      <c r="AAA73" s="2" t="n">
        <v>1793</v>
      </c>
      <c r="AAB73" s="2" t="n">
        <v>72</v>
      </c>
      <c r="AAC73" s="2" t="n">
        <v>210</v>
      </c>
      <c r="AAD73" s="2" t="n">
        <v>2</v>
      </c>
      <c r="AAE73" s="2" t="n">
        <v>53000</v>
      </c>
      <c r="AAF73" s="2" t="n">
        <v>5609</v>
      </c>
      <c r="AAG73" s="43" t="n">
        <v>234</v>
      </c>
      <c r="AAH73" s="43" t="n">
        <v>16</v>
      </c>
      <c r="AAI73" s="43" t="n">
        <v>3</v>
      </c>
      <c r="AAJ73" s="43"/>
      <c r="AAK73" s="43" t="n">
        <v>54</v>
      </c>
      <c r="AAL73" s="43" t="n">
        <v>177</v>
      </c>
      <c r="AAM73" s="43" t="n">
        <v>6</v>
      </c>
      <c r="AAN73" s="43" t="n">
        <v>59</v>
      </c>
      <c r="AAO73" s="43" t="n">
        <v>0.8</v>
      </c>
      <c r="AAP73" s="46" t="n">
        <v>3271</v>
      </c>
      <c r="AAQ73" s="43" t="n">
        <v>820</v>
      </c>
      <c r="AAR73" s="43" t="n">
        <v>991</v>
      </c>
      <c r="AAS73" s="43" t="n">
        <v>65</v>
      </c>
      <c r="AAT73" s="43" t="n">
        <v>10</v>
      </c>
      <c r="AAU73" s="43" t="n">
        <v>1</v>
      </c>
      <c r="AAV73" s="43" t="n">
        <v>159</v>
      </c>
      <c r="AAW73" s="43" t="n">
        <v>822</v>
      </c>
      <c r="AAX73" s="43" t="n">
        <v>27</v>
      </c>
      <c r="AAY73" s="43" t="n">
        <v>98</v>
      </c>
      <c r="AAZ73" s="43" t="n">
        <v>1</v>
      </c>
      <c r="ABA73" s="46" t="n">
        <v>61342</v>
      </c>
      <c r="ABB73" s="46" t="n">
        <v>6050</v>
      </c>
      <c r="ABC73" s="43" t="n">
        <v>937</v>
      </c>
      <c r="ABD73" s="43" t="n">
        <v>16</v>
      </c>
      <c r="ABE73" s="43" t="n">
        <v>12</v>
      </c>
      <c r="ABF73" s="43" t="n">
        <v>2</v>
      </c>
      <c r="ABG73" s="43" t="n">
        <v>149</v>
      </c>
      <c r="ABH73" s="43" t="n">
        <v>776</v>
      </c>
      <c r="ABI73" s="43" t="n">
        <v>30</v>
      </c>
      <c r="ABJ73" s="43" t="n">
        <v>316</v>
      </c>
      <c r="ABK73" s="43" t="n">
        <v>4</v>
      </c>
      <c r="ABL73" s="46" t="n">
        <v>6081</v>
      </c>
      <c r="ABM73" s="46" t="n">
        <v>2052</v>
      </c>
      <c r="ABN73" s="2" t="n">
        <v>1438</v>
      </c>
      <c r="ABO73" s="2" t="n">
        <v>149</v>
      </c>
      <c r="ABP73" s="2" t="n">
        <v>29</v>
      </c>
      <c r="ABQ73" s="2" t="n">
        <v>0</v>
      </c>
      <c r="ABR73" s="2" t="n">
        <v>56</v>
      </c>
      <c r="ABS73" s="2" t="n">
        <v>1353</v>
      </c>
      <c r="ABT73" s="2" t="n">
        <v>80</v>
      </c>
      <c r="ABU73" s="2" t="n">
        <v>356</v>
      </c>
      <c r="ABV73" s="2" t="n">
        <v>7</v>
      </c>
      <c r="ABW73" s="2" t="n">
        <v>6271</v>
      </c>
      <c r="ABX73" s="2" t="n">
        <v>1555</v>
      </c>
      <c r="ABY73" s="43" t="n">
        <v>999</v>
      </c>
      <c r="ABZ73" s="43" t="n">
        <v>44</v>
      </c>
      <c r="ACA73" s="43" t="n">
        <v>22</v>
      </c>
      <c r="ACB73" s="43" t="n">
        <v>6</v>
      </c>
      <c r="ACC73" s="43" t="n">
        <v>54</v>
      </c>
      <c r="ACD73" s="43" t="n">
        <v>923</v>
      </c>
      <c r="ACE73" s="43" t="n">
        <v>14</v>
      </c>
      <c r="ACF73" s="43" t="n">
        <v>367</v>
      </c>
      <c r="ACG73" s="43" t="n">
        <v>8</v>
      </c>
      <c r="ACH73" s="46" t="n">
        <v>36051</v>
      </c>
      <c r="ACI73" s="46" t="n">
        <v>13243</v>
      </c>
      <c r="ACJ73" s="2" t="n">
        <v>1258</v>
      </c>
      <c r="ACK73" s="2" t="n">
        <v>51</v>
      </c>
      <c r="ACL73" s="2" t="n">
        <v>24</v>
      </c>
      <c r="ACM73" s="2" t="n">
        <v>0</v>
      </c>
      <c r="ACN73" s="2" t="n">
        <v>93</v>
      </c>
      <c r="ACO73" s="2" t="n">
        <v>1141</v>
      </c>
      <c r="ACP73" s="2" t="n">
        <v>9</v>
      </c>
      <c r="ACQ73" s="2" t="n">
        <v>948</v>
      </c>
      <c r="ACR73" s="2" t="n">
        <v>18</v>
      </c>
      <c r="ACS73" s="2" t="n">
        <v>27883</v>
      </c>
      <c r="ACT73" s="2" t="n">
        <v>21019</v>
      </c>
      <c r="ACU73" s="43" t="n">
        <v>612</v>
      </c>
      <c r="ACV73" s="43" t="n">
        <v>23</v>
      </c>
      <c r="ACW73" s="43" t="n">
        <v>3</v>
      </c>
      <c r="ACX73" s="43"/>
      <c r="ACY73" s="43" t="n">
        <v>16</v>
      </c>
      <c r="ACZ73" s="43" t="n">
        <v>593</v>
      </c>
      <c r="ADA73" s="43" t="n">
        <v>3</v>
      </c>
      <c r="ADB73" s="43" t="n">
        <v>324</v>
      </c>
      <c r="ADC73" s="43" t="n">
        <v>2</v>
      </c>
      <c r="ADD73" s="46" t="n">
        <v>26656</v>
      </c>
      <c r="ADE73" s="46" t="n">
        <v>14132</v>
      </c>
      <c r="ADF73" s="2" t="n">
        <v>5674</v>
      </c>
      <c r="ADG73" s="2" t="n">
        <v>207</v>
      </c>
      <c r="ADH73" s="2" t="n">
        <v>119</v>
      </c>
      <c r="ADI73" s="2" t="n">
        <v>7</v>
      </c>
      <c r="ADJ73" s="2" t="n">
        <v>346</v>
      </c>
      <c r="ADK73" s="2" t="n">
        <v>5209</v>
      </c>
      <c r="ADL73" s="2" t="n">
        <v>98</v>
      </c>
      <c r="ADM73" s="2" t="n">
        <v>530</v>
      </c>
      <c r="ADN73" s="2" t="n">
        <v>11</v>
      </c>
      <c r="ADO73" s="2" t="n">
        <v>114854</v>
      </c>
      <c r="ADP73" s="2" t="n">
        <v>10725</v>
      </c>
      <c r="ADQ73" s="43" t="n">
        <v>715</v>
      </c>
      <c r="ADR73" s="43" t="n">
        <v>14</v>
      </c>
      <c r="ADS73" s="43" t="n">
        <v>2</v>
      </c>
      <c r="ADT73" s="43"/>
      <c r="ADU73" s="43" t="n">
        <v>23</v>
      </c>
      <c r="ADV73" s="43" t="n">
        <v>690</v>
      </c>
      <c r="ADW73" s="43" t="n">
        <v>5</v>
      </c>
      <c r="ADX73" s="43" t="n">
        <v>131</v>
      </c>
      <c r="ADY73" s="43" t="n">
        <v>0.4</v>
      </c>
      <c r="ADZ73" s="46" t="n">
        <v>22957</v>
      </c>
      <c r="AEA73" s="46" t="n">
        <v>4205</v>
      </c>
      <c r="AEB73" s="2" t="n">
        <v>1190</v>
      </c>
      <c r="AEC73" s="2" t="n">
        <v>210</v>
      </c>
      <c r="AED73" s="2" t="n">
        <v>77</v>
      </c>
      <c r="AEE73" s="2" t="n">
        <v>11</v>
      </c>
      <c r="AEF73" s="2" t="n">
        <v>112</v>
      </c>
      <c r="AEG73" s="2" t="n">
        <v>1001</v>
      </c>
      <c r="AEH73" s="2" t="n">
        <v>17</v>
      </c>
      <c r="AEI73" s="2" t="n">
        <v>123</v>
      </c>
      <c r="AEJ73" s="2" t="n">
        <v>8</v>
      </c>
      <c r="AEK73" s="2" t="n">
        <v>29948</v>
      </c>
      <c r="AEL73" s="2" t="n">
        <v>3100</v>
      </c>
      <c r="AEM73" s="2" t="n">
        <v>1160</v>
      </c>
      <c r="AEN73" s="2" t="n">
        <v>36</v>
      </c>
      <c r="AEO73" s="2" t="n">
        <v>45</v>
      </c>
      <c r="AEP73" s="2" t="n">
        <v>2</v>
      </c>
      <c r="AEQ73" s="2" t="n">
        <v>137</v>
      </c>
      <c r="AER73" s="2" t="n">
        <v>978</v>
      </c>
      <c r="AES73" s="2" t="n">
        <v>36</v>
      </c>
      <c r="AET73" s="2" t="n">
        <v>558</v>
      </c>
      <c r="AEU73" s="2" t="n">
        <v>22</v>
      </c>
      <c r="AEV73" s="2" t="n">
        <v>33047</v>
      </c>
      <c r="AEW73" s="2" t="n">
        <v>15896</v>
      </c>
      <c r="AEX73" s="2" t="n">
        <v>1495</v>
      </c>
      <c r="AEY73" s="2" t="n">
        <v>88</v>
      </c>
      <c r="AEZ73" s="2" t="n">
        <v>21</v>
      </c>
      <c r="AFA73" s="2" t="n">
        <v>1</v>
      </c>
      <c r="AFB73" s="2" t="n">
        <v>231</v>
      </c>
      <c r="AFC73" s="2" t="n">
        <v>1243</v>
      </c>
      <c r="AFD73" s="2" t="n">
        <v>34</v>
      </c>
      <c r="AFE73" s="2" t="n">
        <v>364</v>
      </c>
      <c r="AFF73" s="2" t="n">
        <v>5</v>
      </c>
      <c r="AFG73" s="2" t="n">
        <v>14612</v>
      </c>
      <c r="AFH73" s="2" t="n">
        <v>3559</v>
      </c>
      <c r="AFI73" s="43" t="n">
        <v>901</v>
      </c>
      <c r="AFJ73" s="43" t="n">
        <v>43</v>
      </c>
      <c r="AFK73" s="43" t="n">
        <v>36</v>
      </c>
      <c r="AFL73" s="43" t="n">
        <v>1</v>
      </c>
      <c r="AFM73" s="43" t="n">
        <v>129</v>
      </c>
      <c r="AFN73" s="43" t="n">
        <v>736</v>
      </c>
      <c r="AFO73" s="43" t="n">
        <v>4</v>
      </c>
      <c r="AFP73" s="43" t="n">
        <v>275</v>
      </c>
      <c r="AFQ73" s="43" t="n">
        <v>11</v>
      </c>
      <c r="AFR73" s="46" t="n">
        <v>6911</v>
      </c>
      <c r="AFS73" s="46" t="n">
        <v>2106</v>
      </c>
      <c r="AFT73" s="43" t="n">
        <v>255</v>
      </c>
      <c r="AFU73" s="43" t="n">
        <v>3</v>
      </c>
      <c r="AFV73" s="43" t="n">
        <v>2</v>
      </c>
      <c r="AFW73" s="43"/>
      <c r="AFX73" s="43" t="n">
        <v>4</v>
      </c>
      <c r="AFY73" s="43" t="n">
        <v>249</v>
      </c>
      <c r="AFZ73" s="43" t="n">
        <v>7</v>
      </c>
      <c r="AGA73" s="43" t="n">
        <v>406</v>
      </c>
      <c r="AGB73" s="43" t="n">
        <v>3</v>
      </c>
      <c r="AGC73" s="46" t="n">
        <v>2329</v>
      </c>
      <c r="AGD73" s="46" t="n">
        <v>3708</v>
      </c>
      <c r="AGE73" s="2" t="n">
        <v>3105</v>
      </c>
      <c r="AGF73" s="2" t="n">
        <v>238</v>
      </c>
      <c r="AGG73" s="2" t="n">
        <v>71</v>
      </c>
      <c r="AGH73" s="2" t="n">
        <v>5</v>
      </c>
      <c r="AGI73" s="2" t="n">
        <v>118</v>
      </c>
      <c r="AGJ73" s="2" t="n">
        <v>2916</v>
      </c>
      <c r="AGK73" s="2" t="n">
        <v>136</v>
      </c>
      <c r="AGL73" s="2" t="n">
        <v>355</v>
      </c>
      <c r="AGM73" s="2" t="n">
        <v>8</v>
      </c>
      <c r="AGN73" s="2" t="n">
        <v>14240</v>
      </c>
      <c r="AGO73" s="2" t="n">
        <v>1630</v>
      </c>
      <c r="AGP73" s="2" t="n">
        <v>5467</v>
      </c>
      <c r="AGQ73" s="2" t="n">
        <v>265</v>
      </c>
      <c r="AGR73" s="2" t="n">
        <v>270</v>
      </c>
      <c r="AGS73" s="2" t="n">
        <v>22</v>
      </c>
      <c r="AGT73" s="2" t="n">
        <v>729</v>
      </c>
      <c r="AGU73" s="2" t="n">
        <v>4468</v>
      </c>
      <c r="AGV73" s="2" t="n">
        <v>183</v>
      </c>
      <c r="AGW73" s="2" t="n">
        <v>284</v>
      </c>
      <c r="AGX73" s="2" t="n">
        <v>14</v>
      </c>
      <c r="AGY73" s="2" t="n">
        <v>55430</v>
      </c>
      <c r="AGZ73" s="2" t="n">
        <v>2881</v>
      </c>
      <c r="AHA73" s="43" t="n">
        <v>635</v>
      </c>
      <c r="AHB73" s="43" t="n">
        <v>17</v>
      </c>
      <c r="AHC73" s="43" t="n">
        <v>25</v>
      </c>
      <c r="AHD73" s="43" t="n">
        <v>1</v>
      </c>
      <c r="AHE73" s="43" t="n">
        <v>54</v>
      </c>
      <c r="AHF73" s="43" t="n">
        <v>556</v>
      </c>
      <c r="AHG73" s="43" t="n">
        <v>33</v>
      </c>
      <c r="AHH73" s="43" t="n">
        <v>91</v>
      </c>
      <c r="AHI73" s="43" t="n">
        <v>4</v>
      </c>
      <c r="AHJ73" s="46" t="n">
        <v>18502</v>
      </c>
      <c r="AHK73" s="46" t="n">
        <v>2663</v>
      </c>
      <c r="AHL73" s="43" t="n">
        <v>711</v>
      </c>
      <c r="AHM73" s="43" t="n">
        <v>48</v>
      </c>
      <c r="AHN73" s="43" t="n">
        <v>32</v>
      </c>
      <c r="AHO73" s="43" t="n">
        <v>2</v>
      </c>
      <c r="AHP73" s="43" t="n">
        <v>41</v>
      </c>
      <c r="AHQ73" s="43" t="n">
        <v>638</v>
      </c>
      <c r="AHR73" s="43" t="n">
        <v>15</v>
      </c>
      <c r="AHS73" s="43" t="n">
        <v>341</v>
      </c>
      <c r="AHT73" s="43" t="n">
        <v>15</v>
      </c>
      <c r="AHU73" s="46" t="n">
        <v>6571</v>
      </c>
      <c r="AHV73" s="46" t="n">
        <v>3154</v>
      </c>
      <c r="AHW73" s="43" t="n">
        <v>416</v>
      </c>
      <c r="AHX73" s="43" t="n">
        <v>7</v>
      </c>
      <c r="AHY73" s="43" t="n">
        <v>23</v>
      </c>
      <c r="AHZ73" s="43"/>
      <c r="AIA73" s="43" t="n">
        <v>182</v>
      </c>
      <c r="AIB73" s="43" t="n">
        <v>211</v>
      </c>
      <c r="AIC73" s="43" t="n">
        <v>7</v>
      </c>
      <c r="AID73" s="43" t="n">
        <v>145</v>
      </c>
      <c r="AIE73" s="43" t="n">
        <v>8</v>
      </c>
      <c r="AIF73" s="46" t="n">
        <v>3385</v>
      </c>
      <c r="AIG73" s="46" t="n">
        <v>1176</v>
      </c>
      <c r="AIH73" s="2" t="n">
        <v>22108</v>
      </c>
      <c r="AII73" s="2" t="n">
        <v>1405</v>
      </c>
      <c r="AIJ73" s="2" t="n">
        <v>556</v>
      </c>
      <c r="AIK73" s="2" t="n">
        <v>52</v>
      </c>
      <c r="AIL73" s="2" t="n">
        <v>5871</v>
      </c>
      <c r="AIM73" s="2" t="n">
        <v>15681</v>
      </c>
      <c r="AIN73" s="2" t="n">
        <v>557</v>
      </c>
      <c r="AIO73" s="2" t="n">
        <v>586</v>
      </c>
      <c r="AIP73" s="2" t="n">
        <v>15</v>
      </c>
      <c r="AIQ73" s="2" t="n">
        <v>370315</v>
      </c>
      <c r="AIR73" s="2" t="n">
        <v>9812</v>
      </c>
      <c r="AIS73" s="2" t="n">
        <v>19638</v>
      </c>
      <c r="AIT73" s="2" t="n">
        <v>1781</v>
      </c>
      <c r="AIU73" s="2" t="n">
        <v>1057</v>
      </c>
      <c r="AIV73" s="2" t="n">
        <v>116</v>
      </c>
      <c r="AIW73" s="2" t="n">
        <v>173</v>
      </c>
      <c r="AIX73" s="2" t="n">
        <v>18408</v>
      </c>
      <c r="AIY73" s="2" t="n">
        <v>296</v>
      </c>
      <c r="AIZ73" s="2" t="n">
        <v>92</v>
      </c>
      <c r="AJA73" s="2" t="n">
        <v>5</v>
      </c>
      <c r="AJB73" s="2" t="n">
        <v>62985</v>
      </c>
      <c r="AJC73" s="2" t="n">
        <v>296</v>
      </c>
      <c r="AJD73" s="2" t="n">
        <v>15472</v>
      </c>
      <c r="AJE73" s="2" t="n">
        <v>1516</v>
      </c>
      <c r="AJF73" s="2" t="n">
        <v>435</v>
      </c>
      <c r="AJG73" s="2" t="n">
        <v>26</v>
      </c>
      <c r="AJH73" s="2" t="n">
        <v>233</v>
      </c>
      <c r="AJI73" s="2" t="n">
        <v>14804</v>
      </c>
      <c r="AJJ73" s="2" t="n">
        <v>226</v>
      </c>
      <c r="AJK73" s="2" t="n">
        <v>1517</v>
      </c>
      <c r="AJL73" s="2" t="n">
        <v>43</v>
      </c>
      <c r="AJM73" s="2" t="n">
        <v>123564</v>
      </c>
      <c r="AJN73" s="2" t="n">
        <v>12118</v>
      </c>
      <c r="AJO73" s="2" t="n">
        <v>6203</v>
      </c>
      <c r="AJP73" s="2" t="n">
        <v>99</v>
      </c>
      <c r="AJQ73" s="2" t="n">
        <v>53</v>
      </c>
      <c r="AJR73" s="2" t="n">
        <v>2</v>
      </c>
      <c r="AJS73" s="2" t="n">
        <v>3141</v>
      </c>
      <c r="AJT73" s="2" t="n">
        <v>3009</v>
      </c>
      <c r="AJU73" s="2" t="n">
        <v>74</v>
      </c>
      <c r="AJV73" s="2" t="n">
        <v>243</v>
      </c>
      <c r="AJW73" s="2" t="n">
        <v>2</v>
      </c>
      <c r="AJX73" s="2" t="n">
        <v>338346</v>
      </c>
      <c r="AJY73" s="2" t="n">
        <v>13269</v>
      </c>
      <c r="AJZ73" s="2" t="n">
        <v>8089</v>
      </c>
      <c r="AKA73" s="2" t="n">
        <v>1515</v>
      </c>
      <c r="AKB73" s="2" t="n">
        <v>287</v>
      </c>
      <c r="AKC73" s="2" t="n">
        <v>24</v>
      </c>
      <c r="AKD73" s="2" t="n">
        <v>25</v>
      </c>
      <c r="AKE73" s="2" t="n">
        <v>7777</v>
      </c>
      <c r="AKF73" s="2" t="n">
        <v>194</v>
      </c>
      <c r="AKG73" s="2" t="n">
        <v>1638</v>
      </c>
      <c r="AKH73" s="2" t="n">
        <v>58</v>
      </c>
      <c r="AKI73" s="2" t="n">
        <v>53000</v>
      </c>
      <c r="AKJ73" s="2" t="n">
        <v>10734</v>
      </c>
      <c r="AKK73" s="2" t="n">
        <v>7161</v>
      </c>
      <c r="AKL73" s="2" t="n">
        <v>2196</v>
      </c>
      <c r="AKM73" s="2" t="n">
        <v>297</v>
      </c>
      <c r="AKN73" s="2" t="n">
        <v>25</v>
      </c>
      <c r="AKO73" s="2" t="n">
        <v>368</v>
      </c>
      <c r="AKP73" s="2" t="n">
        <v>6496</v>
      </c>
      <c r="AKQ73" s="2" t="n">
        <v>171</v>
      </c>
      <c r="AKR73" s="2" t="n">
        <v>406</v>
      </c>
      <c r="AKS73" s="2" t="n">
        <v>17</v>
      </c>
      <c r="AKT73" s="2" t="n">
        <v>21568</v>
      </c>
      <c r="AKU73" s="2" t="n">
        <v>1222</v>
      </c>
      <c r="AKV73" s="2" t="n">
        <v>3223</v>
      </c>
      <c r="AKW73" s="2" t="n">
        <v>108</v>
      </c>
      <c r="AKX73" s="2" t="n">
        <v>54</v>
      </c>
      <c r="AKY73" s="2" t="n">
        <v>2</v>
      </c>
      <c r="AKZ73" s="2" t="n">
        <v>500</v>
      </c>
      <c r="ALA73" s="2" t="n">
        <v>2669</v>
      </c>
      <c r="ALB73" s="2" t="n">
        <v>30</v>
      </c>
      <c r="ALC73" s="2" t="n">
        <v>5149</v>
      </c>
      <c r="ALD73" s="2" t="n">
        <v>86</v>
      </c>
      <c r="ALE73" s="2" t="n">
        <v>28273</v>
      </c>
      <c r="ALF73" s="2" t="n">
        <v>45166</v>
      </c>
      <c r="ALG73" s="2" t="n">
        <v>3441</v>
      </c>
      <c r="ALH73" s="2" t="n">
        <v>260</v>
      </c>
      <c r="ALI73" s="2" t="n">
        <v>194</v>
      </c>
      <c r="ALJ73" s="2" t="n">
        <v>20</v>
      </c>
      <c r="ALK73" s="2" t="n">
        <v>633</v>
      </c>
      <c r="ALL73" s="2" t="n">
        <v>2614</v>
      </c>
      <c r="ALM73" s="2" t="n">
        <v>89</v>
      </c>
      <c r="ALN73" s="2" t="n">
        <v>27</v>
      </c>
      <c r="ALO73" s="2" t="n">
        <v>2</v>
      </c>
      <c r="ALP73" s="2" t="n">
        <v>31492</v>
      </c>
      <c r="ALQ73" s="2" t="n">
        <v>244</v>
      </c>
      <c r="ALR73" s="2" t="n">
        <v>2769</v>
      </c>
      <c r="ALS73" s="2" t="n">
        <v>164</v>
      </c>
      <c r="ALT73" s="2" t="n">
        <v>48</v>
      </c>
      <c r="ALU73" s="2" t="n">
        <v>6</v>
      </c>
      <c r="ALV73" s="2" t="n">
        <v>300</v>
      </c>
      <c r="ALW73" s="2" t="n">
        <v>2421</v>
      </c>
      <c r="ALX73" s="2" t="n">
        <v>82</v>
      </c>
      <c r="ALY73" s="2" t="n">
        <v>500</v>
      </c>
      <c r="ALZ73" s="2" t="n">
        <v>9</v>
      </c>
      <c r="AMA73" s="2" t="n">
        <v>41200</v>
      </c>
      <c r="AMB73" s="2" t="n">
        <v>7436</v>
      </c>
      <c r="AMC73" s="2" t="n">
        <v>2752</v>
      </c>
      <c r="AMD73" s="2" t="n">
        <v>224</v>
      </c>
      <c r="AME73" s="2" t="n">
        <v>66</v>
      </c>
      <c r="AMF73" s="2" t="n">
        <v>3</v>
      </c>
      <c r="AMG73" s="2" t="n">
        <v>16</v>
      </c>
      <c r="AMH73" s="2" t="n">
        <v>2670</v>
      </c>
      <c r="AMI73" s="2" t="n">
        <v>107</v>
      </c>
      <c r="AMJ73" s="2" t="n">
        <v>638</v>
      </c>
    </row>
    <row r="74" customFormat="false" ht="15.25" hidden="false" customHeight="false" outlineLevel="0" collapsed="false">
      <c r="A74" s="82" t="n">
        <v>43933</v>
      </c>
      <c r="B74" s="7" t="n">
        <v>1773301</v>
      </c>
      <c r="C74" s="6" t="n">
        <f aca="false">(B74-B73)</f>
        <v>82804</v>
      </c>
      <c r="D74" s="7" t="n">
        <v>108477</v>
      </c>
      <c r="E74" s="6" t="n">
        <f aca="false">(D74-D73)</f>
        <v>6078</v>
      </c>
      <c r="F74" s="7" t="n">
        <v>401498</v>
      </c>
      <c r="G74" s="7" t="n">
        <v>1263326</v>
      </c>
      <c r="H74" s="7" t="n">
        <v>50134</v>
      </c>
      <c r="J74" s="2" t="n">
        <v>1689917</v>
      </c>
      <c r="K74" s="71" t="n">
        <f aca="false">J74-J73</f>
        <v>82744</v>
      </c>
      <c r="L74" s="2" t="n">
        <v>105128</v>
      </c>
      <c r="M74" s="71" t="n">
        <f aca="false">L74-L73</f>
        <v>6075</v>
      </c>
      <c r="N74" s="6" t="n">
        <v>10480</v>
      </c>
      <c r="O74" s="6" t="n">
        <v>30</v>
      </c>
      <c r="P74" s="6" t="n">
        <v>211</v>
      </c>
      <c r="Q74" s="6" t="n">
        <v>3</v>
      </c>
      <c r="R74" s="6" t="n">
        <v>7243</v>
      </c>
      <c r="S74" s="6" t="n">
        <v>3026</v>
      </c>
      <c r="T74" s="6" t="n">
        <v>55</v>
      </c>
      <c r="U74" s="6" t="n">
        <v>204</v>
      </c>
      <c r="V74" s="6" t="n">
        <v>4</v>
      </c>
      <c r="W74" s="6" t="n">
        <v>510479</v>
      </c>
      <c r="X74" s="6" t="n">
        <v>9957</v>
      </c>
      <c r="Y74" s="12" t="n">
        <v>152271</v>
      </c>
      <c r="Z74" s="12" t="n">
        <v>4694</v>
      </c>
      <c r="AA74" s="12" t="n">
        <v>19468</v>
      </c>
      <c r="AB74" s="12" t="n">
        <v>619</v>
      </c>
      <c r="AC74" s="12" t="n">
        <v>32534</v>
      </c>
      <c r="AD74" s="12" t="n">
        <v>100269</v>
      </c>
      <c r="AE74" s="12" t="n">
        <v>3381</v>
      </c>
      <c r="AF74" s="12" t="n">
        <v>2518</v>
      </c>
      <c r="AG74" s="12" t="n">
        <v>322</v>
      </c>
      <c r="AH74" s="12" t="n">
        <v>963473</v>
      </c>
      <c r="AI74" s="12" t="n">
        <v>15935</v>
      </c>
      <c r="AJ74" s="12" t="n">
        <v>70029</v>
      </c>
      <c r="AK74" s="12" t="n">
        <v>1837</v>
      </c>
      <c r="AL74" s="12" t="n">
        <v>4357</v>
      </c>
      <c r="AM74" s="12" t="n">
        <v>125</v>
      </c>
      <c r="AN74" s="12" t="n">
        <v>41947</v>
      </c>
      <c r="AO74" s="12" t="n">
        <v>23725</v>
      </c>
      <c r="AP74" s="12" t="n">
        <v>3987</v>
      </c>
      <c r="AQ74" s="12" t="n">
        <v>834</v>
      </c>
      <c r="AR74" s="12" t="n">
        <v>52</v>
      </c>
      <c r="AS74" s="12" t="n">
        <v>251703</v>
      </c>
      <c r="AT74" s="12" t="n">
        <v>2997</v>
      </c>
      <c r="AU74" s="6" t="n">
        <v>118178</v>
      </c>
      <c r="AV74" s="6" t="n">
        <v>4251</v>
      </c>
      <c r="AW74" s="6" t="n">
        <v>13832</v>
      </c>
      <c r="AX74" s="6" t="n">
        <v>635</v>
      </c>
      <c r="AY74" s="6" t="n">
        <v>26391</v>
      </c>
      <c r="AZ74" s="6" t="n">
        <v>77955</v>
      </c>
      <c r="BA74" s="6" t="n">
        <v>6883</v>
      </c>
      <c r="BB74" s="6" t="n">
        <v>1810.50472373089</v>
      </c>
      <c r="BC74" s="6" t="n">
        <v>211.908319134235</v>
      </c>
      <c r="BD74" s="6" t="n">
        <v>333807</v>
      </c>
      <c r="BE74" s="6" t="n">
        <v>5114</v>
      </c>
      <c r="BF74" s="12" t="n">
        <v>124288</v>
      </c>
      <c r="BG74" s="12" t="n">
        <v>3243</v>
      </c>
      <c r="BH74" s="12" t="n">
        <v>2736</v>
      </c>
      <c r="BI74" s="12" t="n">
        <v>8</v>
      </c>
      <c r="BJ74" s="12" t="n">
        <v>57400</v>
      </c>
      <c r="BK74" s="12" t="n">
        <v>64152</v>
      </c>
      <c r="BL74" s="12" t="n">
        <v>4895</v>
      </c>
      <c r="BM74" s="12" t="n">
        <v>1483</v>
      </c>
      <c r="BN74" s="12" t="n">
        <v>33</v>
      </c>
      <c r="BO74" s="12" t="n">
        <v>1317887</v>
      </c>
      <c r="BP74" s="12" t="n">
        <v>15730</v>
      </c>
      <c r="BQ74" s="12" t="n">
        <v>163027</v>
      </c>
      <c r="BR74" s="12" t="n">
        <v>4754</v>
      </c>
      <c r="BS74" s="12" t="n">
        <v>16606</v>
      </c>
      <c r="BT74" s="12" t="n">
        <v>525</v>
      </c>
      <c r="BU74" s="12" t="n">
        <v>59109</v>
      </c>
      <c r="BV74" s="12" t="n">
        <v>87312</v>
      </c>
      <c r="BW74" s="12" t="n">
        <v>7371</v>
      </c>
      <c r="BX74" s="12" t="n">
        <v>3487</v>
      </c>
      <c r="BY74" s="12" t="n">
        <v>355</v>
      </c>
      <c r="BZ74" s="12" t="n">
        <v>355000</v>
      </c>
      <c r="CA74" s="12" t="n">
        <v>7593</v>
      </c>
      <c r="CB74" s="12" t="n">
        <v>6005</v>
      </c>
      <c r="CC74" s="12" t="n">
        <v>475</v>
      </c>
      <c r="CD74" s="12" t="n">
        <v>99</v>
      </c>
      <c r="CE74" s="12" t="n">
        <v>0</v>
      </c>
      <c r="CF74" s="12" t="n">
        <v>762</v>
      </c>
      <c r="CG74" s="12" t="n">
        <v>5144</v>
      </c>
      <c r="CH74" s="12" t="n">
        <v>109</v>
      </c>
      <c r="CI74" s="12" t="n">
        <v>47</v>
      </c>
      <c r="CJ74" s="12" t="n">
        <v>0.8</v>
      </c>
      <c r="CK74" s="12" t="n">
        <v>64387</v>
      </c>
      <c r="CL74" s="12" t="n">
        <v>509</v>
      </c>
      <c r="CM74" s="12" t="n">
        <v>529343</v>
      </c>
      <c r="CN74" s="12" t="n">
        <v>32515</v>
      </c>
      <c r="CO74" s="12" t="n">
        <v>20466</v>
      </c>
      <c r="CP74" s="12" t="n">
        <v>1957</v>
      </c>
      <c r="CQ74" s="12" t="n">
        <v>29442</v>
      </c>
      <c r="CR74" s="12" t="n">
        <v>479435</v>
      </c>
      <c r="CS74" s="12" t="n">
        <v>11059</v>
      </c>
      <c r="CT74" s="12" t="n">
        <v>1599</v>
      </c>
      <c r="CU74" s="12" t="n">
        <v>62</v>
      </c>
      <c r="CV74" s="12" t="n">
        <v>2665906</v>
      </c>
      <c r="CW74" s="12" t="n">
        <v>8050</v>
      </c>
      <c r="CX74" s="12" t="n">
        <v>25107</v>
      </c>
      <c r="CY74" s="12" t="n">
        <v>556</v>
      </c>
      <c r="CZ74" s="12" t="n">
        <v>1036</v>
      </c>
      <c r="DA74" s="12" t="n">
        <v>34</v>
      </c>
      <c r="DB74" s="12" t="n">
        <v>12100</v>
      </c>
      <c r="DC74" s="12" t="n">
        <v>11971</v>
      </c>
      <c r="DD74" s="12" t="n">
        <v>386</v>
      </c>
      <c r="DE74" s="12" t="n">
        <v>2901</v>
      </c>
      <c r="DF74" s="12" t="n">
        <v>120</v>
      </c>
      <c r="DG74" s="12" t="n">
        <v>190000</v>
      </c>
      <c r="DH74" s="12" t="n">
        <v>21954</v>
      </c>
      <c r="DI74" s="12" t="n">
        <v>78991</v>
      </c>
      <c r="DJ74" s="12" t="n">
        <v>5233</v>
      </c>
      <c r="DK74" s="12" t="n">
        <v>9875</v>
      </c>
      <c r="DL74" s="12" t="n">
        <v>917</v>
      </c>
      <c r="DM74" s="12" t="n">
        <v>344</v>
      </c>
      <c r="DN74" s="12" t="n">
        <v>68772</v>
      </c>
      <c r="DO74" s="12" t="n">
        <v>1559</v>
      </c>
      <c r="DP74" s="12" t="n">
        <v>1164</v>
      </c>
      <c r="DQ74" s="12" t="n">
        <v>145</v>
      </c>
      <c r="DR74" s="12" t="n">
        <v>334974</v>
      </c>
      <c r="DS74" s="12" t="n">
        <v>4934</v>
      </c>
      <c r="DT74" s="12" t="n">
        <v>10151</v>
      </c>
      <c r="DU74" s="12" t="n">
        <v>466</v>
      </c>
      <c r="DV74" s="12" t="n">
        <v>887</v>
      </c>
      <c r="DW74" s="12" t="n">
        <v>17</v>
      </c>
      <c r="DX74" s="12" t="n">
        <v>381</v>
      </c>
      <c r="DY74" s="12" t="n">
        <v>8883</v>
      </c>
      <c r="DZ74" s="12" t="n">
        <v>774</v>
      </c>
      <c r="EA74" s="12" t="n">
        <v>1005</v>
      </c>
      <c r="EB74" s="12" t="n">
        <v>88</v>
      </c>
      <c r="EC74" s="12" t="n">
        <v>54700</v>
      </c>
      <c r="ED74" s="12" t="n">
        <v>5416</v>
      </c>
      <c r="EE74" s="12" t="n">
        <v>24413</v>
      </c>
      <c r="EF74" s="12" t="n">
        <v>1316</v>
      </c>
      <c r="EG74" s="12" t="n">
        <v>2643</v>
      </c>
      <c r="EH74" s="12" t="n">
        <v>132</v>
      </c>
      <c r="EI74" s="12" t="n">
        <v>250</v>
      </c>
      <c r="EJ74" s="12" t="n">
        <v>21520</v>
      </c>
      <c r="EK74" s="12" t="n">
        <v>1384</v>
      </c>
      <c r="EL74" s="12" t="n">
        <v>1425</v>
      </c>
      <c r="EM74" s="12" t="n">
        <v>154</v>
      </c>
      <c r="EN74" s="12" t="n">
        <v>101534</v>
      </c>
      <c r="EO74" s="12" t="n">
        <v>5926</v>
      </c>
      <c r="EP74" s="12" t="n">
        <v>6409</v>
      </c>
      <c r="EQ74" s="12" t="n">
        <v>95</v>
      </c>
      <c r="ER74" s="12" t="n">
        <v>119</v>
      </c>
      <c r="ES74" s="12" t="n">
        <v>6</v>
      </c>
      <c r="ET74" s="12" t="n">
        <v>32</v>
      </c>
      <c r="EU74" s="12" t="n">
        <v>6258</v>
      </c>
      <c r="EV74" s="12" t="n">
        <v>67</v>
      </c>
      <c r="EW74" s="12" t="n">
        <v>1182</v>
      </c>
      <c r="EX74" s="12" t="n">
        <v>22</v>
      </c>
      <c r="EY74" s="12" t="n">
        <v>124279</v>
      </c>
      <c r="EZ74" s="12" t="n">
        <v>22924</v>
      </c>
      <c r="FA74" s="12" t="n">
        <v>5996</v>
      </c>
      <c r="FB74" s="12" t="n">
        <v>177</v>
      </c>
      <c r="FC74" s="12" t="n">
        <v>260</v>
      </c>
      <c r="FD74" s="12" t="n">
        <v>13</v>
      </c>
      <c r="FE74" s="12" t="n">
        <v>1955</v>
      </c>
      <c r="FF74" s="12" t="n">
        <v>3781</v>
      </c>
      <c r="FG74" s="12" t="n">
        <v>106</v>
      </c>
      <c r="FH74" s="12" t="n">
        <v>1035</v>
      </c>
      <c r="FI74" s="12" t="n">
        <v>45</v>
      </c>
      <c r="FJ74" s="12" t="n">
        <v>67771</v>
      </c>
      <c r="FK74" s="12" t="n">
        <v>11700</v>
      </c>
      <c r="FL74" s="12" t="n">
        <v>28018</v>
      </c>
      <c r="FM74" s="12" t="n">
        <v>1351</v>
      </c>
      <c r="FN74" s="12" t="n">
        <v>3346</v>
      </c>
      <c r="FO74" s="12" t="n">
        <v>327</v>
      </c>
      <c r="FP74" s="12" t="n">
        <v>5986</v>
      </c>
      <c r="FQ74" s="12" t="n">
        <v>18686</v>
      </c>
      <c r="FR74" s="12" t="n">
        <v>1262</v>
      </c>
      <c r="FS74" s="12" t="n">
        <v>2418</v>
      </c>
      <c r="FT74" s="12" t="n">
        <v>289</v>
      </c>
      <c r="FU74" s="12" t="n">
        <v>102151</v>
      </c>
      <c r="FV74" s="12" t="n">
        <v>8814</v>
      </c>
      <c r="FW74" s="12" t="n">
        <v>13806</v>
      </c>
      <c r="FX74" s="12" t="n">
        <v>251</v>
      </c>
      <c r="FY74" s="12" t="n">
        <v>337</v>
      </c>
      <c r="FZ74" s="12" t="n">
        <v>18</v>
      </c>
      <c r="GA74" s="12" t="n">
        <v>6604</v>
      </c>
      <c r="GB74" s="12" t="n">
        <v>6865</v>
      </c>
      <c r="GC74" s="12" t="n">
        <v>246</v>
      </c>
      <c r="GD74" s="12" t="n">
        <v>1533</v>
      </c>
      <c r="GE74" s="12" t="n">
        <v>37</v>
      </c>
      <c r="GF74" s="12" t="n">
        <v>140975</v>
      </c>
      <c r="GG74" s="12" t="n">
        <v>15653</v>
      </c>
      <c r="GH74" s="12" t="n">
        <v>2728</v>
      </c>
      <c r="GI74" s="12" t="n">
        <v>216</v>
      </c>
      <c r="GJ74" s="12" t="n">
        <v>6</v>
      </c>
      <c r="GK74" s="12" t="n">
        <v>0</v>
      </c>
      <c r="GL74" s="12" t="n">
        <v>247</v>
      </c>
      <c r="GM74" s="12" t="n">
        <v>2475</v>
      </c>
      <c r="GN74" s="12" t="n">
        <v>37</v>
      </c>
      <c r="GO74" s="12" t="n">
        <v>947</v>
      </c>
      <c r="GP74" s="12" t="n">
        <v>2</v>
      </c>
      <c r="GQ74" s="12" t="n">
        <v>47751</v>
      </c>
      <c r="GR74" s="12" t="n">
        <v>16574</v>
      </c>
      <c r="GS74" s="12" t="n">
        <v>1040</v>
      </c>
      <c r="GT74" s="12" t="n">
        <v>115</v>
      </c>
      <c r="GU74" s="12" t="n">
        <v>6</v>
      </c>
      <c r="GV74" s="12" t="n">
        <v>0</v>
      </c>
      <c r="GW74" s="12" t="n">
        <v>555</v>
      </c>
      <c r="GX74" s="12" t="n">
        <v>479</v>
      </c>
      <c r="GY74" s="12" t="n">
        <v>3</v>
      </c>
      <c r="GZ74" s="12" t="n">
        <v>611</v>
      </c>
      <c r="HA74" s="12" t="n">
        <v>4</v>
      </c>
      <c r="HB74" s="12" t="n">
        <v>60425</v>
      </c>
      <c r="HC74" s="12" t="n">
        <v>35511</v>
      </c>
      <c r="HD74" s="12" t="n">
        <v>2299</v>
      </c>
      <c r="HE74" s="12" t="n">
        <v>191</v>
      </c>
      <c r="HF74" s="12" t="n">
        <v>8</v>
      </c>
      <c r="HG74" s="12" t="n">
        <v>1</v>
      </c>
      <c r="HH74" s="12" t="n">
        <v>528</v>
      </c>
      <c r="HI74" s="12" t="n">
        <v>1763</v>
      </c>
      <c r="HJ74" s="12" t="n">
        <v>31</v>
      </c>
      <c r="HK74" s="12" t="n">
        <v>393</v>
      </c>
      <c r="HL74" s="12" t="n">
        <v>1</v>
      </c>
      <c r="HM74" s="12" t="n">
        <v>72680</v>
      </c>
      <c r="HN74" s="12" t="n">
        <v>12423</v>
      </c>
      <c r="HO74" s="12" t="n">
        <v>4530</v>
      </c>
      <c r="HP74" s="12" t="n">
        <v>184</v>
      </c>
      <c r="HQ74" s="12" t="n">
        <v>73</v>
      </c>
      <c r="HR74" s="12" t="n">
        <v>3</v>
      </c>
      <c r="HS74" s="12" t="n">
        <v>1995</v>
      </c>
      <c r="HT74" s="12" t="n">
        <v>2462</v>
      </c>
      <c r="HU74" s="12" t="n">
        <v>72</v>
      </c>
      <c r="HV74" s="12" t="n">
        <v>140</v>
      </c>
      <c r="HW74" s="12" t="n">
        <v>2</v>
      </c>
      <c r="HX74" s="12" t="n">
        <v>71897</v>
      </c>
      <c r="HY74" s="12" t="n">
        <v>2221</v>
      </c>
      <c r="HZ74" s="118"/>
      <c r="IA74" s="82" t="n">
        <v>43933</v>
      </c>
      <c r="IB74" s="12" t="n">
        <v>6356</v>
      </c>
      <c r="IC74" s="12" t="n">
        <v>401</v>
      </c>
      <c r="ID74" s="12" t="n">
        <v>208</v>
      </c>
      <c r="IE74" s="12" t="n">
        <v>27</v>
      </c>
      <c r="IF74" s="12" t="n">
        <v>375</v>
      </c>
      <c r="IG74" s="12" t="n">
        <v>5773</v>
      </c>
      <c r="IH74" s="12" t="n">
        <v>160</v>
      </c>
      <c r="II74" s="12" t="n">
        <v>168</v>
      </c>
      <c r="IJ74" s="12" t="n">
        <v>5</v>
      </c>
      <c r="IK74" s="12" t="n">
        <v>129560</v>
      </c>
      <c r="IL74" s="12" t="n">
        <v>3423</v>
      </c>
      <c r="IM74" s="8" t="n">
        <v>6927</v>
      </c>
      <c r="IN74" s="8" t="n">
        <v>426</v>
      </c>
      <c r="IO74" s="8" t="n">
        <v>73</v>
      </c>
      <c r="IP74" s="8" t="n">
        <v>8</v>
      </c>
      <c r="IQ74" s="8" t="n">
        <v>1864</v>
      </c>
      <c r="IR74" s="8" t="n">
        <v>4990</v>
      </c>
      <c r="IS74" s="8" t="n">
        <v>383</v>
      </c>
      <c r="IT74" s="8" t="n">
        <v>362</v>
      </c>
      <c r="IU74" s="8" t="n">
        <v>4</v>
      </c>
      <c r="IV74" s="8" t="n">
        <v>76374</v>
      </c>
      <c r="IW74" s="8" t="n">
        <v>3995</v>
      </c>
      <c r="IX74" s="8" t="n">
        <v>4033</v>
      </c>
      <c r="IY74" s="8" t="n">
        <v>382</v>
      </c>
      <c r="IZ74" s="8" t="n">
        <v>52</v>
      </c>
      <c r="JA74" s="8" t="n">
        <v>5</v>
      </c>
      <c r="JB74" s="8" t="n">
        <v>720</v>
      </c>
      <c r="JC74" s="8" t="n">
        <v>3261</v>
      </c>
      <c r="JD74" s="8" t="n">
        <v>67</v>
      </c>
      <c r="JE74" s="8" t="n">
        <v>116</v>
      </c>
      <c r="JF74" s="8" t="n">
        <v>1</v>
      </c>
      <c r="JG74" s="8" t="n">
        <v>115585</v>
      </c>
      <c r="JH74" s="8" t="n">
        <v>3320</v>
      </c>
      <c r="JI74" s="8" t="n">
        <v>3842</v>
      </c>
      <c r="JJ74" s="8" t="n">
        <v>330</v>
      </c>
      <c r="JK74" s="8" t="n">
        <v>327</v>
      </c>
      <c r="JL74" s="8" t="n">
        <v>21</v>
      </c>
      <c r="JM74" s="8" t="n">
        <v>286</v>
      </c>
      <c r="JN74" s="8" t="n">
        <v>3229</v>
      </c>
      <c r="JO74" s="8" t="n">
        <v>0</v>
      </c>
      <c r="JP74" s="8" t="n">
        <v>14</v>
      </c>
      <c r="JQ74" s="8" t="n">
        <v>1</v>
      </c>
      <c r="JR74" s="8" t="n">
        <v>19452</v>
      </c>
      <c r="JS74" s="8" t="n">
        <v>71</v>
      </c>
      <c r="JT74" s="8" t="n">
        <v>8446</v>
      </c>
      <c r="JU74" s="8" t="n">
        <v>848</v>
      </c>
      <c r="JV74" s="8" t="n">
        <v>288</v>
      </c>
      <c r="JW74" s="8" t="n">
        <v>42</v>
      </c>
      <c r="JX74" s="8" t="n">
        <v>969</v>
      </c>
      <c r="JY74" s="8" t="n">
        <v>7189</v>
      </c>
      <c r="JZ74" s="8" t="n">
        <v>0</v>
      </c>
      <c r="KA74" s="8" t="n">
        <v>6</v>
      </c>
      <c r="KB74" s="37" t="n">
        <v>0.2</v>
      </c>
      <c r="KC74" s="8" t="n">
        <v>189111</v>
      </c>
      <c r="KD74" s="8" t="n">
        <v>137</v>
      </c>
      <c r="KE74" s="8" t="n">
        <v>6848</v>
      </c>
      <c r="KF74" s="8" t="n">
        <v>951</v>
      </c>
      <c r="KG74" s="8" t="n">
        <v>181</v>
      </c>
      <c r="KH74" s="8" t="n">
        <v>12</v>
      </c>
      <c r="KI74" s="8" t="n">
        <v>1739</v>
      </c>
      <c r="KJ74" s="8" t="n">
        <v>4928</v>
      </c>
      <c r="KK74" s="8" t="n">
        <v>142</v>
      </c>
      <c r="KL74" s="8" t="n">
        <v>208</v>
      </c>
      <c r="KM74" s="8" t="n">
        <v>5</v>
      </c>
      <c r="KN74" s="8" t="n">
        <v>67712</v>
      </c>
      <c r="KO74" s="8" t="n">
        <v>2054</v>
      </c>
      <c r="KP74" s="8" t="n">
        <v>4428</v>
      </c>
      <c r="KQ74" s="8" t="n">
        <v>233</v>
      </c>
      <c r="KR74" s="8" t="n">
        <v>247</v>
      </c>
      <c r="KS74" s="8" t="n">
        <v>26</v>
      </c>
      <c r="KT74" s="8" t="n">
        <v>157</v>
      </c>
      <c r="KU74" s="8" t="n">
        <v>4024</v>
      </c>
      <c r="KV74" s="8" t="n">
        <v>1</v>
      </c>
      <c r="KW74" s="8" t="n">
        <v>40</v>
      </c>
      <c r="KX74" s="8" t="n">
        <v>2</v>
      </c>
      <c r="KY74" s="8" t="n">
        <v>24500</v>
      </c>
      <c r="KZ74" s="8" t="n">
        <v>224</v>
      </c>
      <c r="LA74" s="8" t="n">
        <v>13584</v>
      </c>
      <c r="LB74" s="8" t="n">
        <v>1667</v>
      </c>
      <c r="LC74" s="8" t="n">
        <v>106</v>
      </c>
      <c r="LD74" s="8" t="n">
        <v>12</v>
      </c>
      <c r="LE74" s="8" t="n">
        <v>1045</v>
      </c>
      <c r="LF74" s="8" t="n">
        <v>12433</v>
      </c>
      <c r="LG74" s="8" t="n">
        <v>8</v>
      </c>
      <c r="LH74" s="8" t="n">
        <v>93</v>
      </c>
      <c r="LI74" s="8" t="n">
        <v>0.7</v>
      </c>
      <c r="LJ74" s="8" t="n">
        <v>1184442</v>
      </c>
      <c r="LK74" s="8" t="n">
        <v>8116</v>
      </c>
      <c r="LL74" s="8" t="n">
        <v>5011</v>
      </c>
      <c r="LM74" s="8" t="n">
        <v>316</v>
      </c>
      <c r="LN74" s="8" t="n">
        <v>86</v>
      </c>
      <c r="LO74" s="8" t="n">
        <v>20</v>
      </c>
      <c r="LP74" s="8" t="n">
        <v>762</v>
      </c>
      <c r="LQ74" s="8" t="n">
        <v>4163</v>
      </c>
      <c r="LR74" s="8" t="n">
        <v>50</v>
      </c>
      <c r="LS74" s="8" t="n">
        <v>23</v>
      </c>
      <c r="LT74" s="8" t="n">
        <v>0.4</v>
      </c>
      <c r="LU74" s="8" t="n">
        <v>57836</v>
      </c>
      <c r="LV74" s="8" t="n">
        <v>262</v>
      </c>
      <c r="LW74" s="8" t="n">
        <v>16</v>
      </c>
      <c r="LX74" s="8" t="n">
        <v>0</v>
      </c>
      <c r="LY74" s="8"/>
      <c r="LZ74" s="8"/>
      <c r="MA74" s="8" t="n">
        <v>4</v>
      </c>
      <c r="MB74" s="8" t="n">
        <v>12</v>
      </c>
      <c r="MC74" s="8"/>
      <c r="MD74" s="8" t="n">
        <v>5</v>
      </c>
      <c r="ME74" s="8"/>
      <c r="MF74" s="8"/>
      <c r="MG74" s="8"/>
      <c r="MH74" s="8" t="n">
        <v>38</v>
      </c>
      <c r="MI74" s="8" t="n">
        <v>11</v>
      </c>
      <c r="MJ74" s="8" t="n">
        <v>3</v>
      </c>
      <c r="MK74" s="8"/>
      <c r="ML74" s="8" t="n">
        <v>2</v>
      </c>
      <c r="MM74" s="8" t="n">
        <v>33</v>
      </c>
      <c r="MN74" s="8"/>
      <c r="MO74" s="8" t="n">
        <v>0.7</v>
      </c>
      <c r="MP74" s="6" t="n">
        <v>0.06</v>
      </c>
      <c r="MQ74" s="8" t="n">
        <v>1406</v>
      </c>
      <c r="MR74" s="8" t="n">
        <v>26</v>
      </c>
      <c r="MS74" s="8" t="n">
        <v>2518</v>
      </c>
      <c r="MT74" s="8" t="n">
        <v>45</v>
      </c>
      <c r="MU74" s="8" t="n">
        <v>35</v>
      </c>
      <c r="MV74" s="8" t="n">
        <v>2</v>
      </c>
      <c r="MW74" s="8" t="n">
        <v>1135</v>
      </c>
      <c r="MX74" s="8" t="n">
        <v>1348</v>
      </c>
      <c r="MY74" s="8" t="n">
        <v>61</v>
      </c>
      <c r="MZ74" s="8" t="n">
        <v>36</v>
      </c>
      <c r="NA74" s="8" t="n">
        <v>0.5</v>
      </c>
      <c r="NB74" s="8" t="n">
        <v>71860</v>
      </c>
      <c r="NC74" s="8" t="n">
        <v>1030</v>
      </c>
      <c r="ND74" s="8" t="n">
        <v>18</v>
      </c>
      <c r="NE74" s="8" t="n">
        <v>2</v>
      </c>
      <c r="NF74" s="8"/>
      <c r="NG74" s="8"/>
      <c r="NH74" s="8"/>
      <c r="NI74" s="8" t="n">
        <v>18</v>
      </c>
      <c r="NJ74" s="8"/>
      <c r="NK74" s="8" t="n">
        <v>2</v>
      </c>
      <c r="NL74" s="8"/>
      <c r="NM74" s="8" t="n">
        <v>1094</v>
      </c>
      <c r="NN74" s="8" t="n">
        <v>150</v>
      </c>
      <c r="NO74" s="8" t="n">
        <v>120</v>
      </c>
      <c r="NP74" s="8" t="n">
        <v>1</v>
      </c>
      <c r="NQ74" s="8"/>
      <c r="NR74" s="8"/>
      <c r="NS74" s="8" t="n">
        <v>75</v>
      </c>
      <c r="NT74" s="8" t="n">
        <v>45</v>
      </c>
      <c r="NU74" s="8" t="n">
        <v>1</v>
      </c>
      <c r="NV74" s="8" t="n">
        <v>7</v>
      </c>
      <c r="NW74" s="8"/>
      <c r="NX74" s="8" t="n">
        <v>5768</v>
      </c>
      <c r="NY74" s="8" t="n">
        <v>345</v>
      </c>
      <c r="NZ74" s="8" t="n">
        <v>258</v>
      </c>
      <c r="OA74" s="8" t="n">
        <v>1</v>
      </c>
      <c r="OB74" s="8"/>
      <c r="OC74" s="8"/>
      <c r="OD74" s="8" t="n">
        <v>144</v>
      </c>
      <c r="OE74" s="8" t="n">
        <v>114</v>
      </c>
      <c r="OF74" s="8" t="n">
        <v>8</v>
      </c>
      <c r="OG74" s="8" t="n">
        <v>3</v>
      </c>
      <c r="OH74" s="8"/>
      <c r="OI74" s="8" t="n">
        <v>118807</v>
      </c>
      <c r="OJ74" s="8" t="n">
        <v>1221</v>
      </c>
      <c r="OK74" s="8" t="n">
        <v>136</v>
      </c>
      <c r="OL74" s="8" t="n">
        <v>0</v>
      </c>
      <c r="OM74" s="8" t="n">
        <v>1</v>
      </c>
      <c r="ON74" s="8"/>
      <c r="OO74" s="8" t="n">
        <v>104</v>
      </c>
      <c r="OP74" s="8" t="n">
        <v>31</v>
      </c>
      <c r="OQ74" s="8" t="n">
        <v>2</v>
      </c>
      <c r="OR74" s="8" t="n">
        <v>311</v>
      </c>
      <c r="OS74" s="8" t="n">
        <v>2</v>
      </c>
      <c r="OT74" s="8" t="n">
        <v>9637</v>
      </c>
      <c r="OU74" s="8" t="n">
        <v>22028</v>
      </c>
      <c r="OV74" s="8" t="n">
        <v>1318</v>
      </c>
      <c r="OW74" s="8" t="n">
        <v>39</v>
      </c>
      <c r="OX74" s="8" t="n">
        <v>72</v>
      </c>
      <c r="OY74" s="8" t="n">
        <v>2</v>
      </c>
      <c r="OZ74" s="8" t="n">
        <v>601</v>
      </c>
      <c r="PA74" s="8" t="n">
        <v>645</v>
      </c>
      <c r="PB74" s="8" t="n">
        <v>0</v>
      </c>
      <c r="PC74" s="8" t="n">
        <v>33</v>
      </c>
      <c r="PD74" s="8" t="n">
        <v>2</v>
      </c>
      <c r="PE74" s="8" t="n">
        <v>33889</v>
      </c>
      <c r="PF74" s="8" t="n">
        <v>843</v>
      </c>
      <c r="PG74" s="2" t="n">
        <v>52167</v>
      </c>
      <c r="PH74" s="2" t="n">
        <v>5138</v>
      </c>
      <c r="PI74" s="2" t="n">
        <v>1101</v>
      </c>
      <c r="PJ74" s="2" t="n">
        <v>95</v>
      </c>
      <c r="PK74" s="2" t="n">
        <v>2965</v>
      </c>
      <c r="PL74" s="2" t="n">
        <v>48101</v>
      </c>
      <c r="PM74" s="2" t="n">
        <v>1626</v>
      </c>
      <c r="PN74" s="2" t="n">
        <v>619</v>
      </c>
      <c r="PO74" s="2" t="n">
        <v>13</v>
      </c>
      <c r="PP74" s="2" t="n">
        <v>340380</v>
      </c>
      <c r="PQ74" s="2" t="n">
        <v>4036</v>
      </c>
      <c r="PR74" s="2" t="n">
        <v>25</v>
      </c>
      <c r="PS74" s="2" t="n">
        <v>6</v>
      </c>
      <c r="PT74" s="2" t="n">
        <v>2</v>
      </c>
      <c r="PV74" s="2" t="n">
        <v>5</v>
      </c>
      <c r="PW74" s="2" t="n">
        <v>18</v>
      </c>
      <c r="PY74" s="2" t="n">
        <v>1</v>
      </c>
      <c r="PZ74" s="2" t="n">
        <v>0.1</v>
      </c>
      <c r="QC74" s="2" t="n">
        <v>381</v>
      </c>
      <c r="QD74" s="2" t="n">
        <v>9</v>
      </c>
      <c r="QE74" s="2" t="n">
        <v>7</v>
      </c>
      <c r="QG74" s="2" t="n">
        <v>177</v>
      </c>
      <c r="QH74" s="2" t="n">
        <v>197</v>
      </c>
      <c r="QI74" s="2" t="n">
        <v>5</v>
      </c>
      <c r="QJ74" s="2" t="n">
        <v>37</v>
      </c>
      <c r="QK74" s="2" t="n">
        <v>0.7</v>
      </c>
      <c r="QL74" s="2" t="n">
        <v>20500</v>
      </c>
      <c r="QM74" s="2" t="n">
        <v>2009</v>
      </c>
      <c r="QN74" s="2" t="n">
        <v>619</v>
      </c>
      <c r="QO74" s="2" t="n">
        <v>10</v>
      </c>
      <c r="QP74" s="2" t="n">
        <v>20</v>
      </c>
      <c r="QQ74" s="2" t="n">
        <v>0</v>
      </c>
      <c r="QR74" s="2" t="n">
        <v>77</v>
      </c>
      <c r="QS74" s="2" t="n">
        <v>522</v>
      </c>
      <c r="QT74" s="2" t="n">
        <v>34</v>
      </c>
      <c r="QU74" s="2" t="n">
        <v>91</v>
      </c>
      <c r="QV74" s="2" t="n">
        <v>3</v>
      </c>
      <c r="QW74" s="2" t="n">
        <v>14055</v>
      </c>
      <c r="QX74" s="2" t="n">
        <v>2059</v>
      </c>
      <c r="QY74" s="2" t="n">
        <v>10743</v>
      </c>
      <c r="QZ74" s="2" t="n">
        <v>335</v>
      </c>
      <c r="RA74" s="2" t="n">
        <v>101</v>
      </c>
      <c r="RB74" s="2" t="n">
        <v>6</v>
      </c>
      <c r="RC74" s="2" t="n">
        <v>1341</v>
      </c>
      <c r="RD74" s="2" t="n">
        <v>9301</v>
      </c>
      <c r="RE74" s="2" t="n">
        <v>175</v>
      </c>
      <c r="RF74" s="2" t="n">
        <v>1241</v>
      </c>
      <c r="RG74" s="2" t="n">
        <v>12</v>
      </c>
      <c r="RH74" s="2" t="n">
        <v>117339</v>
      </c>
      <c r="RI74" s="2" t="n">
        <v>13557</v>
      </c>
      <c r="RJ74" s="2" t="n">
        <v>268</v>
      </c>
      <c r="RK74" s="2" t="n">
        <v>1</v>
      </c>
      <c r="RL74" s="2" t="n">
        <v>2</v>
      </c>
      <c r="RN74" s="2" t="n">
        <v>57</v>
      </c>
      <c r="RO74" s="2" t="n">
        <v>209</v>
      </c>
      <c r="RQ74" s="2" t="n">
        <v>53</v>
      </c>
      <c r="RR74" s="2" t="n">
        <v>0.4</v>
      </c>
      <c r="RS74" s="2" t="n">
        <v>16992</v>
      </c>
      <c r="RT74" s="2" t="n">
        <v>3331</v>
      </c>
      <c r="RU74" s="2" t="n">
        <v>1</v>
      </c>
      <c r="RZ74" s="2" t="n">
        <v>1</v>
      </c>
      <c r="SB74" s="2" t="n">
        <v>0.03</v>
      </c>
      <c r="SF74" s="2" t="n">
        <v>546</v>
      </c>
      <c r="SG74" s="2" t="n">
        <v>62</v>
      </c>
      <c r="SH74" s="2" t="n">
        <v>3</v>
      </c>
      <c r="SJ74" s="2" t="n">
        <v>109</v>
      </c>
      <c r="SK74" s="2" t="n">
        <v>434</v>
      </c>
      <c r="SL74" s="2" t="n">
        <v>3</v>
      </c>
      <c r="SM74" s="2" t="n">
        <v>107</v>
      </c>
      <c r="SN74" s="2" t="n">
        <v>0.6</v>
      </c>
      <c r="SQ74" s="2" t="n">
        <v>3736</v>
      </c>
      <c r="SR74" s="2" t="n">
        <v>376</v>
      </c>
      <c r="SS74" s="2" t="n">
        <v>20</v>
      </c>
      <c r="ST74" s="2" t="n">
        <v>4</v>
      </c>
      <c r="SU74" s="2" t="n">
        <v>588</v>
      </c>
      <c r="SV74" s="2" t="n">
        <v>3128</v>
      </c>
      <c r="SW74" s="2" t="n">
        <v>1</v>
      </c>
      <c r="SX74" s="2" t="n">
        <v>378</v>
      </c>
      <c r="SY74" s="2" t="n">
        <v>2</v>
      </c>
      <c r="SZ74" s="2" t="n">
        <v>648195</v>
      </c>
      <c r="TA74" s="2" t="n">
        <v>65538</v>
      </c>
      <c r="TB74" s="2" t="n">
        <v>1154</v>
      </c>
      <c r="TC74" s="2" t="n">
        <v>161</v>
      </c>
      <c r="TD74" s="2" t="n">
        <v>1</v>
      </c>
      <c r="TE74" s="2" t="n">
        <v>0</v>
      </c>
      <c r="TF74" s="2" t="n">
        <v>133</v>
      </c>
      <c r="TG74" s="2" t="n">
        <v>1020</v>
      </c>
      <c r="TH74" s="2" t="n">
        <v>27</v>
      </c>
      <c r="TI74" s="2" t="n">
        <v>270</v>
      </c>
      <c r="TJ74" s="2" t="n">
        <v>0.2</v>
      </c>
      <c r="TM74" s="2" t="n">
        <v>2081</v>
      </c>
      <c r="TN74" s="2" t="n">
        <v>70</v>
      </c>
      <c r="TO74" s="2" t="n">
        <v>93</v>
      </c>
      <c r="TP74" s="2" t="n">
        <v>1</v>
      </c>
      <c r="TQ74" s="2" t="n">
        <v>269</v>
      </c>
      <c r="TR74" s="2" t="n">
        <v>1719</v>
      </c>
      <c r="TS74" s="2" t="n">
        <v>75</v>
      </c>
      <c r="TT74" s="2" t="n">
        <v>200</v>
      </c>
      <c r="TU74" s="2" t="n">
        <v>9</v>
      </c>
      <c r="TV74" s="2" t="n">
        <v>37344</v>
      </c>
      <c r="TW74" s="2" t="n">
        <v>3583</v>
      </c>
      <c r="TX74" s="2" t="n">
        <v>616</v>
      </c>
      <c r="TY74" s="2" t="n">
        <v>21</v>
      </c>
      <c r="TZ74" s="2" t="n">
        <v>10</v>
      </c>
      <c r="UB74" s="2" t="n">
        <v>61</v>
      </c>
      <c r="UC74" s="2" t="n">
        <v>545</v>
      </c>
      <c r="UD74" s="2" t="n">
        <v>8</v>
      </c>
      <c r="UE74" s="2" t="n">
        <v>510</v>
      </c>
      <c r="UF74" s="2" t="n">
        <v>8</v>
      </c>
      <c r="UG74" s="2" t="n">
        <v>17119</v>
      </c>
      <c r="UH74" s="2" t="n">
        <v>14179</v>
      </c>
      <c r="UT74" s="2" t="n">
        <v>482</v>
      </c>
      <c r="UU74" s="2" t="n">
        <v>58</v>
      </c>
      <c r="UV74" s="2" t="n">
        <v>30</v>
      </c>
      <c r="UW74" s="2" t="n">
        <v>3</v>
      </c>
      <c r="UX74" s="2" t="n">
        <v>36</v>
      </c>
      <c r="UY74" s="2" t="n">
        <v>416</v>
      </c>
      <c r="UZ74" s="2" t="n">
        <v>1</v>
      </c>
      <c r="VA74" s="2" t="n">
        <v>3</v>
      </c>
      <c r="VB74" s="2" t="n">
        <v>0.2</v>
      </c>
      <c r="VC74" s="2" t="n">
        <v>8313</v>
      </c>
      <c r="VD74" s="2" t="n">
        <v>50</v>
      </c>
      <c r="VE74" s="2" t="n">
        <v>555</v>
      </c>
      <c r="VF74" s="2" t="n">
        <v>34</v>
      </c>
      <c r="VG74" s="2" t="n">
        <v>18</v>
      </c>
      <c r="VH74" s="2" t="n">
        <v>3</v>
      </c>
      <c r="VI74" s="2" t="n">
        <v>32</v>
      </c>
      <c r="VJ74" s="2" t="n">
        <v>505</v>
      </c>
      <c r="VL74" s="2" t="n">
        <v>14</v>
      </c>
      <c r="VM74" s="2" t="n">
        <v>0.5</v>
      </c>
      <c r="VP74" s="2" t="n">
        <v>198</v>
      </c>
      <c r="VQ74" s="2" t="n">
        <v>8</v>
      </c>
      <c r="VR74" s="2" t="n">
        <v>7</v>
      </c>
      <c r="VT74" s="2" t="n">
        <v>54</v>
      </c>
      <c r="VU74" s="2" t="n">
        <v>137</v>
      </c>
      <c r="VV74" s="2" t="n">
        <v>1</v>
      </c>
      <c r="VW74" s="2" t="n">
        <v>9</v>
      </c>
      <c r="VX74" s="2" t="n">
        <v>0.3</v>
      </c>
      <c r="VY74" s="2" t="n">
        <v>4525</v>
      </c>
      <c r="VZ74" s="2" t="n">
        <v>211</v>
      </c>
      <c r="WA74" s="6" t="n">
        <v>19</v>
      </c>
      <c r="WB74" s="6"/>
      <c r="WC74" s="6"/>
      <c r="WD74" s="6"/>
      <c r="WE74" s="6" t="n">
        <v>13</v>
      </c>
      <c r="WF74" s="6" t="n">
        <v>6</v>
      </c>
      <c r="WG74" s="6"/>
      <c r="WH74" s="6" t="n">
        <v>35</v>
      </c>
      <c r="WI74" s="6"/>
      <c r="WJ74" s="6"/>
      <c r="WL74" s="6" t="n">
        <v>9</v>
      </c>
      <c r="WM74" s="6"/>
      <c r="WN74" s="6"/>
      <c r="WO74" s="6"/>
      <c r="WP74" s="6" t="n">
        <v>1</v>
      </c>
      <c r="WQ74" s="6" t="n">
        <v>8</v>
      </c>
      <c r="WR74" s="6"/>
      <c r="WS74" s="6" t="n">
        <v>0.3</v>
      </c>
      <c r="WT74" s="6"/>
      <c r="WU74" s="8" t="n">
        <v>4426</v>
      </c>
      <c r="WV74" s="6" t="n">
        <v>152</v>
      </c>
      <c r="WW74" s="6" t="n">
        <v>5</v>
      </c>
      <c r="WX74" s="6"/>
      <c r="WY74" s="6"/>
      <c r="WZ74" s="6"/>
      <c r="XA74" s="6" t="n">
        <v>2</v>
      </c>
      <c r="XB74" s="6" t="n">
        <v>3</v>
      </c>
      <c r="XC74" s="6"/>
      <c r="XD74" s="6" t="n">
        <v>6</v>
      </c>
      <c r="XE74" s="6"/>
      <c r="XF74" s="8" t="n">
        <v>1166</v>
      </c>
      <c r="XG74" s="8" t="n">
        <v>1511</v>
      </c>
      <c r="XH74" s="6" t="n">
        <v>865</v>
      </c>
      <c r="XI74" s="47" t="n">
        <v>53</v>
      </c>
      <c r="XJ74" s="6" t="n">
        <v>10</v>
      </c>
      <c r="XK74" s="6"/>
      <c r="XL74" s="6" t="n">
        <v>81</v>
      </c>
      <c r="XM74" s="6" t="n">
        <v>774</v>
      </c>
      <c r="XN74" s="6" t="n">
        <v>21</v>
      </c>
      <c r="XO74" s="6" t="n">
        <v>46</v>
      </c>
      <c r="XP74" s="6" t="n">
        <v>0.5</v>
      </c>
      <c r="XQ74" s="8" t="n">
        <v>61955</v>
      </c>
      <c r="XR74" s="8" t="n">
        <v>3300</v>
      </c>
      <c r="XS74" s="6" t="n">
        <v>767</v>
      </c>
      <c r="XT74" s="47" t="n">
        <v>143</v>
      </c>
      <c r="XU74" s="6" t="n">
        <v>4</v>
      </c>
      <c r="XV74" s="48" t="n">
        <v>1</v>
      </c>
      <c r="XW74" s="6" t="n">
        <v>42</v>
      </c>
      <c r="XX74" s="6" t="n">
        <v>721</v>
      </c>
      <c r="XY74" s="6" t="n">
        <v>8</v>
      </c>
      <c r="XZ74" s="6" t="n">
        <v>23</v>
      </c>
      <c r="YA74" s="6" t="n">
        <v>0.1</v>
      </c>
      <c r="YB74" s="8" t="n">
        <v>70000</v>
      </c>
      <c r="YC74" s="8" t="n">
        <v>2091</v>
      </c>
      <c r="YZ74" s="6" t="n">
        <v>339</v>
      </c>
      <c r="ZA74" s="47" t="n">
        <v>41</v>
      </c>
      <c r="ZB74" s="6" t="n">
        <v>5</v>
      </c>
      <c r="ZC74" s="6"/>
      <c r="ZD74" s="6" t="n">
        <v>44</v>
      </c>
      <c r="ZE74" s="6" t="n">
        <v>290</v>
      </c>
      <c r="ZF74" s="6" t="n">
        <v>5</v>
      </c>
      <c r="ZG74" s="6" t="n">
        <v>52</v>
      </c>
      <c r="ZH74" s="6" t="n">
        <v>0.8</v>
      </c>
      <c r="ZI74" s="8" t="n">
        <v>9618</v>
      </c>
      <c r="ZJ74" s="8" t="n">
        <v>1474</v>
      </c>
      <c r="ZK74" s="2" t="n">
        <v>2511</v>
      </c>
      <c r="ZL74" s="2" t="n">
        <v>308</v>
      </c>
      <c r="ZM74" s="2" t="n">
        <v>73</v>
      </c>
      <c r="ZN74" s="2" t="n">
        <v>4</v>
      </c>
      <c r="ZO74" s="2" t="n">
        <v>79</v>
      </c>
      <c r="ZP74" s="2" t="n">
        <v>2359</v>
      </c>
      <c r="ZQ74" s="2" t="n">
        <v>45</v>
      </c>
      <c r="ZR74" s="2" t="n">
        <v>57</v>
      </c>
      <c r="ZS74" s="2" t="n">
        <v>2</v>
      </c>
      <c r="ZT74" s="2" t="n">
        <v>26577</v>
      </c>
      <c r="ZU74" s="2" t="n">
        <v>608</v>
      </c>
      <c r="ZV74" s="2" t="n">
        <v>2226</v>
      </c>
      <c r="ZW74" s="2" t="n">
        <v>245</v>
      </c>
      <c r="ZX74" s="2" t="n">
        <v>23</v>
      </c>
      <c r="ZY74" s="2" t="n">
        <v>4</v>
      </c>
      <c r="ZZ74" s="2" t="n">
        <v>172</v>
      </c>
      <c r="AAA74" s="2" t="n">
        <v>2031</v>
      </c>
      <c r="AAB74" s="2" t="n">
        <v>72</v>
      </c>
      <c r="AAC74" s="2" t="n">
        <v>236</v>
      </c>
      <c r="AAD74" s="2" t="n">
        <v>2</v>
      </c>
      <c r="AAE74" s="2" t="n">
        <v>53000</v>
      </c>
      <c r="AAF74" s="2" t="n">
        <v>5609</v>
      </c>
      <c r="AAG74" s="6" t="n">
        <v>242</v>
      </c>
      <c r="AAH74" s="47" t="n">
        <v>8</v>
      </c>
      <c r="AAI74" s="6" t="n">
        <v>3</v>
      </c>
      <c r="AAJ74" s="6"/>
      <c r="AAK74" s="6" t="n">
        <v>60</v>
      </c>
      <c r="AAL74" s="6" t="n">
        <v>179</v>
      </c>
      <c r="AAM74" s="6" t="n">
        <v>6</v>
      </c>
      <c r="AAN74" s="6" t="n">
        <v>61</v>
      </c>
      <c r="AAO74" s="6" t="n">
        <v>0.8</v>
      </c>
      <c r="AAP74" s="8" t="n">
        <v>3271</v>
      </c>
      <c r="AAQ74" s="6" t="n">
        <v>820</v>
      </c>
      <c r="AAR74" s="8" t="n">
        <v>1058</v>
      </c>
      <c r="AAS74" s="47" t="n">
        <v>67</v>
      </c>
      <c r="AAT74" s="6" t="n">
        <v>11</v>
      </c>
      <c r="AAU74" s="48" t="n">
        <v>1</v>
      </c>
      <c r="AAV74" s="6" t="n">
        <v>200</v>
      </c>
      <c r="AAW74" s="6" t="n">
        <v>847</v>
      </c>
      <c r="AAX74" s="6" t="n">
        <v>27</v>
      </c>
      <c r="AAY74" s="6" t="n">
        <v>104</v>
      </c>
      <c r="AAZ74" s="6" t="n">
        <v>1</v>
      </c>
      <c r="ABA74" s="8" t="n">
        <v>61342</v>
      </c>
      <c r="ABB74" s="8" t="n">
        <v>6050</v>
      </c>
      <c r="ABC74" s="6" t="n">
        <v>967</v>
      </c>
      <c r="ABD74" s="47" t="n">
        <v>30</v>
      </c>
      <c r="ABE74" s="6" t="n">
        <v>13</v>
      </c>
      <c r="ABF74" s="48" t="n">
        <v>1</v>
      </c>
      <c r="ABG74" s="6" t="n">
        <v>173</v>
      </c>
      <c r="ABH74" s="6" t="n">
        <v>781</v>
      </c>
      <c r="ABI74" s="6" t="n">
        <v>30</v>
      </c>
      <c r="ABJ74" s="6" t="n">
        <v>326</v>
      </c>
      <c r="ABK74" s="6" t="n">
        <v>4</v>
      </c>
      <c r="ABL74" s="8" t="n">
        <v>6484</v>
      </c>
      <c r="ABM74" s="8" t="n">
        <v>2188</v>
      </c>
      <c r="ABN74" s="2" t="n">
        <v>1560</v>
      </c>
      <c r="ABO74" s="2" t="n">
        <v>122</v>
      </c>
      <c r="ABP74" s="2" t="n">
        <v>30</v>
      </c>
      <c r="ABQ74" s="2" t="n">
        <v>1</v>
      </c>
      <c r="ABR74" s="2" t="n">
        <v>75</v>
      </c>
      <c r="ABS74" s="2" t="n">
        <v>1455</v>
      </c>
      <c r="ABT74" s="2" t="n">
        <v>80</v>
      </c>
      <c r="ABU74" s="2" t="n">
        <v>387</v>
      </c>
      <c r="ABV74" s="2" t="n">
        <v>7</v>
      </c>
      <c r="ABW74" s="2" t="n">
        <v>6271</v>
      </c>
      <c r="ABX74" s="2" t="n">
        <v>1555</v>
      </c>
      <c r="ABY74" s="8" t="n">
        <v>1026</v>
      </c>
      <c r="ABZ74" s="47" t="n">
        <v>27</v>
      </c>
      <c r="ACA74" s="6" t="n">
        <v>23</v>
      </c>
      <c r="ACB74" s="48" t="n">
        <v>1</v>
      </c>
      <c r="ACC74" s="6" t="n">
        <v>54</v>
      </c>
      <c r="ACD74" s="6" t="n">
        <v>949</v>
      </c>
      <c r="ACE74" s="6" t="n">
        <v>14</v>
      </c>
      <c r="ACF74" s="6" t="n">
        <v>377</v>
      </c>
      <c r="ACG74" s="6" t="n">
        <v>8</v>
      </c>
      <c r="ACH74" s="8" t="n">
        <v>38472</v>
      </c>
      <c r="ACI74" s="8" t="n">
        <v>14132</v>
      </c>
      <c r="ACJ74" s="2" t="n">
        <v>1304</v>
      </c>
      <c r="ACK74" s="2" t="n">
        <v>46</v>
      </c>
      <c r="ACL74" s="2" t="n">
        <v>24</v>
      </c>
      <c r="ACM74" s="2" t="n">
        <v>0</v>
      </c>
      <c r="ACN74" s="2" t="n">
        <v>93</v>
      </c>
      <c r="ACO74" s="2" t="n">
        <v>1187</v>
      </c>
      <c r="ACP74" s="2" t="n">
        <v>11</v>
      </c>
      <c r="ACQ74" s="2" t="n">
        <v>983</v>
      </c>
      <c r="ACR74" s="2" t="n">
        <v>18</v>
      </c>
      <c r="ACS74" s="2" t="n">
        <v>29456</v>
      </c>
      <c r="ACT74" s="2" t="n">
        <v>22205</v>
      </c>
      <c r="ACU74" s="6" t="n">
        <v>630</v>
      </c>
      <c r="ACV74" s="47" t="n">
        <v>18</v>
      </c>
      <c r="ACW74" s="6" t="n">
        <v>3</v>
      </c>
      <c r="ACX74" s="6"/>
      <c r="ACY74" s="6" t="n">
        <v>16</v>
      </c>
      <c r="ACZ74" s="6" t="n">
        <v>611</v>
      </c>
      <c r="ADA74" s="6" t="n">
        <v>2</v>
      </c>
      <c r="ADB74" s="6" t="n">
        <v>334</v>
      </c>
      <c r="ADC74" s="6" t="n">
        <v>2</v>
      </c>
      <c r="ADD74" s="8" t="n">
        <v>27796</v>
      </c>
      <c r="ADE74" s="8" t="n">
        <v>14737</v>
      </c>
      <c r="ADF74" s="2" t="n">
        <v>5831</v>
      </c>
      <c r="ADG74" s="2" t="n">
        <v>157</v>
      </c>
      <c r="ADH74" s="2" t="n">
        <v>129</v>
      </c>
      <c r="ADI74" s="2" t="n">
        <v>10</v>
      </c>
      <c r="ADJ74" s="2" t="n">
        <v>411</v>
      </c>
      <c r="ADK74" s="2" t="n">
        <v>5291</v>
      </c>
      <c r="ADL74" s="2" t="n">
        <v>92</v>
      </c>
      <c r="ADM74" s="2" t="n">
        <v>544</v>
      </c>
      <c r="ADN74" s="2" t="n">
        <v>12</v>
      </c>
      <c r="ADO74" s="2" t="n">
        <v>120285</v>
      </c>
      <c r="ADP74" s="2" t="n">
        <v>11232</v>
      </c>
      <c r="ADQ74" s="6" t="n">
        <v>728</v>
      </c>
      <c r="ADR74" s="47" t="n">
        <v>13</v>
      </c>
      <c r="ADS74" s="6" t="n">
        <v>2</v>
      </c>
      <c r="ADT74" s="6"/>
      <c r="ADU74" s="6" t="n">
        <v>23</v>
      </c>
      <c r="ADV74" s="6" t="n">
        <v>703</v>
      </c>
      <c r="ADW74" s="6" t="n">
        <v>5</v>
      </c>
      <c r="ADX74" s="6" t="n">
        <v>133</v>
      </c>
      <c r="ADY74" s="6" t="n">
        <v>0.4</v>
      </c>
      <c r="ADZ74" s="8" t="n">
        <v>25846</v>
      </c>
      <c r="AEA74" s="8" t="n">
        <v>4734</v>
      </c>
      <c r="AEB74" s="2" t="n">
        <v>1310</v>
      </c>
      <c r="AEC74" s="2" t="n">
        <v>120</v>
      </c>
      <c r="AED74" s="2" t="n">
        <v>85</v>
      </c>
      <c r="AEE74" s="2" t="n">
        <v>8</v>
      </c>
      <c r="AEF74" s="2" t="n">
        <v>115</v>
      </c>
      <c r="AEG74" s="2" t="n">
        <v>1110</v>
      </c>
      <c r="AEH74" s="2" t="n">
        <v>17</v>
      </c>
      <c r="AEI74" s="2" t="n">
        <v>136</v>
      </c>
      <c r="AEJ74" s="2" t="n">
        <v>9</v>
      </c>
      <c r="AEK74" s="2" t="n">
        <v>31961</v>
      </c>
      <c r="AEL74" s="2" t="n">
        <v>3308</v>
      </c>
      <c r="AEM74" s="2" t="n">
        <v>1188</v>
      </c>
      <c r="AEN74" s="2" t="n">
        <v>28</v>
      </c>
      <c r="AEO74" s="2" t="n">
        <v>50</v>
      </c>
      <c r="AEP74" s="2" t="n">
        <v>5</v>
      </c>
      <c r="AEQ74" s="2" t="n">
        <v>148</v>
      </c>
      <c r="AER74" s="2" t="n">
        <v>990</v>
      </c>
      <c r="AES74" s="2" t="n">
        <v>37</v>
      </c>
      <c r="AET74" s="2" t="n">
        <v>571</v>
      </c>
      <c r="AEU74" s="2" t="n">
        <v>24</v>
      </c>
      <c r="AEV74" s="2" t="n">
        <v>34279</v>
      </c>
      <c r="AEW74" s="2" t="n">
        <v>16489</v>
      </c>
      <c r="AEX74" s="2" t="n">
        <v>1534</v>
      </c>
      <c r="AEY74" s="2" t="n">
        <v>39</v>
      </c>
      <c r="AEZ74" s="2" t="n">
        <v>21</v>
      </c>
      <c r="AFA74" s="2" t="n">
        <v>0</v>
      </c>
      <c r="AFB74" s="2" t="n">
        <v>323</v>
      </c>
      <c r="AFC74" s="2" t="n">
        <v>1190</v>
      </c>
      <c r="AFD74" s="2" t="n">
        <v>32</v>
      </c>
      <c r="AFE74" s="2" t="n">
        <v>374</v>
      </c>
      <c r="AFF74" s="2" t="n">
        <v>5</v>
      </c>
      <c r="AFG74" s="2" t="n">
        <v>15691</v>
      </c>
      <c r="AFH74" s="2" t="n">
        <v>3822</v>
      </c>
      <c r="AFI74" s="6" t="n">
        <v>946</v>
      </c>
      <c r="AFJ74" s="47" t="n">
        <v>45</v>
      </c>
      <c r="AFK74" s="6" t="n">
        <v>37</v>
      </c>
      <c r="AFL74" s="48" t="n">
        <v>1</v>
      </c>
      <c r="AFM74" s="6" t="n">
        <v>139</v>
      </c>
      <c r="AFN74" s="6" t="n">
        <v>770</v>
      </c>
      <c r="AFO74" s="6" t="n">
        <v>4</v>
      </c>
      <c r="AFP74" s="6" t="n">
        <v>288</v>
      </c>
      <c r="AFQ74" s="6" t="n">
        <v>11</v>
      </c>
      <c r="AFR74" s="8" t="n">
        <v>6911</v>
      </c>
      <c r="AFS74" s="8" t="n">
        <v>2106</v>
      </c>
      <c r="AFT74" s="6" t="n">
        <v>263</v>
      </c>
      <c r="AFU74" s="47" t="n">
        <v>8</v>
      </c>
      <c r="AFV74" s="6" t="n">
        <v>2</v>
      </c>
      <c r="AFW74" s="6"/>
      <c r="AFX74" s="6" t="n">
        <v>5</v>
      </c>
      <c r="AFY74" s="6" t="n">
        <v>256</v>
      </c>
      <c r="AFZ74" s="6" t="n">
        <v>7</v>
      </c>
      <c r="AGA74" s="6" t="n">
        <v>419</v>
      </c>
      <c r="AGB74" s="6" t="n">
        <v>3</v>
      </c>
      <c r="AGC74" s="8" t="n">
        <v>2869</v>
      </c>
      <c r="AGD74" s="8" t="n">
        <v>4568</v>
      </c>
      <c r="AGE74" s="2" t="n">
        <v>3380</v>
      </c>
      <c r="AGF74" s="2" t="n">
        <v>275</v>
      </c>
      <c r="AGG74" s="2" t="n">
        <v>74</v>
      </c>
      <c r="AGH74" s="2" t="n">
        <v>3</v>
      </c>
      <c r="AGI74" s="2" t="n">
        <v>118</v>
      </c>
      <c r="AGJ74" s="2" t="n">
        <v>3188</v>
      </c>
      <c r="AGK74" s="2" t="n">
        <v>145</v>
      </c>
      <c r="AGL74" s="2" t="n">
        <v>387</v>
      </c>
      <c r="AGM74" s="2" t="n">
        <v>8</v>
      </c>
      <c r="AGN74" s="2" t="n">
        <v>16399</v>
      </c>
      <c r="AGO74" s="2" t="n">
        <v>1877</v>
      </c>
      <c r="AGP74" s="2" t="n">
        <v>5990</v>
      </c>
      <c r="AGQ74" s="2" t="n">
        <v>523</v>
      </c>
      <c r="AGR74" s="2" t="n">
        <v>291</v>
      </c>
      <c r="AGS74" s="2" t="n">
        <v>21</v>
      </c>
      <c r="AGT74" s="2" t="n">
        <v>758</v>
      </c>
      <c r="AGU74" s="2" t="n">
        <v>4941</v>
      </c>
      <c r="AGV74" s="2" t="n">
        <v>208</v>
      </c>
      <c r="AGW74" s="2" t="n">
        <v>311</v>
      </c>
      <c r="AGX74" s="2" t="n">
        <v>15</v>
      </c>
      <c r="AGY74" s="2" t="n">
        <v>59272</v>
      </c>
      <c r="AGZ74" s="2" t="n">
        <v>3081</v>
      </c>
      <c r="AHA74" s="6" t="n">
        <v>661</v>
      </c>
      <c r="AHB74" s="47" t="n">
        <v>26</v>
      </c>
      <c r="AHC74" s="6" t="n">
        <v>28</v>
      </c>
      <c r="AHD74" s="48" t="n">
        <v>3</v>
      </c>
      <c r="AHE74" s="6" t="n">
        <v>62</v>
      </c>
      <c r="AHF74" s="6" t="n">
        <v>571</v>
      </c>
      <c r="AHG74" s="6" t="n">
        <v>32</v>
      </c>
      <c r="AHH74" s="6" t="n">
        <v>95</v>
      </c>
      <c r="AHI74" s="6" t="n">
        <v>4</v>
      </c>
      <c r="AHJ74" s="8" t="n">
        <v>18502</v>
      </c>
      <c r="AHK74" s="8" t="n">
        <v>2663</v>
      </c>
      <c r="AHL74" s="6" t="n">
        <v>760</v>
      </c>
      <c r="AHM74" s="47" t="n">
        <v>49</v>
      </c>
      <c r="AHN74" s="6" t="n">
        <v>34</v>
      </c>
      <c r="AHO74" s="48" t="n">
        <v>2</v>
      </c>
      <c r="AHP74" s="6" t="n">
        <v>41</v>
      </c>
      <c r="AHQ74" s="6" t="n">
        <v>685</v>
      </c>
      <c r="AHR74" s="6" t="n">
        <v>15</v>
      </c>
      <c r="AHS74" s="6" t="n">
        <v>365</v>
      </c>
      <c r="AHT74" s="6" t="n">
        <v>16</v>
      </c>
      <c r="AHU74" s="8" t="n">
        <v>7653</v>
      </c>
      <c r="AHV74" s="8" t="n">
        <v>3673</v>
      </c>
      <c r="AHW74" s="6" t="n">
        <v>433</v>
      </c>
      <c r="AHX74" s="47" t="n">
        <v>17</v>
      </c>
      <c r="AHY74" s="6" t="n">
        <v>23</v>
      </c>
      <c r="AHZ74" s="6"/>
      <c r="AIA74" s="6" t="n">
        <v>197</v>
      </c>
      <c r="AIB74" s="6" t="n">
        <v>213</v>
      </c>
      <c r="AIC74" s="6" t="n">
        <v>7</v>
      </c>
      <c r="AID74" s="6" t="n">
        <v>150</v>
      </c>
      <c r="AIE74" s="6" t="n">
        <v>8</v>
      </c>
      <c r="AIF74" s="8" t="n">
        <v>3644</v>
      </c>
      <c r="AIG74" s="8" t="n">
        <v>1266</v>
      </c>
      <c r="AIH74" s="2" t="n">
        <v>23318</v>
      </c>
      <c r="AII74" s="2" t="n">
        <v>1210</v>
      </c>
      <c r="AIJ74" s="2" t="n">
        <v>653</v>
      </c>
      <c r="AIK74" s="2" t="n">
        <v>97</v>
      </c>
      <c r="AIL74" s="2" t="n">
        <v>6309</v>
      </c>
      <c r="AIM74" s="2" t="n">
        <v>16356</v>
      </c>
      <c r="AIN74" s="2" t="n">
        <v>557</v>
      </c>
      <c r="AIO74" s="2" t="n">
        <v>618</v>
      </c>
      <c r="AIP74" s="2" t="n">
        <v>17</v>
      </c>
      <c r="AIQ74" s="2" t="n">
        <v>401552</v>
      </c>
      <c r="AIR74" s="2" t="n">
        <v>10639</v>
      </c>
      <c r="AIS74" s="2" t="n">
        <v>20727</v>
      </c>
      <c r="AIT74" s="2" t="n">
        <v>1089</v>
      </c>
      <c r="AIU74" s="2" t="n">
        <v>1124</v>
      </c>
      <c r="AIV74" s="2" t="n">
        <v>67</v>
      </c>
      <c r="AIW74" s="2" t="n">
        <v>173</v>
      </c>
      <c r="AIX74" s="2" t="n">
        <v>19430</v>
      </c>
      <c r="AIY74" s="2" t="n">
        <v>296</v>
      </c>
      <c r="AIZ74" s="2" t="n">
        <v>98</v>
      </c>
      <c r="AJA74" s="2" t="n">
        <v>5</v>
      </c>
      <c r="AJB74" s="2" t="n">
        <v>62985</v>
      </c>
      <c r="AJC74" s="2" t="n">
        <v>296</v>
      </c>
      <c r="AJD74" s="2" t="n">
        <v>15987</v>
      </c>
      <c r="AJE74" s="2" t="n">
        <v>515</v>
      </c>
      <c r="AJF74" s="2" t="n">
        <v>470</v>
      </c>
      <c r="AJG74" s="2" t="n">
        <v>35</v>
      </c>
      <c r="AJH74" s="2" t="n">
        <v>266</v>
      </c>
      <c r="AJI74" s="2" t="n">
        <v>15251</v>
      </c>
      <c r="AJJ74" s="2" t="n">
        <v>233</v>
      </c>
      <c r="AJK74" s="2" t="n">
        <v>1568</v>
      </c>
      <c r="AJL74" s="2" t="n">
        <v>46</v>
      </c>
      <c r="AJM74" s="2" t="n">
        <v>162798</v>
      </c>
      <c r="AJN74" s="2" t="n">
        <v>15966</v>
      </c>
      <c r="AJO74" s="2" t="n">
        <v>6303</v>
      </c>
      <c r="AJP74" s="2" t="n">
        <v>100</v>
      </c>
      <c r="AJQ74" s="2" t="n">
        <v>56</v>
      </c>
      <c r="AJR74" s="2" t="n">
        <v>3</v>
      </c>
      <c r="AJS74" s="2" t="n">
        <v>3265</v>
      </c>
      <c r="AJT74" s="2" t="n">
        <v>2982</v>
      </c>
      <c r="AJU74" s="2" t="n">
        <v>80</v>
      </c>
      <c r="AJV74" s="2" t="n">
        <v>247</v>
      </c>
      <c r="AJW74" s="2" t="n">
        <v>2</v>
      </c>
      <c r="AJX74" s="2" t="n">
        <v>351380</v>
      </c>
      <c r="AJY74" s="2" t="n">
        <v>13780</v>
      </c>
      <c r="AJZ74" s="2" t="n">
        <v>8928</v>
      </c>
      <c r="AKA74" s="2" t="n">
        <v>839</v>
      </c>
      <c r="AKB74" s="2" t="n">
        <v>320</v>
      </c>
      <c r="AKC74" s="2" t="n">
        <v>33</v>
      </c>
      <c r="AKD74" s="2" t="n">
        <v>25</v>
      </c>
      <c r="AKE74" s="2" t="n">
        <v>8583</v>
      </c>
      <c r="AKF74" s="2" t="n">
        <v>194</v>
      </c>
      <c r="AKG74" s="2" t="n">
        <v>1808</v>
      </c>
      <c r="AKH74" s="2" t="n">
        <v>65</v>
      </c>
      <c r="AKI74" s="2" t="n">
        <v>53000</v>
      </c>
      <c r="AKJ74" s="2" t="n">
        <v>10734</v>
      </c>
      <c r="AKK74" s="2" t="n">
        <v>7257</v>
      </c>
      <c r="AKL74" s="2" t="n">
        <v>96</v>
      </c>
      <c r="AKM74" s="2" t="n">
        <v>315</v>
      </c>
      <c r="AKN74" s="2" t="n">
        <v>18</v>
      </c>
      <c r="AKO74" s="2" t="n">
        <v>411</v>
      </c>
      <c r="AKP74" s="2" t="n">
        <v>6531</v>
      </c>
      <c r="AKQ74" s="2" t="n">
        <v>184</v>
      </c>
      <c r="AKR74" s="2" t="n">
        <v>411</v>
      </c>
      <c r="AKS74" s="2" t="n">
        <v>18</v>
      </c>
      <c r="AKT74" s="2" t="n">
        <v>21568</v>
      </c>
      <c r="AKU74" s="2" t="n">
        <v>1222</v>
      </c>
      <c r="AKV74" s="2" t="n">
        <v>3270</v>
      </c>
      <c r="AKW74" s="2" t="n">
        <v>47</v>
      </c>
      <c r="AKX74" s="2" t="n">
        <v>62</v>
      </c>
      <c r="AKY74" s="2" t="n">
        <v>8</v>
      </c>
      <c r="AKZ74" s="2" t="n">
        <v>500</v>
      </c>
      <c r="ALA74" s="2" t="n">
        <v>2708</v>
      </c>
      <c r="ALB74" s="2" t="n">
        <v>30</v>
      </c>
      <c r="ALC74" s="2" t="n">
        <v>5224</v>
      </c>
      <c r="ALD74" s="2" t="n">
        <v>99</v>
      </c>
      <c r="ALE74" s="2" t="n">
        <v>28965</v>
      </c>
      <c r="ALF74" s="2" t="n">
        <v>46272</v>
      </c>
      <c r="ALG74" s="2" t="n">
        <v>3844</v>
      </c>
      <c r="ALH74" s="2" t="n">
        <v>403</v>
      </c>
      <c r="ALI74" s="2" t="n">
        <v>233</v>
      </c>
      <c r="ALJ74" s="2" t="n">
        <v>39</v>
      </c>
      <c r="ALK74" s="2" t="n">
        <v>633</v>
      </c>
      <c r="ALL74" s="2" t="n">
        <v>2978</v>
      </c>
      <c r="ALM74" s="2" t="n">
        <v>89</v>
      </c>
      <c r="ALN74" s="2" t="n">
        <v>30</v>
      </c>
      <c r="ALO74" s="2" t="n">
        <v>2</v>
      </c>
      <c r="ALP74" s="2" t="n">
        <v>31492</v>
      </c>
      <c r="ALQ74" s="2" t="n">
        <v>244</v>
      </c>
      <c r="ALR74" s="2" t="n">
        <v>2905</v>
      </c>
      <c r="ALS74" s="2" t="n">
        <v>136</v>
      </c>
      <c r="ALT74" s="2" t="n">
        <v>49</v>
      </c>
      <c r="ALU74" s="2" t="n">
        <v>1</v>
      </c>
      <c r="ALV74" s="2" t="n">
        <v>300</v>
      </c>
      <c r="ALW74" s="2" t="n">
        <v>2556</v>
      </c>
      <c r="ALX74" s="2" t="n">
        <v>80</v>
      </c>
      <c r="ALY74" s="2" t="n">
        <v>524</v>
      </c>
      <c r="ALZ74" s="2" t="n">
        <v>9</v>
      </c>
      <c r="AMA74" s="2" t="n">
        <v>44354</v>
      </c>
      <c r="AMB74" s="2" t="n">
        <v>8005</v>
      </c>
      <c r="AMC74" s="2" t="n">
        <v>2974</v>
      </c>
      <c r="AMD74" s="2" t="n">
        <v>222</v>
      </c>
      <c r="AME74" s="2" t="n">
        <v>74</v>
      </c>
      <c r="AMF74" s="2" t="n">
        <v>8</v>
      </c>
      <c r="AMG74" s="2" t="n">
        <v>17</v>
      </c>
      <c r="AMH74" s="2" t="n">
        <v>2883</v>
      </c>
      <c r="AMI74" s="2" t="n">
        <v>104</v>
      </c>
      <c r="AMJ74" s="2" t="n">
        <v>689</v>
      </c>
    </row>
    <row r="75" customFormat="false" ht="15.25" hidden="false" customHeight="false" outlineLevel="0" collapsed="false">
      <c r="A75" s="82" t="n">
        <v>43934</v>
      </c>
      <c r="B75" s="7" t="n">
        <v>1847095</v>
      </c>
      <c r="C75" s="6" t="n">
        <f aca="false">(B75-B74)</f>
        <v>73794</v>
      </c>
      <c r="D75" s="7" t="n">
        <v>113902</v>
      </c>
      <c r="E75" s="6" t="n">
        <f aca="false">(D75-D74)</f>
        <v>5425</v>
      </c>
      <c r="F75" s="7" t="n">
        <v>422488</v>
      </c>
      <c r="G75" s="7" t="n">
        <v>1310705</v>
      </c>
      <c r="H75" s="7" t="n">
        <v>50761</v>
      </c>
      <c r="J75" s="2" t="n">
        <v>1763605</v>
      </c>
      <c r="K75" s="71" t="n">
        <f aca="false">J75-J74</f>
        <v>73688</v>
      </c>
      <c r="L75" s="2" t="n">
        <v>110553</v>
      </c>
      <c r="M75" s="71" t="n">
        <f aca="false">L75-L74</f>
        <v>5425</v>
      </c>
      <c r="N75" s="6" t="n">
        <v>10512</v>
      </c>
      <c r="O75" s="6" t="n">
        <v>32</v>
      </c>
      <c r="P75" s="6" t="n">
        <v>214</v>
      </c>
      <c r="Q75" s="6" t="n">
        <v>3</v>
      </c>
      <c r="R75" s="6" t="n">
        <v>7368</v>
      </c>
      <c r="S75" s="6" t="n">
        <v>2930</v>
      </c>
      <c r="T75" s="6" t="n">
        <v>55</v>
      </c>
      <c r="U75" s="6" t="n">
        <v>205</v>
      </c>
      <c r="V75" s="6" t="n">
        <v>4</v>
      </c>
      <c r="W75" s="6" t="n">
        <v>514621</v>
      </c>
      <c r="X75" s="6" t="n">
        <v>10038</v>
      </c>
      <c r="Y75" s="12" t="n">
        <v>156363</v>
      </c>
      <c r="Z75" s="12" t="n">
        <v>4092</v>
      </c>
      <c r="AA75" s="12" t="n">
        <v>19899</v>
      </c>
      <c r="AB75" s="12" t="n">
        <v>431</v>
      </c>
      <c r="AC75" s="12" t="n">
        <v>34211</v>
      </c>
      <c r="AD75" s="12" t="n">
        <v>102253</v>
      </c>
      <c r="AE75" s="12" t="n">
        <v>3343</v>
      </c>
      <c r="AF75" s="12" t="n">
        <v>2586</v>
      </c>
      <c r="AG75" s="12" t="n">
        <v>329</v>
      </c>
      <c r="AH75" s="12" t="n">
        <v>1010193</v>
      </c>
      <c r="AI75" s="12" t="n">
        <v>16708</v>
      </c>
      <c r="AJ75" s="12" t="n">
        <v>71686</v>
      </c>
      <c r="AK75" s="12" t="n">
        <v>1657</v>
      </c>
      <c r="AL75" s="12" t="n">
        <v>4474</v>
      </c>
      <c r="AM75" s="12" t="n">
        <v>117</v>
      </c>
      <c r="AN75" s="12" t="n">
        <v>43894</v>
      </c>
      <c r="AO75" s="12" t="n">
        <v>23318</v>
      </c>
      <c r="AP75" s="12" t="n">
        <v>3930</v>
      </c>
      <c r="AQ75" s="12" t="n">
        <v>853</v>
      </c>
      <c r="AR75" s="12" t="n">
        <v>53</v>
      </c>
      <c r="AS75" s="12" t="n">
        <v>263388</v>
      </c>
      <c r="AT75" s="12" t="n">
        <v>3136</v>
      </c>
      <c r="AU75" s="12" t="n">
        <v>120633</v>
      </c>
      <c r="AV75" s="12" t="n">
        <v>2455</v>
      </c>
      <c r="AW75" s="12" t="n">
        <v>14393</v>
      </c>
      <c r="AX75" s="12" t="n">
        <v>561</v>
      </c>
      <c r="AY75" s="12" t="n">
        <v>27186</v>
      </c>
      <c r="AZ75" s="12" t="n">
        <v>79054</v>
      </c>
      <c r="BA75" s="12" t="n">
        <v>6845</v>
      </c>
      <c r="BB75" s="12" t="n">
        <v>1848.11569275016</v>
      </c>
      <c r="BC75" s="12" t="n">
        <v>220.502923460023</v>
      </c>
      <c r="BD75" s="12" t="n">
        <v>333807</v>
      </c>
      <c r="BE75" s="12" t="n">
        <v>5114</v>
      </c>
      <c r="BF75" s="12" t="n">
        <v>127574</v>
      </c>
      <c r="BG75" s="12" t="n">
        <v>3286</v>
      </c>
      <c r="BH75" s="12" t="n">
        <v>3011</v>
      </c>
      <c r="BI75" s="12" t="n">
        <v>275</v>
      </c>
      <c r="BJ75" s="12" t="n">
        <v>60300</v>
      </c>
      <c r="BK75" s="12" t="n">
        <v>64263</v>
      </c>
      <c r="BL75" s="12" t="n">
        <v>4895</v>
      </c>
      <c r="BM75" s="12" t="n">
        <v>1523</v>
      </c>
      <c r="BN75" s="12" t="n">
        <v>36</v>
      </c>
      <c r="BO75" s="12" t="n">
        <v>1317887</v>
      </c>
      <c r="BP75" s="12" t="n">
        <v>15730</v>
      </c>
      <c r="BQ75" s="12" t="n">
        <v>166127</v>
      </c>
      <c r="BR75" s="12" t="n">
        <v>3100</v>
      </c>
      <c r="BS75" s="12" t="n">
        <v>17113</v>
      </c>
      <c r="BT75" s="12" t="n">
        <v>507</v>
      </c>
      <c r="BU75" s="12" t="n">
        <v>62391</v>
      </c>
      <c r="BV75" s="12" t="n">
        <v>86623</v>
      </c>
      <c r="BW75" s="12" t="n">
        <v>7371</v>
      </c>
      <c r="BX75" s="12" t="n">
        <v>3553</v>
      </c>
      <c r="BY75" s="12" t="n">
        <v>366</v>
      </c>
      <c r="BZ75" s="12" t="n">
        <v>355000</v>
      </c>
      <c r="CA75" s="12" t="n">
        <v>7593</v>
      </c>
      <c r="CB75" s="12" t="n">
        <v>6748</v>
      </c>
      <c r="CC75" s="12" t="n">
        <v>743</v>
      </c>
      <c r="CD75" s="12" t="n">
        <v>108</v>
      </c>
      <c r="CE75" s="12" t="n">
        <v>9</v>
      </c>
      <c r="CF75" s="12" t="n">
        <v>762</v>
      </c>
      <c r="CG75" s="12" t="n">
        <v>5878</v>
      </c>
      <c r="CH75" s="12" t="n">
        <v>117</v>
      </c>
      <c r="CI75" s="12" t="n">
        <v>53</v>
      </c>
      <c r="CJ75" s="12" t="n">
        <v>0.9</v>
      </c>
      <c r="CK75" s="12" t="n">
        <v>68771</v>
      </c>
      <c r="CL75" s="12" t="n">
        <v>544</v>
      </c>
      <c r="CM75" s="12" t="n">
        <v>557235</v>
      </c>
      <c r="CN75" s="12" t="n">
        <v>27892</v>
      </c>
      <c r="CO75" s="12" t="n">
        <v>21956</v>
      </c>
      <c r="CP75" s="12" t="n">
        <v>1490</v>
      </c>
      <c r="CQ75" s="12" t="n">
        <v>31976</v>
      </c>
      <c r="CR75" s="12" t="n">
        <v>503303</v>
      </c>
      <c r="CS75" s="12" t="n">
        <v>11766</v>
      </c>
      <c r="CT75" s="12" t="n">
        <v>1683</v>
      </c>
      <c r="CU75" s="12" t="n">
        <v>66</v>
      </c>
      <c r="CV75" s="12" t="n">
        <v>2805892</v>
      </c>
      <c r="CW75" s="12" t="n">
        <v>8531</v>
      </c>
      <c r="CX75" s="12" t="n">
        <v>25415</v>
      </c>
      <c r="CY75" s="12" t="n">
        <v>308</v>
      </c>
      <c r="CZ75" s="12" t="n">
        <v>1106</v>
      </c>
      <c r="DA75" s="12" t="n">
        <v>70</v>
      </c>
      <c r="DB75" s="12" t="n">
        <v>12700</v>
      </c>
      <c r="DC75" s="12" t="n">
        <v>11609</v>
      </c>
      <c r="DD75" s="12" t="n">
        <v>386</v>
      </c>
      <c r="DE75" s="12" t="n">
        <v>2937</v>
      </c>
      <c r="DF75" s="12" t="n">
        <v>128</v>
      </c>
      <c r="DG75" s="12" t="n">
        <v>193800</v>
      </c>
      <c r="DH75" s="12" t="n">
        <v>22393</v>
      </c>
      <c r="DI75" s="12" t="n">
        <v>84279</v>
      </c>
      <c r="DJ75" s="12" t="n">
        <v>5288</v>
      </c>
      <c r="DK75" s="12" t="n">
        <v>10612</v>
      </c>
      <c r="DL75" s="12" t="n">
        <v>737</v>
      </c>
      <c r="DM75" s="12" t="n">
        <v>344</v>
      </c>
      <c r="DN75" s="12" t="n">
        <v>73323</v>
      </c>
      <c r="DO75" s="12" t="n">
        <v>1559</v>
      </c>
      <c r="DP75" s="12" t="n">
        <v>1241</v>
      </c>
      <c r="DQ75" s="12" t="n">
        <v>156</v>
      </c>
      <c r="DR75" s="12" t="n">
        <v>352974</v>
      </c>
      <c r="DS75" s="12" t="n">
        <v>5200</v>
      </c>
      <c r="DT75" s="12" t="n">
        <v>10483</v>
      </c>
      <c r="DU75" s="12" t="n">
        <v>332</v>
      </c>
      <c r="DV75" s="12" t="n">
        <v>899</v>
      </c>
      <c r="DW75" s="12" t="n">
        <v>12</v>
      </c>
      <c r="DX75" s="12" t="n">
        <v>381</v>
      </c>
      <c r="DY75" s="12" t="n">
        <v>9203</v>
      </c>
      <c r="DZ75" s="12" t="n">
        <v>839</v>
      </c>
      <c r="EA75" s="12" t="n">
        <v>1038</v>
      </c>
      <c r="EB75" s="12" t="n">
        <v>89</v>
      </c>
      <c r="EC75" s="12" t="n">
        <v>54700</v>
      </c>
      <c r="ED75" s="12" t="n">
        <v>5416</v>
      </c>
      <c r="EE75" s="12" t="n">
        <v>25587</v>
      </c>
      <c r="EF75" s="12" t="n">
        <v>1174</v>
      </c>
      <c r="EG75" s="12" t="n">
        <v>2737</v>
      </c>
      <c r="EH75" s="12" t="n">
        <v>94</v>
      </c>
      <c r="EI75" s="12" t="n">
        <v>250</v>
      </c>
      <c r="EJ75" s="12" t="n">
        <v>22600</v>
      </c>
      <c r="EK75" s="12" t="n">
        <v>1384</v>
      </c>
      <c r="EL75" s="12" t="n">
        <v>1493</v>
      </c>
      <c r="EM75" s="12" t="n">
        <v>160</v>
      </c>
      <c r="EN75" s="12" t="n">
        <v>101534</v>
      </c>
      <c r="EO75" s="12" t="n">
        <v>5926</v>
      </c>
      <c r="EP75" s="12" t="n">
        <v>6485</v>
      </c>
      <c r="EQ75" s="12" t="n">
        <v>76</v>
      </c>
      <c r="ER75" s="12" t="n">
        <v>128</v>
      </c>
      <c r="ES75" s="12" t="n">
        <v>9</v>
      </c>
      <c r="ET75" s="12" t="n">
        <v>32</v>
      </c>
      <c r="EU75" s="12" t="n">
        <v>6325</v>
      </c>
      <c r="EV75" s="12" t="n">
        <v>59</v>
      </c>
      <c r="EW75" s="12" t="n">
        <v>1196</v>
      </c>
      <c r="EX75" s="12" t="n">
        <v>24</v>
      </c>
      <c r="EY75" s="12" t="n">
        <v>126486</v>
      </c>
      <c r="EZ75" s="12" t="n">
        <v>23332</v>
      </c>
      <c r="FA75" s="12" t="n">
        <v>6174</v>
      </c>
      <c r="FB75" s="12" t="n">
        <v>178</v>
      </c>
      <c r="FC75" s="12" t="n">
        <v>273</v>
      </c>
      <c r="FD75" s="12" t="n">
        <v>13</v>
      </c>
      <c r="FE75" s="12" t="n">
        <v>2123</v>
      </c>
      <c r="FF75" s="12" t="n">
        <v>3778</v>
      </c>
      <c r="FG75" s="12" t="n">
        <v>104</v>
      </c>
      <c r="FH75" s="12" t="n">
        <v>1066</v>
      </c>
      <c r="FI75" s="12" t="n">
        <v>47</v>
      </c>
      <c r="FJ75" s="12" t="n">
        <v>70125</v>
      </c>
      <c r="FK75" s="12" t="n">
        <v>12107</v>
      </c>
      <c r="FL75" s="12" t="n">
        <v>29647</v>
      </c>
      <c r="FM75" s="12" t="n">
        <v>1629</v>
      </c>
      <c r="FN75" s="12" t="n">
        <v>3600</v>
      </c>
      <c r="FO75" s="12" t="n">
        <v>254</v>
      </c>
      <c r="FP75" s="12" t="n">
        <v>6463</v>
      </c>
      <c r="FQ75" s="12" t="n">
        <v>19584</v>
      </c>
      <c r="FR75" s="12" t="n">
        <v>1223</v>
      </c>
      <c r="FS75" s="12" t="n">
        <v>2558</v>
      </c>
      <c r="FT75" s="12" t="n">
        <v>311</v>
      </c>
      <c r="FU75" s="12" t="n">
        <v>102151</v>
      </c>
      <c r="FV75" s="12" t="n">
        <v>8814</v>
      </c>
      <c r="FW75" s="12" t="n">
        <v>13945</v>
      </c>
      <c r="FX75" s="12" t="n">
        <v>139</v>
      </c>
      <c r="FY75" s="12" t="n">
        <v>350</v>
      </c>
      <c r="FZ75" s="12" t="n">
        <v>13</v>
      </c>
      <c r="GA75" s="12" t="n">
        <v>6987</v>
      </c>
      <c r="GB75" s="12" t="n">
        <v>6608</v>
      </c>
      <c r="GC75" s="12" t="n">
        <v>243</v>
      </c>
      <c r="GD75" s="12" t="n">
        <v>1548</v>
      </c>
      <c r="GE75" s="12" t="n">
        <v>39</v>
      </c>
      <c r="GF75" s="12" t="n">
        <v>144877</v>
      </c>
      <c r="GG75" s="12" t="n">
        <v>16086</v>
      </c>
      <c r="GH75" s="12" t="n">
        <v>2979</v>
      </c>
      <c r="GI75" s="12" t="n">
        <v>251</v>
      </c>
      <c r="GJ75" s="12" t="n">
        <v>7</v>
      </c>
      <c r="GK75" s="12" t="n">
        <v>1</v>
      </c>
      <c r="GL75" s="12" t="n">
        <v>275</v>
      </c>
      <c r="GM75" s="12" t="n">
        <v>2697</v>
      </c>
      <c r="GN75" s="12" t="n">
        <v>37</v>
      </c>
      <c r="GO75" s="12" t="n">
        <v>1034</v>
      </c>
      <c r="GP75" s="12" t="n">
        <v>2</v>
      </c>
      <c r="GQ75" s="12" t="n">
        <v>49102</v>
      </c>
      <c r="GR75" s="12" t="n">
        <v>17043</v>
      </c>
      <c r="GS75" s="12" t="n">
        <v>1136</v>
      </c>
      <c r="GT75" s="12" t="n">
        <v>96</v>
      </c>
      <c r="GU75" s="12" t="n">
        <v>6</v>
      </c>
      <c r="GV75" s="12" t="n">
        <v>0</v>
      </c>
      <c r="GW75" s="12" t="n">
        <v>558</v>
      </c>
      <c r="GX75" s="12" t="n">
        <v>572</v>
      </c>
      <c r="GY75" s="12" t="n">
        <v>4</v>
      </c>
      <c r="GZ75" s="12" t="n">
        <v>668</v>
      </c>
      <c r="HA75" s="12" t="n">
        <v>4</v>
      </c>
      <c r="HB75" s="12" t="n">
        <v>63973</v>
      </c>
      <c r="HC75" s="12" t="n">
        <v>37596</v>
      </c>
      <c r="HD75" s="12" t="n">
        <v>2532</v>
      </c>
      <c r="HE75" s="12" t="n">
        <v>233</v>
      </c>
      <c r="HF75" s="12" t="n">
        <v>8</v>
      </c>
      <c r="HG75" s="12" t="n">
        <v>0</v>
      </c>
      <c r="HH75" s="12" t="n">
        <v>560</v>
      </c>
      <c r="HI75" s="12" t="n">
        <v>1964</v>
      </c>
      <c r="HJ75" s="12" t="n">
        <v>31</v>
      </c>
      <c r="HK75" s="12" t="n">
        <v>433</v>
      </c>
      <c r="HL75" s="12" t="n">
        <v>1</v>
      </c>
      <c r="HM75" s="12" t="n">
        <v>72680</v>
      </c>
      <c r="HN75" s="12" t="n">
        <v>12423</v>
      </c>
      <c r="HO75" s="12" t="n">
        <v>4683</v>
      </c>
      <c r="HP75" s="12" t="n">
        <v>153</v>
      </c>
      <c r="HQ75" s="12" t="n">
        <v>76</v>
      </c>
      <c r="HR75" s="12" t="n">
        <v>3</v>
      </c>
      <c r="HS75" s="12" t="n">
        <v>2108</v>
      </c>
      <c r="HT75" s="12" t="n">
        <v>2499</v>
      </c>
      <c r="HU75" s="12" t="n">
        <v>66</v>
      </c>
      <c r="HV75" s="12" t="n">
        <v>145</v>
      </c>
      <c r="HW75" s="12" t="n">
        <v>2</v>
      </c>
      <c r="HX75" s="12" t="n">
        <v>77491</v>
      </c>
      <c r="HY75" s="12" t="n">
        <v>2394</v>
      </c>
      <c r="HZ75" s="118"/>
      <c r="IA75" s="82" t="n">
        <v>43934</v>
      </c>
      <c r="IB75" s="12" t="n">
        <v>6674</v>
      </c>
      <c r="IC75" s="12" t="n">
        <v>318</v>
      </c>
      <c r="ID75" s="12" t="n">
        <v>232</v>
      </c>
      <c r="IE75" s="12" t="n">
        <v>24</v>
      </c>
      <c r="IF75" s="12" t="n">
        <v>439</v>
      </c>
      <c r="IG75" s="12" t="n">
        <v>6003</v>
      </c>
      <c r="IH75" s="12" t="n">
        <v>160</v>
      </c>
      <c r="II75" s="12" t="n">
        <v>176</v>
      </c>
      <c r="IJ75" s="12" t="n">
        <v>6</v>
      </c>
      <c r="IK75" s="12" t="n">
        <v>138007</v>
      </c>
      <c r="IL75" s="12" t="n">
        <v>3646</v>
      </c>
      <c r="IM75" s="8" t="n">
        <v>7213</v>
      </c>
      <c r="IN75" s="8" t="n">
        <v>286</v>
      </c>
      <c r="IO75" s="8" t="n">
        <v>80</v>
      </c>
      <c r="IP75" s="8" t="n">
        <v>7</v>
      </c>
      <c r="IQ75" s="8" t="n">
        <v>2059</v>
      </c>
      <c r="IR75" s="8" t="n">
        <v>5074</v>
      </c>
      <c r="IS75" s="8" t="n">
        <v>387</v>
      </c>
      <c r="IT75" s="8" t="n">
        <v>377</v>
      </c>
      <c r="IU75" s="8" t="n">
        <v>4</v>
      </c>
      <c r="IV75" s="8" t="n">
        <v>82271</v>
      </c>
      <c r="IW75" s="8" t="n">
        <v>4304</v>
      </c>
      <c r="IX75" s="8" t="n">
        <v>4462</v>
      </c>
      <c r="IY75" s="8" t="n">
        <v>429</v>
      </c>
      <c r="IZ75" s="8" t="n">
        <v>59</v>
      </c>
      <c r="JA75" s="8" t="n">
        <v>7</v>
      </c>
      <c r="JB75" s="8" t="n">
        <v>761</v>
      </c>
      <c r="JC75" s="8" t="n">
        <v>3642</v>
      </c>
      <c r="JD75" s="8" t="n">
        <v>67</v>
      </c>
      <c r="JE75" s="8" t="n">
        <v>128</v>
      </c>
      <c r="JF75" s="8" t="n">
        <v>2</v>
      </c>
      <c r="JG75" s="8" t="n">
        <v>115585</v>
      </c>
      <c r="JH75" s="8" t="n">
        <v>3320</v>
      </c>
      <c r="JI75" s="8" t="n">
        <v>4241</v>
      </c>
      <c r="JJ75" s="8" t="n">
        <v>399</v>
      </c>
      <c r="JK75" s="8" t="n">
        <v>373</v>
      </c>
      <c r="JL75" s="8" t="n">
        <v>46</v>
      </c>
      <c r="JM75" s="8" t="n">
        <v>359</v>
      </c>
      <c r="JN75" s="8" t="n">
        <v>3509</v>
      </c>
      <c r="JO75" s="8" t="n">
        <v>0</v>
      </c>
      <c r="JP75" s="8" t="n">
        <v>16</v>
      </c>
      <c r="JQ75" s="8" t="n">
        <v>1</v>
      </c>
      <c r="JR75" s="8" t="n">
        <v>27075</v>
      </c>
      <c r="JS75" s="8" t="n">
        <v>99</v>
      </c>
      <c r="JT75" s="8" t="n">
        <v>9205</v>
      </c>
      <c r="JU75" s="8" t="n">
        <v>759</v>
      </c>
      <c r="JV75" s="8" t="n">
        <v>331</v>
      </c>
      <c r="JW75" s="8" t="n">
        <v>43</v>
      </c>
      <c r="JX75" s="8" t="n">
        <v>1080</v>
      </c>
      <c r="JY75" s="8" t="n">
        <v>7794</v>
      </c>
      <c r="JZ75" s="8" t="n">
        <v>0</v>
      </c>
      <c r="KA75" s="8" t="n">
        <v>7</v>
      </c>
      <c r="KB75" s="37" t="n">
        <v>0.2</v>
      </c>
      <c r="KC75" s="8" t="n">
        <v>189111</v>
      </c>
      <c r="KD75" s="8" t="n">
        <v>137</v>
      </c>
      <c r="KE75" s="8" t="n">
        <v>7519</v>
      </c>
      <c r="KF75" s="8" t="n">
        <v>671</v>
      </c>
      <c r="KG75" s="8" t="n">
        <v>193</v>
      </c>
      <c r="KH75" s="8" t="n">
        <v>12</v>
      </c>
      <c r="KI75" s="8" t="n">
        <v>1798</v>
      </c>
      <c r="KJ75" s="8" t="n">
        <v>5528</v>
      </c>
      <c r="KK75" s="8" t="n">
        <v>134</v>
      </c>
      <c r="KL75" s="8" t="n">
        <v>228</v>
      </c>
      <c r="KM75" s="8" t="n">
        <v>6</v>
      </c>
      <c r="KN75" s="8" t="n">
        <v>76506</v>
      </c>
      <c r="KO75" s="8" t="n">
        <v>2320</v>
      </c>
      <c r="KP75" s="8" t="n">
        <v>4648</v>
      </c>
      <c r="KQ75" s="8" t="n">
        <v>220</v>
      </c>
      <c r="KR75" s="8" t="n">
        <v>297</v>
      </c>
      <c r="KS75" s="8" t="n">
        <v>50</v>
      </c>
      <c r="KT75" s="8" t="n">
        <v>197</v>
      </c>
      <c r="KU75" s="8" t="n">
        <v>4154</v>
      </c>
      <c r="KV75" s="8" t="n">
        <v>1</v>
      </c>
      <c r="KW75" s="8" t="n">
        <v>42</v>
      </c>
      <c r="KX75" s="8" t="n">
        <v>3</v>
      </c>
      <c r="KY75" s="8" t="n">
        <v>33814</v>
      </c>
      <c r="KZ75" s="8" t="n">
        <v>309</v>
      </c>
      <c r="LA75" s="8" t="n">
        <v>15770</v>
      </c>
      <c r="LB75" s="8" t="n">
        <v>2186</v>
      </c>
      <c r="LC75" s="8" t="n">
        <v>130</v>
      </c>
      <c r="LD75" s="8" t="n">
        <v>24</v>
      </c>
      <c r="LE75" s="8" t="n">
        <v>1291</v>
      </c>
      <c r="LF75" s="8" t="n">
        <v>14349</v>
      </c>
      <c r="LG75" s="8" t="n">
        <v>8</v>
      </c>
      <c r="LH75" s="8" t="n">
        <v>108</v>
      </c>
      <c r="LI75" s="8" t="n">
        <v>0.9</v>
      </c>
      <c r="LJ75" s="8" t="n">
        <v>1200000</v>
      </c>
      <c r="LK75" s="8" t="n">
        <v>8223</v>
      </c>
      <c r="LL75" s="8" t="n">
        <v>5230</v>
      </c>
      <c r="LM75" s="8" t="n">
        <v>219</v>
      </c>
      <c r="LN75" s="8" t="n">
        <v>91</v>
      </c>
      <c r="LO75" s="8" t="n">
        <v>5</v>
      </c>
      <c r="LP75" s="8" t="n">
        <v>1028</v>
      </c>
      <c r="LQ75" s="8" t="n">
        <v>4111</v>
      </c>
      <c r="LR75" s="8" t="n">
        <v>37</v>
      </c>
      <c r="LS75" s="8" t="n">
        <v>24</v>
      </c>
      <c r="LT75" s="8" t="n">
        <v>0.4</v>
      </c>
      <c r="LU75" s="8" t="n">
        <v>61801</v>
      </c>
      <c r="LV75" s="8" t="n">
        <v>280</v>
      </c>
      <c r="LW75" s="8" t="n">
        <v>16</v>
      </c>
      <c r="LX75" s="8" t="n">
        <v>0</v>
      </c>
      <c r="LY75" s="8"/>
      <c r="LZ75" s="8"/>
      <c r="MA75" s="8" t="n">
        <v>4</v>
      </c>
      <c r="MB75" s="8" t="n">
        <v>12</v>
      </c>
      <c r="MC75" s="8"/>
      <c r="MD75" s="8" t="n">
        <v>5</v>
      </c>
      <c r="ME75" s="8"/>
      <c r="MF75" s="8"/>
      <c r="MG75" s="8"/>
      <c r="MH75" s="8" t="n">
        <v>41</v>
      </c>
      <c r="MI75" s="8" t="n">
        <v>3</v>
      </c>
      <c r="MJ75" s="8" t="n">
        <v>4</v>
      </c>
      <c r="MK75" s="8" t="n">
        <v>1</v>
      </c>
      <c r="ML75" s="8" t="n">
        <v>2</v>
      </c>
      <c r="MM75" s="8" t="n">
        <v>35</v>
      </c>
      <c r="MN75" s="8"/>
      <c r="MO75" s="8" t="n">
        <v>0.8</v>
      </c>
      <c r="MP75" s="6" t="n">
        <v>0.07</v>
      </c>
      <c r="MQ75" s="8" t="n">
        <v>1406</v>
      </c>
      <c r="MR75" s="8" t="n">
        <v>26</v>
      </c>
      <c r="MS75" s="8" t="n">
        <v>2551</v>
      </c>
      <c r="MT75" s="8" t="n">
        <v>33</v>
      </c>
      <c r="MU75" s="8" t="n">
        <v>38</v>
      </c>
      <c r="MV75" s="8" t="n">
        <v>3</v>
      </c>
      <c r="MW75" s="8" t="n">
        <v>1218</v>
      </c>
      <c r="MX75" s="8" t="n">
        <v>1295</v>
      </c>
      <c r="MY75" s="8" t="n">
        <v>61</v>
      </c>
      <c r="MZ75" s="8" t="n">
        <v>37</v>
      </c>
      <c r="NA75" s="8" t="n">
        <v>0.5</v>
      </c>
      <c r="NB75" s="8" t="n">
        <v>71860</v>
      </c>
      <c r="NC75" s="8" t="n">
        <v>1030</v>
      </c>
      <c r="ND75" s="8" t="n">
        <v>19</v>
      </c>
      <c r="NE75" s="8" t="n">
        <v>1</v>
      </c>
      <c r="NF75" s="8"/>
      <c r="NG75" s="8"/>
      <c r="NH75" s="8"/>
      <c r="NI75" s="8" t="n">
        <v>19</v>
      </c>
      <c r="NJ75" s="8"/>
      <c r="NK75" s="8" t="n">
        <v>3</v>
      </c>
      <c r="NL75" s="8"/>
      <c r="NM75" s="8" t="n">
        <v>1140</v>
      </c>
      <c r="NN75" s="8" t="n">
        <v>157</v>
      </c>
      <c r="NO75" s="8" t="n">
        <v>122</v>
      </c>
      <c r="NP75" s="8" t="n">
        <v>2</v>
      </c>
      <c r="NQ75" s="8"/>
      <c r="NR75" s="8"/>
      <c r="NS75" s="8" t="n">
        <v>77</v>
      </c>
      <c r="NT75" s="8" t="n">
        <v>45</v>
      </c>
      <c r="NU75" s="8" t="n">
        <v>1</v>
      </c>
      <c r="NV75" s="8" t="n">
        <v>7</v>
      </c>
      <c r="NW75" s="8"/>
      <c r="NX75" s="8" t="n">
        <v>5768</v>
      </c>
      <c r="NY75" s="8" t="n">
        <v>345</v>
      </c>
      <c r="NZ75" s="8" t="n">
        <v>260</v>
      </c>
      <c r="OA75" s="8" t="n">
        <v>2</v>
      </c>
      <c r="OB75" s="8"/>
      <c r="OC75" s="8"/>
      <c r="OD75" s="8" t="n">
        <v>144</v>
      </c>
      <c r="OE75" s="8" t="n">
        <v>116</v>
      </c>
      <c r="OF75" s="8" t="n">
        <v>8</v>
      </c>
      <c r="OG75" s="8" t="n">
        <v>3</v>
      </c>
      <c r="OH75" s="8"/>
      <c r="OI75" s="8" t="n">
        <v>121821</v>
      </c>
      <c r="OJ75" s="8" t="n">
        <v>1252</v>
      </c>
      <c r="OK75" s="8" t="n">
        <v>136</v>
      </c>
      <c r="OL75" s="8" t="n">
        <v>0</v>
      </c>
      <c r="OM75" s="8" t="n">
        <v>1</v>
      </c>
      <c r="ON75" s="8"/>
      <c r="OO75" s="8" t="n">
        <v>106</v>
      </c>
      <c r="OP75" s="8" t="n">
        <v>29</v>
      </c>
      <c r="OQ75" s="8" t="n">
        <v>2</v>
      </c>
      <c r="OR75" s="8" t="n">
        <v>311</v>
      </c>
      <c r="OS75" s="8" t="n">
        <v>2</v>
      </c>
      <c r="OT75" s="8" t="n">
        <v>9884</v>
      </c>
      <c r="OU75" s="8" t="n">
        <v>22593</v>
      </c>
      <c r="OV75" s="8" t="n">
        <v>1352</v>
      </c>
      <c r="OW75" s="8" t="n">
        <v>34</v>
      </c>
      <c r="OX75" s="8" t="n">
        <v>76</v>
      </c>
      <c r="OY75" s="8" t="n">
        <v>4</v>
      </c>
      <c r="OZ75" s="8" t="n">
        <v>640</v>
      </c>
      <c r="PA75" s="8" t="n">
        <v>636</v>
      </c>
      <c r="PB75" s="8" t="n">
        <v>0</v>
      </c>
      <c r="PC75" s="8" t="n">
        <v>34</v>
      </c>
      <c r="PD75" s="8" t="n">
        <v>2</v>
      </c>
      <c r="PE75" s="8" t="n">
        <v>35415</v>
      </c>
      <c r="PF75" s="8" t="n">
        <v>880</v>
      </c>
      <c r="PG75" s="2" t="n">
        <v>56956</v>
      </c>
      <c r="PH75" s="2" t="n">
        <v>4789</v>
      </c>
      <c r="PI75" s="2" t="n">
        <v>1198</v>
      </c>
      <c r="PJ75" s="2" t="n">
        <v>97</v>
      </c>
      <c r="PK75" s="2" t="n">
        <v>3446</v>
      </c>
      <c r="PL75" s="2" t="n">
        <v>52312</v>
      </c>
      <c r="PM75" s="2" t="n">
        <v>1665</v>
      </c>
      <c r="PN75" s="2" t="n">
        <v>675</v>
      </c>
      <c r="PO75" s="2" t="n">
        <v>14</v>
      </c>
      <c r="PP75" s="2" t="n">
        <v>376100</v>
      </c>
      <c r="PQ75" s="2" t="n">
        <v>4459</v>
      </c>
      <c r="PR75" s="2" t="n">
        <v>25</v>
      </c>
      <c r="PS75" s="2" t="n">
        <v>0</v>
      </c>
      <c r="PT75" s="2" t="n">
        <v>2</v>
      </c>
      <c r="PV75" s="2" t="n">
        <v>5</v>
      </c>
      <c r="PW75" s="2" t="n">
        <v>18</v>
      </c>
      <c r="PY75" s="2" t="n">
        <v>1</v>
      </c>
      <c r="PZ75" s="2" t="n">
        <v>0.1</v>
      </c>
      <c r="QC75" s="2" t="n">
        <v>389</v>
      </c>
      <c r="QD75" s="2" t="n">
        <v>8</v>
      </c>
      <c r="QE75" s="2" t="n">
        <v>7</v>
      </c>
      <c r="QG75" s="2" t="n">
        <v>201</v>
      </c>
      <c r="QH75" s="2" t="n">
        <v>181</v>
      </c>
      <c r="QI75" s="2" t="n">
        <v>5</v>
      </c>
      <c r="QJ75" s="2" t="n">
        <v>38</v>
      </c>
      <c r="QK75" s="2" t="n">
        <v>0.7</v>
      </c>
      <c r="QL75" s="2" t="n">
        <v>20500</v>
      </c>
      <c r="QM75" s="2" t="n">
        <v>2009</v>
      </c>
      <c r="QN75" s="2" t="n">
        <v>630</v>
      </c>
      <c r="QO75" s="2" t="n">
        <v>11</v>
      </c>
      <c r="QP75" s="2" t="n">
        <v>20</v>
      </c>
      <c r="QQ75" s="2" t="n">
        <v>0</v>
      </c>
      <c r="QR75" s="2" t="n">
        <v>80</v>
      </c>
      <c r="QS75" s="2" t="n">
        <v>530</v>
      </c>
      <c r="QT75" s="2" t="n">
        <v>34</v>
      </c>
      <c r="QU75" s="2" t="n">
        <v>92</v>
      </c>
      <c r="QV75" s="2" t="n">
        <v>3</v>
      </c>
      <c r="QW75" s="2" t="n">
        <v>15152</v>
      </c>
      <c r="QX75" s="2" t="n">
        <v>2220</v>
      </c>
      <c r="QY75" s="2" t="n">
        <v>11145</v>
      </c>
      <c r="QZ75" s="2" t="n">
        <v>402</v>
      </c>
      <c r="RA75" s="2" t="n">
        <v>103</v>
      </c>
      <c r="RB75" s="2" t="n">
        <v>2</v>
      </c>
      <c r="RC75" s="2" t="n">
        <v>1627</v>
      </c>
      <c r="RD75" s="2" t="n">
        <v>9415</v>
      </c>
      <c r="RE75" s="2" t="n">
        <v>183</v>
      </c>
      <c r="RF75" s="2" t="n">
        <v>1288</v>
      </c>
      <c r="RG75" s="2" t="n">
        <v>12</v>
      </c>
      <c r="RH75" s="2" t="n">
        <v>117339</v>
      </c>
      <c r="RI75" s="2" t="n">
        <v>13557</v>
      </c>
      <c r="RJ75" s="2" t="n">
        <v>290</v>
      </c>
      <c r="RK75" s="2" t="n">
        <v>22</v>
      </c>
      <c r="RL75" s="2" t="n">
        <v>2</v>
      </c>
      <c r="RN75" s="2" t="n">
        <v>58</v>
      </c>
      <c r="RO75" s="2" t="n">
        <v>230</v>
      </c>
      <c r="RQ75" s="2" t="n">
        <v>57</v>
      </c>
      <c r="RR75" s="2" t="n">
        <v>0.4</v>
      </c>
      <c r="RS75" s="2" t="n">
        <v>17329</v>
      </c>
      <c r="RT75" s="2" t="n">
        <v>3397</v>
      </c>
      <c r="RU75" s="2" t="n">
        <v>1</v>
      </c>
      <c r="RZ75" s="2" t="n">
        <v>1</v>
      </c>
      <c r="SB75" s="2" t="n">
        <v>0.03</v>
      </c>
      <c r="SF75" s="2" t="n">
        <v>599</v>
      </c>
      <c r="SG75" s="2" t="n">
        <v>53</v>
      </c>
      <c r="SH75" s="2" t="n">
        <v>4</v>
      </c>
      <c r="SI75" s="2" t="n">
        <v>1</v>
      </c>
      <c r="SJ75" s="2" t="n">
        <v>109</v>
      </c>
      <c r="SK75" s="2" t="n">
        <v>486</v>
      </c>
      <c r="SL75" s="2" t="n">
        <v>3</v>
      </c>
      <c r="SM75" s="2" t="n">
        <v>117</v>
      </c>
      <c r="SN75" s="2" t="n">
        <v>0.8</v>
      </c>
      <c r="SQ75" s="2" t="n">
        <v>4123</v>
      </c>
      <c r="SR75" s="2" t="n">
        <v>387</v>
      </c>
      <c r="SS75" s="2" t="n">
        <v>22</v>
      </c>
      <c r="ST75" s="2" t="n">
        <v>2</v>
      </c>
      <c r="SU75" s="2" t="n">
        <v>680</v>
      </c>
      <c r="SV75" s="2" t="n">
        <v>3421</v>
      </c>
      <c r="SW75" s="2" t="n">
        <v>1</v>
      </c>
      <c r="SX75" s="2" t="n">
        <v>417</v>
      </c>
      <c r="SY75" s="2" t="n">
        <v>2</v>
      </c>
      <c r="SZ75" s="2" t="n">
        <v>648195</v>
      </c>
      <c r="TA75" s="2" t="n">
        <v>65538</v>
      </c>
      <c r="TB75" s="2" t="n">
        <v>1234</v>
      </c>
      <c r="TC75" s="2" t="n">
        <v>80</v>
      </c>
      <c r="TD75" s="2" t="n">
        <v>1</v>
      </c>
      <c r="TE75" s="2" t="n">
        <v>0</v>
      </c>
      <c r="TF75" s="2" t="n">
        <v>142</v>
      </c>
      <c r="TG75" s="2" t="n">
        <v>1091</v>
      </c>
      <c r="TH75" s="2" t="n">
        <v>29</v>
      </c>
      <c r="TI75" s="2" t="n">
        <v>289</v>
      </c>
      <c r="TJ75" s="2" t="n">
        <v>0.2</v>
      </c>
      <c r="TM75" s="2" t="n">
        <v>2114</v>
      </c>
      <c r="TN75" s="2" t="n">
        <v>33</v>
      </c>
      <c r="TO75" s="2" t="n">
        <v>98</v>
      </c>
      <c r="TP75" s="2" t="n">
        <v>5</v>
      </c>
      <c r="TQ75" s="2" t="n">
        <v>269</v>
      </c>
      <c r="TR75" s="2" t="n">
        <v>1747</v>
      </c>
      <c r="TS75" s="2" t="n">
        <v>76</v>
      </c>
      <c r="TT75" s="2" t="n">
        <v>203</v>
      </c>
      <c r="TU75" s="2" t="n">
        <v>9</v>
      </c>
      <c r="TV75" s="2" t="n">
        <v>42261</v>
      </c>
      <c r="TW75" s="2" t="n">
        <v>4055</v>
      </c>
      <c r="TX75" s="2" t="n">
        <v>633</v>
      </c>
      <c r="TY75" s="2" t="n">
        <v>17</v>
      </c>
      <c r="TZ75" s="2" t="n">
        <v>11</v>
      </c>
      <c r="UA75" s="2" t="n">
        <v>1</v>
      </c>
      <c r="UB75" s="2" t="n">
        <v>65</v>
      </c>
      <c r="UC75" s="2" t="n">
        <v>557</v>
      </c>
      <c r="UD75" s="2" t="n">
        <v>8</v>
      </c>
      <c r="UE75" s="2" t="n">
        <v>524</v>
      </c>
      <c r="UF75" s="2" t="n">
        <v>9</v>
      </c>
      <c r="UG75" s="2" t="n">
        <v>17923</v>
      </c>
      <c r="UH75" s="2" t="n">
        <v>14845</v>
      </c>
      <c r="UT75" s="2" t="n">
        <v>621</v>
      </c>
      <c r="UU75" s="2" t="n">
        <v>139</v>
      </c>
      <c r="UV75" s="2" t="n">
        <v>34</v>
      </c>
      <c r="UW75" s="2" t="n">
        <v>4</v>
      </c>
      <c r="UX75" s="2" t="n">
        <v>39</v>
      </c>
      <c r="UY75" s="2" t="n">
        <v>548</v>
      </c>
      <c r="UZ75" s="2" t="n">
        <v>1</v>
      </c>
      <c r="VA75" s="2" t="n">
        <v>4</v>
      </c>
      <c r="VB75" s="2" t="n">
        <v>0.2</v>
      </c>
      <c r="VC75" s="2" t="n">
        <v>9653</v>
      </c>
      <c r="VD75" s="2" t="n">
        <v>59</v>
      </c>
      <c r="VE75" s="2" t="n">
        <v>607</v>
      </c>
      <c r="VF75" s="2" t="n">
        <v>52</v>
      </c>
      <c r="VG75" s="2" t="n">
        <v>18</v>
      </c>
      <c r="VI75" s="2" t="n">
        <v>32</v>
      </c>
      <c r="VJ75" s="2" t="n">
        <v>557</v>
      </c>
      <c r="VL75" s="2" t="n">
        <v>16</v>
      </c>
      <c r="VM75" s="2" t="n">
        <v>0.5</v>
      </c>
      <c r="VP75" s="2" t="n">
        <v>210</v>
      </c>
      <c r="VQ75" s="2" t="n">
        <v>12</v>
      </c>
      <c r="VR75" s="2" t="n">
        <v>7</v>
      </c>
      <c r="VT75" s="2" t="n">
        <v>56</v>
      </c>
      <c r="VU75" s="2" t="n">
        <v>147</v>
      </c>
      <c r="VV75" s="2" t="n">
        <v>1</v>
      </c>
      <c r="VW75" s="2" t="n">
        <v>10</v>
      </c>
      <c r="VX75" s="2" t="n">
        <v>0.3</v>
      </c>
      <c r="VY75" s="2" t="n">
        <v>4525</v>
      </c>
      <c r="VZ75" s="2" t="n">
        <v>211</v>
      </c>
      <c r="WA75" s="2" t="n">
        <v>20</v>
      </c>
      <c r="WB75" s="2" t="n">
        <v>1</v>
      </c>
      <c r="WE75" s="2" t="n">
        <v>13</v>
      </c>
      <c r="WF75" s="2" t="n">
        <v>7</v>
      </c>
      <c r="WH75" s="2" t="n">
        <v>37</v>
      </c>
      <c r="WL75" s="2" t="n">
        <v>12</v>
      </c>
      <c r="WM75" s="2" t="n">
        <v>3</v>
      </c>
      <c r="WP75" s="2" t="n">
        <v>1</v>
      </c>
      <c r="WQ75" s="2" t="n">
        <v>11</v>
      </c>
      <c r="WS75" s="2" t="n">
        <v>0.4</v>
      </c>
      <c r="WU75" s="2" t="n">
        <v>4426</v>
      </c>
      <c r="WV75" s="2" t="n">
        <v>152</v>
      </c>
      <c r="WW75" s="2" t="n">
        <v>5</v>
      </c>
      <c r="XA75" s="2" t="n">
        <v>2</v>
      </c>
      <c r="XB75" s="2" t="n">
        <v>3</v>
      </c>
      <c r="XD75" s="2" t="n">
        <v>6</v>
      </c>
      <c r="XF75" s="2" t="n">
        <v>1166</v>
      </c>
      <c r="XG75" s="2" t="n">
        <v>1511</v>
      </c>
      <c r="XH75" s="2" t="n">
        <v>951</v>
      </c>
      <c r="XI75" s="2" t="n">
        <v>86</v>
      </c>
      <c r="XJ75" s="2" t="n">
        <v>10</v>
      </c>
      <c r="XL75" s="2" t="n">
        <v>99</v>
      </c>
      <c r="XM75" s="2" t="n">
        <v>842</v>
      </c>
      <c r="XN75" s="2" t="n">
        <v>21</v>
      </c>
      <c r="XO75" s="2" t="n">
        <v>51</v>
      </c>
      <c r="XP75" s="2" t="n">
        <v>0.5</v>
      </c>
      <c r="XQ75" s="2" t="n">
        <v>69304</v>
      </c>
      <c r="XR75" s="2" t="n">
        <v>3691</v>
      </c>
      <c r="XS75" s="2" t="n">
        <v>865</v>
      </c>
      <c r="XT75" s="2" t="n">
        <v>98</v>
      </c>
      <c r="XU75" s="2" t="n">
        <v>4</v>
      </c>
      <c r="XW75" s="2" t="n">
        <v>66</v>
      </c>
      <c r="XX75" s="2" t="n">
        <v>795</v>
      </c>
      <c r="XY75" s="2" t="n">
        <v>8</v>
      </c>
      <c r="XZ75" s="2" t="n">
        <v>26</v>
      </c>
      <c r="YA75" s="2" t="n">
        <v>0.1</v>
      </c>
      <c r="YB75" s="2" t="n">
        <v>70000</v>
      </c>
      <c r="YC75" s="2" t="n">
        <v>2091</v>
      </c>
      <c r="YZ75" s="2" t="n">
        <v>377</v>
      </c>
      <c r="ZA75" s="2" t="n">
        <v>38</v>
      </c>
      <c r="ZB75" s="2" t="n">
        <v>5</v>
      </c>
      <c r="ZD75" s="2" t="n">
        <v>54</v>
      </c>
      <c r="ZE75" s="2" t="n">
        <v>318</v>
      </c>
      <c r="ZF75" s="2" t="n">
        <v>5</v>
      </c>
      <c r="ZG75" s="2" t="n">
        <v>58</v>
      </c>
      <c r="ZH75" s="2" t="n">
        <v>0.8</v>
      </c>
      <c r="ZI75" s="2" t="n">
        <v>9618</v>
      </c>
      <c r="ZJ75" s="2" t="n">
        <v>1474</v>
      </c>
      <c r="ZK75" s="2" t="n">
        <v>2777</v>
      </c>
      <c r="ZL75" s="2" t="n">
        <v>266</v>
      </c>
      <c r="ZM75" s="2" t="n">
        <v>83</v>
      </c>
      <c r="ZN75" s="2" t="n">
        <v>10</v>
      </c>
      <c r="ZO75" s="2" t="n">
        <v>89</v>
      </c>
      <c r="ZP75" s="2" t="n">
        <v>2605</v>
      </c>
      <c r="ZQ75" s="2" t="n">
        <v>45</v>
      </c>
      <c r="ZR75" s="2" t="n">
        <v>63</v>
      </c>
      <c r="ZS75" s="2" t="n">
        <v>2</v>
      </c>
      <c r="ZT75" s="2" t="n">
        <v>30314</v>
      </c>
      <c r="ZU75" s="2" t="n">
        <v>693</v>
      </c>
      <c r="ZV75" s="2" t="n">
        <v>2578</v>
      </c>
      <c r="ZW75" s="2" t="n">
        <v>352</v>
      </c>
      <c r="ZX75" s="2" t="n">
        <v>26</v>
      </c>
      <c r="ZY75" s="2" t="n">
        <v>3</v>
      </c>
      <c r="ZZ75" s="2" t="n">
        <v>203</v>
      </c>
      <c r="AAA75" s="2" t="n">
        <v>2349</v>
      </c>
      <c r="AAB75" s="2" t="n">
        <v>50</v>
      </c>
      <c r="AAC75" s="2" t="n">
        <v>273</v>
      </c>
      <c r="AAD75" s="2" t="n">
        <v>3</v>
      </c>
      <c r="AAE75" s="2" t="n">
        <v>64000</v>
      </c>
      <c r="AAF75" s="2" t="n">
        <v>6773</v>
      </c>
      <c r="AAG75" s="2" t="n">
        <v>257</v>
      </c>
      <c r="AAH75" s="2" t="n">
        <v>15</v>
      </c>
      <c r="AAI75" s="2" t="n">
        <v>3</v>
      </c>
      <c r="AAK75" s="2" t="n">
        <v>67</v>
      </c>
      <c r="AAL75" s="2" t="n">
        <v>187</v>
      </c>
      <c r="AAM75" s="2" t="n">
        <v>6</v>
      </c>
      <c r="AAN75" s="2" t="n">
        <v>64</v>
      </c>
      <c r="AAO75" s="2" t="n">
        <v>0.8</v>
      </c>
      <c r="AAP75" s="2" t="n">
        <v>3271</v>
      </c>
      <c r="AAQ75" s="2" t="n">
        <v>820</v>
      </c>
      <c r="AAR75" s="2" t="n">
        <v>1098</v>
      </c>
      <c r="AAS75" s="2" t="n">
        <v>40</v>
      </c>
      <c r="AAT75" s="2" t="n">
        <v>11</v>
      </c>
      <c r="AAU75" s="2" t="n">
        <v>0</v>
      </c>
      <c r="AAV75" s="2" t="n">
        <v>250</v>
      </c>
      <c r="AAW75" s="2" t="n">
        <v>837</v>
      </c>
      <c r="AAX75" s="2" t="n">
        <v>27</v>
      </c>
      <c r="AAY75" s="2" t="n">
        <v>108</v>
      </c>
      <c r="AAZ75" s="2" t="n">
        <v>1</v>
      </c>
      <c r="ABA75" s="2" t="n">
        <v>66677</v>
      </c>
      <c r="ABB75" s="2" t="n">
        <v>6576</v>
      </c>
      <c r="ABC75" s="2" t="n">
        <v>1013</v>
      </c>
      <c r="ABD75" s="2" t="n">
        <v>46</v>
      </c>
      <c r="ABE75" s="2" t="n">
        <v>13</v>
      </c>
      <c r="ABG75" s="2" t="n">
        <v>197</v>
      </c>
      <c r="ABH75" s="2" t="n">
        <v>803</v>
      </c>
      <c r="ABI75" s="2" t="n">
        <v>30</v>
      </c>
      <c r="ABJ75" s="2" t="n">
        <v>342</v>
      </c>
      <c r="ABK75" s="2" t="n">
        <v>4</v>
      </c>
      <c r="ABL75" s="2" t="n">
        <v>7164</v>
      </c>
      <c r="ABM75" s="2" t="n">
        <v>2418</v>
      </c>
      <c r="ABN75" s="2" t="n">
        <v>1662</v>
      </c>
      <c r="ABO75" s="2" t="n">
        <v>102</v>
      </c>
      <c r="ABP75" s="2" t="n">
        <v>31</v>
      </c>
      <c r="ABQ75" s="2" t="n">
        <v>1</v>
      </c>
      <c r="ABR75" s="2" t="n">
        <v>94</v>
      </c>
      <c r="ABS75" s="2" t="n">
        <v>1537</v>
      </c>
      <c r="ABT75" s="2" t="n">
        <v>80</v>
      </c>
      <c r="ABU75" s="2" t="n">
        <v>412</v>
      </c>
      <c r="ABV75" s="2" t="n">
        <v>8</v>
      </c>
      <c r="ABW75" s="2" t="n">
        <v>6271</v>
      </c>
      <c r="ABX75" s="2" t="n">
        <v>1555</v>
      </c>
      <c r="ABY75" s="2" t="n">
        <v>1053</v>
      </c>
      <c r="ABZ75" s="2" t="n">
        <v>27</v>
      </c>
      <c r="ACA75" s="2" t="n">
        <v>23</v>
      </c>
      <c r="ACB75" s="2" t="n">
        <v>0</v>
      </c>
      <c r="ACC75" s="2" t="n">
        <v>97</v>
      </c>
      <c r="ACD75" s="2" t="n">
        <v>933</v>
      </c>
      <c r="ACE75" s="2" t="n">
        <v>14</v>
      </c>
      <c r="ACF75" s="2" t="n">
        <v>387</v>
      </c>
      <c r="ACG75" s="2" t="n">
        <v>8</v>
      </c>
      <c r="ACH75" s="2" t="n">
        <v>40712</v>
      </c>
      <c r="ACI75" s="2" t="n">
        <v>14955</v>
      </c>
      <c r="ACJ75" s="2" t="n">
        <v>1309</v>
      </c>
      <c r="ACK75" s="2" t="n">
        <v>5</v>
      </c>
      <c r="ACL75" s="2" t="n">
        <v>25</v>
      </c>
      <c r="ACM75" s="2" t="n">
        <v>1</v>
      </c>
      <c r="ACN75" s="2" t="n">
        <v>98</v>
      </c>
      <c r="ACO75" s="2" t="n">
        <v>1186</v>
      </c>
      <c r="ACP75" s="2" t="n">
        <v>11</v>
      </c>
      <c r="ACQ75" s="2" t="n">
        <v>987</v>
      </c>
      <c r="ACR75" s="2" t="n">
        <v>19</v>
      </c>
      <c r="ACS75" s="2" t="n">
        <v>30349</v>
      </c>
      <c r="ACT75" s="2" t="n">
        <v>22878</v>
      </c>
      <c r="ACU75" s="2" t="n">
        <v>651</v>
      </c>
      <c r="ACV75" s="2" t="n">
        <v>21</v>
      </c>
      <c r="ACW75" s="2" t="n">
        <v>5</v>
      </c>
      <c r="ACX75" s="2" t="n">
        <v>2</v>
      </c>
      <c r="ACY75" s="2" t="n">
        <v>16</v>
      </c>
      <c r="ACZ75" s="2" t="n">
        <v>630</v>
      </c>
      <c r="ADA75" s="2" t="n">
        <v>2</v>
      </c>
      <c r="ADB75" s="2" t="n">
        <v>345</v>
      </c>
      <c r="ADC75" s="2" t="n">
        <v>3</v>
      </c>
      <c r="ADD75" s="2" t="n">
        <v>28214</v>
      </c>
      <c r="ADE75" s="2" t="n">
        <v>14958</v>
      </c>
      <c r="ADF75" s="2" t="n">
        <v>5952</v>
      </c>
      <c r="ADG75" s="2" t="n">
        <v>121</v>
      </c>
      <c r="ADH75" s="2" t="n">
        <v>138</v>
      </c>
      <c r="ADI75" s="2" t="n">
        <v>9</v>
      </c>
      <c r="ADJ75" s="2" t="n">
        <v>464</v>
      </c>
      <c r="ADK75" s="2" t="n">
        <v>5350</v>
      </c>
      <c r="ADL75" s="2" t="n">
        <v>87</v>
      </c>
      <c r="ADM75" s="2" t="n">
        <v>556</v>
      </c>
      <c r="ADN75" s="2" t="n">
        <v>13</v>
      </c>
      <c r="ADO75" s="2" t="n">
        <v>125126</v>
      </c>
      <c r="ADP75" s="2" t="n">
        <v>11684</v>
      </c>
      <c r="ADQ75" s="2" t="n">
        <v>742</v>
      </c>
      <c r="ADR75" s="2" t="n">
        <v>14</v>
      </c>
      <c r="ADS75" s="2" t="n">
        <v>2</v>
      </c>
      <c r="ADU75" s="2" t="n">
        <v>23</v>
      </c>
      <c r="ADV75" s="2" t="n">
        <v>717</v>
      </c>
      <c r="ADW75" s="2" t="n">
        <v>5</v>
      </c>
      <c r="ADX75" s="2" t="n">
        <v>136</v>
      </c>
      <c r="ADY75" s="2" t="n">
        <v>0.4</v>
      </c>
      <c r="ADZ75" s="2" t="n">
        <v>27426</v>
      </c>
      <c r="AEA75" s="2" t="n">
        <v>5023</v>
      </c>
      <c r="AEB75" s="2" t="n">
        <v>1410</v>
      </c>
      <c r="AEC75" s="2" t="n">
        <v>100</v>
      </c>
      <c r="AED75" s="2" t="n">
        <v>99</v>
      </c>
      <c r="AEE75" s="2" t="n">
        <v>14</v>
      </c>
      <c r="AEF75" s="2" t="n">
        <v>118</v>
      </c>
      <c r="AEG75" s="2" t="n">
        <v>1193</v>
      </c>
      <c r="AEH75" s="2" t="n">
        <v>58</v>
      </c>
      <c r="AEI75" s="2" t="n">
        <v>146</v>
      </c>
      <c r="AEJ75" s="2" t="n">
        <v>10</v>
      </c>
      <c r="AEK75" s="2" t="n">
        <v>33532</v>
      </c>
      <c r="AEL75" s="2" t="n">
        <v>3471</v>
      </c>
      <c r="AEM75" s="2" t="n">
        <v>1205</v>
      </c>
      <c r="AEN75" s="2" t="n">
        <v>17</v>
      </c>
      <c r="AEO75" s="2" t="n">
        <v>53</v>
      </c>
      <c r="AEP75" s="2" t="n">
        <v>3</v>
      </c>
      <c r="AEQ75" s="2" t="n">
        <v>150</v>
      </c>
      <c r="AER75" s="2" t="n">
        <v>1002</v>
      </c>
      <c r="AES75" s="2" t="n">
        <v>35</v>
      </c>
      <c r="AET75" s="2" t="n">
        <v>580</v>
      </c>
      <c r="AEU75" s="2" t="n">
        <v>25</v>
      </c>
      <c r="AEV75" s="2" t="n">
        <v>34851</v>
      </c>
      <c r="AEW75" s="2" t="n">
        <v>16764</v>
      </c>
      <c r="AEX75" s="2" t="n">
        <v>1600</v>
      </c>
      <c r="AEY75" s="2" t="n">
        <v>66</v>
      </c>
      <c r="AEZ75" s="2" t="n">
        <v>23</v>
      </c>
      <c r="AFA75" s="2" t="n">
        <v>2</v>
      </c>
      <c r="AFB75" s="2" t="n">
        <v>373</v>
      </c>
      <c r="AFC75" s="2" t="n">
        <v>1204</v>
      </c>
      <c r="AFD75" s="2" t="n">
        <v>34</v>
      </c>
      <c r="AFE75" s="2" t="n">
        <v>390</v>
      </c>
      <c r="AFF75" s="2" t="n">
        <v>6</v>
      </c>
      <c r="AFG75" s="2" t="n">
        <v>16381</v>
      </c>
      <c r="AFH75" s="2" t="n">
        <v>3990</v>
      </c>
      <c r="AFI75" s="2" t="n">
        <v>1004</v>
      </c>
      <c r="AFJ75" s="2" t="n">
        <v>58</v>
      </c>
      <c r="AFK75" s="2" t="n">
        <v>39</v>
      </c>
      <c r="AFL75" s="2" t="n">
        <v>2</v>
      </c>
      <c r="AFM75" s="2" t="n">
        <v>193</v>
      </c>
      <c r="AFN75" s="2" t="n">
        <v>772</v>
      </c>
      <c r="AFO75" s="2" t="n">
        <v>4</v>
      </c>
      <c r="AFP75" s="2" t="n">
        <v>306</v>
      </c>
      <c r="AFQ75" s="2" t="n">
        <v>12</v>
      </c>
      <c r="AFR75" s="2" t="n">
        <v>10975</v>
      </c>
      <c r="AFS75" s="2" t="n">
        <v>3345</v>
      </c>
      <c r="AFT75" s="2" t="n">
        <v>272</v>
      </c>
      <c r="AFU75" s="2" t="n">
        <v>9</v>
      </c>
      <c r="AFV75" s="2" t="n">
        <v>3</v>
      </c>
      <c r="AFW75" s="2" t="n">
        <v>1</v>
      </c>
      <c r="AFX75" s="2" t="n">
        <v>5</v>
      </c>
      <c r="AFY75" s="2" t="n">
        <v>264</v>
      </c>
      <c r="AFZ75" s="2" t="n">
        <v>7</v>
      </c>
      <c r="AGA75" s="2" t="n">
        <v>433</v>
      </c>
      <c r="AGB75" s="2" t="n">
        <v>5</v>
      </c>
      <c r="AGC75" s="2" t="n">
        <v>2869</v>
      </c>
      <c r="AGD75" s="2" t="n">
        <v>4568</v>
      </c>
      <c r="AGE75" s="2" t="n">
        <v>3630</v>
      </c>
      <c r="AGF75" s="2" t="n">
        <v>250</v>
      </c>
      <c r="AGG75" s="2" t="n">
        <v>80</v>
      </c>
      <c r="AGH75" s="2" t="n">
        <v>6</v>
      </c>
      <c r="AGI75" s="2" t="n">
        <v>400</v>
      </c>
      <c r="AGJ75" s="2" t="n">
        <v>3150</v>
      </c>
      <c r="AGK75" s="2" t="n">
        <v>146</v>
      </c>
      <c r="AGL75" s="2" t="n">
        <v>415</v>
      </c>
      <c r="AGM75" s="2" t="n">
        <v>9</v>
      </c>
      <c r="AGN75" s="2" t="n">
        <v>18312</v>
      </c>
      <c r="AGO75" s="2" t="n">
        <v>2096</v>
      </c>
      <c r="AGP75" s="2" t="n">
        <v>6300</v>
      </c>
      <c r="AGQ75" s="2" t="n">
        <v>310</v>
      </c>
      <c r="AGR75" s="2" t="n">
        <v>316</v>
      </c>
      <c r="AGS75" s="2" t="n">
        <v>25</v>
      </c>
      <c r="AGT75" s="2" t="n">
        <v>852</v>
      </c>
      <c r="AGU75" s="2" t="n">
        <v>5132</v>
      </c>
      <c r="AGV75" s="2" t="n">
        <v>204</v>
      </c>
      <c r="AGW75" s="2" t="n">
        <v>327</v>
      </c>
      <c r="AGX75" s="2" t="n">
        <v>16</v>
      </c>
      <c r="AGY75" s="2" t="n">
        <v>62328</v>
      </c>
      <c r="AGZ75" s="2" t="n">
        <v>3240</v>
      </c>
      <c r="AHA75" s="2" t="n">
        <v>675</v>
      </c>
      <c r="AHB75" s="2" t="n">
        <v>14</v>
      </c>
      <c r="AHC75" s="2" t="n">
        <v>29</v>
      </c>
      <c r="AHD75" s="2" t="n">
        <v>1</v>
      </c>
      <c r="AHE75" s="2" t="n">
        <v>68</v>
      </c>
      <c r="AHF75" s="2" t="n">
        <v>578</v>
      </c>
      <c r="AHG75" s="2" t="n">
        <v>36</v>
      </c>
      <c r="AHH75" s="2" t="n">
        <v>97</v>
      </c>
      <c r="AHI75" s="2" t="n">
        <v>4</v>
      </c>
      <c r="AHJ75" s="2" t="n">
        <v>18502</v>
      </c>
      <c r="AHK75" s="2" t="n">
        <v>2663</v>
      </c>
      <c r="AHL75" s="2" t="n">
        <v>828</v>
      </c>
      <c r="AHM75" s="2" t="n">
        <v>68</v>
      </c>
      <c r="AHN75" s="2" t="n">
        <v>34</v>
      </c>
      <c r="AHP75" s="2" t="n">
        <v>41</v>
      </c>
      <c r="AHQ75" s="2" t="n">
        <v>753</v>
      </c>
      <c r="AHR75" s="2" t="n">
        <v>15</v>
      </c>
      <c r="AHS75" s="2" t="n">
        <v>397</v>
      </c>
      <c r="AHT75" s="2" t="n">
        <v>16</v>
      </c>
      <c r="AHU75" s="2" t="n">
        <v>8057</v>
      </c>
      <c r="AHV75" s="2" t="n">
        <v>3867</v>
      </c>
      <c r="AHW75" s="2" t="n">
        <v>446</v>
      </c>
      <c r="AHX75" s="2" t="n">
        <v>13</v>
      </c>
      <c r="AHY75" s="2" t="n">
        <v>23</v>
      </c>
      <c r="AIA75" s="2" t="n">
        <v>217</v>
      </c>
      <c r="AIB75" s="2" t="n">
        <v>206</v>
      </c>
      <c r="AIC75" s="2" t="n">
        <v>7</v>
      </c>
      <c r="AID75" s="2" t="n">
        <v>155</v>
      </c>
      <c r="AIE75" s="2" t="n">
        <v>8</v>
      </c>
      <c r="AIF75" s="2" t="n">
        <v>3877</v>
      </c>
      <c r="AIG75" s="2" t="n">
        <v>1347</v>
      </c>
      <c r="AIH75" s="2" t="n">
        <v>24292</v>
      </c>
      <c r="AII75" s="2" t="n">
        <v>974</v>
      </c>
      <c r="AIJ75" s="2" t="n">
        <v>713</v>
      </c>
      <c r="AIK75" s="2" t="n">
        <v>60</v>
      </c>
      <c r="AIL75" s="2" t="n">
        <v>7106</v>
      </c>
      <c r="AIM75" s="2" t="n">
        <v>16473</v>
      </c>
      <c r="AIN75" s="2" t="n">
        <v>557</v>
      </c>
      <c r="AIO75" s="2" t="n">
        <v>644</v>
      </c>
      <c r="AIP75" s="2" t="n">
        <v>19</v>
      </c>
      <c r="AIQ75" s="2" t="n">
        <v>401552</v>
      </c>
      <c r="AIR75" s="2" t="n">
        <v>10639</v>
      </c>
      <c r="AIS75" s="2" t="n">
        <v>22169</v>
      </c>
      <c r="AIT75" s="2" t="n">
        <v>1442</v>
      </c>
      <c r="AIU75" s="2" t="n">
        <v>1223</v>
      </c>
      <c r="AIV75" s="2" t="n">
        <v>99</v>
      </c>
      <c r="AIW75" s="2" t="n">
        <v>173</v>
      </c>
      <c r="AIX75" s="2" t="n">
        <v>20773</v>
      </c>
      <c r="AIY75" s="2" t="n">
        <v>296</v>
      </c>
      <c r="AIZ75" s="2" t="n">
        <v>104</v>
      </c>
      <c r="AJA75" s="2" t="n">
        <v>6</v>
      </c>
      <c r="AJB75" s="2" t="n">
        <v>62985</v>
      </c>
      <c r="AJC75" s="2" t="n">
        <v>296</v>
      </c>
      <c r="AJD75" s="2" t="n">
        <v>16585</v>
      </c>
      <c r="AJE75" s="2" t="n">
        <v>598</v>
      </c>
      <c r="AJF75" s="2" t="n">
        <v>504</v>
      </c>
      <c r="AJG75" s="2" t="n">
        <v>34</v>
      </c>
      <c r="AJH75" s="2" t="n">
        <v>277</v>
      </c>
      <c r="AJI75" s="2" t="n">
        <v>15804</v>
      </c>
      <c r="AJJ75" s="2" t="n">
        <v>228</v>
      </c>
      <c r="AJK75" s="2" t="n">
        <v>1627</v>
      </c>
      <c r="AJL75" s="2" t="n">
        <v>49</v>
      </c>
      <c r="AJM75" s="2" t="n">
        <v>163616</v>
      </c>
      <c r="AJN75" s="2" t="n">
        <v>16046</v>
      </c>
      <c r="AJO75" s="2" t="n">
        <v>6313</v>
      </c>
      <c r="AJP75" s="2" t="n">
        <v>10</v>
      </c>
      <c r="AJQ75" s="2" t="n">
        <v>59</v>
      </c>
      <c r="AJR75" s="2" t="n">
        <v>3</v>
      </c>
      <c r="AJS75" s="2" t="n">
        <v>3338</v>
      </c>
      <c r="AJT75" s="2" t="n">
        <v>2916</v>
      </c>
      <c r="AJU75" s="2" t="n">
        <v>81</v>
      </c>
      <c r="AJV75" s="2" t="n">
        <v>248</v>
      </c>
      <c r="AJW75" s="2" t="n">
        <v>2</v>
      </c>
      <c r="AJX75" s="2" t="n">
        <v>353941</v>
      </c>
      <c r="AJY75" s="2" t="n">
        <v>13880</v>
      </c>
      <c r="AJZ75" s="2" t="n">
        <v>9655</v>
      </c>
      <c r="AKA75" s="2" t="n">
        <v>727</v>
      </c>
      <c r="AKB75" s="2" t="n">
        <v>334</v>
      </c>
      <c r="AKC75" s="2" t="n">
        <v>14</v>
      </c>
      <c r="AKD75" s="2" t="n">
        <v>25</v>
      </c>
      <c r="AKE75" s="2" t="n">
        <v>9296</v>
      </c>
      <c r="AKF75" s="2" t="n">
        <v>194</v>
      </c>
      <c r="AKG75" s="2" t="n">
        <v>1955</v>
      </c>
      <c r="AKH75" s="2" t="n">
        <v>68</v>
      </c>
      <c r="AKI75" s="2" t="n">
        <v>53000</v>
      </c>
      <c r="AKJ75" s="2" t="n">
        <v>10734</v>
      </c>
      <c r="AKK75" s="2" t="n">
        <v>7466</v>
      </c>
      <c r="AKL75" s="2" t="n">
        <v>209</v>
      </c>
      <c r="AKM75" s="2" t="n">
        <v>333</v>
      </c>
      <c r="AKN75" s="2" t="n">
        <v>18</v>
      </c>
      <c r="AKO75" s="2" t="n">
        <v>501</v>
      </c>
      <c r="AKP75" s="2" t="n">
        <v>6632</v>
      </c>
      <c r="AKQ75" s="2" t="n">
        <v>184</v>
      </c>
      <c r="AKR75" s="2" t="n">
        <v>423</v>
      </c>
      <c r="AKS75" s="2" t="n">
        <v>19</v>
      </c>
      <c r="AKT75" s="2" t="n">
        <v>23635</v>
      </c>
      <c r="AKU75" s="2" t="n">
        <v>1340</v>
      </c>
      <c r="AKV75" s="2" t="n">
        <v>3281</v>
      </c>
      <c r="AKW75" s="2" t="n">
        <v>11</v>
      </c>
      <c r="AKX75" s="2" t="n">
        <v>66</v>
      </c>
      <c r="AKY75" s="2" t="n">
        <v>4</v>
      </c>
      <c r="AKZ75" s="2" t="n">
        <v>500</v>
      </c>
      <c r="ALA75" s="2" t="n">
        <v>2715</v>
      </c>
      <c r="ALB75" s="2" t="n">
        <v>30</v>
      </c>
      <c r="ALC75" s="2" t="n">
        <v>5241</v>
      </c>
      <c r="ALD75" s="2" t="n">
        <v>105</v>
      </c>
      <c r="ALE75" s="2" t="n">
        <v>29165</v>
      </c>
      <c r="ALF75" s="2" t="n">
        <v>46591</v>
      </c>
      <c r="ALG75" s="2" t="n">
        <v>4219</v>
      </c>
      <c r="ALH75" s="2" t="n">
        <v>375</v>
      </c>
      <c r="ALI75" s="2" t="n">
        <v>273</v>
      </c>
      <c r="ALJ75" s="2" t="n">
        <v>40</v>
      </c>
      <c r="ALK75" s="2" t="n">
        <v>1772</v>
      </c>
      <c r="ALL75" s="2" t="n">
        <v>2174</v>
      </c>
      <c r="ALM75" s="2" t="n">
        <v>89</v>
      </c>
      <c r="ALN75" s="2" t="n">
        <v>33</v>
      </c>
      <c r="ALO75" s="2" t="n">
        <v>2</v>
      </c>
      <c r="ALP75" s="2" t="n">
        <v>35479</v>
      </c>
      <c r="ALQ75" s="2" t="n">
        <v>275</v>
      </c>
      <c r="ALR75" s="2" t="n">
        <v>2974</v>
      </c>
      <c r="ALS75" s="2" t="n">
        <v>69</v>
      </c>
      <c r="ALT75" s="2" t="n">
        <v>56</v>
      </c>
      <c r="ALU75" s="2" t="n">
        <v>7</v>
      </c>
      <c r="ALV75" s="2" t="n">
        <v>300</v>
      </c>
      <c r="ALW75" s="2" t="n">
        <v>2618</v>
      </c>
      <c r="ALX75" s="2" t="n">
        <v>80</v>
      </c>
      <c r="ALY75" s="2" t="n">
        <v>537</v>
      </c>
      <c r="ALZ75" s="2" t="n">
        <v>10</v>
      </c>
      <c r="AMA75" s="2" t="n">
        <v>45019</v>
      </c>
      <c r="AMB75" s="2" t="n">
        <v>8125</v>
      </c>
      <c r="AMC75" s="2" t="n">
        <v>3234</v>
      </c>
      <c r="AMD75" s="2" t="n">
        <v>260</v>
      </c>
      <c r="AME75" s="2" t="n">
        <v>79</v>
      </c>
      <c r="AMF75" s="2" t="n">
        <v>5</v>
      </c>
      <c r="AMG75" s="2" t="n">
        <v>23</v>
      </c>
      <c r="AMH75" s="2" t="n">
        <v>3132</v>
      </c>
      <c r="AMI75" s="2" t="n">
        <v>104</v>
      </c>
      <c r="AMJ75" s="2" t="n">
        <v>750</v>
      </c>
    </row>
    <row r="76" customFormat="false" ht="15.25" hidden="false" customHeight="false" outlineLevel="0" collapsed="false">
      <c r="A76" s="82" t="n">
        <v>43935</v>
      </c>
      <c r="B76" s="7" t="n">
        <v>1916674</v>
      </c>
      <c r="C76" s="6" t="n">
        <f aca="false">(B76-B75)</f>
        <v>69579</v>
      </c>
      <c r="D76" s="7" t="n">
        <v>119212</v>
      </c>
      <c r="E76" s="6" t="n">
        <f aca="false">(D76-D75)</f>
        <v>5310</v>
      </c>
      <c r="F76" s="7" t="n">
        <v>443192</v>
      </c>
      <c r="G76" s="7" t="n">
        <v>1356275</v>
      </c>
      <c r="H76" s="7" t="n">
        <v>51719</v>
      </c>
      <c r="J76" s="2" t="n">
        <f aca="false">[1]414排序!C1-[1]414排序!C44</f>
        <v>1835076</v>
      </c>
      <c r="K76" s="71" t="n">
        <f aca="false">J76-J75</f>
        <v>71471</v>
      </c>
      <c r="L76" s="2" t="n">
        <f aca="false">[1]414排序!E1-[1]414排序!E44</f>
        <v>115861</v>
      </c>
      <c r="M76" s="71" t="n">
        <f aca="false">L76-L75</f>
        <v>5308</v>
      </c>
      <c r="N76" s="6" t="n">
        <f aca="false">[1]414排序!C161</f>
        <v>10537</v>
      </c>
      <c r="O76" s="6" t="n">
        <f aca="false">[1]414排序!D161</f>
        <v>25</v>
      </c>
      <c r="P76" s="6" t="n">
        <f aca="false">[1]414排序!E161</f>
        <v>217</v>
      </c>
      <c r="Q76" s="6" t="n">
        <f aca="false">[1]414排序!F161</f>
        <v>3</v>
      </c>
      <c r="R76" s="6" t="n">
        <f aca="false">[1]414排序!G161</f>
        <v>7447</v>
      </c>
      <c r="S76" s="6" t="n">
        <f aca="false">[1]414排序!H161</f>
        <v>2873</v>
      </c>
      <c r="T76" s="6" t="n">
        <f aca="false">[1]414排序!I161</f>
        <v>55</v>
      </c>
      <c r="U76" s="6" t="n">
        <f aca="false">[1]414排序!J161</f>
        <v>206</v>
      </c>
      <c r="V76" s="6" t="n">
        <f aca="false">[1]414排序!K161</f>
        <v>4</v>
      </c>
      <c r="W76" s="6" t="n">
        <f aca="false">[1]414排序!L161</f>
        <v>514621</v>
      </c>
      <c r="X76" s="6" t="n">
        <f aca="false">[1]414排序!M161</f>
        <v>10038</v>
      </c>
      <c r="Y76" s="12" t="n">
        <f aca="false">[1]414排序!C99</f>
        <v>159516</v>
      </c>
      <c r="Z76" s="12" t="n">
        <f aca="false">[1]414排序!D99</f>
        <v>3153</v>
      </c>
      <c r="AA76" s="12" t="n">
        <f aca="false">[1]414排序!E99</f>
        <v>20465</v>
      </c>
      <c r="AB76" s="12" t="n">
        <f aca="false">[1]414排序!F99</f>
        <v>566</v>
      </c>
      <c r="AC76" s="12" t="n">
        <f aca="false">[1]414排序!G99</f>
        <v>35435</v>
      </c>
      <c r="AD76" s="12" t="n">
        <f aca="false">[1]414排序!H99</f>
        <v>103616</v>
      </c>
      <c r="AE76" s="12" t="n">
        <f aca="false">[1]414排序!I99</f>
        <v>3260</v>
      </c>
      <c r="AF76" s="12" t="n">
        <f aca="false">[1]414排序!J99</f>
        <v>2638</v>
      </c>
      <c r="AG76" s="12" t="n">
        <f aca="false">[1]414排序!K99</f>
        <v>338</v>
      </c>
      <c r="AH76" s="12" t="n">
        <f aca="false">[1]414排序!L99</f>
        <v>1046910</v>
      </c>
      <c r="AI76" s="12" t="n">
        <f aca="false">[1]414排序!M99</f>
        <v>17315</v>
      </c>
      <c r="AJ76" s="12" t="n">
        <f aca="false">[1]414排序!C94</f>
        <v>73303</v>
      </c>
      <c r="AK76" s="12" t="n">
        <f aca="false">[1]414排序!D94</f>
        <v>1617</v>
      </c>
      <c r="AL76" s="12" t="n">
        <f aca="false">[1]414排序!E94</f>
        <v>4585</v>
      </c>
      <c r="AM76" s="12" t="n">
        <f aca="false">[1]414排序!F94</f>
        <v>111</v>
      </c>
      <c r="AN76" s="12" t="n">
        <f aca="false">[1]414排序!G94</f>
        <v>45983</v>
      </c>
      <c r="AO76" s="12" t="n">
        <f aca="false">[1]414排序!H94</f>
        <v>22735</v>
      </c>
      <c r="AP76" s="12" t="n">
        <f aca="false">[1]414排序!I94</f>
        <v>3877</v>
      </c>
      <c r="AQ76" s="12" t="n">
        <f aca="false">[1]414排序!J94</f>
        <v>873</v>
      </c>
      <c r="AR76" s="12" t="n">
        <f aca="false">[1]414排序!K94</f>
        <v>55</v>
      </c>
      <c r="AS76" s="12" t="n">
        <f aca="false">[1]414排序!L94</f>
        <v>275427</v>
      </c>
      <c r="AT76" s="12" t="n">
        <f aca="false">[1]414排序!M94</f>
        <v>3279</v>
      </c>
      <c r="AU76" s="12" t="n">
        <v>124298</v>
      </c>
      <c r="AV76" s="12" t="n">
        <v>3665</v>
      </c>
      <c r="AW76" s="12" t="n">
        <v>14967</v>
      </c>
      <c r="AX76" s="12" t="n">
        <v>574</v>
      </c>
      <c r="AY76" s="12" t="n">
        <v>27718</v>
      </c>
      <c r="AZ76" s="12" t="n">
        <v>81613</v>
      </c>
      <c r="BA76" s="12" t="n">
        <v>6821</v>
      </c>
      <c r="BB76" s="12" t="n">
        <v>1904.26404364858</v>
      </c>
      <c r="BC76" s="12" t="n">
        <v>229.296689739885</v>
      </c>
      <c r="BD76" s="12" t="n">
        <v>333807</v>
      </c>
      <c r="BE76" s="12" t="n">
        <v>5114</v>
      </c>
      <c r="BF76" s="12" t="n">
        <f aca="false">[1]414排序!C77</f>
        <v>129207</v>
      </c>
      <c r="BG76" s="12" t="n">
        <f aca="false">[1]414排序!D77</f>
        <v>1633</v>
      </c>
      <c r="BH76" s="12" t="n">
        <f aca="false">[1]414排序!E77</f>
        <v>3118</v>
      </c>
      <c r="BI76" s="12" t="n">
        <f aca="false">[1]414排序!F77</f>
        <v>107</v>
      </c>
      <c r="BJ76" s="12" t="n">
        <f aca="false">[1]414排序!G77</f>
        <v>64300</v>
      </c>
      <c r="BK76" s="12" t="n">
        <f aca="false">[1]414排序!H77</f>
        <v>61789</v>
      </c>
      <c r="BL76" s="12" t="n">
        <f aca="false">[1]414排序!I77</f>
        <v>4895</v>
      </c>
      <c r="BM76" s="12" t="n">
        <f aca="false">[1]414排序!J77</f>
        <v>1542</v>
      </c>
      <c r="BN76" s="12" t="n">
        <f aca="false">[1]414排序!K77</f>
        <v>37</v>
      </c>
      <c r="BO76" s="12" t="n">
        <f aca="false">[1]414排序!L77</f>
        <v>1317887</v>
      </c>
      <c r="BP76" s="12" t="n">
        <f aca="false">[1]414排序!M77</f>
        <v>15730</v>
      </c>
      <c r="BQ76" s="12" t="n">
        <f aca="false">[1]414排序!C180</f>
        <v>169628</v>
      </c>
      <c r="BR76" s="12" t="n">
        <f aca="false">[1]414排序!D180</f>
        <v>3501</v>
      </c>
      <c r="BS76" s="12" t="n">
        <f aca="false">[1]414排序!E180</f>
        <v>17628</v>
      </c>
      <c r="BT76" s="12" t="n">
        <f aca="false">[1]414排序!F180</f>
        <v>515</v>
      </c>
      <c r="BU76" s="12" t="n">
        <f aca="false">[1]414排序!G180</f>
        <v>64727</v>
      </c>
      <c r="BV76" s="12" t="n">
        <f aca="false">[1]414排序!H180</f>
        <v>87273</v>
      </c>
      <c r="BW76" s="12" t="n">
        <f aca="false">[1]414排序!I180</f>
        <v>7371</v>
      </c>
      <c r="BX76" s="12" t="n">
        <f aca="false">[1]414排序!J180</f>
        <v>3628</v>
      </c>
      <c r="BY76" s="12" t="n">
        <f aca="false">[1]414排序!K180</f>
        <v>377</v>
      </c>
      <c r="BZ76" s="12" t="n">
        <f aca="false">[1]414排序!L180</f>
        <v>600000</v>
      </c>
      <c r="CA76" s="12" t="n">
        <f aca="false">[1]414排序!M180</f>
        <v>12833</v>
      </c>
      <c r="CB76" s="12" t="n">
        <v>7370</v>
      </c>
      <c r="CC76" s="12" t="n">
        <v>622</v>
      </c>
      <c r="CD76" s="12" t="n">
        <v>123</v>
      </c>
      <c r="CE76" s="12" t="n">
        <v>15</v>
      </c>
      <c r="CF76" s="12" t="n">
        <v>784</v>
      </c>
      <c r="CG76" s="12" t="n">
        <v>6463</v>
      </c>
      <c r="CH76" s="12" t="n">
        <v>129</v>
      </c>
      <c r="CI76" s="12" t="n">
        <v>58</v>
      </c>
      <c r="CJ76" s="12" t="n">
        <v>1</v>
      </c>
      <c r="CK76" s="12" t="n">
        <v>77381</v>
      </c>
      <c r="CL76" s="12" t="n">
        <v>612</v>
      </c>
      <c r="CM76" s="12" t="n">
        <f aca="false">[1]414排序!C202</f>
        <v>583870</v>
      </c>
      <c r="CN76" s="12" t="n">
        <f aca="false">[1]414排序!D202</f>
        <v>26635</v>
      </c>
      <c r="CO76" s="12" t="n">
        <f aca="false">[1]414排序!E202</f>
        <v>23485</v>
      </c>
      <c r="CP76" s="12" t="n">
        <f aca="false">[1]414排序!F202</f>
        <v>1529</v>
      </c>
      <c r="CQ76" s="12" t="n">
        <f aca="false">[1]414排序!G202</f>
        <v>35755</v>
      </c>
      <c r="CR76" s="12" t="n">
        <f aca="false">[1]414排序!H202</f>
        <v>524630</v>
      </c>
      <c r="CS76" s="12" t="n">
        <f aca="false">[1]414排序!I202</f>
        <v>12772</v>
      </c>
      <c r="CT76" s="12" t="n">
        <f aca="false">[1]414排序!J202</f>
        <v>1764</v>
      </c>
      <c r="CU76" s="12" t="n">
        <f aca="false">[1]414排序!K202</f>
        <v>71</v>
      </c>
      <c r="CV76" s="12" t="n">
        <v>2935006</v>
      </c>
      <c r="CW76" s="12" t="n">
        <f aca="false">[1]414排序!M202</f>
        <v>8866</v>
      </c>
      <c r="CX76" s="12" t="n">
        <f aca="false">[1]414排序!C187</f>
        <v>25688</v>
      </c>
      <c r="CY76" s="12" t="n">
        <f aca="false">[1]414排序!D187</f>
        <v>273</v>
      </c>
      <c r="CZ76" s="12" t="n">
        <f aca="false">[1]414排序!E187</f>
        <v>1138</v>
      </c>
      <c r="DA76" s="12" t="n">
        <f aca="false">[1]414排序!F187</f>
        <v>32</v>
      </c>
      <c r="DB76" s="12" t="n">
        <f aca="false">[1]414排序!G187</f>
        <v>13700</v>
      </c>
      <c r="DC76" s="12" t="n">
        <f aca="false">[1]414排序!H187</f>
        <v>10850</v>
      </c>
      <c r="DD76" s="12" t="n">
        <f aca="false">[1]414排序!I187</f>
        <v>386</v>
      </c>
      <c r="DE76" s="12" t="n">
        <f aca="false">[1]414排序!J187</f>
        <v>2968</v>
      </c>
      <c r="DF76" s="12" t="n">
        <f aca="false">[1]414排序!K187</f>
        <v>131</v>
      </c>
      <c r="DG76" s="12" t="n">
        <f aca="false">[1]414排序!L187</f>
        <v>193800</v>
      </c>
      <c r="DH76" s="12" t="n">
        <f aca="false">[1]414排序!M187</f>
        <v>22393</v>
      </c>
      <c r="DI76" s="12" t="n">
        <f aca="false">[1]414排序!C199</f>
        <v>88621</v>
      </c>
      <c r="DJ76" s="12" t="n">
        <f aca="false">[1]414排序!D199</f>
        <v>4342</v>
      </c>
      <c r="DK76" s="12" t="n">
        <f aca="false">[1]414排序!E199</f>
        <v>11329</v>
      </c>
      <c r="DL76" s="12" t="n">
        <f aca="false">[1]414排序!F199</f>
        <v>717</v>
      </c>
      <c r="DM76" s="12" t="str">
        <f aca="false">[1]414排序!G199</f>
        <v>N/A</v>
      </c>
      <c r="DN76" s="12" t="n">
        <f aca="false">[1]414排序!H199</f>
        <v>76948</v>
      </c>
      <c r="DO76" s="12" t="n">
        <f aca="false">[1]414排序!I199</f>
        <v>1559</v>
      </c>
      <c r="DP76" s="12" t="n">
        <f aca="false">[1]414排序!J199</f>
        <v>1305</v>
      </c>
      <c r="DQ76" s="12" t="n">
        <f aca="false">[1]414排序!K199</f>
        <v>167</v>
      </c>
      <c r="DR76" s="12" t="n">
        <f aca="false">[1]414排序!L199</f>
        <v>367667</v>
      </c>
      <c r="DS76" s="12" t="n">
        <f aca="false">[1]414排序!M199</f>
        <v>5416</v>
      </c>
      <c r="DT76" s="12" t="n">
        <f aca="false">[1]414排序!C186</f>
        <v>10948</v>
      </c>
      <c r="DU76" s="12" t="n">
        <f aca="false">[1]414排序!D186</f>
        <v>465</v>
      </c>
      <c r="DV76" s="12" t="n">
        <f aca="false">[1]414排序!E186</f>
        <v>919</v>
      </c>
      <c r="DW76" s="12" t="n">
        <f aca="false">[1]414排序!F186</f>
        <v>20</v>
      </c>
      <c r="DX76" s="12" t="n">
        <f aca="false">[1]414排序!G186</f>
        <v>381</v>
      </c>
      <c r="DY76" s="12" t="n">
        <f aca="false">[1]414排序!H186</f>
        <v>9648</v>
      </c>
      <c r="DZ76" s="12" t="n">
        <f aca="false">[1]414排序!I186</f>
        <v>859</v>
      </c>
      <c r="EA76" s="12" t="n">
        <f aca="false">[1]414排序!J186</f>
        <v>1084</v>
      </c>
      <c r="EB76" s="12" t="n">
        <f aca="false">[1]414排序!K186</f>
        <v>91</v>
      </c>
      <c r="EC76" s="12" t="n">
        <f aca="false">[1]414排序!L186</f>
        <v>54700</v>
      </c>
      <c r="ED76" s="12" t="n">
        <f aca="false">[1]414排序!M186</f>
        <v>5416</v>
      </c>
      <c r="EE76" s="12" t="n">
        <f aca="false">[1]414排序!C138</f>
        <v>26551</v>
      </c>
      <c r="EF76" s="12" t="n">
        <f aca="false">[1]414排序!D138</f>
        <v>964</v>
      </c>
      <c r="EG76" s="12" t="n">
        <f aca="false">[1]414排序!E138</f>
        <v>2823</v>
      </c>
      <c r="EH76" s="12" t="n">
        <f aca="false">[1]414排序!F138</f>
        <v>86</v>
      </c>
      <c r="EI76" s="12" t="n">
        <f aca="false">[1]414排序!G138</f>
        <v>250</v>
      </c>
      <c r="EJ76" s="12" t="n">
        <f aca="false">[1]414排序!H138</f>
        <v>23478</v>
      </c>
      <c r="EK76" s="12" t="n">
        <f aca="false">[1]414排序!I138</f>
        <v>1358</v>
      </c>
      <c r="EL76" s="12" t="n">
        <f aca="false">[1]414排序!J138</f>
        <v>1550</v>
      </c>
      <c r="EM76" s="12" t="n">
        <f aca="false">[1]414排序!K138</f>
        <v>165</v>
      </c>
      <c r="EN76" s="12" t="n">
        <f aca="false">[1]414排序!L138</f>
        <v>115992</v>
      </c>
      <c r="EO76" s="12" t="n">
        <f aca="false">[1]414排序!M138</f>
        <v>6769</v>
      </c>
      <c r="EP76" s="12" t="n">
        <f aca="false">[1]414排序!C145</f>
        <v>6565</v>
      </c>
      <c r="EQ76" s="12" t="n">
        <f aca="false">[1]414排序!D145</f>
        <v>80</v>
      </c>
      <c r="ER76" s="12" t="n">
        <f aca="false">[1]414排序!E145</f>
        <v>134</v>
      </c>
      <c r="ES76" s="12" t="n">
        <f aca="false">[1]414排序!F145</f>
        <v>6</v>
      </c>
      <c r="ET76" s="12" t="n">
        <f aca="false">[1]414排序!G145</f>
        <v>32</v>
      </c>
      <c r="EU76" s="12" t="n">
        <f aca="false">[1]414排序!H145</f>
        <v>6399</v>
      </c>
      <c r="EV76" s="12" t="n">
        <f aca="false">[1]414排序!I145</f>
        <v>59</v>
      </c>
      <c r="EW76" s="12" t="n">
        <f aca="false">[1]414排序!J145</f>
        <v>1211</v>
      </c>
      <c r="EX76" s="12" t="n">
        <f aca="false">[1]414排序!K145</f>
        <v>25</v>
      </c>
      <c r="EY76" s="12" t="n">
        <f aca="false">[1]414排序!L145</f>
        <v>127305</v>
      </c>
      <c r="EZ76" s="12" t="n">
        <f aca="false">[1]414排序!M145</f>
        <v>23483</v>
      </c>
      <c r="FA76" s="12" t="n">
        <f aca="false">[1]414排序!C53</f>
        <v>6318</v>
      </c>
      <c r="FB76" s="12" t="n">
        <f aca="false">[1]414排序!D53</f>
        <v>144</v>
      </c>
      <c r="FC76" s="12" t="n">
        <f aca="false">[1]414排序!E53</f>
        <v>285</v>
      </c>
      <c r="FD76" s="12" t="n">
        <f aca="false">[1]414排序!F53</f>
        <v>12</v>
      </c>
      <c r="FE76" s="12" t="n">
        <f aca="false">[1]414排序!G53</f>
        <v>2235</v>
      </c>
      <c r="FF76" s="12" t="n">
        <f aca="false">[1]414排序!H53</f>
        <v>3798</v>
      </c>
      <c r="FG76" s="12" t="n">
        <f aca="false">[1]414排序!I53</f>
        <v>100</v>
      </c>
      <c r="FH76" s="12" t="n">
        <f aca="false">[1]414排序!J53</f>
        <v>1091</v>
      </c>
      <c r="FI76" s="12" t="n">
        <f aca="false">[1]414排序!K53</f>
        <v>49</v>
      </c>
      <c r="FJ76" s="12" t="n">
        <f aca="false">[1]414排序!L53</f>
        <v>72099</v>
      </c>
      <c r="FK76" s="12" t="n">
        <f aca="false">[1]414排序!M53</f>
        <v>12448</v>
      </c>
      <c r="FL76" s="12" t="n">
        <f aca="false">[1]414排序!C20</f>
        <v>30589</v>
      </c>
      <c r="FM76" s="12" t="n">
        <f aca="false">[1]414排序!D20</f>
        <v>942</v>
      </c>
      <c r="FN76" s="12" t="n">
        <f aca="false">[1]414排序!E20</f>
        <v>3903</v>
      </c>
      <c r="FO76" s="12" t="n">
        <f aca="false">[1]414排序!F20</f>
        <v>303</v>
      </c>
      <c r="FP76" s="12" t="n">
        <f aca="false">[1]414排序!G20</f>
        <v>6707</v>
      </c>
      <c r="FQ76" s="12" t="n">
        <f aca="false">[1]414排序!H20</f>
        <v>19979</v>
      </c>
      <c r="FR76" s="12" t="n">
        <f aca="false">[1]414排序!I20</f>
        <v>1234</v>
      </c>
      <c r="FS76" s="12" t="n">
        <f aca="false">[1]414排序!J20</f>
        <v>2639</v>
      </c>
      <c r="FT76" s="12" t="n">
        <f aca="false">[1]414排序!K20</f>
        <v>337</v>
      </c>
      <c r="FU76" s="12" t="n">
        <f aca="false">[1]414排序!L20</f>
        <v>102151</v>
      </c>
      <c r="FV76" s="12" t="n">
        <f aca="false">[1]414排序!M20</f>
        <v>8814</v>
      </c>
      <c r="FW76" s="12" t="n">
        <f aca="false">[1]414排序!C13</f>
        <v>14041</v>
      </c>
      <c r="FX76" s="12" t="n">
        <f aca="false">[1]414排序!D13</f>
        <v>96</v>
      </c>
      <c r="FY76" s="12" t="n">
        <f aca="false">[1]414排序!E13</f>
        <v>368</v>
      </c>
      <c r="FZ76" s="12" t="n">
        <f aca="false">[1]414排序!F13</f>
        <v>18</v>
      </c>
      <c r="GA76" s="12" t="n">
        <f aca="false">[1]414排序!G13</f>
        <v>7343</v>
      </c>
      <c r="GB76" s="12" t="n">
        <f aca="false">[1]414排序!H13</f>
        <v>6330</v>
      </c>
      <c r="GC76" s="12" t="n">
        <f aca="false">[1]414排序!I13</f>
        <v>239</v>
      </c>
      <c r="GD76" s="12" t="n">
        <f aca="false">[1]414排序!J13</f>
        <v>1559</v>
      </c>
      <c r="GE76" s="12" t="n">
        <f aca="false">[1]414排序!K13</f>
        <v>41</v>
      </c>
      <c r="GF76" s="12" t="n">
        <f aca="false">[1]414排序!L13</f>
        <v>148412</v>
      </c>
      <c r="GG76" s="12" t="n">
        <f aca="false">[1]414排序!M13</f>
        <v>16479</v>
      </c>
      <c r="GH76" s="12" t="n">
        <f aca="false">[1]414排序!C156</f>
        <v>3231</v>
      </c>
      <c r="GI76" s="12" t="n">
        <f aca="false">[1]414排序!D156</f>
        <v>252</v>
      </c>
      <c r="GJ76" s="12" t="n">
        <f aca="false">[1]414排序!E156</f>
        <v>7</v>
      </c>
      <c r="GK76" s="12" t="n">
        <f aca="false">[1]414排序!F156</f>
        <v>0</v>
      </c>
      <c r="GL76" s="12" t="n">
        <f aca="false">[1]414排序!G156</f>
        <v>334</v>
      </c>
      <c r="GM76" s="12" t="n">
        <f aca="false">[1]414排序!H156</f>
        <v>2890</v>
      </c>
      <c r="GN76" s="12" t="n">
        <f aca="false">[1]414排序!I156</f>
        <v>37</v>
      </c>
      <c r="GO76" s="12" t="n">
        <f aca="false">[1]414排序!J156</f>
        <v>1121</v>
      </c>
      <c r="GP76" s="12" t="n">
        <f aca="false">[1]414排序!K156</f>
        <v>2</v>
      </c>
      <c r="GQ76" s="12" t="n">
        <f aca="false">[1]414排序!L156</f>
        <v>50828</v>
      </c>
      <c r="GR76" s="12" t="n">
        <f aca="false">[1]414排序!M156</f>
        <v>17642</v>
      </c>
      <c r="GS76" s="12" t="n">
        <f aca="false">[1]414排序!C16</f>
        <v>1361</v>
      </c>
      <c r="GT76" s="12" t="n">
        <f aca="false">[1]414排序!D16</f>
        <v>225</v>
      </c>
      <c r="GU76" s="12" t="n">
        <f aca="false">[1]414排序!E16</f>
        <v>6</v>
      </c>
      <c r="GV76" s="12" t="n">
        <f aca="false">[1]414排序!F16</f>
        <v>0</v>
      </c>
      <c r="GW76" s="12" t="n">
        <f aca="false">[1]414排序!G16</f>
        <v>591</v>
      </c>
      <c r="GX76" s="12" t="n">
        <f aca="false">[1]414排序!H16</f>
        <v>764</v>
      </c>
      <c r="GY76" s="12" t="n">
        <f aca="false">[1]414排序!I16</f>
        <v>4</v>
      </c>
      <c r="GZ76" s="12" t="n">
        <f aca="false">[1]414排序!J16</f>
        <v>800</v>
      </c>
      <c r="HA76" s="12" t="n">
        <f aca="false">[1]414排序!K16</f>
        <v>4</v>
      </c>
      <c r="HB76" s="12" t="n">
        <f aca="false">[1]414排序!L16</f>
        <v>67327</v>
      </c>
      <c r="HC76" s="12" t="n">
        <f aca="false">[1]414排序!M16</f>
        <v>39567</v>
      </c>
      <c r="HD76" s="12" t="n">
        <f aca="false">[1]414排序!C173</f>
        <v>2918</v>
      </c>
      <c r="HE76" s="12" t="n">
        <f aca="false">[1]414排序!D173</f>
        <v>386</v>
      </c>
      <c r="HF76" s="12" t="n">
        <f aca="false">[1]414排序!E173</f>
        <v>9</v>
      </c>
      <c r="HG76" s="12" t="n">
        <f aca="false">[1]414排序!F173</f>
        <v>1</v>
      </c>
      <c r="HH76" s="12" t="n">
        <f aca="false">[1]414排序!G173</f>
        <v>586</v>
      </c>
      <c r="HI76" s="12" t="n">
        <f aca="false">[1]414排序!H173</f>
        <v>2323</v>
      </c>
      <c r="HJ76" s="12" t="n">
        <f aca="false">[1]414排序!I173</f>
        <v>29</v>
      </c>
      <c r="HK76" s="12" t="n">
        <f aca="false">[1]414排序!J173</f>
        <v>499</v>
      </c>
      <c r="HL76" s="12" t="n">
        <f aca="false">[1]414排序!K173</f>
        <v>2</v>
      </c>
      <c r="HM76" s="12" t="n">
        <f aca="false">[1]414排序!L173</f>
        <v>72680</v>
      </c>
      <c r="HN76" s="12" t="n">
        <f aca="false">[1]414排序!M173</f>
        <v>12423</v>
      </c>
      <c r="HO76" s="12" t="n">
        <f aca="false">[1]414排序!C118</f>
        <v>4817</v>
      </c>
      <c r="HP76" s="12" t="n">
        <f aca="false">[1]414排序!D118</f>
        <v>134</v>
      </c>
      <c r="HQ76" s="12" t="n">
        <f aca="false">[1]414排序!E118</f>
        <v>77</v>
      </c>
      <c r="HR76" s="12" t="n">
        <f aca="false">[1]414排序!F118</f>
        <v>1</v>
      </c>
      <c r="HS76" s="12" t="n">
        <f aca="false">[1]414排序!G118</f>
        <v>2276</v>
      </c>
      <c r="HT76" s="12" t="n">
        <f aca="false">[1]414排序!H118</f>
        <v>2464</v>
      </c>
      <c r="HU76" s="12" t="n">
        <f aca="false">[1]414排序!I118</f>
        <v>66</v>
      </c>
      <c r="HV76" s="12" t="n">
        <f aca="false">[1]414排序!J118</f>
        <v>149</v>
      </c>
      <c r="HW76" s="12" t="n">
        <f aca="false">[1]414排序!K118</f>
        <v>2</v>
      </c>
      <c r="HX76" s="12" t="n">
        <f aca="false">[1]414排序!L118</f>
        <v>81730</v>
      </c>
      <c r="HY76" s="12" t="n">
        <f aca="false">[1]414排序!M118</f>
        <v>2525</v>
      </c>
      <c r="HZ76" s="118"/>
      <c r="IA76" s="82" t="n">
        <v>43935</v>
      </c>
      <c r="IB76" s="12" t="n">
        <f aca="false">[1]414排序!C154</f>
        <v>6934</v>
      </c>
      <c r="IC76" s="12" t="n">
        <f aca="false">[1]414排序!D154</f>
        <v>260</v>
      </c>
      <c r="ID76" s="12" t="n">
        <f aca="false">[1]414排序!E154</f>
        <v>245</v>
      </c>
      <c r="IE76" s="12" t="n">
        <f aca="false">[1]414排序!F154</f>
        <v>13</v>
      </c>
      <c r="IF76" s="12" t="n">
        <f aca="false">[1]414排序!G154</f>
        <v>487</v>
      </c>
      <c r="IG76" s="12" t="n">
        <f aca="false">[1]414排序!H154</f>
        <v>6202</v>
      </c>
      <c r="IH76" s="12" t="n">
        <f aca="false">[1]414排序!I154</f>
        <v>160</v>
      </c>
      <c r="II76" s="12" t="n">
        <f aca="false">[1]414排序!J154</f>
        <v>183</v>
      </c>
      <c r="IJ76" s="12" t="n">
        <f aca="false">[1]414排序!K154</f>
        <v>6</v>
      </c>
      <c r="IK76" s="12" t="n">
        <f aca="false">[1]414排序!L154</f>
        <v>143630</v>
      </c>
      <c r="IL76" s="12" t="n">
        <f aca="false">[1]414排序!M154</f>
        <v>3795</v>
      </c>
      <c r="IM76" s="8" t="n">
        <f aca="false">[1]414排序!C43</f>
        <v>7525</v>
      </c>
      <c r="IN76" s="8" t="n">
        <f aca="false">[1]414排序!D43</f>
        <v>312</v>
      </c>
      <c r="IO76" s="8" t="n">
        <f aca="false">[1]414排序!E43</f>
        <v>82</v>
      </c>
      <c r="IP76" s="8" t="n">
        <f aca="false">[1]414排序!F43</f>
        <v>2</v>
      </c>
      <c r="IQ76" s="8" t="n">
        <f aca="false">[1]414排序!G43</f>
        <v>2367</v>
      </c>
      <c r="IR76" s="8" t="n">
        <f aca="false">[1]414排序!H43</f>
        <v>5076</v>
      </c>
      <c r="IS76" s="8" t="n">
        <f aca="false">[1]414排序!I43</f>
        <v>387</v>
      </c>
      <c r="IT76" s="8" t="n">
        <f aca="false">[1]414排序!J43</f>
        <v>394</v>
      </c>
      <c r="IU76" s="8" t="n">
        <f aca="false">[1]414排序!K43</f>
        <v>4</v>
      </c>
      <c r="IV76" s="8" t="n">
        <f aca="false">[1]414排序!L43</f>
        <v>85035</v>
      </c>
      <c r="IW76" s="8" t="n">
        <f aca="false">[1]414排序!M43</f>
        <v>4448</v>
      </c>
      <c r="IX76" s="8" t="n">
        <f aca="false">[1]414排序!C168</f>
        <v>4934</v>
      </c>
      <c r="IY76" s="8" t="n">
        <f aca="false">[1]414排序!D168</f>
        <v>472</v>
      </c>
      <c r="IZ76" s="8" t="n">
        <f aca="false">[1]414排序!E168</f>
        <v>65</v>
      </c>
      <c r="JA76" s="8" t="n">
        <f aca="false">[1]414排序!F168</f>
        <v>6</v>
      </c>
      <c r="JB76" s="8" t="n">
        <f aca="false">[1]414排序!G168</f>
        <v>805</v>
      </c>
      <c r="JC76" s="8" t="n">
        <f aca="false">[1]414排序!H168</f>
        <v>4064</v>
      </c>
      <c r="JD76" s="8" t="n">
        <f aca="false">[1]414排序!I168</f>
        <v>59</v>
      </c>
      <c r="JE76" s="8" t="n">
        <f aca="false">[1]414排序!J168</f>
        <v>142</v>
      </c>
      <c r="JF76" s="8" t="n">
        <f aca="false">[1]414排序!K168</f>
        <v>2</v>
      </c>
      <c r="JG76" s="8" t="n">
        <f aca="false">[1]414排序!L168</f>
        <v>115585</v>
      </c>
      <c r="JH76" s="8" t="n">
        <f aca="false">[1]414排序!M168</f>
        <v>3320</v>
      </c>
      <c r="JI76" s="8" t="n">
        <f aca="false">[1]414排序!C93</f>
        <v>4557</v>
      </c>
      <c r="JJ76" s="8" t="n">
        <f aca="false">[1]414排序!D93</f>
        <v>316</v>
      </c>
      <c r="JK76" s="8" t="n">
        <f aca="false">[1]414排序!E93</f>
        <v>399</v>
      </c>
      <c r="JL76" s="8" t="n">
        <f aca="false">[1]414排序!F93</f>
        <v>26</v>
      </c>
      <c r="JM76" s="8" t="n">
        <f aca="false">[1]414排序!G93</f>
        <v>380</v>
      </c>
      <c r="JN76" s="8" t="n">
        <f aca="false">[1]414排序!H93</f>
        <v>3778</v>
      </c>
      <c r="JO76" s="8" t="n">
        <f aca="false">[1]414排序!I93</f>
        <v>0</v>
      </c>
      <c r="JP76" s="8" t="n">
        <f aca="false">[1]414排序!J93</f>
        <v>17</v>
      </c>
      <c r="JQ76" s="8" t="n">
        <f aca="false">[1]414排序!K93</f>
        <v>1</v>
      </c>
      <c r="JR76" s="8" t="n">
        <f aca="false">[1]414排序!L93</f>
        <v>27075</v>
      </c>
      <c r="JS76" s="8" t="n">
        <f aca="false">[1]414排序!M93</f>
        <v>99</v>
      </c>
      <c r="JT76" s="8" t="n">
        <f aca="false">[1]414排序!C92</f>
        <v>10453</v>
      </c>
      <c r="JU76" s="8" t="n">
        <f aca="false">[1]414排序!D92</f>
        <v>1248</v>
      </c>
      <c r="JV76" s="8" t="n">
        <f aca="false">[1]414排序!E92</f>
        <v>358</v>
      </c>
      <c r="JW76" s="8" t="n">
        <f aca="false">[1]414排序!F92</f>
        <v>27</v>
      </c>
      <c r="JX76" s="8" t="n">
        <f aca="false">[1]414排序!G92</f>
        <v>1181</v>
      </c>
      <c r="JY76" s="8" t="n">
        <f aca="false">[1]414排序!H92</f>
        <v>8914</v>
      </c>
      <c r="JZ76" s="8" t="n">
        <f aca="false">[1]414排序!I92</f>
        <v>0</v>
      </c>
      <c r="KA76" s="8" t="n">
        <f aca="false">[1]414排序!J92</f>
        <v>8</v>
      </c>
      <c r="KB76" s="37" t="n">
        <f aca="false">[1]414排序!K92</f>
        <v>0.3</v>
      </c>
      <c r="KC76" s="8" t="n">
        <f aca="false">[1]414排序!L92</f>
        <v>189111</v>
      </c>
      <c r="KD76" s="8" t="n">
        <f aca="false">[1]414排序!M92</f>
        <v>137</v>
      </c>
      <c r="KE76" s="8" t="n">
        <f aca="false">[1]414排序!C152</f>
        <v>9784</v>
      </c>
      <c r="KF76" s="8" t="n">
        <f aca="false">[1]414排序!D152</f>
        <v>2265</v>
      </c>
      <c r="KG76" s="8" t="n">
        <f aca="false">[1]414排序!E152</f>
        <v>216</v>
      </c>
      <c r="KH76" s="8" t="n">
        <f aca="false">[1]414排序!F152</f>
        <v>23</v>
      </c>
      <c r="KI76" s="8" t="n">
        <f aca="false">[1]414排序!G152</f>
        <v>2642</v>
      </c>
      <c r="KJ76" s="8" t="n">
        <f aca="false">[1]414排序!H152</f>
        <v>6926</v>
      </c>
      <c r="KK76" s="8" t="n">
        <f aca="false">[1]414排序!I152</f>
        <v>134</v>
      </c>
      <c r="KL76" s="8" t="n">
        <f aca="false">[1]414排序!J152</f>
        <v>297</v>
      </c>
      <c r="KM76" s="8" t="n">
        <f aca="false">[1]414排序!K152</f>
        <v>7</v>
      </c>
      <c r="KN76" s="8" t="n">
        <f aca="false">[1]414排序!L152</f>
        <v>87116</v>
      </c>
      <c r="KO76" s="8" t="n">
        <f aca="false">[1]414排序!M152</f>
        <v>2642</v>
      </c>
      <c r="KP76" s="8" t="n">
        <f aca="false">[1]414排序!C153</f>
        <v>4932</v>
      </c>
      <c r="KQ76" s="8" t="n">
        <f aca="false">[1]414排序!D153</f>
        <v>284</v>
      </c>
      <c r="KR76" s="8" t="n">
        <f aca="false">[1]414排序!E153</f>
        <v>315</v>
      </c>
      <c r="KS76" s="8" t="n">
        <f aca="false">[1]414排序!F153</f>
        <v>18</v>
      </c>
      <c r="KT76" s="8" t="n">
        <f aca="false">[1]414排序!G153</f>
        <v>242</v>
      </c>
      <c r="KU76" s="8" t="n">
        <f aca="false">[1]414排序!H153</f>
        <v>4375</v>
      </c>
      <c r="KV76" s="8" t="n">
        <f aca="false">[1]414排序!I153</f>
        <v>1</v>
      </c>
      <c r="KW76" s="8" t="n">
        <f aca="false">[1]414排序!J153</f>
        <v>45</v>
      </c>
      <c r="KX76" s="8" t="n">
        <f aca="false">[1]414排序!K153</f>
        <v>3</v>
      </c>
      <c r="KY76" s="8" t="n">
        <f aca="false">[1]414排序!L153</f>
        <v>33814</v>
      </c>
      <c r="KZ76" s="8" t="n">
        <f aca="false">[1]414排序!M153</f>
        <v>309</v>
      </c>
      <c r="LA76" s="8" t="n">
        <f aca="false">[1]414排序!C159</f>
        <v>18328</v>
      </c>
      <c r="LB76" s="8" t="n">
        <f aca="false">[1]414排序!D159</f>
        <v>2558</v>
      </c>
      <c r="LC76" s="8" t="n">
        <f aca="false">[1]414排序!E159</f>
        <v>148</v>
      </c>
      <c r="LD76" s="8" t="n">
        <f aca="false">[1]414排序!F159</f>
        <v>18</v>
      </c>
      <c r="LE76" s="8" t="n">
        <f aca="false">[1]414排序!G159</f>
        <v>1470</v>
      </c>
      <c r="LF76" s="8" t="n">
        <f aca="false">[1]414排序!H159</f>
        <v>16710</v>
      </c>
      <c r="LG76" s="8" t="n">
        <f aca="false">[1]414排序!I159</f>
        <v>8</v>
      </c>
      <c r="LH76" s="8" t="n">
        <f aca="false">[1]414排序!J159</f>
        <v>126</v>
      </c>
      <c r="LI76" s="8" t="n">
        <f aca="false">[1]414排序!K159</f>
        <v>1</v>
      </c>
      <c r="LJ76" s="8" t="n">
        <f aca="false">[1]414排序!L159</f>
        <v>1300000</v>
      </c>
      <c r="LK76" s="8" t="n">
        <f aca="false">[1]414排序!M159</f>
        <v>8908</v>
      </c>
      <c r="LL76" s="8" t="n">
        <f aca="false">[1]414排序!C147</f>
        <v>5496</v>
      </c>
      <c r="LM76" s="8" t="n">
        <f aca="false">[1]414排序!D147</f>
        <v>266</v>
      </c>
      <c r="LN76" s="8" t="n">
        <f aca="false">[1]414排序!E147</f>
        <v>93</v>
      </c>
      <c r="LO76" s="8" t="n">
        <f aca="false">[1]414排序!F147</f>
        <v>2</v>
      </c>
      <c r="LP76" s="8" t="n">
        <f aca="false">[1]414排序!G147</f>
        <v>1095</v>
      </c>
      <c r="LQ76" s="8" t="n">
        <f aca="false">[1]414排序!H147</f>
        <v>4308</v>
      </c>
      <c r="LR76" s="8" t="n">
        <f aca="false">[1]414排序!I147</f>
        <v>44</v>
      </c>
      <c r="LS76" s="8" t="n">
        <f aca="false">[1]414排序!J147</f>
        <v>25</v>
      </c>
      <c r="LT76" s="8" t="n">
        <f aca="false">[1]414排序!K147</f>
        <v>0.4</v>
      </c>
      <c r="LU76" s="8" t="n">
        <f aca="false">[1]414排序!L147</f>
        <v>65114</v>
      </c>
      <c r="LV76" s="8" t="n">
        <f aca="false">[1]414排序!M147</f>
        <v>295</v>
      </c>
      <c r="LW76" s="8" t="n">
        <f aca="false">[1]414排序!C129</f>
        <v>17</v>
      </c>
      <c r="LX76" s="8" t="n">
        <f aca="false">[1]414排序!D129</f>
        <v>1</v>
      </c>
      <c r="LY76" s="8" t="n">
        <f aca="false">[1]414排序!E129</f>
        <v>0</v>
      </c>
      <c r="LZ76" s="8" t="n">
        <f aca="false">[1]414排序!F129</f>
        <v>0</v>
      </c>
      <c r="MA76" s="8" t="n">
        <f aca="false">[1]414排序!G129</f>
        <v>4</v>
      </c>
      <c r="MB76" s="8" t="n">
        <f aca="false">[1]414排序!H129</f>
        <v>13</v>
      </c>
      <c r="MC76" s="8" t="n">
        <f aca="false">[1]414排序!I129</f>
        <v>0</v>
      </c>
      <c r="MD76" s="8" t="n">
        <f aca="false">[1]414排序!J129</f>
        <v>5</v>
      </c>
      <c r="ME76" s="8" t="n">
        <f aca="false">[1]414排序!K129</f>
        <v>0</v>
      </c>
      <c r="MF76" s="8" t="n">
        <f aca="false">[1]414排序!L129</f>
        <v>0</v>
      </c>
      <c r="MG76" s="8" t="n">
        <f aca="false">[1]414排序!M129</f>
        <v>0</v>
      </c>
      <c r="MH76" s="8" t="n">
        <f aca="false">[1]414排序!C135</f>
        <v>62</v>
      </c>
      <c r="MI76" s="8" t="n">
        <f aca="false">[1]414排序!D135</f>
        <v>21</v>
      </c>
      <c r="MJ76" s="8" t="n">
        <f aca="false">[1]414排序!E135</f>
        <v>4</v>
      </c>
      <c r="MK76" s="8" t="n">
        <f aca="false">[1]414排序!F135</f>
        <v>0</v>
      </c>
      <c r="ML76" s="8" t="n">
        <f aca="false">[1]414排序!G135</f>
        <v>2</v>
      </c>
      <c r="MM76" s="8" t="n">
        <f aca="false">[1]414排序!H135</f>
        <v>56</v>
      </c>
      <c r="MN76" s="8" t="n">
        <f aca="false">[1]414排序!I135</f>
        <v>0</v>
      </c>
      <c r="MO76" s="8" t="n">
        <f aca="false">[1]414排序!J135</f>
        <v>1</v>
      </c>
      <c r="MP76" s="6" t="n">
        <f aca="false">[1]414排序!K135</f>
        <v>0.07</v>
      </c>
      <c r="MQ76" s="8" t="n">
        <f aca="false">[1]414排序!L135</f>
        <v>1406</v>
      </c>
      <c r="MR76" s="8" t="n">
        <f aca="false">[1]414排序!M135</f>
        <v>26</v>
      </c>
      <c r="MS76" s="8" t="n">
        <f aca="false">[1]414排序!C190</f>
        <v>2579</v>
      </c>
      <c r="MT76" s="8" t="n">
        <f aca="false">[1]414排序!D190</f>
        <v>28</v>
      </c>
      <c r="MU76" s="8" t="n">
        <f aca="false">[1]414排序!E190</f>
        <v>40</v>
      </c>
      <c r="MV76" s="8" t="n">
        <f aca="false">[1]414排序!F190</f>
        <v>2</v>
      </c>
      <c r="MW76" s="8" t="n">
        <f aca="false">[1]414排序!G190</f>
        <v>1288</v>
      </c>
      <c r="MX76" s="8" t="n">
        <f aca="false">[1]414排序!H190</f>
        <v>1251</v>
      </c>
      <c r="MY76" s="8" t="n">
        <f aca="false">[1]414排序!I190</f>
        <v>61</v>
      </c>
      <c r="MZ76" s="8" t="n">
        <f aca="false">[1]414排序!J190</f>
        <v>37</v>
      </c>
      <c r="NA76" s="8" t="n">
        <f aca="false">[1]414排序!K190</f>
        <v>0.6</v>
      </c>
      <c r="NB76" s="8" t="n">
        <f aca="false">[1]414排序!L190</f>
        <v>71860</v>
      </c>
      <c r="NC76" s="8" t="n">
        <f aca="false">[1]414排序!M190</f>
        <v>1030</v>
      </c>
      <c r="ND76" s="8" t="n">
        <f aca="false">[1]414排序!C108</f>
        <v>19</v>
      </c>
      <c r="NE76" s="8" t="n">
        <f aca="false">[1]414排序!D108</f>
        <v>0</v>
      </c>
      <c r="NF76" s="8" t="n">
        <f aca="false">[1]414排序!E108</f>
        <v>0</v>
      </c>
      <c r="NG76" s="8" t="n">
        <f aca="false">[1]414排序!F108</f>
        <v>0</v>
      </c>
      <c r="NH76" s="8" t="n">
        <f aca="false">[1]414排序!G108</f>
        <v>0</v>
      </c>
      <c r="NI76" s="8" t="n">
        <f aca="false">[1]414排序!H108</f>
        <v>19</v>
      </c>
      <c r="NJ76" s="8" t="n">
        <f aca="false">[1]414排序!I108</f>
        <v>0</v>
      </c>
      <c r="NK76" s="8" t="n">
        <f aca="false">[1]414排序!J108</f>
        <v>3</v>
      </c>
      <c r="NL76" s="8" t="n">
        <f aca="false">[1]414排序!K108</f>
        <v>0</v>
      </c>
      <c r="NM76" s="8" t="n">
        <f aca="false">[1]414排序!L108</f>
        <v>1140</v>
      </c>
      <c r="NN76" s="8" t="n">
        <f aca="false">[1]414排序!M108</f>
        <v>157</v>
      </c>
      <c r="NO76" s="8" t="n">
        <f aca="false">[1]414排序!C35</f>
        <v>122</v>
      </c>
      <c r="NP76" s="8" t="n">
        <f aca="false">[1]414排序!D35</f>
        <v>0</v>
      </c>
      <c r="NQ76" s="8" t="n">
        <f aca="false">[1]414排序!E35</f>
        <v>0</v>
      </c>
      <c r="NR76" s="8" t="n">
        <f aca="false">[1]414排序!F35</f>
        <v>0</v>
      </c>
      <c r="NS76" s="8" t="n">
        <f aca="false">[1]414排序!G35</f>
        <v>77</v>
      </c>
      <c r="NT76" s="8" t="n">
        <f aca="false">[1]414排序!H35</f>
        <v>45</v>
      </c>
      <c r="NU76" s="8" t="n">
        <f aca="false">[1]414排序!I35</f>
        <v>1</v>
      </c>
      <c r="NV76" s="8" t="n">
        <f aca="false">[1]414排序!J35</f>
        <v>7</v>
      </c>
      <c r="NW76" s="8" t="n">
        <f aca="false">[1]414排序!K35</f>
        <v>0</v>
      </c>
      <c r="NX76" s="8" t="n">
        <f aca="false">[1]414排序!L35</f>
        <v>5768</v>
      </c>
      <c r="NY76" s="8" t="n">
        <f aca="false">[1]414排序!M35</f>
        <v>345</v>
      </c>
      <c r="NZ76" s="8" t="n">
        <f aca="false">[1]414排序!C206</f>
        <v>265</v>
      </c>
      <c r="OA76" s="8" t="n">
        <f aca="false">[1]414排序!D206</f>
        <v>5</v>
      </c>
      <c r="OB76" s="8" t="n">
        <f aca="false">[1]414排序!E206</f>
        <v>0</v>
      </c>
      <c r="OC76" s="8" t="n">
        <f aca="false">[1]414排序!F206</f>
        <v>0</v>
      </c>
      <c r="OD76" s="8" t="n">
        <f aca="false">[1]414排序!G206</f>
        <v>146</v>
      </c>
      <c r="OE76" s="8" t="n">
        <f aca="false">[1]414排序!H206</f>
        <v>119</v>
      </c>
      <c r="OF76" s="8" t="n">
        <f aca="false">[1]414排序!I206</f>
        <v>8</v>
      </c>
      <c r="OG76" s="8" t="n">
        <f aca="false">[1]414排序!J206</f>
        <v>3</v>
      </c>
      <c r="OH76" s="8" t="n">
        <f aca="false">[1]414排序!K206</f>
        <v>0</v>
      </c>
      <c r="OI76" s="8" t="n">
        <f aca="false">[1]414排序!L206</f>
        <v>121821</v>
      </c>
      <c r="OJ76" s="8" t="n">
        <f aca="false">[1]414排序!M206</f>
        <v>1252</v>
      </c>
      <c r="OK76" s="8" t="n">
        <f aca="false">[1]414排序!C30</f>
        <v>136</v>
      </c>
      <c r="OL76" s="8" t="n">
        <f aca="false">[1]414排序!D30</f>
        <v>0</v>
      </c>
      <c r="OM76" s="8" t="n">
        <f aca="false">[1]414排序!E30</f>
        <v>1</v>
      </c>
      <c r="ON76" s="8" t="n">
        <f aca="false">[1]414排序!F30</f>
        <v>0</v>
      </c>
      <c r="OO76" s="8" t="n">
        <f aca="false">[1]414排序!G30</f>
        <v>107</v>
      </c>
      <c r="OP76" s="8" t="n">
        <f aca="false">[1]414排序!H30</f>
        <v>28</v>
      </c>
      <c r="OQ76" s="8" t="n">
        <f aca="false">[1]414排序!I30</f>
        <v>2</v>
      </c>
      <c r="OR76" s="8" t="n">
        <f aca="false">[1]414排序!J30</f>
        <v>311</v>
      </c>
      <c r="OS76" s="8" t="n">
        <f aca="false">[1]414排序!K30</f>
        <v>2</v>
      </c>
      <c r="OT76" s="8" t="n">
        <f aca="false">[1]414排序!L30</f>
        <v>10167</v>
      </c>
      <c r="OU76" s="8" t="n">
        <f aca="false">[1]414排序!M30</f>
        <v>23240</v>
      </c>
      <c r="OV76" s="8" t="n">
        <f aca="false">[1]414排序!C95</f>
        <v>1378</v>
      </c>
      <c r="OW76" s="8" t="n">
        <f aca="false">[1]414排序!D95</f>
        <v>26</v>
      </c>
      <c r="OX76" s="8" t="n">
        <f aca="false">[1]414排序!E95</f>
        <v>78</v>
      </c>
      <c r="OY76" s="8" t="n">
        <f aca="false">[1]414排序!F95</f>
        <v>2</v>
      </c>
      <c r="OZ76" s="8" t="n">
        <f aca="false">[1]414排序!G95</f>
        <v>717</v>
      </c>
      <c r="PA76" s="8" t="n">
        <f aca="false">[1]414排序!H95</f>
        <v>583</v>
      </c>
      <c r="PB76" s="8" t="n">
        <f aca="false">[1]414排序!I95</f>
        <v>0</v>
      </c>
      <c r="PC76" s="8" t="n">
        <f aca="false">[1]414排序!J95</f>
        <v>34</v>
      </c>
      <c r="PD76" s="8" t="n">
        <f aca="false">[1]414排序!K95</f>
        <v>2</v>
      </c>
      <c r="PE76" s="8" t="n">
        <f aca="false">[1]414排序!L95</f>
        <v>37791</v>
      </c>
      <c r="PF76" s="8" t="n">
        <f aca="false">[1]414排序!M95</f>
        <v>940</v>
      </c>
      <c r="PG76" s="2" t="n">
        <f aca="false">[1]414排序!C195</f>
        <v>61049</v>
      </c>
      <c r="PH76" s="2" t="n">
        <f aca="false">[1]414排序!D195</f>
        <v>4093</v>
      </c>
      <c r="PI76" s="2" t="n">
        <f aca="false">[1]414排序!E195</f>
        <v>1296</v>
      </c>
      <c r="PJ76" s="2" t="n">
        <f aca="false">[1]414排序!F195</f>
        <v>98</v>
      </c>
      <c r="PK76" s="2" t="n">
        <f aca="false">[1]414排序!G195</f>
        <v>3957</v>
      </c>
      <c r="PL76" s="2" t="n">
        <f aca="false">[1]414排序!H195</f>
        <v>55796</v>
      </c>
      <c r="PM76" s="2" t="n">
        <f aca="false">[1]414排序!I195</f>
        <v>1786</v>
      </c>
      <c r="PN76" s="2" t="n">
        <f aca="false">[1]414排序!J195</f>
        <v>724</v>
      </c>
      <c r="PO76" s="2" t="n">
        <f aca="false">[1]414排序!K195</f>
        <v>15</v>
      </c>
      <c r="PP76" s="2" t="n">
        <f aca="false">[1]414排序!L195</f>
        <v>410556</v>
      </c>
      <c r="PQ76" s="2" t="n">
        <f aca="false">[1]414排序!M195</f>
        <v>4868</v>
      </c>
      <c r="PR76" s="2" t="n">
        <f aca="false">[1]414排序!C188</f>
        <v>25</v>
      </c>
      <c r="PS76" s="2" t="n">
        <f aca="false">[1]414排序!D188</f>
        <v>0</v>
      </c>
      <c r="PT76" s="2" t="n">
        <f aca="false">[1]414排序!E188</f>
        <v>2</v>
      </c>
      <c r="PU76" s="2" t="n">
        <f aca="false">[1]414排序!F188</f>
        <v>0</v>
      </c>
      <c r="PV76" s="2" t="n">
        <f aca="false">[1]414排序!G188</f>
        <v>5</v>
      </c>
      <c r="PW76" s="2" t="n">
        <f aca="false">[1]414排序!H188</f>
        <v>18</v>
      </c>
      <c r="PX76" s="2" t="n">
        <f aca="false">[1]414排序!I188</f>
        <v>0</v>
      </c>
      <c r="PY76" s="2" t="n">
        <f aca="false">[1]414排序!J188</f>
        <v>1</v>
      </c>
      <c r="PZ76" s="2" t="n">
        <f aca="false">[1]414排序!K188</f>
        <v>0.1</v>
      </c>
      <c r="QA76" s="2" t="n">
        <f aca="false">[1]414排序!L188</f>
        <v>0</v>
      </c>
      <c r="QB76" s="2" t="n">
        <f aca="false">[1]414排序!M188</f>
        <v>0</v>
      </c>
      <c r="QC76" s="2" t="n">
        <f aca="false">[1]414排序!C103</f>
        <v>391</v>
      </c>
      <c r="QD76" s="2" t="n">
        <f aca="false">[1]414排序!D103</f>
        <v>2</v>
      </c>
      <c r="QE76" s="2" t="n">
        <f aca="false">[1]414排序!E103</f>
        <v>7</v>
      </c>
      <c r="QF76" s="2" t="n">
        <f aca="false">[1]414排序!F103</f>
        <v>0</v>
      </c>
      <c r="QG76" s="2" t="n">
        <f aca="false">[1]414排序!G103</f>
        <v>215</v>
      </c>
      <c r="QH76" s="2" t="n">
        <f aca="false">[1]414排序!H103</f>
        <v>169</v>
      </c>
      <c r="QI76" s="2" t="n">
        <f aca="false">[1]414排序!I103</f>
        <v>5</v>
      </c>
      <c r="QJ76" s="2" t="n">
        <f aca="false">[1]414排序!J103</f>
        <v>38</v>
      </c>
      <c r="QK76" s="2" t="n">
        <f aca="false">[1]414排序!K103</f>
        <v>0.7</v>
      </c>
      <c r="QL76" s="2" t="n">
        <f aca="false">[1]414排序!L103</f>
        <v>20500</v>
      </c>
      <c r="QM76" s="2" t="n">
        <f aca="false">[1]414排序!M103</f>
        <v>2009</v>
      </c>
      <c r="QN76" s="2" t="n">
        <f aca="false">[1]414排序!C110</f>
        <v>632</v>
      </c>
      <c r="QO76" s="2" t="n">
        <f aca="false">[1]414排序!D110</f>
        <v>2</v>
      </c>
      <c r="QP76" s="2" t="n">
        <f aca="false">[1]414排序!E110</f>
        <v>20</v>
      </c>
      <c r="QQ76" s="2" t="n">
        <f aca="false">[1]414排序!F110</f>
        <v>0</v>
      </c>
      <c r="QR76" s="2" t="n">
        <f aca="false">[1]414排序!G110</f>
        <v>80</v>
      </c>
      <c r="QS76" s="2" t="n">
        <f aca="false">[1]414排序!H110</f>
        <v>532</v>
      </c>
      <c r="QT76" s="2" t="n">
        <f aca="false">[1]414排序!I110</f>
        <v>34</v>
      </c>
      <c r="QU76" s="2" t="n">
        <f aca="false">[1]414排序!J110</f>
        <v>93</v>
      </c>
      <c r="QV76" s="2" t="n">
        <f aca="false">[1]414排序!K110</f>
        <v>3</v>
      </c>
      <c r="QW76" s="2" t="n">
        <f aca="false">[1]414排序!L110</f>
        <v>15408</v>
      </c>
      <c r="QX76" s="2" t="n">
        <f aca="false">[1]414排序!M110</f>
        <v>2257</v>
      </c>
      <c r="QY76" s="2" t="n">
        <f aca="false">[1]414排序!C98</f>
        <v>11586</v>
      </c>
      <c r="QZ76" s="2" t="n">
        <f aca="false">[1]414排序!D98</f>
        <v>441</v>
      </c>
      <c r="RA76" s="2" t="n">
        <f aca="false">[1]414排序!E98</f>
        <v>116</v>
      </c>
      <c r="RB76" s="2" t="n">
        <f aca="false">[1]414排序!F98</f>
        <v>13</v>
      </c>
      <c r="RC76" s="2" t="n">
        <f aca="false">[1]414排序!G98</f>
        <v>1855</v>
      </c>
      <c r="RD76" s="2" t="n">
        <f aca="false">[1]414排序!H98</f>
        <v>9615</v>
      </c>
      <c r="RE76" s="2" t="n">
        <f aca="false">[1]414排序!I98</f>
        <v>181</v>
      </c>
      <c r="RF76" s="2" t="n">
        <f aca="false">[1]414排序!J98</f>
        <v>1339</v>
      </c>
      <c r="RG76" s="2" t="n">
        <f aca="false">[1]414排序!K98</f>
        <v>13</v>
      </c>
      <c r="RH76" s="2" t="n">
        <f aca="false">[1]414排序!L98</f>
        <v>117339</v>
      </c>
      <c r="RI76" s="2" t="n">
        <f aca="false">[1]414排序!M98</f>
        <v>13557</v>
      </c>
      <c r="RJ76" s="2" t="n">
        <f aca="false">[1]414排序!C148</f>
        <v>308</v>
      </c>
      <c r="RK76" s="2" t="n">
        <f aca="false">[1]414排序!D148</f>
        <v>18</v>
      </c>
      <c r="RL76" s="2" t="n">
        <f aca="false">[1]414排序!E148</f>
        <v>2</v>
      </c>
      <c r="RM76" s="2" t="n">
        <f aca="false">[1]414排序!F148</f>
        <v>0</v>
      </c>
      <c r="RN76" s="2" t="n">
        <f aca="false">[1]414排序!G148</f>
        <v>58</v>
      </c>
      <c r="RO76" s="2" t="n">
        <f aca="false">[1]414排序!H148</f>
        <v>248</v>
      </c>
      <c r="RP76" s="2" t="n">
        <f aca="false">[1]414排序!I148</f>
        <v>0</v>
      </c>
      <c r="RQ76" s="2" t="n">
        <f aca="false">[1]414排序!J148</f>
        <v>60</v>
      </c>
      <c r="RR76" s="2" t="n">
        <f aca="false">[1]414排序!K148</f>
        <v>0.4</v>
      </c>
      <c r="RS76" s="2" t="n">
        <f aca="false">[1]414排序!L148</f>
        <v>17329</v>
      </c>
      <c r="RT76" s="2" t="n">
        <f aca="false">[1]414排序!M148</f>
        <v>3397</v>
      </c>
      <c r="RU76" s="2" t="n">
        <f aca="false">[1]414排序!C208</f>
        <v>1</v>
      </c>
      <c r="RV76" s="2" t="n">
        <f aca="false">[1]414排序!D208</f>
        <v>0</v>
      </c>
      <c r="RW76" s="2" t="n">
        <f aca="false">[1]414排序!E208</f>
        <v>0</v>
      </c>
      <c r="RX76" s="2" t="n">
        <f aca="false">[1]414排序!F208</f>
        <v>0</v>
      </c>
      <c r="RY76" s="2" t="n">
        <f aca="false">[1]414排序!G208</f>
        <v>0</v>
      </c>
      <c r="RZ76" s="2" t="n">
        <f aca="false">[1]414排序!H208</f>
        <v>1</v>
      </c>
      <c r="SA76" s="2" t="n">
        <f aca="false">[1]414排序!I208</f>
        <v>0</v>
      </c>
      <c r="SB76" s="2" t="n">
        <f aca="false">[1]414排序!J208</f>
        <v>0.03</v>
      </c>
      <c r="SC76" s="2" t="n">
        <f aca="false">[1]414排序!K208</f>
        <v>0</v>
      </c>
      <c r="SD76" s="2" t="n">
        <f aca="false">[1]414排序!L208</f>
        <v>0</v>
      </c>
      <c r="SE76" s="2" t="n">
        <f aca="false">[1]414排序!M208</f>
        <v>0</v>
      </c>
      <c r="SF76" s="2" t="n">
        <f aca="false">[1]414排序!C146</f>
        <v>727</v>
      </c>
      <c r="SG76" s="2" t="n">
        <f aca="false">[1]414排序!D146</f>
        <v>128</v>
      </c>
      <c r="SH76" s="2" t="n">
        <f aca="false">[1]414排序!E146</f>
        <v>4</v>
      </c>
      <c r="SI76" s="2" t="n">
        <f aca="false">[1]414排序!F146</f>
        <v>0</v>
      </c>
      <c r="SJ76" s="2" t="n">
        <f aca="false">[1]414排序!G146</f>
        <v>124</v>
      </c>
      <c r="SK76" s="2" t="n">
        <f aca="false">[1]414排序!H146</f>
        <v>599</v>
      </c>
      <c r="SL76" s="2" t="n">
        <f aca="false">[1]414排序!I146</f>
        <v>3</v>
      </c>
      <c r="SM76" s="2" t="n">
        <f aca="false">[1]414排序!J146</f>
        <v>142</v>
      </c>
      <c r="SN76" s="2" t="n">
        <f aca="false">[1]414排序!K146</f>
        <v>0.8</v>
      </c>
      <c r="SO76" s="2" t="n">
        <f aca="false">[1]414排序!L146</f>
        <v>0</v>
      </c>
      <c r="SP76" s="2" t="n">
        <f aca="false">[1]414排序!M146</f>
        <v>0</v>
      </c>
      <c r="SQ76" s="2" t="n">
        <f aca="false">[1]414排序!C197</f>
        <v>4521</v>
      </c>
      <c r="SR76" s="2" t="n">
        <f aca="false">[1]414排序!D197</f>
        <v>398</v>
      </c>
      <c r="SS76" s="2" t="n">
        <f aca="false">[1]414排序!E197</f>
        <v>25</v>
      </c>
      <c r="ST76" s="2" t="n">
        <f aca="false">[1]414排序!F197</f>
        <v>3</v>
      </c>
      <c r="SU76" s="2" t="n">
        <f aca="false">[1]414排序!G197</f>
        <v>852</v>
      </c>
      <c r="SV76" s="2" t="n">
        <f aca="false">[1]414排序!H197</f>
        <v>3644</v>
      </c>
      <c r="SW76" s="2" t="n">
        <f aca="false">[1]414排序!I197</f>
        <v>1</v>
      </c>
      <c r="SX76" s="2" t="n">
        <f aca="false">[1]414排序!J197</f>
        <v>457</v>
      </c>
      <c r="SY76" s="2" t="n">
        <f aca="false">[1]414排序!K197</f>
        <v>3</v>
      </c>
      <c r="SZ76" s="2" t="n">
        <f aca="false">[1]414排序!L197</f>
        <v>648195</v>
      </c>
      <c r="TA76" s="2" t="n">
        <f aca="false">[1]414排序!M197</f>
        <v>65538</v>
      </c>
      <c r="TB76" s="2" t="n">
        <f aca="false">[1]414排序!C106</f>
        <v>1300</v>
      </c>
      <c r="TC76" s="2" t="n">
        <f aca="false">[1]414排序!D106</f>
        <v>66</v>
      </c>
      <c r="TD76" s="2" t="n">
        <f aca="false">[1]414排序!E106</f>
        <v>2</v>
      </c>
      <c r="TE76" s="2" t="n">
        <f aca="false">[1]414排序!F106</f>
        <v>1</v>
      </c>
      <c r="TF76" s="2" t="n">
        <f aca="false">[1]414排序!G106</f>
        <v>150</v>
      </c>
      <c r="TG76" s="2" t="n">
        <f aca="false">[1]414排序!H106</f>
        <v>1148</v>
      </c>
      <c r="TH76" s="2" t="n">
        <f aca="false">[1]414排序!I106</f>
        <v>26</v>
      </c>
      <c r="TI76" s="2" t="n">
        <f aca="false">[1]414排序!J106</f>
        <v>304</v>
      </c>
      <c r="TJ76" s="2" t="n">
        <f aca="false">[1]414排序!K106</f>
        <v>0.5</v>
      </c>
      <c r="TK76" s="2" t="n">
        <f aca="false">[1]414排序!L106</f>
        <v>0</v>
      </c>
      <c r="TL76" s="2" t="n">
        <f aca="false">[1]414排序!M106</f>
        <v>0</v>
      </c>
      <c r="TM76" s="2" t="n">
        <f aca="false">[1]414排序!C80</f>
        <v>2145</v>
      </c>
      <c r="TN76" s="2" t="n">
        <f aca="false">[1]414排序!D80</f>
        <v>31</v>
      </c>
      <c r="TO76" s="2" t="n">
        <f aca="false">[1]414排序!E80</f>
        <v>99</v>
      </c>
      <c r="TP76" s="2" t="n">
        <f aca="false">[1]414排序!F80</f>
        <v>1</v>
      </c>
      <c r="TQ76" s="2" t="n">
        <f aca="false">[1]414排序!G80</f>
        <v>269</v>
      </c>
      <c r="TR76" s="2" t="n">
        <f aca="false">[1]414排序!H80</f>
        <v>1777</v>
      </c>
      <c r="TS76" s="2" t="n">
        <f aca="false">[1]414排序!I80</f>
        <v>73</v>
      </c>
      <c r="TT76" s="2" t="n">
        <f aca="false">[1]414排序!J80</f>
        <v>206</v>
      </c>
      <c r="TU76" s="2" t="n">
        <f aca="false">[1]414排序!K80</f>
        <v>9</v>
      </c>
      <c r="TV76" s="2" t="n">
        <f aca="false">[1]414排序!L80</f>
        <v>43417</v>
      </c>
      <c r="TW76" s="2" t="n">
        <f aca="false">[1]414排序!M80</f>
        <v>4165</v>
      </c>
      <c r="TX76" s="2" t="n">
        <f aca="false">[1]414排序!C51</f>
        <v>662</v>
      </c>
      <c r="TY76" s="2" t="n">
        <f aca="false">[1]414排序!D51</f>
        <v>29</v>
      </c>
      <c r="TZ76" s="2" t="n">
        <f aca="false">[1]414排序!E51</f>
        <v>12</v>
      </c>
      <c r="UA76" s="2" t="n">
        <f aca="false">[1]414排序!F51</f>
        <v>1</v>
      </c>
      <c r="UB76" s="2" t="n">
        <f aca="false">[1]414排序!G51</f>
        <v>65</v>
      </c>
      <c r="UC76" s="2" t="n">
        <f aca="false">[1]414排序!H51</f>
        <v>585</v>
      </c>
      <c r="UD76" s="2" t="n">
        <f aca="false">[1]414排序!I51</f>
        <v>8</v>
      </c>
      <c r="UE76" s="2" t="n">
        <f aca="false">[1]414排序!J51</f>
        <v>548</v>
      </c>
      <c r="UF76" s="2" t="n">
        <f aca="false">[1]414排序!K51</f>
        <v>10</v>
      </c>
      <c r="UG76" s="2" t="n">
        <f aca="false">[1]414排序!L51</f>
        <v>17923</v>
      </c>
      <c r="UH76" s="2" t="n">
        <f aca="false">[1]414排序!M51</f>
        <v>14845</v>
      </c>
      <c r="UT76" s="2" t="n">
        <f aca="false">[1]414排序!C17</f>
        <v>803</v>
      </c>
      <c r="UU76" s="2" t="n">
        <f aca="false">[1]414排序!D17</f>
        <v>182</v>
      </c>
      <c r="UV76" s="2" t="n">
        <f aca="false">[1]414排序!E17</f>
        <v>39</v>
      </c>
      <c r="UW76" s="2" t="n">
        <f aca="false">[1]414排序!F17</f>
        <v>5</v>
      </c>
      <c r="UX76" s="2" t="n">
        <f aca="false">[1]414排序!G17</f>
        <v>42</v>
      </c>
      <c r="UY76" s="2" t="n">
        <f aca="false">[1]414排序!H17</f>
        <v>722</v>
      </c>
      <c r="UZ76" s="2" t="n">
        <f aca="false">[1]414排序!I17</f>
        <v>1</v>
      </c>
      <c r="VA76" s="2" t="n">
        <f aca="false">[1]414排序!J17</f>
        <v>5</v>
      </c>
      <c r="VB76" s="2" t="n">
        <f aca="false">[1]414排序!K17</f>
        <v>0.2</v>
      </c>
      <c r="VC76" s="2" t="n">
        <f aca="false">[1]414排序!L17</f>
        <v>11223</v>
      </c>
      <c r="VD76" s="2" t="n">
        <f aca="false">[1]414排序!M17</f>
        <v>68</v>
      </c>
      <c r="VE76" s="2" t="n">
        <f aca="false">[1]414排序!C2</f>
        <v>665</v>
      </c>
      <c r="VF76" s="2" t="n">
        <f aca="false">[1]414排序!D2</f>
        <v>58</v>
      </c>
      <c r="VG76" s="2" t="n">
        <f aca="false">[1]414排序!E2</f>
        <v>21</v>
      </c>
      <c r="VH76" s="2" t="n">
        <f aca="false">[1]414排序!F2</f>
        <v>3</v>
      </c>
      <c r="VI76" s="2" t="n">
        <f aca="false">[1]414排序!G2</f>
        <v>32</v>
      </c>
      <c r="VJ76" s="2" t="n">
        <f aca="false">[1]414排序!H2</f>
        <v>612</v>
      </c>
      <c r="VK76" s="2" t="n">
        <f aca="false">[1]414排序!I2</f>
        <v>0</v>
      </c>
      <c r="VL76" s="2" t="n">
        <f aca="false">[1]414排序!J2</f>
        <v>17</v>
      </c>
      <c r="VM76" s="2" t="n">
        <f aca="false">[1]414排序!K2</f>
        <v>0.5</v>
      </c>
      <c r="VN76" s="2" t="n">
        <f aca="false">[1]414排序!L2</f>
        <v>0</v>
      </c>
      <c r="VO76" s="2" t="n">
        <f aca="false">[1]414排序!M2</f>
        <v>0</v>
      </c>
      <c r="VP76" s="2" t="n">
        <f aca="false">[1]414排序!C181</f>
        <v>217</v>
      </c>
      <c r="VQ76" s="2" t="n">
        <f aca="false">[1]414排序!D181</f>
        <v>7</v>
      </c>
      <c r="VR76" s="2" t="n">
        <f aca="false">[1]414排序!E181</f>
        <v>7</v>
      </c>
      <c r="VS76" s="2" t="n">
        <f aca="false">[1]414排序!F181</f>
        <v>0</v>
      </c>
      <c r="VT76" s="2" t="n">
        <f aca="false">[1]414排序!G181</f>
        <v>56</v>
      </c>
      <c r="VU76" s="2" t="n">
        <f aca="false">[1]414排序!H181</f>
        <v>154</v>
      </c>
      <c r="VV76" s="2" t="n">
        <f aca="false">[1]414排序!I181</f>
        <v>1</v>
      </c>
      <c r="VW76" s="2" t="n">
        <f aca="false">[1]414排序!J181</f>
        <v>10</v>
      </c>
      <c r="VX76" s="2" t="n">
        <f aca="false">[1]414排序!K181</f>
        <v>0.3</v>
      </c>
      <c r="VY76" s="2" t="n">
        <f aca="false">[1]414排序!L181</f>
        <v>4525</v>
      </c>
      <c r="VZ76" s="2" t="n">
        <f aca="false">[1]414排序!M181</f>
        <v>211</v>
      </c>
      <c r="WA76" s="2" t="n">
        <f aca="false">[1]414排序!C119</f>
        <v>20</v>
      </c>
      <c r="WB76" s="2" t="n">
        <f aca="false">[1]414排序!D119</f>
        <v>0</v>
      </c>
      <c r="WC76" s="2" t="n">
        <f aca="false">[1]414排序!E119</f>
        <v>0</v>
      </c>
      <c r="WD76" s="2" t="n">
        <f aca="false">[1]414排序!F119</f>
        <v>0</v>
      </c>
      <c r="WE76" s="2" t="n">
        <f aca="false">[1]414排序!G119</f>
        <v>14</v>
      </c>
      <c r="WF76" s="2" t="n">
        <f aca="false">[1]414排序!H119</f>
        <v>6</v>
      </c>
      <c r="WG76" s="2" t="n">
        <f aca="false">[1]414排序!I119</f>
        <v>0</v>
      </c>
      <c r="WH76" s="2" t="n">
        <f aca="false">[1]414排序!J119</f>
        <v>37</v>
      </c>
      <c r="WI76" s="2" t="n">
        <f aca="false">[1]414排序!K119</f>
        <v>0</v>
      </c>
      <c r="WJ76" s="2" t="n">
        <f aca="false">[1]414排序!L119</f>
        <v>0</v>
      </c>
      <c r="WK76" s="2" t="n">
        <f aca="false">[1]414排序!M119</f>
        <v>0</v>
      </c>
      <c r="WL76" s="2" t="n">
        <f aca="false">[1]414排序!C137</f>
        <v>14</v>
      </c>
      <c r="WM76" s="2" t="n">
        <f aca="false">[1]414排序!D137</f>
        <v>2</v>
      </c>
      <c r="WN76" s="2" t="n">
        <f aca="false">[1]414排序!E137</f>
        <v>0</v>
      </c>
      <c r="WO76" s="2" t="n">
        <f aca="false">[1]414排序!F137</f>
        <v>0</v>
      </c>
      <c r="WP76" s="2" t="n">
        <f aca="false">[1]414排序!G137</f>
        <v>1</v>
      </c>
      <c r="WQ76" s="2" t="n">
        <f aca="false">[1]414排序!H137</f>
        <v>13</v>
      </c>
      <c r="WR76" s="2" t="n">
        <f aca="false">[1]414排序!I137</f>
        <v>0</v>
      </c>
      <c r="WS76" s="2" t="n">
        <f aca="false">[1]414排序!J137</f>
        <v>0.5</v>
      </c>
      <c r="WT76" s="2" t="n">
        <f aca="false">[1]414排序!K137</f>
        <v>0</v>
      </c>
      <c r="WU76" s="2" t="n">
        <f aca="false">[1]414排序!L137</f>
        <v>5184</v>
      </c>
      <c r="WV76" s="2" t="n">
        <f aca="false">[1]414排序!M137</f>
        <v>178</v>
      </c>
      <c r="WW76" s="2" t="n">
        <f aca="false">[1]414排序!C24</f>
        <v>5</v>
      </c>
      <c r="WX76" s="2" t="n">
        <f aca="false">[1]414排序!D24</f>
        <v>0</v>
      </c>
      <c r="WY76" s="2" t="n">
        <f aca="false">[1]414排序!E24</f>
        <v>0</v>
      </c>
      <c r="WZ76" s="2" t="n">
        <f aca="false">[1]414排序!F24</f>
        <v>0</v>
      </c>
      <c r="XA76" s="2" t="n">
        <f aca="false">[1]414排序!G24</f>
        <v>2</v>
      </c>
      <c r="XB76" s="2" t="n">
        <f aca="false">[1]414排序!H24</f>
        <v>3</v>
      </c>
      <c r="XC76" s="2" t="n">
        <f aca="false">[1]414排序!I24</f>
        <v>0</v>
      </c>
      <c r="XD76" s="2" t="n">
        <f aca="false">[1]414排序!J24</f>
        <v>6</v>
      </c>
      <c r="XE76" s="2" t="n">
        <f aca="false">[1]414排序!K24</f>
        <v>0</v>
      </c>
      <c r="XF76" s="2" t="n">
        <f aca="false">[1]414排序!L24</f>
        <v>1166</v>
      </c>
      <c r="XG76" s="2" t="n">
        <f aca="false">[1]414排序!M24</f>
        <v>1511</v>
      </c>
      <c r="XH76" s="2" t="n">
        <f aca="false">[1]414排序!C104</f>
        <v>1091</v>
      </c>
      <c r="XI76" s="2" t="n">
        <f aca="false">[1]414排序!D104</f>
        <v>140</v>
      </c>
      <c r="XJ76" s="2" t="n">
        <f aca="false">[1]414排序!E104</f>
        <v>12</v>
      </c>
      <c r="XK76" s="2" t="n">
        <f aca="false">[1]414排序!F104</f>
        <v>2</v>
      </c>
      <c r="XL76" s="2" t="n">
        <f aca="false">[1]414排序!G104</f>
        <v>138</v>
      </c>
      <c r="XM76" s="2" t="n">
        <f aca="false">[1]414排序!H104</f>
        <v>941</v>
      </c>
      <c r="XN76" s="2" t="n">
        <f aca="false">[1]414排序!I104</f>
        <v>21</v>
      </c>
      <c r="XO76" s="2" t="n">
        <f aca="false">[1]414排序!J104</f>
        <v>58</v>
      </c>
      <c r="XP76" s="2" t="n">
        <f aca="false">[1]414排序!K104</f>
        <v>0.6</v>
      </c>
      <c r="XQ76" s="2" t="n">
        <f aca="false">[1]414排序!L104</f>
        <v>69304</v>
      </c>
      <c r="XR76" s="2" t="n">
        <f aca="false">[1]414排序!M104</f>
        <v>3691</v>
      </c>
      <c r="XS76" s="2" t="n">
        <f aca="false">[1]414排序!C203</f>
        <v>998</v>
      </c>
      <c r="XT76" s="2" t="n">
        <f aca="false">[1]414排序!D203</f>
        <v>133</v>
      </c>
      <c r="XU76" s="2" t="n">
        <f aca="false">[1]414排序!E203</f>
        <v>4</v>
      </c>
      <c r="XV76" s="2" t="n">
        <f aca="false">[1]414排序!F203</f>
        <v>0</v>
      </c>
      <c r="XW76" s="2" t="n">
        <f aca="false">[1]414排序!G203</f>
        <v>85</v>
      </c>
      <c r="XX76" s="2" t="n">
        <f aca="false">[1]414排序!H203</f>
        <v>909</v>
      </c>
      <c r="XY76" s="2" t="n">
        <f aca="false">[1]414排序!I203</f>
        <v>8</v>
      </c>
      <c r="XZ76" s="2" t="n">
        <f aca="false">[1]414排序!J203</f>
        <v>30</v>
      </c>
      <c r="YA76" s="2" t="n">
        <f aca="false">[1]414排序!K203</f>
        <v>0.1</v>
      </c>
      <c r="YB76" s="2" t="n">
        <f aca="false">[1]414排序!L203</f>
        <v>70000</v>
      </c>
      <c r="YC76" s="2" t="n">
        <f aca="false">[1]414排序!M203</f>
        <v>2091</v>
      </c>
      <c r="YZ76" s="2" t="n">
        <f aca="false">[1]414排序!C107</f>
        <v>419</v>
      </c>
      <c r="ZA76" s="2" t="n">
        <f aca="false">[1]414排序!D107</f>
        <v>42</v>
      </c>
      <c r="ZB76" s="2" t="n">
        <f aca="false">[1]414排序!E107</f>
        <v>5</v>
      </c>
      <c r="ZC76" s="2" t="n">
        <f aca="false">[1]414排序!F107</f>
        <v>0</v>
      </c>
      <c r="ZD76" s="2" t="n">
        <f aca="false">[1]414排序!G107</f>
        <v>67</v>
      </c>
      <c r="ZE76" s="2" t="n">
        <f aca="false">[1]414排序!H107</f>
        <v>347</v>
      </c>
      <c r="ZF76" s="2" t="n">
        <f aca="false">[1]414排序!I107</f>
        <v>5</v>
      </c>
      <c r="ZG76" s="2" t="n">
        <f aca="false">[1]414排序!J107</f>
        <v>64</v>
      </c>
      <c r="ZH76" s="2" t="n">
        <f aca="false">[1]414排序!K107</f>
        <v>0.8</v>
      </c>
      <c r="ZI76" s="2" t="n">
        <f aca="false">[1]414排序!L107</f>
        <v>9618</v>
      </c>
      <c r="ZJ76" s="2" t="n">
        <f aca="false">[1]414排序!M107</f>
        <v>1474</v>
      </c>
      <c r="ZK76" s="2" t="n">
        <f aca="false">[1]414排序!C200</f>
        <v>3102</v>
      </c>
      <c r="ZL76" s="2" t="n">
        <f aca="false">[1]414排序!D200</f>
        <v>325</v>
      </c>
      <c r="ZM76" s="2" t="n">
        <f aca="false">[1]414排序!E200</f>
        <v>93</v>
      </c>
      <c r="ZN76" s="2" t="n">
        <f aca="false">[1]414排序!F200</f>
        <v>10</v>
      </c>
      <c r="ZO76" s="2" t="n">
        <f aca="false">[1]414排序!G200</f>
        <v>97</v>
      </c>
      <c r="ZP76" s="2" t="n">
        <f aca="false">[1]414排序!H200</f>
        <v>2912</v>
      </c>
      <c r="ZQ76" s="2" t="n">
        <f aca="false">[1]414排序!I200</f>
        <v>45</v>
      </c>
      <c r="ZR76" s="2" t="n">
        <f aca="false">[1]414排序!J200</f>
        <v>71</v>
      </c>
      <c r="ZS76" s="2" t="n">
        <f aca="false">[1]414排序!K200</f>
        <v>2</v>
      </c>
      <c r="ZT76" s="2" t="n">
        <f aca="false">[1]414排序!L200</f>
        <v>32496</v>
      </c>
      <c r="ZU76" s="2" t="n">
        <f aca="false">[1]414排序!M200</f>
        <v>743</v>
      </c>
      <c r="ZV76" s="2" t="n">
        <f aca="false">[1]414排序!C19</f>
        <v>2919</v>
      </c>
      <c r="ZW76" s="2" t="n">
        <f aca="false">[1]414排序!D19</f>
        <v>341</v>
      </c>
      <c r="ZX76" s="2" t="n">
        <f aca="false">[1]414排序!E19</f>
        <v>29</v>
      </c>
      <c r="ZY76" s="2" t="n">
        <f aca="false">[1]414排序!F19</f>
        <v>3</v>
      </c>
      <c r="ZZ76" s="2" t="n">
        <f aca="false">[1]414排序!G19</f>
        <v>203</v>
      </c>
      <c r="AAA76" s="2" t="n">
        <f aca="false">[1]414排序!H19</f>
        <v>2687</v>
      </c>
      <c r="AAB76" s="2" t="n">
        <f aca="false">[1]414排序!I19</f>
        <v>55</v>
      </c>
      <c r="AAC76" s="2" t="n">
        <f aca="false">[1]414排序!J19</f>
        <v>309</v>
      </c>
      <c r="AAD76" s="2" t="n">
        <f aca="false">[1]414排序!K19</f>
        <v>3</v>
      </c>
      <c r="AAE76" s="2" t="n">
        <f aca="false">[1]414排序!L19</f>
        <v>68000</v>
      </c>
      <c r="AAF76" s="2" t="n">
        <f aca="false">[1]414排序!M19</f>
        <v>7196</v>
      </c>
      <c r="AAG76" s="2" t="n">
        <f aca="false">[1]414排序!C76</f>
        <v>272</v>
      </c>
      <c r="AAH76" s="2" t="n">
        <f aca="false">[1]414排序!D76</f>
        <v>15</v>
      </c>
      <c r="AAI76" s="2" t="n">
        <f aca="false">[1]414排序!E76</f>
        <v>3</v>
      </c>
      <c r="AAJ76" s="2" t="n">
        <f aca="false">[1]414排序!F76</f>
        <v>0</v>
      </c>
      <c r="AAK76" s="2" t="n">
        <f aca="false">[1]414排序!G76</f>
        <v>68</v>
      </c>
      <c r="AAL76" s="2" t="n">
        <f aca="false">[1]414排序!H76</f>
        <v>201</v>
      </c>
      <c r="AAM76" s="2" t="n">
        <f aca="false">[1]414排序!I76</f>
        <v>6</v>
      </c>
      <c r="AAN76" s="2" t="n">
        <f aca="false">[1]414排序!J76</f>
        <v>68</v>
      </c>
      <c r="AAO76" s="2" t="n">
        <f aca="false">[1]414排序!K76</f>
        <v>0.8</v>
      </c>
      <c r="AAP76" s="2" t="n">
        <f aca="false">[1]414排序!L76</f>
        <v>3271</v>
      </c>
      <c r="AAQ76" s="2" t="n">
        <f aca="false">[1]414排序!M76</f>
        <v>820</v>
      </c>
      <c r="AAR76" s="2" t="n">
        <f aca="false">[1]414排序!C14</f>
        <v>1148</v>
      </c>
      <c r="AAS76" s="2" t="n">
        <f aca="false">[1]414排序!D14</f>
        <v>50</v>
      </c>
      <c r="AAT76" s="2" t="n">
        <f aca="false">[1]414排序!E14</f>
        <v>12</v>
      </c>
      <c r="AAU76" s="2" t="n">
        <f aca="false">[1]414排序!F14</f>
        <v>1</v>
      </c>
      <c r="AAV76" s="2" t="n">
        <f aca="false">[1]414排序!G14</f>
        <v>289</v>
      </c>
      <c r="AAW76" s="2" t="n">
        <f aca="false">[1]414排序!H14</f>
        <v>847</v>
      </c>
      <c r="AAX76" s="2" t="n">
        <f aca="false">[1]414排序!I14</f>
        <v>25</v>
      </c>
      <c r="AAY76" s="2" t="n">
        <f aca="false">[1]414排序!J14</f>
        <v>113</v>
      </c>
      <c r="AAZ76" s="2" t="n">
        <f aca="false">[1]414排序!K14</f>
        <v>1</v>
      </c>
      <c r="ABA76" s="2" t="n">
        <f aca="false">[1]414排序!L14</f>
        <v>66677</v>
      </c>
      <c r="ABB76" s="2" t="n">
        <f aca="false">[1]414排序!M14</f>
        <v>6576</v>
      </c>
      <c r="ABC76" s="2" t="n">
        <f aca="false">[1]414排序!C10</f>
        <v>1039</v>
      </c>
      <c r="ABD76" s="2" t="n">
        <f aca="false">[1]414排序!D10</f>
        <v>26</v>
      </c>
      <c r="ABE76" s="2" t="n">
        <f aca="false">[1]414排序!E10</f>
        <v>14</v>
      </c>
      <c r="ABF76" s="2" t="n">
        <f aca="false">[1]414排序!F10</f>
        <v>1</v>
      </c>
      <c r="ABG76" s="2" t="n">
        <f aca="false">[1]414排序!G10</f>
        <v>211</v>
      </c>
      <c r="ABH76" s="2" t="n">
        <f aca="false">[1]414排序!H10</f>
        <v>814</v>
      </c>
      <c r="ABI76" s="2" t="n">
        <f aca="false">[1]414排序!I10</f>
        <v>30</v>
      </c>
      <c r="ABJ76" s="2" t="n">
        <f aca="false">[1]414排序!J10</f>
        <v>351</v>
      </c>
      <c r="ABK76" s="2" t="n">
        <f aca="false">[1]414排序!K10</f>
        <v>5</v>
      </c>
      <c r="ABL76" s="2" t="n">
        <f aca="false">[1]414排序!L10</f>
        <v>7631</v>
      </c>
      <c r="ABM76" s="2" t="n">
        <f aca="false">[1]414排序!M10</f>
        <v>2575</v>
      </c>
      <c r="ABN76" s="2" t="n">
        <f aca="false">[1]414排序!C127</f>
        <v>1712</v>
      </c>
      <c r="ABO76" s="2" t="n">
        <f aca="false">[1]414排序!D127</f>
        <v>50</v>
      </c>
      <c r="ABP76" s="2" t="n">
        <f aca="false">[1]414排序!E127</f>
        <v>35</v>
      </c>
      <c r="ABQ76" s="2" t="n">
        <f aca="false">[1]414排序!F127</f>
        <v>4</v>
      </c>
      <c r="ABR76" s="2" t="n">
        <f aca="false">[1]414排序!G127</f>
        <v>107</v>
      </c>
      <c r="ABS76" s="2" t="n">
        <f aca="false">[1]414排序!H127</f>
        <v>1570</v>
      </c>
      <c r="ABT76" s="2" t="n">
        <f aca="false">[1]414排序!I127</f>
        <v>80</v>
      </c>
      <c r="ABU76" s="2" t="n">
        <f aca="false">[1]414排序!J127</f>
        <v>424</v>
      </c>
      <c r="ABV76" s="2" t="n">
        <f aca="false">[1]414排序!K127</f>
        <v>9</v>
      </c>
      <c r="ABW76" s="2" t="n">
        <f aca="false">[1]414排序!L127</f>
        <v>6271</v>
      </c>
      <c r="ABX76" s="2" t="n">
        <f aca="false">[1]414排序!M127</f>
        <v>1555</v>
      </c>
      <c r="ABY76" s="2" t="n">
        <f aca="false">[1]414排序!C114</f>
        <v>1062</v>
      </c>
      <c r="ABZ76" s="2" t="n">
        <f aca="false">[1]414排序!D114</f>
        <v>9</v>
      </c>
      <c r="ACA76" s="2" t="n">
        <f aca="false">[1]414排序!E114</f>
        <v>24</v>
      </c>
      <c r="ACB76" s="2" t="n">
        <f aca="false">[1]414排序!F114</f>
        <v>1</v>
      </c>
      <c r="ACC76" s="2" t="n">
        <f aca="false">[1]414排序!G114</f>
        <v>101</v>
      </c>
      <c r="ACD76" s="2" t="n">
        <f aca="false">[1]414排序!H114</f>
        <v>937</v>
      </c>
      <c r="ACE76" s="2" t="n">
        <f aca="false">[1]414排序!I114</f>
        <v>14</v>
      </c>
      <c r="ACF76" s="2" t="n">
        <f aca="false">[1]414排序!J114</f>
        <v>390</v>
      </c>
      <c r="ACG76" s="2" t="n">
        <f aca="false">[1]414排序!K114</f>
        <v>9</v>
      </c>
      <c r="ACH76" s="2" t="n">
        <f aca="false">[1]414排序!L114</f>
        <v>41503</v>
      </c>
      <c r="ACI76" s="2" t="n">
        <f aca="false">[1]414排序!M114</f>
        <v>15246</v>
      </c>
      <c r="ACJ76" s="2" t="n">
        <f aca="false">[1]414排序!C64</f>
        <v>1332</v>
      </c>
      <c r="ACK76" s="2" t="n">
        <f aca="false">[1]414排序!D64</f>
        <v>23</v>
      </c>
      <c r="ACL76" s="2" t="n">
        <f aca="false">[1]414排序!E64</f>
        <v>28</v>
      </c>
      <c r="ACM76" s="2" t="n">
        <f aca="false">[1]414排序!F64</f>
        <v>3</v>
      </c>
      <c r="ACN76" s="2" t="n">
        <f aca="false">[1]414排序!G64</f>
        <v>102</v>
      </c>
      <c r="ACO76" s="2" t="n">
        <f aca="false">[1]414排序!H64</f>
        <v>1202</v>
      </c>
      <c r="ACP76" s="2" t="n">
        <f aca="false">[1]414排序!I64</f>
        <v>9</v>
      </c>
      <c r="ACQ76" s="2" t="n">
        <f aca="false">[1]414排序!J64</f>
        <v>1004</v>
      </c>
      <c r="ACR76" s="2" t="n">
        <f aca="false">[1]414排序!K64</f>
        <v>21</v>
      </c>
      <c r="ACS76" s="2" t="n">
        <f aca="false">[1]414排序!L64</f>
        <v>30764</v>
      </c>
      <c r="ACT76" s="2" t="n">
        <f aca="false">[1]414排序!M64</f>
        <v>23191</v>
      </c>
      <c r="ACU76" s="2" t="n">
        <f aca="false">[1]414排序!C109</f>
        <v>655</v>
      </c>
      <c r="ACV76" s="2" t="n">
        <f aca="false">[1]414排序!D109</f>
        <v>4</v>
      </c>
      <c r="ACW76" s="2" t="n">
        <f aca="false">[1]414排序!E109</f>
        <v>5</v>
      </c>
      <c r="ACX76" s="2" t="n">
        <f aca="false">[1]414排序!F109</f>
        <v>0</v>
      </c>
      <c r="ACY76" s="2" t="n">
        <f aca="false">[1]414排序!G109</f>
        <v>16</v>
      </c>
      <c r="ACZ76" s="2" t="n">
        <f aca="false">[1]414排序!H109</f>
        <v>634</v>
      </c>
      <c r="ADA76" s="2" t="n">
        <f aca="false">[1]414排序!I109</f>
        <v>2</v>
      </c>
      <c r="ADB76" s="2" t="n">
        <f aca="false">[1]414排序!J109</f>
        <v>347</v>
      </c>
      <c r="ADC76" s="2" t="n">
        <f aca="false">[1]414排序!K109</f>
        <v>3</v>
      </c>
      <c r="ADD76" s="2" t="n">
        <f aca="false">[1]414排序!L109</f>
        <v>28776</v>
      </c>
      <c r="ADE76" s="2" t="n">
        <f aca="false">[1]414排序!M109</f>
        <v>15256</v>
      </c>
      <c r="ADF76" s="2" t="n">
        <f aca="false">[1]414排序!C52</f>
        <v>6022</v>
      </c>
      <c r="ADG76" s="2" t="n">
        <f aca="false">[1]414排序!D52</f>
        <v>70</v>
      </c>
      <c r="ADH76" s="2" t="n">
        <f aca="false">[1]414排序!E52</f>
        <v>143</v>
      </c>
      <c r="ADI76" s="2" t="n">
        <f aca="false">[1]414排序!F52</f>
        <v>5</v>
      </c>
      <c r="ADJ76" s="2" t="n">
        <f aca="false">[1]414排序!G52</f>
        <v>519</v>
      </c>
      <c r="ADK76" s="2" t="n">
        <f aca="false">[1]414排序!H52</f>
        <v>5360</v>
      </c>
      <c r="ADL76" s="2" t="n">
        <f aca="false">[1]414排序!I52</f>
        <v>87</v>
      </c>
      <c r="ADM76" s="2" t="n">
        <f aca="false">[1]414排序!J52</f>
        <v>562</v>
      </c>
      <c r="ADN76" s="2" t="n">
        <f aca="false">[1]414排序!K52</f>
        <v>13</v>
      </c>
      <c r="ADO76" s="2" t="n">
        <f aca="false">[1]414排序!L52</f>
        <v>128359</v>
      </c>
      <c r="ADP76" s="2" t="n">
        <f aca="false">[1]414排序!M52</f>
        <v>11986</v>
      </c>
      <c r="ADQ76" s="2" t="n">
        <f aca="false">[1]414排序!C175</f>
        <v>769</v>
      </c>
      <c r="ADR76" s="2" t="n">
        <f aca="false">[1]414排序!D175</f>
        <v>27</v>
      </c>
      <c r="ADS76" s="2" t="n">
        <f aca="false">[1]414排序!E175</f>
        <v>2</v>
      </c>
      <c r="ADT76" s="2" t="n">
        <f aca="false">[1]414排序!F175</f>
        <v>0</v>
      </c>
      <c r="ADU76" s="2" t="n">
        <f aca="false">[1]414排序!G175</f>
        <v>107</v>
      </c>
      <c r="ADV76" s="2" t="n">
        <f aca="false">[1]414排序!H175</f>
        <v>660</v>
      </c>
      <c r="ADW76" s="2" t="n">
        <f aca="false">[1]414排序!I175</f>
        <v>5</v>
      </c>
      <c r="ADX76" s="2" t="n">
        <f aca="false">[1]414排序!J175</f>
        <v>141</v>
      </c>
      <c r="ADY76" s="2" t="n">
        <f aca="false">[1]414排序!K175</f>
        <v>0.4</v>
      </c>
      <c r="ADZ76" s="2" t="n">
        <f aca="false">[1]414排序!L175</f>
        <v>28750</v>
      </c>
      <c r="AEA76" s="2" t="n">
        <f aca="false">[1]414排序!M175</f>
        <v>5266</v>
      </c>
      <c r="AEB76" s="2" t="n">
        <f aca="false">[1]414排序!C90</f>
        <v>1458</v>
      </c>
      <c r="AEC76" s="2" t="n">
        <f aca="false">[1]414排序!D90</f>
        <v>48</v>
      </c>
      <c r="AED76" s="2" t="n">
        <f aca="false">[1]414排序!E90</f>
        <v>109</v>
      </c>
      <c r="AEE76" s="2" t="n">
        <f aca="false">[1]414排序!F90</f>
        <v>10</v>
      </c>
      <c r="AEF76" s="2" t="n">
        <f aca="false">[1]414排序!G90</f>
        <v>120</v>
      </c>
      <c r="AEG76" s="2" t="n">
        <f aca="false">[1]414排序!H90</f>
        <v>1229</v>
      </c>
      <c r="AEH76" s="2" t="n">
        <f aca="false">[1]414排序!I90</f>
        <v>58</v>
      </c>
      <c r="AEI76" s="2" t="n">
        <f aca="false">[1]414排序!J90</f>
        <v>151</v>
      </c>
      <c r="AEJ76" s="2" t="n">
        <f aca="false">[1]414排序!K90</f>
        <v>11</v>
      </c>
      <c r="AEK76" s="2" t="n">
        <f aca="false">[1]414排序!L90</f>
        <v>34819</v>
      </c>
      <c r="AEL76" s="2" t="n">
        <f aca="false">[1]414排序!M90</f>
        <v>3604</v>
      </c>
      <c r="AEM76" s="2" t="n">
        <f aca="false">[1]414排序!C176</f>
        <v>1212</v>
      </c>
      <c r="AEN76" s="2" t="n">
        <f aca="false">[1]414排序!D176</f>
        <v>7</v>
      </c>
      <c r="AEO76" s="2" t="n">
        <f aca="false">[1]414排序!E176</f>
        <v>55</v>
      </c>
      <c r="AEP76" s="2" t="n">
        <f aca="false">[1]414排序!F176</f>
        <v>2</v>
      </c>
      <c r="AEQ76" s="2" t="n">
        <f aca="false">[1]414排序!G176</f>
        <v>152</v>
      </c>
      <c r="AER76" s="2" t="n">
        <f aca="false">[1]414排序!H176</f>
        <v>1005</v>
      </c>
      <c r="AES76" s="2" t="n">
        <f aca="false">[1]414排序!I176</f>
        <v>34</v>
      </c>
      <c r="AET76" s="2" t="n">
        <f aca="false">[1]414排序!J176</f>
        <v>583</v>
      </c>
      <c r="AEU76" s="2" t="n">
        <f aca="false">[1]414排序!K176</f>
        <v>26</v>
      </c>
      <c r="AEV76" s="2" t="n">
        <f aca="false">[1]414排序!L176</f>
        <v>35405</v>
      </c>
      <c r="AEW76" s="2" t="n">
        <f aca="false">[1]414排序!M176</f>
        <v>17030</v>
      </c>
      <c r="AEX76" s="2" t="n">
        <f aca="false">[1]414排序!C48</f>
        <v>1650</v>
      </c>
      <c r="AEY76" s="2" t="n">
        <f aca="false">[1]414排序!D48</f>
        <v>50</v>
      </c>
      <c r="AEZ76" s="2" t="n">
        <f aca="false">[1]414排序!E48</f>
        <v>25</v>
      </c>
      <c r="AFA76" s="2" t="n">
        <f aca="false">[1]414排序!F48</f>
        <v>2</v>
      </c>
      <c r="AFB76" s="2" t="n">
        <f aca="false">[1]414排序!G48</f>
        <v>400</v>
      </c>
      <c r="AFC76" s="2" t="n">
        <f aca="false">[1]414排序!H48</f>
        <v>1225</v>
      </c>
      <c r="AFD76" s="2" t="n">
        <f aca="false">[1]414排序!I48</f>
        <v>34</v>
      </c>
      <c r="AFE76" s="2" t="n">
        <f aca="false">[1]414排序!J48</f>
        <v>402</v>
      </c>
      <c r="AFF76" s="2" t="n">
        <f aca="false">[1]414排序!K48</f>
        <v>6</v>
      </c>
      <c r="AFG76" s="2" t="n">
        <f aca="false">[1]414排序!L48</f>
        <v>17790</v>
      </c>
      <c r="AFH76" s="2" t="n">
        <f aca="false">[1]414排序!M48</f>
        <v>4333</v>
      </c>
      <c r="AFI76" s="2" t="n">
        <f aca="false">[1]414排序!C26</f>
        <v>1037</v>
      </c>
      <c r="AFJ76" s="2" t="n">
        <f aca="false">[1]414排序!D26</f>
        <v>33</v>
      </c>
      <c r="AFK76" s="2" t="n">
        <f aca="false">[1]414排序!E26</f>
        <v>39</v>
      </c>
      <c r="AFL76" s="2" t="n">
        <f aca="false">[1]414排序!F26</f>
        <v>0</v>
      </c>
      <c r="AFM76" s="2" t="n">
        <f aca="false">[1]414排序!G26</f>
        <v>206</v>
      </c>
      <c r="AFN76" s="2" t="n">
        <f aca="false">[1]414排序!H26</f>
        <v>792</v>
      </c>
      <c r="AFO76" s="2" t="n">
        <f aca="false">[1]414排序!I26</f>
        <v>4</v>
      </c>
      <c r="AFP76" s="2" t="n">
        <f aca="false">[1]414排序!J26</f>
        <v>316</v>
      </c>
      <c r="AFQ76" s="2" t="n">
        <f aca="false">[1]414排序!K26</f>
        <v>12</v>
      </c>
      <c r="AFR76" s="2" t="n">
        <f aca="false">[1]414排序!L26</f>
        <v>11612</v>
      </c>
      <c r="AFS76" s="2" t="n">
        <f aca="false">[1]414排序!M26</f>
        <v>3539</v>
      </c>
      <c r="AFT76" s="2" t="n">
        <f aca="false">[1]414排序!C130</f>
        <v>274</v>
      </c>
      <c r="AFU76" s="2" t="n">
        <f aca="false">[1]414排序!D130</f>
        <v>2</v>
      </c>
      <c r="AFV76" s="2" t="n">
        <f aca="false">[1]414排序!E130</f>
        <v>3</v>
      </c>
      <c r="AFW76" s="2" t="n">
        <f aca="false">[1]414排序!F130</f>
        <v>0</v>
      </c>
      <c r="AFX76" s="2" t="n">
        <f aca="false">[1]414排序!G130</f>
        <v>5</v>
      </c>
      <c r="AFY76" s="2" t="n">
        <f aca="false">[1]414排序!H130</f>
        <v>266</v>
      </c>
      <c r="AFZ76" s="2" t="n">
        <f aca="false">[1]414排序!I130</f>
        <v>7</v>
      </c>
      <c r="AGA76" s="2" t="n">
        <f aca="false">[1]414排序!J130</f>
        <v>436</v>
      </c>
      <c r="AGB76" s="2" t="n">
        <f aca="false">[1]414排序!K130</f>
        <v>5</v>
      </c>
      <c r="AGC76" s="2" t="n">
        <f aca="false">[1]414排序!L130</f>
        <v>2869</v>
      </c>
      <c r="AGD76" s="2" t="n">
        <f aca="false">[1]414排序!M130</f>
        <v>4568</v>
      </c>
      <c r="AGE76" s="2" t="n">
        <f aca="false">[1]414排序!C170</f>
        <v>4054</v>
      </c>
      <c r="AGF76" s="2" t="n">
        <f aca="false">[1]414排序!D170</f>
        <v>424</v>
      </c>
      <c r="AGG76" s="2" t="n">
        <f aca="false">[1]414排序!E170</f>
        <v>85</v>
      </c>
      <c r="AGH76" s="2" t="n">
        <f aca="false">[1]414排序!F170</f>
        <v>5</v>
      </c>
      <c r="AGI76" s="2" t="n">
        <f aca="false">[1]414排序!G170</f>
        <v>400</v>
      </c>
      <c r="AGJ76" s="2" t="n">
        <f aca="false">[1]414排序!H170</f>
        <v>3569</v>
      </c>
      <c r="AGK76" s="2" t="n">
        <f aca="false">[1]414排序!I170</f>
        <v>138</v>
      </c>
      <c r="AGL76" s="2" t="n">
        <f aca="false">[1]414排序!J170</f>
        <v>464</v>
      </c>
      <c r="AGM76" s="2" t="n">
        <f aca="false">[1]414排序!K170</f>
        <v>10</v>
      </c>
      <c r="AGN76" s="2" t="n">
        <f aca="false">[1]414排序!L170</f>
        <v>20958</v>
      </c>
      <c r="AGO76" s="2" t="n">
        <f aca="false">[1]414排序!M170</f>
        <v>2399</v>
      </c>
      <c r="AGP76" s="2" t="n">
        <f aca="false">[1]414排序!C158</f>
        <v>6633</v>
      </c>
      <c r="AGQ76" s="2" t="n">
        <f aca="false">[1]414排序!D158</f>
        <v>333</v>
      </c>
      <c r="AGR76" s="2" t="n">
        <f aca="false">[1]414排序!E158</f>
        <v>331</v>
      </c>
      <c r="AGS76" s="2" t="n">
        <f aca="false">[1]414排序!F158</f>
        <v>15</v>
      </c>
      <c r="AGT76" s="2" t="n">
        <f aca="false">[1]414排序!G158</f>
        <v>914</v>
      </c>
      <c r="AGU76" s="2" t="n">
        <f aca="false">[1]414排序!H158</f>
        <v>5388</v>
      </c>
      <c r="AGV76" s="2" t="n">
        <f aca="false">[1]414排序!I158</f>
        <v>231</v>
      </c>
      <c r="AGW76" s="2" t="n">
        <f aca="false">[1]414排序!J158</f>
        <v>345</v>
      </c>
      <c r="AGX76" s="2" t="n">
        <f aca="false">[1]414排序!K158</f>
        <v>17</v>
      </c>
      <c r="AGY76" s="2" t="n">
        <f aca="false">[1]414排序!L158</f>
        <v>67204</v>
      </c>
      <c r="AGZ76" s="2" t="n">
        <f aca="false">[1]414排序!M158</f>
        <v>3493</v>
      </c>
      <c r="AHA76" s="2" t="n">
        <f aca="false">[1]414排序!C31</f>
        <v>685</v>
      </c>
      <c r="AHB76" s="2" t="n">
        <f aca="false">[1]414排序!D31</f>
        <v>10</v>
      </c>
      <c r="AHC76" s="2" t="n">
        <f aca="false">[1]414排序!E31</f>
        <v>32</v>
      </c>
      <c r="AHD76" s="2" t="n">
        <f aca="false">[1]414排序!F31</f>
        <v>3</v>
      </c>
      <c r="AHE76" s="2" t="n">
        <f aca="false">[1]414排序!G31</f>
        <v>71</v>
      </c>
      <c r="AHF76" s="2" t="n">
        <f aca="false">[1]414排序!H31</f>
        <v>582</v>
      </c>
      <c r="AHG76" s="2" t="n">
        <f aca="false">[1]414排序!I31</f>
        <v>36</v>
      </c>
      <c r="AHH76" s="2" t="n">
        <f aca="false">[1]414排序!J31</f>
        <v>99</v>
      </c>
      <c r="AHI76" s="2" t="n">
        <f aca="false">[1]414排序!K31</f>
        <v>5</v>
      </c>
      <c r="AHJ76" s="2" t="n">
        <f aca="false">[1]414排序!L31</f>
        <v>18502</v>
      </c>
      <c r="AHK76" s="2" t="n">
        <f aca="false">[1]414排序!M31</f>
        <v>2663</v>
      </c>
      <c r="AHL76" s="2" t="n">
        <f aca="false">[1]414排序!C144</f>
        <v>854</v>
      </c>
      <c r="AHM76" s="2" t="n">
        <f aca="false">[1]414排序!D144</f>
        <v>26</v>
      </c>
      <c r="AHN76" s="2" t="n">
        <f aca="false">[1]414排序!E144</f>
        <v>38</v>
      </c>
      <c r="AHO76" s="2" t="n">
        <f aca="false">[1]414排序!F144</f>
        <v>4</v>
      </c>
      <c r="AHP76" s="2" t="n">
        <f aca="false">[1]414排序!G144</f>
        <v>44</v>
      </c>
      <c r="AHQ76" s="2" t="n">
        <f aca="false">[1]414排序!H144</f>
        <v>772</v>
      </c>
      <c r="AHR76" s="2" t="n">
        <f aca="false">[1]414排序!I144</f>
        <v>15</v>
      </c>
      <c r="AHS76" s="2" t="n">
        <f aca="false">[1]414排序!J144</f>
        <v>410</v>
      </c>
      <c r="AHT76" s="2" t="n">
        <f aca="false">[1]414排序!K144</f>
        <v>18</v>
      </c>
      <c r="AHU76" s="2" t="n">
        <f aca="false">[1]414排序!L144</f>
        <v>8552</v>
      </c>
      <c r="AHV76" s="2" t="n">
        <f aca="false">[1]414排序!M144</f>
        <v>4105</v>
      </c>
      <c r="AHW76" s="2" t="n">
        <f aca="false">[1]414排序!C3</f>
        <v>467</v>
      </c>
      <c r="AHX76" s="2" t="n">
        <f aca="false">[1]414排序!D3</f>
        <v>21</v>
      </c>
      <c r="AHY76" s="2" t="n">
        <f aca="false">[1]414排序!E3</f>
        <v>23</v>
      </c>
      <c r="AHZ76" s="2" t="n">
        <f aca="false">[1]414排序!F3</f>
        <v>0</v>
      </c>
      <c r="AIA76" s="2" t="n">
        <f aca="false">[1]414排序!G3</f>
        <v>232</v>
      </c>
      <c r="AIB76" s="2" t="n">
        <f aca="false">[1]414排序!H3</f>
        <v>212</v>
      </c>
      <c r="AIC76" s="2" t="n">
        <f aca="false">[1]414排序!I3</f>
        <v>7</v>
      </c>
      <c r="AID76" s="2" t="n">
        <f aca="false">[1]414排序!J3</f>
        <v>162</v>
      </c>
      <c r="AIE76" s="2" t="n">
        <f aca="false">[1]414排序!K3</f>
        <v>8</v>
      </c>
      <c r="AIF76" s="2" t="n">
        <f aca="false">[1]414排序!L3</f>
        <v>4070</v>
      </c>
      <c r="AIG76" s="2" t="n">
        <f aca="false">[1]414排序!M3</f>
        <v>1414</v>
      </c>
      <c r="AIH76" s="2" t="n">
        <f aca="false">[1]414排序!C37</f>
        <v>25552</v>
      </c>
      <c r="AII76" s="2" t="n">
        <f aca="false">[1]414排序!D37</f>
        <v>1260</v>
      </c>
      <c r="AIJ76" s="2" t="n">
        <f aca="false">[1]414排序!E37</f>
        <v>767</v>
      </c>
      <c r="AIK76" s="2" t="n">
        <f aca="false">[1]414排序!F37</f>
        <v>54</v>
      </c>
      <c r="AIL76" s="2" t="n">
        <f aca="false">[1]414排序!G37</f>
        <v>7666</v>
      </c>
      <c r="AIM76" s="2" t="n">
        <f aca="false">[1]414排序!H37</f>
        <v>17119</v>
      </c>
      <c r="AIN76" s="2" t="n">
        <f aca="false">[1]414排序!I37</f>
        <v>557</v>
      </c>
      <c r="AIO76" s="2" t="n">
        <f aca="false">[1]414排序!J37</f>
        <v>677</v>
      </c>
      <c r="AIP76" s="2" t="n">
        <f aca="false">[1]414排序!K37</f>
        <v>20</v>
      </c>
      <c r="AIQ76" s="2" t="n">
        <f aca="false">[1]414排序!L37</f>
        <v>422200</v>
      </c>
      <c r="AIR76" s="2" t="n">
        <f aca="false">[1]414排序!M37</f>
        <v>11186</v>
      </c>
      <c r="AIS76" s="2" t="n">
        <f aca="false">[1]414排序!C28</f>
        <v>23430</v>
      </c>
      <c r="AIT76" s="2" t="n">
        <f aca="false">[1]414排序!D28</f>
        <v>1261</v>
      </c>
      <c r="AIU76" s="2" t="n">
        <f aca="false">[1]414排序!E28</f>
        <v>1328</v>
      </c>
      <c r="AIV76" s="2" t="n">
        <f aca="false">[1]414排序!F28</f>
        <v>105</v>
      </c>
      <c r="AIW76" s="2" t="n">
        <f aca="false">[1]414排序!G28</f>
        <v>173</v>
      </c>
      <c r="AIX76" s="2" t="n">
        <f aca="false">[1]414排序!H28</f>
        <v>21929</v>
      </c>
      <c r="AIY76" s="2" t="n">
        <f aca="false">[1]414排序!I28</f>
        <v>296</v>
      </c>
      <c r="AIZ76" s="2" t="n">
        <f aca="false">[1]414排序!J28</f>
        <v>110</v>
      </c>
      <c r="AJA76" s="2" t="n">
        <f aca="false">[1]414排序!K28</f>
        <v>6</v>
      </c>
      <c r="AJB76" s="2" t="n">
        <f aca="false">[1]414排序!L28</f>
        <v>62985</v>
      </c>
      <c r="AJC76" s="2" t="n">
        <f aca="false">[1]414排序!M28</f>
        <v>296</v>
      </c>
      <c r="AJD76" s="2" t="n">
        <f aca="false">[1]414排序!C155</f>
        <v>16934</v>
      </c>
      <c r="AJE76" s="2" t="n">
        <f aca="false">[1]414排序!D155</f>
        <v>349</v>
      </c>
      <c r="AJF76" s="2" t="n">
        <f aca="false">[1]414排序!E155</f>
        <v>535</v>
      </c>
      <c r="AJG76" s="2" t="n">
        <f aca="false">[1]414排序!F155</f>
        <v>31</v>
      </c>
      <c r="AJH76" s="2" t="n">
        <f aca="false">[1]414排序!G155</f>
        <v>277</v>
      </c>
      <c r="AJI76" s="2" t="n">
        <f aca="false">[1]414排序!H155</f>
        <v>16122</v>
      </c>
      <c r="AJJ76" s="2" t="n">
        <f aca="false">[1]414排序!I155</f>
        <v>188</v>
      </c>
      <c r="AJK76" s="2" t="n">
        <f aca="false">[1]414排序!J155</f>
        <v>1661</v>
      </c>
      <c r="AJL76" s="2" t="n">
        <f aca="false">[1]414排序!K155</f>
        <v>52</v>
      </c>
      <c r="AJM76" s="2" t="n">
        <f aca="false">[1]414排序!L155</f>
        <v>182707</v>
      </c>
      <c r="AJN76" s="2" t="n">
        <f aca="false">[1]414排序!M155</f>
        <v>17918</v>
      </c>
      <c r="AJO76" s="2" t="n">
        <f aca="false">[1]414排序!C12</f>
        <v>6359</v>
      </c>
      <c r="AJP76" s="2" t="n">
        <f aca="false">[1]414排序!D12</f>
        <v>46</v>
      </c>
      <c r="AJQ76" s="2" t="n">
        <f aca="false">[1]414排序!E12</f>
        <v>61</v>
      </c>
      <c r="AJR76" s="2" t="n">
        <f aca="false">[1]414排序!F12</f>
        <v>2</v>
      </c>
      <c r="AJS76" s="2" t="n">
        <f aca="false">[1]414排序!G12</f>
        <v>3494</v>
      </c>
      <c r="AJT76" s="2" t="n">
        <f aca="false">[1]414排序!H12</f>
        <v>2804</v>
      </c>
      <c r="AJU76" s="2" t="n">
        <f aca="false">[1]414排序!I12</f>
        <v>79</v>
      </c>
      <c r="AJV76" s="2" t="n">
        <f aca="false">[1]414排序!J12</f>
        <v>249</v>
      </c>
      <c r="AJW76" s="2" t="n">
        <f aca="false">[1]414排序!K12</f>
        <v>2</v>
      </c>
      <c r="AJX76" s="2" t="n">
        <f aca="false">[1]414排序!L12</f>
        <v>362136</v>
      </c>
      <c r="AJY76" s="2" t="n">
        <f aca="false">[1]414排序!M12</f>
        <v>14201</v>
      </c>
      <c r="AJZ76" s="2" t="n">
        <f aca="false">[1]414排序!C96</f>
        <v>10647</v>
      </c>
      <c r="AKA76" s="2" t="n">
        <f aca="false">[1]414排序!D96</f>
        <v>992</v>
      </c>
      <c r="AKB76" s="2" t="n">
        <f aca="false">[1]414排序!E96</f>
        <v>365</v>
      </c>
      <c r="AKC76" s="2" t="n">
        <f aca="false">[1]414排序!F96</f>
        <v>31</v>
      </c>
      <c r="AKD76" s="2" t="n">
        <f aca="false">[1]414排序!G96</f>
        <v>25</v>
      </c>
      <c r="AKE76" s="2" t="n">
        <f aca="false">[1]414排序!H96</f>
        <v>10257</v>
      </c>
      <c r="AKF76" s="2" t="n">
        <f aca="false">[1]414排序!I96</f>
        <v>194</v>
      </c>
      <c r="AKG76" s="2" t="n">
        <f aca="false">[1]414排序!J96</f>
        <v>2156</v>
      </c>
      <c r="AKH76" s="2" t="n">
        <f aca="false">[1]414排序!K96</f>
        <v>74</v>
      </c>
      <c r="AKI76" s="2" t="n">
        <f aca="false">[1]414排序!L96</f>
        <v>72000</v>
      </c>
      <c r="AKJ76" s="2" t="n">
        <f aca="false">[1]414排序!M96</f>
        <v>14581</v>
      </c>
      <c r="AKK76" s="2" t="n">
        <f aca="false">[1]414排序!C59</f>
        <v>7529</v>
      </c>
      <c r="AKL76" s="2" t="n">
        <f aca="false">[1]414排序!D59</f>
        <v>63</v>
      </c>
      <c r="AKM76" s="2" t="n">
        <f aca="false">[1]414排序!E59</f>
        <v>355</v>
      </c>
      <c r="AKN76" s="2" t="n">
        <f aca="false">[1]414排序!F59</f>
        <v>22</v>
      </c>
      <c r="AKO76" s="2" t="n">
        <f aca="false">[1]414排序!G59</f>
        <v>597</v>
      </c>
      <c r="AKP76" s="2" t="n">
        <f aca="false">[1]414排序!H59</f>
        <v>6577</v>
      </c>
      <c r="AKQ76" s="2" t="n">
        <f aca="false">[1]414排序!I59</f>
        <v>121</v>
      </c>
      <c r="AKR76" s="2" t="n">
        <f aca="false">[1]414排序!J59</f>
        <v>427</v>
      </c>
      <c r="AKS76" s="2" t="n">
        <f aca="false">[1]414排序!K59</f>
        <v>20</v>
      </c>
      <c r="AKT76" s="2" t="n">
        <f aca="false">[1]414排序!L59</f>
        <v>24553</v>
      </c>
      <c r="AKU76" s="2" t="n">
        <f aca="false">[1]414排序!M59</f>
        <v>1392</v>
      </c>
      <c r="AKV76" s="2" t="n">
        <f aca="false">[1]414排序!C115</f>
        <v>3292</v>
      </c>
      <c r="AKW76" s="2" t="n">
        <f aca="false">[1]414排序!D115</f>
        <v>11</v>
      </c>
      <c r="AKX76" s="2" t="n">
        <f aca="false">[1]414排序!E115</f>
        <v>69</v>
      </c>
      <c r="AKY76" s="2" t="n">
        <f aca="false">[1]414排序!F115</f>
        <v>3</v>
      </c>
      <c r="AKZ76" s="2" t="n">
        <f aca="false">[1]414排序!G115</f>
        <v>500</v>
      </c>
      <c r="ALA76" s="2" t="n">
        <f aca="false">[1]414排序!H115</f>
        <v>2723</v>
      </c>
      <c r="ALB76" s="2" t="n">
        <f aca="false">[1]414排序!I115</f>
        <v>30</v>
      </c>
      <c r="ALC76" s="2" t="n">
        <f aca="false">[1]414排序!J115</f>
        <v>5259</v>
      </c>
      <c r="ALD76" s="2" t="n">
        <f aca="false">[1]414排序!K115</f>
        <v>110</v>
      </c>
      <c r="ALE76" s="2" t="n">
        <f aca="false">[1]414排序!L115</f>
        <v>29315</v>
      </c>
      <c r="ALF76" s="2" t="n">
        <f aca="false">[1]414排序!M115</f>
        <v>46831</v>
      </c>
      <c r="ALG76" s="2" t="n">
        <f aca="false">[1]414排序!C126</f>
        <v>4661</v>
      </c>
      <c r="ALH76" s="2" t="n">
        <f aca="false">[1]414排序!D126</f>
        <v>442</v>
      </c>
      <c r="ALI76" s="2" t="n">
        <f aca="false">[1]414排序!E126</f>
        <v>296</v>
      </c>
      <c r="ALJ76" s="2" t="n">
        <f aca="false">[1]414排序!F126</f>
        <v>23</v>
      </c>
      <c r="ALK76" s="2" t="n">
        <f aca="false">[1]414排序!G126</f>
        <v>1843</v>
      </c>
      <c r="ALL76" s="2" t="n">
        <f aca="false">[1]414排序!H126</f>
        <v>2522</v>
      </c>
      <c r="ALM76" s="2" t="n">
        <f aca="false">[1]414排序!I126</f>
        <v>185</v>
      </c>
      <c r="ALN76" s="2" t="n">
        <f aca="false">[1]414排序!J126</f>
        <v>36</v>
      </c>
      <c r="ALO76" s="2" t="n">
        <f aca="false">[1]414排序!K126</f>
        <v>2</v>
      </c>
      <c r="ALP76" s="2" t="n">
        <f aca="false">[1]414排序!L126</f>
        <v>36594</v>
      </c>
      <c r="ALQ76" s="2" t="n">
        <f aca="false">[1]414排序!M126</f>
        <v>284</v>
      </c>
      <c r="ALR76" s="2" t="n">
        <f aca="false">[1]414排序!C70</f>
        <v>3064</v>
      </c>
      <c r="ALS76" s="2" t="n">
        <f aca="false">[1]414排序!D70</f>
        <v>90</v>
      </c>
      <c r="ALT76" s="2" t="n">
        <f aca="false">[1]414排序!E70</f>
        <v>59</v>
      </c>
      <c r="ALU76" s="2" t="n">
        <f aca="false">[1]414排序!F70</f>
        <v>3</v>
      </c>
      <c r="ALV76" s="2" t="n">
        <f aca="false">[1]414排序!G70</f>
        <v>300</v>
      </c>
      <c r="ALW76" s="2" t="n">
        <f aca="false">[1]414排序!H70</f>
        <v>2705</v>
      </c>
      <c r="ALX76" s="2" t="n">
        <f aca="false">[1]414排序!I70</f>
        <v>74</v>
      </c>
      <c r="ALY76" s="2" t="n">
        <f aca="false">[1]414排序!J70</f>
        <v>553</v>
      </c>
      <c r="ALZ76" s="2" t="n">
        <f aca="false">[1]414排序!K70</f>
        <v>11</v>
      </c>
      <c r="AMA76" s="2" t="n">
        <f aca="false">[1]414排序!L70</f>
        <v>46000</v>
      </c>
      <c r="AMB76" s="2" t="n">
        <f aca="false">[1]414排序!M70</f>
        <v>8302</v>
      </c>
      <c r="AMC76" s="2" t="n">
        <f aca="false">[1]414排序!C149</f>
        <v>3400</v>
      </c>
      <c r="AMD76" s="2" t="n">
        <f aca="false">[1]414排序!D149</f>
        <v>166</v>
      </c>
      <c r="AME76" s="2" t="n">
        <f aca="false">[1]414排序!E149</f>
        <v>87</v>
      </c>
      <c r="AMF76" s="2" t="n">
        <f aca="false">[1]414排序!F149</f>
        <v>8</v>
      </c>
      <c r="AMG76" s="2" t="n">
        <f aca="false">[1]414排序!G149</f>
        <v>29</v>
      </c>
      <c r="AMH76" s="2" t="n">
        <f aca="false">[1]414排序!H149</f>
        <v>3284</v>
      </c>
      <c r="AMI76" s="2" t="n">
        <f aca="false">[1]414排序!I149</f>
        <v>106</v>
      </c>
      <c r="AMJ76" s="2" t="n">
        <f aca="false">[1]414排序!J149</f>
        <v>788</v>
      </c>
    </row>
    <row r="77" customFormat="false" ht="15.25" hidden="false" customHeight="false" outlineLevel="0" collapsed="false">
      <c r="A77" s="82" t="n">
        <v>43936</v>
      </c>
      <c r="B77" s="7" t="n">
        <v>1986275</v>
      </c>
      <c r="C77" s="6" t="n">
        <f aca="false">(B77-B76)</f>
        <v>69601</v>
      </c>
      <c r="D77" s="7" t="n">
        <v>125951</v>
      </c>
      <c r="E77" s="6" t="n">
        <f aca="false">(D77-D76)</f>
        <v>6739</v>
      </c>
      <c r="F77" s="7" t="n">
        <v>467074</v>
      </c>
      <c r="G77" s="7" t="n">
        <v>1398250</v>
      </c>
      <c r="H77" s="7" t="n">
        <v>51561</v>
      </c>
      <c r="J77" s="2" t="n">
        <f aca="false">[1]415排序!C1-[1]415排序!C44</f>
        <v>1915575</v>
      </c>
      <c r="K77" s="71" t="n">
        <f aca="false">J77-J76</f>
        <v>80499</v>
      </c>
      <c r="L77" s="2" t="n">
        <f aca="false">[1]415排序!E1-[1]415排序!E44</f>
        <v>122600</v>
      </c>
      <c r="M77" s="71" t="n">
        <f aca="false">L77-L76</f>
        <v>6739</v>
      </c>
      <c r="N77" s="6" t="n">
        <f aca="false">[1]415排序!C161</f>
        <v>10564</v>
      </c>
      <c r="O77" s="6" t="n">
        <f aca="false">[1]415排序!D161</f>
        <v>27</v>
      </c>
      <c r="P77" s="6" t="n">
        <f aca="false">[1]415排序!E161</f>
        <v>222</v>
      </c>
      <c r="Q77" s="6" t="n">
        <f aca="false">[1]415排序!F161</f>
        <v>5</v>
      </c>
      <c r="R77" s="6" t="n">
        <f aca="false">[1]415排序!G161</f>
        <v>7534</v>
      </c>
      <c r="S77" s="6" t="n">
        <f aca="false">[1]415排序!H161</f>
        <v>2808</v>
      </c>
      <c r="T77" s="6" t="n">
        <f aca="false">[1]415排序!I161</f>
        <v>55</v>
      </c>
      <c r="U77" s="6" t="n">
        <f aca="false">[1]415排序!J161</f>
        <v>206</v>
      </c>
      <c r="V77" s="6" t="n">
        <f aca="false">[1]415排序!K161</f>
        <v>4</v>
      </c>
      <c r="W77" s="6" t="n">
        <f aca="false">[1]415排序!L161</f>
        <v>527438</v>
      </c>
      <c r="X77" s="6" t="n">
        <f aca="false">[1]415排序!M161</f>
        <v>10288</v>
      </c>
      <c r="Y77" s="12" t="n">
        <f aca="false">[1]415排序!C99</f>
        <v>162488</v>
      </c>
      <c r="Z77" s="12" t="n">
        <f aca="false">[1]415排序!D99</f>
        <v>2972</v>
      </c>
      <c r="AA77" s="12" t="n">
        <f aca="false">[1]415排序!E99</f>
        <v>21067</v>
      </c>
      <c r="AB77" s="12" t="n">
        <f aca="false">[1]415排序!F99</f>
        <v>602</v>
      </c>
      <c r="AC77" s="12" t="n">
        <f aca="false">[1]415排序!G99</f>
        <v>37130</v>
      </c>
      <c r="AD77" s="12" t="n">
        <f aca="false">[1]415排序!H99</f>
        <v>104291</v>
      </c>
      <c r="AE77" s="12" t="n">
        <f aca="false">[1]415排序!I99</f>
        <v>3186</v>
      </c>
      <c r="AF77" s="12" t="n">
        <f aca="false">[1]415排序!J99</f>
        <v>2687</v>
      </c>
      <c r="AG77" s="12" t="n">
        <f aca="false">[1]415排序!K99</f>
        <v>348</v>
      </c>
      <c r="AH77" s="12" t="n">
        <f aca="false">[1]415排序!L99</f>
        <v>1073689</v>
      </c>
      <c r="AI77" s="12" t="n">
        <f aca="false">[1]415排序!M99</f>
        <v>17758</v>
      </c>
      <c r="AJ77" s="12" t="n">
        <f aca="false">[1]415排序!C94</f>
        <v>74877</v>
      </c>
      <c r="AK77" s="12" t="n">
        <f aca="false">[1]415排序!D94</f>
        <v>1574</v>
      </c>
      <c r="AL77" s="12" t="n">
        <f aca="false">[1]415排序!E94</f>
        <v>4683</v>
      </c>
      <c r="AM77" s="12" t="n">
        <f aca="false">[1]415排序!F94</f>
        <v>98</v>
      </c>
      <c r="AN77" s="12" t="n">
        <f aca="false">[1]415排序!G94</f>
        <v>48129</v>
      </c>
      <c r="AO77" s="12" t="n">
        <f aca="false">[1]415排序!H94</f>
        <v>22065</v>
      </c>
      <c r="AP77" s="12" t="n">
        <f aca="false">[1]415排序!I94</f>
        <v>3691</v>
      </c>
      <c r="AQ77" s="12" t="n">
        <f aca="false">[1]415排序!J94</f>
        <v>891</v>
      </c>
      <c r="AR77" s="12" t="n">
        <f aca="false">[1]415排序!K94</f>
        <v>56</v>
      </c>
      <c r="AS77" s="12" t="n">
        <f aca="false">[1]415排序!L94</f>
        <v>287359</v>
      </c>
      <c r="AT77" s="12" t="n">
        <f aca="false">[1]415排序!M94</f>
        <v>3421</v>
      </c>
      <c r="AU77" s="12" t="n">
        <v>130253</v>
      </c>
      <c r="AV77" s="12" t="n">
        <v>5955</v>
      </c>
      <c r="AW77" s="12" t="n">
        <v>15729</v>
      </c>
      <c r="AX77" s="12" t="n">
        <v>762</v>
      </c>
      <c r="AY77" s="12" t="n">
        <v>28805</v>
      </c>
      <c r="AZ77" s="12" t="n">
        <v>85719</v>
      </c>
      <c r="BA77" s="12" t="n">
        <v>6730</v>
      </c>
      <c r="BB77" s="12" t="n">
        <v>1995.49553876457</v>
      </c>
      <c r="BC77" s="12" t="n">
        <v>240.970644278657</v>
      </c>
      <c r="BD77" s="12" t="n">
        <v>333807</v>
      </c>
      <c r="BE77" s="12" t="n">
        <v>5114</v>
      </c>
      <c r="BF77" s="12" t="n">
        <f aca="false">[1]415排序!C77</f>
        <v>131359</v>
      </c>
      <c r="BG77" s="12" t="n">
        <f aca="false">[1]415排序!D77</f>
        <v>2152</v>
      </c>
      <c r="BH77" s="12" t="n">
        <f aca="false">[1]415排序!E77</f>
        <v>3294</v>
      </c>
      <c r="BI77" s="12" t="n">
        <f aca="false">[1]415排序!F77</f>
        <v>176</v>
      </c>
      <c r="BJ77" s="12" t="n">
        <f aca="false">[1]415排序!G77</f>
        <v>68200</v>
      </c>
      <c r="BK77" s="12" t="n">
        <f aca="false">[1]415排序!H77</f>
        <v>59865</v>
      </c>
      <c r="BL77" s="12" t="n">
        <f aca="false">[1]415排序!I77</f>
        <v>4288</v>
      </c>
      <c r="BM77" s="12" t="n">
        <f aca="false">[1]415排序!J77</f>
        <v>1568</v>
      </c>
      <c r="BN77" s="12" t="n">
        <f aca="false">[1]415排序!K77</f>
        <v>39</v>
      </c>
      <c r="BO77" s="12" t="n">
        <f aca="false">[1]415排序!L77</f>
        <v>1317887</v>
      </c>
      <c r="BP77" s="12" t="n">
        <f aca="false">[1]415排序!M77</f>
        <v>15730</v>
      </c>
      <c r="BQ77" s="12" t="n">
        <f aca="false">[1]415排序!C180</f>
        <v>172541</v>
      </c>
      <c r="BR77" s="12" t="n">
        <f aca="false">[1]415排序!D180</f>
        <v>2913</v>
      </c>
      <c r="BS77" s="12" t="n">
        <f aca="false">[1]415排序!E180</f>
        <v>18056</v>
      </c>
      <c r="BT77" s="12" t="n">
        <f aca="false">[1]415排序!F180</f>
        <v>428</v>
      </c>
      <c r="BU77" s="12" t="n">
        <f aca="false">[1]415排序!G180</f>
        <v>67504</v>
      </c>
      <c r="BV77" s="12" t="n">
        <f aca="false">[1]415排序!H180</f>
        <v>86981</v>
      </c>
      <c r="BW77" s="12" t="n">
        <f aca="false">[1]415排序!I180</f>
        <v>7371</v>
      </c>
      <c r="BX77" s="12" t="n">
        <f aca="false">[1]415排序!J180</f>
        <v>3690</v>
      </c>
      <c r="BY77" s="12" t="n">
        <f aca="false">[1]415排序!K180</f>
        <v>386</v>
      </c>
      <c r="BZ77" s="12" t="n">
        <f aca="false">[1]415排序!L180</f>
        <v>600000</v>
      </c>
      <c r="CA77" s="12" t="n">
        <f aca="false">[1]415排序!M180</f>
        <v>12833</v>
      </c>
      <c r="CB77" s="12" t="n">
        <v>7645</v>
      </c>
      <c r="CC77" s="12" t="n">
        <v>275</v>
      </c>
      <c r="CD77" s="12" t="n">
        <v>143</v>
      </c>
      <c r="CE77" s="12" t="n">
        <v>20</v>
      </c>
      <c r="CF77" s="12" t="n">
        <v>799</v>
      </c>
      <c r="CG77" s="12" t="n">
        <v>6703</v>
      </c>
      <c r="CH77" s="12" t="n">
        <v>135</v>
      </c>
      <c r="CI77" s="12" t="n">
        <v>60</v>
      </c>
      <c r="CJ77" s="12" t="n">
        <v>1</v>
      </c>
      <c r="CK77" s="12" t="n">
        <v>78702</v>
      </c>
      <c r="CL77" s="12" t="n">
        <v>622</v>
      </c>
      <c r="CM77" s="12" t="n">
        <f aca="false">[1]415排序!C202</f>
        <v>610632</v>
      </c>
      <c r="CN77" s="12" t="n">
        <f aca="false">[1]415排序!D202</f>
        <v>26762</v>
      </c>
      <c r="CO77" s="12" t="n">
        <v>25856</v>
      </c>
      <c r="CP77" s="12" t="n">
        <v>2371</v>
      </c>
      <c r="CQ77" s="12" t="n">
        <f aca="false">[1]415排序!G202</f>
        <v>38562</v>
      </c>
      <c r="CR77" s="12" t="n">
        <f aca="false">[1]415排序!H202</f>
        <v>546214</v>
      </c>
      <c r="CS77" s="12" t="n">
        <f aca="false">[1]415排序!I202</f>
        <v>13438</v>
      </c>
      <c r="CT77" s="12" t="n">
        <f aca="false">[1]415排序!J202</f>
        <v>1845</v>
      </c>
      <c r="CU77" s="12" t="n">
        <f aca="false">[1]415排序!K202</f>
        <v>78</v>
      </c>
      <c r="CV77" s="12" t="n">
        <v>3081620</v>
      </c>
      <c r="CW77" s="12" t="n">
        <f aca="false">[1]415排序!M202</f>
        <v>9248</v>
      </c>
      <c r="CX77" s="12" t="n">
        <f aca="false">[1]415排序!C187</f>
        <v>25936</v>
      </c>
      <c r="CY77" s="12" t="n">
        <f aca="false">[1]415排序!D187</f>
        <v>248</v>
      </c>
      <c r="CZ77" s="12" t="n">
        <f aca="false">[1]415排序!E187</f>
        <v>1174</v>
      </c>
      <c r="DA77" s="12" t="n">
        <f aca="false">[1]415排序!F187</f>
        <v>36</v>
      </c>
      <c r="DB77" s="12" t="n">
        <f aca="false">[1]415排序!G187</f>
        <v>13700</v>
      </c>
      <c r="DC77" s="12" t="n">
        <f aca="false">[1]415排序!H187</f>
        <v>11062</v>
      </c>
      <c r="DD77" s="12" t="n">
        <f aca="false">[1]415排序!I187</f>
        <v>386</v>
      </c>
      <c r="DE77" s="12" t="n">
        <f aca="false">[1]415排序!J187</f>
        <v>2997</v>
      </c>
      <c r="DF77" s="12" t="n">
        <f aca="false">[1]415排序!K187</f>
        <v>136</v>
      </c>
      <c r="DG77" s="12" t="n">
        <f aca="false">[1]415排序!L187</f>
        <v>199000</v>
      </c>
      <c r="DH77" s="12" t="n">
        <f aca="false">[1]415排序!M187</f>
        <v>22993</v>
      </c>
      <c r="DI77" s="12" t="n">
        <f aca="false">[1]415排序!C199</f>
        <v>93873</v>
      </c>
      <c r="DJ77" s="12" t="n">
        <f aca="false">[1]415排序!D199</f>
        <v>5252</v>
      </c>
      <c r="DK77" s="12" t="n">
        <f aca="false">[1]415排序!E199</f>
        <v>12107</v>
      </c>
      <c r="DL77" s="12" t="n">
        <f aca="false">[1]415排序!F199</f>
        <v>778</v>
      </c>
      <c r="DM77" s="12" t="str">
        <f aca="false">[1]415排序!G199</f>
        <v>N/A</v>
      </c>
      <c r="DN77" s="12" t="n">
        <f aca="false">[1]415排序!H199</f>
        <v>81422</v>
      </c>
      <c r="DO77" s="12" t="n">
        <f aca="false">[1]415排序!I199</f>
        <v>1559</v>
      </c>
      <c r="DP77" s="12" t="n">
        <f aca="false">[1]415排序!J199</f>
        <v>1383</v>
      </c>
      <c r="DQ77" s="12" t="n">
        <f aca="false">[1]415排序!K199</f>
        <v>178</v>
      </c>
      <c r="DR77" s="12" t="n">
        <f aca="false">[1]415排序!L199</f>
        <v>382650</v>
      </c>
      <c r="DS77" s="12" t="n">
        <f aca="false">[1]415排序!M199</f>
        <v>5637</v>
      </c>
      <c r="DT77" s="12" t="n">
        <f aca="false">[1]415排序!C186</f>
        <v>11445</v>
      </c>
      <c r="DU77" s="12" t="n">
        <f aca="false">[1]415排序!D186</f>
        <v>497</v>
      </c>
      <c r="DV77" s="12" t="n">
        <f aca="false">[1]415排序!E186</f>
        <v>1033</v>
      </c>
      <c r="DW77" s="12" t="n">
        <f aca="false">[1]415排序!F186</f>
        <v>114</v>
      </c>
      <c r="DX77" s="12" t="n">
        <f aca="false">[1]415排序!G186</f>
        <v>381</v>
      </c>
      <c r="DY77" s="12" t="n">
        <f aca="false">[1]415排序!H186</f>
        <v>10031</v>
      </c>
      <c r="DZ77" s="12" t="n">
        <f aca="false">[1]415排序!I186</f>
        <v>915</v>
      </c>
      <c r="EA77" s="12" t="n">
        <f aca="false">[1]415排序!J186</f>
        <v>1133</v>
      </c>
      <c r="EB77" s="12" t="n">
        <f aca="false">[1]415排序!K186</f>
        <v>102</v>
      </c>
      <c r="EC77" s="12" t="n">
        <f aca="false">[1]415排序!L186</f>
        <v>54700</v>
      </c>
      <c r="ED77" s="12" t="n">
        <f aca="false">[1]415排序!M186</f>
        <v>5416</v>
      </c>
      <c r="EE77" s="12" t="n">
        <f aca="false">[1]415排序!C138</f>
        <v>27419</v>
      </c>
      <c r="EF77" s="12" t="n">
        <f aca="false">[1]415排序!D138</f>
        <v>868</v>
      </c>
      <c r="EG77" s="12" t="n">
        <f aca="false">[1]415排序!E138</f>
        <v>2945</v>
      </c>
      <c r="EH77" s="12" t="n">
        <f aca="false">[1]415排序!F138</f>
        <v>122</v>
      </c>
      <c r="EI77" s="12" t="n">
        <f aca="false">[1]415排序!G138</f>
        <v>250</v>
      </c>
      <c r="EJ77" s="12" t="n">
        <f aca="false">[1]415排序!H138</f>
        <v>24224</v>
      </c>
      <c r="EK77" s="12" t="n">
        <f aca="false">[1]415排序!I138</f>
        <v>1358</v>
      </c>
      <c r="EL77" s="12" t="n">
        <f aca="false">[1]415排序!J138</f>
        <v>1600</v>
      </c>
      <c r="EM77" s="12" t="n">
        <f aca="false">[1]415排序!K138</f>
        <v>172</v>
      </c>
      <c r="EN77" s="12" t="n">
        <f aca="false">[1]415排序!L138</f>
        <v>134972</v>
      </c>
      <c r="EO77" s="12" t="n">
        <f aca="false">[1]415排序!M138</f>
        <v>7877</v>
      </c>
      <c r="EP77" s="12" t="n">
        <f aca="false">[1]415排序!C145</f>
        <v>6623</v>
      </c>
      <c r="EQ77" s="12" t="n">
        <f aca="false">[1]415排序!D145</f>
        <v>58</v>
      </c>
      <c r="ER77" s="12" t="n">
        <f aca="false">[1]415排序!E145</f>
        <v>139</v>
      </c>
      <c r="ES77" s="12" t="n">
        <f aca="false">[1]415排序!F145</f>
        <v>5</v>
      </c>
      <c r="ET77" s="12" t="n">
        <f aca="false">[1]415排序!G145</f>
        <v>32</v>
      </c>
      <c r="EU77" s="12" t="n">
        <f aca="false">[1]415排序!H145</f>
        <v>6452</v>
      </c>
      <c r="EV77" s="12" t="n">
        <f aca="false">[1]415排序!I145</f>
        <v>59</v>
      </c>
      <c r="EW77" s="12" t="n">
        <f aca="false">[1]415排序!J145</f>
        <v>1222</v>
      </c>
      <c r="EX77" s="12" t="n">
        <f aca="false">[1]415排序!K145</f>
        <v>26</v>
      </c>
      <c r="EY77" s="12" t="n">
        <f aca="false">[1]415排序!L145</f>
        <v>128569</v>
      </c>
      <c r="EZ77" s="12" t="n">
        <f aca="false">[1]415排序!M145</f>
        <v>23716</v>
      </c>
      <c r="FA77" s="12" t="n">
        <f aca="false">[1]415排序!C53</f>
        <v>6511</v>
      </c>
      <c r="FB77" s="12" t="n">
        <f aca="false">[1]415排序!D53</f>
        <v>193</v>
      </c>
      <c r="FC77" s="12" t="n">
        <f aca="false">[1]415排序!E53</f>
        <v>299</v>
      </c>
      <c r="FD77" s="12" t="n">
        <f aca="false">[1]415排序!F53</f>
        <v>14</v>
      </c>
      <c r="FE77" s="12" t="n">
        <f aca="false">[1]415排序!G53</f>
        <v>2515</v>
      </c>
      <c r="FF77" s="12" t="n">
        <f aca="false">[1]415排序!H53</f>
        <v>3697</v>
      </c>
      <c r="FG77" s="12" t="n">
        <f aca="false">[1]415排序!I53</f>
        <v>100</v>
      </c>
      <c r="FH77" s="12" t="n">
        <f aca="false">[1]415排序!J53</f>
        <v>1124</v>
      </c>
      <c r="FI77" s="12" t="n">
        <f aca="false">[1]415排序!K53</f>
        <v>52</v>
      </c>
      <c r="FJ77" s="12" t="n">
        <f aca="false">[1]415排序!L53</f>
        <v>74210</v>
      </c>
      <c r="FK77" s="12" t="n">
        <f aca="false">[1]415排序!M53</f>
        <v>12812</v>
      </c>
      <c r="FL77" s="12" t="n">
        <f aca="false">[1]415排序!C20</f>
        <v>31119</v>
      </c>
      <c r="FM77" s="12" t="n">
        <f aca="false">[1]415排序!D20</f>
        <v>530</v>
      </c>
      <c r="FN77" s="12" t="n">
        <f aca="false">[1]415排序!E20</f>
        <v>4157</v>
      </c>
      <c r="FO77" s="12" t="n">
        <f aca="false">[1]415排序!F20</f>
        <v>254</v>
      </c>
      <c r="FP77" s="12" t="n">
        <f aca="false">[1]415排序!G20</f>
        <v>6868</v>
      </c>
      <c r="FQ77" s="12" t="n">
        <f aca="false">[1]415排序!H20</f>
        <v>20094</v>
      </c>
      <c r="FR77" s="12" t="n">
        <f aca="false">[1]415排序!I20</f>
        <v>1223</v>
      </c>
      <c r="FS77" s="12" t="n">
        <f aca="false">[1]415排序!J20</f>
        <v>2685</v>
      </c>
      <c r="FT77" s="12" t="n">
        <f aca="false">[1]415排序!K20</f>
        <v>359</v>
      </c>
      <c r="FU77" s="12" t="n">
        <f aca="false">[1]415排序!L20</f>
        <v>102151</v>
      </c>
      <c r="FV77" s="12" t="n">
        <f aca="false">[1]415排序!M20</f>
        <v>8814</v>
      </c>
      <c r="FW77" s="12" t="n">
        <f aca="false">[1]415排序!C13</f>
        <v>14226</v>
      </c>
      <c r="FX77" s="12" t="n">
        <f aca="false">[1]415排序!D13</f>
        <v>185</v>
      </c>
      <c r="FY77" s="12" t="n">
        <f aca="false">[1]415排序!E13</f>
        <v>384</v>
      </c>
      <c r="FZ77" s="12" t="n">
        <f aca="false">[1]415排序!F13</f>
        <v>16</v>
      </c>
      <c r="GA77" s="12" t="n">
        <f aca="false">[1]415排序!G13</f>
        <v>7633</v>
      </c>
      <c r="GB77" s="12" t="n">
        <f aca="false">[1]415排序!H13</f>
        <v>6209</v>
      </c>
      <c r="GC77" s="12" t="n">
        <f aca="false">[1]415排序!I13</f>
        <v>243</v>
      </c>
      <c r="GD77" s="12" t="n">
        <f aca="false">[1]415排序!J13</f>
        <v>1580</v>
      </c>
      <c r="GE77" s="12" t="n">
        <f aca="false">[1]415排序!K13</f>
        <v>43</v>
      </c>
      <c r="GF77" s="12" t="n">
        <f aca="false">[1]415排序!L13</f>
        <v>151796</v>
      </c>
      <c r="GG77" s="12" t="n">
        <f aca="false">[1]415排序!M13</f>
        <v>16854</v>
      </c>
      <c r="GH77" s="12" t="n">
        <f aca="false">[1]415排序!C156</f>
        <v>3428</v>
      </c>
      <c r="GI77" s="12" t="n">
        <f aca="false">[1]415排序!D156</f>
        <v>197</v>
      </c>
      <c r="GJ77" s="12" t="n">
        <f aca="false">[1]415排序!E156</f>
        <v>7</v>
      </c>
      <c r="GK77" s="12" t="n">
        <f aca="false">[1]415排序!F156</f>
        <v>0</v>
      </c>
      <c r="GL77" s="12" t="n">
        <f aca="false">[1]415排序!G156</f>
        <v>373</v>
      </c>
      <c r="GM77" s="12" t="n">
        <f aca="false">[1]415排序!H156</f>
        <v>3048</v>
      </c>
      <c r="GN77" s="12" t="n">
        <f aca="false">[1]415排序!I156</f>
        <v>37</v>
      </c>
      <c r="GO77" s="12" t="n">
        <f aca="false">[1]415排序!J156</f>
        <v>1190</v>
      </c>
      <c r="GP77" s="12" t="n">
        <f aca="false">[1]415排序!K156</f>
        <v>2</v>
      </c>
      <c r="GQ77" s="12" t="n">
        <f aca="false">[1]415排序!L156</f>
        <v>52622</v>
      </c>
      <c r="GR77" s="12" t="n">
        <f aca="false">[1]415排序!M156</f>
        <v>18265</v>
      </c>
      <c r="GS77" s="12" t="n">
        <f aca="false">[1]415排序!C16</f>
        <v>1528</v>
      </c>
      <c r="GT77" s="12" t="n">
        <f aca="false">[1]415排序!D16</f>
        <v>167</v>
      </c>
      <c r="GU77" s="12" t="n">
        <f aca="false">[1]415排序!E16</f>
        <v>7</v>
      </c>
      <c r="GV77" s="12" t="n">
        <f aca="false">[1]415排序!F16</f>
        <v>1</v>
      </c>
      <c r="GW77" s="12" t="n">
        <f aca="false">[1]415排序!G16</f>
        <v>645</v>
      </c>
      <c r="GX77" s="12" t="n">
        <f aca="false">[1]415排序!H16</f>
        <v>876</v>
      </c>
      <c r="GY77" s="12" t="n">
        <f aca="false">[1]415排序!I16</f>
        <v>3</v>
      </c>
      <c r="GZ77" s="12" t="n">
        <f aca="false">[1]415排序!J16</f>
        <v>898</v>
      </c>
      <c r="HA77" s="12" t="n">
        <f aca="false">[1]415排序!K16</f>
        <v>4</v>
      </c>
      <c r="HB77" s="12" t="n">
        <f aca="false">[1]415排序!L16</f>
        <v>69359</v>
      </c>
      <c r="HC77" s="12" t="n">
        <f aca="false">[1]415排序!M16</f>
        <v>40762</v>
      </c>
      <c r="HD77" s="12" t="n">
        <f aca="false">[1]415排序!C173</f>
        <v>3252</v>
      </c>
      <c r="HE77" s="12" t="n">
        <f aca="false">[1]415排序!D173</f>
        <v>334</v>
      </c>
      <c r="HF77" s="12" t="n">
        <f aca="false">[1]415排序!E173</f>
        <v>10</v>
      </c>
      <c r="HG77" s="12" t="n">
        <f aca="false">[1]415排序!F173</f>
        <v>1</v>
      </c>
      <c r="HH77" s="12" t="n">
        <f aca="false">[1]415排序!G173</f>
        <v>611</v>
      </c>
      <c r="HI77" s="12" t="n">
        <f aca="false">[1]415排序!H173</f>
        <v>2631</v>
      </c>
      <c r="HJ77" s="12" t="n">
        <f aca="false">[1]415排序!I173</f>
        <v>29</v>
      </c>
      <c r="HK77" s="12" t="n">
        <f aca="false">[1]415排序!J173</f>
        <v>556</v>
      </c>
      <c r="HL77" s="12" t="n">
        <f aca="false">[1]415排序!K173</f>
        <v>2</v>
      </c>
      <c r="HM77" s="12" t="n">
        <f aca="false">[1]415排序!L173</f>
        <v>72680</v>
      </c>
      <c r="HN77" s="12" t="n">
        <f aca="false">[1]415排序!M173</f>
        <v>12423</v>
      </c>
      <c r="HO77" s="12" t="n">
        <f aca="false">[1]415排序!C118</f>
        <v>4987</v>
      </c>
      <c r="HP77" s="12" t="n">
        <f aca="false">[1]415排序!D118</f>
        <v>170</v>
      </c>
      <c r="HQ77" s="12" t="n">
        <f aca="false">[1]415排序!E118</f>
        <v>82</v>
      </c>
      <c r="HR77" s="12" t="n">
        <f aca="false">[1]415排序!F118</f>
        <v>5</v>
      </c>
      <c r="HS77" s="12" t="n">
        <f aca="false">[1]415排序!G118</f>
        <v>2478</v>
      </c>
      <c r="HT77" s="12" t="n">
        <f aca="false">[1]415排序!H118</f>
        <v>2427</v>
      </c>
      <c r="HU77" s="12" t="n">
        <f aca="false">[1]415排序!I118</f>
        <v>60</v>
      </c>
      <c r="HV77" s="12" t="n">
        <f aca="false">[1]415排序!J118</f>
        <v>154</v>
      </c>
      <c r="HW77" s="12" t="n">
        <f aca="false">[1]415排序!K118</f>
        <v>3</v>
      </c>
      <c r="HX77" s="12" t="n">
        <f aca="false">[1]415排序!L118</f>
        <v>84791</v>
      </c>
      <c r="HY77" s="12" t="n">
        <f aca="false">[1]415排序!M118</f>
        <v>2620</v>
      </c>
      <c r="HZ77" s="118"/>
      <c r="IA77" s="82" t="n">
        <v>43936</v>
      </c>
      <c r="IB77" s="12" t="n">
        <f aca="false">[1]415排序!C154</f>
        <v>7202</v>
      </c>
      <c r="IC77" s="12" t="n">
        <f aca="false">[1]415排序!D154</f>
        <v>268</v>
      </c>
      <c r="ID77" s="12" t="n">
        <f aca="false">[1]415排序!E154</f>
        <v>263</v>
      </c>
      <c r="IE77" s="12" t="n">
        <f aca="false">[1]415排序!F154</f>
        <v>18</v>
      </c>
      <c r="IF77" s="12" t="n">
        <f aca="false">[1]415排序!G154</f>
        <v>618</v>
      </c>
      <c r="IG77" s="12" t="n">
        <f aca="false">[1]415排序!H154</f>
        <v>6321</v>
      </c>
      <c r="IH77" s="12" t="n">
        <f aca="false">[1]415排序!I154</f>
        <v>160</v>
      </c>
      <c r="II77" s="12" t="n">
        <f aca="false">[1]415排序!J154</f>
        <v>190</v>
      </c>
      <c r="IJ77" s="12" t="n">
        <f aca="false">[1]415排序!K154</f>
        <v>7</v>
      </c>
      <c r="IK77" s="12" t="n">
        <f aca="false">[1]415排序!L154</f>
        <v>148321</v>
      </c>
      <c r="IL77" s="12" t="n">
        <f aca="false">[1]415排序!M154</f>
        <v>3919</v>
      </c>
      <c r="IM77" s="8" t="n">
        <f aca="false">[1]415排序!C43</f>
        <v>7917</v>
      </c>
      <c r="IN77" s="8" t="n">
        <f aca="false">[1]415排序!D43</f>
        <v>392</v>
      </c>
      <c r="IO77" s="8" t="n">
        <f aca="false">[1]415排序!E43</f>
        <v>92</v>
      </c>
      <c r="IP77" s="8" t="n">
        <f aca="false">[1]415排序!F43</f>
        <v>10</v>
      </c>
      <c r="IQ77" s="8" t="n">
        <f aca="false">[1]415排序!G43</f>
        <v>2646</v>
      </c>
      <c r="IR77" s="8" t="n">
        <f aca="false">[1]415排序!H43</f>
        <v>5179</v>
      </c>
      <c r="IS77" s="8" t="n">
        <f aca="false">[1]415排序!I43</f>
        <v>387</v>
      </c>
      <c r="IT77" s="8" t="n">
        <f aca="false">[1]415排序!J43</f>
        <v>414</v>
      </c>
      <c r="IU77" s="8" t="n">
        <f aca="false">[1]415排序!K43</f>
        <v>5</v>
      </c>
      <c r="IV77" s="8" t="n">
        <f aca="false">[1]415排序!L43</f>
        <v>87794</v>
      </c>
      <c r="IW77" s="8" t="n">
        <f aca="false">[1]415排序!M43</f>
        <v>4593</v>
      </c>
      <c r="IX77" s="8" t="n">
        <f aca="false">[1]415排序!C168</f>
        <v>5369</v>
      </c>
      <c r="IY77" s="8" t="n">
        <f aca="false">[1]415排序!D168</f>
        <v>435</v>
      </c>
      <c r="IZ77" s="8" t="n">
        <f aca="false">[1]415排序!E168</f>
        <v>73</v>
      </c>
      <c r="JA77" s="8" t="n">
        <f aca="false">[1]415排序!F168</f>
        <v>8</v>
      </c>
      <c r="JB77" s="8" t="n">
        <f aca="false">[1]415排序!G168</f>
        <v>889</v>
      </c>
      <c r="JC77" s="8" t="n">
        <f aca="false">[1]415排序!H168</f>
        <v>4407</v>
      </c>
      <c r="JD77" s="8" t="n">
        <f aca="false">[1]415排序!I168</f>
        <v>59</v>
      </c>
      <c r="JE77" s="8" t="n">
        <f aca="false">[1]415排序!J168</f>
        <v>154</v>
      </c>
      <c r="JF77" s="8" t="n">
        <f aca="false">[1]415排序!K168</f>
        <v>2</v>
      </c>
      <c r="JG77" s="8" t="n">
        <f aca="false">[1]415排序!L168</f>
        <v>150000</v>
      </c>
      <c r="JH77" s="8" t="n">
        <f aca="false">[1]415排序!M168</f>
        <v>4309</v>
      </c>
      <c r="JI77" s="8" t="n">
        <f aca="false">[1]415排序!C93</f>
        <v>4839</v>
      </c>
      <c r="JJ77" s="8" t="n">
        <f aca="false">[1]415排序!D93</f>
        <v>282</v>
      </c>
      <c r="JK77" s="8" t="n">
        <f aca="false">[1]415排序!E93</f>
        <v>459</v>
      </c>
      <c r="JL77" s="8" t="n">
        <f aca="false">[1]415排序!F93</f>
        <v>60</v>
      </c>
      <c r="JM77" s="8" t="n">
        <f aca="false">[1]415排序!G93</f>
        <v>426</v>
      </c>
      <c r="JN77" s="8" t="n">
        <f aca="false">[1]415排序!H93</f>
        <v>3954</v>
      </c>
      <c r="JO77" s="8" t="n">
        <f aca="false">[1]415排序!I93</f>
        <v>0</v>
      </c>
      <c r="JP77" s="8" t="n">
        <f aca="false">[1]415排序!J93</f>
        <v>18</v>
      </c>
      <c r="JQ77" s="8" t="n">
        <f aca="false">[1]415排序!K93</f>
        <v>2</v>
      </c>
      <c r="JR77" s="8" t="n">
        <f aca="false">[1]415排序!L93</f>
        <v>31628</v>
      </c>
      <c r="JS77" s="8" t="n">
        <f aca="false">[1]415排序!M93</f>
        <v>116</v>
      </c>
      <c r="JT77" s="8" t="n">
        <f aca="false">[1]415排序!C92</f>
        <v>11487</v>
      </c>
      <c r="JU77" s="8" t="n">
        <f aca="false">[1]415排序!D92</f>
        <v>1034</v>
      </c>
      <c r="JV77" s="8" t="n">
        <f aca="false">[1]415排序!E92</f>
        <v>393</v>
      </c>
      <c r="JW77" s="8" t="n">
        <f aca="false">[1]415排序!F92</f>
        <v>35</v>
      </c>
      <c r="JX77" s="8" t="n">
        <f aca="false">[1]415排序!G92</f>
        <v>1359</v>
      </c>
      <c r="JY77" s="8" t="n">
        <f aca="false">[1]415排序!H92</f>
        <v>9735</v>
      </c>
      <c r="JZ77" s="8" t="n">
        <f aca="false">[1]415排序!I92</f>
        <v>0</v>
      </c>
      <c r="KA77" s="8" t="n">
        <f aca="false">[1]415排序!J92</f>
        <v>8</v>
      </c>
      <c r="KB77" s="37" t="n">
        <f aca="false">[1]415排序!K92</f>
        <v>0.3</v>
      </c>
      <c r="KC77" s="8" t="n">
        <f aca="false">[1]415排序!L92</f>
        <v>244893</v>
      </c>
      <c r="KD77" s="8" t="n">
        <f aca="false">[1]415排序!M92</f>
        <v>177</v>
      </c>
      <c r="KE77" s="8" t="n">
        <f aca="false">[1]415排序!C152</f>
        <v>10303</v>
      </c>
      <c r="KF77" s="8" t="n">
        <f aca="false">[1]415排序!D152</f>
        <v>519</v>
      </c>
      <c r="KG77" s="8" t="n">
        <f aca="false">[1]415排序!E152</f>
        <v>230</v>
      </c>
      <c r="KH77" s="8" t="n">
        <f aca="false">[1]415排序!F152</f>
        <v>14</v>
      </c>
      <c r="KI77" s="8" t="n">
        <f aca="false">[1]415排序!G152</f>
        <v>2869</v>
      </c>
      <c r="KJ77" s="8" t="n">
        <f aca="false">[1]415排序!H152</f>
        <v>7204</v>
      </c>
      <c r="KK77" s="8" t="n">
        <f aca="false">[1]415排序!I152</f>
        <v>132</v>
      </c>
      <c r="KL77" s="8" t="n">
        <f aca="false">[1]415排序!J152</f>
        <v>312</v>
      </c>
      <c r="KM77" s="8" t="n">
        <f aca="false">[1]415排序!K152</f>
        <v>7</v>
      </c>
      <c r="KN77" s="8" t="n">
        <f aca="false">[1]415排序!L152</f>
        <v>102216</v>
      </c>
      <c r="KO77" s="8" t="n">
        <f aca="false">[1]415排序!M152</f>
        <v>3100</v>
      </c>
      <c r="KP77" s="8" t="n">
        <f aca="false">[1]415排序!C153</f>
        <v>5223</v>
      </c>
      <c r="KQ77" s="8" t="n">
        <f aca="false">[1]415排序!D153</f>
        <v>291</v>
      </c>
      <c r="KR77" s="8" t="n">
        <f aca="false">[1]415排序!E153</f>
        <v>335</v>
      </c>
      <c r="KS77" s="8" t="n">
        <f aca="false">[1]415排序!F153</f>
        <v>20</v>
      </c>
      <c r="KT77" s="8" t="n">
        <f aca="false">[1]415排序!G153</f>
        <v>295</v>
      </c>
      <c r="KU77" s="8" t="n">
        <f aca="false">[1]415排序!H153</f>
        <v>4593</v>
      </c>
      <c r="KV77" s="8" t="n">
        <f aca="false">[1]415排序!I153</f>
        <v>1</v>
      </c>
      <c r="KW77" s="8" t="n">
        <f aca="false">[1]415排序!J153</f>
        <v>48</v>
      </c>
      <c r="KX77" s="8" t="n">
        <f aca="false">[1]415排序!K153</f>
        <v>3</v>
      </c>
      <c r="KY77" s="8" t="n">
        <f aca="false">[1]415排序!L153</f>
        <v>43500</v>
      </c>
      <c r="KZ77" s="8" t="n">
        <f aca="false">[1]415排序!M153</f>
        <v>397</v>
      </c>
      <c r="LA77" s="8" t="n">
        <f aca="false">[1]415排序!C159</f>
        <v>21102</v>
      </c>
      <c r="LB77" s="8" t="n">
        <f aca="false">[1]415排序!D159</f>
        <v>2774</v>
      </c>
      <c r="LC77" s="8" t="n">
        <f aca="false">[1]415排序!E159</f>
        <v>170</v>
      </c>
      <c r="LD77" s="8" t="n">
        <f aca="false">[1]415排序!F159</f>
        <v>22</v>
      </c>
      <c r="LE77" s="8" t="n">
        <f aca="false">[1]415排序!G159</f>
        <v>1694</v>
      </c>
      <c r="LF77" s="8" t="n">
        <f aca="false">[1]415排序!H159</f>
        <v>19238</v>
      </c>
      <c r="LG77" s="8" t="n">
        <f aca="false">[1]415排序!I159</f>
        <v>8</v>
      </c>
      <c r="LH77" s="8" t="n">
        <f aca="false">[1]415排序!J159</f>
        <v>145</v>
      </c>
      <c r="LI77" s="8" t="n">
        <f aca="false">[1]415排序!K159</f>
        <v>1</v>
      </c>
      <c r="LJ77" s="8" t="n">
        <f aca="false">[1]415排序!L159</f>
        <v>1400000</v>
      </c>
      <c r="LK77" s="8" t="n">
        <f aca="false">[1]415排序!M159</f>
        <v>9593</v>
      </c>
      <c r="LL77" s="8" t="n">
        <f aca="false">[1]415排序!C147</f>
        <v>5837</v>
      </c>
      <c r="LM77" s="8" t="n">
        <f aca="false">[1]415排序!D147</f>
        <v>341</v>
      </c>
      <c r="LN77" s="8" t="n">
        <f aca="false">[1]415排序!E147</f>
        <v>96</v>
      </c>
      <c r="LO77" s="8" t="n">
        <f aca="false">[1]415排序!F147</f>
        <v>3</v>
      </c>
      <c r="LP77" s="8" t="n">
        <f aca="false">[1]415排序!G147</f>
        <v>1378</v>
      </c>
      <c r="LQ77" s="8" t="n">
        <f aca="false">[1]415排序!H147</f>
        <v>4363</v>
      </c>
      <c r="LR77" s="8" t="n">
        <f aca="false">[1]415排序!I147</f>
        <v>46</v>
      </c>
      <c r="LS77" s="8" t="n">
        <f aca="false">[1]415排序!J147</f>
        <v>26</v>
      </c>
      <c r="LT77" s="8" t="n">
        <f aca="false">[1]415排序!K147</f>
        <v>0.4</v>
      </c>
      <c r="LU77" s="8" t="n">
        <f aca="false">[1]415排序!L147</f>
        <v>69928</v>
      </c>
      <c r="LV77" s="8" t="n">
        <f aca="false">[1]415排序!M147</f>
        <v>317</v>
      </c>
      <c r="LW77" s="8" t="n">
        <f aca="false">[1]415排序!C129</f>
        <v>30</v>
      </c>
      <c r="LX77" s="8" t="n">
        <f aca="false">[1]415排序!D129</f>
        <v>13</v>
      </c>
      <c r="LY77" s="8" t="n">
        <f aca="false">[1]415排序!E129</f>
        <v>0</v>
      </c>
      <c r="LZ77" s="8" t="n">
        <f aca="false">[1]415排序!F129</f>
        <v>0</v>
      </c>
      <c r="MA77" s="8" t="n">
        <f aca="false">[1]415排序!G129</f>
        <v>5</v>
      </c>
      <c r="MB77" s="8" t="n">
        <f aca="false">[1]415排序!H129</f>
        <v>25</v>
      </c>
      <c r="MC77" s="8" t="n">
        <f aca="false">[1]415排序!I129</f>
        <v>0</v>
      </c>
      <c r="MD77" s="8" t="n">
        <f aca="false">[1]415排序!J129</f>
        <v>9</v>
      </c>
      <c r="ME77" s="8" t="n">
        <f aca="false">[1]415排序!K129</f>
        <v>0</v>
      </c>
      <c r="MF77" s="8" t="n">
        <f aca="false">[1]415排序!L129</f>
        <v>1000</v>
      </c>
      <c r="MG77" s="8" t="n">
        <f aca="false">[1]415排序!M129</f>
        <v>305</v>
      </c>
      <c r="MH77" s="8" t="n">
        <f aca="false">[1]415排序!C135</f>
        <v>63</v>
      </c>
      <c r="MI77" s="8" t="n">
        <f aca="false">[1]415排序!D135</f>
        <v>1</v>
      </c>
      <c r="MJ77" s="8" t="n">
        <f aca="false">[1]415排序!E135</f>
        <v>4</v>
      </c>
      <c r="MK77" s="8" t="n">
        <f aca="false">[1]415排序!F135</f>
        <v>0</v>
      </c>
      <c r="ML77" s="8" t="n">
        <f aca="false">[1]415排序!G135</f>
        <v>2</v>
      </c>
      <c r="MM77" s="8" t="n">
        <f aca="false">[1]415排序!H135</f>
        <v>57</v>
      </c>
      <c r="MN77" s="8" t="n">
        <f aca="false">[1]415排序!I135</f>
        <v>0</v>
      </c>
      <c r="MO77" s="8" t="n">
        <f aca="false">[1]415排序!J135</f>
        <v>1</v>
      </c>
      <c r="MP77" s="6" t="n">
        <f aca="false">[1]415排序!K135</f>
        <v>0.07</v>
      </c>
      <c r="MQ77" s="8" t="n">
        <f aca="false">[1]415排序!L135</f>
        <v>2443</v>
      </c>
      <c r="MR77" s="8" t="n">
        <f aca="false">[1]415排序!M135</f>
        <v>45</v>
      </c>
      <c r="MS77" s="8" t="n">
        <f aca="false">[1]415排序!C190</f>
        <v>2613</v>
      </c>
      <c r="MT77" s="8" t="n">
        <f aca="false">[1]415排序!D190</f>
        <v>34</v>
      </c>
      <c r="MU77" s="8" t="n">
        <f aca="false">[1]415排序!E190</f>
        <v>41</v>
      </c>
      <c r="MV77" s="8" t="n">
        <f aca="false">[1]415排序!F190</f>
        <v>1</v>
      </c>
      <c r="MW77" s="8" t="n">
        <f aca="false">[1]415排序!G190</f>
        <v>1405</v>
      </c>
      <c r="MX77" s="8" t="n">
        <f aca="false">[1]415排序!H190</f>
        <v>1167</v>
      </c>
      <c r="MY77" s="8" t="n">
        <f aca="false">[1]415排序!I190</f>
        <v>61</v>
      </c>
      <c r="MZ77" s="8" t="n">
        <f aca="false">[1]415排序!J190</f>
        <v>37</v>
      </c>
      <c r="NA77" s="8" t="n">
        <f aca="false">[1]415排序!K190</f>
        <v>0.6</v>
      </c>
      <c r="NB77" s="8" t="n">
        <f aca="false">[1]415排序!L190</f>
        <v>100498</v>
      </c>
      <c r="NC77" s="8" t="n">
        <f aca="false">[1]415排序!M190</f>
        <v>1440</v>
      </c>
      <c r="ND77" s="8" t="n">
        <f aca="false">[1]415排序!C108</f>
        <v>19</v>
      </c>
      <c r="NE77" s="8" t="n">
        <f aca="false">[1]415排序!D108</f>
        <v>0</v>
      </c>
      <c r="NF77" s="8" t="n">
        <f aca="false">[1]415排序!E108</f>
        <v>0</v>
      </c>
      <c r="NG77" s="8" t="n">
        <f aca="false">[1]415排序!F108</f>
        <v>0</v>
      </c>
      <c r="NH77" s="8" t="n">
        <f aca="false">[1]415排序!G108</f>
        <v>1</v>
      </c>
      <c r="NI77" s="8" t="n">
        <f aca="false">[1]415排序!H108</f>
        <v>18</v>
      </c>
      <c r="NJ77" s="8" t="n">
        <f aca="false">[1]415排序!I108</f>
        <v>0</v>
      </c>
      <c r="NK77" s="8" t="n">
        <f aca="false">[1]415排序!J108</f>
        <v>3</v>
      </c>
      <c r="NL77" s="8" t="n">
        <f aca="false">[1]415排序!K108</f>
        <v>0</v>
      </c>
      <c r="NM77" s="8" t="n">
        <f aca="false">[1]415排序!L108</f>
        <v>1235</v>
      </c>
      <c r="NN77" s="8" t="n">
        <f aca="false">[1]415排序!M108</f>
        <v>170</v>
      </c>
      <c r="NO77" s="8" t="n">
        <f aca="false">[1]415排序!C35</f>
        <v>122</v>
      </c>
      <c r="NP77" s="8" t="n">
        <f aca="false">[1]415排序!D35</f>
        <v>0</v>
      </c>
      <c r="NQ77" s="8" t="n">
        <f aca="false">[1]415排序!E35</f>
        <v>0</v>
      </c>
      <c r="NR77" s="8" t="n">
        <f aca="false">[1]415排序!F35</f>
        <v>0</v>
      </c>
      <c r="NS77" s="8" t="n">
        <f aca="false">[1]415排序!G35</f>
        <v>91</v>
      </c>
      <c r="NT77" s="8" t="n">
        <f aca="false">[1]415排序!H35</f>
        <v>31</v>
      </c>
      <c r="NU77" s="8" t="n">
        <f aca="false">[1]415排序!I35</f>
        <v>1</v>
      </c>
      <c r="NV77" s="8" t="n">
        <f aca="false">[1]415排序!J35</f>
        <v>7</v>
      </c>
      <c r="NW77" s="8" t="n">
        <f aca="false">[1]415排序!K35</f>
        <v>0</v>
      </c>
      <c r="NX77" s="8" t="n">
        <f aca="false">[1]415排序!L35</f>
        <v>5768</v>
      </c>
      <c r="NY77" s="8" t="n">
        <f aca="false">[1]415排序!M35</f>
        <v>345</v>
      </c>
      <c r="NZ77" s="8" t="n">
        <f aca="false">[1]415排序!C206</f>
        <v>266</v>
      </c>
      <c r="OA77" s="8" t="n">
        <f aca="false">[1]415排序!D206</f>
        <v>1</v>
      </c>
      <c r="OB77" s="8" t="n">
        <f aca="false">[1]415排序!E206</f>
        <v>0</v>
      </c>
      <c r="OC77" s="8" t="n">
        <f aca="false">[1]415排序!F206</f>
        <v>0</v>
      </c>
      <c r="OD77" s="8" t="n">
        <f aca="false">[1]415排序!G206</f>
        <v>169</v>
      </c>
      <c r="OE77" s="8" t="n">
        <f aca="false">[1]415排序!H206</f>
        <v>97</v>
      </c>
      <c r="OF77" s="8" t="n">
        <f aca="false">[1]415排序!I206</f>
        <v>8</v>
      </c>
      <c r="OG77" s="8" t="n">
        <f aca="false">[1]415排序!J206</f>
        <v>3</v>
      </c>
      <c r="OH77" s="8" t="n">
        <f aca="false">[1]415排序!K206</f>
        <v>0</v>
      </c>
      <c r="OI77" s="8" t="n">
        <f aca="false">[1]415排序!L206</f>
        <v>121821</v>
      </c>
      <c r="OJ77" s="8" t="n">
        <f aca="false">[1]415排序!M206</f>
        <v>1252</v>
      </c>
      <c r="OK77" s="8" t="n">
        <f aca="false">[1]415排序!C30</f>
        <v>136</v>
      </c>
      <c r="OL77" s="8" t="n">
        <f aca="false">[1]415排序!D30</f>
        <v>0</v>
      </c>
      <c r="OM77" s="8" t="n">
        <f aca="false">[1]415排序!E30</f>
        <v>1</v>
      </c>
      <c r="ON77" s="8" t="n">
        <f aca="false">[1]415排序!F30</f>
        <v>0</v>
      </c>
      <c r="OO77" s="8" t="n">
        <f aca="false">[1]415排序!G30</f>
        <v>107</v>
      </c>
      <c r="OP77" s="8" t="n">
        <f aca="false">[1]415排序!H30</f>
        <v>28</v>
      </c>
      <c r="OQ77" s="8" t="n">
        <f aca="false">[1]415排序!I30</f>
        <v>2</v>
      </c>
      <c r="OR77" s="8" t="n">
        <f aca="false">[1]415排序!J30</f>
        <v>311</v>
      </c>
      <c r="OS77" s="8" t="n">
        <f aca="false">[1]415排序!K30</f>
        <v>2</v>
      </c>
      <c r="OT77" s="8" t="n">
        <f aca="false">[1]415排序!L30</f>
        <v>10350</v>
      </c>
      <c r="OU77" s="8" t="n">
        <f aca="false">[1]415排序!M30</f>
        <v>23658</v>
      </c>
      <c r="OV77" s="8" t="n">
        <f aca="false">[1]415排序!C95</f>
        <v>1400</v>
      </c>
      <c r="OW77" s="8" t="n">
        <f aca="false">[1]415排序!D95</f>
        <v>22</v>
      </c>
      <c r="OX77" s="8" t="n">
        <f aca="false">[1]415排序!E95</f>
        <v>78</v>
      </c>
      <c r="OY77" s="8" t="n">
        <f aca="false">[1]415排序!F95</f>
        <v>0</v>
      </c>
      <c r="OZ77" s="8" t="n">
        <f aca="false">[1]415排序!G95</f>
        <v>766</v>
      </c>
      <c r="PA77" s="8" t="n">
        <f aca="false">[1]415排序!H95</f>
        <v>556</v>
      </c>
      <c r="PB77" s="8" t="n">
        <f aca="false">[1]415排序!I95</f>
        <v>0</v>
      </c>
      <c r="PC77" s="8" t="n">
        <f aca="false">[1]415排序!J95</f>
        <v>35</v>
      </c>
      <c r="PD77" s="8" t="n">
        <f aca="false">[1]415排序!K95</f>
        <v>2</v>
      </c>
      <c r="PE77" s="8" t="n">
        <f aca="false">[1]415排序!L95</f>
        <v>45437</v>
      </c>
      <c r="PF77" s="8" t="n">
        <f aca="false">[1]415排序!M95</f>
        <v>1130</v>
      </c>
      <c r="PG77" s="2" t="n">
        <f aca="false">[1]415排序!C195</f>
        <v>65111</v>
      </c>
      <c r="PH77" s="2" t="n">
        <f aca="false">[1]415排序!D195</f>
        <v>4062</v>
      </c>
      <c r="PI77" s="2" t="n">
        <f aca="false">[1]415排序!E195</f>
        <v>1403</v>
      </c>
      <c r="PJ77" s="2" t="n">
        <f aca="false">[1]415排序!F195</f>
        <v>107</v>
      </c>
      <c r="PK77" s="2" t="n">
        <f aca="false">[1]415排序!G195</f>
        <v>4799</v>
      </c>
      <c r="PL77" s="2" t="n">
        <f aca="false">[1]415排序!H195</f>
        <v>58909</v>
      </c>
      <c r="PM77" s="2" t="n">
        <f aca="false">[1]415排序!I195</f>
        <v>1809</v>
      </c>
      <c r="PN77" s="2" t="n">
        <f aca="false">[1]415排序!J195</f>
        <v>772</v>
      </c>
      <c r="PO77" s="2" t="n">
        <f aca="false">[1]415排序!K195</f>
        <v>17</v>
      </c>
      <c r="PP77" s="2" t="n">
        <f aca="false">[1]415排序!L195</f>
        <v>443626</v>
      </c>
      <c r="PQ77" s="2" t="n">
        <f aca="false">[1]415排序!M195</f>
        <v>5260</v>
      </c>
      <c r="PR77" s="2" t="n">
        <f aca="false">[1]415排序!C188</f>
        <v>29</v>
      </c>
      <c r="PS77" s="2" t="n">
        <f aca="false">[1]415排序!D188</f>
        <v>4</v>
      </c>
      <c r="PT77" s="2" t="n">
        <f aca="false">[1]415排序!E188</f>
        <v>2</v>
      </c>
      <c r="PU77" s="2" t="n">
        <f aca="false">[1]415排序!F188</f>
        <v>0</v>
      </c>
      <c r="PV77" s="2" t="n">
        <f aca="false">[1]415排序!G188</f>
        <v>5</v>
      </c>
      <c r="PW77" s="2" t="n">
        <f aca="false">[1]415排序!H188</f>
        <v>22</v>
      </c>
      <c r="PX77" s="2" t="n">
        <f aca="false">[1]415排序!I188</f>
        <v>0</v>
      </c>
      <c r="PY77" s="2" t="n">
        <f aca="false">[1]415排序!J188</f>
        <v>2</v>
      </c>
      <c r="PZ77" s="2" t="n">
        <f aca="false">[1]415排序!K188</f>
        <v>0.1</v>
      </c>
      <c r="QA77" s="2" t="n">
        <f aca="false">[1]415排序!L188</f>
        <v>0</v>
      </c>
      <c r="QB77" s="2" t="n">
        <f aca="false">[1]415排序!M188</f>
        <v>0</v>
      </c>
      <c r="QC77" s="2" t="n">
        <f aca="false">[1]415排序!C103</f>
        <v>397</v>
      </c>
      <c r="QD77" s="2" t="n">
        <f aca="false">[1]415排序!D103</f>
        <v>6</v>
      </c>
      <c r="QE77" s="2" t="n">
        <f aca="false">[1]415排序!E103</f>
        <v>7</v>
      </c>
      <c r="QF77" s="2" t="n">
        <f aca="false">[1]415排序!F103</f>
        <v>0</v>
      </c>
      <c r="QG77" s="2" t="n">
        <f aca="false">[1]415排序!G103</f>
        <v>235</v>
      </c>
      <c r="QH77" s="2" t="n">
        <f aca="false">[1]415排序!H103</f>
        <v>155</v>
      </c>
      <c r="QI77" s="2" t="n">
        <f aca="false">[1]415排序!I103</f>
        <v>5</v>
      </c>
      <c r="QJ77" s="2" t="n">
        <f aca="false">[1]415排序!J103</f>
        <v>39</v>
      </c>
      <c r="QK77" s="2" t="n">
        <f aca="false">[1]415排序!K103</f>
        <v>0.7</v>
      </c>
      <c r="QL77" s="2" t="n">
        <f aca="false">[1]415排序!L103</f>
        <v>20500</v>
      </c>
      <c r="QM77" s="2" t="n">
        <f aca="false">[1]415排序!M103</f>
        <v>2009</v>
      </c>
      <c r="QN77" s="2" t="n">
        <f aca="false">[1]415排序!C110</f>
        <v>641</v>
      </c>
      <c r="QO77" s="2" t="n">
        <f aca="false">[1]415排序!D110</f>
        <v>9</v>
      </c>
      <c r="QP77" s="2" t="n">
        <f aca="false">[1]415排序!E110</f>
        <v>21</v>
      </c>
      <c r="QQ77" s="2" t="n">
        <f aca="false">[1]415排序!F110</f>
        <v>1</v>
      </c>
      <c r="QR77" s="2" t="n">
        <f aca="false">[1]415排序!G110</f>
        <v>80</v>
      </c>
      <c r="QS77" s="2" t="n">
        <f aca="false">[1]415排序!H110</f>
        <v>540</v>
      </c>
      <c r="QT77" s="2" t="n">
        <f aca="false">[1]415排序!I110</f>
        <v>33</v>
      </c>
      <c r="QU77" s="2" t="n">
        <f aca="false">[1]415排序!J110</f>
        <v>94</v>
      </c>
      <c r="QV77" s="2" t="n">
        <f aca="false">[1]415排序!K110</f>
        <v>3</v>
      </c>
      <c r="QW77" s="2" t="n">
        <f aca="false">[1]415排序!L110</f>
        <v>16319</v>
      </c>
      <c r="QX77" s="2" t="n">
        <f aca="false">[1]415排序!M110</f>
        <v>2391</v>
      </c>
      <c r="QY77" s="2" t="n">
        <f aca="false">[1]415排序!C98</f>
        <v>12046</v>
      </c>
      <c r="QZ77" s="2" t="n">
        <f aca="false">[1]415排序!D98</f>
        <v>460</v>
      </c>
      <c r="RA77" s="2" t="n">
        <f aca="false">[1]415排序!E98</f>
        <v>123</v>
      </c>
      <c r="RB77" s="2" t="n">
        <f aca="false">[1]415排序!F98</f>
        <v>7</v>
      </c>
      <c r="RC77" s="2" t="n">
        <f aca="false">[1]415排序!G98</f>
        <v>2195</v>
      </c>
      <c r="RD77" s="2" t="n">
        <f aca="false">[1]415排序!H98</f>
        <v>9728</v>
      </c>
      <c r="RE77" s="2" t="n">
        <f aca="false">[1]415排序!I98</f>
        <v>175</v>
      </c>
      <c r="RF77" s="2" t="n">
        <f aca="false">[1]415排序!J98</f>
        <v>1392</v>
      </c>
      <c r="RG77" s="2" t="n">
        <f aca="false">[1]415排序!K98</f>
        <v>14</v>
      </c>
      <c r="RH77" s="2" t="n">
        <f aca="false">[1]415排序!L98</f>
        <v>117339</v>
      </c>
      <c r="RI77" s="2" t="n">
        <f aca="false">[1]415排序!M98</f>
        <v>13557</v>
      </c>
      <c r="RJ77" s="2" t="n">
        <f aca="false">[1]415排序!C148</f>
        <v>308</v>
      </c>
      <c r="RK77" s="2" t="n">
        <f aca="false">[1]415排序!D148</f>
        <v>0</v>
      </c>
      <c r="RL77" s="2" t="n">
        <f aca="false">[1]415排序!E148</f>
        <v>2</v>
      </c>
      <c r="RM77" s="2" t="n">
        <f aca="false">[1]415排序!F148</f>
        <v>0</v>
      </c>
      <c r="RN77" s="2" t="n">
        <f aca="false">[1]415排序!G148</f>
        <v>62</v>
      </c>
      <c r="RO77" s="2" t="n">
        <f aca="false">[1]415排序!H148</f>
        <v>244</v>
      </c>
      <c r="RP77" s="2" t="n">
        <f aca="false">[1]415排序!I148</f>
        <v>0</v>
      </c>
      <c r="RQ77" s="2" t="n">
        <f aca="false">[1]415排序!J148</f>
        <v>60</v>
      </c>
      <c r="RR77" s="2" t="n">
        <f aca="false">[1]415排序!K148</f>
        <v>0.4</v>
      </c>
      <c r="RS77" s="2" t="n">
        <f aca="false">[1]415排序!L148</f>
        <v>17329</v>
      </c>
      <c r="RT77" s="2" t="n">
        <f aca="false">[1]415排序!M148</f>
        <v>3397</v>
      </c>
      <c r="RU77" s="2" t="n">
        <f aca="false">[1]415排序!C208</f>
        <v>1</v>
      </c>
      <c r="RV77" s="2" t="n">
        <f aca="false">[1]415排序!D208</f>
        <v>0</v>
      </c>
      <c r="RW77" s="2" t="n">
        <f aca="false">[1]415排序!E208</f>
        <v>0</v>
      </c>
      <c r="RX77" s="2" t="n">
        <f aca="false">[1]415排序!F208</f>
        <v>0</v>
      </c>
      <c r="RY77" s="2" t="n">
        <f aca="false">[1]415排序!G208</f>
        <v>0</v>
      </c>
      <c r="RZ77" s="2" t="n">
        <f aca="false">[1]415排序!H208</f>
        <v>1</v>
      </c>
      <c r="SA77" s="2" t="n">
        <f aca="false">[1]415排序!I208</f>
        <v>0</v>
      </c>
      <c r="SB77" s="2" t="n">
        <f aca="false">[1]415排序!J208</f>
        <v>0.03</v>
      </c>
      <c r="SC77" s="2" t="n">
        <f aca="false">[1]415排序!K208</f>
        <v>0</v>
      </c>
      <c r="SD77" s="2" t="n">
        <f aca="false">[1]415排序!L208</f>
        <v>0</v>
      </c>
      <c r="SE77" s="2" t="n">
        <f aca="false">[1]415排序!M208</f>
        <v>0</v>
      </c>
      <c r="SF77" s="2" t="n">
        <f aca="false">[1]415排序!C146</f>
        <v>813</v>
      </c>
      <c r="SG77" s="2" t="n">
        <f aca="false">[1]415排序!D146</f>
        <v>86</v>
      </c>
      <c r="SH77" s="2" t="n">
        <f aca="false">[1]415排序!E146</f>
        <v>4</v>
      </c>
      <c r="SI77" s="2" t="n">
        <f aca="false">[1]415排序!F146</f>
        <v>0</v>
      </c>
      <c r="SJ77" s="2" t="n">
        <f aca="false">[1]415排序!G146</f>
        <v>130</v>
      </c>
      <c r="SK77" s="2" t="n">
        <f aca="false">[1]415排序!H146</f>
        <v>679</v>
      </c>
      <c r="SL77" s="2" t="n">
        <f aca="false">[1]415排序!I146</f>
        <v>3</v>
      </c>
      <c r="SM77" s="2" t="n">
        <f aca="false">[1]415排序!J146</f>
        <v>159</v>
      </c>
      <c r="SN77" s="2" t="n">
        <f aca="false">[1]415排序!K146</f>
        <v>0.8</v>
      </c>
      <c r="SO77" s="2" t="n">
        <f aca="false">[1]415排序!L146</f>
        <v>0</v>
      </c>
      <c r="SP77" s="2" t="n">
        <f aca="false">[1]415排序!M146</f>
        <v>0</v>
      </c>
      <c r="SQ77" s="2" t="n">
        <f aca="false">[1]415排序!C197</f>
        <v>4933</v>
      </c>
      <c r="SR77" s="2" t="n">
        <f aca="false">[1]415排序!D197</f>
        <v>412</v>
      </c>
      <c r="SS77" s="2" t="n">
        <f aca="false">[1]415排序!E197</f>
        <v>28</v>
      </c>
      <c r="ST77" s="2" t="n">
        <f aca="false">[1]415排序!F197</f>
        <v>3</v>
      </c>
      <c r="SU77" s="2" t="n">
        <f aca="false">[1]415排序!G197</f>
        <v>933</v>
      </c>
      <c r="SV77" s="2" t="n">
        <f aca="false">[1]415排序!H197</f>
        <v>3972</v>
      </c>
      <c r="SW77" s="2" t="n">
        <f aca="false">[1]415排序!I197</f>
        <v>1</v>
      </c>
      <c r="SX77" s="2" t="n">
        <f aca="false">[1]415排序!J197</f>
        <v>499</v>
      </c>
      <c r="SY77" s="2" t="n">
        <f aca="false">[1]415排序!K197</f>
        <v>3</v>
      </c>
      <c r="SZ77" s="2" t="n">
        <f aca="false">[1]415排序!L197</f>
        <v>648195</v>
      </c>
      <c r="TA77" s="2" t="n">
        <f aca="false">[1]415排序!M197</f>
        <v>65538</v>
      </c>
      <c r="TB77" s="2" t="n">
        <f aca="false">[1]415排序!C106</f>
        <v>1355</v>
      </c>
      <c r="TC77" s="2" t="n">
        <f aca="false">[1]415排序!D106</f>
        <v>55</v>
      </c>
      <c r="TD77" s="2" t="n">
        <f aca="false">[1]415排序!E106</f>
        <v>3</v>
      </c>
      <c r="TE77" s="2" t="n">
        <f aca="false">[1]415排序!F106</f>
        <v>1</v>
      </c>
      <c r="TF77" s="2" t="n">
        <f aca="false">[1]415排序!G106</f>
        <v>176</v>
      </c>
      <c r="TG77" s="2" t="n">
        <f aca="false">[1]415排序!H106</f>
        <v>1176</v>
      </c>
      <c r="TH77" s="2" t="n">
        <f aca="false">[1]415排序!I106</f>
        <v>26</v>
      </c>
      <c r="TI77" s="2" t="n">
        <f aca="false">[1]415排序!J106</f>
        <v>317</v>
      </c>
      <c r="TJ77" s="2" t="n">
        <f aca="false">[1]415排序!K106</f>
        <v>0.7</v>
      </c>
      <c r="TK77" s="2" t="n">
        <f aca="false">[1]415排序!L106</f>
        <v>0</v>
      </c>
      <c r="TL77" s="2" t="n">
        <f aca="false">[1]415排序!M106</f>
        <v>0</v>
      </c>
      <c r="TM77" s="2" t="n">
        <f aca="false">[1]415排序!C80</f>
        <v>2170</v>
      </c>
      <c r="TN77" s="2" t="n">
        <f aca="false">[1]415排序!D80</f>
        <v>25</v>
      </c>
      <c r="TO77" s="2" t="n">
        <f aca="false">[1]415排序!E80</f>
        <v>101</v>
      </c>
      <c r="TP77" s="2" t="n">
        <f aca="false">[1]415排序!F80</f>
        <v>2</v>
      </c>
      <c r="TQ77" s="2" t="n">
        <f aca="false">[1]415排序!G80</f>
        <v>269</v>
      </c>
      <c r="TR77" s="2" t="n">
        <f aca="false">[1]415排序!H80</f>
        <v>1800</v>
      </c>
      <c r="TS77" s="2" t="n">
        <f aca="false">[1]415排序!I80</f>
        <v>76</v>
      </c>
      <c r="TT77" s="2" t="n">
        <f aca="false">[1]415排序!J80</f>
        <v>208</v>
      </c>
      <c r="TU77" s="2" t="n">
        <f aca="false">[1]415排序!K80</f>
        <v>10</v>
      </c>
      <c r="TV77" s="2" t="n">
        <f aca="false">[1]415排序!L80</f>
        <v>48798</v>
      </c>
      <c r="TW77" s="2" t="n">
        <f aca="false">[1]415排序!M80</f>
        <v>4682</v>
      </c>
      <c r="TX77" s="2" t="n">
        <f aca="false">[1]415排序!C51</f>
        <v>695</v>
      </c>
      <c r="TY77" s="2" t="n">
        <f aca="false">[1]415排序!D51</f>
        <v>33</v>
      </c>
      <c r="TZ77" s="2" t="n">
        <f aca="false">[1]415排序!E51</f>
        <v>12</v>
      </c>
      <c r="UA77" s="2" t="n">
        <f aca="false">[1]415排序!F51</f>
        <v>0</v>
      </c>
      <c r="UB77" s="2" t="n">
        <f aca="false">[1]415排序!G51</f>
        <v>65</v>
      </c>
      <c r="UC77" s="2" t="n">
        <f aca="false">[1]415排序!H51</f>
        <v>618</v>
      </c>
      <c r="UD77" s="2" t="n">
        <f aca="false">[1]415排序!I51</f>
        <v>8</v>
      </c>
      <c r="UE77" s="2" t="n">
        <f aca="false">[1]415排序!J51</f>
        <v>576</v>
      </c>
      <c r="UF77" s="2" t="n">
        <f aca="false">[1]415排序!K51</f>
        <v>10</v>
      </c>
      <c r="UG77" s="2" t="n">
        <f aca="false">[1]415排序!L51</f>
        <v>17923</v>
      </c>
      <c r="UH77" s="2" t="n">
        <f aca="false">[1]415排序!M51</f>
        <v>14845</v>
      </c>
      <c r="UT77" s="2" t="n">
        <f aca="false">[1]415排序!C17</f>
        <v>1012</v>
      </c>
      <c r="UU77" s="2" t="n">
        <f aca="false">[1]415排序!D17</f>
        <v>209</v>
      </c>
      <c r="UV77" s="2" t="n">
        <f aca="false">[1]415排序!E17</f>
        <v>46</v>
      </c>
      <c r="UW77" s="2" t="n">
        <f aca="false">[1]415排序!F17</f>
        <v>7</v>
      </c>
      <c r="UX77" s="2" t="n">
        <f aca="false">[1]415排序!G17</f>
        <v>42</v>
      </c>
      <c r="UY77" s="2" t="n">
        <f aca="false">[1]415排序!H17</f>
        <v>924</v>
      </c>
      <c r="UZ77" s="2" t="n">
        <f aca="false">[1]415排序!I17</f>
        <v>1</v>
      </c>
      <c r="VA77" s="2" t="n">
        <f aca="false">[1]415排序!J17</f>
        <v>6</v>
      </c>
      <c r="VB77" s="2" t="n">
        <f aca="false">[1]415排序!K17</f>
        <v>0.3</v>
      </c>
      <c r="VC77" s="2" t="n">
        <f aca="false">[1]415排序!L17</f>
        <v>13128</v>
      </c>
      <c r="VD77" s="2" t="n">
        <f aca="false">[1]415排序!M17</f>
        <v>80</v>
      </c>
      <c r="VE77" s="2" t="n">
        <f aca="false">[1]415排序!C2</f>
        <v>714</v>
      </c>
      <c r="VF77" s="2" t="n">
        <f aca="false">[1]415排序!D2</f>
        <v>49</v>
      </c>
      <c r="VG77" s="2" t="n">
        <f aca="false">[1]415排序!E2</f>
        <v>23</v>
      </c>
      <c r="VH77" s="2" t="n">
        <f aca="false">[1]415排序!F2</f>
        <v>2</v>
      </c>
      <c r="VI77" s="2" t="n">
        <f aca="false">[1]415排序!G2</f>
        <v>40</v>
      </c>
      <c r="VJ77" s="2" t="n">
        <f aca="false">[1]415排序!H2</f>
        <v>651</v>
      </c>
      <c r="VK77" s="2" t="n">
        <f aca="false">[1]415排序!I2</f>
        <v>0</v>
      </c>
      <c r="VL77" s="2" t="n">
        <f aca="false">[1]415排序!J2</f>
        <v>18</v>
      </c>
      <c r="VM77" s="2" t="n">
        <f aca="false">[1]415排序!K2</f>
        <v>0.6</v>
      </c>
      <c r="VN77" s="2" t="n">
        <f aca="false">[1]415排序!L2</f>
        <v>0</v>
      </c>
      <c r="VO77" s="2" t="n">
        <f aca="false">[1]415排序!M2</f>
        <v>0</v>
      </c>
      <c r="VP77" s="2" t="n">
        <f aca="false">[1]415排序!C181</f>
        <v>233</v>
      </c>
      <c r="VQ77" s="2" t="n">
        <f aca="false">[1]415排序!D181</f>
        <v>16</v>
      </c>
      <c r="VR77" s="2" t="n">
        <f aca="false">[1]415排序!E181</f>
        <v>7</v>
      </c>
      <c r="VS77" s="2" t="n">
        <f aca="false">[1]415排序!F181</f>
        <v>0</v>
      </c>
      <c r="VT77" s="2" t="n">
        <f aca="false">[1]415排序!G181</f>
        <v>61</v>
      </c>
      <c r="VU77" s="2" t="n">
        <f aca="false">[1]415排序!H181</f>
        <v>165</v>
      </c>
      <c r="VV77" s="2" t="n">
        <f aca="false">[1]415排序!I181</f>
        <v>1</v>
      </c>
      <c r="VW77" s="2" t="n">
        <f aca="false">[1]415排序!J181</f>
        <v>11</v>
      </c>
      <c r="VX77" s="2" t="n">
        <f aca="false">[1]415排序!K181</f>
        <v>0.3</v>
      </c>
      <c r="VY77" s="2" t="n">
        <f aca="false">[1]415排序!L181</f>
        <v>4768</v>
      </c>
      <c r="VZ77" s="2" t="n">
        <f aca="false">[1]415排序!M181</f>
        <v>223</v>
      </c>
      <c r="WA77" s="2" t="n">
        <f aca="false">[1]415排序!C119</f>
        <v>20</v>
      </c>
      <c r="WB77" s="2" t="n">
        <f aca="false">[1]415排序!D119</f>
        <v>0</v>
      </c>
      <c r="WC77" s="2" t="n">
        <f aca="false">[1]415排序!E119</f>
        <v>0</v>
      </c>
      <c r="WD77" s="2" t="n">
        <f aca="false">[1]415排序!F119</f>
        <v>0</v>
      </c>
      <c r="WE77" s="2" t="n">
        <f aca="false">[1]415排序!G119</f>
        <v>16</v>
      </c>
      <c r="WF77" s="2" t="n">
        <f aca="false">[1]415排序!H119</f>
        <v>4</v>
      </c>
      <c r="WG77" s="2" t="n">
        <f aca="false">[1]415排序!I119</f>
        <v>0</v>
      </c>
      <c r="WH77" s="2" t="n">
        <f aca="false">[1]415排序!J119</f>
        <v>37</v>
      </c>
      <c r="WI77" s="2" t="n">
        <f aca="false">[1]415排序!K119</f>
        <v>0</v>
      </c>
      <c r="WJ77" s="2" t="n">
        <f aca="false">[1]415排序!L119</f>
        <v>2899</v>
      </c>
      <c r="WK77" s="2" t="n">
        <f aca="false">[1]415排序!M119</f>
        <v>5363</v>
      </c>
      <c r="WL77" s="2" t="n">
        <f aca="false">[1]415排序!C137</f>
        <v>16</v>
      </c>
      <c r="WM77" s="2" t="n">
        <f aca="false">[1]415排序!D137</f>
        <v>2</v>
      </c>
      <c r="WN77" s="2" t="n">
        <f aca="false">[1]415排序!E137</f>
        <v>0</v>
      </c>
      <c r="WO77" s="2" t="n">
        <f aca="false">[1]415排序!F137</f>
        <v>0</v>
      </c>
      <c r="WP77" s="2" t="n">
        <f aca="false">[1]415排序!G137</f>
        <v>1</v>
      </c>
      <c r="WQ77" s="2" t="n">
        <f aca="false">[1]415排序!H137</f>
        <v>15</v>
      </c>
      <c r="WR77" s="2" t="n">
        <f aca="false">[1]415排序!I137</f>
        <v>0</v>
      </c>
      <c r="WS77" s="2" t="n">
        <f aca="false">[1]415排序!J137</f>
        <v>0.5</v>
      </c>
      <c r="WT77" s="2" t="n">
        <f aca="false">[1]415排序!K137</f>
        <v>0</v>
      </c>
      <c r="WU77" s="2" t="n">
        <f aca="false">[1]415排序!L137</f>
        <v>6299</v>
      </c>
      <c r="WV77" s="2" t="n">
        <f aca="false">[1]415排序!M137</f>
        <v>216</v>
      </c>
      <c r="WW77" s="2" t="n">
        <f aca="false">[1]415排序!C24</f>
        <v>5</v>
      </c>
      <c r="WX77" s="2" t="n">
        <f aca="false">[1]415排序!D24</f>
        <v>0</v>
      </c>
      <c r="WY77" s="2" t="n">
        <f aca="false">[1]415排序!E24</f>
        <v>0</v>
      </c>
      <c r="WZ77" s="2" t="n">
        <f aca="false">[1]415排序!F24</f>
        <v>0</v>
      </c>
      <c r="XA77" s="2" t="n">
        <f aca="false">[1]415排序!G24</f>
        <v>2</v>
      </c>
      <c r="XB77" s="2" t="n">
        <f aca="false">[1]415排序!H24</f>
        <v>3</v>
      </c>
      <c r="XC77" s="2" t="n">
        <f aca="false">[1]415排序!I24</f>
        <v>0</v>
      </c>
      <c r="XD77" s="2" t="n">
        <f aca="false">[1]415排序!J24</f>
        <v>6</v>
      </c>
      <c r="XE77" s="2" t="n">
        <f aca="false">[1]415排序!K24</f>
        <v>0</v>
      </c>
      <c r="XF77" s="2" t="n">
        <f aca="false">[1]415排序!L24</f>
        <v>1166</v>
      </c>
      <c r="XG77" s="2" t="n">
        <f aca="false">[1]415排序!M24</f>
        <v>1511</v>
      </c>
      <c r="XH77" s="2" t="n">
        <f aca="false">[1]415排序!C104</f>
        <v>1232</v>
      </c>
      <c r="XI77" s="2" t="n">
        <f aca="false">[1]415排序!D104</f>
        <v>141</v>
      </c>
      <c r="XJ77" s="2" t="n">
        <f aca="false">[1]415排序!E104</f>
        <v>14</v>
      </c>
      <c r="XK77" s="2" t="n">
        <f aca="false">[1]415排序!F104</f>
        <v>2</v>
      </c>
      <c r="XL77" s="2" t="n">
        <f aca="false">[1]415排序!G104</f>
        <v>203</v>
      </c>
      <c r="XM77" s="2" t="n">
        <f aca="false">[1]415排序!H104</f>
        <v>1015</v>
      </c>
      <c r="XN77" s="2" t="n">
        <f aca="false">[1]415排序!I104</f>
        <v>21</v>
      </c>
      <c r="XO77" s="2" t="n">
        <f aca="false">[1]415排序!J104</f>
        <v>66</v>
      </c>
      <c r="XP77" s="2" t="n">
        <f aca="false">[1]415排序!K104</f>
        <v>0.7</v>
      </c>
      <c r="XQ77" s="2" t="n">
        <f aca="false">[1]415排序!L104</f>
        <v>76904</v>
      </c>
      <c r="XR77" s="2" t="n">
        <f aca="false">[1]415排序!M104</f>
        <v>4096</v>
      </c>
      <c r="XS77" s="2" t="n">
        <f aca="false">[1]415排序!C203</f>
        <v>1165</v>
      </c>
      <c r="XT77" s="2" t="n">
        <f aca="false">[1]415排序!D203</f>
        <v>167</v>
      </c>
      <c r="XU77" s="2" t="n">
        <f aca="false">[1]415排序!E203</f>
        <v>4</v>
      </c>
      <c r="XV77" s="2" t="n">
        <f aca="false">[1]415排序!F203</f>
        <v>0</v>
      </c>
      <c r="XW77" s="2" t="n">
        <f aca="false">[1]415排序!G203</f>
        <v>99</v>
      </c>
      <c r="XX77" s="2" t="n">
        <f aca="false">[1]415排序!H203</f>
        <v>1062</v>
      </c>
      <c r="XY77" s="2" t="n">
        <f aca="false">[1]415排序!I203</f>
        <v>8</v>
      </c>
      <c r="XZ77" s="2" t="n">
        <f aca="false">[1]415排序!J203</f>
        <v>35</v>
      </c>
      <c r="YA77" s="2" t="n">
        <f aca="false">[1]415排序!K203</f>
        <v>0.1</v>
      </c>
      <c r="YB77" s="2" t="n">
        <f aca="false">[1]415排序!L203</f>
        <v>70000</v>
      </c>
      <c r="YC77" s="2" t="n">
        <f aca="false">[1]415排序!M203</f>
        <v>2091</v>
      </c>
      <c r="YZ77" s="2" t="n">
        <f aca="false">[1]415排序!C107</f>
        <v>430</v>
      </c>
      <c r="ZA77" s="2" t="n">
        <f aca="false">[1]415排序!D107</f>
        <v>11</v>
      </c>
      <c r="ZB77" s="2" t="n">
        <f aca="false">[1]415排序!E107</f>
        <v>5</v>
      </c>
      <c r="ZC77" s="2" t="n">
        <f aca="false">[1]415排序!F107</f>
        <v>0</v>
      </c>
      <c r="ZD77" s="2" t="n">
        <f aca="false">[1]415排序!G107</f>
        <v>71</v>
      </c>
      <c r="ZE77" s="2" t="n">
        <f aca="false">[1]415排序!H107</f>
        <v>354</v>
      </c>
      <c r="ZF77" s="2" t="n">
        <f aca="false">[1]415排序!I107</f>
        <v>5</v>
      </c>
      <c r="ZG77" s="2" t="n">
        <f aca="false">[1]415排序!J107</f>
        <v>66</v>
      </c>
      <c r="ZH77" s="2" t="n">
        <f aca="false">[1]415排序!K107</f>
        <v>0.8</v>
      </c>
      <c r="ZI77" s="2" t="n">
        <f aca="false">[1]415排序!L107</f>
        <v>26147</v>
      </c>
      <c r="ZJ77" s="2" t="n">
        <f aca="false">[1]415排序!M107</f>
        <v>4008</v>
      </c>
      <c r="ZK77" s="2" t="n">
        <f aca="false">[1]415排序!C200</f>
        <v>3372</v>
      </c>
      <c r="ZL77" s="2" t="n">
        <f aca="false">[1]415排序!D200</f>
        <v>270</v>
      </c>
      <c r="ZM77" s="2" t="n">
        <f aca="false">[1]415排序!E200</f>
        <v>98</v>
      </c>
      <c r="ZN77" s="2" t="n">
        <f aca="false">[1]415排序!F200</f>
        <v>5</v>
      </c>
      <c r="ZO77" s="2" t="n">
        <f aca="false">[1]415排序!G200</f>
        <v>119</v>
      </c>
      <c r="ZP77" s="2" t="n">
        <f aca="false">[1]415排序!H200</f>
        <v>3155</v>
      </c>
      <c r="ZQ77" s="2" t="n">
        <f aca="false">[1]415排序!I200</f>
        <v>45</v>
      </c>
      <c r="ZR77" s="2" t="n">
        <f aca="false">[1]415排序!J200</f>
        <v>77</v>
      </c>
      <c r="ZS77" s="2" t="n">
        <f aca="false">[1]415排序!K200</f>
        <v>2</v>
      </c>
      <c r="ZT77" s="2" t="n">
        <f aca="false">[1]415排序!L200</f>
        <v>35153</v>
      </c>
      <c r="ZU77" s="2" t="n">
        <f aca="false">[1]415排序!M200</f>
        <v>804</v>
      </c>
      <c r="ZV77" s="2" t="n">
        <f aca="false">[1]415排序!C19</f>
        <v>3281</v>
      </c>
      <c r="ZW77" s="2" t="n">
        <f aca="false">[1]415排序!D19</f>
        <v>362</v>
      </c>
      <c r="ZX77" s="2" t="n">
        <f aca="false">[1]415排序!E19</f>
        <v>33</v>
      </c>
      <c r="ZY77" s="2" t="n">
        <f aca="false">[1]415排序!F19</f>
        <v>4</v>
      </c>
      <c r="ZZ77" s="2" t="n">
        <f aca="false">[1]415排序!G19</f>
        <v>203</v>
      </c>
      <c r="AAA77" s="2" t="n">
        <f aca="false">[1]415排序!H19</f>
        <v>3045</v>
      </c>
      <c r="AAB77" s="2" t="n">
        <f aca="false">[1]415排序!I19</f>
        <v>57</v>
      </c>
      <c r="AAC77" s="2" t="n">
        <f aca="false">[1]415排序!J19</f>
        <v>347</v>
      </c>
      <c r="AAD77" s="2" t="n">
        <f aca="false">[1]415排序!K19</f>
        <v>3</v>
      </c>
      <c r="AAE77" s="2" t="n">
        <f aca="false">[1]415排序!L19</f>
        <v>71875</v>
      </c>
      <c r="AAF77" s="2" t="n">
        <f aca="false">[1]415排序!M19</f>
        <v>7606</v>
      </c>
      <c r="AAG77" s="2" t="n">
        <f aca="false">[1]415排序!C76</f>
        <v>300</v>
      </c>
      <c r="AAH77" s="2" t="n">
        <f aca="false">[1]415排序!D76</f>
        <v>28</v>
      </c>
      <c r="AAI77" s="2" t="n">
        <f aca="false">[1]415排序!E76</f>
        <v>3</v>
      </c>
      <c r="AAJ77" s="2" t="n">
        <f aca="false">[1]415排序!F76</f>
        <v>0</v>
      </c>
      <c r="AAK77" s="2" t="n">
        <f aca="false">[1]415排序!G76</f>
        <v>69</v>
      </c>
      <c r="AAL77" s="2" t="n">
        <f aca="false">[1]415排序!H76</f>
        <v>228</v>
      </c>
      <c r="AAM77" s="2" t="n">
        <f aca="false">[1]415排序!I76</f>
        <v>6</v>
      </c>
      <c r="AAN77" s="2" t="n">
        <f aca="false">[1]415排序!J76</f>
        <v>75</v>
      </c>
      <c r="AAO77" s="2" t="n">
        <f aca="false">[1]415排序!K76</f>
        <v>0.8</v>
      </c>
      <c r="AAP77" s="2" t="n">
        <f aca="false">[1]415排序!L76</f>
        <v>5027</v>
      </c>
      <c r="AAQ77" s="2" t="n">
        <f aca="false">[1]415排序!M76</f>
        <v>1260</v>
      </c>
      <c r="AAR77" s="2" t="n">
        <f aca="false">[1]415排序!C14</f>
        <v>1197</v>
      </c>
      <c r="AAS77" s="2" t="n">
        <f aca="false">[1]415排序!D14</f>
        <v>49</v>
      </c>
      <c r="AAT77" s="2" t="n">
        <f aca="false">[1]415排序!E14</f>
        <v>13</v>
      </c>
      <c r="AAU77" s="2" t="n">
        <f aca="false">[1]415排序!F14</f>
        <v>1</v>
      </c>
      <c r="AAV77" s="2" t="n">
        <f aca="false">[1]415排序!G14</f>
        <v>351</v>
      </c>
      <c r="AAW77" s="2" t="n">
        <f aca="false">[1]415排序!H14</f>
        <v>833</v>
      </c>
      <c r="AAX77" s="2" t="n">
        <f aca="false">[1]415排序!I14</f>
        <v>25</v>
      </c>
      <c r="AAY77" s="2" t="n">
        <f aca="false">[1]415排序!J14</f>
        <v>118</v>
      </c>
      <c r="AAZ77" s="2" t="n">
        <f aca="false">[1]415排序!K14</f>
        <v>1</v>
      </c>
      <c r="ABA77" s="2" t="n">
        <f aca="false">[1]415排序!L14</f>
        <v>71736</v>
      </c>
      <c r="ABB77" s="2" t="n">
        <f aca="false">[1]415排序!M14</f>
        <v>7075</v>
      </c>
      <c r="ABC77" s="2" t="n">
        <f aca="false">[1]415排序!C10</f>
        <v>1067</v>
      </c>
      <c r="ABD77" s="2" t="n">
        <f aca="false">[1]415排序!D10</f>
        <v>28</v>
      </c>
      <c r="ABE77" s="2" t="n">
        <f aca="false">[1]415排序!E10</f>
        <v>16</v>
      </c>
      <c r="ABF77" s="2" t="n">
        <f aca="false">[1]415排序!F10</f>
        <v>2</v>
      </c>
      <c r="ABG77" s="2" t="n">
        <f aca="false">[1]415排序!G10</f>
        <v>265</v>
      </c>
      <c r="ABH77" s="2" t="n">
        <f aca="false">[1]415排序!H10</f>
        <v>786</v>
      </c>
      <c r="ABI77" s="2" t="n">
        <f aca="false">[1]415排序!I10</f>
        <v>30</v>
      </c>
      <c r="ABJ77" s="2" t="n">
        <f aca="false">[1]415排序!J10</f>
        <v>360</v>
      </c>
      <c r="ABK77" s="2" t="n">
        <f aca="false">[1]415排序!K10</f>
        <v>5</v>
      </c>
      <c r="ABL77" s="2" t="n">
        <f aca="false">[1]415排序!L10</f>
        <v>8316</v>
      </c>
      <c r="ABM77" s="2" t="n">
        <f aca="false">[1]415排序!M10</f>
        <v>2806</v>
      </c>
      <c r="ABN77" s="2" t="n">
        <f aca="false">[1]415排序!C127</f>
        <v>1934</v>
      </c>
      <c r="ABO77" s="2" t="n">
        <f aca="false">[1]415排序!D127</f>
        <v>222</v>
      </c>
      <c r="ABP77" s="2" t="n">
        <f aca="false">[1]415排序!E127</f>
        <v>40</v>
      </c>
      <c r="ABQ77" s="2" t="n">
        <f aca="false">[1]415排序!F127</f>
        <v>5</v>
      </c>
      <c r="ABR77" s="2" t="n">
        <f aca="false">[1]415排序!G127</f>
        <v>134</v>
      </c>
      <c r="ABS77" s="2" t="n">
        <f aca="false">[1]415排序!H127</f>
        <v>1760</v>
      </c>
      <c r="ABT77" s="2" t="n">
        <f aca="false">[1]415排序!I127</f>
        <v>80</v>
      </c>
      <c r="ABU77" s="2" t="n">
        <f aca="false">[1]415排序!J127</f>
        <v>479</v>
      </c>
      <c r="ABV77" s="2" t="n">
        <f aca="false">[1]415排序!K127</f>
        <v>10</v>
      </c>
      <c r="ABW77" s="2" t="n">
        <f aca="false">[1]415排序!L127</f>
        <v>6271</v>
      </c>
      <c r="ABX77" s="2" t="n">
        <f aca="false">[1]415排序!M127</f>
        <v>1555</v>
      </c>
      <c r="ABY77" s="2" t="n">
        <f aca="false">[1]415排序!C114</f>
        <v>1070</v>
      </c>
      <c r="ABZ77" s="2" t="n">
        <f aca="false">[1]415排序!D114</f>
        <v>8</v>
      </c>
      <c r="ACA77" s="2" t="n">
        <f aca="false">[1]415排序!E114</f>
        <v>29</v>
      </c>
      <c r="ACB77" s="2" t="n">
        <f aca="false">[1]415排序!F114</f>
        <v>5</v>
      </c>
      <c r="ACC77" s="2" t="n">
        <f aca="false">[1]415排序!G114</f>
        <v>101</v>
      </c>
      <c r="ACD77" s="2" t="n">
        <f aca="false">[1]415排序!H114</f>
        <v>940</v>
      </c>
      <c r="ACE77" s="2" t="n">
        <f aca="false">[1]415排序!I114</f>
        <v>14</v>
      </c>
      <c r="ACF77" s="2" t="n">
        <f aca="false">[1]415排序!J114</f>
        <v>393</v>
      </c>
      <c r="ACG77" s="2" t="n">
        <f aca="false">[1]415排序!K114</f>
        <v>11</v>
      </c>
      <c r="ACH77" s="2" t="n">
        <f aca="false">[1]415排序!L114</f>
        <v>42690</v>
      </c>
      <c r="ACI77" s="2" t="n">
        <f aca="false">[1]415排序!M114</f>
        <v>15682</v>
      </c>
      <c r="ACJ77" s="2" t="n">
        <f aca="false">[1]415排序!C64</f>
        <v>1373</v>
      </c>
      <c r="ACK77" s="2" t="n">
        <f aca="false">[1]415排序!D64</f>
        <v>41</v>
      </c>
      <c r="ACL77" s="2" t="n">
        <f aca="false">[1]415排序!E64</f>
        <v>31</v>
      </c>
      <c r="ACM77" s="2" t="n">
        <f aca="false">[1]415排序!F64</f>
        <v>3</v>
      </c>
      <c r="ACN77" s="2" t="n">
        <f aca="false">[1]415排序!G64</f>
        <v>115</v>
      </c>
      <c r="ACO77" s="2" t="n">
        <f aca="false">[1]415排序!H64</f>
        <v>1227</v>
      </c>
      <c r="ACP77" s="2" t="n">
        <f aca="false">[1]415排序!I64</f>
        <v>11</v>
      </c>
      <c r="ACQ77" s="2" t="n">
        <f aca="false">[1]415排序!J64</f>
        <v>1035</v>
      </c>
      <c r="ACR77" s="2" t="n">
        <f aca="false">[1]415排序!K64</f>
        <v>23</v>
      </c>
      <c r="ACS77" s="2" t="n">
        <f aca="false">[1]415排序!L64</f>
        <v>32263</v>
      </c>
      <c r="ACT77" s="2" t="n">
        <f aca="false">[1]415排序!M64</f>
        <v>24321</v>
      </c>
      <c r="ACU77" s="2" t="n">
        <f aca="false">[1]415排序!C109</f>
        <v>657</v>
      </c>
      <c r="ACV77" s="2" t="n">
        <f aca="false">[1]415排序!D109</f>
        <v>2</v>
      </c>
      <c r="ACW77" s="2" t="n">
        <f aca="false">[1]415排序!E109</f>
        <v>5</v>
      </c>
      <c r="ACX77" s="2" t="n">
        <f aca="false">[1]415排序!F109</f>
        <v>0</v>
      </c>
      <c r="ACY77" s="2" t="n">
        <f aca="false">[1]415排序!G109</f>
        <v>16</v>
      </c>
      <c r="ACZ77" s="2" t="n">
        <f aca="false">[1]415排序!H109</f>
        <v>636</v>
      </c>
      <c r="ADA77" s="2" t="n">
        <f aca="false">[1]415排序!I109</f>
        <v>3</v>
      </c>
      <c r="ADB77" s="2" t="n">
        <f aca="false">[1]415排序!J109</f>
        <v>348</v>
      </c>
      <c r="ADC77" s="2" t="n">
        <f aca="false">[1]415排序!K109</f>
        <v>3</v>
      </c>
      <c r="ADD77" s="2" t="n">
        <f aca="false">[1]415排序!L109</f>
        <v>29018</v>
      </c>
      <c r="ADE77" s="2" t="n">
        <f aca="false">[1]415排序!M109</f>
        <v>15384</v>
      </c>
      <c r="ADF77" s="2" t="n">
        <f aca="false">[1]415排序!C52</f>
        <v>6111</v>
      </c>
      <c r="ADG77" s="2" t="n">
        <f aca="false">[1]415排序!D52</f>
        <v>89</v>
      </c>
      <c r="ADH77" s="2" t="n">
        <f aca="false">[1]415排序!E52</f>
        <v>161</v>
      </c>
      <c r="ADI77" s="2" t="n">
        <f aca="false">[1]415排序!F52</f>
        <v>18</v>
      </c>
      <c r="ADJ77" s="2" t="n">
        <f aca="false">[1]415排序!G52</f>
        <v>642</v>
      </c>
      <c r="ADK77" s="2" t="n">
        <f aca="false">[1]415排序!H52</f>
        <v>5308</v>
      </c>
      <c r="ADL77" s="2" t="n">
        <f aca="false">[1]415排序!I52</f>
        <v>92</v>
      </c>
      <c r="ADM77" s="2" t="n">
        <f aca="false">[1]415排序!J52</f>
        <v>571</v>
      </c>
      <c r="ADN77" s="2" t="n">
        <f aca="false">[1]415排序!K52</f>
        <v>15</v>
      </c>
      <c r="ADO77" s="2" t="n">
        <f aca="false">[1]415排序!L52</f>
        <v>131542</v>
      </c>
      <c r="ADP77" s="2" t="n">
        <f aca="false">[1]415排序!M52</f>
        <v>12283</v>
      </c>
      <c r="ADQ77" s="2" t="n">
        <f aca="false">[1]415排序!C175</f>
        <v>835</v>
      </c>
      <c r="ADR77" s="2" t="n">
        <f aca="false">[1]415排序!D175</f>
        <v>66</v>
      </c>
      <c r="ADS77" s="2" t="n">
        <f aca="false">[1]415排序!E175</f>
        <v>2</v>
      </c>
      <c r="ADT77" s="2" t="n">
        <f aca="false">[1]415排序!F175</f>
        <v>0</v>
      </c>
      <c r="ADU77" s="2" t="n">
        <f aca="false">[1]415排序!G175</f>
        <v>113</v>
      </c>
      <c r="ADV77" s="2" t="n">
        <f aca="false">[1]415排序!H175</f>
        <v>720</v>
      </c>
      <c r="ADW77" s="2" t="n">
        <f aca="false">[1]415排序!I175</f>
        <v>5</v>
      </c>
      <c r="ADX77" s="2" t="n">
        <f aca="false">[1]415排序!J175</f>
        <v>153</v>
      </c>
      <c r="ADY77" s="2" t="n">
        <f aca="false">[1]415排序!K175</f>
        <v>0.4</v>
      </c>
      <c r="ADZ77" s="2" t="n">
        <f aca="false">[1]415排序!L175</f>
        <v>30052</v>
      </c>
      <c r="AEA77" s="2" t="n">
        <f aca="false">[1]415排序!M175</f>
        <v>5504</v>
      </c>
      <c r="AEB77" s="2" t="n">
        <f aca="false">[1]415排序!C90</f>
        <v>1512</v>
      </c>
      <c r="AEC77" s="2" t="n">
        <f aca="false">[1]415排序!D90</f>
        <v>54</v>
      </c>
      <c r="AED77" s="2" t="n">
        <f aca="false">[1]415排序!E90</f>
        <v>122</v>
      </c>
      <c r="AEE77" s="2" t="n">
        <f aca="false">[1]415排序!F90</f>
        <v>13</v>
      </c>
      <c r="AEF77" s="2" t="n">
        <f aca="false">[1]415排序!G90</f>
        <v>122</v>
      </c>
      <c r="AEG77" s="2" t="n">
        <f aca="false">[1]415排序!H90</f>
        <v>1268</v>
      </c>
      <c r="AEH77" s="2" t="n">
        <f aca="false">[1]415排序!I90</f>
        <v>58</v>
      </c>
      <c r="AEI77" s="2" t="n">
        <f aca="false">[1]415排序!J90</f>
        <v>157</v>
      </c>
      <c r="AEJ77" s="2" t="n">
        <f aca="false">[1]415排序!K90</f>
        <v>13</v>
      </c>
      <c r="AEK77" s="2" t="n">
        <f aca="false">[1]415排序!L90</f>
        <v>35825</v>
      </c>
      <c r="AEL77" s="2" t="n">
        <f aca="false">[1]415排序!M90</f>
        <v>3708</v>
      </c>
      <c r="AEM77" s="2" t="n">
        <f aca="false">[1]415排序!C176</f>
        <v>1220</v>
      </c>
      <c r="AEN77" s="2" t="n">
        <f aca="false">[1]415排序!D176</f>
        <v>8</v>
      </c>
      <c r="AEO77" s="2" t="n">
        <f aca="false">[1]415排序!E176</f>
        <v>56</v>
      </c>
      <c r="AEP77" s="2" t="n">
        <f aca="false">[1]415排序!F176</f>
        <v>1</v>
      </c>
      <c r="AEQ77" s="2" t="n">
        <f aca="false">[1]415排序!G176</f>
        <v>152</v>
      </c>
      <c r="AER77" s="2" t="n">
        <f aca="false">[1]415排序!H176</f>
        <v>1012</v>
      </c>
      <c r="AES77" s="2" t="n">
        <f aca="false">[1]415排序!I176</f>
        <v>35</v>
      </c>
      <c r="AET77" s="2" t="n">
        <f aca="false">[1]415排序!J176</f>
        <v>587</v>
      </c>
      <c r="AEU77" s="2" t="n">
        <f aca="false">[1]415排序!K176</f>
        <v>27</v>
      </c>
      <c r="AEV77" s="2" t="n">
        <f aca="false">[1]415排序!L176</f>
        <v>35946</v>
      </c>
      <c r="AEW77" s="2" t="n">
        <f aca="false">[1]415排序!M176</f>
        <v>17291</v>
      </c>
      <c r="AEX77" s="2" t="n">
        <f aca="false">[1]415排序!C48</f>
        <v>1704</v>
      </c>
      <c r="AEY77" s="2" t="n">
        <f aca="false">[1]415排序!D48</f>
        <v>54</v>
      </c>
      <c r="AEZ77" s="2" t="n">
        <f aca="false">[1]415排序!E48</f>
        <v>31</v>
      </c>
      <c r="AFA77" s="2" t="n">
        <f aca="false">[1]415排序!F48</f>
        <v>6</v>
      </c>
      <c r="AFB77" s="2" t="n">
        <f aca="false">[1]415排序!G48</f>
        <v>415</v>
      </c>
      <c r="AFC77" s="2" t="n">
        <f aca="false">[1]415排序!H48</f>
        <v>1258</v>
      </c>
      <c r="AFD77" s="2" t="n">
        <f aca="false">[1]415排序!I48</f>
        <v>34</v>
      </c>
      <c r="AFE77" s="2" t="n">
        <f aca="false">[1]415排序!J48</f>
        <v>415</v>
      </c>
      <c r="AFF77" s="2" t="n">
        <f aca="false">[1]415排序!K48</f>
        <v>8</v>
      </c>
      <c r="AFG77" s="2" t="n">
        <f aca="false">[1]415排序!L48</f>
        <v>18359</v>
      </c>
      <c r="AFH77" s="2" t="n">
        <f aca="false">[1]415排序!M48</f>
        <v>4472</v>
      </c>
      <c r="AFI77" s="2" t="n">
        <f aca="false">[1]415排序!C26</f>
        <v>1083</v>
      </c>
      <c r="AFJ77" s="2" t="n">
        <f aca="false">[1]415排序!D26</f>
        <v>46</v>
      </c>
      <c r="AFK77" s="2" t="n">
        <f aca="false">[1]415排序!E26</f>
        <v>40</v>
      </c>
      <c r="AFL77" s="2" t="n">
        <f aca="false">[1]415排序!F26</f>
        <v>1</v>
      </c>
      <c r="AFM77" s="2" t="n">
        <f aca="false">[1]415排序!G26</f>
        <v>236</v>
      </c>
      <c r="AFN77" s="2" t="n">
        <f aca="false">[1]415排序!H26</f>
        <v>807</v>
      </c>
      <c r="AFO77" s="2" t="n">
        <f aca="false">[1]415排序!I26</f>
        <v>4</v>
      </c>
      <c r="AFP77" s="2" t="n">
        <f aca="false">[1]415排序!J26</f>
        <v>330</v>
      </c>
      <c r="AFQ77" s="2" t="n">
        <f aca="false">[1]415排序!K26</f>
        <v>12</v>
      </c>
      <c r="AFR77" s="2" t="n">
        <f aca="false">[1]415排序!L26</f>
        <v>12407</v>
      </c>
      <c r="AFS77" s="2" t="n">
        <f aca="false">[1]415排序!M26</f>
        <v>3782</v>
      </c>
      <c r="AFT77" s="2" t="n">
        <f aca="false">[1]415排序!C130</f>
        <v>283</v>
      </c>
      <c r="AFU77" s="2" t="n">
        <f aca="false">[1]415排序!D130</f>
        <v>9</v>
      </c>
      <c r="AFV77" s="2" t="n">
        <f aca="false">[1]415排序!E130</f>
        <v>4</v>
      </c>
      <c r="AFW77" s="2" t="n">
        <f aca="false">[1]415排序!F130</f>
        <v>1</v>
      </c>
      <c r="AFX77" s="2" t="n">
        <f aca="false">[1]415排序!G130</f>
        <v>46</v>
      </c>
      <c r="AFY77" s="2" t="n">
        <f aca="false">[1]415排序!H130</f>
        <v>233</v>
      </c>
      <c r="AFZ77" s="2" t="n">
        <f aca="false">[1]415排序!I130</f>
        <v>7</v>
      </c>
      <c r="AGA77" s="2" t="n">
        <f aca="false">[1]415排序!J130</f>
        <v>451</v>
      </c>
      <c r="AGB77" s="2" t="n">
        <f aca="false">[1]415排序!K130</f>
        <v>6</v>
      </c>
      <c r="AGC77" s="2" t="n">
        <f aca="false">[1]415排序!L130</f>
        <v>2869</v>
      </c>
      <c r="AGD77" s="2" t="n">
        <f aca="false">[1]415排序!M130</f>
        <v>4568</v>
      </c>
      <c r="AGE77" s="2" t="n">
        <f aca="false">[1]415排序!C170</f>
        <v>4465</v>
      </c>
      <c r="AGF77" s="2" t="n">
        <f aca="false">[1]415排序!D170</f>
        <v>411</v>
      </c>
      <c r="AGG77" s="2" t="n">
        <f aca="false">[1]415排序!E170</f>
        <v>94</v>
      </c>
      <c r="AGH77" s="2" t="n">
        <f aca="false">[1]415排序!F170</f>
        <v>9</v>
      </c>
      <c r="AGI77" s="2" t="n">
        <f aca="false">[1]415排序!G170</f>
        <v>400</v>
      </c>
      <c r="AGJ77" s="2" t="n">
        <f aca="false">[1]415排序!H170</f>
        <v>3971</v>
      </c>
      <c r="AGK77" s="2" t="n">
        <f aca="false">[1]415排序!I170</f>
        <v>131</v>
      </c>
      <c r="AGL77" s="2" t="n">
        <f aca="false">[1]415排序!J170</f>
        <v>511</v>
      </c>
      <c r="AGM77" s="2" t="n">
        <f aca="false">[1]415排序!K170</f>
        <v>11</v>
      </c>
      <c r="AGN77" s="2" t="n">
        <f aca="false">[1]415排序!L170</f>
        <v>23398</v>
      </c>
      <c r="AGO77" s="2" t="n">
        <f aca="false">[1]415排序!M170</f>
        <v>2678</v>
      </c>
      <c r="AGP77" s="2" t="n">
        <f aca="false">[1]415排序!C158</f>
        <v>6879</v>
      </c>
      <c r="AGQ77" s="2" t="n">
        <f aca="false">[1]415排序!D158</f>
        <v>246</v>
      </c>
      <c r="AGR77" s="2" t="n">
        <f aca="false">[1]415排序!E158</f>
        <v>351</v>
      </c>
      <c r="AGS77" s="2" t="n">
        <f aca="false">[1]415排序!F158</f>
        <v>20</v>
      </c>
      <c r="AGT77" s="2" t="n">
        <f aca="false">[1]415排序!G158</f>
        <v>1051</v>
      </c>
      <c r="AGU77" s="2" t="n">
        <f aca="false">[1]415排序!H158</f>
        <v>5477</v>
      </c>
      <c r="AGV77" s="2" t="n">
        <f aca="false">[1]415排序!I158</f>
        <v>241</v>
      </c>
      <c r="AGW77" s="2" t="n">
        <f aca="false">[1]415排序!J158</f>
        <v>358</v>
      </c>
      <c r="AGX77" s="2" t="n">
        <f aca="false">[1]415排序!K158</f>
        <v>18</v>
      </c>
      <c r="AGY77" s="2" t="n">
        <f aca="false">[1]415排序!L158</f>
        <v>70097</v>
      </c>
      <c r="AGZ77" s="2" t="n">
        <f aca="false">[1]415排序!M158</f>
        <v>3644</v>
      </c>
      <c r="AHA77" s="2" t="n">
        <f aca="false">[1]415排序!C31</f>
        <v>713</v>
      </c>
      <c r="AHB77" s="2" t="n">
        <f aca="false">[1]415排序!D31</f>
        <v>28</v>
      </c>
      <c r="AHC77" s="2" t="n">
        <f aca="false">[1]415排序!E31</f>
        <v>35</v>
      </c>
      <c r="AHD77" s="2" t="n">
        <f aca="false">[1]415排序!F31</f>
        <v>3</v>
      </c>
      <c r="AHE77" s="2" t="n">
        <f aca="false">[1]415排序!G31</f>
        <v>81</v>
      </c>
      <c r="AHF77" s="2" t="n">
        <f aca="false">[1]415排序!H31</f>
        <v>597</v>
      </c>
      <c r="AHG77" s="2" t="n">
        <f aca="false">[1]415排序!I31</f>
        <v>29</v>
      </c>
      <c r="AHH77" s="2" t="n">
        <f aca="false">[1]415排序!J31</f>
        <v>103</v>
      </c>
      <c r="AHI77" s="2" t="n">
        <f aca="false">[1]415排序!K31</f>
        <v>5</v>
      </c>
      <c r="AHJ77" s="2" t="n">
        <f aca="false">[1]415排序!L31</f>
        <v>18502</v>
      </c>
      <c r="AHK77" s="2" t="n">
        <f aca="false">[1]415排序!M31</f>
        <v>2663</v>
      </c>
      <c r="AHL77" s="2" t="n">
        <f aca="false">[1]415排序!C144</f>
        <v>908</v>
      </c>
      <c r="AHM77" s="2" t="n">
        <f aca="false">[1]415排序!D144</f>
        <v>54</v>
      </c>
      <c r="AHN77" s="2" t="n">
        <f aca="false">[1]415排序!E144</f>
        <v>44</v>
      </c>
      <c r="AHO77" s="2" t="n">
        <f aca="false">[1]415排序!F144</f>
        <v>6</v>
      </c>
      <c r="AHP77" s="2" t="n">
        <f aca="false">[1]415排序!G144</f>
        <v>86</v>
      </c>
      <c r="AHQ77" s="2" t="n">
        <f aca="false">[1]415排序!H144</f>
        <v>778</v>
      </c>
      <c r="AHR77" s="2" t="n">
        <f aca="false">[1]415排序!I144</f>
        <v>15</v>
      </c>
      <c r="AHS77" s="2" t="n">
        <f aca="false">[1]415排序!J144</f>
        <v>436</v>
      </c>
      <c r="AHT77" s="2" t="n">
        <f aca="false">[1]415排序!K144</f>
        <v>21</v>
      </c>
      <c r="AHU77" s="2" t="n">
        <f aca="false">[1]415排序!L144</f>
        <v>9262</v>
      </c>
      <c r="AHV77" s="2" t="n">
        <f aca="false">[1]415排序!M144</f>
        <v>4446</v>
      </c>
      <c r="AHW77" s="2" t="n">
        <f aca="false">[1]415排序!C3</f>
        <v>475</v>
      </c>
      <c r="AHX77" s="2" t="n">
        <f aca="false">[1]415排序!D3</f>
        <v>8</v>
      </c>
      <c r="AHY77" s="2" t="n">
        <f aca="false">[1]415排序!E3</f>
        <v>24</v>
      </c>
      <c r="AHZ77" s="2" t="n">
        <f aca="false">[1]415排序!F3</f>
        <v>1</v>
      </c>
      <c r="AIA77" s="2" t="n">
        <f aca="false">[1]415排序!G3</f>
        <v>248</v>
      </c>
      <c r="AIB77" s="2" t="n">
        <f aca="false">[1]415排序!H3</f>
        <v>203</v>
      </c>
      <c r="AIC77" s="2" t="n">
        <f aca="false">[1]415排序!I3</f>
        <v>5</v>
      </c>
      <c r="AID77" s="2" t="n">
        <f aca="false">[1]415排序!J3</f>
        <v>165</v>
      </c>
      <c r="AIE77" s="2" t="n">
        <f aca="false">[1]415排序!K3</f>
        <v>8</v>
      </c>
      <c r="AIF77" s="2" t="n">
        <f aca="false">[1]415排序!L3</f>
        <v>4306</v>
      </c>
      <c r="AIG77" s="2" t="n">
        <f aca="false">[1]415排序!M3</f>
        <v>1496</v>
      </c>
      <c r="AIH77" s="2" t="n">
        <f aca="false">[1]415排序!C37</f>
        <v>26897</v>
      </c>
      <c r="AII77" s="2" t="n">
        <f aca="false">[1]415排序!D37</f>
        <v>1345</v>
      </c>
      <c r="AIJ77" s="2" t="n">
        <f aca="false">[1]415排序!E37</f>
        <v>898</v>
      </c>
      <c r="AIK77" s="2" t="n">
        <f aca="false">[1]415排序!F37</f>
        <v>131</v>
      </c>
      <c r="AIL77" s="2" t="n">
        <f aca="false">[1]415排序!G37</f>
        <v>8172</v>
      </c>
      <c r="AIM77" s="2" t="n">
        <f aca="false">[1]415排序!H37</f>
        <v>17827</v>
      </c>
      <c r="AIN77" s="2" t="n">
        <f aca="false">[1]415排序!I37</f>
        <v>557</v>
      </c>
      <c r="AIO77" s="2" t="n">
        <f aca="false">[1]415排序!J37</f>
        <v>713</v>
      </c>
      <c r="AIP77" s="2" t="n">
        <f aca="false">[1]415排序!K37</f>
        <v>24</v>
      </c>
      <c r="AIQ77" s="2" t="n">
        <f aca="false">[1]415排序!L37</f>
        <v>437475</v>
      </c>
      <c r="AIR77" s="2" t="n">
        <f aca="false">[1]415排序!M37</f>
        <v>11591</v>
      </c>
      <c r="AIS77" s="2" t="n">
        <f aca="false">[1]415排序!C28</f>
        <v>24920</v>
      </c>
      <c r="AIT77" s="2" t="n">
        <f aca="false">[1]415排序!D28</f>
        <v>1490</v>
      </c>
      <c r="AIU77" s="2" t="n">
        <f aca="false">[1]415排序!E28</f>
        <v>1489</v>
      </c>
      <c r="AIV77" s="2" t="n">
        <f aca="false">[1]415排序!F28</f>
        <v>161</v>
      </c>
      <c r="AIW77" s="2" t="n">
        <f aca="false">[1]415排序!G28</f>
        <v>3046</v>
      </c>
      <c r="AIX77" s="2" t="n">
        <f aca="false">[1]415排序!H28</f>
        <v>20385</v>
      </c>
      <c r="AIY77" s="2" t="n">
        <f aca="false">[1]415排序!I28</f>
        <v>296</v>
      </c>
      <c r="AIZ77" s="2" t="n">
        <f aca="false">[1]415排序!J28</f>
        <v>117</v>
      </c>
      <c r="AJA77" s="2" t="n">
        <f aca="false">[1]415排序!K28</f>
        <v>7</v>
      </c>
      <c r="AJB77" s="2" t="n">
        <f aca="false">[1]415排序!L28</f>
        <v>62985</v>
      </c>
      <c r="AJC77" s="2" t="n">
        <f aca="false">[1]415排序!M28</f>
        <v>296</v>
      </c>
      <c r="AJD77" s="2" t="n">
        <f aca="false">[1]415排序!C155</f>
        <v>17448</v>
      </c>
      <c r="AJE77" s="2" t="n">
        <f aca="false">[1]415排序!D155</f>
        <v>514</v>
      </c>
      <c r="AJF77" s="2" t="n">
        <f aca="false">[1]415排序!E155</f>
        <v>567</v>
      </c>
      <c r="AJG77" s="2" t="n">
        <f aca="false">[1]415排序!F155</f>
        <v>32</v>
      </c>
      <c r="AJH77" s="2" t="n">
        <f aca="false">[1]415排序!G155</f>
        <v>347</v>
      </c>
      <c r="AJI77" s="2" t="n">
        <f aca="false">[1]415排序!H155</f>
        <v>16534</v>
      </c>
      <c r="AJJ77" s="2" t="n">
        <f aca="false">[1]415排序!I155</f>
        <v>218</v>
      </c>
      <c r="AJK77" s="2" t="n">
        <f aca="false">[1]415排序!J155</f>
        <v>1711</v>
      </c>
      <c r="AJL77" s="2" t="n">
        <f aca="false">[1]415排序!K155</f>
        <v>56</v>
      </c>
      <c r="AJM77" s="2" t="n">
        <f aca="false">[1]415排序!L155</f>
        <v>182707</v>
      </c>
      <c r="AJN77" s="2" t="n">
        <f aca="false">[1]415排序!M155</f>
        <v>17918</v>
      </c>
      <c r="AJO77" s="2" t="n">
        <f aca="false">[1]415排序!C12</f>
        <v>6400</v>
      </c>
      <c r="AJP77" s="2" t="n">
        <f aca="false">[1]415排序!D12</f>
        <v>41</v>
      </c>
      <c r="AJQ77" s="2" t="n">
        <f aca="false">[1]415排序!E12</f>
        <v>61</v>
      </c>
      <c r="AJR77" s="2" t="n">
        <f aca="false">[1]415排序!F12</f>
        <v>0</v>
      </c>
      <c r="AJS77" s="2" t="n">
        <f aca="false">[1]415排序!G12</f>
        <v>3598</v>
      </c>
      <c r="AJT77" s="2" t="n">
        <f aca="false">[1]415排序!H12</f>
        <v>2741</v>
      </c>
      <c r="AJU77" s="2" t="n">
        <f aca="false">[1]415排序!I12</f>
        <v>80</v>
      </c>
      <c r="AJV77" s="2" t="n">
        <f aca="false">[1]415排序!J12</f>
        <v>251</v>
      </c>
      <c r="AJW77" s="2" t="n">
        <f aca="false">[1]415排序!K12</f>
        <v>2</v>
      </c>
      <c r="AJX77" s="2" t="n">
        <f aca="false">[1]415排序!L12</f>
        <v>366493</v>
      </c>
      <c r="AJY77" s="2" t="n">
        <f aca="false">[1]415排序!M12</f>
        <v>14372</v>
      </c>
      <c r="AJZ77" s="2" t="n">
        <f aca="false">[1]415排序!C96</f>
        <v>11479</v>
      </c>
      <c r="AKA77" s="2" t="n">
        <f aca="false">[1]415排序!D96</f>
        <v>832</v>
      </c>
      <c r="AKB77" s="2" t="n">
        <f aca="false">[1]415排序!E96</f>
        <v>406</v>
      </c>
      <c r="AKC77" s="2" t="n">
        <f aca="false">[1]415排序!F96</f>
        <v>41</v>
      </c>
      <c r="AKD77" s="2" t="n">
        <f aca="false">[1]415排序!G96</f>
        <v>25</v>
      </c>
      <c r="AKE77" s="2" t="n">
        <f aca="false">[1]415排序!H96</f>
        <v>11048</v>
      </c>
      <c r="AKF77" s="2" t="n">
        <f aca="false">[1]415排序!I96</f>
        <v>194</v>
      </c>
      <c r="AKG77" s="2" t="n">
        <f aca="false">[1]415排序!J96</f>
        <v>2325</v>
      </c>
      <c r="AKH77" s="2" t="n">
        <f aca="false">[1]415排序!K96</f>
        <v>82</v>
      </c>
      <c r="AKI77" s="2" t="n">
        <f aca="false">[1]415排序!L96</f>
        <v>90646</v>
      </c>
      <c r="AKJ77" s="2" t="n">
        <f aca="false">[1]415排序!M96</f>
        <v>18358</v>
      </c>
      <c r="AKK77" s="2" t="n">
        <f aca="false">[1]415排序!C59</f>
        <v>7603</v>
      </c>
      <c r="AKL77" s="2" t="n">
        <f aca="false">[1]415排序!D59</f>
        <v>74</v>
      </c>
      <c r="AKM77" s="2" t="n">
        <f aca="false">[1]415排序!E59</f>
        <v>369</v>
      </c>
      <c r="AKN77" s="2" t="n">
        <f aca="false">[1]415排序!F59</f>
        <v>14</v>
      </c>
      <c r="AKO77" s="2" t="n">
        <f aca="false">[1]415排序!G59</f>
        <v>696</v>
      </c>
      <c r="AKP77" s="2" t="n">
        <f aca="false">[1]415排序!H59</f>
        <v>6538</v>
      </c>
      <c r="AKQ77" s="2" t="n">
        <f aca="false">[1]415排序!I59</f>
        <v>129</v>
      </c>
      <c r="AKR77" s="2" t="n">
        <f aca="false">[1]415排序!J59</f>
        <v>431</v>
      </c>
      <c r="AKS77" s="2" t="n">
        <f aca="false">[1]415排序!K59</f>
        <v>21</v>
      </c>
      <c r="AKT77" s="2" t="n">
        <f aca="false">[1]415排序!L59</f>
        <v>25347</v>
      </c>
      <c r="AKU77" s="2" t="n">
        <f aca="false">[1]415排序!M59</f>
        <v>1437</v>
      </c>
      <c r="AKV77" s="2" t="n">
        <f aca="false">[1]415排序!C115</f>
        <v>3307</v>
      </c>
      <c r="AKW77" s="2" t="n">
        <f aca="false">[1]415排序!D115</f>
        <v>15</v>
      </c>
      <c r="AKX77" s="2" t="n">
        <f aca="false">[1]415排序!E115</f>
        <v>67</v>
      </c>
      <c r="AKY77" s="2" t="n">
        <f aca="false">[1]415排序!F115</f>
        <v>-2</v>
      </c>
      <c r="AKZ77" s="2" t="n">
        <f aca="false">[1]415排序!G115</f>
        <v>500</v>
      </c>
      <c r="ALA77" s="2" t="n">
        <f aca="false">[1]415排序!H115</f>
        <v>2740</v>
      </c>
      <c r="ALB77" s="2" t="n">
        <f aca="false">[1]415排序!I115</f>
        <v>30</v>
      </c>
      <c r="ALC77" s="2" t="n">
        <f aca="false">[1]415排序!J115</f>
        <v>5283</v>
      </c>
      <c r="ALD77" s="2" t="n">
        <f aca="false">[1]415排序!K115</f>
        <v>107</v>
      </c>
      <c r="ALE77" s="2" t="n">
        <f aca="false">[1]415排序!L115</f>
        <v>29523</v>
      </c>
      <c r="ALF77" s="2" t="n">
        <f aca="false">[1]415排序!M115</f>
        <v>47163</v>
      </c>
      <c r="ALG77" s="2" t="n">
        <f aca="false">[1]415排序!C126</f>
        <v>5014</v>
      </c>
      <c r="ALH77" s="2" t="n">
        <f aca="false">[1]415排序!D126</f>
        <v>353</v>
      </c>
      <c r="ALI77" s="2" t="n">
        <f aca="false">[1]415排序!E126</f>
        <v>332</v>
      </c>
      <c r="ALJ77" s="2" t="n">
        <f aca="false">[1]415排序!F126</f>
        <v>36</v>
      </c>
      <c r="ALK77" s="2" t="n">
        <f aca="false">[1]415排序!G126</f>
        <v>1964</v>
      </c>
      <c r="ALL77" s="2" t="n">
        <f aca="false">[1]415排序!H126</f>
        <v>2718</v>
      </c>
      <c r="ALM77" s="2" t="n">
        <f aca="false">[1]415排序!I126</f>
        <v>207</v>
      </c>
      <c r="ALN77" s="2" t="n">
        <f aca="false">[1]415排序!J126</f>
        <v>39</v>
      </c>
      <c r="ALO77" s="2" t="n">
        <f aca="false">[1]415排序!K126</f>
        <v>3</v>
      </c>
      <c r="ALP77" s="2" t="n">
        <f aca="false">[1]415排序!L126</f>
        <v>37395</v>
      </c>
      <c r="ALQ77" s="2" t="n">
        <f aca="false">[1]415排序!M126</f>
        <v>290</v>
      </c>
      <c r="ALR77" s="2" t="n">
        <f aca="false">[1]415排序!C70</f>
        <v>3161</v>
      </c>
      <c r="ALS77" s="2" t="n">
        <f aca="false">[1]415排序!D70</f>
        <v>97</v>
      </c>
      <c r="ALT77" s="2" t="n">
        <f aca="false">[1]415排序!E70</f>
        <v>64</v>
      </c>
      <c r="ALU77" s="2" t="n">
        <f aca="false">[1]415排序!F70</f>
        <v>5</v>
      </c>
      <c r="ALV77" s="2" t="n">
        <f aca="false">[1]415排序!G70</f>
        <v>300</v>
      </c>
      <c r="ALW77" s="2" t="n">
        <f aca="false">[1]415排序!H70</f>
        <v>2797</v>
      </c>
      <c r="ALX77" s="2" t="n">
        <f aca="false">[1]415排序!I70</f>
        <v>74</v>
      </c>
      <c r="ALY77" s="2" t="n">
        <f aca="false">[1]415排序!J70</f>
        <v>571</v>
      </c>
      <c r="ALZ77" s="2" t="n">
        <f aca="false">[1]415排序!K70</f>
        <v>12</v>
      </c>
      <c r="AMA77" s="2" t="n">
        <f aca="false">[1]415排序!L70</f>
        <v>47290</v>
      </c>
      <c r="AMB77" s="2" t="n">
        <f aca="false">[1]415排序!M70</f>
        <v>8535</v>
      </c>
      <c r="AMC77" s="2" t="n">
        <f aca="false">[1]415排序!C149</f>
        <v>3472</v>
      </c>
      <c r="AMD77" s="2" t="n">
        <f aca="false">[1]415排序!D149</f>
        <v>72</v>
      </c>
      <c r="AME77" s="2" t="n">
        <f aca="false">[1]415排序!E149</f>
        <v>94</v>
      </c>
      <c r="AMF77" s="2" t="n">
        <f aca="false">[1]415排序!F149</f>
        <v>7</v>
      </c>
      <c r="AMG77" s="2" t="n">
        <f aca="false">[1]415排序!G149</f>
        <v>61</v>
      </c>
      <c r="AMH77" s="2" t="n">
        <f aca="false">[1]415排序!H149</f>
        <v>3317</v>
      </c>
      <c r="AMI77" s="2" t="n">
        <f aca="false">[1]415排序!I149</f>
        <v>106</v>
      </c>
      <c r="AMJ77" s="2" t="n">
        <f aca="false">[1]415排序!J149</f>
        <v>805</v>
      </c>
    </row>
    <row r="78" customFormat="false" ht="15.25" hidden="false" customHeight="false" outlineLevel="0" collapsed="false">
      <c r="A78" s="82" t="n">
        <v>43937</v>
      </c>
      <c r="B78" s="7" t="n">
        <v>2067568</v>
      </c>
      <c r="C78" s="6" t="n">
        <f aca="false">(B78-B77)</f>
        <v>81293</v>
      </c>
      <c r="D78" s="7" t="n">
        <v>134020</v>
      </c>
      <c r="E78" s="6" t="n">
        <f aca="false">(D78-D77)</f>
        <v>8069</v>
      </c>
      <c r="F78" s="7" t="n">
        <v>509067</v>
      </c>
      <c r="G78" s="7" t="n">
        <v>1430481</v>
      </c>
      <c r="H78" s="7" t="n">
        <v>51134</v>
      </c>
      <c r="J78" s="2" t="n">
        <f aca="false">[1]416排序!C1-[1]416排序!C44</f>
        <v>1989816</v>
      </c>
      <c r="K78" s="71" t="n">
        <f aca="false">J78-J77</f>
        <v>74241</v>
      </c>
      <c r="L78" s="2" t="n">
        <f aca="false">[1]416排序!E1-[1]416排序!E44</f>
        <v>130668</v>
      </c>
      <c r="M78" s="71" t="n">
        <f aca="false">L78-L77</f>
        <v>8068</v>
      </c>
      <c r="N78" s="119" t="n">
        <f aca="false">[1]416排序!C161</f>
        <v>10591</v>
      </c>
      <c r="O78" s="119" t="n">
        <f aca="false">[1]416排序!D161</f>
        <v>27</v>
      </c>
      <c r="P78" s="119" t="n">
        <f aca="false">[1]416排序!E161</f>
        <v>225</v>
      </c>
      <c r="Q78" s="119" t="n">
        <f aca="false">[1]416排序!F161</f>
        <v>3</v>
      </c>
      <c r="R78" s="119" t="n">
        <f aca="false">[1]416排序!G161</f>
        <v>7616</v>
      </c>
      <c r="S78" s="119" t="n">
        <f aca="false">[1]416排序!H161</f>
        <v>2750</v>
      </c>
      <c r="T78" s="119" t="n">
        <f aca="false">[1]416排序!I161</f>
        <v>55</v>
      </c>
      <c r="U78" s="119" t="n">
        <f aca="false">[1]416排序!J161</f>
        <v>207</v>
      </c>
      <c r="V78" s="119" t="n">
        <f aca="false">[1]416排序!K161</f>
        <v>4</v>
      </c>
      <c r="W78" s="119" t="n">
        <f aca="false">[1]416排序!L161</f>
        <v>534552</v>
      </c>
      <c r="X78" s="119" t="n">
        <f aca="false">[1]416排序!M161</f>
        <v>10426</v>
      </c>
      <c r="Y78" s="12" t="n">
        <f aca="false">[1]416排序!C99</f>
        <v>165155</v>
      </c>
      <c r="Z78" s="12" t="n">
        <f aca="false">[1]416排序!D99</f>
        <v>2667</v>
      </c>
      <c r="AA78" s="12" t="n">
        <f aca="false">[1]416排序!E99</f>
        <v>21645</v>
      </c>
      <c r="AB78" s="12" t="n">
        <f aca="false">[1]416排序!F99</f>
        <v>578</v>
      </c>
      <c r="AC78" s="12" t="n">
        <f aca="false">[1]416排序!G99</f>
        <v>38092</v>
      </c>
      <c r="AD78" s="12" t="n">
        <f aca="false">[1]416排序!H99</f>
        <v>105418</v>
      </c>
      <c r="AE78" s="12" t="n">
        <f aca="false">[1]416排序!I99</f>
        <v>3079</v>
      </c>
      <c r="AF78" s="12" t="n">
        <f aca="false">[1]416排序!J99</f>
        <v>2732</v>
      </c>
      <c r="AG78" s="12" t="n">
        <f aca="false">[1]416排序!K99</f>
        <v>358</v>
      </c>
      <c r="AH78" s="12" t="n">
        <f aca="false">[1]416排序!L99</f>
        <v>1117404</v>
      </c>
      <c r="AI78" s="12" t="n">
        <f aca="false">[1]416排序!M99</f>
        <v>18481</v>
      </c>
      <c r="AJ78" s="12" t="n">
        <f aca="false">[1]416排序!C94</f>
        <v>76389</v>
      </c>
      <c r="AK78" s="12" t="n">
        <f aca="false">[1]416排序!D94</f>
        <v>1512</v>
      </c>
      <c r="AL78" s="12" t="n">
        <f aca="false">[1]416排序!E94</f>
        <v>4777</v>
      </c>
      <c r="AM78" s="12" t="n">
        <f aca="false">[1]416排序!F94</f>
        <v>94</v>
      </c>
      <c r="AN78" s="12" t="n">
        <f aca="false">[1]416排序!G94</f>
        <v>49933</v>
      </c>
      <c r="AO78" s="12" t="n">
        <f aca="false">[1]416排序!H94</f>
        <v>21679</v>
      </c>
      <c r="AP78" s="12" t="n">
        <f aca="false">[1]416排序!I94</f>
        <v>3643</v>
      </c>
      <c r="AQ78" s="12" t="n">
        <f aca="false">[1]416排序!J94</f>
        <v>909</v>
      </c>
      <c r="AR78" s="12" t="n">
        <f aca="false">[1]416排序!K94</f>
        <v>57</v>
      </c>
      <c r="AS78" s="12" t="n">
        <f aca="false">[1]416排序!L94</f>
        <v>299204</v>
      </c>
      <c r="AT78" s="12" t="n">
        <f aca="false">[1]416排序!M94</f>
        <v>3562</v>
      </c>
      <c r="AU78" s="12" t="n">
        <v>133644</v>
      </c>
      <c r="AV78" s="12" t="n">
        <v>3391</v>
      </c>
      <c r="AW78" s="12" t="n">
        <v>17167</v>
      </c>
      <c r="AX78" s="12" t="n">
        <v>1438</v>
      </c>
      <c r="AY78" s="12" t="n">
        <v>30955</v>
      </c>
      <c r="AZ78" s="12" t="n">
        <v>85522</v>
      </c>
      <c r="BA78" s="12" t="n">
        <v>6457</v>
      </c>
      <c r="BB78" s="12" t="n">
        <v>2047.44616847713</v>
      </c>
      <c r="BC78" s="12" t="n">
        <v>263.001020429252</v>
      </c>
      <c r="BD78" s="12" t="n">
        <v>333807</v>
      </c>
      <c r="BE78" s="12" t="n">
        <v>5114</v>
      </c>
      <c r="BF78" s="12" t="n">
        <f aca="false">[1]416排序!C77</f>
        <v>133456</v>
      </c>
      <c r="BG78" s="12" t="n">
        <f aca="false">[1]416排序!D77</f>
        <v>2097</v>
      </c>
      <c r="BH78" s="12" t="n">
        <f aca="false">[1]416排序!E77</f>
        <v>3592</v>
      </c>
      <c r="BI78" s="12" t="n">
        <f aca="false">[1]416排序!F77</f>
        <v>298</v>
      </c>
      <c r="BJ78" s="12" t="n">
        <f aca="false">[1]416排序!G77</f>
        <v>72600</v>
      </c>
      <c r="BK78" s="12" t="n">
        <f aca="false">[1]416排序!H77</f>
        <v>57264</v>
      </c>
      <c r="BL78" s="12" t="n">
        <f aca="false">[1]416排序!I77</f>
        <v>4288</v>
      </c>
      <c r="BM78" s="12" t="n">
        <f aca="false">[1]416排序!J77</f>
        <v>1593</v>
      </c>
      <c r="BN78" s="12" t="n">
        <f aca="false">[1]416排序!K77</f>
        <v>43</v>
      </c>
      <c r="BO78" s="12" t="n">
        <f aca="false">[1]416排序!L77</f>
        <v>1728357</v>
      </c>
      <c r="BP78" s="12" t="n">
        <f aca="false">[1]416排序!M77</f>
        <v>20629</v>
      </c>
      <c r="BQ78" s="12" t="n">
        <f aca="false">[1]416排序!C180</f>
        <v>177644</v>
      </c>
      <c r="BR78" s="12" t="n">
        <f aca="false">[1]416排序!D180</f>
        <v>5103</v>
      </c>
      <c r="BS78" s="12" t="n">
        <f aca="false">[1]416排序!E180</f>
        <v>18708</v>
      </c>
      <c r="BT78" s="12" t="n">
        <f aca="false">[1]416排序!F180</f>
        <v>652</v>
      </c>
      <c r="BU78" s="12" t="n">
        <f aca="false">[1]416排序!G180</f>
        <v>70853</v>
      </c>
      <c r="BV78" s="12" t="n">
        <f aca="false">[1]416排序!H180</f>
        <v>88083</v>
      </c>
      <c r="BW78" s="12" t="n">
        <f aca="false">[1]416排序!I180</f>
        <v>7371</v>
      </c>
      <c r="BX78" s="12" t="n">
        <f aca="false">[1]416排序!J180</f>
        <v>3799</v>
      </c>
      <c r="BY78" s="12" t="n">
        <f aca="false">[1]416排序!K180</f>
        <v>400</v>
      </c>
      <c r="BZ78" s="12" t="n">
        <f aca="false">[1]416排序!L180</f>
        <v>650755</v>
      </c>
      <c r="CA78" s="12" t="n">
        <f aca="false">[1]416排序!M180</f>
        <v>13918</v>
      </c>
      <c r="CB78" s="12" t="n">
        <v>8100</v>
      </c>
      <c r="CC78" s="12" t="n">
        <v>455</v>
      </c>
      <c r="CD78" s="12" t="n">
        <v>146</v>
      </c>
      <c r="CE78" s="12" t="n">
        <v>3</v>
      </c>
      <c r="CF78" s="12" t="n">
        <v>853</v>
      </c>
      <c r="CG78" s="12" t="n">
        <v>7101</v>
      </c>
      <c r="CH78" s="12" t="n">
        <v>152</v>
      </c>
      <c r="CI78" s="12" t="n">
        <v>64</v>
      </c>
      <c r="CJ78" s="12" t="n">
        <v>1</v>
      </c>
      <c r="CK78" s="12" t="n">
        <v>89551</v>
      </c>
      <c r="CL78" s="12" t="n">
        <v>708</v>
      </c>
      <c r="CM78" s="12" t="n">
        <f aca="false">[1]416排序!C202</f>
        <v>641410</v>
      </c>
      <c r="CN78" s="12" t="n">
        <f aca="false">[1]416排序!D202</f>
        <v>30778</v>
      </c>
      <c r="CO78" s="12" t="n">
        <v>28394</v>
      </c>
      <c r="CP78" s="12" t="n">
        <f aca="false">CO78-CO77</f>
        <v>2538</v>
      </c>
      <c r="CQ78" s="12" t="n">
        <f aca="false">[1]416排序!G202</f>
        <v>48131</v>
      </c>
      <c r="CR78" s="12" t="n">
        <f aca="false">[1]416排序!H202</f>
        <v>564885</v>
      </c>
      <c r="CS78" s="12" t="n">
        <f aca="false">[1]416排序!I202</f>
        <v>13477</v>
      </c>
      <c r="CT78" s="12" t="n">
        <f aca="false">[1]416排序!J202</f>
        <v>1938</v>
      </c>
      <c r="CU78" s="12" t="n">
        <f aca="false">[1]416排序!K202</f>
        <v>86</v>
      </c>
      <c r="CV78" s="12" t="n">
        <f aca="false">[1]416排序!L202</f>
        <v>3236901</v>
      </c>
      <c r="CW78" s="12" t="n">
        <f aca="false">[1]416排序!M202</f>
        <v>9779</v>
      </c>
      <c r="CX78" s="12" t="n">
        <f aca="false">[1]416排序!C187</f>
        <v>26336</v>
      </c>
      <c r="CY78" s="12" t="n">
        <f aca="false">[1]416排序!D187</f>
        <v>400</v>
      </c>
      <c r="CZ78" s="12" t="n">
        <f aca="false">[1]416排序!E187</f>
        <v>1239</v>
      </c>
      <c r="DA78" s="12" t="n">
        <f aca="false">[1]416排序!F187</f>
        <v>65</v>
      </c>
      <c r="DB78" s="12" t="n">
        <f aca="false">[1]416排序!G187</f>
        <v>15400</v>
      </c>
      <c r="DC78" s="12" t="n">
        <f aca="false">[1]416排序!H187</f>
        <v>9697</v>
      </c>
      <c r="DD78" s="12" t="n">
        <f aca="false">[1]416排序!I187</f>
        <v>386</v>
      </c>
      <c r="DE78" s="12" t="n">
        <f aca="false">[1]416排序!J187</f>
        <v>3043</v>
      </c>
      <c r="DF78" s="12" t="n">
        <f aca="false">[1]416排序!K187</f>
        <v>143</v>
      </c>
      <c r="DG78" s="12" t="n">
        <f aca="false">[1]416排序!L187</f>
        <v>199000</v>
      </c>
      <c r="DH78" s="12" t="n">
        <f aca="false">[1]416排序!M187</f>
        <v>22993</v>
      </c>
      <c r="DI78" s="12" t="n">
        <f aca="false">[1]416排序!C199</f>
        <v>98476</v>
      </c>
      <c r="DJ78" s="12" t="n">
        <f aca="false">[1]416排序!D199</f>
        <v>4603</v>
      </c>
      <c r="DK78" s="12" t="n">
        <f aca="false">[1]416排序!E199</f>
        <v>12868</v>
      </c>
      <c r="DL78" s="12" t="n">
        <f aca="false">[1]416排序!F199</f>
        <v>761</v>
      </c>
      <c r="DM78" s="12" t="str">
        <f aca="false">[1]416排序!G199</f>
        <v>N/A</v>
      </c>
      <c r="DN78" s="12" t="n">
        <f aca="false">[1]416排序!H199</f>
        <v>85264</v>
      </c>
      <c r="DO78" s="12" t="n">
        <f aca="false">[1]416排序!I199</f>
        <v>1559</v>
      </c>
      <c r="DP78" s="12" t="n">
        <f aca="false">[1]416排序!J199</f>
        <v>1451</v>
      </c>
      <c r="DQ78" s="12" t="n">
        <f aca="false">[1]416排序!K199</f>
        <v>190</v>
      </c>
      <c r="DR78" s="12" t="n">
        <f aca="false">[1]416排序!L199</f>
        <v>398916</v>
      </c>
      <c r="DS78" s="12" t="n">
        <f aca="false">[1]416排序!M199</f>
        <v>5876</v>
      </c>
      <c r="DT78" s="12" t="n">
        <f aca="false">[1]416排序!C186</f>
        <v>11927</v>
      </c>
      <c r="DU78" s="12" t="n">
        <f aca="false">[1]416排序!D186</f>
        <v>482</v>
      </c>
      <c r="DV78" s="12" t="n">
        <f aca="false">[1]416排序!E186</f>
        <v>1203</v>
      </c>
      <c r="DW78" s="12" t="n">
        <f aca="false">[1]416排序!F186</f>
        <v>170</v>
      </c>
      <c r="DX78" s="12" t="n">
        <f aca="false">[1]416排序!G186</f>
        <v>381</v>
      </c>
      <c r="DY78" s="12" t="n">
        <f aca="false">[1]416排序!H186</f>
        <v>10343</v>
      </c>
      <c r="DZ78" s="12" t="n">
        <f aca="false">[1]416排序!I186</f>
        <v>954</v>
      </c>
      <c r="EA78" s="12" t="n">
        <f aca="false">[1]416排序!J186</f>
        <v>1181</v>
      </c>
      <c r="EB78" s="12" t="n">
        <f aca="false">[1]416排序!K186</f>
        <v>119</v>
      </c>
      <c r="EC78" s="12" t="n">
        <f aca="false">[1]416排序!L186</f>
        <v>74600</v>
      </c>
      <c r="ED78" s="12" t="n">
        <f aca="false">[1]416排序!M186</f>
        <v>7387</v>
      </c>
      <c r="EE78" s="12" t="n">
        <f aca="false">[1]416排序!C138</f>
        <v>28153</v>
      </c>
      <c r="EF78" s="12" t="n">
        <f aca="false">[1]416排序!D138</f>
        <v>734</v>
      </c>
      <c r="EG78" s="12" t="n">
        <f aca="false">[1]416排序!E138</f>
        <v>3134</v>
      </c>
      <c r="EH78" s="12" t="n">
        <f aca="false">[1]416排序!F138</f>
        <v>189</v>
      </c>
      <c r="EI78" s="12" t="n">
        <f aca="false">[1]416排序!G138</f>
        <v>250</v>
      </c>
      <c r="EJ78" s="12" t="n">
        <f aca="false">[1]416排序!H138</f>
        <v>24769</v>
      </c>
      <c r="EK78" s="12" t="n">
        <f aca="false">[1]416排序!I138</f>
        <v>1279</v>
      </c>
      <c r="EL78" s="12" t="n">
        <f aca="false">[1]416排序!J138</f>
        <v>1643</v>
      </c>
      <c r="EM78" s="12" t="n">
        <f aca="false">[1]416排序!K138</f>
        <v>183</v>
      </c>
      <c r="EN78" s="12" t="n">
        <f aca="false">[1]416排序!L138</f>
        <v>140845</v>
      </c>
      <c r="EO78" s="12" t="n">
        <f aca="false">[1]416排序!M138</f>
        <v>8220</v>
      </c>
      <c r="EP78" s="12" t="n">
        <f aca="false">[1]416排序!C145</f>
        <v>6740</v>
      </c>
      <c r="EQ78" s="12" t="n">
        <f aca="false">[1]416排序!D145</f>
        <v>117</v>
      </c>
      <c r="ER78" s="12" t="n">
        <f aca="false">[1]416排序!E145</f>
        <v>150</v>
      </c>
      <c r="ES78" s="12" t="n">
        <f aca="false">[1]416排序!F145</f>
        <v>11</v>
      </c>
      <c r="ET78" s="12" t="n">
        <f aca="false">[1]416排序!G145</f>
        <v>32</v>
      </c>
      <c r="EU78" s="12" t="n">
        <f aca="false">[1]416排序!H145</f>
        <v>6558</v>
      </c>
      <c r="EV78" s="12" t="n">
        <f aca="false">[1]416排序!I145</f>
        <v>64</v>
      </c>
      <c r="EW78" s="12" t="n">
        <f aca="false">[1]416排序!J145</f>
        <v>1243</v>
      </c>
      <c r="EX78" s="12" t="n">
        <f aca="false">[1]416排序!K145</f>
        <v>28</v>
      </c>
      <c r="EY78" s="12" t="n">
        <f aca="false">[1]416排序!L145</f>
        <v>130216</v>
      </c>
      <c r="EZ78" s="12" t="n">
        <f aca="false">[1]416排序!M145</f>
        <v>24020</v>
      </c>
      <c r="FA78" s="12" t="n">
        <f aca="false">[1]416排序!C53</f>
        <v>6681</v>
      </c>
      <c r="FB78" s="12" t="n">
        <f aca="false">[1]416排序!D53</f>
        <v>170</v>
      </c>
      <c r="FC78" s="12" t="n">
        <f aca="false">[1]416排序!E53</f>
        <v>309</v>
      </c>
      <c r="FD78" s="12" t="n">
        <f aca="false">[1]416排序!F53</f>
        <v>10</v>
      </c>
      <c r="FE78" s="12" t="n">
        <f aca="false">[1]416排序!G53</f>
        <v>2748</v>
      </c>
      <c r="FF78" s="12" t="n">
        <f aca="false">[1]416排序!H53</f>
        <v>3624</v>
      </c>
      <c r="FG78" s="12" t="n">
        <f aca="false">[1]416排序!I53</f>
        <v>89</v>
      </c>
      <c r="FH78" s="12" t="n">
        <f aca="false">[1]416排序!J53</f>
        <v>1153</v>
      </c>
      <c r="FI78" s="12" t="n">
        <f aca="false">[1]416排序!K53</f>
        <v>53</v>
      </c>
      <c r="FJ78" s="12" t="n">
        <f aca="false">[1]416排序!L53</f>
        <v>77712</v>
      </c>
      <c r="FK78" s="12" t="n">
        <f aca="false">[1]416排序!M53</f>
        <v>13417</v>
      </c>
      <c r="FL78" s="12" t="n">
        <f aca="false">[1]416排序!C20</f>
        <v>33573</v>
      </c>
      <c r="FM78" s="12" t="n">
        <f aca="false">[1]416排序!D20</f>
        <v>2454</v>
      </c>
      <c r="FN78" s="12" t="n">
        <f aca="false">[1]416排序!E20</f>
        <v>4440</v>
      </c>
      <c r="FO78" s="12" t="n">
        <f aca="false">[1]416排序!F20</f>
        <v>283</v>
      </c>
      <c r="FP78" s="12" t="n">
        <f aca="false">[1]416排序!G20</f>
        <v>7107</v>
      </c>
      <c r="FQ78" s="12" t="n">
        <f aca="false">[1]416排序!H20</f>
        <v>22026</v>
      </c>
      <c r="FR78" s="12" t="n">
        <f aca="false">[1]416排序!I20</f>
        <v>1204</v>
      </c>
      <c r="FS78" s="12" t="n">
        <f aca="false">[1]416排序!J20</f>
        <v>2897</v>
      </c>
      <c r="FT78" s="12" t="n">
        <f aca="false">[1]416排序!K20</f>
        <v>383</v>
      </c>
      <c r="FU78" s="12" t="n">
        <f aca="false">[1]416排序!L20</f>
        <v>128132</v>
      </c>
      <c r="FV78" s="12" t="n">
        <f aca="false">[1]416排序!M20</f>
        <v>11056</v>
      </c>
      <c r="FW78" s="12" t="n">
        <f aca="false">[1]416排序!C13</f>
        <v>14336</v>
      </c>
      <c r="FX78" s="12" t="n">
        <f aca="false">[1]416排序!D13</f>
        <v>110</v>
      </c>
      <c r="FY78" s="12" t="n">
        <f aca="false">[1]416排序!E13</f>
        <v>393</v>
      </c>
      <c r="FZ78" s="12" t="n">
        <f aca="false">[1]416排序!F13</f>
        <v>9</v>
      </c>
      <c r="GA78" s="12" t="n">
        <f aca="false">[1]416排序!G13</f>
        <v>8098</v>
      </c>
      <c r="GB78" s="12" t="n">
        <f aca="false">[1]416排序!H13</f>
        <v>5845</v>
      </c>
      <c r="GC78" s="12" t="n">
        <f aca="false">[1]416排序!I13</f>
        <v>232</v>
      </c>
      <c r="GD78" s="12" t="n">
        <f aca="false">[1]416排序!J13</f>
        <v>1592</v>
      </c>
      <c r="GE78" s="12" t="n">
        <f aca="false">[1]416排序!K13</f>
        <v>44</v>
      </c>
      <c r="GF78" s="12" t="n">
        <f aca="false">[1]416排序!L13</f>
        <v>156801</v>
      </c>
      <c r="GG78" s="12" t="n">
        <f aca="false">[1]416排序!M13</f>
        <v>17410</v>
      </c>
      <c r="GH78" s="12" t="n">
        <f aca="false">[1]416排序!C156</f>
        <v>3711</v>
      </c>
      <c r="GI78" s="12" t="n">
        <f aca="false">[1]416排序!D156</f>
        <v>283</v>
      </c>
      <c r="GJ78" s="12" t="n">
        <f aca="false">[1]416排序!E156</f>
        <v>7</v>
      </c>
      <c r="GK78" s="12" t="n">
        <f aca="false">[1]416排序!F156</f>
        <v>0</v>
      </c>
      <c r="GL78" s="12" t="n">
        <f aca="false">[1]416排序!G156</f>
        <v>406</v>
      </c>
      <c r="GM78" s="12" t="n">
        <f aca="false">[1]416排序!H156</f>
        <v>3298</v>
      </c>
      <c r="GN78" s="12" t="n">
        <f aca="false">[1]416排序!I156</f>
        <v>37</v>
      </c>
      <c r="GO78" s="12" t="n">
        <f aca="false">[1]416排序!J156</f>
        <v>1288</v>
      </c>
      <c r="GP78" s="12" t="n">
        <f aca="false">[1]416排序!K156</f>
        <v>2</v>
      </c>
      <c r="GQ78" s="12" t="n">
        <f aca="false">[1]416排序!L156</f>
        <v>54484</v>
      </c>
      <c r="GR78" s="12" t="n">
        <f aca="false">[1]416排序!M156</f>
        <v>18911</v>
      </c>
      <c r="GS78" s="120" t="n">
        <f aca="false">[1]416排序!C16</f>
        <v>1671</v>
      </c>
      <c r="GT78" s="120" t="n">
        <f aca="false">[1]416排序!D16</f>
        <v>143</v>
      </c>
      <c r="GU78" s="120" t="n">
        <f aca="false">[1]416排序!E16</f>
        <v>7</v>
      </c>
      <c r="GV78" s="120" t="n">
        <f aca="false">[1]416排序!F16</f>
        <v>0</v>
      </c>
      <c r="GW78" s="120" t="n">
        <f aca="false">[1]416排序!G16</f>
        <v>663</v>
      </c>
      <c r="GX78" s="120" t="n">
        <f aca="false">[1]416排序!H16</f>
        <v>1001</v>
      </c>
      <c r="GY78" s="120" t="n">
        <f aca="false">[1]416排序!I16</f>
        <v>3</v>
      </c>
      <c r="GZ78" s="120" t="n">
        <f aca="false">[1]416排序!J16</f>
        <v>982</v>
      </c>
      <c r="HA78" s="120" t="n">
        <f aca="false">[1]416排序!K16</f>
        <v>4</v>
      </c>
      <c r="HB78" s="120" t="n">
        <f aca="false">[1]416排序!L16</f>
        <v>72647</v>
      </c>
      <c r="HC78" s="120" t="n">
        <f aca="false">[1]416排序!M16</f>
        <v>42694</v>
      </c>
      <c r="HD78" s="12" t="n">
        <f aca="false">[1]416排序!C173</f>
        <v>3699</v>
      </c>
      <c r="HE78" s="12" t="n">
        <f aca="false">[1]416排序!D173</f>
        <v>447</v>
      </c>
      <c r="HF78" s="12" t="n">
        <f aca="false">[1]416排序!E173</f>
        <v>10</v>
      </c>
      <c r="HG78" s="12" t="n">
        <f aca="false">[1]416排序!F173</f>
        <v>0</v>
      </c>
      <c r="HH78" s="12" t="n">
        <f aca="false">[1]416排序!G173</f>
        <v>652</v>
      </c>
      <c r="HI78" s="12" t="n">
        <f aca="false">[1]416排序!H173</f>
        <v>3037</v>
      </c>
      <c r="HJ78" s="12" t="n">
        <f aca="false">[1]416排序!I173</f>
        <v>29</v>
      </c>
      <c r="HK78" s="12" t="n">
        <f aca="false">[1]416排序!J173</f>
        <v>632</v>
      </c>
      <c r="HL78" s="12" t="n">
        <f aca="false">[1]416排序!K173</f>
        <v>2</v>
      </c>
      <c r="HM78" s="12" t="n">
        <f aca="false">[1]416排序!L173</f>
        <v>72680</v>
      </c>
      <c r="HN78" s="12" t="n">
        <f aca="false">[1]416排序!M173</f>
        <v>12423</v>
      </c>
      <c r="HO78" s="12" t="n">
        <f aca="false">[1]416排序!C118</f>
        <v>5072</v>
      </c>
      <c r="HP78" s="12" t="n">
        <f aca="false">[1]416排序!D118</f>
        <v>85</v>
      </c>
      <c r="HQ78" s="12" t="n">
        <f aca="false">[1]416排序!E118</f>
        <v>83</v>
      </c>
      <c r="HR78" s="12" t="n">
        <f aca="false">[1]416排序!F118</f>
        <v>1</v>
      </c>
      <c r="HS78" s="12" t="n">
        <f aca="false">[1]416排序!G118</f>
        <v>2647</v>
      </c>
      <c r="HT78" s="12" t="n">
        <f aca="false">[1]416排序!H118</f>
        <v>2342</v>
      </c>
      <c r="HU78" s="12" t="n">
        <f aca="false">[1]416排序!I118</f>
        <v>56</v>
      </c>
      <c r="HV78" s="12" t="n">
        <f aca="false">[1]416排序!J118</f>
        <v>157</v>
      </c>
      <c r="HW78" s="12" t="n">
        <f aca="false">[1]416排序!K118</f>
        <v>3</v>
      </c>
      <c r="HX78" s="12" t="n">
        <f aca="false">[1]416排序!L118</f>
        <v>87183</v>
      </c>
      <c r="HY78" s="12" t="n">
        <f aca="false">[1]416排序!M118</f>
        <v>2694</v>
      </c>
      <c r="HZ78" s="118"/>
      <c r="IA78" s="82" t="n">
        <v>43937</v>
      </c>
      <c r="IB78" s="12" t="n">
        <f aca="false">[1]416排序!C154</f>
        <v>7582</v>
      </c>
      <c r="IC78" s="12" t="n">
        <f aca="false">[1]416排序!D154</f>
        <v>380</v>
      </c>
      <c r="ID78" s="12" t="n">
        <f aca="false">[1]416排序!E154</f>
        <v>286</v>
      </c>
      <c r="IE78" s="12" t="n">
        <f aca="false">[1]416排序!F154</f>
        <v>23</v>
      </c>
      <c r="IF78" s="12" t="n">
        <f aca="false">[1]416排序!G154</f>
        <v>668</v>
      </c>
      <c r="IG78" s="12" t="n">
        <f aca="false">[1]416排序!H154</f>
        <v>6628</v>
      </c>
      <c r="IH78" s="12" t="n">
        <f aca="false">[1]416排序!I154</f>
        <v>160</v>
      </c>
      <c r="II78" s="12" t="n">
        <f aca="false">[1]416排序!J154</f>
        <v>200</v>
      </c>
      <c r="IJ78" s="12" t="n">
        <f aca="false">[1]416排序!K154</f>
        <v>8</v>
      </c>
      <c r="IK78" s="12" t="n">
        <f aca="false">[1]416排序!L154</f>
        <v>156493</v>
      </c>
      <c r="IL78" s="12" t="n">
        <f aca="false">[1]416排序!M154</f>
        <v>4135</v>
      </c>
      <c r="IM78" s="8" t="n">
        <f aca="false">[1]416排序!C43</f>
        <v>8273</v>
      </c>
      <c r="IN78" s="8" t="n">
        <f aca="false">[1]416排序!D43</f>
        <v>356</v>
      </c>
      <c r="IO78" s="8" t="n">
        <f aca="false">[1]416排序!E43</f>
        <v>94</v>
      </c>
      <c r="IP78" s="8" t="n">
        <f aca="false">[1]416排序!F43</f>
        <v>2</v>
      </c>
      <c r="IQ78" s="8" t="n">
        <f aca="false">[1]416排序!G43</f>
        <v>2937</v>
      </c>
      <c r="IR78" s="8" t="n">
        <f aca="false">[1]416排序!H43</f>
        <v>5242</v>
      </c>
      <c r="IS78" s="8" t="n">
        <f aca="false">[1]416排序!I43</f>
        <v>389</v>
      </c>
      <c r="IT78" s="8" t="n">
        <f aca="false">[1]416排序!J43</f>
        <v>433</v>
      </c>
      <c r="IU78" s="8" t="n">
        <f aca="false">[1]416排序!K43</f>
        <v>5</v>
      </c>
      <c r="IV78" s="8" t="n">
        <f aca="false">[1]416排序!L43</f>
        <v>91873</v>
      </c>
      <c r="IW78" s="8" t="n">
        <f aca="false">[1]416排序!M43</f>
        <v>4806</v>
      </c>
      <c r="IX78" s="8" t="n">
        <f aca="false">[1]416排序!C168</f>
        <v>5862</v>
      </c>
      <c r="IY78" s="8" t="n">
        <f aca="false">[1]416排序!D168</f>
        <v>493</v>
      </c>
      <c r="IZ78" s="8" t="n">
        <f aca="false">[1]416排序!E168</f>
        <v>79</v>
      </c>
      <c r="JA78" s="8" t="n">
        <f aca="false">[1]416排序!F168</f>
        <v>6</v>
      </c>
      <c r="JB78" s="8" t="n">
        <f aca="false">[1]416排序!G168</f>
        <v>931</v>
      </c>
      <c r="JC78" s="8" t="n">
        <f aca="false">[1]416排序!H168</f>
        <v>4852</v>
      </c>
      <c r="JD78" s="8" t="n">
        <f aca="false">[1]416排序!I168</f>
        <v>71</v>
      </c>
      <c r="JE78" s="8" t="n">
        <f aca="false">[1]416排序!J168</f>
        <v>168</v>
      </c>
      <c r="JF78" s="8" t="n">
        <f aca="false">[1]416排序!K168</f>
        <v>2</v>
      </c>
      <c r="JG78" s="8" t="n">
        <f aca="false">[1]416排序!L168</f>
        <v>150000</v>
      </c>
      <c r="JH78" s="8" t="n">
        <f aca="false">[1]416排序!M168</f>
        <v>4309</v>
      </c>
      <c r="JI78" s="8" t="n">
        <f aca="false">[1]416排序!C93</f>
        <v>5136</v>
      </c>
      <c r="JJ78" s="8" t="n">
        <f aca="false">[1]416排序!D93</f>
        <v>297</v>
      </c>
      <c r="JK78" s="8" t="n">
        <f aca="false">[1]416排序!E93</f>
        <v>469</v>
      </c>
      <c r="JL78" s="8" t="n">
        <f aca="false">[1]416排序!F93</f>
        <v>10</v>
      </c>
      <c r="JM78" s="8" t="n">
        <f aca="false">[1]416排序!G93</f>
        <v>446</v>
      </c>
      <c r="JN78" s="8" t="n">
        <f aca="false">[1]416排序!H93</f>
        <v>4221</v>
      </c>
      <c r="JO78" s="8" t="n">
        <f aca="false">[1]416排序!I93</f>
        <v>0</v>
      </c>
      <c r="JP78" s="8" t="n">
        <f aca="false">[1]416排序!J93</f>
        <v>19</v>
      </c>
      <c r="JQ78" s="8" t="n">
        <f aca="false">[1]416排序!K93</f>
        <v>2</v>
      </c>
      <c r="JR78" s="8" t="n">
        <f aca="false">[1]416排序!L93</f>
        <v>36000</v>
      </c>
      <c r="JS78" s="8" t="n">
        <f aca="false">[1]416排序!M93</f>
        <v>132</v>
      </c>
      <c r="JT78" s="8" t="n">
        <f aca="false">[1]416排序!C92</f>
        <v>12322</v>
      </c>
      <c r="JU78" s="8" t="n">
        <f aca="false">[1]416排序!D92</f>
        <v>835</v>
      </c>
      <c r="JV78" s="8" t="n">
        <f aca="false">[1]416排序!E92</f>
        <v>405</v>
      </c>
      <c r="JW78" s="8" t="n">
        <f aca="false">[1]416排序!F92</f>
        <v>12</v>
      </c>
      <c r="JX78" s="8" t="n">
        <f aca="false">[1]416排序!G92</f>
        <v>1432</v>
      </c>
      <c r="JY78" s="8" t="n">
        <f aca="false">[1]416排序!H92</f>
        <v>10485</v>
      </c>
      <c r="JZ78" s="8" t="n">
        <f aca="false">[1]416排序!I92</f>
        <v>0</v>
      </c>
      <c r="KA78" s="8" t="n">
        <f aca="false">[1]416排序!J92</f>
        <v>9</v>
      </c>
      <c r="KB78" s="37" t="n">
        <f aca="false">[1]416排序!K92</f>
        <v>0.3</v>
      </c>
      <c r="KC78" s="8" t="n">
        <f aca="false">[1]416排序!L92</f>
        <v>244893</v>
      </c>
      <c r="KD78" s="8" t="n">
        <f aca="false">[1]416排序!M92</f>
        <v>177</v>
      </c>
      <c r="KE78" s="8" t="n">
        <f aca="false">[1]416排序!C152</f>
        <v>11475</v>
      </c>
      <c r="KF78" s="8" t="n">
        <f aca="false">[1]416排序!D152</f>
        <v>1172</v>
      </c>
      <c r="KG78" s="8" t="n">
        <f aca="false">[1]416排序!E152</f>
        <v>254</v>
      </c>
      <c r="KH78" s="8" t="n">
        <f aca="false">[1]416排序!F152</f>
        <v>24</v>
      </c>
      <c r="KI78" s="8" t="n">
        <f aca="false">[1]416排序!G152</f>
        <v>3108</v>
      </c>
      <c r="KJ78" s="8" t="n">
        <f aca="false">[1]416排序!H152</f>
        <v>8113</v>
      </c>
      <c r="KK78" s="8" t="n">
        <f aca="false">[1]416排序!I152</f>
        <v>146</v>
      </c>
      <c r="KL78" s="8" t="n">
        <f aca="false">[1]416排序!J152</f>
        <v>348</v>
      </c>
      <c r="KM78" s="8" t="n">
        <f aca="false">[1]416排序!K152</f>
        <v>8</v>
      </c>
      <c r="KN78" s="8" t="n">
        <f aca="false">[1]416排序!L152</f>
        <v>109385</v>
      </c>
      <c r="KO78" s="8" t="n">
        <f aca="false">[1]416排序!M152</f>
        <v>3318</v>
      </c>
      <c r="KP78" s="8" t="n">
        <f aca="false">[1]416排序!C153</f>
        <v>5453</v>
      </c>
      <c r="KQ78" s="8" t="n">
        <f aca="false">[1]416排序!D153</f>
        <v>230</v>
      </c>
      <c r="KR78" s="8" t="n">
        <f aca="false">[1]416排序!E153</f>
        <v>349</v>
      </c>
      <c r="KS78" s="8" t="n">
        <f aca="false">[1]416排序!F153</f>
        <v>14</v>
      </c>
      <c r="KT78" s="8" t="n">
        <f aca="false">[1]416排序!G153</f>
        <v>353</v>
      </c>
      <c r="KU78" s="8" t="n">
        <f aca="false">[1]416排序!H153</f>
        <v>4751</v>
      </c>
      <c r="KV78" s="8" t="n">
        <f aca="false">[1]416排序!I153</f>
        <v>1</v>
      </c>
      <c r="KW78" s="8" t="n">
        <f aca="false">[1]416排序!J153</f>
        <v>50</v>
      </c>
      <c r="KX78" s="8" t="n">
        <f aca="false">[1]416排序!K153</f>
        <v>3</v>
      </c>
      <c r="KY78" s="8" t="n">
        <f aca="false">[1]416排序!L153</f>
        <v>45486</v>
      </c>
      <c r="KZ78" s="8" t="n">
        <f aca="false">[1]416排序!M153</f>
        <v>415</v>
      </c>
      <c r="LA78" s="8" t="n">
        <f aca="false">[1]416排序!C159</f>
        <v>24490</v>
      </c>
      <c r="LB78" s="8" t="n">
        <f aca="false">[1]416排序!D159</f>
        <v>3388</v>
      </c>
      <c r="LC78" s="8" t="n">
        <f aca="false">[1]416排序!E159</f>
        <v>198</v>
      </c>
      <c r="LD78" s="8" t="n">
        <f aca="false">[1]416排序!F159</f>
        <v>28</v>
      </c>
      <c r="LE78" s="8" t="n">
        <f aca="false">[1]416排序!G159</f>
        <v>1986</v>
      </c>
      <c r="LF78" s="8" t="n">
        <f aca="false">[1]416排序!H159</f>
        <v>22306</v>
      </c>
      <c r="LG78" s="8" t="n">
        <f aca="false">[1]416排序!I159</f>
        <v>8</v>
      </c>
      <c r="LH78" s="8" t="n">
        <f aca="false">[1]416排序!J159</f>
        <v>168</v>
      </c>
      <c r="LI78" s="8" t="n">
        <f aca="false">[1]416排序!K159</f>
        <v>1</v>
      </c>
      <c r="LJ78" s="8" t="n">
        <f aca="false">[1]416排序!L159</f>
        <v>1517992</v>
      </c>
      <c r="LK78" s="8" t="n">
        <f aca="false">[1]416排序!M159</f>
        <v>10402</v>
      </c>
      <c r="LL78" s="8" t="n">
        <f aca="false">[1]416排序!C147</f>
        <v>6383</v>
      </c>
      <c r="LM78" s="8" t="n">
        <f aca="false">[1]416排序!D147</f>
        <v>546</v>
      </c>
      <c r="LN78" s="8" t="n">
        <f aca="false">[1]416排序!E147</f>
        <v>111</v>
      </c>
      <c r="LO78" s="8" t="n">
        <f aca="false">[1]416排序!F147</f>
        <v>15</v>
      </c>
      <c r="LP78" s="8" t="n">
        <f aca="false">[1]416排序!G147</f>
        <v>1446</v>
      </c>
      <c r="LQ78" s="8" t="n">
        <f aca="false">[1]416排序!H147</f>
        <v>4826</v>
      </c>
      <c r="LR78" s="8" t="n">
        <f aca="false">[1]416排序!I147</f>
        <v>46</v>
      </c>
      <c r="LS78" s="8" t="n">
        <f aca="false">[1]416排序!J147</f>
        <v>29</v>
      </c>
      <c r="LT78" s="8" t="n">
        <f aca="false">[1]416排序!K147</f>
        <v>0.5</v>
      </c>
      <c r="LU78" s="8" t="n">
        <f aca="false">[1]416排序!L147</f>
        <v>73439</v>
      </c>
      <c r="LV78" s="8" t="n">
        <f aca="false">[1]416排序!M147</f>
        <v>332</v>
      </c>
      <c r="LW78" s="8" t="n">
        <f aca="false">[1]416排序!C129</f>
        <v>30</v>
      </c>
      <c r="LX78" s="8" t="n">
        <f aca="false">[1]416排序!D129</f>
        <v>0</v>
      </c>
      <c r="LY78" s="8" t="n">
        <f aca="false">[1]416排序!E129</f>
        <v>0</v>
      </c>
      <c r="LZ78" s="8" t="n">
        <f aca="false">[1]416排序!F129</f>
        <v>0</v>
      </c>
      <c r="MA78" s="8" t="n">
        <f aca="false">[1]416排序!G129</f>
        <v>5</v>
      </c>
      <c r="MB78" s="8" t="n">
        <f aca="false">[1]416排序!H129</f>
        <v>25</v>
      </c>
      <c r="MC78" s="8" t="n">
        <f aca="false">[1]416排序!I129</f>
        <v>0</v>
      </c>
      <c r="MD78" s="8" t="n">
        <f aca="false">[1]416排序!J129</f>
        <v>9</v>
      </c>
      <c r="ME78" s="8" t="n">
        <f aca="false">[1]416排序!K129</f>
        <v>0</v>
      </c>
      <c r="MF78" s="8" t="n">
        <f aca="false">[1]416排序!L129</f>
        <v>1000</v>
      </c>
      <c r="MG78" s="8" t="n">
        <f aca="false">[1]416排序!M129</f>
        <v>305</v>
      </c>
      <c r="MH78" s="8" t="n">
        <f aca="false">[1]416排序!C135</f>
        <v>74</v>
      </c>
      <c r="MI78" s="8" t="n">
        <f aca="false">[1]416排序!D135</f>
        <v>11</v>
      </c>
      <c r="MJ78" s="8" t="n">
        <f aca="false">[1]416排序!E135</f>
        <v>4</v>
      </c>
      <c r="MK78" s="8" t="n">
        <f aca="false">[1]416排序!F135</f>
        <v>0</v>
      </c>
      <c r="ML78" s="8" t="n">
        <f aca="false">[1]416排序!G135</f>
        <v>2</v>
      </c>
      <c r="MM78" s="8" t="n">
        <f aca="false">[1]416排序!H135</f>
        <v>68</v>
      </c>
      <c r="MN78" s="8" t="n">
        <f aca="false">[1]416排序!I135</f>
        <v>0</v>
      </c>
      <c r="MO78" s="8" t="n">
        <f aca="false">[1]416排序!J135</f>
        <v>1</v>
      </c>
      <c r="MP78" s="6" t="n">
        <f aca="false">[1]416排序!K135</f>
        <v>0.07</v>
      </c>
      <c r="MQ78" s="8" t="n">
        <f aca="false">[1]416排序!L135</f>
        <v>2836</v>
      </c>
      <c r="MR78" s="8" t="n">
        <f aca="false">[1]416排序!M135</f>
        <v>52</v>
      </c>
      <c r="MS78" s="8" t="n">
        <f aca="false">[1]416排序!C190</f>
        <v>2643</v>
      </c>
      <c r="MT78" s="8" t="n">
        <f aca="false">[1]416排序!D190</f>
        <v>30</v>
      </c>
      <c r="MU78" s="8" t="n">
        <f aca="false">[1]416排序!E190</f>
        <v>43</v>
      </c>
      <c r="MV78" s="8" t="n">
        <f aca="false">[1]416排序!F190</f>
        <v>2</v>
      </c>
      <c r="MW78" s="8" t="n">
        <f aca="false">[1]416排序!G190</f>
        <v>1497</v>
      </c>
      <c r="MX78" s="8" t="n">
        <f aca="false">[1]416排序!H190</f>
        <v>1103</v>
      </c>
      <c r="MY78" s="8" t="n">
        <f aca="false">[1]416排序!I190</f>
        <v>61</v>
      </c>
      <c r="MZ78" s="8" t="n">
        <f aca="false">[1]416排序!J190</f>
        <v>38</v>
      </c>
      <c r="NA78" s="8" t="n">
        <f aca="false">[1]416排序!K190</f>
        <v>0.6</v>
      </c>
      <c r="NB78" s="8" t="n">
        <f aca="false">[1]416排序!L190</f>
        <v>100498</v>
      </c>
      <c r="NC78" s="8" t="n">
        <f aca="false">[1]416排序!M190</f>
        <v>1440</v>
      </c>
      <c r="ND78" s="8" t="n">
        <f aca="false">[1]416排序!C108</f>
        <v>19</v>
      </c>
      <c r="NE78" s="8" t="n">
        <f aca="false">[1]416排序!D108</f>
        <v>0</v>
      </c>
      <c r="NF78" s="8" t="n">
        <f aca="false">[1]416排序!E108</f>
        <v>0</v>
      </c>
      <c r="NG78" s="8" t="n">
        <f aca="false">[1]416排序!F108</f>
        <v>0</v>
      </c>
      <c r="NH78" s="8" t="n">
        <f aca="false">[1]416排序!G108</f>
        <v>1</v>
      </c>
      <c r="NI78" s="8" t="n">
        <f aca="false">[1]416排序!H108</f>
        <v>18</v>
      </c>
      <c r="NJ78" s="8" t="n">
        <f aca="false">[1]416排序!I108</f>
        <v>0</v>
      </c>
      <c r="NK78" s="8" t="n">
        <f aca="false">[1]416排序!J108</f>
        <v>3</v>
      </c>
      <c r="NL78" s="8" t="n">
        <f aca="false">[1]416排序!K108</f>
        <v>0</v>
      </c>
      <c r="NM78" s="8" t="n">
        <f aca="false">[1]416排序!L108</f>
        <v>1235</v>
      </c>
      <c r="NN78" s="8" t="n">
        <f aca="false">[1]416排序!M108</f>
        <v>170</v>
      </c>
      <c r="NO78" s="8" t="n">
        <f aca="false">[1]416排序!C35</f>
        <v>122</v>
      </c>
      <c r="NP78" s="8" t="n">
        <f aca="false">[1]416排序!D35</f>
        <v>0</v>
      </c>
      <c r="NQ78" s="8" t="n">
        <f aca="false">[1]416排序!E35</f>
        <v>0</v>
      </c>
      <c r="NR78" s="8" t="n">
        <f aca="false">[1]416排序!F35</f>
        <v>0</v>
      </c>
      <c r="NS78" s="8" t="n">
        <f aca="false">[1]416排序!G35</f>
        <v>96</v>
      </c>
      <c r="NT78" s="8" t="n">
        <f aca="false">[1]416排序!H35</f>
        <v>26</v>
      </c>
      <c r="NU78" s="8" t="n">
        <f aca="false">[1]416排序!I35</f>
        <v>1</v>
      </c>
      <c r="NV78" s="8" t="n">
        <f aca="false">[1]416排序!J35</f>
        <v>7</v>
      </c>
      <c r="NW78" s="8" t="n">
        <f aca="false">[1]416排序!K35</f>
        <v>0</v>
      </c>
      <c r="NX78" s="8" t="n">
        <f aca="false">[1]416排序!L35</f>
        <v>5768</v>
      </c>
      <c r="NY78" s="8" t="n">
        <f aca="false">[1]416排序!M35</f>
        <v>345</v>
      </c>
      <c r="NZ78" s="8" t="n">
        <f aca="false">[1]416排序!C206</f>
        <v>267</v>
      </c>
      <c r="OA78" s="8" t="n">
        <f aca="false">[1]416排序!D206</f>
        <v>1</v>
      </c>
      <c r="OB78" s="8" t="n">
        <f aca="false">[1]416排序!E206</f>
        <v>0</v>
      </c>
      <c r="OC78" s="8" t="n">
        <f aca="false">[1]416排序!F206</f>
        <v>0</v>
      </c>
      <c r="OD78" s="8" t="n">
        <f aca="false">[1]416排序!G206</f>
        <v>171</v>
      </c>
      <c r="OE78" s="8" t="n">
        <f aca="false">[1]416排序!H206</f>
        <v>96</v>
      </c>
      <c r="OF78" s="8" t="n">
        <f aca="false">[1]416排序!I206</f>
        <v>8</v>
      </c>
      <c r="OG78" s="8" t="n">
        <f aca="false">[1]416排序!J206</f>
        <v>3</v>
      </c>
      <c r="OH78" s="8" t="n">
        <f aca="false">[1]416排序!K206</f>
        <v>0</v>
      </c>
      <c r="OI78" s="8" t="n">
        <f aca="false">[1]416排序!L206</f>
        <v>135938</v>
      </c>
      <c r="OJ78" s="8" t="n">
        <f aca="false">[1]416排序!M206</f>
        <v>1397</v>
      </c>
      <c r="OK78" s="8" t="n">
        <f aca="false">[1]416排序!C30</f>
        <v>136</v>
      </c>
      <c r="OL78" s="8" t="n">
        <f aca="false">[1]416排序!D30</f>
        <v>0</v>
      </c>
      <c r="OM78" s="8" t="n">
        <f aca="false">[1]416排序!E30</f>
        <v>1</v>
      </c>
      <c r="ON78" s="8" t="n">
        <f aca="false">[1]416排序!F30</f>
        <v>0</v>
      </c>
      <c r="OO78" s="8" t="n">
        <f aca="false">[1]416排序!G30</f>
        <v>108</v>
      </c>
      <c r="OP78" s="8" t="n">
        <f aca="false">[1]416排序!H30</f>
        <v>27</v>
      </c>
      <c r="OQ78" s="8" t="n">
        <f aca="false">[1]416排序!I30</f>
        <v>2</v>
      </c>
      <c r="OR78" s="8" t="n">
        <f aca="false">[1]416排序!J30</f>
        <v>311</v>
      </c>
      <c r="OS78" s="8" t="n">
        <f aca="false">[1]416排序!K30</f>
        <v>2</v>
      </c>
      <c r="OT78" s="8" t="n">
        <f aca="false">[1]416排序!L30</f>
        <v>10579</v>
      </c>
      <c r="OU78" s="8" t="n">
        <f aca="false">[1]416排序!M30</f>
        <v>24182</v>
      </c>
      <c r="OV78" s="8" t="n">
        <f aca="false">[1]416排序!C95</f>
        <v>1415</v>
      </c>
      <c r="OW78" s="8" t="n">
        <f aca="false">[1]416排序!D95</f>
        <v>15</v>
      </c>
      <c r="OX78" s="8" t="n">
        <f aca="false">[1]416排序!E95</f>
        <v>79</v>
      </c>
      <c r="OY78" s="8" t="n">
        <f aca="false">[1]416排序!F95</f>
        <v>1</v>
      </c>
      <c r="OZ78" s="8" t="n">
        <f aca="false">[1]416排序!G95</f>
        <v>812</v>
      </c>
      <c r="PA78" s="8" t="n">
        <f aca="false">[1]416排序!H95</f>
        <v>524</v>
      </c>
      <c r="PB78" s="8" t="n">
        <f aca="false">[1]416排序!I95</f>
        <v>0</v>
      </c>
      <c r="PC78" s="8" t="n">
        <f aca="false">[1]416排序!J95</f>
        <v>35</v>
      </c>
      <c r="PD78" s="8" t="n">
        <f aca="false">[1]416排序!K95</f>
        <v>2</v>
      </c>
      <c r="PE78" s="8" t="n">
        <f aca="false">[1]416排序!L95</f>
        <v>46135</v>
      </c>
      <c r="PF78" s="8" t="n">
        <f aca="false">[1]416排序!M95</f>
        <v>1147</v>
      </c>
      <c r="PG78" s="2" t="n">
        <f aca="false">[1]416排序!C195</f>
        <v>69392</v>
      </c>
      <c r="PH78" s="2" t="n">
        <f aca="false">[1]416排序!D195</f>
        <v>4281</v>
      </c>
      <c r="PI78" s="2" t="n">
        <f aca="false">[1]416排序!E195</f>
        <v>1518</v>
      </c>
      <c r="PJ78" s="2" t="n">
        <f aca="false">[1]416排序!F195</f>
        <v>115</v>
      </c>
      <c r="PK78" s="2" t="n">
        <f aca="false">[1]416排序!G195</f>
        <v>5674</v>
      </c>
      <c r="PL78" s="2" t="n">
        <f aca="false">[1]416排序!H195</f>
        <v>62200</v>
      </c>
      <c r="PM78" s="2" t="n">
        <f aca="false">[1]416排序!I195</f>
        <v>1820</v>
      </c>
      <c r="PN78" s="2" t="n">
        <f aca="false">[1]416排序!J195</f>
        <v>823</v>
      </c>
      <c r="PO78" s="2" t="n">
        <f aca="false">[1]416排序!K195</f>
        <v>18</v>
      </c>
      <c r="PP78" s="2" t="n">
        <f aca="false">[1]416排序!L195</f>
        <v>477716</v>
      </c>
      <c r="PQ78" s="2" t="n">
        <f aca="false">[1]416排序!M195</f>
        <v>5664</v>
      </c>
      <c r="PR78" s="2" t="n">
        <f aca="false">[1]416排序!C188</f>
        <v>33</v>
      </c>
      <c r="PS78" s="2" t="n">
        <f aca="false">[1]416排序!D188</f>
        <v>4</v>
      </c>
      <c r="PT78" s="2" t="n">
        <f aca="false">[1]416排序!E188</f>
        <v>2</v>
      </c>
      <c r="PU78" s="2" t="n">
        <f aca="false">[1]416排序!F188</f>
        <v>0</v>
      </c>
      <c r="PV78" s="2" t="n">
        <f aca="false">[1]416排序!G188</f>
        <v>5</v>
      </c>
      <c r="PW78" s="2" t="n">
        <f aca="false">[1]416排序!H188</f>
        <v>26</v>
      </c>
      <c r="PX78" s="2" t="n">
        <f aca="false">[1]416排序!I188</f>
        <v>0</v>
      </c>
      <c r="PY78" s="2" t="n">
        <f aca="false">[1]416排序!J188</f>
        <v>2</v>
      </c>
      <c r="PZ78" s="2" t="n">
        <f aca="false">[1]416排序!K188</f>
        <v>0.1</v>
      </c>
      <c r="QA78" s="2" t="n">
        <f aca="false">[1]416排序!L188</f>
        <v>0</v>
      </c>
      <c r="QB78" s="2" t="n">
        <f aca="false">[1]416排序!M188</f>
        <v>0</v>
      </c>
      <c r="QC78" s="2" t="n">
        <f aca="false">[1]416排序!C103</f>
        <v>401</v>
      </c>
      <c r="QD78" s="2" t="n">
        <f aca="false">[1]416排序!D103</f>
        <v>4</v>
      </c>
      <c r="QE78" s="2" t="n">
        <f aca="false">[1]416排序!E103</f>
        <v>7</v>
      </c>
      <c r="QF78" s="2" t="n">
        <f aca="false">[1]416排序!F103</f>
        <v>0</v>
      </c>
      <c r="QG78" s="2" t="n">
        <f aca="false">[1]416排序!G103</f>
        <v>250</v>
      </c>
      <c r="QH78" s="2" t="n">
        <f aca="false">[1]416排序!H103</f>
        <v>144</v>
      </c>
      <c r="QI78" s="2" t="n">
        <f aca="false">[1]416排序!I103</f>
        <v>5</v>
      </c>
      <c r="QJ78" s="2" t="n">
        <f aca="false">[1]416排序!J103</f>
        <v>39</v>
      </c>
      <c r="QK78" s="2" t="n">
        <f aca="false">[1]416排序!K103</f>
        <v>0.7</v>
      </c>
      <c r="QL78" s="2" t="n">
        <f aca="false">[1]416排序!L103</f>
        <v>20500</v>
      </c>
      <c r="QM78" s="2" t="n">
        <f aca="false">[1]416排序!M103</f>
        <v>2009</v>
      </c>
      <c r="QN78" s="2" t="n">
        <f aca="false">[1]416排序!C110</f>
        <v>658</v>
      </c>
      <c r="QO78" s="2" t="n">
        <f aca="false">[1]416排序!D110</f>
        <v>17</v>
      </c>
      <c r="QP78" s="2" t="n">
        <f aca="false">[1]416排序!E110</f>
        <v>21</v>
      </c>
      <c r="QQ78" s="2" t="n">
        <f aca="false">[1]416排序!F110</f>
        <v>0</v>
      </c>
      <c r="QR78" s="2" t="n">
        <f aca="false">[1]416排序!G110</f>
        <v>85</v>
      </c>
      <c r="QS78" s="2" t="n">
        <f aca="false">[1]416排序!H110</f>
        <v>552</v>
      </c>
      <c r="QT78" s="2" t="n">
        <f aca="false">[1]416排序!I110</f>
        <v>30</v>
      </c>
      <c r="QU78" s="2" t="n">
        <f aca="false">[1]416排序!J110</f>
        <v>96</v>
      </c>
      <c r="QV78" s="2" t="n">
        <f aca="false">[1]416排序!K110</f>
        <v>3</v>
      </c>
      <c r="QW78" s="2" t="n">
        <f aca="false">[1]416排序!L110</f>
        <v>17260</v>
      </c>
      <c r="QX78" s="2" t="n">
        <f aca="false">[1]416排序!M110</f>
        <v>2529</v>
      </c>
      <c r="QY78" s="2" t="n">
        <f aca="false">[1]416排序!C98</f>
        <v>12501</v>
      </c>
      <c r="QZ78" s="2" t="n">
        <f aca="false">[1]416排序!D98</f>
        <v>455</v>
      </c>
      <c r="RA78" s="2" t="n">
        <f aca="false">[1]416排序!E98</f>
        <v>130</v>
      </c>
      <c r="RB78" s="2" t="n">
        <f aca="false">[1]416排序!F98</f>
        <v>7</v>
      </c>
      <c r="RC78" s="2" t="n">
        <f aca="false">[1]416排序!G98</f>
        <v>2563</v>
      </c>
      <c r="RD78" s="2" t="n">
        <f aca="false">[1]416排序!H98</f>
        <v>9808</v>
      </c>
      <c r="RE78" s="2" t="n">
        <f aca="false">[1]416排序!I98</f>
        <v>180</v>
      </c>
      <c r="RF78" s="2" t="n">
        <f aca="false">[1]416排序!J98</f>
        <v>1444</v>
      </c>
      <c r="RG78" s="2" t="n">
        <f aca="false">[1]416排序!K98</f>
        <v>15</v>
      </c>
      <c r="RH78" s="2" t="n">
        <f aca="false">[1]416排序!L98</f>
        <v>117339</v>
      </c>
      <c r="RI78" s="2" t="n">
        <f aca="false">[1]416排序!M98</f>
        <v>13557</v>
      </c>
      <c r="RJ78" s="2" t="n">
        <f aca="false">[1]416排序!C148</f>
        <v>308</v>
      </c>
      <c r="RK78" s="2" t="n">
        <f aca="false">[1]416排序!D148</f>
        <v>0</v>
      </c>
      <c r="RL78" s="2" t="n">
        <f aca="false">[1]416排序!E148</f>
        <v>2</v>
      </c>
      <c r="RM78" s="2" t="n">
        <f aca="false">[1]416排序!F148</f>
        <v>0</v>
      </c>
      <c r="RN78" s="2" t="n">
        <f aca="false">[1]416排序!G148</f>
        <v>62</v>
      </c>
      <c r="RO78" s="2" t="n">
        <f aca="false">[1]416排序!H148</f>
        <v>244</v>
      </c>
      <c r="RP78" s="2" t="n">
        <f aca="false">[1]416排序!I148</f>
        <v>0</v>
      </c>
      <c r="RQ78" s="2" t="n">
        <f aca="false">[1]416排序!J148</f>
        <v>60</v>
      </c>
      <c r="RR78" s="2" t="n">
        <f aca="false">[1]416排序!K148</f>
        <v>0.4</v>
      </c>
      <c r="RS78" s="2" t="n">
        <f aca="false">[1]416排序!L148</f>
        <v>17329</v>
      </c>
      <c r="RT78" s="2" t="n">
        <f aca="false">[1]416排序!M148</f>
        <v>3397</v>
      </c>
      <c r="RU78" s="2" t="n">
        <f aca="false">[1]416排序!C208</f>
        <v>1</v>
      </c>
      <c r="RV78" s="2" t="n">
        <f aca="false">[1]416排序!D208</f>
        <v>0</v>
      </c>
      <c r="RW78" s="2" t="n">
        <f aca="false">[1]416排序!E208</f>
        <v>0</v>
      </c>
      <c r="RX78" s="2" t="n">
        <f aca="false">[1]416排序!F208</f>
        <v>0</v>
      </c>
      <c r="RY78" s="2" t="n">
        <f aca="false">[1]416排序!G208</f>
        <v>0</v>
      </c>
      <c r="RZ78" s="2" t="n">
        <f aca="false">[1]416排序!H208</f>
        <v>1</v>
      </c>
      <c r="SA78" s="2" t="n">
        <f aca="false">[1]416排序!I208</f>
        <v>0</v>
      </c>
      <c r="SB78" s="2" t="n">
        <f aca="false">[1]416排序!J208</f>
        <v>0.03</v>
      </c>
      <c r="SC78" s="2" t="n">
        <f aca="false">[1]416排序!K208</f>
        <v>0</v>
      </c>
      <c r="SD78" s="2" t="n">
        <f aca="false">[1]416排序!L208</f>
        <v>0</v>
      </c>
      <c r="SE78" s="2" t="n">
        <f aca="false">[1]416排序!M208</f>
        <v>0</v>
      </c>
      <c r="SF78" s="2" t="n">
        <f aca="false">[1]416排序!C146</f>
        <v>910</v>
      </c>
      <c r="SG78" s="2" t="n">
        <f aca="false">[1]416排序!D146</f>
        <v>97</v>
      </c>
      <c r="SH78" s="2" t="n">
        <f aca="false">[1]416排序!E146</f>
        <v>4</v>
      </c>
      <c r="SI78" s="2" t="n">
        <f aca="false">[1]416排序!F146</f>
        <v>0</v>
      </c>
      <c r="SJ78" s="2" t="n">
        <f aca="false">[1]416排序!G146</f>
        <v>131</v>
      </c>
      <c r="SK78" s="2" t="n">
        <f aca="false">[1]416排序!H146</f>
        <v>775</v>
      </c>
      <c r="SL78" s="2" t="n">
        <f aca="false">[1]416排序!I146</f>
        <v>3</v>
      </c>
      <c r="SM78" s="2" t="n">
        <f aca="false">[1]416排序!J146</f>
        <v>178</v>
      </c>
      <c r="SN78" s="2" t="n">
        <f aca="false">[1]416排序!K146</f>
        <v>0.8</v>
      </c>
      <c r="SO78" s="2" t="n">
        <f aca="false">[1]416排序!L146</f>
        <v>0</v>
      </c>
      <c r="SP78" s="2" t="n">
        <f aca="false">[1]416排序!M146</f>
        <v>0</v>
      </c>
      <c r="SQ78" s="2" t="n">
        <f aca="false">[1]416排序!C197</f>
        <v>5365</v>
      </c>
      <c r="SR78" s="2" t="n">
        <f aca="false">[1]416排序!D197</f>
        <v>432</v>
      </c>
      <c r="SS78" s="2" t="n">
        <f aca="false">[1]416排序!E197</f>
        <v>33</v>
      </c>
      <c r="ST78" s="2" t="n">
        <f aca="false">[1]416排序!F197</f>
        <v>5</v>
      </c>
      <c r="SU78" s="2" t="n">
        <f aca="false">[1]416排序!G197</f>
        <v>1034</v>
      </c>
      <c r="SV78" s="2" t="n">
        <f aca="false">[1]416排序!H197</f>
        <v>4298</v>
      </c>
      <c r="SW78" s="2" t="n">
        <f aca="false">[1]416排序!I197</f>
        <v>1</v>
      </c>
      <c r="SX78" s="2" t="n">
        <f aca="false">[1]416排序!J197</f>
        <v>542</v>
      </c>
      <c r="SY78" s="2" t="n">
        <f aca="false">[1]416排序!K197</f>
        <v>3</v>
      </c>
      <c r="SZ78" s="2" t="n">
        <f aca="false">[1]416排序!L197</f>
        <v>767000</v>
      </c>
      <c r="TA78" s="2" t="n">
        <f aca="false">[1]416排序!M197</f>
        <v>77550</v>
      </c>
      <c r="TB78" s="2" t="n">
        <f aca="false">[1]416排序!C106</f>
        <v>1405</v>
      </c>
      <c r="TC78" s="2" t="n">
        <f aca="false">[1]416排序!D106</f>
        <v>50</v>
      </c>
      <c r="TD78" s="2" t="n">
        <f aca="false">[1]416排序!E106</f>
        <v>3</v>
      </c>
      <c r="TE78" s="2" t="n">
        <f aca="false">[1]416排序!F106</f>
        <v>0</v>
      </c>
      <c r="TF78" s="2" t="n">
        <f aca="false">[1]416排序!G106</f>
        <v>206</v>
      </c>
      <c r="TG78" s="2" t="n">
        <f aca="false">[1]416排序!H106</f>
        <v>1196</v>
      </c>
      <c r="TH78" s="2" t="n">
        <f aca="false">[1]416排序!I106</f>
        <v>31</v>
      </c>
      <c r="TI78" s="2" t="n">
        <f aca="false">[1]416排序!J106</f>
        <v>329</v>
      </c>
      <c r="TJ78" s="2" t="n">
        <f aca="false">[1]416排序!K106</f>
        <v>0.7</v>
      </c>
      <c r="TK78" s="2" t="n">
        <f aca="false">[1]416排序!L106</f>
        <v>0</v>
      </c>
      <c r="TL78" s="2" t="n">
        <f aca="false">[1]416排序!M106</f>
        <v>0</v>
      </c>
      <c r="TM78" s="2" t="n">
        <f aca="false">[1]416排序!C80</f>
        <v>2192</v>
      </c>
      <c r="TN78" s="2" t="n">
        <f aca="false">[1]416排序!D80</f>
        <v>22</v>
      </c>
      <c r="TO78" s="2" t="n">
        <f aca="false">[1]416排序!E80</f>
        <v>102</v>
      </c>
      <c r="TP78" s="2" t="n">
        <f aca="false">[1]416排序!F80</f>
        <v>1</v>
      </c>
      <c r="TQ78" s="2" t="n">
        <f aca="false">[1]416排序!G80</f>
        <v>269</v>
      </c>
      <c r="TR78" s="2" t="n">
        <f aca="false">[1]416排序!H80</f>
        <v>1821</v>
      </c>
      <c r="TS78" s="2" t="n">
        <f aca="false">[1]416排序!I80</f>
        <v>72</v>
      </c>
      <c r="TT78" s="2" t="n">
        <f aca="false">[1]416排序!J80</f>
        <v>210</v>
      </c>
      <c r="TU78" s="2" t="n">
        <f aca="false">[1]416排序!K80</f>
        <v>10</v>
      </c>
      <c r="TV78" s="2" t="n">
        <f aca="false">[1]416排序!L80</f>
        <v>50771</v>
      </c>
      <c r="TW78" s="2" t="n">
        <f aca="false">[1]416排序!M80</f>
        <v>4871</v>
      </c>
      <c r="TX78" s="2" t="n">
        <f aca="false">[1]416排序!C51</f>
        <v>715</v>
      </c>
      <c r="TY78" s="2" t="n">
        <f aca="false">[1]416排序!D51</f>
        <v>20</v>
      </c>
      <c r="TZ78" s="2" t="n">
        <f aca="false">[1]416排序!E51</f>
        <v>12</v>
      </c>
      <c r="UA78" s="2" t="n">
        <f aca="false">[1]416排序!F51</f>
        <v>0</v>
      </c>
      <c r="UB78" s="2" t="n">
        <f aca="false">[1]416排序!G51</f>
        <v>65</v>
      </c>
      <c r="UC78" s="2" t="n">
        <f aca="false">[1]416排序!H51</f>
        <v>638</v>
      </c>
      <c r="UD78" s="2" t="n">
        <f aca="false">[1]416排序!I51</f>
        <v>8</v>
      </c>
      <c r="UE78" s="2" t="n">
        <f aca="false">[1]416排序!J51</f>
        <v>592</v>
      </c>
      <c r="UF78" s="2" t="n">
        <f aca="false">[1]416排序!K51</f>
        <v>10</v>
      </c>
      <c r="UG78" s="2" t="n">
        <f aca="false">[1]416排序!L51</f>
        <v>17923</v>
      </c>
      <c r="UH78" s="2" t="n">
        <f aca="false">[1]416排序!M51</f>
        <v>14845</v>
      </c>
      <c r="UT78" s="2" t="n">
        <f aca="false">[1]416排序!C17</f>
        <v>1231</v>
      </c>
      <c r="UU78" s="2" t="n">
        <f aca="false">[1]416排序!D17</f>
        <v>219</v>
      </c>
      <c r="UV78" s="2" t="n">
        <f aca="false">[1]416排序!E17</f>
        <v>50</v>
      </c>
      <c r="UW78" s="2" t="n">
        <f aca="false">[1]416排序!F17</f>
        <v>4</v>
      </c>
      <c r="UX78" s="2" t="n">
        <f aca="false">[1]416排序!G17</f>
        <v>49</v>
      </c>
      <c r="UY78" s="2" t="n">
        <f aca="false">[1]416排序!H17</f>
        <v>1132</v>
      </c>
      <c r="UZ78" s="2" t="n">
        <f aca="false">[1]416排序!I17</f>
        <v>1</v>
      </c>
      <c r="VA78" s="2" t="n">
        <f aca="false">[1]416排序!J17</f>
        <v>7</v>
      </c>
      <c r="VB78" s="2" t="n">
        <f aca="false">[1]416排序!K17</f>
        <v>0.3</v>
      </c>
      <c r="VC78" s="2" t="n">
        <f aca="false">[1]416排序!L17</f>
        <v>14868</v>
      </c>
      <c r="VD78" s="2" t="n">
        <f aca="false">[1]416排序!M17</f>
        <v>90</v>
      </c>
      <c r="VE78" s="2" t="n">
        <f aca="false">[1]416排序!C2</f>
        <v>784</v>
      </c>
      <c r="VF78" s="2" t="n">
        <f aca="false">[1]416排序!D2</f>
        <v>70</v>
      </c>
      <c r="VG78" s="2" t="n">
        <f aca="false">[1]416排序!E2</f>
        <v>25</v>
      </c>
      <c r="VH78" s="2" t="n">
        <f aca="false">[1]416排序!F2</f>
        <v>2</v>
      </c>
      <c r="VI78" s="2" t="n">
        <f aca="false">[1]416排序!G2</f>
        <v>43</v>
      </c>
      <c r="VJ78" s="2" t="n">
        <f aca="false">[1]416排序!H2</f>
        <v>716</v>
      </c>
      <c r="VK78" s="2" t="n">
        <f aca="false">[1]416排序!I2</f>
        <v>0</v>
      </c>
      <c r="VL78" s="2" t="n">
        <f aca="false">[1]416排序!J2</f>
        <v>20</v>
      </c>
      <c r="VM78" s="2" t="n">
        <f aca="false">[1]416排序!K2</f>
        <v>0.6</v>
      </c>
      <c r="VN78" s="2" t="n">
        <f aca="false">[1]416排序!L2</f>
        <v>0</v>
      </c>
      <c r="VO78" s="2" t="n">
        <f aca="false">[1]416排序!M2</f>
        <v>0</v>
      </c>
      <c r="VP78" s="2" t="n">
        <f aca="false">[1]416排序!C181</f>
        <v>238</v>
      </c>
      <c r="VQ78" s="2" t="n">
        <f aca="false">[1]416排序!D181</f>
        <v>5</v>
      </c>
      <c r="VR78" s="2" t="n">
        <f aca="false">[1]416排序!E181</f>
        <v>7</v>
      </c>
      <c r="VS78" s="2" t="n">
        <f aca="false">[1]416排序!F181</f>
        <v>0</v>
      </c>
      <c r="VT78" s="2" t="n">
        <f aca="false">[1]416排序!G181</f>
        <v>63</v>
      </c>
      <c r="VU78" s="2" t="n">
        <f aca="false">[1]416排序!H181</f>
        <v>168</v>
      </c>
      <c r="VV78" s="2" t="n">
        <f aca="false">[1]416排序!I181</f>
        <v>1</v>
      </c>
      <c r="VW78" s="2" t="n">
        <f aca="false">[1]416排序!J181</f>
        <v>11</v>
      </c>
      <c r="VX78" s="2" t="n">
        <f aca="false">[1]416排序!K181</f>
        <v>0.3</v>
      </c>
      <c r="VY78" s="2" t="n">
        <f aca="false">[1]416排序!L181</f>
        <v>4768</v>
      </c>
      <c r="VZ78" s="2" t="n">
        <f aca="false">[1]416排序!M181</f>
        <v>223</v>
      </c>
      <c r="WA78" s="2" t="n">
        <f aca="false">[1]416排序!C119</f>
        <v>22</v>
      </c>
      <c r="WB78" s="2" t="n">
        <f aca="false">[1]416排序!D119</f>
        <v>2</v>
      </c>
      <c r="WC78" s="2" t="n">
        <f aca="false">[1]416排序!E119</f>
        <v>0</v>
      </c>
      <c r="WD78" s="2" t="n">
        <f aca="false">[1]416排序!F119</f>
        <v>0</v>
      </c>
      <c r="WE78" s="2" t="n">
        <f aca="false">[1]416排序!G119</f>
        <v>16</v>
      </c>
      <c r="WF78" s="2" t="n">
        <f aca="false">[1]416排序!H119</f>
        <v>6</v>
      </c>
      <c r="WG78" s="2" t="n">
        <f aca="false">[1]416排序!I119</f>
        <v>0</v>
      </c>
      <c r="WH78" s="2" t="n">
        <f aca="false">[1]416排序!J119</f>
        <v>41</v>
      </c>
      <c r="WI78" s="2" t="n">
        <f aca="false">[1]416排序!K119</f>
        <v>0</v>
      </c>
      <c r="WJ78" s="2" t="n">
        <f aca="false">[1]416排序!L119</f>
        <v>2899</v>
      </c>
      <c r="WK78" s="2" t="n">
        <f aca="false">[1]416排序!M119</f>
        <v>5363</v>
      </c>
      <c r="WL78" s="2" t="n">
        <f aca="false">[1]416排序!C137</f>
        <v>16</v>
      </c>
      <c r="WM78" s="2" t="n">
        <f aca="false">[1]416排序!D137</f>
        <v>0</v>
      </c>
      <c r="WN78" s="2" t="n">
        <f aca="false">[1]416排序!E137</f>
        <v>0</v>
      </c>
      <c r="WO78" s="2" t="n">
        <f aca="false">[1]416排序!F137</f>
        <v>0</v>
      </c>
      <c r="WP78" s="2" t="n">
        <f aca="false">[1]416排序!G137</f>
        <v>1</v>
      </c>
      <c r="WQ78" s="2" t="n">
        <f aca="false">[1]416排序!H137</f>
        <v>15</v>
      </c>
      <c r="WR78" s="2" t="n">
        <f aca="false">[1]416排序!I137</f>
        <v>0</v>
      </c>
      <c r="WS78" s="2" t="n">
        <f aca="false">[1]416排序!J137</f>
        <v>0.5</v>
      </c>
      <c r="WT78" s="2" t="n">
        <f aca="false">[1]416排序!K137</f>
        <v>0</v>
      </c>
      <c r="WU78" s="2" t="n">
        <f aca="false">[1]416排序!L137</f>
        <v>6299</v>
      </c>
      <c r="WV78" s="2" t="n">
        <f aca="false">[1]416排序!M137</f>
        <v>216</v>
      </c>
      <c r="WW78" s="2" t="n">
        <f aca="false">[1]416排序!C24</f>
        <v>5</v>
      </c>
      <c r="WX78" s="2" t="n">
        <f aca="false">[1]416排序!D24</f>
        <v>0</v>
      </c>
      <c r="WY78" s="2" t="n">
        <f aca="false">[1]416排序!E24</f>
        <v>0</v>
      </c>
      <c r="WZ78" s="2" t="n">
        <f aca="false">[1]416排序!F24</f>
        <v>0</v>
      </c>
      <c r="XA78" s="2" t="n">
        <f aca="false">[1]416排序!G24</f>
        <v>2</v>
      </c>
      <c r="XB78" s="2" t="n">
        <f aca="false">[1]416排序!H24</f>
        <v>3</v>
      </c>
      <c r="XC78" s="2" t="n">
        <f aca="false">[1]416排序!I24</f>
        <v>0</v>
      </c>
      <c r="XD78" s="2" t="n">
        <f aca="false">[1]416排序!J24</f>
        <v>6</v>
      </c>
      <c r="XE78" s="2" t="n">
        <f aca="false">[1]416排序!K24</f>
        <v>0</v>
      </c>
      <c r="XF78" s="2" t="n">
        <f aca="false">[1]416排序!L24</f>
        <v>1166</v>
      </c>
      <c r="XG78" s="2" t="n">
        <f aca="false">[1]416排序!M24</f>
        <v>1511</v>
      </c>
      <c r="XH78" s="2" t="n">
        <f aca="false">[1]416排序!C104</f>
        <v>1295</v>
      </c>
      <c r="XI78" s="2" t="n">
        <f aca="false">[1]416排序!D104</f>
        <v>63</v>
      </c>
      <c r="XJ78" s="2" t="n">
        <f aca="false">[1]416排序!E104</f>
        <v>16</v>
      </c>
      <c r="XK78" s="2" t="n">
        <f aca="false">[1]416排序!F104</f>
        <v>2</v>
      </c>
      <c r="XL78" s="2" t="n">
        <f aca="false">[1]416排序!G104</f>
        <v>240</v>
      </c>
      <c r="XM78" s="2" t="n">
        <f aca="false">[1]416排序!H104</f>
        <v>1039</v>
      </c>
      <c r="XN78" s="2" t="n">
        <f aca="false">[1]416排序!I104</f>
        <v>20</v>
      </c>
      <c r="XO78" s="2" t="n">
        <f aca="false">[1]416排序!J104</f>
        <v>69</v>
      </c>
      <c r="XP78" s="2" t="n">
        <f aca="false">[1]416排序!K104</f>
        <v>0.9</v>
      </c>
      <c r="XQ78" s="2" t="n">
        <f aca="false">[1]416排序!L104</f>
        <v>81359</v>
      </c>
      <c r="XR78" s="2" t="n">
        <f aca="false">[1]416排序!M104</f>
        <v>4333</v>
      </c>
      <c r="XS78" s="2" t="n">
        <f aca="false">[1]416排序!C203</f>
        <v>1302</v>
      </c>
      <c r="XT78" s="2" t="n">
        <f aca="false">[1]416排序!D203</f>
        <v>137</v>
      </c>
      <c r="XU78" s="2" t="n">
        <f aca="false">[1]416排序!E203</f>
        <v>4</v>
      </c>
      <c r="XV78" s="2" t="n">
        <f aca="false">[1]416排序!F203</f>
        <v>0</v>
      </c>
      <c r="XW78" s="2" t="n">
        <f aca="false">[1]416排序!G203</f>
        <v>107</v>
      </c>
      <c r="XX78" s="2" t="n">
        <f aca="false">[1]416排序!H203</f>
        <v>1191</v>
      </c>
      <c r="XY78" s="2" t="n">
        <f aca="false">[1]416排序!I203</f>
        <v>8</v>
      </c>
      <c r="XZ78" s="2" t="n">
        <f aca="false">[1]416排序!J203</f>
        <v>39</v>
      </c>
      <c r="YA78" s="2" t="n">
        <f aca="false">[1]416排序!K203</f>
        <v>0.1</v>
      </c>
      <c r="YB78" s="2" t="n">
        <f aca="false">[1]416排序!L203</f>
        <v>70000</v>
      </c>
      <c r="YC78" s="2" t="n">
        <f aca="false">[1]416排序!M203</f>
        <v>2091</v>
      </c>
      <c r="YZ78" s="2" t="n">
        <f aca="false">[1]416排序!C107</f>
        <v>449</v>
      </c>
      <c r="ZA78" s="2" t="n">
        <f aca="false">[1]416排序!D107</f>
        <v>19</v>
      </c>
      <c r="ZB78" s="2" t="n">
        <f aca="false">[1]416排序!E107</f>
        <v>5</v>
      </c>
      <c r="ZC78" s="2" t="n">
        <f aca="false">[1]416排序!F107</f>
        <v>0</v>
      </c>
      <c r="ZD78" s="2" t="n">
        <f aca="false">[1]416排序!G107</f>
        <v>78</v>
      </c>
      <c r="ZE78" s="2" t="n">
        <f aca="false">[1]416排序!H107</f>
        <v>366</v>
      </c>
      <c r="ZF78" s="2" t="n">
        <f aca="false">[1]416排序!I107</f>
        <v>5</v>
      </c>
      <c r="ZG78" s="2" t="n">
        <f aca="false">[1]416排序!J107</f>
        <v>69</v>
      </c>
      <c r="ZH78" s="2" t="n">
        <f aca="false">[1]416排序!K107</f>
        <v>0.8</v>
      </c>
      <c r="ZI78" s="2" t="n">
        <f aca="false">[1]416排序!L107</f>
        <v>26147</v>
      </c>
      <c r="ZJ78" s="2" t="n">
        <f aca="false">[1]416排序!M107</f>
        <v>4008</v>
      </c>
      <c r="ZK78" s="2" t="n">
        <f aca="false">[1]416排序!C200</f>
        <v>3764</v>
      </c>
      <c r="ZL78" s="2" t="n">
        <f aca="false">[1]416排序!D200</f>
        <v>392</v>
      </c>
      <c r="ZM78" s="2" t="n">
        <f aca="false">[1]416排序!E200</f>
        <v>108</v>
      </c>
      <c r="ZN78" s="2" t="n">
        <f aca="false">[1]416排序!F200</f>
        <v>10</v>
      </c>
      <c r="ZO78" s="2" t="n">
        <f aca="false">[1]416排序!G200</f>
        <v>143</v>
      </c>
      <c r="ZP78" s="2" t="n">
        <f aca="false">[1]416排序!H200</f>
        <v>3513</v>
      </c>
      <c r="ZQ78" s="2" t="n">
        <f aca="false">[1]416排序!I200</f>
        <v>45</v>
      </c>
      <c r="ZR78" s="2" t="n">
        <f aca="false">[1]416排序!J200</f>
        <v>86</v>
      </c>
      <c r="ZS78" s="2" t="n">
        <f aca="false">[1]416排序!K200</f>
        <v>2</v>
      </c>
      <c r="ZT78" s="2" t="n">
        <f aca="false">[1]416排序!L200</f>
        <v>39084</v>
      </c>
      <c r="ZU78" s="2" t="n">
        <f aca="false">[1]416排序!M200</f>
        <v>894</v>
      </c>
      <c r="ZV78" s="2" t="n">
        <f aca="false">[1]416排序!C19</f>
        <v>3728</v>
      </c>
      <c r="ZW78" s="2" t="n">
        <f aca="false">[1]416排序!D19</f>
        <v>447</v>
      </c>
      <c r="ZX78" s="2" t="n">
        <f aca="false">[1]416排序!E19</f>
        <v>36</v>
      </c>
      <c r="ZY78" s="2" t="n">
        <f aca="false">[1]416排序!F19</f>
        <v>3</v>
      </c>
      <c r="ZZ78" s="2" t="n">
        <f aca="false">[1]416排序!G19</f>
        <v>203</v>
      </c>
      <c r="AAA78" s="2" t="n">
        <f aca="false">[1]416排序!H19</f>
        <v>3489</v>
      </c>
      <c r="AAB78" s="2" t="n">
        <f aca="false">[1]416排序!I19</f>
        <v>68</v>
      </c>
      <c r="AAC78" s="2" t="n">
        <f aca="false">[1]416排序!J19</f>
        <v>395</v>
      </c>
      <c r="AAD78" s="2" t="n">
        <f aca="false">[1]416排序!K19</f>
        <v>4</v>
      </c>
      <c r="AAE78" s="2" t="n">
        <f aca="false">[1]416排序!L19</f>
        <v>76198</v>
      </c>
      <c r="AAF78" s="2" t="n">
        <f aca="false">[1]416排序!M19</f>
        <v>8064</v>
      </c>
      <c r="AAG78" s="2" t="n">
        <f aca="false">[1]416排序!C76</f>
        <v>306</v>
      </c>
      <c r="AAH78" s="2" t="n">
        <f aca="false">[1]416排序!D76</f>
        <v>6</v>
      </c>
      <c r="AAI78" s="2" t="n">
        <f aca="false">[1]416排序!E76</f>
        <v>3</v>
      </c>
      <c r="AAJ78" s="2" t="n">
        <f aca="false">[1]416排序!F76</f>
        <v>0</v>
      </c>
      <c r="AAK78" s="2" t="n">
        <f aca="false">[1]416排序!G76</f>
        <v>71</v>
      </c>
      <c r="AAL78" s="2" t="n">
        <f aca="false">[1]416排序!H76</f>
        <v>232</v>
      </c>
      <c r="AAM78" s="2" t="n">
        <f aca="false">[1]416排序!I76</f>
        <v>6</v>
      </c>
      <c r="AAN78" s="2" t="n">
        <f aca="false">[1]416排序!J76</f>
        <v>77</v>
      </c>
      <c r="AAO78" s="2" t="n">
        <f aca="false">[1]416排序!K76</f>
        <v>0.8</v>
      </c>
      <c r="AAP78" s="2" t="n">
        <f aca="false">[1]416排序!L76</f>
        <v>5027</v>
      </c>
      <c r="AAQ78" s="2" t="n">
        <f aca="false">[1]416排序!M76</f>
        <v>1260</v>
      </c>
      <c r="AAR78" s="2" t="n">
        <f aca="false">[1]416排序!C14</f>
        <v>1253</v>
      </c>
      <c r="AAS78" s="2" t="n">
        <f aca="false">[1]416排序!D14</f>
        <v>56</v>
      </c>
      <c r="AAT78" s="2" t="n">
        <f aca="false">[1]416排序!E14</f>
        <v>13</v>
      </c>
      <c r="AAU78" s="2" t="n">
        <f aca="false">[1]416排序!F14</f>
        <v>0</v>
      </c>
      <c r="AAV78" s="2" t="n">
        <f aca="false">[1]416排序!G14</f>
        <v>404</v>
      </c>
      <c r="AAW78" s="2" t="n">
        <f aca="false">[1]416排序!H14</f>
        <v>836</v>
      </c>
      <c r="AAX78" s="2" t="n">
        <f aca="false">[1]416排序!I14</f>
        <v>24</v>
      </c>
      <c r="AAY78" s="2" t="n">
        <f aca="false">[1]416排序!J14</f>
        <v>124</v>
      </c>
      <c r="AAZ78" s="2" t="n">
        <f aca="false">[1]416排序!K14</f>
        <v>1</v>
      </c>
      <c r="ABA78" s="2" t="n">
        <f aca="false">[1]416排序!L14</f>
        <v>75397</v>
      </c>
      <c r="ABB78" s="2" t="n">
        <f aca="false">[1]416排序!M14</f>
        <v>7436</v>
      </c>
      <c r="ABC78" s="2" t="n">
        <f aca="false">[1]416排序!C10</f>
        <v>1111</v>
      </c>
      <c r="ABD78" s="2" t="n">
        <f aca="false">[1]416排序!D10</f>
        <v>44</v>
      </c>
      <c r="ABE78" s="2" t="n">
        <f aca="false">[1]416排序!E10</f>
        <v>17</v>
      </c>
      <c r="ABF78" s="2" t="n">
        <f aca="false">[1]416排序!F10</f>
        <v>1</v>
      </c>
      <c r="ABG78" s="2" t="n">
        <f aca="false">[1]416排序!G10</f>
        <v>297</v>
      </c>
      <c r="ABH78" s="2" t="n">
        <f aca="false">[1]416排序!H10</f>
        <v>797</v>
      </c>
      <c r="ABI78" s="2" t="n">
        <f aca="false">[1]416排序!I10</f>
        <v>30</v>
      </c>
      <c r="ABJ78" s="2" t="n">
        <f aca="false">[1]416排序!J10</f>
        <v>375</v>
      </c>
      <c r="ABK78" s="2" t="n">
        <f aca="false">[1]416排序!K10</f>
        <v>6</v>
      </c>
      <c r="ABL78" s="2" t="n">
        <f aca="false">[1]416排序!L10</f>
        <v>9095</v>
      </c>
      <c r="ABM78" s="2" t="n">
        <f aca="false">[1]416排序!M10</f>
        <v>3069</v>
      </c>
      <c r="ABN78" s="2" t="n">
        <f aca="false">[1]416排序!C127</f>
        <v>2049</v>
      </c>
      <c r="ABO78" s="2" t="n">
        <f aca="false">[1]416排序!D127</f>
        <v>115</v>
      </c>
      <c r="ABP78" s="2" t="n">
        <f aca="false">[1]416排序!E127</f>
        <v>46</v>
      </c>
      <c r="ABQ78" s="2" t="n">
        <f aca="false">[1]416排序!F127</f>
        <v>6</v>
      </c>
      <c r="ABR78" s="2" t="n">
        <f aca="false">[1]416排序!G127</f>
        <v>171</v>
      </c>
      <c r="ABS78" s="2" t="n">
        <f aca="false">[1]416排序!H127</f>
        <v>1832</v>
      </c>
      <c r="ABT78" s="2" t="n">
        <f aca="false">[1]416排序!I127</f>
        <v>80</v>
      </c>
      <c r="ABU78" s="2" t="n">
        <f aca="false">[1]416排序!J127</f>
        <v>508</v>
      </c>
      <c r="ABV78" s="2" t="n">
        <f aca="false">[1]416排序!K127</f>
        <v>11</v>
      </c>
      <c r="ABW78" s="2" t="n">
        <f aca="false">[1]416排序!L127</f>
        <v>6271</v>
      </c>
      <c r="ABX78" s="2" t="n">
        <f aca="false">[1]416排序!M127</f>
        <v>1555</v>
      </c>
      <c r="ABY78" s="2" t="n">
        <f aca="false">[1]416排序!C114</f>
        <v>1091</v>
      </c>
      <c r="ABZ78" s="2" t="n">
        <f aca="false">[1]416排序!D114</f>
        <v>21</v>
      </c>
      <c r="ACA78" s="2" t="n">
        <f aca="false">[1]416排序!E114</f>
        <v>30</v>
      </c>
      <c r="ACB78" s="2" t="n">
        <f aca="false">[1]416排序!F114</f>
        <v>1</v>
      </c>
      <c r="ACC78" s="2" t="n">
        <f aca="false">[1]416排序!G114</f>
        <v>138</v>
      </c>
      <c r="ACD78" s="2" t="n">
        <f aca="false">[1]416排序!H114</f>
        <v>923</v>
      </c>
      <c r="ACE78" s="2" t="n">
        <f aca="false">[1]416排序!I114</f>
        <v>14</v>
      </c>
      <c r="ACF78" s="2" t="n">
        <f aca="false">[1]416排序!J114</f>
        <v>401</v>
      </c>
      <c r="ACG78" s="2" t="n">
        <f aca="false">[1]416排序!K114</f>
        <v>11</v>
      </c>
      <c r="ACH78" s="2" t="n">
        <f aca="false">[1]416排序!L114</f>
        <v>44677</v>
      </c>
      <c r="ACI78" s="2" t="n">
        <f aca="false">[1]416排序!M114</f>
        <v>16412</v>
      </c>
      <c r="ACJ78" s="2" t="n">
        <f aca="false">[1]416排序!C64</f>
        <v>1400</v>
      </c>
      <c r="ACK78" s="2" t="n">
        <f aca="false">[1]416排序!D64</f>
        <v>27</v>
      </c>
      <c r="ACL78" s="2" t="n">
        <f aca="false">[1]416排序!E64</f>
        <v>35</v>
      </c>
      <c r="ACM78" s="2" t="n">
        <f aca="false">[1]416排序!F64</f>
        <v>4</v>
      </c>
      <c r="ACN78" s="2" t="n">
        <f aca="false">[1]416排序!G64</f>
        <v>117</v>
      </c>
      <c r="ACO78" s="2" t="n">
        <f aca="false">[1]416排序!H64</f>
        <v>1248</v>
      </c>
      <c r="ACP78" s="2" t="n">
        <f aca="false">[1]416排序!I64</f>
        <v>10</v>
      </c>
      <c r="ACQ78" s="2" t="n">
        <f aca="false">[1]416排序!J64</f>
        <v>1055</v>
      </c>
      <c r="ACR78" s="2" t="n">
        <f aca="false">[1]416排序!K64</f>
        <v>26</v>
      </c>
      <c r="ACS78" s="2" t="n">
        <f aca="false">[1]416排序!L64</f>
        <v>33967</v>
      </c>
      <c r="ACT78" s="2" t="n">
        <f aca="false">[1]416排序!M64</f>
        <v>25606</v>
      </c>
      <c r="ACU78" s="2" t="n">
        <f aca="false">[1]416排序!C109</f>
        <v>666</v>
      </c>
      <c r="ACV78" s="2" t="n">
        <f aca="false">[1]416排序!D109</f>
        <v>9</v>
      </c>
      <c r="ACW78" s="2" t="n">
        <f aca="false">[1]416排序!E109</f>
        <v>5</v>
      </c>
      <c r="ACX78" s="2" t="n">
        <f aca="false">[1]416排序!F109</f>
        <v>0</v>
      </c>
      <c r="ACY78" s="2" t="n">
        <f aca="false">[1]416排序!G109</f>
        <v>44</v>
      </c>
      <c r="ACZ78" s="2" t="n">
        <f aca="false">[1]416排序!H109</f>
        <v>617</v>
      </c>
      <c r="ADA78" s="2" t="n">
        <f aca="false">[1]416排序!I109</f>
        <v>3</v>
      </c>
      <c r="ADB78" s="2" t="n">
        <f aca="false">[1]416排序!J109</f>
        <v>353</v>
      </c>
      <c r="ADC78" s="2" t="n">
        <f aca="false">[1]416排序!K109</f>
        <v>3</v>
      </c>
      <c r="ADD78" s="2" t="n">
        <f aca="false">[1]416排序!L109</f>
        <v>29896</v>
      </c>
      <c r="ADE78" s="2" t="n">
        <f aca="false">[1]416排序!M109</f>
        <v>15850</v>
      </c>
      <c r="ADF78" s="2" t="n">
        <f aca="false">[1]416排序!C52</f>
        <v>6216</v>
      </c>
      <c r="ADG78" s="2" t="n">
        <f aca="false">[1]416排序!D52</f>
        <v>105</v>
      </c>
      <c r="ADH78" s="2" t="n">
        <f aca="false">[1]416排序!E52</f>
        <v>166</v>
      </c>
      <c r="ADI78" s="2" t="n">
        <f aca="false">[1]416排序!F52</f>
        <v>5</v>
      </c>
      <c r="ADJ78" s="2" t="n">
        <f aca="false">[1]416排序!G52</f>
        <v>819</v>
      </c>
      <c r="ADK78" s="2" t="n">
        <f aca="false">[1]416排序!H52</f>
        <v>5231</v>
      </c>
      <c r="ADL78" s="2" t="n">
        <f aca="false">[1]416排序!I52</f>
        <v>84</v>
      </c>
      <c r="ADM78" s="2" t="n">
        <f aca="false">[1]416排序!J52</f>
        <v>580</v>
      </c>
      <c r="ADN78" s="2" t="n">
        <f aca="false">[1]416排序!K52</f>
        <v>16</v>
      </c>
      <c r="ADO78" s="2" t="n">
        <f aca="false">[1]416排序!L52</f>
        <v>137672</v>
      </c>
      <c r="ADP78" s="2" t="n">
        <f aca="false">[1]416排序!M52</f>
        <v>12856</v>
      </c>
      <c r="ADQ78" s="2" t="n">
        <f aca="false">[1]416排序!C175</f>
        <v>863</v>
      </c>
      <c r="ADR78" s="2" t="n">
        <f aca="false">[1]416排序!D175</f>
        <v>28</v>
      </c>
      <c r="ADS78" s="2" t="n">
        <f aca="false">[1]416排序!E175</f>
        <v>6</v>
      </c>
      <c r="ADT78" s="2" t="n">
        <f aca="false">[1]416排序!F175</f>
        <v>4</v>
      </c>
      <c r="ADU78" s="2" t="n">
        <f aca="false">[1]416排序!G175</f>
        <v>151</v>
      </c>
      <c r="ADV78" s="2" t="n">
        <f aca="false">[1]416排序!H175</f>
        <v>706</v>
      </c>
      <c r="ADW78" s="2" t="n">
        <f aca="false">[1]416排序!I175</f>
        <v>5</v>
      </c>
      <c r="ADX78" s="2" t="n">
        <f aca="false">[1]416排序!J175</f>
        <v>158</v>
      </c>
      <c r="ADY78" s="2" t="n">
        <f aca="false">[1]416排序!K175</f>
        <v>1</v>
      </c>
      <c r="ADZ78" s="2" t="n">
        <f aca="false">[1]416排序!L175</f>
        <v>31491</v>
      </c>
      <c r="AEA78" s="2" t="n">
        <f aca="false">[1]416排序!M175</f>
        <v>5768</v>
      </c>
      <c r="AEB78" s="2" t="n">
        <f aca="false">[1]416排序!C90</f>
        <v>1579</v>
      </c>
      <c r="AEC78" s="2" t="n">
        <f aca="false">[1]416排序!D90</f>
        <v>67</v>
      </c>
      <c r="AED78" s="2" t="n">
        <f aca="false">[1]416排序!E90</f>
        <v>134</v>
      </c>
      <c r="AEE78" s="2" t="n">
        <f aca="false">[1]416排序!F90</f>
        <v>12</v>
      </c>
      <c r="AEF78" s="2" t="n">
        <f aca="false">[1]416排序!G90</f>
        <v>192</v>
      </c>
      <c r="AEG78" s="2" t="n">
        <f aca="false">[1]416排序!H90</f>
        <v>1253</v>
      </c>
      <c r="AEH78" s="2" t="n">
        <f aca="false">[1]416排序!I90</f>
        <v>58</v>
      </c>
      <c r="AEI78" s="2" t="n">
        <f aca="false">[1]416排序!J90</f>
        <v>163</v>
      </c>
      <c r="AEJ78" s="2" t="n">
        <f aca="false">[1]416排序!K90</f>
        <v>14</v>
      </c>
      <c r="AEK78" s="2" t="n">
        <f aca="false">[1]416排序!L90</f>
        <v>37326</v>
      </c>
      <c r="AEL78" s="2" t="n">
        <f aca="false">[1]416排序!M90</f>
        <v>3864</v>
      </c>
      <c r="AEM78" s="2" t="n">
        <f aca="false">[1]416排序!C176</f>
        <v>1248</v>
      </c>
      <c r="AEN78" s="2" t="n">
        <f aca="false">[1]416排序!D176</f>
        <v>28</v>
      </c>
      <c r="AEO78" s="2" t="n">
        <f aca="false">[1]416排序!E176</f>
        <v>61</v>
      </c>
      <c r="AEP78" s="2" t="n">
        <f aca="false">[1]416排序!F176</f>
        <v>5</v>
      </c>
      <c r="AEQ78" s="2" t="n">
        <f aca="false">[1]416排序!G176</f>
        <v>165</v>
      </c>
      <c r="AER78" s="2" t="n">
        <f aca="false">[1]416排序!H176</f>
        <v>1022</v>
      </c>
      <c r="AES78" s="2" t="n">
        <f aca="false">[1]416排序!I176</f>
        <v>34</v>
      </c>
      <c r="AET78" s="2" t="n">
        <f aca="false">[1]416排序!J176</f>
        <v>600</v>
      </c>
      <c r="AEU78" s="2" t="n">
        <f aca="false">[1]416排序!K176</f>
        <v>29</v>
      </c>
      <c r="AEV78" s="2" t="n">
        <f aca="false">[1]416排序!L176</f>
        <v>37114</v>
      </c>
      <c r="AEW78" s="2" t="n">
        <f aca="false">[1]416排序!M176</f>
        <v>17852</v>
      </c>
      <c r="AEX78" s="2" t="n">
        <f aca="false">[1]416排序!C48</f>
        <v>1741</v>
      </c>
      <c r="AEY78" s="2" t="n">
        <f aca="false">[1]416排序!D48</f>
        <v>37</v>
      </c>
      <c r="AEZ78" s="2" t="n">
        <f aca="false">[1]416排序!E48</f>
        <v>33</v>
      </c>
      <c r="AFA78" s="2" t="n">
        <f aca="false">[1]416排序!F48</f>
        <v>2</v>
      </c>
      <c r="AFB78" s="2" t="n">
        <f aca="false">[1]416排序!G48</f>
        <v>473</v>
      </c>
      <c r="AFC78" s="2" t="n">
        <f aca="false">[1]416排序!H48</f>
        <v>1235</v>
      </c>
      <c r="AFD78" s="2" t="n">
        <f aca="false">[1]416排序!I48</f>
        <v>31</v>
      </c>
      <c r="AFE78" s="2" t="n">
        <f aca="false">[1]416排序!J48</f>
        <v>424</v>
      </c>
      <c r="AFF78" s="2" t="n">
        <f aca="false">[1]416排序!K48</f>
        <v>8</v>
      </c>
      <c r="AFG78" s="2" t="n">
        <f aca="false">[1]416排序!L48</f>
        <v>19256</v>
      </c>
      <c r="AFH78" s="2" t="n">
        <f aca="false">[1]416排序!M48</f>
        <v>4691</v>
      </c>
      <c r="AFI78" s="2" t="n">
        <f aca="false">[1]416排序!C26</f>
        <v>1110</v>
      </c>
      <c r="AFJ78" s="2" t="n">
        <f aca="false">[1]416排序!D26</f>
        <v>27</v>
      </c>
      <c r="AFK78" s="2" t="n">
        <f aca="false">[1]416排序!E26</f>
        <v>41</v>
      </c>
      <c r="AFL78" s="2" t="n">
        <f aca="false">[1]416排序!F26</f>
        <v>1</v>
      </c>
      <c r="AFM78" s="2" t="n">
        <f aca="false">[1]416排序!G26</f>
        <v>253</v>
      </c>
      <c r="AFN78" s="2" t="n">
        <f aca="false">[1]416排序!H26</f>
        <v>816</v>
      </c>
      <c r="AFO78" s="2" t="n">
        <f aca="false">[1]416排序!I26</f>
        <v>4</v>
      </c>
      <c r="AFP78" s="2" t="n">
        <f aca="false">[1]416排序!J26</f>
        <v>338</v>
      </c>
      <c r="AFQ78" s="2" t="n">
        <f aca="false">[1]416排序!K26</f>
        <v>12</v>
      </c>
      <c r="AFR78" s="2" t="n">
        <f aca="false">[1]416排序!L26</f>
        <v>13339</v>
      </c>
      <c r="AFS78" s="2" t="n">
        <f aca="false">[1]416排序!M26</f>
        <v>4066</v>
      </c>
      <c r="AFT78" s="2" t="n">
        <f aca="false">[1]416排序!C130</f>
        <v>288</v>
      </c>
      <c r="AFU78" s="2" t="n">
        <f aca="false">[1]416排序!D130</f>
        <v>5</v>
      </c>
      <c r="AFV78" s="2" t="n">
        <f aca="false">[1]416排序!E130</f>
        <v>4</v>
      </c>
      <c r="AFW78" s="2" t="n">
        <f aca="false">[1]416排序!F130</f>
        <v>0</v>
      </c>
      <c r="AFX78" s="2" t="n">
        <f aca="false">[1]416排序!G130</f>
        <v>55</v>
      </c>
      <c r="AFY78" s="2" t="n">
        <f aca="false">[1]416排序!H130</f>
        <v>229</v>
      </c>
      <c r="AFZ78" s="2" t="n">
        <f aca="false">[1]416排序!I130</f>
        <v>7</v>
      </c>
      <c r="AGA78" s="2" t="n">
        <f aca="false">[1]416排序!J130</f>
        <v>459</v>
      </c>
      <c r="AGB78" s="2" t="n">
        <f aca="false">[1]416排序!K130</f>
        <v>6</v>
      </c>
      <c r="AGC78" s="2" t="n">
        <f aca="false">[1]416排序!L130</f>
        <v>3874</v>
      </c>
      <c r="AGD78" s="2" t="n">
        <f aca="false">[1]416排序!M130</f>
        <v>6168</v>
      </c>
      <c r="AGE78" s="2" t="n">
        <f aca="false">[1]416排序!C170</f>
        <v>4873</v>
      </c>
      <c r="AGF78" s="2" t="n">
        <f aca="false">[1]416排序!D170</f>
        <v>408</v>
      </c>
      <c r="AGG78" s="2" t="n">
        <f aca="false">[1]416排序!E170</f>
        <v>99</v>
      </c>
      <c r="AGH78" s="2" t="n">
        <f aca="false">[1]416排序!F170</f>
        <v>5</v>
      </c>
      <c r="AGI78" s="2" t="n">
        <f aca="false">[1]416排序!G170</f>
        <v>400</v>
      </c>
      <c r="AGJ78" s="2" t="n">
        <f aca="false">[1]416排序!H170</f>
        <v>4374</v>
      </c>
      <c r="AGK78" s="2" t="n">
        <f aca="false">[1]416排序!I170</f>
        <v>128</v>
      </c>
      <c r="AGL78" s="2" t="n">
        <f aca="false">[1]416排序!J170</f>
        <v>558</v>
      </c>
      <c r="AGM78" s="2" t="n">
        <f aca="false">[1]416排序!K170</f>
        <v>11</v>
      </c>
      <c r="AGN78" s="2" t="n">
        <f aca="false">[1]416排序!L170</f>
        <v>26278</v>
      </c>
      <c r="AGO78" s="2" t="n">
        <f aca="false">[1]416排序!M170</f>
        <v>3008</v>
      </c>
      <c r="AGP78" s="2" t="n">
        <f aca="false">[1]416排序!C158</f>
        <v>7216</v>
      </c>
      <c r="AGQ78" s="2" t="n">
        <f aca="false">[1]416排序!D158</f>
        <v>337</v>
      </c>
      <c r="AGR78" s="2" t="n">
        <f aca="false">[1]416排序!E158</f>
        <v>372</v>
      </c>
      <c r="AGS78" s="2" t="n">
        <f aca="false">[1]416排序!F158</f>
        <v>21</v>
      </c>
      <c r="AGT78" s="2" t="n">
        <f aca="false">[1]416排序!G158</f>
        <v>1217</v>
      </c>
      <c r="AGU78" s="2" t="n">
        <f aca="false">[1]416排序!H158</f>
        <v>5627</v>
      </c>
      <c r="AGV78" s="2" t="n">
        <f aca="false">[1]416排序!I158</f>
        <v>245</v>
      </c>
      <c r="AGW78" s="2" t="n">
        <f aca="false">[1]416排序!J158</f>
        <v>375</v>
      </c>
      <c r="AGX78" s="2" t="n">
        <f aca="false">[1]416排序!K158</f>
        <v>19</v>
      </c>
      <c r="AGY78" s="2" t="n">
        <f aca="false">[1]416排序!L158</f>
        <v>74827</v>
      </c>
      <c r="AGZ78" s="2" t="n">
        <f aca="false">[1]416排序!M158</f>
        <v>3890</v>
      </c>
      <c r="AHA78" s="2" t="n">
        <f aca="false">[1]416排序!C31</f>
        <v>747</v>
      </c>
      <c r="AHB78" s="2" t="n">
        <f aca="false">[1]416排序!D31</f>
        <v>34</v>
      </c>
      <c r="AHC78" s="2" t="n">
        <f aca="false">[1]416排序!E31</f>
        <v>36</v>
      </c>
      <c r="AHD78" s="2" t="n">
        <f aca="false">[1]416排序!F31</f>
        <v>1</v>
      </c>
      <c r="AHE78" s="2" t="n">
        <f aca="false">[1]416排序!G31</f>
        <v>105</v>
      </c>
      <c r="AHF78" s="2" t="n">
        <f aca="false">[1]416排序!H31</f>
        <v>606</v>
      </c>
      <c r="AHG78" s="2" t="n">
        <f aca="false">[1]416排序!I31</f>
        <v>31</v>
      </c>
      <c r="AHH78" s="2" t="n">
        <f aca="false">[1]416排序!J31</f>
        <v>108</v>
      </c>
      <c r="AHI78" s="2" t="n">
        <f aca="false">[1]416排序!K31</f>
        <v>5</v>
      </c>
      <c r="AHJ78" s="2" t="n">
        <f aca="false">[1]416排序!L31</f>
        <v>18502</v>
      </c>
      <c r="AHK78" s="2" t="n">
        <f aca="false">[1]416排序!M31</f>
        <v>2663</v>
      </c>
      <c r="AHL78" s="2" t="n">
        <f aca="false">[1]416排序!C144</f>
        <v>974</v>
      </c>
      <c r="AHM78" s="2" t="n">
        <f aca="false">[1]416排序!D144</f>
        <v>66</v>
      </c>
      <c r="AHN78" s="2" t="n">
        <f aca="false">[1]416排序!E144</f>
        <v>45</v>
      </c>
      <c r="AHO78" s="2" t="n">
        <f aca="false">[1]416排序!F144</f>
        <v>1</v>
      </c>
      <c r="AHP78" s="2" t="n">
        <f aca="false">[1]416排序!G144</f>
        <v>98</v>
      </c>
      <c r="AHQ78" s="2" t="n">
        <f aca="false">[1]416排序!H144</f>
        <v>831</v>
      </c>
      <c r="AHR78" s="2" t="n">
        <f aca="false">[1]416排序!I144</f>
        <v>15</v>
      </c>
      <c r="AHS78" s="2" t="n">
        <f aca="false">[1]416排序!J144</f>
        <v>468</v>
      </c>
      <c r="AHT78" s="2" t="n">
        <f aca="false">[1]416排序!K144</f>
        <v>22</v>
      </c>
      <c r="AHU78" s="2" t="n">
        <f aca="false">[1]416排序!L144</f>
        <v>9262</v>
      </c>
      <c r="AHV78" s="2" t="n">
        <f aca="false">[1]416排序!M144</f>
        <v>4446</v>
      </c>
      <c r="AHW78" s="2" t="n">
        <f aca="false">[1]416排序!C3</f>
        <v>494</v>
      </c>
      <c r="AHX78" s="2" t="n">
        <f aca="false">[1]416排序!D3</f>
        <v>19</v>
      </c>
      <c r="AHY78" s="2" t="n">
        <f aca="false">[1]416排序!E3</f>
        <v>25</v>
      </c>
      <c r="AHZ78" s="2" t="n">
        <f aca="false">[1]416排序!F3</f>
        <v>1</v>
      </c>
      <c r="AIA78" s="2" t="n">
        <f aca="false">[1]416排序!G3</f>
        <v>251</v>
      </c>
      <c r="AIB78" s="2" t="n">
        <f aca="false">[1]416排序!H3</f>
        <v>218</v>
      </c>
      <c r="AIC78" s="2" t="n">
        <f aca="false">[1]416排序!I3</f>
        <v>5</v>
      </c>
      <c r="AID78" s="2" t="n">
        <f aca="false">[1]416排序!J3</f>
        <v>172</v>
      </c>
      <c r="AIE78" s="2" t="n">
        <f aca="false">[1]416排序!K3</f>
        <v>9</v>
      </c>
      <c r="AIF78" s="2" t="n">
        <f aca="false">[1]416排序!L3</f>
        <v>4558</v>
      </c>
      <c r="AIG78" s="2" t="n">
        <f aca="false">[1]416排序!M3</f>
        <v>1584</v>
      </c>
      <c r="AIH78" s="2" t="n">
        <f aca="false">[1]416排序!C37</f>
        <v>28205</v>
      </c>
      <c r="AII78" s="2" t="n">
        <f aca="false">[1]416排序!D37</f>
        <v>1308</v>
      </c>
      <c r="AIJ78" s="2" t="n">
        <f aca="false">[1]416排序!E37</f>
        <v>1006</v>
      </c>
      <c r="AIK78" s="2" t="n">
        <f aca="false">[1]416排序!F37</f>
        <v>108</v>
      </c>
      <c r="AIL78" s="2" t="n">
        <f aca="false">[1]416排序!G37</f>
        <v>8937</v>
      </c>
      <c r="AIM78" s="2" t="n">
        <f aca="false">[1]416排序!H37</f>
        <v>18262</v>
      </c>
      <c r="AIN78" s="2" t="n">
        <f aca="false">[1]416排序!I37</f>
        <v>557</v>
      </c>
      <c r="AIO78" s="2" t="n">
        <f aca="false">[1]416排序!J37</f>
        <v>747</v>
      </c>
      <c r="AIP78" s="2" t="n">
        <f aca="false">[1]416排序!K37</f>
        <v>27</v>
      </c>
      <c r="AIQ78" s="2" t="n">
        <f aca="false">[1]416排序!L37</f>
        <v>462353</v>
      </c>
      <c r="AIR78" s="2" t="n">
        <f aca="false">[1]416排序!M37</f>
        <v>12250</v>
      </c>
      <c r="AIS78" s="2" t="n">
        <f aca="false">[1]416排序!C28</f>
        <v>28320</v>
      </c>
      <c r="AIT78" s="2" t="n">
        <f aca="false">[1]416排序!D28</f>
        <v>3400</v>
      </c>
      <c r="AIU78" s="2" t="n">
        <f aca="false">[1]416排序!E28</f>
        <v>1736</v>
      </c>
      <c r="AIV78" s="2" t="n">
        <f aca="false">[1]416排序!F28</f>
        <v>247</v>
      </c>
      <c r="AIW78" s="2" t="n">
        <f aca="false">[1]416排序!G28</f>
        <v>14026</v>
      </c>
      <c r="AIX78" s="2" t="n">
        <f aca="false">[1]416排序!H28</f>
        <v>12558</v>
      </c>
      <c r="AIY78" s="2" t="n">
        <f aca="false">[1]416排序!I28</f>
        <v>296</v>
      </c>
      <c r="AIZ78" s="2" t="n">
        <f aca="false">[1]416排序!J28</f>
        <v>133</v>
      </c>
      <c r="AJA78" s="2" t="n">
        <f aca="false">[1]416排序!K28</f>
        <v>8</v>
      </c>
      <c r="AJB78" s="2" t="n">
        <f aca="false">[1]416排序!L28</f>
        <v>62985</v>
      </c>
      <c r="AJC78" s="2" t="n">
        <f aca="false">[1]416排序!M28</f>
        <v>296</v>
      </c>
      <c r="AJD78" s="2" t="n">
        <f aca="false">[1]416排序!C155</f>
        <v>18091</v>
      </c>
      <c r="AJE78" s="2" t="n">
        <f aca="false">[1]416排序!D155</f>
        <v>643</v>
      </c>
      <c r="AJF78" s="2" t="n">
        <f aca="false">[1]416排序!E155</f>
        <v>599</v>
      </c>
      <c r="AJG78" s="2" t="n">
        <f aca="false">[1]416排序!F155</f>
        <v>32</v>
      </c>
      <c r="AJH78" s="2" t="n">
        <f aca="false">[1]416排序!G155</f>
        <v>383</v>
      </c>
      <c r="AJI78" s="2" t="n">
        <f aca="false">[1]416排序!H155</f>
        <v>17109</v>
      </c>
      <c r="AJJ78" s="2" t="n">
        <f aca="false">[1]416排序!I155</f>
        <v>208</v>
      </c>
      <c r="AJK78" s="2" t="n">
        <f aca="false">[1]416排序!J155</f>
        <v>1774</v>
      </c>
      <c r="AJL78" s="2" t="n">
        <f aca="false">[1]416排序!K155</f>
        <v>59</v>
      </c>
      <c r="AJM78" s="2" t="n">
        <f aca="false">[1]416排序!L155</f>
        <v>191680</v>
      </c>
      <c r="AJN78" s="2" t="n">
        <f aca="false">[1]416排序!M155</f>
        <v>18798</v>
      </c>
      <c r="AJO78" s="2" t="n">
        <f aca="false">[1]416排序!C12</f>
        <v>6447</v>
      </c>
      <c r="AJP78" s="2" t="n">
        <f aca="false">[1]416排序!D12</f>
        <v>47</v>
      </c>
      <c r="AJQ78" s="2" t="n">
        <f aca="false">[1]416排序!E12</f>
        <v>63</v>
      </c>
      <c r="AJR78" s="2" t="n">
        <f aca="false">[1]416排序!F12</f>
        <v>2</v>
      </c>
      <c r="AJS78" s="2" t="n">
        <f aca="false">[1]416排序!G12</f>
        <v>3686</v>
      </c>
      <c r="AJT78" s="2" t="n">
        <f aca="false">[1]416排序!H12</f>
        <v>2698</v>
      </c>
      <c r="AJU78" s="2" t="n">
        <f aca="false">[1]416排序!I12</f>
        <v>76</v>
      </c>
      <c r="AJV78" s="2" t="n">
        <f aca="false">[1]416排序!J12</f>
        <v>253</v>
      </c>
      <c r="AJW78" s="2" t="n">
        <f aca="false">[1]416排序!K12</f>
        <v>2</v>
      </c>
      <c r="AJX78" s="2" t="n">
        <f aca="false">[1]416排序!L12</f>
        <v>371377</v>
      </c>
      <c r="AJY78" s="2" t="n">
        <f aca="false">[1]416排序!M12</f>
        <v>14564</v>
      </c>
      <c r="AJZ78" s="2" t="n">
        <f aca="false">[1]416排序!C96</f>
        <v>12547</v>
      </c>
      <c r="AKA78" s="2" t="n">
        <f aca="false">[1]416排序!D96</f>
        <v>1068</v>
      </c>
      <c r="AKB78" s="2" t="n">
        <f aca="false">[1]416排序!E96</f>
        <v>444</v>
      </c>
      <c r="AKC78" s="2" t="n">
        <f aca="false">[1]416排序!F96</f>
        <v>38</v>
      </c>
      <c r="AKD78" s="2" t="n">
        <f aca="false">[1]416排序!G96</f>
        <v>77</v>
      </c>
      <c r="AKE78" s="2" t="n">
        <f aca="false">[1]416排序!H96</f>
        <v>12026</v>
      </c>
      <c r="AKF78" s="2" t="n">
        <f aca="false">[1]416排序!I96</f>
        <v>158</v>
      </c>
      <c r="AKG78" s="2" t="n">
        <f aca="false">[1]416排序!J96</f>
        <v>2541</v>
      </c>
      <c r="AKH78" s="2" t="n">
        <f aca="false">[1]416排序!K96</f>
        <v>90</v>
      </c>
      <c r="AKI78" s="2" t="n">
        <f aca="false">[1]416排序!L96</f>
        <v>90646</v>
      </c>
      <c r="AKJ78" s="2" t="n">
        <f aca="false">[1]416排序!M96</f>
        <v>18358</v>
      </c>
      <c r="AKK78" s="2" t="n">
        <f aca="false">[1]416排序!C59</f>
        <v>7858</v>
      </c>
      <c r="AKL78" s="2" t="n">
        <f aca="false">[1]416排序!D59</f>
        <v>255</v>
      </c>
      <c r="AKM78" s="2" t="n">
        <f aca="false">[1]416排序!E59</f>
        <v>388</v>
      </c>
      <c r="AKN78" s="2" t="n">
        <f aca="false">[1]416排序!F59</f>
        <v>19</v>
      </c>
      <c r="AKO78" s="2" t="n">
        <f aca="false">[1]416排序!G59</f>
        <v>780</v>
      </c>
      <c r="AKP78" s="2" t="n">
        <f aca="false">[1]416排序!H59</f>
        <v>6690</v>
      </c>
      <c r="AKQ78" s="2" t="n">
        <f aca="false">[1]416排序!I59</f>
        <v>135</v>
      </c>
      <c r="AKR78" s="2" t="n">
        <f aca="false">[1]416排序!J59</f>
        <v>445</v>
      </c>
      <c r="AKS78" s="2" t="n">
        <f aca="false">[1]416排序!K59</f>
        <v>22</v>
      </c>
      <c r="AKT78" s="2" t="n">
        <f aca="false">[1]416排序!L59</f>
        <v>26093</v>
      </c>
      <c r="AKU78" s="2" t="n">
        <f aca="false">[1]416排序!M59</f>
        <v>1479</v>
      </c>
      <c r="AKV78" s="2" t="n">
        <f aca="false">[1]416排序!C115</f>
        <v>3373</v>
      </c>
      <c r="AKW78" s="2" t="n">
        <f aca="false">[1]416排序!D115</f>
        <v>66</v>
      </c>
      <c r="AKX78" s="2" t="n">
        <f aca="false">[1]416排序!E115</f>
        <v>69</v>
      </c>
      <c r="AKY78" s="2" t="n">
        <f aca="false">[1]416排序!F115</f>
        <v>2</v>
      </c>
      <c r="AKZ78" s="2" t="n">
        <f aca="false">[1]416排序!G115</f>
        <v>526</v>
      </c>
      <c r="ALA78" s="2" t="n">
        <f aca="false">[1]416排序!H115</f>
        <v>2778</v>
      </c>
      <c r="ALB78" s="2" t="n">
        <f aca="false">[1]416排序!I115</f>
        <v>33</v>
      </c>
      <c r="ALC78" s="2" t="n">
        <f aca="false">[1]416排序!J115</f>
        <v>5388</v>
      </c>
      <c r="ALD78" s="2" t="n">
        <f aca="false">[1]416排序!K115</f>
        <v>110</v>
      </c>
      <c r="ALE78" s="2" t="n">
        <f aca="false">[1]416排序!L115</f>
        <v>30723</v>
      </c>
      <c r="ALF78" s="2" t="n">
        <f aca="false">[1]416排序!M115</f>
        <v>49080</v>
      </c>
      <c r="ALG78" s="2" t="n">
        <f aca="false">[1]416排序!C126</f>
        <v>5399</v>
      </c>
      <c r="ALH78" s="2" t="n">
        <f aca="false">[1]416排序!D126</f>
        <v>385</v>
      </c>
      <c r="ALI78" s="2" t="n">
        <f aca="false">[1]416排序!E126</f>
        <v>406</v>
      </c>
      <c r="ALJ78" s="2" t="n">
        <f aca="false">[1]416排序!F126</f>
        <v>74</v>
      </c>
      <c r="ALK78" s="2" t="n">
        <f aca="false">[1]416排序!G126</f>
        <v>2125</v>
      </c>
      <c r="ALL78" s="2" t="n">
        <f aca="false">[1]416排序!H126</f>
        <v>2868</v>
      </c>
      <c r="ALM78" s="2" t="n">
        <f aca="false">[1]416排序!I126</f>
        <v>207</v>
      </c>
      <c r="ALN78" s="2" t="n">
        <f aca="false">[1]416排序!J126</f>
        <v>42</v>
      </c>
      <c r="ALO78" s="2" t="n">
        <f aca="false">[1]416排序!K126</f>
        <v>3</v>
      </c>
      <c r="ALP78" s="2" t="n">
        <f aca="false">[1]416排序!L126</f>
        <v>40091</v>
      </c>
      <c r="ALQ78" s="2" t="n">
        <f aca="false">[1]416排序!M126</f>
        <v>311</v>
      </c>
      <c r="ALR78" s="2" t="n">
        <f aca="false">[1]416排序!C70</f>
        <v>3237</v>
      </c>
      <c r="ALS78" s="2" t="n">
        <f aca="false">[1]416排序!D70</f>
        <v>76</v>
      </c>
      <c r="ALT78" s="2" t="n">
        <f aca="false">[1]416排序!E70</f>
        <v>72</v>
      </c>
      <c r="ALU78" s="2" t="n">
        <f aca="false">[1]416排序!F70</f>
        <v>8</v>
      </c>
      <c r="ALV78" s="2" t="n">
        <f aca="false">[1]416排序!G70</f>
        <v>300</v>
      </c>
      <c r="ALW78" s="2" t="n">
        <f aca="false">[1]416排序!H70</f>
        <v>2865</v>
      </c>
      <c r="ALX78" s="2" t="n">
        <f aca="false">[1]416排序!I70</f>
        <v>75</v>
      </c>
      <c r="ALY78" s="2" t="n">
        <f aca="false">[1]416排序!J70</f>
        <v>584</v>
      </c>
      <c r="ALZ78" s="2" t="n">
        <f aca="false">[1]416排序!K70</f>
        <v>13</v>
      </c>
      <c r="AMA78" s="2" t="n">
        <f aca="false">[1]416排序!L70</f>
        <v>48828</v>
      </c>
      <c r="AMB78" s="2" t="n">
        <f aca="false">[1]416排序!M70</f>
        <v>8813</v>
      </c>
      <c r="AMC78" s="2" t="n">
        <f aca="false">[1]416排序!C149</f>
        <v>3574</v>
      </c>
      <c r="AMD78" s="2" t="n">
        <f aca="false">[1]416排序!D149</f>
        <v>102</v>
      </c>
      <c r="AME78" s="2" t="n">
        <f aca="false">[1]416排序!E149</f>
        <v>95</v>
      </c>
      <c r="AMF78" s="2" t="n">
        <f aca="false">[1]416排序!F149</f>
        <v>1</v>
      </c>
      <c r="AMG78" s="2" t="n">
        <f aca="false">[1]416排序!G149</f>
        <v>72</v>
      </c>
      <c r="AMH78" s="2" t="n">
        <f aca="false">[1]416排序!H149</f>
        <v>3407</v>
      </c>
      <c r="AMI78" s="2" t="n">
        <f aca="false">[1]416排序!I149</f>
        <v>106</v>
      </c>
      <c r="AMJ78" s="2" t="n">
        <f aca="false">[1]416排序!J149</f>
        <v>828</v>
      </c>
    </row>
    <row r="79" customFormat="false" ht="15.25" hidden="false" customHeight="false" outlineLevel="0" collapsed="false">
      <c r="A79" s="82" t="n">
        <v>43938</v>
      </c>
      <c r="B79" s="7" t="n">
        <v>2159508</v>
      </c>
      <c r="C79" s="6" t="n">
        <f aca="false">(B79-B78)</f>
        <v>91940</v>
      </c>
      <c r="D79" s="7" t="n">
        <v>145417</v>
      </c>
      <c r="E79" s="6" t="n">
        <f aca="false">(D79-D78)</f>
        <v>11397</v>
      </c>
      <c r="F79" s="7" t="n">
        <v>546743</v>
      </c>
      <c r="G79" s="7" t="n">
        <v>1487843</v>
      </c>
      <c r="H79" s="7" t="n">
        <v>56577</v>
      </c>
      <c r="J79" s="2" t="n">
        <f aca="false">[1]417排序!C1-[1]417排序!C44</f>
        <v>2040024</v>
      </c>
      <c r="K79" s="71" t="n">
        <f aca="false">J79-J78</f>
        <v>50208</v>
      </c>
      <c r="L79" s="2" t="n">
        <f aca="false">[1]417排序!E1-[1]417排序!E44</f>
        <v>142065</v>
      </c>
      <c r="M79" s="71" t="n">
        <f aca="false">L79-L78</f>
        <v>11397</v>
      </c>
      <c r="N79" s="6" t="n">
        <f aca="false">[1]417排序!C161</f>
        <v>10613</v>
      </c>
      <c r="O79" s="6" t="n">
        <f aca="false">[1]417排序!D161</f>
        <v>22</v>
      </c>
      <c r="P79" s="6" t="n">
        <f aca="false">[1]417排序!E161</f>
        <v>229</v>
      </c>
      <c r="Q79" s="6" t="n">
        <f aca="false">[1]417排序!F161</f>
        <v>4</v>
      </c>
      <c r="R79" s="6" t="n">
        <f aca="false">[1]417排序!G161</f>
        <v>7757</v>
      </c>
      <c r="S79" s="6" t="n">
        <f aca="false">[1]417排序!H161</f>
        <v>2627</v>
      </c>
      <c r="T79" s="6" t="n">
        <f aca="false">[1]417排序!I161</f>
        <v>55</v>
      </c>
      <c r="U79" s="6" t="n">
        <f aca="false">[1]417排序!J161</f>
        <v>207</v>
      </c>
      <c r="V79" s="6" t="n">
        <f aca="false">[1]417排序!K161</f>
        <v>4</v>
      </c>
      <c r="W79" s="6" t="n">
        <f aca="false">[1]417排序!L161</f>
        <v>538775</v>
      </c>
      <c r="X79" s="6" t="n">
        <f aca="false">[1]417排序!M161</f>
        <v>10509</v>
      </c>
      <c r="Y79" s="12" t="n">
        <f aca="false">[1]417排序!C99</f>
        <v>168941</v>
      </c>
      <c r="Z79" s="12" t="n">
        <f aca="false">[1]417排序!D99</f>
        <v>3786</v>
      </c>
      <c r="AA79" s="12" t="n">
        <f aca="false">[1]417排序!E99</f>
        <v>22170</v>
      </c>
      <c r="AB79" s="12" t="n">
        <f aca="false">[1]417排序!F99</f>
        <v>525</v>
      </c>
      <c r="AC79" s="12" t="n">
        <f aca="false">[1]417排序!G99</f>
        <v>40164</v>
      </c>
      <c r="AD79" s="12" t="n">
        <f aca="false">[1]417排序!H99</f>
        <v>106607</v>
      </c>
      <c r="AE79" s="12" t="n">
        <f aca="false">[1]417排序!I99</f>
        <v>2936</v>
      </c>
      <c r="AF79" s="12" t="n">
        <f aca="false">[1]417排序!J99</f>
        <v>2794</v>
      </c>
      <c r="AG79" s="12" t="n">
        <f aca="false">[1]417排序!K99</f>
        <v>367</v>
      </c>
      <c r="AH79" s="12" t="n">
        <f aca="false">[1]417排序!L99</f>
        <v>1178403</v>
      </c>
      <c r="AI79" s="12" t="n">
        <f aca="false">[1]417排序!M99</f>
        <v>19490</v>
      </c>
      <c r="AJ79" s="12" t="n">
        <f aca="false">[1]417排序!C94</f>
        <v>77995</v>
      </c>
      <c r="AK79" s="12" t="n">
        <f aca="false">[1]417排序!D94</f>
        <v>1606</v>
      </c>
      <c r="AL79" s="12" t="n">
        <f aca="false">[1]417排序!E94</f>
        <v>4869</v>
      </c>
      <c r="AM79" s="12" t="n">
        <f aca="false">[1]417排序!F94</f>
        <v>92</v>
      </c>
      <c r="AN79" s="12" t="n">
        <f aca="false">[1]417排序!G94</f>
        <v>52229</v>
      </c>
      <c r="AO79" s="12" t="n">
        <f aca="false">[1]417排序!H94</f>
        <v>20897</v>
      </c>
      <c r="AP79" s="12" t="n">
        <f aca="false">[1]417排序!I94</f>
        <v>3594</v>
      </c>
      <c r="AQ79" s="12" t="n">
        <f aca="false">[1]417排序!J94</f>
        <v>929</v>
      </c>
      <c r="AR79" s="12" t="n">
        <f aca="false">[1]417排序!K94</f>
        <v>58</v>
      </c>
      <c r="AS79" s="12" t="n">
        <f aca="false">[1]417排序!L94</f>
        <v>310340</v>
      </c>
      <c r="AT79" s="12" t="n">
        <f aca="false">[1]417排序!M94</f>
        <v>3695</v>
      </c>
      <c r="AU79" s="12" t="n">
        <v>140772</v>
      </c>
      <c r="AV79" s="12" t="n">
        <v>7128</v>
      </c>
      <c r="AW79" s="12" t="n">
        <v>17920</v>
      </c>
      <c r="AX79" s="12" t="n">
        <v>753</v>
      </c>
      <c r="AY79" s="12" t="n">
        <v>32812</v>
      </c>
      <c r="AZ79" s="12" t="n">
        <v>90040</v>
      </c>
      <c r="BA79" s="12" t="n">
        <v>6248</v>
      </c>
      <c r="BB79" s="12" t="n">
        <v>2156.64819991068</v>
      </c>
      <c r="BC79" s="12" t="n">
        <v>274.537093615203</v>
      </c>
      <c r="BD79" s="12" t="n">
        <v>333807</v>
      </c>
      <c r="BE79" s="12" t="n">
        <v>5114</v>
      </c>
      <c r="BF79" s="12" t="n">
        <f aca="false">[1]417排序!C77</f>
        <v>137698</v>
      </c>
      <c r="BG79" s="12" t="n">
        <f aca="false">[1]417排序!D77</f>
        <v>4242</v>
      </c>
      <c r="BH79" s="12" t="n">
        <f aca="false">[1]417排序!E77</f>
        <v>4052</v>
      </c>
      <c r="BI79" s="12" t="n">
        <f aca="false">[1]417排序!F77</f>
        <v>460</v>
      </c>
      <c r="BJ79" s="12" t="n">
        <f aca="false">[1]417排序!G77</f>
        <v>77000</v>
      </c>
      <c r="BK79" s="12" t="n">
        <f aca="false">[1]417排序!H77</f>
        <v>56646</v>
      </c>
      <c r="BL79" s="12" t="n">
        <f aca="false">[1]417排序!I77</f>
        <v>4288</v>
      </c>
      <c r="BM79" s="12" t="n">
        <f aca="false">[1]417排序!J77</f>
        <v>1643</v>
      </c>
      <c r="BN79" s="12" t="n">
        <f aca="false">[1]417排序!K77</f>
        <v>48</v>
      </c>
      <c r="BO79" s="12" t="n">
        <f aca="false">[1]417排序!L77</f>
        <v>1728357</v>
      </c>
      <c r="BP79" s="12" t="n">
        <f aca="false">[1]417排序!M77</f>
        <v>20629</v>
      </c>
      <c r="BQ79" s="12" t="n">
        <f aca="false">[1]417排序!C180</f>
        <v>184948</v>
      </c>
      <c r="BR79" s="12" t="n">
        <f aca="false">[1]417排序!D180</f>
        <v>7304</v>
      </c>
      <c r="BS79" s="12" t="n">
        <f aca="false">[1]417排序!E180</f>
        <v>19315</v>
      </c>
      <c r="BT79" s="12" t="n">
        <f aca="false">[1]417排序!F180</f>
        <v>607</v>
      </c>
      <c r="BU79" s="12" t="n">
        <f aca="false">[1]417排序!G180</f>
        <v>74797</v>
      </c>
      <c r="BV79" s="12" t="n">
        <f aca="false">[1]417排序!H180</f>
        <v>90836</v>
      </c>
      <c r="BW79" s="12" t="n">
        <f aca="false">[1]417排序!I180</f>
        <v>7371</v>
      </c>
      <c r="BX79" s="12" t="n">
        <f aca="false">[1]417排序!J180</f>
        <v>3956</v>
      </c>
      <c r="BY79" s="12" t="n">
        <f aca="false">[1]417排序!K180</f>
        <v>413</v>
      </c>
      <c r="BZ79" s="12" t="n">
        <f aca="false">[1]417排序!L180</f>
        <v>930230</v>
      </c>
      <c r="CA79" s="12" t="n">
        <f aca="false">[1]417排序!M180</f>
        <v>19896</v>
      </c>
      <c r="CB79" s="12" t="n">
        <v>8626</v>
      </c>
      <c r="CC79" s="12" t="n">
        <v>526</v>
      </c>
      <c r="CD79" s="12" t="n">
        <v>178</v>
      </c>
      <c r="CE79" s="12" t="n">
        <v>32</v>
      </c>
      <c r="CF79" s="12" t="n">
        <v>901</v>
      </c>
      <c r="CG79" s="12" t="n">
        <v>7547</v>
      </c>
      <c r="CH79" s="12" t="n">
        <v>168</v>
      </c>
      <c r="CI79" s="12" t="n">
        <v>68</v>
      </c>
      <c r="CJ79" s="12" t="n">
        <v>1</v>
      </c>
      <c r="CK79" s="12" t="n">
        <v>94236</v>
      </c>
      <c r="CL79" s="12" t="n">
        <v>745</v>
      </c>
      <c r="CM79" s="12" t="n">
        <f aca="false">[1]417排序!C202</f>
        <v>677056</v>
      </c>
      <c r="CN79" s="12" t="n">
        <f aca="false">[1]417排序!D202</f>
        <v>35646</v>
      </c>
      <c r="CO79" s="12" t="n">
        <v>32868</v>
      </c>
      <c r="CP79" s="12" t="n">
        <f aca="false">CO79-CO78</f>
        <v>4474</v>
      </c>
      <c r="CQ79" s="12" t="n">
        <f aca="false">[1]417排序!G202</f>
        <v>57271</v>
      </c>
      <c r="CR79" s="12" t="n">
        <f aca="false">[1]417排序!H202</f>
        <v>585205</v>
      </c>
      <c r="CS79" s="12" t="n">
        <f aca="false">[1]417排序!I202</f>
        <v>13369</v>
      </c>
      <c r="CT79" s="12" t="n">
        <f aca="false">[1]417排序!J202</f>
        <v>2045</v>
      </c>
      <c r="CU79" s="12" t="n">
        <f aca="false">[1]417排序!K202</f>
        <v>104</v>
      </c>
      <c r="CV79" s="12" t="n">
        <f aca="false">[1]417排序!L202</f>
        <v>3397021</v>
      </c>
      <c r="CW79" s="12" t="n">
        <f aca="false">[1]417排序!M202</f>
        <v>10263</v>
      </c>
      <c r="CX79" s="12" t="n">
        <f aca="false">[1]417排序!C187</f>
        <v>26732</v>
      </c>
      <c r="CY79" s="12" t="n">
        <f aca="false">[1]417排序!D187</f>
        <v>396</v>
      </c>
      <c r="CZ79" s="12" t="n">
        <f aca="false">[1]417排序!E187</f>
        <v>1281</v>
      </c>
      <c r="DA79" s="12" t="n">
        <f aca="false">[1]417排序!F187</f>
        <v>42</v>
      </c>
      <c r="DB79" s="12" t="n">
        <f aca="false">[1]417排序!G187</f>
        <v>15900</v>
      </c>
      <c r="DC79" s="12" t="n">
        <f aca="false">[1]417排序!H187</f>
        <v>9551</v>
      </c>
      <c r="DD79" s="12" t="n">
        <f aca="false">[1]417排序!I187</f>
        <v>386</v>
      </c>
      <c r="DE79" s="12" t="n">
        <f aca="false">[1]417排序!J187</f>
        <v>3089</v>
      </c>
      <c r="DF79" s="12" t="n">
        <f aca="false">[1]417排序!K187</f>
        <v>148</v>
      </c>
      <c r="DG79" s="12" t="n">
        <f aca="false">[1]417排序!L187</f>
        <v>206400</v>
      </c>
      <c r="DH79" s="12" t="n">
        <f aca="false">[1]417排序!M187</f>
        <v>23849</v>
      </c>
      <c r="DI79" s="12" t="n">
        <f aca="false">[1]417排序!C199</f>
        <v>103093</v>
      </c>
      <c r="DJ79" s="12" t="n">
        <f aca="false">[1]417排序!D199</f>
        <v>4617</v>
      </c>
      <c r="DK79" s="12" t="n">
        <f aca="false">[1]417排序!E199</f>
        <v>13729</v>
      </c>
      <c r="DL79" s="12" t="n">
        <f aca="false">[1]417排序!F199</f>
        <v>861</v>
      </c>
      <c r="DM79" s="12" t="str">
        <f aca="false">[1]417排序!G199</f>
        <v>N/A</v>
      </c>
      <c r="DN79" s="12" t="n">
        <f aca="false">[1]417排序!H199</f>
        <v>89020</v>
      </c>
      <c r="DO79" s="12" t="n">
        <f aca="false">[1]417排序!I199</f>
        <v>1559</v>
      </c>
      <c r="DP79" s="12" t="n">
        <f aca="false">[1]417排序!J199</f>
        <v>1519</v>
      </c>
      <c r="DQ79" s="12" t="n">
        <f aca="false">[1]417排序!K199</f>
        <v>202</v>
      </c>
      <c r="DR79" s="12" t="n">
        <f aca="false">[1]417排序!L199</f>
        <v>417649</v>
      </c>
      <c r="DS79" s="12" t="n">
        <f aca="false">[1]417排序!M199</f>
        <v>6152</v>
      </c>
      <c r="DT79" s="12" t="n">
        <f aca="false">[1]417排序!C186</f>
        <v>12540</v>
      </c>
      <c r="DU79" s="12" t="n">
        <f aca="false">[1]417排序!D186</f>
        <v>613</v>
      </c>
      <c r="DV79" s="12" t="n">
        <f aca="false">[1]417排序!E186</f>
        <v>1333</v>
      </c>
      <c r="DW79" s="12" t="n">
        <f aca="false">[1]417排序!F186</f>
        <v>130</v>
      </c>
      <c r="DX79" s="12" t="n">
        <f aca="false">[1]417排序!G186</f>
        <v>550</v>
      </c>
      <c r="DY79" s="12" t="n">
        <f aca="false">[1]417排序!H186</f>
        <v>10657</v>
      </c>
      <c r="DZ79" s="12" t="n">
        <f aca="false">[1]417排序!I186</f>
        <v>522</v>
      </c>
      <c r="EA79" s="12" t="n">
        <f aca="false">[1]417排序!J186</f>
        <v>1242</v>
      </c>
      <c r="EB79" s="12" t="n">
        <f aca="false">[1]417排序!K186</f>
        <v>132</v>
      </c>
      <c r="EC79" s="12" t="n">
        <f aca="false">[1]417排序!L186</f>
        <v>74600</v>
      </c>
      <c r="ED79" s="12" t="n">
        <f aca="false">[1]417排序!M186</f>
        <v>7387</v>
      </c>
      <c r="EE79" s="12" t="n">
        <f aca="false">[1]417排序!C138</f>
        <v>29214</v>
      </c>
      <c r="EF79" s="12" t="n">
        <f aca="false">[1]417排序!D138</f>
        <v>1061</v>
      </c>
      <c r="EG79" s="12" t="n">
        <f aca="false">[1]417排序!E138</f>
        <v>3315</v>
      </c>
      <c r="EH79" s="12" t="n">
        <f aca="false">[1]417排序!F138</f>
        <v>181</v>
      </c>
      <c r="EI79" s="12" t="n">
        <f aca="false">[1]417排序!G138</f>
        <v>250</v>
      </c>
      <c r="EJ79" s="12" t="n">
        <f aca="false">[1]417排序!H138</f>
        <v>25649</v>
      </c>
      <c r="EK79" s="12" t="n">
        <f aca="false">[1]417排序!I138</f>
        <v>1279</v>
      </c>
      <c r="EL79" s="12" t="n">
        <f aca="false">[1]417排序!J138</f>
        <v>1705</v>
      </c>
      <c r="EM79" s="12" t="n">
        <f aca="false">[1]417排序!K138</f>
        <v>193</v>
      </c>
      <c r="EN79" s="12" t="n">
        <f aca="false">[1]417排序!L138</f>
        <v>147948</v>
      </c>
      <c r="EO79" s="12" t="n">
        <f aca="false">[1]417排序!M138</f>
        <v>8634</v>
      </c>
      <c r="EP79" s="12" t="n">
        <f aca="false">[1]417排序!C145</f>
        <v>6896</v>
      </c>
      <c r="EQ79" s="12" t="n">
        <f aca="false">[1]417排序!D145</f>
        <v>156</v>
      </c>
      <c r="ER79" s="12" t="n">
        <f aca="false">[1]417排序!E145</f>
        <v>152</v>
      </c>
      <c r="ES79" s="12" t="n">
        <f aca="false">[1]417排序!F145</f>
        <v>2</v>
      </c>
      <c r="ET79" s="12" t="n">
        <f aca="false">[1]417排序!G145</f>
        <v>32</v>
      </c>
      <c r="EU79" s="12" t="n">
        <f aca="false">[1]417排序!H145</f>
        <v>6712</v>
      </c>
      <c r="EV79" s="12" t="n">
        <f aca="false">[1]417排序!I145</f>
        <v>64</v>
      </c>
      <c r="EW79" s="12" t="n">
        <f aca="false">[1]417排序!J145</f>
        <v>1272</v>
      </c>
      <c r="EX79" s="12" t="n">
        <f aca="false">[1]417排序!K145</f>
        <v>28</v>
      </c>
      <c r="EY79" s="12" t="n">
        <f aca="false">[1]417排序!L145</f>
        <v>133707</v>
      </c>
      <c r="EZ79" s="12" t="n">
        <f aca="false">[1]417排序!M145</f>
        <v>24664</v>
      </c>
      <c r="FA79" s="12" t="n">
        <f aca="false">[1]417排序!C53</f>
        <v>6879</v>
      </c>
      <c r="FB79" s="12" t="n">
        <f aca="false">[1]417排序!D53</f>
        <v>198</v>
      </c>
      <c r="FC79" s="12" t="n">
        <f aca="false">[1]417排序!E53</f>
        <v>321</v>
      </c>
      <c r="FD79" s="12" t="n">
        <f aca="false">[1]417排序!F53</f>
        <v>12</v>
      </c>
      <c r="FE79" s="12" t="n">
        <f aca="false">[1]417排序!G53</f>
        <v>3023</v>
      </c>
      <c r="FF79" s="12" t="n">
        <f aca="false">[1]417排序!H53</f>
        <v>3535</v>
      </c>
      <c r="FG79" s="12" t="n">
        <f aca="false">[1]417排序!I53</f>
        <v>92</v>
      </c>
      <c r="FH79" s="12" t="n">
        <f aca="false">[1]417排序!J53</f>
        <v>1188</v>
      </c>
      <c r="FI79" s="12" t="n">
        <f aca="false">[1]417排序!K53</f>
        <v>55</v>
      </c>
      <c r="FJ79" s="12" t="n">
        <f aca="false">[1]417排序!L53</f>
        <v>82380</v>
      </c>
      <c r="FK79" s="12" t="n">
        <f aca="false">[1]417排序!M53</f>
        <v>14223</v>
      </c>
      <c r="FL79" s="12" t="n">
        <f aca="false">[1]417排序!C20</f>
        <v>34809</v>
      </c>
      <c r="FM79" s="12" t="n">
        <f aca="false">[1]417排序!D20</f>
        <v>1236</v>
      </c>
      <c r="FN79" s="12" t="n">
        <f aca="false">[1]417排序!E20</f>
        <v>4857</v>
      </c>
      <c r="FO79" s="12" t="n">
        <f aca="false">[1]417排序!F20</f>
        <v>417</v>
      </c>
      <c r="FP79" s="12" t="n">
        <f aca="false">[1]417排序!G20</f>
        <v>7562</v>
      </c>
      <c r="FQ79" s="12" t="n">
        <f aca="false">[1]417排序!H20</f>
        <v>22390</v>
      </c>
      <c r="FR79" s="12" t="n">
        <f aca="false">[1]417排序!I20</f>
        <v>1182</v>
      </c>
      <c r="FS79" s="12" t="n">
        <f aca="false">[1]417排序!J20</f>
        <v>3003</v>
      </c>
      <c r="FT79" s="12" t="n">
        <f aca="false">[1]417排序!K20</f>
        <v>419</v>
      </c>
      <c r="FU79" s="12" t="n">
        <f aca="false">[1]417排序!L20</f>
        <v>134303</v>
      </c>
      <c r="FV79" s="12" t="n">
        <f aca="false">[1]417排序!M20</f>
        <v>11588</v>
      </c>
      <c r="FW79" s="12" t="n">
        <f aca="false">[1]417排序!C13</f>
        <v>14476</v>
      </c>
      <c r="FX79" s="12" t="n">
        <f aca="false">[1]417排序!D13</f>
        <v>140</v>
      </c>
      <c r="FY79" s="12" t="n">
        <f aca="false">[1]417排序!E13</f>
        <v>410</v>
      </c>
      <c r="FZ79" s="12" t="n">
        <f aca="false">[1]417排序!F13</f>
        <v>17</v>
      </c>
      <c r="GA79" s="12" t="n">
        <f aca="false">[1]417排序!G13</f>
        <v>8986</v>
      </c>
      <c r="GB79" s="12" t="n">
        <f aca="false">[1]417排序!H13</f>
        <v>5080</v>
      </c>
      <c r="GC79" s="12" t="n">
        <f aca="false">[1]417排序!I13</f>
        <v>238</v>
      </c>
      <c r="GD79" s="12" t="n">
        <f aca="false">[1]417排序!J13</f>
        <v>1607</v>
      </c>
      <c r="GE79" s="12" t="n">
        <f aca="false">[1]417排序!K13</f>
        <v>46</v>
      </c>
      <c r="GF79" s="12" t="n">
        <f aca="false">[1]417排序!L13</f>
        <v>162816</v>
      </c>
      <c r="GG79" s="12" t="n">
        <f aca="false">[1]417排序!M13</f>
        <v>18078</v>
      </c>
      <c r="GH79" s="12" t="n">
        <f aca="false">[1]417排序!C156</f>
        <v>4103</v>
      </c>
      <c r="GI79" s="12" t="n">
        <f aca="false">[1]417排序!D156</f>
        <v>392</v>
      </c>
      <c r="GJ79" s="12" t="n">
        <f aca="false">[1]417排序!E156</f>
        <v>7</v>
      </c>
      <c r="GK79" s="12" t="n">
        <f aca="false">[1]417排序!F156</f>
        <v>0</v>
      </c>
      <c r="GL79" s="12" t="n">
        <f aca="false">[1]417排序!G156</f>
        <v>415</v>
      </c>
      <c r="GM79" s="12" t="n">
        <f aca="false">[1]417排序!H156</f>
        <v>3681</v>
      </c>
      <c r="GN79" s="12" t="n">
        <f aca="false">[1]417排序!I156</f>
        <v>37</v>
      </c>
      <c r="GO79" s="12" t="n">
        <f aca="false">[1]417排序!J156</f>
        <v>1424</v>
      </c>
      <c r="GP79" s="12" t="n">
        <f aca="false">[1]417排序!K156</f>
        <v>2</v>
      </c>
      <c r="GQ79" s="12" t="n">
        <f aca="false">[1]417排序!L156</f>
        <v>56381</v>
      </c>
      <c r="GR79" s="12" t="n">
        <f aca="false">[1]417排序!M156</f>
        <v>19570</v>
      </c>
      <c r="GS79" s="12" t="n">
        <f aca="false">[1]417排序!C16</f>
        <v>1700</v>
      </c>
      <c r="GT79" s="12" t="n">
        <f aca="false">[1]417排序!D16</f>
        <v>29</v>
      </c>
      <c r="GU79" s="12" t="n">
        <f aca="false">[1]417排序!E16</f>
        <v>7</v>
      </c>
      <c r="GV79" s="12" t="n">
        <f aca="false">[1]417排序!F16</f>
        <v>0</v>
      </c>
      <c r="GW79" s="12" t="n">
        <f aca="false">[1]417排序!G16</f>
        <v>703</v>
      </c>
      <c r="GX79" s="12" t="n">
        <f aca="false">[1]417排序!H16</f>
        <v>990</v>
      </c>
      <c r="GY79" s="12" t="n">
        <f aca="false">[1]417排序!I16</f>
        <v>3</v>
      </c>
      <c r="GZ79" s="12" t="n">
        <f aca="false">[1]417排序!J16</f>
        <v>999</v>
      </c>
      <c r="HA79" s="12" t="n">
        <f aca="false">[1]417排序!K16</f>
        <v>4</v>
      </c>
      <c r="HB79" s="12" t="n">
        <f aca="false">[1]417排序!L16</f>
        <v>76630</v>
      </c>
      <c r="HC79" s="12" t="n">
        <f aca="false">[1]417排序!M16</f>
        <v>45035</v>
      </c>
      <c r="HD79" s="12" t="n">
        <f aca="false">[1]417排序!C173</f>
        <v>4427</v>
      </c>
      <c r="HE79" s="12" t="n">
        <f aca="false">[1]417排序!D173</f>
        <v>728</v>
      </c>
      <c r="HF79" s="12" t="n">
        <f aca="false">[1]417排序!E173</f>
        <v>10</v>
      </c>
      <c r="HG79" s="12" t="n">
        <f aca="false">[1]417排序!F173</f>
        <v>0</v>
      </c>
      <c r="HH79" s="12" t="n">
        <f aca="false">[1]417排序!G173</f>
        <v>683</v>
      </c>
      <c r="HI79" s="12" t="n">
        <f aca="false">[1]417排序!H173</f>
        <v>3734</v>
      </c>
      <c r="HJ79" s="12" t="n">
        <f aca="false">[1]417排序!I173</f>
        <v>29</v>
      </c>
      <c r="HK79" s="12" t="n">
        <f aca="false">[1]417排序!J173</f>
        <v>757</v>
      </c>
      <c r="HL79" s="12" t="n">
        <f aca="false">[1]417排序!K173</f>
        <v>2</v>
      </c>
      <c r="HM79" s="12" t="n">
        <f aca="false">[1]417排序!L173</f>
        <v>72680</v>
      </c>
      <c r="HN79" s="12" t="n">
        <f aca="false">[1]417排序!M173</f>
        <v>12423</v>
      </c>
      <c r="HO79" s="12" t="n">
        <f aca="false">[1]417排序!C118</f>
        <v>5182</v>
      </c>
      <c r="HP79" s="12" t="n">
        <f aca="false">[1]417排序!D118</f>
        <v>110</v>
      </c>
      <c r="HQ79" s="12" t="n">
        <f aca="false">[1]417排序!E118</f>
        <v>84</v>
      </c>
      <c r="HR79" s="12" t="n">
        <f aca="false">[1]417排序!F118</f>
        <v>1</v>
      </c>
      <c r="HS79" s="12" t="n">
        <f aca="false">[1]417排序!G118</f>
        <v>2766</v>
      </c>
      <c r="HT79" s="12" t="n">
        <f aca="false">[1]417排序!H118</f>
        <v>2332</v>
      </c>
      <c r="HU79" s="12" t="n">
        <f aca="false">[1]417排序!I118</f>
        <v>56</v>
      </c>
      <c r="HV79" s="12" t="n">
        <f aca="false">[1]417排序!J118</f>
        <v>160</v>
      </c>
      <c r="HW79" s="12" t="n">
        <f aca="false">[1]417排序!K118</f>
        <v>3</v>
      </c>
      <c r="HX79" s="12" t="n">
        <f aca="false">[1]417排序!L118</f>
        <v>87183</v>
      </c>
      <c r="HY79" s="12" t="n">
        <f aca="false">[1]417排序!M118</f>
        <v>2694</v>
      </c>
      <c r="HZ79" s="118"/>
      <c r="IA79" s="82" t="n">
        <v>43938</v>
      </c>
      <c r="IB79" s="12" t="n">
        <f aca="false">[1]417排序!C154</f>
        <v>7918</v>
      </c>
      <c r="IC79" s="12" t="n">
        <f aca="false">[1]417排序!D154</f>
        <v>336</v>
      </c>
      <c r="ID79" s="12" t="n">
        <f aca="false">[1]417排序!E154</f>
        <v>314</v>
      </c>
      <c r="IE79" s="12" t="n">
        <f aca="false">[1]417排序!F154</f>
        <v>28</v>
      </c>
      <c r="IF79" s="12" t="n">
        <f aca="false">[1]417排序!G154</f>
        <v>774</v>
      </c>
      <c r="IG79" s="12" t="n">
        <f aca="false">[1]417排序!H154</f>
        <v>6830</v>
      </c>
      <c r="IH79" s="12" t="n">
        <f aca="false">[1]417排序!I154</f>
        <v>160</v>
      </c>
      <c r="II79" s="12" t="n">
        <f aca="false">[1]417排序!J154</f>
        <v>209</v>
      </c>
      <c r="IJ79" s="12" t="n">
        <f aca="false">[1]417排序!K154</f>
        <v>8</v>
      </c>
      <c r="IK79" s="12" t="n">
        <f aca="false">[1]417排序!L154</f>
        <v>169071</v>
      </c>
      <c r="IL79" s="12" t="n">
        <f aca="false">[1]417排序!M154</f>
        <v>4467</v>
      </c>
      <c r="IM79" s="8" t="n">
        <f aca="false">[1]417排序!C43</f>
        <v>8807</v>
      </c>
      <c r="IN79" s="8" t="n">
        <f aca="false">[1]417排序!D43</f>
        <v>534</v>
      </c>
      <c r="IO79" s="8" t="n">
        <f aca="false">[1]417排序!E43</f>
        <v>105</v>
      </c>
      <c r="IP79" s="8" t="n">
        <f aca="false">[1]417排序!F43</f>
        <v>11</v>
      </c>
      <c r="IQ79" s="8" t="n">
        <f aca="false">[1]417排序!G43</f>
        <v>3299</v>
      </c>
      <c r="IR79" s="8" t="n">
        <f aca="false">[1]417排序!H43</f>
        <v>5403</v>
      </c>
      <c r="IS79" s="8" t="n">
        <f aca="false">[1]417排序!I43</f>
        <v>384</v>
      </c>
      <c r="IT79" s="8" t="n">
        <f aca="false">[1]417排序!J43</f>
        <v>461</v>
      </c>
      <c r="IU79" s="8" t="n">
        <f aca="false">[1]417排序!K43</f>
        <v>5</v>
      </c>
      <c r="IV79" s="8" t="n">
        <f aca="false">[1]417排序!L43</f>
        <v>98424</v>
      </c>
      <c r="IW79" s="8" t="n">
        <f aca="false">[1]417排序!M43</f>
        <v>5149</v>
      </c>
      <c r="IX79" s="8" t="n">
        <f aca="false">[1]417排序!C168</f>
        <v>6380</v>
      </c>
      <c r="IY79" s="8" t="n">
        <f aca="false">[1]417排序!D168</f>
        <v>518</v>
      </c>
      <c r="IZ79" s="8" t="n">
        <f aca="false">[1]417排序!E168</f>
        <v>83</v>
      </c>
      <c r="JA79" s="8" t="n">
        <f aca="false">[1]417排序!F168</f>
        <v>4</v>
      </c>
      <c r="JB79" s="8" t="n">
        <f aca="false">[1]417排序!G168</f>
        <v>990</v>
      </c>
      <c r="JC79" s="8" t="n">
        <f aca="false">[1]417排序!H168</f>
        <v>5307</v>
      </c>
      <c r="JD79" s="8" t="n">
        <f aca="false">[1]417排序!I168</f>
        <v>71</v>
      </c>
      <c r="JE79" s="8" t="n">
        <f aca="false">[1]417排序!J168</f>
        <v>183</v>
      </c>
      <c r="JF79" s="8" t="n">
        <f aca="false">[1]417排序!K168</f>
        <v>2</v>
      </c>
      <c r="JG79" s="8" t="n">
        <f aca="false">[1]417排序!L168</f>
        <v>150000</v>
      </c>
      <c r="JH79" s="8" t="n">
        <f aca="false">[1]417排序!M168</f>
        <v>4309</v>
      </c>
      <c r="JI79" s="8" t="n">
        <f aca="false">[1]417排序!C93</f>
        <v>5516</v>
      </c>
      <c r="JJ79" s="8" t="n">
        <f aca="false">[1]417排序!D93</f>
        <v>380</v>
      </c>
      <c r="JK79" s="8" t="n">
        <f aca="false">[1]417排序!E93</f>
        <v>496</v>
      </c>
      <c r="JL79" s="8" t="n">
        <f aca="false">[1]417排序!F93</f>
        <v>27</v>
      </c>
      <c r="JM79" s="8" t="n">
        <f aca="false">[1]417排序!G93</f>
        <v>548</v>
      </c>
      <c r="JN79" s="8" t="n">
        <f aca="false">[1]417排序!H93</f>
        <v>4472</v>
      </c>
      <c r="JO79" s="8" t="n">
        <f aca="false">[1]417排序!I93</f>
        <v>0</v>
      </c>
      <c r="JP79" s="8" t="n">
        <f aca="false">[1]417排序!J93</f>
        <v>20</v>
      </c>
      <c r="JQ79" s="8" t="n">
        <f aca="false">[1]417排序!K93</f>
        <v>2</v>
      </c>
      <c r="JR79" s="8" t="n">
        <f aca="false">[1]417排序!L93</f>
        <v>36000</v>
      </c>
      <c r="JS79" s="8" t="n">
        <f aca="false">[1]417排序!M93</f>
        <v>132</v>
      </c>
      <c r="JT79" s="8" t="n">
        <f aca="false">[1]417排序!C92</f>
        <v>13430</v>
      </c>
      <c r="JU79" s="8" t="n">
        <f aca="false">[1]417排序!D92</f>
        <v>1108</v>
      </c>
      <c r="JV79" s="8" t="n">
        <f aca="false">[1]417排序!E92</f>
        <v>448</v>
      </c>
      <c r="JW79" s="8" t="n">
        <f aca="false">[1]417排序!F92</f>
        <v>43</v>
      </c>
      <c r="JX79" s="8" t="n">
        <f aca="false">[1]417排序!G92</f>
        <v>1768</v>
      </c>
      <c r="JY79" s="8" t="n">
        <f aca="false">[1]417排序!H92</f>
        <v>11214</v>
      </c>
      <c r="JZ79" s="8" t="n">
        <f aca="false">[1]417排序!I92</f>
        <v>0</v>
      </c>
      <c r="KA79" s="8" t="n">
        <f aca="false">[1]417排序!J92</f>
        <v>10</v>
      </c>
      <c r="KB79" s="37" t="n">
        <f aca="false">[1]417排序!K92</f>
        <v>0.3</v>
      </c>
      <c r="KC79" s="8" t="n">
        <f aca="false">[1]417排序!L92</f>
        <v>302956</v>
      </c>
      <c r="KD79" s="8" t="n">
        <f aca="false">[1]417排序!M92</f>
        <v>220</v>
      </c>
      <c r="KE79" s="8" t="n">
        <f aca="false">[1]417排序!C152</f>
        <v>12491</v>
      </c>
      <c r="KF79" s="8" t="n">
        <f aca="false">[1]417排序!D152</f>
        <v>1016</v>
      </c>
      <c r="KG79" s="8" t="n">
        <f aca="false">[1]417排序!E152</f>
        <v>274</v>
      </c>
      <c r="KH79" s="8" t="n">
        <f aca="false">[1]417排序!F152</f>
        <v>20</v>
      </c>
      <c r="KI79" s="8" t="n">
        <f aca="false">[1]417排序!G152</f>
        <v>6120</v>
      </c>
      <c r="KJ79" s="8" t="n">
        <f aca="false">[1]417排序!H152</f>
        <v>6097</v>
      </c>
      <c r="KK79" s="8" t="n">
        <f aca="false">[1]417排序!I152</f>
        <v>169</v>
      </c>
      <c r="KL79" s="8" t="n">
        <f aca="false">[1]417排序!J152</f>
        <v>379</v>
      </c>
      <c r="KM79" s="8" t="n">
        <f aca="false">[1]417排序!K152</f>
        <v>8</v>
      </c>
      <c r="KN79" s="8" t="n">
        <f aca="false">[1]417排序!L152</f>
        <v>121468</v>
      </c>
      <c r="KO79" s="8" t="n">
        <f aca="false">[1]417排序!M152</f>
        <v>3684</v>
      </c>
      <c r="KP79" s="8" t="n">
        <f aca="false">[1]417排序!C153</f>
        <v>5660</v>
      </c>
      <c r="KQ79" s="8" t="n">
        <f aca="false">[1]417排序!D153</f>
        <v>207</v>
      </c>
      <c r="KR79" s="8" t="n">
        <f aca="false">[1]417排序!E153</f>
        <v>362</v>
      </c>
      <c r="KS79" s="8" t="n">
        <f aca="false">[1]417排序!F153</f>
        <v>13</v>
      </c>
      <c r="KT79" s="8" t="n">
        <f aca="false">[1]417排序!G153</f>
        <v>435</v>
      </c>
      <c r="KU79" s="8" t="n">
        <f aca="false">[1]417排序!H153</f>
        <v>4863</v>
      </c>
      <c r="KV79" s="8" t="n">
        <f aca="false">[1]417排序!I153</f>
        <v>1</v>
      </c>
      <c r="KW79" s="8" t="n">
        <f aca="false">[1]417排序!J153</f>
        <v>52</v>
      </c>
      <c r="KX79" s="8" t="n">
        <f aca="false">[1]417排序!K153</f>
        <v>3</v>
      </c>
      <c r="KY79" s="8" t="n">
        <f aca="false">[1]417排序!L153</f>
        <v>48171</v>
      </c>
      <c r="KZ79" s="8" t="n">
        <f aca="false">[1]417排序!M153</f>
        <v>440</v>
      </c>
      <c r="LA79" s="8" t="n">
        <f aca="false">[1]417排序!C159</f>
        <v>27938</v>
      </c>
      <c r="LB79" s="8" t="n">
        <f aca="false">[1]417排序!D159</f>
        <v>3448</v>
      </c>
      <c r="LC79" s="8" t="n">
        <f aca="false">[1]417排序!E159</f>
        <v>232</v>
      </c>
      <c r="LD79" s="8" t="n">
        <f aca="false">[1]417排序!F159</f>
        <v>34</v>
      </c>
      <c r="LE79" s="8" t="n">
        <f aca="false">[1]417排序!G159</f>
        <v>2304</v>
      </c>
      <c r="LF79" s="8" t="n">
        <f aca="false">[1]417排序!H159</f>
        <v>25402</v>
      </c>
      <c r="LG79" s="8" t="n">
        <f aca="false">[1]417排序!I159</f>
        <v>8</v>
      </c>
      <c r="LH79" s="8" t="n">
        <f aca="false">[1]417排序!J159</f>
        <v>191</v>
      </c>
      <c r="LI79" s="8" t="n">
        <f aca="false">[1]417排序!K159</f>
        <v>2</v>
      </c>
      <c r="LJ79" s="8" t="n">
        <f aca="false">[1]417排序!L159</f>
        <v>1613413</v>
      </c>
      <c r="LK79" s="8" t="n">
        <f aca="false">[1]417排序!M159</f>
        <v>11056</v>
      </c>
      <c r="LL79" s="8" t="n">
        <f aca="false">[1]417排序!C147</f>
        <v>6919</v>
      </c>
      <c r="LM79" s="8" t="n">
        <f aca="false">[1]417排序!D147</f>
        <v>536</v>
      </c>
      <c r="LN79" s="8" t="n">
        <f aca="false">[1]417排序!E147</f>
        <v>128</v>
      </c>
      <c r="LO79" s="8" t="n">
        <f aca="false">[1]417排序!F147</f>
        <v>17</v>
      </c>
      <c r="LP79" s="8" t="n">
        <f aca="false">[1]417排序!G147</f>
        <v>1645</v>
      </c>
      <c r="LQ79" s="8" t="n">
        <f aca="false">[1]417排序!H147</f>
        <v>5146</v>
      </c>
      <c r="LR79" s="8" t="n">
        <f aca="false">[1]417排序!I147</f>
        <v>46</v>
      </c>
      <c r="LS79" s="8" t="n">
        <f aca="false">[1]417排序!J147</f>
        <v>31</v>
      </c>
      <c r="LT79" s="8" t="n">
        <f aca="false">[1]417排序!K147</f>
        <v>0.6</v>
      </c>
      <c r="LU79" s="8" t="n">
        <f aca="false">[1]417排序!L147</f>
        <v>78979</v>
      </c>
      <c r="LV79" s="8" t="n">
        <f aca="false">[1]417排序!M147</f>
        <v>358</v>
      </c>
      <c r="LW79" s="8" t="n">
        <f aca="false">[1]417排序!C129</f>
        <v>31</v>
      </c>
      <c r="LX79" s="8" t="n">
        <f aca="false">[1]417排序!D129</f>
        <v>1</v>
      </c>
      <c r="LY79" s="8" t="n">
        <f aca="false">[1]417排序!E129</f>
        <v>0</v>
      </c>
      <c r="LZ79" s="8" t="n">
        <f aca="false">[1]417排序!F129</f>
        <v>0</v>
      </c>
      <c r="MA79" s="8" t="n">
        <f aca="false">[1]417排序!G129</f>
        <v>5</v>
      </c>
      <c r="MB79" s="8" t="n">
        <f aca="false">[1]417排序!H129</f>
        <v>26</v>
      </c>
      <c r="MC79" s="8" t="n">
        <f aca="false">[1]417排序!I129</f>
        <v>0</v>
      </c>
      <c r="MD79" s="8" t="n">
        <f aca="false">[1]417排序!J129</f>
        <v>9</v>
      </c>
      <c r="ME79" s="8" t="n">
        <f aca="false">[1]417排序!K129</f>
        <v>0</v>
      </c>
      <c r="MF79" s="8" t="n">
        <f aca="false">[1]417排序!L129</f>
        <v>1077</v>
      </c>
      <c r="MG79" s="8" t="n">
        <f aca="false">[1]417排序!M129</f>
        <v>329</v>
      </c>
      <c r="MH79" s="8" t="n">
        <f aca="false">[1]417排序!C135</f>
        <v>85</v>
      </c>
      <c r="MI79" s="8" t="n">
        <f aca="false">[1]417排序!D135</f>
        <v>11</v>
      </c>
      <c r="MJ79" s="8" t="n">
        <f aca="false">[1]417排序!E135</f>
        <v>4</v>
      </c>
      <c r="MK79" s="8" t="n">
        <f aca="false">[1]417排序!F135</f>
        <v>0</v>
      </c>
      <c r="ML79" s="8" t="n">
        <f aca="false">[1]417排序!G135</f>
        <v>2</v>
      </c>
      <c r="MM79" s="8" t="n">
        <f aca="false">[1]417排序!H135</f>
        <v>79</v>
      </c>
      <c r="MN79" s="8" t="n">
        <f aca="false">[1]417排序!I135</f>
        <v>0</v>
      </c>
      <c r="MO79" s="8" t="n">
        <f aca="false">[1]417排序!J135</f>
        <v>2</v>
      </c>
      <c r="MP79" s="6" t="n">
        <f aca="false">[1]417排序!K135</f>
        <v>0.07</v>
      </c>
      <c r="MQ79" s="8" t="n">
        <f aca="false">[1]417排序!L135</f>
        <v>3236</v>
      </c>
      <c r="MR79" s="8" t="n">
        <f aca="false">[1]417排序!M135</f>
        <v>59</v>
      </c>
      <c r="MS79" s="8" t="n">
        <f aca="false">[1]417排序!C190</f>
        <v>2672</v>
      </c>
      <c r="MT79" s="8" t="n">
        <f aca="false">[1]417排序!D190</f>
        <v>29</v>
      </c>
      <c r="MU79" s="8" t="n">
        <f aca="false">[1]417排序!E190</f>
        <v>46</v>
      </c>
      <c r="MV79" s="8" t="n">
        <f aca="false">[1]417排序!F190</f>
        <v>3</v>
      </c>
      <c r="MW79" s="8" t="n">
        <f aca="false">[1]417排序!G190</f>
        <v>1593</v>
      </c>
      <c r="MX79" s="8" t="n">
        <f aca="false">[1]417排序!H190</f>
        <v>1033</v>
      </c>
      <c r="MY79" s="8" t="n">
        <f aca="false">[1]417排序!I190</f>
        <v>61</v>
      </c>
      <c r="MZ79" s="8" t="n">
        <f aca="false">[1]417排序!J190</f>
        <v>38</v>
      </c>
      <c r="NA79" s="8" t="n">
        <f aca="false">[1]417排序!K190</f>
        <v>0.7</v>
      </c>
      <c r="NB79" s="8" t="n">
        <f aca="false">[1]417排序!L190</f>
        <v>100498</v>
      </c>
      <c r="NC79" s="8" t="n">
        <f aca="false">[1]417排序!M190</f>
        <v>1440</v>
      </c>
      <c r="ND79" s="8" t="n">
        <f aca="false">[1]417排序!C108</f>
        <v>19</v>
      </c>
      <c r="NE79" s="8" t="n">
        <f aca="false">[1]417排序!D108</f>
        <v>0</v>
      </c>
      <c r="NF79" s="8" t="n">
        <f aca="false">[1]417排序!E108</f>
        <v>0</v>
      </c>
      <c r="NG79" s="8" t="n">
        <f aca="false">[1]417排序!F108</f>
        <v>0</v>
      </c>
      <c r="NH79" s="8" t="n">
        <f aca="false">[1]417排序!G108</f>
        <v>2</v>
      </c>
      <c r="NI79" s="8" t="n">
        <f aca="false">[1]417排序!H108</f>
        <v>17</v>
      </c>
      <c r="NJ79" s="8" t="n">
        <f aca="false">[1]417排序!I108</f>
        <v>0</v>
      </c>
      <c r="NK79" s="8" t="n">
        <f aca="false">[1]417排序!J108</f>
        <v>3</v>
      </c>
      <c r="NL79" s="8" t="n">
        <f aca="false">[1]417排序!K108</f>
        <v>0</v>
      </c>
      <c r="NM79" s="8" t="n">
        <f aca="false">[1]417排序!L108</f>
        <v>1288</v>
      </c>
      <c r="NN79" s="8" t="n">
        <f aca="false">[1]417排序!M108</f>
        <v>177</v>
      </c>
      <c r="NO79" s="8" t="n">
        <f aca="false">[1]417排序!C35</f>
        <v>122</v>
      </c>
      <c r="NP79" s="8" t="n">
        <f aca="false">[1]417排序!D35</f>
        <v>0</v>
      </c>
      <c r="NQ79" s="8" t="n">
        <f aca="false">[1]417排序!E35</f>
        <v>0</v>
      </c>
      <c r="NR79" s="8" t="n">
        <f aca="false">[1]417排序!F35</f>
        <v>0</v>
      </c>
      <c r="NS79" s="8" t="n">
        <f aca="false">[1]417排序!G35</f>
        <v>98</v>
      </c>
      <c r="NT79" s="8" t="n">
        <f aca="false">[1]417排序!H35</f>
        <v>24</v>
      </c>
      <c r="NU79" s="8" t="n">
        <f aca="false">[1]417排序!I35</f>
        <v>1</v>
      </c>
      <c r="NV79" s="8" t="n">
        <f aca="false">[1]417排序!J35</f>
        <v>7</v>
      </c>
      <c r="NW79" s="8" t="n">
        <f aca="false">[1]417排序!K35</f>
        <v>0</v>
      </c>
      <c r="NX79" s="8" t="n">
        <f aca="false">[1]417排序!L35</f>
        <v>5768</v>
      </c>
      <c r="NY79" s="8" t="n">
        <f aca="false">[1]417排序!M35</f>
        <v>345</v>
      </c>
      <c r="NZ79" s="8" t="n">
        <f aca="false">[1]417排序!C206</f>
        <v>268</v>
      </c>
      <c r="OA79" s="8" t="n">
        <f aca="false">[1]417排序!D206</f>
        <v>1</v>
      </c>
      <c r="OB79" s="8" t="n">
        <f aca="false">[1]417排序!E206</f>
        <v>0</v>
      </c>
      <c r="OC79" s="8" t="n">
        <f aca="false">[1]417排序!F206</f>
        <v>0</v>
      </c>
      <c r="OD79" s="8" t="n">
        <f aca="false">[1]417排序!G206</f>
        <v>177</v>
      </c>
      <c r="OE79" s="8" t="n">
        <f aca="false">[1]417排序!H206</f>
        <v>91</v>
      </c>
      <c r="OF79" s="8" t="n">
        <f aca="false">[1]417排序!I206</f>
        <v>8</v>
      </c>
      <c r="OG79" s="8" t="n">
        <f aca="false">[1]417排序!J206</f>
        <v>3</v>
      </c>
      <c r="OH79" s="8" t="n">
        <f aca="false">[1]417排序!K206</f>
        <v>0</v>
      </c>
      <c r="OI79" s="8" t="n">
        <f aca="false">[1]417排序!L206</f>
        <v>206253</v>
      </c>
      <c r="OJ79" s="8" t="n">
        <f aca="false">[1]417排序!M206</f>
        <v>2119</v>
      </c>
      <c r="OK79" s="8" t="n">
        <f aca="false">[1]417排序!C30</f>
        <v>136</v>
      </c>
      <c r="OL79" s="8" t="n">
        <f aca="false">[1]417排序!D30</f>
        <v>0</v>
      </c>
      <c r="OM79" s="8" t="n">
        <f aca="false">[1]417排序!E30</f>
        <v>1</v>
      </c>
      <c r="ON79" s="8" t="n">
        <f aca="false">[1]417排序!F30</f>
        <v>0</v>
      </c>
      <c r="OO79" s="8" t="n">
        <f aca="false">[1]417排序!G30</f>
        <v>108</v>
      </c>
      <c r="OP79" s="8" t="n">
        <f aca="false">[1]417排序!H30</f>
        <v>27</v>
      </c>
      <c r="OQ79" s="8" t="n">
        <f aca="false">[1]417排序!I30</f>
        <v>2</v>
      </c>
      <c r="OR79" s="8" t="n">
        <f aca="false">[1]417排序!J30</f>
        <v>311</v>
      </c>
      <c r="OS79" s="8" t="n">
        <f aca="false">[1]417排序!K30</f>
        <v>2</v>
      </c>
      <c r="OT79" s="8" t="n">
        <f aca="false">[1]417排序!L30</f>
        <v>10826</v>
      </c>
      <c r="OU79" s="8" t="n">
        <f aca="false">[1]417排序!M30</f>
        <v>24746</v>
      </c>
      <c r="OV79" s="8" t="n">
        <f aca="false">[1]417排序!C95</f>
        <v>1434</v>
      </c>
      <c r="OW79" s="8" t="n">
        <f aca="false">[1]417排序!D95</f>
        <v>19</v>
      </c>
      <c r="OX79" s="8" t="n">
        <f aca="false">[1]417排序!E95</f>
        <v>80</v>
      </c>
      <c r="OY79" s="8" t="n">
        <f aca="false">[1]417排序!F95</f>
        <v>1</v>
      </c>
      <c r="OZ79" s="8" t="n">
        <f aca="false">[1]417排序!G95</f>
        <v>856</v>
      </c>
      <c r="PA79" s="8" t="n">
        <f aca="false">[1]417排序!H95</f>
        <v>498</v>
      </c>
      <c r="PB79" s="8" t="n">
        <f aca="false">[1]417排序!I95</f>
        <v>0</v>
      </c>
      <c r="PC79" s="8" t="n">
        <f aca="false">[1]417排序!J95</f>
        <v>36</v>
      </c>
      <c r="PD79" s="8" t="n">
        <f aca="false">[1]417排序!K95</f>
        <v>2</v>
      </c>
      <c r="PE79" s="8" t="n">
        <f aca="false">[1]417排序!L95</f>
        <v>49260</v>
      </c>
      <c r="PF79" s="8" t="n">
        <f aca="false">[1]417排序!M95</f>
        <v>1225</v>
      </c>
      <c r="PG79" s="2" t="n">
        <f aca="false">[1]417排序!C195</f>
        <v>74193</v>
      </c>
      <c r="PH79" s="2" t="n">
        <f aca="false">[1]417排序!D195</f>
        <v>4801</v>
      </c>
      <c r="PI79" s="2" t="n">
        <f aca="false">[1]417排序!E195</f>
        <v>1643</v>
      </c>
      <c r="PJ79" s="2" t="n">
        <f aca="false">[1]417排序!F195</f>
        <v>125</v>
      </c>
      <c r="PK79" s="2" t="n">
        <f aca="false">[1]417排序!G195</f>
        <v>7089</v>
      </c>
      <c r="PL79" s="2" t="n">
        <f aca="false">[1]417排序!H195</f>
        <v>65461</v>
      </c>
      <c r="PM79" s="2" t="n">
        <f aca="false">[1]417排序!I195</f>
        <v>1854</v>
      </c>
      <c r="PN79" s="2" t="n">
        <f aca="false">[1]417排序!J195</f>
        <v>880</v>
      </c>
      <c r="PO79" s="2" t="n">
        <f aca="false">[1]417排序!K195</f>
        <v>19</v>
      </c>
      <c r="PP79" s="2" t="n">
        <f aca="false">[1]417排序!L195</f>
        <v>518143</v>
      </c>
      <c r="PQ79" s="2" t="n">
        <f aca="false">[1]417排序!M195</f>
        <v>6144</v>
      </c>
      <c r="PR79" s="2" t="n">
        <f aca="false">[1]417排序!C188</f>
        <v>33</v>
      </c>
      <c r="PS79" s="2" t="n">
        <f aca="false">[1]417排序!D188</f>
        <v>0</v>
      </c>
      <c r="PT79" s="2" t="n">
        <f aca="false">[1]417排序!E188</f>
        <v>2</v>
      </c>
      <c r="PU79" s="2" t="n">
        <f aca="false">[1]417排序!F188</f>
        <v>0</v>
      </c>
      <c r="PV79" s="2" t="n">
        <f aca="false">[1]417排序!G188</f>
        <v>5</v>
      </c>
      <c r="PW79" s="2" t="n">
        <f aca="false">[1]417排序!H188</f>
        <v>26</v>
      </c>
      <c r="PX79" s="2" t="n">
        <f aca="false">[1]417排序!I188</f>
        <v>0</v>
      </c>
      <c r="PY79" s="2" t="n">
        <f aca="false">[1]417排序!J188</f>
        <v>2</v>
      </c>
      <c r="PZ79" s="2" t="n">
        <f aca="false">[1]417排序!K188</f>
        <v>0.1</v>
      </c>
      <c r="QA79" s="2" t="n">
        <f aca="false">[1]417排序!L188</f>
        <v>0</v>
      </c>
      <c r="QB79" s="2" t="n">
        <f aca="false">[1]417排序!M188</f>
        <v>0</v>
      </c>
      <c r="QC79" s="2" t="n">
        <f aca="false">[1]417排序!C103</f>
        <v>402</v>
      </c>
      <c r="QD79" s="2" t="n">
        <f aca="false">[1]417排序!D103</f>
        <v>1</v>
      </c>
      <c r="QE79" s="2" t="n">
        <f aca="false">[1]417排序!E103</f>
        <v>7</v>
      </c>
      <c r="QF79" s="2" t="n">
        <f aca="false">[1]417排序!F103</f>
        <v>0</v>
      </c>
      <c r="QG79" s="2" t="n">
        <f aca="false">[1]417排序!G103</f>
        <v>259</v>
      </c>
      <c r="QH79" s="2" t="n">
        <f aca="false">[1]417排序!H103</f>
        <v>136</v>
      </c>
      <c r="QI79" s="2" t="n">
        <f aca="false">[1]417排序!I103</f>
        <v>5</v>
      </c>
      <c r="QJ79" s="2" t="n">
        <f aca="false">[1]417排序!J103</f>
        <v>39</v>
      </c>
      <c r="QK79" s="2" t="n">
        <f aca="false">[1]417排序!K103</f>
        <v>0.7</v>
      </c>
      <c r="QL79" s="2" t="n">
        <f aca="false">[1]417排序!L103</f>
        <v>20500</v>
      </c>
      <c r="QM79" s="2" t="n">
        <f aca="false">[1]417排序!M103</f>
        <v>2009</v>
      </c>
      <c r="QN79" s="2" t="n">
        <f aca="false">[1]417排序!C110</f>
        <v>663</v>
      </c>
      <c r="QO79" s="2" t="n">
        <f aca="false">[1]417排序!D110</f>
        <v>5</v>
      </c>
      <c r="QP79" s="2" t="n">
        <f aca="false">[1]417排序!E110</f>
        <v>21</v>
      </c>
      <c r="QQ79" s="2" t="n">
        <f aca="false">[1]417排序!F110</f>
        <v>0</v>
      </c>
      <c r="QR79" s="2" t="n">
        <f aca="false">[1]417排序!G110</f>
        <v>86</v>
      </c>
      <c r="QS79" s="2" t="n">
        <f aca="false">[1]417排序!H110</f>
        <v>556</v>
      </c>
      <c r="QT79" s="2" t="n">
        <f aca="false">[1]417排序!I110</f>
        <v>30</v>
      </c>
      <c r="QU79" s="2" t="n">
        <f aca="false">[1]417排序!J110</f>
        <v>97</v>
      </c>
      <c r="QV79" s="2" t="n">
        <f aca="false">[1]417排序!K110</f>
        <v>3</v>
      </c>
      <c r="QW79" s="2" t="n">
        <f aca="false">[1]417排序!L110</f>
        <v>18115</v>
      </c>
      <c r="QX79" s="2" t="n">
        <f aca="false">[1]417排序!M110</f>
        <v>2654</v>
      </c>
      <c r="QY79" s="2" t="n">
        <f aca="false">[1]417排序!C98</f>
        <v>12758</v>
      </c>
      <c r="QZ79" s="2" t="n">
        <f aca="false">[1]417排序!D98</f>
        <v>257</v>
      </c>
      <c r="RA79" s="2" t="n">
        <f aca="false">[1]417排序!E98</f>
        <v>142</v>
      </c>
      <c r="RB79" s="2" t="n">
        <f aca="false">[1]417排序!F98</f>
        <v>12</v>
      </c>
      <c r="RC79" s="2" t="n">
        <f aca="false">[1]417排序!G98</f>
        <v>2818</v>
      </c>
      <c r="RD79" s="2" t="n">
        <f aca="false">[1]417排序!H98</f>
        <v>9798</v>
      </c>
      <c r="RE79" s="2" t="n">
        <f aca="false">[1]417排序!I98</f>
        <v>181</v>
      </c>
      <c r="RF79" s="2" t="n">
        <f aca="false">[1]417排序!J98</f>
        <v>1474</v>
      </c>
      <c r="RG79" s="2" t="n">
        <f aca="false">[1]417排序!K98</f>
        <v>16</v>
      </c>
      <c r="RH79" s="2" t="n">
        <f aca="false">[1]417排序!L98</f>
        <v>187250</v>
      </c>
      <c r="RI79" s="2" t="n">
        <f aca="false">[1]417排序!M98</f>
        <v>21634</v>
      </c>
      <c r="RJ79" s="2" t="n">
        <f aca="false">[1]417排序!C148</f>
        <v>374</v>
      </c>
      <c r="RK79" s="2" t="n">
        <f aca="false">[1]417排序!D148</f>
        <v>66</v>
      </c>
      <c r="RL79" s="2" t="n">
        <f aca="false">[1]417排序!E148</f>
        <v>2</v>
      </c>
      <c r="RM79" s="2" t="n">
        <f aca="false">[1]417排序!F148</f>
        <v>0</v>
      </c>
      <c r="RN79" s="2" t="n">
        <f aca="false">[1]417排序!G148</f>
        <v>63</v>
      </c>
      <c r="RO79" s="2" t="n">
        <f aca="false">[1]417排序!H148</f>
        <v>309</v>
      </c>
      <c r="RP79" s="2" t="n">
        <f aca="false">[1]417排序!I148</f>
        <v>0</v>
      </c>
      <c r="RQ79" s="2" t="n">
        <f aca="false">[1]417排序!J148</f>
        <v>73</v>
      </c>
      <c r="RR79" s="2" t="n">
        <f aca="false">[1]417排序!K148</f>
        <v>0.4</v>
      </c>
      <c r="RS79" s="2" t="n">
        <f aca="false">[1]417排序!L148</f>
        <v>17329</v>
      </c>
      <c r="RT79" s="2" t="n">
        <f aca="false">[1]417排序!M148</f>
        <v>3397</v>
      </c>
      <c r="RU79" s="2" t="n">
        <f aca="false">[1]417排序!C208</f>
        <v>1</v>
      </c>
      <c r="RV79" s="2" t="n">
        <f aca="false">[1]417排序!D208</f>
        <v>0</v>
      </c>
      <c r="RW79" s="2" t="n">
        <f aca="false">[1]417排序!E208</f>
        <v>0</v>
      </c>
      <c r="RX79" s="2" t="n">
        <f aca="false">[1]417排序!F208</f>
        <v>0</v>
      </c>
      <c r="RY79" s="2" t="n">
        <f aca="false">[1]417排序!G208</f>
        <v>0</v>
      </c>
      <c r="RZ79" s="2" t="n">
        <f aca="false">[1]417排序!H208</f>
        <v>1</v>
      </c>
      <c r="SA79" s="2" t="n">
        <f aca="false">[1]417排序!I208</f>
        <v>0</v>
      </c>
      <c r="SB79" s="2" t="n">
        <f aca="false">[1]417排序!J208</f>
        <v>0.03</v>
      </c>
      <c r="SC79" s="2" t="n">
        <f aca="false">[1]417排序!K208</f>
        <v>0</v>
      </c>
      <c r="SD79" s="2" t="n">
        <f aca="false">[1]417排序!L208</f>
        <v>0</v>
      </c>
      <c r="SE79" s="2" t="n">
        <f aca="false">[1]417排序!M208</f>
        <v>0</v>
      </c>
      <c r="SF79" s="2" t="n">
        <f aca="false">[1]417排序!C146</f>
        <v>1019</v>
      </c>
      <c r="SG79" s="2" t="n">
        <f aca="false">[1]417排序!D146</f>
        <v>109</v>
      </c>
      <c r="SH79" s="2" t="n">
        <f aca="false">[1]417排序!E146</f>
        <v>4</v>
      </c>
      <c r="SI79" s="2" t="n">
        <f aca="false">[1]417排序!F146</f>
        <v>0</v>
      </c>
      <c r="SJ79" s="2" t="n">
        <f aca="false">[1]417排序!G146</f>
        <v>176</v>
      </c>
      <c r="SK79" s="2" t="n">
        <f aca="false">[1]417排序!H146</f>
        <v>839</v>
      </c>
      <c r="SL79" s="2" t="n">
        <f aca="false">[1]417排序!I146</f>
        <v>3</v>
      </c>
      <c r="SM79" s="2" t="n">
        <f aca="false">[1]417排序!J146</f>
        <v>200</v>
      </c>
      <c r="SN79" s="2" t="n">
        <f aca="false">[1]417排序!K146</f>
        <v>0.8</v>
      </c>
      <c r="SO79" s="2" t="n">
        <f aca="false">[1]417排序!L146</f>
        <v>0</v>
      </c>
      <c r="SP79" s="2" t="n">
        <f aca="false">[1]417排序!M146</f>
        <v>0</v>
      </c>
      <c r="SQ79" s="2" t="n">
        <f aca="false">[1]417排序!C197</f>
        <v>5825</v>
      </c>
      <c r="SR79" s="2" t="n">
        <f aca="false">[1]417排序!D197</f>
        <v>460</v>
      </c>
      <c r="SS79" s="2" t="n">
        <f aca="false">[1]417排序!E197</f>
        <v>35</v>
      </c>
      <c r="ST79" s="2" t="n">
        <f aca="false">[1]417排序!F197</f>
        <v>2</v>
      </c>
      <c r="SU79" s="2" t="n">
        <f aca="false">[1]417排序!G197</f>
        <v>1095</v>
      </c>
      <c r="SV79" s="2" t="n">
        <f aca="false">[1]417排序!H197</f>
        <v>4695</v>
      </c>
      <c r="SW79" s="2" t="n">
        <f aca="false">[1]417排序!I197</f>
        <v>1</v>
      </c>
      <c r="SX79" s="2" t="n">
        <f aca="false">[1]417排序!J197</f>
        <v>589</v>
      </c>
      <c r="SY79" s="2" t="n">
        <f aca="false">[1]417排序!K197</f>
        <v>4</v>
      </c>
      <c r="SZ79" s="2" t="n">
        <f aca="false">[1]417排序!L197</f>
        <v>767000</v>
      </c>
      <c r="TA79" s="2" t="n">
        <f aca="false">[1]417排序!M197</f>
        <v>77550</v>
      </c>
      <c r="TB79" s="2" t="n">
        <f aca="false">[1]417排序!C106</f>
        <v>1524</v>
      </c>
      <c r="TC79" s="2" t="n">
        <f aca="false">[1]417排序!D106</f>
        <v>119</v>
      </c>
      <c r="TD79" s="2" t="n">
        <f aca="false">[1]417排序!E106</f>
        <v>3</v>
      </c>
      <c r="TE79" s="2" t="n">
        <f aca="false">[1]417排序!F106</f>
        <v>0</v>
      </c>
      <c r="TF79" s="2" t="n">
        <f aca="false">[1]417排序!G106</f>
        <v>225</v>
      </c>
      <c r="TG79" s="2" t="n">
        <f aca="false">[1]417排序!H106</f>
        <v>1296</v>
      </c>
      <c r="TH79" s="2" t="n">
        <f aca="false">[1]417排序!I106</f>
        <v>32</v>
      </c>
      <c r="TI79" s="2" t="n">
        <f aca="false">[1]417排序!J106</f>
        <v>357</v>
      </c>
      <c r="TJ79" s="2" t="n">
        <f aca="false">[1]417排序!K106</f>
        <v>0.7</v>
      </c>
      <c r="TK79" s="2" t="n">
        <f aca="false">[1]417排序!L106</f>
        <v>0</v>
      </c>
      <c r="TL79" s="2" t="n">
        <f aca="false">[1]417排序!M106</f>
        <v>0</v>
      </c>
      <c r="TM79" s="2" t="n">
        <f aca="false">[1]417排序!C80</f>
        <v>2207</v>
      </c>
      <c r="TN79" s="2" t="n">
        <f aca="false">[1]417排序!D80</f>
        <v>15</v>
      </c>
      <c r="TO79" s="2" t="n">
        <f aca="false">[1]417排序!E80</f>
        <v>105</v>
      </c>
      <c r="TP79" s="2" t="n">
        <f aca="false">[1]417排序!F80</f>
        <v>3</v>
      </c>
      <c r="TQ79" s="2" t="n">
        <f aca="false">[1]417排序!G80</f>
        <v>269</v>
      </c>
      <c r="TR79" s="2" t="n">
        <f aca="false">[1]417排序!H80</f>
        <v>1833</v>
      </c>
      <c r="TS79" s="2" t="n">
        <f aca="false">[1]417排序!I80</f>
        <v>69</v>
      </c>
      <c r="TT79" s="2" t="n">
        <f aca="false">[1]417排序!J80</f>
        <v>212</v>
      </c>
      <c r="TU79" s="2" t="n">
        <f aca="false">[1]417排序!K80</f>
        <v>10</v>
      </c>
      <c r="TV79" s="2" t="n">
        <f aca="false">[1]417排序!L80</f>
        <v>50771</v>
      </c>
      <c r="TW79" s="2" t="n">
        <f aca="false">[1]417排序!M80</f>
        <v>4871</v>
      </c>
      <c r="TX79" s="2" t="n">
        <f aca="false">[1]417排序!C51</f>
        <v>735</v>
      </c>
      <c r="TY79" s="2" t="n">
        <f aca="false">[1]417排序!D51</f>
        <v>20</v>
      </c>
      <c r="TZ79" s="2" t="n">
        <f aca="false">[1]417排序!E51</f>
        <v>12</v>
      </c>
      <c r="UA79" s="2" t="n">
        <f aca="false">[1]417排序!F51</f>
        <v>0</v>
      </c>
      <c r="UB79" s="2" t="n">
        <f aca="false">[1]417排序!G51</f>
        <v>77</v>
      </c>
      <c r="UC79" s="2" t="n">
        <f aca="false">[1]417排序!H51</f>
        <v>646</v>
      </c>
      <c r="UD79" s="2" t="n">
        <f aca="false">[1]417排序!I51</f>
        <v>8</v>
      </c>
      <c r="UE79" s="2" t="n">
        <f aca="false">[1]417排序!J51</f>
        <v>609</v>
      </c>
      <c r="UF79" s="2" t="n">
        <f aca="false">[1]417排序!K51</f>
        <v>10</v>
      </c>
      <c r="UG79" s="2" t="n">
        <f aca="false">[1]417排序!L51</f>
        <v>17923</v>
      </c>
      <c r="UH79" s="2" t="n">
        <f aca="false">[1]417排序!M51</f>
        <v>14845</v>
      </c>
      <c r="UT79" s="2" t="n">
        <f aca="false">[1]417排序!C17</f>
        <v>1572</v>
      </c>
      <c r="UU79" s="2" t="n">
        <f aca="false">[1]417排序!D17</f>
        <v>341</v>
      </c>
      <c r="UV79" s="2" t="n">
        <f aca="false">[1]417排序!E17</f>
        <v>60</v>
      </c>
      <c r="UW79" s="2" t="n">
        <f aca="false">[1]417排序!F17</f>
        <v>10</v>
      </c>
      <c r="UX79" s="2" t="n">
        <f aca="false">[1]417排序!G17</f>
        <v>49</v>
      </c>
      <c r="UY79" s="2" t="n">
        <f aca="false">[1]417排序!H17</f>
        <v>1463</v>
      </c>
      <c r="UZ79" s="2" t="n">
        <f aca="false">[1]417排序!I17</f>
        <v>1</v>
      </c>
      <c r="VA79" s="2" t="n">
        <f aca="false">[1]417排序!J17</f>
        <v>10</v>
      </c>
      <c r="VB79" s="2" t="n">
        <f aca="false">[1]417排序!K17</f>
        <v>0.4</v>
      </c>
      <c r="VC79" s="2" t="n">
        <f aca="false">[1]417排序!L17</f>
        <v>17003</v>
      </c>
      <c r="VD79" s="2" t="n">
        <f aca="false">[1]417排序!M17</f>
        <v>103</v>
      </c>
      <c r="VE79" s="2" t="n">
        <f aca="false">[1]417排序!C2</f>
        <v>840</v>
      </c>
      <c r="VF79" s="2" t="n">
        <f aca="false">[1]417排序!D2</f>
        <v>56</v>
      </c>
      <c r="VG79" s="2" t="n">
        <f aca="false">[1]417排序!E2</f>
        <v>30</v>
      </c>
      <c r="VH79" s="2" t="n">
        <f aca="false">[1]417排序!F2</f>
        <v>5</v>
      </c>
      <c r="VI79" s="2" t="n">
        <f aca="false">[1]417排序!G2</f>
        <v>54</v>
      </c>
      <c r="VJ79" s="2" t="n">
        <f aca="false">[1]417排序!H2</f>
        <v>756</v>
      </c>
      <c r="VK79" s="2" t="n">
        <f aca="false">[1]417排序!I2</f>
        <v>0</v>
      </c>
      <c r="VL79" s="2" t="n">
        <f aca="false">[1]417排序!J2</f>
        <v>22</v>
      </c>
      <c r="VM79" s="2" t="n">
        <f aca="false">[1]417排序!K2</f>
        <v>0.8</v>
      </c>
      <c r="VN79" s="2" t="n">
        <f aca="false">[1]417排序!L2</f>
        <v>0</v>
      </c>
      <c r="VO79" s="2" t="n">
        <f aca="false">[1]417排序!M2</f>
        <v>0</v>
      </c>
      <c r="VP79" s="2" t="n">
        <f aca="false">[1]417排序!C181</f>
        <v>238</v>
      </c>
      <c r="VQ79" s="2" t="n">
        <f aca="false">[1]417排序!D181</f>
        <v>0</v>
      </c>
      <c r="VR79" s="2" t="n">
        <f aca="false">[1]417排序!E181</f>
        <v>7</v>
      </c>
      <c r="VS79" s="2" t="n">
        <f aca="false">[1]417排序!F181</f>
        <v>0</v>
      </c>
      <c r="VT79" s="2" t="n">
        <f aca="false">[1]417排序!G181</f>
        <v>68</v>
      </c>
      <c r="VU79" s="2" t="n">
        <f aca="false">[1]417排序!H181</f>
        <v>163</v>
      </c>
      <c r="VV79" s="2" t="n">
        <f aca="false">[1]417排序!I181</f>
        <v>1</v>
      </c>
      <c r="VW79" s="2" t="n">
        <f aca="false">[1]417排序!J181</f>
        <v>11</v>
      </c>
      <c r="VX79" s="2" t="n">
        <f aca="false">[1]417排序!K181</f>
        <v>0.3</v>
      </c>
      <c r="VY79" s="2" t="n">
        <f aca="false">[1]417排序!L181</f>
        <v>4768</v>
      </c>
      <c r="VZ79" s="2" t="n">
        <f aca="false">[1]417排序!M181</f>
        <v>223</v>
      </c>
      <c r="WA79" s="2" t="n">
        <f aca="false">[1]417排序!C119</f>
        <v>25</v>
      </c>
      <c r="WB79" s="2" t="n">
        <f aca="false">[1]417排序!D119</f>
        <v>3</v>
      </c>
      <c r="WC79" s="2" t="n">
        <f aca="false">[1]417排序!E119</f>
        <v>0</v>
      </c>
      <c r="WD79" s="2" t="n">
        <f aca="false">[1]417排序!F119</f>
        <v>0</v>
      </c>
      <c r="WE79" s="2" t="n">
        <f aca="false">[1]417排序!G119</f>
        <v>16</v>
      </c>
      <c r="WF79" s="2" t="n">
        <f aca="false">[1]417排序!H119</f>
        <v>9</v>
      </c>
      <c r="WG79" s="2" t="n">
        <f aca="false">[1]417排序!I119</f>
        <v>0</v>
      </c>
      <c r="WH79" s="2" t="n">
        <f aca="false">[1]417排序!J119</f>
        <v>46</v>
      </c>
      <c r="WI79" s="2" t="n">
        <f aca="false">[1]417排序!K119</f>
        <v>0</v>
      </c>
      <c r="WJ79" s="2" t="n">
        <f aca="false">[1]417排序!L119</f>
        <v>3432</v>
      </c>
      <c r="WK79" s="2" t="n">
        <f aca="false">[1]417排序!M119</f>
        <v>6349</v>
      </c>
      <c r="WL79" s="2" t="n">
        <f aca="false">[1]417排序!C137</f>
        <v>16</v>
      </c>
      <c r="WM79" s="2" t="n">
        <f aca="false">[1]417排序!D137</f>
        <v>0</v>
      </c>
      <c r="WN79" s="2" t="n">
        <f aca="false">[1]417排序!E137</f>
        <v>0</v>
      </c>
      <c r="WO79" s="2" t="n">
        <f aca="false">[1]417排序!F137</f>
        <v>0</v>
      </c>
      <c r="WP79" s="2" t="n">
        <f aca="false">[1]417排序!G137</f>
        <v>2</v>
      </c>
      <c r="WQ79" s="2" t="n">
        <f aca="false">[1]417排序!H137</f>
        <v>14</v>
      </c>
      <c r="WR79" s="2" t="n">
        <f aca="false">[1]417排序!I137</f>
        <v>0</v>
      </c>
      <c r="WS79" s="2" t="n">
        <f aca="false">[1]417排序!J137</f>
        <v>0.5</v>
      </c>
      <c r="WT79" s="2" t="n">
        <f aca="false">[1]417排序!K137</f>
        <v>0</v>
      </c>
      <c r="WU79" s="2" t="n">
        <f aca="false">[1]417排序!L137</f>
        <v>15800</v>
      </c>
      <c r="WV79" s="2" t="n">
        <f aca="false">[1]417排序!M137</f>
        <v>542</v>
      </c>
      <c r="WW79" s="2" t="n">
        <f aca="false">[1]417排序!C24</f>
        <v>5</v>
      </c>
      <c r="WX79" s="2" t="n">
        <f aca="false">[1]417排序!D24</f>
        <v>0</v>
      </c>
      <c r="WY79" s="2" t="n">
        <f aca="false">[1]417排序!E24</f>
        <v>0</v>
      </c>
      <c r="WZ79" s="2" t="n">
        <f aca="false">[1]417排序!F24</f>
        <v>0</v>
      </c>
      <c r="XA79" s="2" t="n">
        <f aca="false">[1]417排序!G24</f>
        <v>2</v>
      </c>
      <c r="XB79" s="2" t="n">
        <f aca="false">[1]417排序!H24</f>
        <v>3</v>
      </c>
      <c r="XC79" s="2" t="n">
        <f aca="false">[1]417排序!I24</f>
        <v>0</v>
      </c>
      <c r="XD79" s="2" t="n">
        <f aca="false">[1]417排序!J24</f>
        <v>6</v>
      </c>
      <c r="XE79" s="2" t="n">
        <f aca="false">[1]417排序!K24</f>
        <v>0</v>
      </c>
      <c r="XF79" s="2" t="n">
        <f aca="false">[1]417排序!L24</f>
        <v>1166</v>
      </c>
      <c r="XG79" s="2" t="n">
        <f aca="false">[1]417排序!M24</f>
        <v>1511</v>
      </c>
      <c r="XH79" s="2" t="n">
        <f aca="false">[1]417排序!C104</f>
        <v>1402</v>
      </c>
      <c r="XI79" s="2" t="n">
        <f aca="false">[1]417排序!D104</f>
        <v>107</v>
      </c>
      <c r="XJ79" s="2" t="n">
        <f aca="false">[1]417排序!E104</f>
        <v>17</v>
      </c>
      <c r="XK79" s="2" t="n">
        <f aca="false">[1]417排序!F104</f>
        <v>1</v>
      </c>
      <c r="XL79" s="2" t="n">
        <f aca="false">[1]417排序!G104</f>
        <v>277</v>
      </c>
      <c r="XM79" s="2" t="n">
        <f aca="false">[1]417排序!H104</f>
        <v>1108</v>
      </c>
      <c r="XN79" s="2" t="n">
        <f aca="false">[1]417排序!I104</f>
        <v>22</v>
      </c>
      <c r="XO79" s="2" t="n">
        <f aca="false">[1]417排序!J104</f>
        <v>75</v>
      </c>
      <c r="XP79" s="2" t="n">
        <f aca="false">[1]417排序!K104</f>
        <v>0.9</v>
      </c>
      <c r="XQ79" s="2" t="n">
        <f aca="false">[1]417排序!L104</f>
        <v>85735</v>
      </c>
      <c r="XR79" s="2" t="n">
        <f aca="false">[1]417排序!M104</f>
        <v>4566</v>
      </c>
      <c r="XS79" s="2" t="n">
        <f aca="false">[1]417排序!C203</f>
        <v>1349</v>
      </c>
      <c r="XT79" s="2" t="n">
        <f aca="false">[1]417排序!D203</f>
        <v>47</v>
      </c>
      <c r="XU79" s="2" t="n">
        <f aca="false">[1]417排序!E203</f>
        <v>4</v>
      </c>
      <c r="XV79" s="2" t="n">
        <f aca="false">[1]417排序!F203</f>
        <v>0</v>
      </c>
      <c r="XW79" s="2" t="n">
        <f aca="false">[1]417排序!G203</f>
        <v>129</v>
      </c>
      <c r="XX79" s="2" t="n">
        <f aca="false">[1]417排序!H203</f>
        <v>1216</v>
      </c>
      <c r="XY79" s="2" t="n">
        <f aca="false">[1]417排序!I203</f>
        <v>8</v>
      </c>
      <c r="XZ79" s="2" t="n">
        <f aca="false">[1]417排序!J203</f>
        <v>40</v>
      </c>
      <c r="YA79" s="2" t="n">
        <f aca="false">[1]417排序!K203</f>
        <v>0.1</v>
      </c>
      <c r="YB79" s="2" t="n">
        <f aca="false">[1]417排序!L203</f>
        <v>100000</v>
      </c>
      <c r="YC79" s="2" t="n">
        <f aca="false">[1]417排序!M203</f>
        <v>2988</v>
      </c>
      <c r="YZ79" s="2" t="n">
        <f aca="false">[1]417排序!C107</f>
        <v>466</v>
      </c>
      <c r="ZA79" s="2" t="n">
        <f aca="false">[1]417排序!D107</f>
        <v>17</v>
      </c>
      <c r="ZB79" s="2" t="n">
        <f aca="false">[1]417排序!E107</f>
        <v>5</v>
      </c>
      <c r="ZC79" s="2" t="n">
        <f aca="false">[1]417排序!F107</f>
        <v>0</v>
      </c>
      <c r="ZD79" s="2" t="n">
        <f aca="false">[1]417排序!G107</f>
        <v>91</v>
      </c>
      <c r="ZE79" s="2" t="n">
        <f aca="false">[1]417排序!H107</f>
        <v>370</v>
      </c>
      <c r="ZF79" s="2" t="n">
        <f aca="false">[1]417排序!I107</f>
        <v>5</v>
      </c>
      <c r="ZG79" s="2" t="n">
        <f aca="false">[1]417排序!J107</f>
        <v>71</v>
      </c>
      <c r="ZH79" s="2" t="n">
        <f aca="false">[1]417排序!K107</f>
        <v>0.8</v>
      </c>
      <c r="ZI79" s="2" t="n">
        <f aca="false">[1]417排序!L107</f>
        <v>26147</v>
      </c>
      <c r="ZJ79" s="2" t="n">
        <f aca="false">[1]417排序!M107</f>
        <v>4008</v>
      </c>
      <c r="ZK79" s="2" t="n">
        <f aca="false">[1]417排序!C200</f>
        <v>4161</v>
      </c>
      <c r="ZL79" s="2" t="n">
        <f aca="false">[1]417排序!D200</f>
        <v>397</v>
      </c>
      <c r="ZM79" s="2" t="n">
        <f aca="false">[1]417排序!E200</f>
        <v>116</v>
      </c>
      <c r="ZN79" s="2" t="n">
        <f aca="false">[1]417排序!F200</f>
        <v>8</v>
      </c>
      <c r="ZO79" s="2" t="n">
        <f aca="false">[1]417排序!G200</f>
        <v>186</v>
      </c>
      <c r="ZP79" s="2" t="n">
        <f aca="false">[1]417排序!H200</f>
        <v>3859</v>
      </c>
      <c r="ZQ79" s="2" t="n">
        <f aca="false">[1]417排序!I200</f>
        <v>45</v>
      </c>
      <c r="ZR79" s="2" t="n">
        <f aca="false">[1]417排序!J200</f>
        <v>95</v>
      </c>
      <c r="ZS79" s="2" t="n">
        <f aca="false">[1]417排序!K200</f>
        <v>3</v>
      </c>
      <c r="ZT79" s="2" t="n">
        <f aca="false">[1]417排序!L200</f>
        <v>42823</v>
      </c>
      <c r="ZU79" s="2" t="n">
        <f aca="false">[1]417排序!M200</f>
        <v>979</v>
      </c>
      <c r="ZV79" s="2" t="n">
        <f aca="false">[1]417排序!C19</f>
        <v>4204</v>
      </c>
      <c r="ZW79" s="2" t="n">
        <f aca="false">[1]417排序!D19</f>
        <v>476</v>
      </c>
      <c r="ZX79" s="2" t="n">
        <f aca="false">[1]417排序!E19</f>
        <v>40</v>
      </c>
      <c r="ZY79" s="2" t="n">
        <f aca="false">[1]417排序!F19</f>
        <v>4</v>
      </c>
      <c r="ZZ79" s="2" t="n">
        <f aca="false">[1]417排序!G19</f>
        <v>203</v>
      </c>
      <c r="AAA79" s="2" t="n">
        <f aca="false">[1]417排序!H19</f>
        <v>3961</v>
      </c>
      <c r="AAB79" s="2" t="n">
        <f aca="false">[1]417排序!I19</f>
        <v>65</v>
      </c>
      <c r="AAC79" s="2" t="n">
        <f aca="false">[1]417排序!J19</f>
        <v>445</v>
      </c>
      <c r="AAD79" s="2" t="n">
        <f aca="false">[1]417排序!K19</f>
        <v>4</v>
      </c>
      <c r="AAE79" s="2" t="n">
        <f aca="false">[1]417排序!L19</f>
        <v>81246</v>
      </c>
      <c r="AAF79" s="2" t="n">
        <f aca="false">[1]417排序!M19</f>
        <v>8598</v>
      </c>
      <c r="AAG79" s="2" t="n">
        <f aca="false">[1]417排序!C76</f>
        <v>348</v>
      </c>
      <c r="AAH79" s="2" t="n">
        <f aca="false">[1]417排序!D76</f>
        <v>42</v>
      </c>
      <c r="AAI79" s="2" t="n">
        <f aca="false">[1]417排序!E76</f>
        <v>3</v>
      </c>
      <c r="AAJ79" s="2" t="n">
        <f aca="false">[1]417排序!F76</f>
        <v>0</v>
      </c>
      <c r="AAK79" s="2" t="n">
        <f aca="false">[1]417排序!G76</f>
        <v>76</v>
      </c>
      <c r="AAL79" s="2" t="n">
        <f aca="false">[1]417排序!H76</f>
        <v>269</v>
      </c>
      <c r="AAM79" s="2" t="n">
        <f aca="false">[1]417排序!I76</f>
        <v>6</v>
      </c>
      <c r="AAN79" s="2" t="n">
        <f aca="false">[1]417排序!J76</f>
        <v>87</v>
      </c>
      <c r="AAO79" s="2" t="n">
        <f aca="false">[1]417排序!K76</f>
        <v>0.8</v>
      </c>
      <c r="AAP79" s="2" t="n">
        <f aca="false">[1]417排序!L76</f>
        <v>5027</v>
      </c>
      <c r="AAQ79" s="2" t="n">
        <f aca="false">[1]417排序!M76</f>
        <v>1260</v>
      </c>
      <c r="AAR79" s="2" t="n">
        <f aca="false">[1]417排序!C14</f>
        <v>1283</v>
      </c>
      <c r="AAS79" s="2" t="n">
        <f aca="false">[1]417排序!D14</f>
        <v>30</v>
      </c>
      <c r="AAT79" s="2" t="n">
        <f aca="false">[1]417排序!E14</f>
        <v>15</v>
      </c>
      <c r="AAU79" s="2" t="n">
        <f aca="false">[1]417排序!F14</f>
        <v>2</v>
      </c>
      <c r="AAV79" s="2" t="n">
        <f aca="false">[1]417排序!G14</f>
        <v>460</v>
      </c>
      <c r="AAW79" s="2" t="n">
        <f aca="false">[1]417排序!H14</f>
        <v>808</v>
      </c>
      <c r="AAX79" s="2" t="n">
        <f aca="false">[1]417排序!I14</f>
        <v>28</v>
      </c>
      <c r="AAY79" s="2" t="n">
        <f aca="false">[1]417排序!J14</f>
        <v>127</v>
      </c>
      <c r="AAZ79" s="2" t="n">
        <f aca="false">[1]417排序!K14</f>
        <v>1</v>
      </c>
      <c r="ABA79" s="2" t="n">
        <f aca="false">[1]417排序!L14</f>
        <v>75397</v>
      </c>
      <c r="ABB79" s="2" t="n">
        <f aca="false">[1]417排序!M14</f>
        <v>7436</v>
      </c>
      <c r="ABC79" s="2" t="n">
        <f aca="false">[1]417排序!C10</f>
        <v>1159</v>
      </c>
      <c r="ABD79" s="2" t="n">
        <f aca="false">[1]417排序!D10</f>
        <v>48</v>
      </c>
      <c r="ABE79" s="2" t="n">
        <f aca="false">[1]417排序!E10</f>
        <v>18</v>
      </c>
      <c r="ABF79" s="2" t="n">
        <f aca="false">[1]417排序!F10</f>
        <v>1</v>
      </c>
      <c r="ABG79" s="2" t="n">
        <f aca="false">[1]417排序!G10</f>
        <v>358</v>
      </c>
      <c r="ABH79" s="2" t="n">
        <f aca="false">[1]417排序!H10</f>
        <v>783</v>
      </c>
      <c r="ABI79" s="2" t="n">
        <f aca="false">[1]417排序!I10</f>
        <v>30</v>
      </c>
      <c r="ABJ79" s="2" t="n">
        <f aca="false">[1]417排序!J10</f>
        <v>391</v>
      </c>
      <c r="ABK79" s="2" t="n">
        <f aca="false">[1]417排序!K10</f>
        <v>6</v>
      </c>
      <c r="ABL79" s="2" t="n">
        <f aca="false">[1]417排序!L10</f>
        <v>9632</v>
      </c>
      <c r="ABM79" s="2" t="n">
        <f aca="false">[1]417排序!M10</f>
        <v>3250</v>
      </c>
      <c r="ABN79" s="2" t="n">
        <f aca="false">[1]417排序!C127</f>
        <v>2154</v>
      </c>
      <c r="ABO79" s="2" t="n">
        <f aca="false">[1]417排序!D127</f>
        <v>105</v>
      </c>
      <c r="ABP79" s="2" t="n">
        <f aca="false">[1]417排序!E127</f>
        <v>54</v>
      </c>
      <c r="ABQ79" s="2" t="n">
        <f aca="false">[1]417排序!F127</f>
        <v>8</v>
      </c>
      <c r="ABR79" s="2" t="n">
        <f aca="false">[1]417排序!G127</f>
        <v>235</v>
      </c>
      <c r="ABS79" s="2" t="n">
        <f aca="false">[1]417排序!H127</f>
        <v>1865</v>
      </c>
      <c r="ABT79" s="2" t="n">
        <f aca="false">[1]417排序!I127</f>
        <v>80</v>
      </c>
      <c r="ABU79" s="2" t="n">
        <f aca="false">[1]417排序!J127</f>
        <v>534</v>
      </c>
      <c r="ABV79" s="2" t="n">
        <f aca="false">[1]417排序!K127</f>
        <v>13</v>
      </c>
      <c r="ABW79" s="2" t="n">
        <f aca="false">[1]417排序!L127</f>
        <v>9208</v>
      </c>
      <c r="ABX79" s="2" t="n">
        <f aca="false">[1]417排序!M127</f>
        <v>2283</v>
      </c>
      <c r="ABY79" s="2" t="n">
        <f aca="false">[1]417排序!C114</f>
        <v>1128</v>
      </c>
      <c r="ABZ79" s="2" t="n">
        <f aca="false">[1]417排序!D114</f>
        <v>37</v>
      </c>
      <c r="ACA79" s="2" t="n">
        <f aca="false">[1]417排序!E114</f>
        <v>32</v>
      </c>
      <c r="ACB79" s="2" t="n">
        <f aca="false">[1]417排序!F114</f>
        <v>2</v>
      </c>
      <c r="ACC79" s="2" t="n">
        <f aca="false">[1]417排序!G114</f>
        <v>178</v>
      </c>
      <c r="ACD79" s="2" t="n">
        <f aca="false">[1]417排序!H114</f>
        <v>918</v>
      </c>
      <c r="ACE79" s="2" t="n">
        <f aca="false">[1]417排序!I114</f>
        <v>14</v>
      </c>
      <c r="ACF79" s="2" t="n">
        <f aca="false">[1]417排序!J114</f>
        <v>414</v>
      </c>
      <c r="ACG79" s="2" t="n">
        <f aca="false">[1]417排序!K114</f>
        <v>12</v>
      </c>
      <c r="ACH79" s="2" t="n">
        <f aca="false">[1]417排序!L114</f>
        <v>48537</v>
      </c>
      <c r="ACI79" s="2" t="n">
        <f aca="false">[1]417排序!M114</f>
        <v>17829</v>
      </c>
      <c r="ACJ79" s="2" t="n">
        <f aca="false">[1]417排序!C64</f>
        <v>1434</v>
      </c>
      <c r="ACK79" s="2" t="n">
        <f aca="false">[1]417排序!D64</f>
        <v>34</v>
      </c>
      <c r="ACL79" s="2" t="n">
        <f aca="false">[1]417排序!E64</f>
        <v>36</v>
      </c>
      <c r="ACM79" s="2" t="n">
        <f aca="false">[1]417排序!F64</f>
        <v>1</v>
      </c>
      <c r="ACN79" s="2" t="n">
        <f aca="false">[1]417排序!G64</f>
        <v>133</v>
      </c>
      <c r="ACO79" s="2" t="n">
        <f aca="false">[1]417排序!H64</f>
        <v>1265</v>
      </c>
      <c r="ACP79" s="2" t="n">
        <f aca="false">[1]417排序!I64</f>
        <v>10</v>
      </c>
      <c r="ACQ79" s="2" t="n">
        <f aca="false">[1]417排序!J64</f>
        <v>1081</v>
      </c>
      <c r="ACR79" s="2" t="n">
        <f aca="false">[1]417排序!K64</f>
        <v>27</v>
      </c>
      <c r="ACS79" s="2" t="n">
        <f aca="false">[1]417排序!L64</f>
        <v>36024</v>
      </c>
      <c r="ACT79" s="2" t="n">
        <f aca="false">[1]417排序!M64</f>
        <v>27156</v>
      </c>
      <c r="ACU79" s="2" t="n">
        <f aca="false">[1]417排序!C109</f>
        <v>675</v>
      </c>
      <c r="ACV79" s="2" t="n">
        <f aca="false">[1]417排序!D109</f>
        <v>9</v>
      </c>
      <c r="ACW79" s="2" t="n">
        <f aca="false">[1]417排序!E109</f>
        <v>5</v>
      </c>
      <c r="ACX79" s="2" t="n">
        <f aca="false">[1]417排序!F109</f>
        <v>0</v>
      </c>
      <c r="ACY79" s="2" t="n">
        <f aca="false">[1]417排序!G109</f>
        <v>57</v>
      </c>
      <c r="ACZ79" s="2" t="n">
        <f aca="false">[1]417排序!H109</f>
        <v>613</v>
      </c>
      <c r="ADA79" s="2" t="n">
        <f aca="false">[1]417排序!I109</f>
        <v>3</v>
      </c>
      <c r="ADB79" s="2" t="n">
        <f aca="false">[1]417排序!J109</f>
        <v>358</v>
      </c>
      <c r="ADC79" s="2" t="n">
        <f aca="false">[1]417排序!K109</f>
        <v>3</v>
      </c>
      <c r="ADD79" s="2" t="n">
        <f aca="false">[1]417排序!L109</f>
        <v>31302</v>
      </c>
      <c r="ADE79" s="2" t="n">
        <f aca="false">[1]417排序!M109</f>
        <v>16595</v>
      </c>
      <c r="ADF79" s="2" t="n">
        <f aca="false">[1]417排序!C52</f>
        <v>6433</v>
      </c>
      <c r="ADG79" s="2" t="n">
        <f aca="false">[1]417排序!D52</f>
        <v>217</v>
      </c>
      <c r="ADH79" s="2" t="n">
        <f aca="false">[1]417排序!E52</f>
        <v>169</v>
      </c>
      <c r="ADI79" s="2" t="n">
        <f aca="false">[1]417排序!F52</f>
        <v>3</v>
      </c>
      <c r="ADJ79" s="2" t="n">
        <f aca="false">[1]417排序!G52</f>
        <v>972</v>
      </c>
      <c r="ADK79" s="2" t="n">
        <f aca="false">[1]417排序!H52</f>
        <v>5292</v>
      </c>
      <c r="ADL79" s="2" t="n">
        <f aca="false">[1]417排序!I52</f>
        <v>75</v>
      </c>
      <c r="ADM79" s="2" t="n">
        <f aca="false">[1]417排序!J52</f>
        <v>601</v>
      </c>
      <c r="ADN79" s="2" t="n">
        <f aca="false">[1]417排序!K52</f>
        <v>16</v>
      </c>
      <c r="ADO79" s="2" t="n">
        <f aca="false">[1]417排序!L52</f>
        <v>146004</v>
      </c>
      <c r="ADP79" s="2" t="n">
        <f aca="false">[1]417排序!M52</f>
        <v>13634</v>
      </c>
      <c r="ADQ79" s="2" t="n">
        <f aca="false">[1]417排序!C175</f>
        <v>977</v>
      </c>
      <c r="ADR79" s="2" t="n">
        <f aca="false">[1]417排序!D175</f>
        <v>114</v>
      </c>
      <c r="ADS79" s="2" t="n">
        <f aca="false">[1]417排序!E175</f>
        <v>8</v>
      </c>
      <c r="ADT79" s="2" t="n">
        <f aca="false">[1]417排序!F175</f>
        <v>2</v>
      </c>
      <c r="ADU79" s="2" t="n">
        <f aca="false">[1]417排序!G175</f>
        <v>167</v>
      </c>
      <c r="ADV79" s="2" t="n">
        <f aca="false">[1]417排序!H175</f>
        <v>802</v>
      </c>
      <c r="ADW79" s="2" t="n">
        <f aca="false">[1]417排序!I175</f>
        <v>5</v>
      </c>
      <c r="ADX79" s="2" t="n">
        <f aca="false">[1]417排序!J175</f>
        <v>179</v>
      </c>
      <c r="ADY79" s="2" t="n">
        <f aca="false">[1]417排序!K175</f>
        <v>1</v>
      </c>
      <c r="ADZ79" s="2" t="n">
        <f aca="false">[1]417排序!L175</f>
        <v>34458</v>
      </c>
      <c r="AEA79" s="2" t="n">
        <f aca="false">[1]417排序!M175</f>
        <v>6311</v>
      </c>
      <c r="AEB79" s="2" t="n">
        <f aca="false">[1]417排序!C90</f>
        <v>1652</v>
      </c>
      <c r="AEC79" s="2" t="n">
        <f aca="false">[1]417排序!D90</f>
        <v>73</v>
      </c>
      <c r="AED79" s="2" t="n">
        <f aca="false">[1]417排序!E90</f>
        <v>142</v>
      </c>
      <c r="AEE79" s="2" t="n">
        <f aca="false">[1]417排序!F90</f>
        <v>8</v>
      </c>
      <c r="AEF79" s="2" t="n">
        <f aca="false">[1]417排序!G90</f>
        <v>199</v>
      </c>
      <c r="AEG79" s="2" t="n">
        <f aca="false">[1]417排序!H90</f>
        <v>1311</v>
      </c>
      <c r="AEH79" s="2" t="n">
        <f aca="false">[1]417排序!I90</f>
        <v>60</v>
      </c>
      <c r="AEI79" s="2" t="n">
        <f aca="false">[1]417排序!J90</f>
        <v>171</v>
      </c>
      <c r="AEJ79" s="2" t="n">
        <f aca="false">[1]417排序!K90</f>
        <v>15</v>
      </c>
      <c r="AEK79" s="2" t="n">
        <f aca="false">[1]417排序!L90</f>
        <v>38489</v>
      </c>
      <c r="AEL79" s="2" t="n">
        <f aca="false">[1]417排序!M90</f>
        <v>3984</v>
      </c>
      <c r="AEM79" s="2" t="n">
        <f aca="false">[1]417排序!C176</f>
        <v>1268</v>
      </c>
      <c r="AEN79" s="2" t="n">
        <f aca="false">[1]417排序!D176</f>
        <v>20</v>
      </c>
      <c r="AEO79" s="2" t="n">
        <f aca="false">[1]417排序!E176</f>
        <v>61</v>
      </c>
      <c r="AEP79" s="2" t="n">
        <f aca="false">[1]417排序!F176</f>
        <v>0</v>
      </c>
      <c r="AEQ79" s="2" t="n">
        <f aca="false">[1]417排序!G176</f>
        <v>174</v>
      </c>
      <c r="AER79" s="2" t="n">
        <f aca="false">[1]417排序!H176</f>
        <v>1033</v>
      </c>
      <c r="AES79" s="2" t="n">
        <f aca="false">[1]417排序!I176</f>
        <v>31</v>
      </c>
      <c r="AET79" s="2" t="n">
        <f aca="false">[1]417排序!J176</f>
        <v>610</v>
      </c>
      <c r="AEU79" s="2" t="n">
        <f aca="false">[1]417排序!K176</f>
        <v>29</v>
      </c>
      <c r="AEV79" s="2" t="n">
        <f aca="false">[1]417排序!L176</f>
        <v>38137</v>
      </c>
      <c r="AEW79" s="2" t="n">
        <f aca="false">[1]417排序!M176</f>
        <v>18344</v>
      </c>
      <c r="AEX79" s="2" t="n">
        <f aca="false">[1]417排序!C48</f>
        <v>1791</v>
      </c>
      <c r="AEY79" s="2" t="n">
        <f aca="false">[1]417排序!D48</f>
        <v>50</v>
      </c>
      <c r="AEZ79" s="2" t="n">
        <f aca="false">[1]417排序!E48</f>
        <v>35</v>
      </c>
      <c r="AFA79" s="2" t="n">
        <f aca="false">[1]417排序!F48</f>
        <v>2</v>
      </c>
      <c r="AFB79" s="2" t="n">
        <f aca="false">[1]417排序!G48</f>
        <v>529</v>
      </c>
      <c r="AFC79" s="2" t="n">
        <f aca="false">[1]417排序!H48</f>
        <v>1227</v>
      </c>
      <c r="AFD79" s="2" t="n">
        <f aca="false">[1]417排序!I48</f>
        <v>31</v>
      </c>
      <c r="AFE79" s="2" t="n">
        <f aca="false">[1]417排序!J48</f>
        <v>436</v>
      </c>
      <c r="AFF79" s="2" t="n">
        <f aca="false">[1]417排序!K48</f>
        <v>9</v>
      </c>
      <c r="AFG79" s="2" t="n">
        <f aca="false">[1]417排序!L48</f>
        <v>20158</v>
      </c>
      <c r="AFH79" s="2" t="n">
        <f aca="false">[1]417排序!M48</f>
        <v>4910</v>
      </c>
      <c r="AFI79" s="2" t="n">
        <f aca="false">[1]417排序!C26</f>
        <v>1167</v>
      </c>
      <c r="AFJ79" s="2" t="n">
        <f aca="false">[1]417排序!D26</f>
        <v>57</v>
      </c>
      <c r="AFK79" s="2" t="n">
        <f aca="false">[1]417排序!E26</f>
        <v>43</v>
      </c>
      <c r="AFL79" s="2" t="n">
        <f aca="false">[1]417排序!F26</f>
        <v>2</v>
      </c>
      <c r="AFM79" s="2" t="n">
        <f aca="false">[1]417排序!G26</f>
        <v>277</v>
      </c>
      <c r="AFN79" s="2" t="n">
        <f aca="false">[1]417排序!H26</f>
        <v>847</v>
      </c>
      <c r="AFO79" s="2" t="n">
        <f aca="false">[1]417排序!I26</f>
        <v>4</v>
      </c>
      <c r="AFP79" s="2" t="n">
        <f aca="false">[1]417排序!J26</f>
        <v>356</v>
      </c>
      <c r="AFQ79" s="2" t="n">
        <f aca="false">[1]417排序!K26</f>
        <v>13</v>
      </c>
      <c r="AFR79" s="2" t="n">
        <f aca="false">[1]417排序!L26</f>
        <v>14743</v>
      </c>
      <c r="AFS79" s="2" t="n">
        <f aca="false">[1]417排序!M26</f>
        <v>4494</v>
      </c>
      <c r="AFT79" s="2" t="n">
        <f aca="false">[1]417排序!C130</f>
        <v>303</v>
      </c>
      <c r="AFU79" s="2" t="n">
        <f aca="false">[1]417排序!D130</f>
        <v>15</v>
      </c>
      <c r="AFV79" s="2" t="n">
        <f aca="false">[1]417排序!E130</f>
        <v>4</v>
      </c>
      <c r="AFW79" s="2" t="n">
        <f aca="false">[1]417排序!F130</f>
        <v>0</v>
      </c>
      <c r="AFX79" s="2" t="n">
        <f aca="false">[1]417排序!G130</f>
        <v>55</v>
      </c>
      <c r="AFY79" s="2" t="n">
        <f aca="false">[1]417排序!H130</f>
        <v>244</v>
      </c>
      <c r="AFZ79" s="2" t="n">
        <f aca="false">[1]417排序!I130</f>
        <v>7</v>
      </c>
      <c r="AGA79" s="2" t="n">
        <f aca="false">[1]417排序!J130</f>
        <v>482</v>
      </c>
      <c r="AGB79" s="2" t="n">
        <f aca="false">[1]417排序!K130</f>
        <v>6</v>
      </c>
      <c r="AGC79" s="2" t="n">
        <f aca="false">[1]417排序!L130</f>
        <v>3874</v>
      </c>
      <c r="AGD79" s="2" t="n">
        <f aca="false">[1]417排序!M130</f>
        <v>6168</v>
      </c>
      <c r="AGE79" s="2" t="n">
        <f aca="false">[1]417排序!C170</f>
        <v>5318</v>
      </c>
      <c r="AGF79" s="2" t="n">
        <f aca="false">[1]417排序!D170</f>
        <v>445</v>
      </c>
      <c r="AGG79" s="2" t="n">
        <f aca="false">[1]417排序!E170</f>
        <v>103</v>
      </c>
      <c r="AGH79" s="2" t="n">
        <f aca="false">[1]417排序!F170</f>
        <v>4</v>
      </c>
      <c r="AGI79" s="2" t="n">
        <f aca="false">[1]417排序!G170</f>
        <v>443</v>
      </c>
      <c r="AGJ79" s="2" t="n">
        <f aca="false">[1]417排序!H170</f>
        <v>4772</v>
      </c>
      <c r="AGK79" s="2" t="n">
        <f aca="false">[1]417排序!I170</f>
        <v>120</v>
      </c>
      <c r="AGL79" s="2" t="n">
        <f aca="false">[1]417排序!J170</f>
        <v>609</v>
      </c>
      <c r="AGM79" s="2" t="n">
        <f aca="false">[1]417排序!K170</f>
        <v>12</v>
      </c>
      <c r="AGN79" s="2" t="n">
        <f aca="false">[1]417排序!L170</f>
        <v>29472</v>
      </c>
      <c r="AGO79" s="2" t="n">
        <f aca="false">[1]417排序!M170</f>
        <v>3373</v>
      </c>
      <c r="AGP79" s="2" t="n">
        <f aca="false">[1]417排序!C158</f>
        <v>7707</v>
      </c>
      <c r="AGQ79" s="2" t="n">
        <f aca="false">[1]417排序!D158</f>
        <v>491</v>
      </c>
      <c r="AGR79" s="2" t="n">
        <f aca="false">[1]417排序!E158</f>
        <v>392</v>
      </c>
      <c r="AGS79" s="2" t="n">
        <f aca="false">[1]417排序!F158</f>
        <v>20</v>
      </c>
      <c r="AGT79" s="2" t="n">
        <f aca="false">[1]417排序!G158</f>
        <v>1357</v>
      </c>
      <c r="AGU79" s="2" t="n">
        <f aca="false">[1]417排序!H158</f>
        <v>5958</v>
      </c>
      <c r="AGV79" s="2" t="n">
        <f aca="false">[1]417排序!I158</f>
        <v>243</v>
      </c>
      <c r="AGW79" s="2" t="n">
        <f aca="false">[1]417排序!J158</f>
        <v>401</v>
      </c>
      <c r="AGX79" s="2" t="n">
        <f aca="false">[1]417排序!K158</f>
        <v>20</v>
      </c>
      <c r="AGY79" s="2" t="n">
        <f aca="false">[1]417排序!L158</f>
        <v>79629</v>
      </c>
      <c r="AGZ79" s="2" t="n">
        <f aca="false">[1]417排序!M158</f>
        <v>4139</v>
      </c>
      <c r="AHA79" s="2" t="n">
        <f aca="false">[1]417排序!C31</f>
        <v>800</v>
      </c>
      <c r="AHB79" s="2" t="n">
        <f aca="false">[1]417排序!D31</f>
        <v>53</v>
      </c>
      <c r="AHC79" s="2" t="n">
        <f aca="false">[1]417排序!E31</f>
        <v>38</v>
      </c>
      <c r="AHD79" s="2" t="n">
        <f aca="false">[1]417排序!F31</f>
        <v>2</v>
      </c>
      <c r="AHE79" s="2" t="n">
        <f aca="false">[1]417排序!G31</f>
        <v>122</v>
      </c>
      <c r="AHF79" s="2" t="n">
        <f aca="false">[1]417排序!H31</f>
        <v>640</v>
      </c>
      <c r="AHG79" s="2" t="n">
        <f aca="false">[1]417排序!I31</f>
        <v>37</v>
      </c>
      <c r="AHH79" s="2" t="n">
        <f aca="false">[1]417排序!J31</f>
        <v>115</v>
      </c>
      <c r="AHI79" s="2" t="n">
        <f aca="false">[1]417排序!K31</f>
        <v>5</v>
      </c>
      <c r="AHJ79" s="2" t="n">
        <f aca="false">[1]417排序!L31</f>
        <v>18502</v>
      </c>
      <c r="AHK79" s="2" t="n">
        <f aca="false">[1]417排序!M31</f>
        <v>2663</v>
      </c>
      <c r="AHL79" s="2" t="n">
        <f aca="false">[1]417排序!C144</f>
        <v>1081</v>
      </c>
      <c r="AHM79" s="2" t="n">
        <f aca="false">[1]417排序!D144</f>
        <v>107</v>
      </c>
      <c r="AHN79" s="2" t="n">
        <f aca="false">[1]417排序!E144</f>
        <v>46</v>
      </c>
      <c r="AHO79" s="2" t="n">
        <f aca="false">[1]417排序!F144</f>
        <v>1</v>
      </c>
      <c r="AHP79" s="2" t="n">
        <f aca="false">[1]417排序!G144</f>
        <v>121</v>
      </c>
      <c r="AHQ79" s="2" t="n">
        <f aca="false">[1]417排序!H144</f>
        <v>914</v>
      </c>
      <c r="AHR79" s="2" t="n">
        <f aca="false">[1]417排序!I144</f>
        <v>15</v>
      </c>
      <c r="AHS79" s="2" t="n">
        <f aca="false">[1]417排序!J144</f>
        <v>519</v>
      </c>
      <c r="AHT79" s="2" t="n">
        <f aca="false">[1]417排序!K144</f>
        <v>22</v>
      </c>
      <c r="AHU79" s="2" t="n">
        <f aca="false">[1]417排序!L144</f>
        <v>10422</v>
      </c>
      <c r="AHV79" s="2" t="n">
        <f aca="false">[1]417排序!M144</f>
        <v>5002</v>
      </c>
      <c r="AHW79" s="2" t="n">
        <f aca="false">[1]417排序!C3</f>
        <v>518</v>
      </c>
      <c r="AHX79" s="2" t="n">
        <f aca="false">[1]417排序!D3</f>
        <v>24</v>
      </c>
      <c r="AHY79" s="2" t="n">
        <f aca="false">[1]417排序!E3</f>
        <v>26</v>
      </c>
      <c r="AHZ79" s="2" t="n">
        <f aca="false">[1]417排序!F3</f>
        <v>1</v>
      </c>
      <c r="AIA79" s="2" t="n">
        <f aca="false">[1]417排序!G3</f>
        <v>277</v>
      </c>
      <c r="AIB79" s="2" t="n">
        <f aca="false">[1]417排序!H3</f>
        <v>215</v>
      </c>
      <c r="AIC79" s="2" t="n">
        <f aca="false">[1]417排序!I3</f>
        <v>5</v>
      </c>
      <c r="AID79" s="2" t="n">
        <f aca="false">[1]417排序!J3</f>
        <v>180</v>
      </c>
      <c r="AIE79" s="2" t="n">
        <f aca="false">[1]417排序!K3</f>
        <v>9</v>
      </c>
      <c r="AIF79" s="2" t="n">
        <f aca="false">[1]417排序!L3</f>
        <v>4827</v>
      </c>
      <c r="AIG79" s="2" t="n">
        <f aca="false">[1]417排序!M3</f>
        <v>1677</v>
      </c>
      <c r="AIH79" s="2" t="n">
        <f aca="false">[1]417排序!C37</f>
        <v>29929</v>
      </c>
      <c r="AII79" s="2" t="n">
        <f aca="false">[1]417排序!D37</f>
        <v>1724</v>
      </c>
      <c r="AIJ79" s="2" t="n">
        <f aca="false">[1]417排序!E37</f>
        <v>1191</v>
      </c>
      <c r="AIK79" s="2" t="n">
        <f aca="false">[1]417排序!F37</f>
        <v>185</v>
      </c>
      <c r="AIL79" s="2" t="n">
        <f aca="false">[1]417排序!G37</f>
        <v>9674</v>
      </c>
      <c r="AIM79" s="2" t="n">
        <f aca="false">[1]417排序!H37</f>
        <v>19064</v>
      </c>
      <c r="AIN79" s="2" t="n">
        <f aca="false">[1]417排序!I37</f>
        <v>557</v>
      </c>
      <c r="AIO79" s="2" t="n">
        <f aca="false">[1]417排序!J37</f>
        <v>793</v>
      </c>
      <c r="AIP79" s="2" t="n">
        <f aca="false">[1]417排序!K37</f>
        <v>32</v>
      </c>
      <c r="AIQ79" s="2" t="n">
        <f aca="false">[1]417排序!L37</f>
        <v>487625</v>
      </c>
      <c r="AIR79" s="2" t="n">
        <f aca="false">[1]417排序!M37</f>
        <v>12920</v>
      </c>
      <c r="AIS79" s="2" t="n">
        <f aca="false">[1]417排序!C28</f>
        <v>30683</v>
      </c>
      <c r="AIT79" s="2" t="n">
        <f aca="false">[1]417排序!D28</f>
        <v>2363</v>
      </c>
      <c r="AIU79" s="2" t="n">
        <f aca="false">[1]417排序!E28</f>
        <v>1947</v>
      </c>
      <c r="AIV79" s="2" t="n">
        <f aca="false">[1]417排序!F28</f>
        <v>211</v>
      </c>
      <c r="AIW79" s="2" t="n">
        <f aca="false">[1]417排序!G28</f>
        <v>14026</v>
      </c>
      <c r="AIX79" s="2" t="n">
        <f aca="false">[1]417排序!H28</f>
        <v>14710</v>
      </c>
      <c r="AIY79" s="2" t="n">
        <f aca="false">[1]417排序!I28</f>
        <v>6634</v>
      </c>
      <c r="AIZ79" s="2" t="n">
        <f aca="false">[1]417排序!J28</f>
        <v>144</v>
      </c>
      <c r="AJA79" s="2" t="n">
        <f aca="false">[1]417排序!K28</f>
        <v>9</v>
      </c>
      <c r="AJB79" s="2" t="n">
        <f aca="false">[1]417排序!L28</f>
        <v>62985</v>
      </c>
      <c r="AJC79" s="2" t="n">
        <f aca="false">[1]417排序!M28</f>
        <v>296</v>
      </c>
      <c r="AJD79" s="2" t="n">
        <f aca="false">[1]417排序!C155</f>
        <v>18841</v>
      </c>
      <c r="AJE79" s="2" t="n">
        <f aca="false">[1]417排序!D155</f>
        <v>750</v>
      </c>
      <c r="AJF79" s="2" t="n">
        <f aca="false">[1]417排序!E155</f>
        <v>629</v>
      </c>
      <c r="AJG79" s="2" t="n">
        <f aca="false">[1]417排序!F155</f>
        <v>30</v>
      </c>
      <c r="AJH79" s="2" t="n">
        <f aca="false">[1]417排序!G155</f>
        <v>493</v>
      </c>
      <c r="AJI79" s="2" t="n">
        <f aca="false">[1]417排序!H155</f>
        <v>17719</v>
      </c>
      <c r="AJJ79" s="2" t="n">
        <f aca="false">[1]417排序!I155</f>
        <v>229</v>
      </c>
      <c r="AJK79" s="2" t="n">
        <f aca="false">[1]417排序!J155</f>
        <v>1848</v>
      </c>
      <c r="AJL79" s="2" t="n">
        <f aca="false">[1]417排序!K155</f>
        <v>62</v>
      </c>
      <c r="AJM79" s="2" t="n">
        <f aca="false">[1]417排序!L155</f>
        <v>208314</v>
      </c>
      <c r="AJN79" s="2" t="n">
        <f aca="false">[1]417排序!M155</f>
        <v>20430</v>
      </c>
      <c r="AJO79" s="2" t="n">
        <f aca="false">[1]417排序!C12</f>
        <v>6468</v>
      </c>
      <c r="AJP79" s="2" t="n">
        <f aca="false">[1]417排序!D12</f>
        <v>21</v>
      </c>
      <c r="AJQ79" s="2" t="n">
        <f aca="false">[1]417排序!E12</f>
        <v>63</v>
      </c>
      <c r="AJR79" s="2" t="n">
        <f aca="false">[1]417排序!F12</f>
        <v>0</v>
      </c>
      <c r="AJS79" s="2" t="n">
        <f aca="false">[1]417排序!G12</f>
        <v>3747</v>
      </c>
      <c r="AJT79" s="2" t="n">
        <f aca="false">[1]417排序!H12</f>
        <v>2658</v>
      </c>
      <c r="AJU79" s="2" t="n">
        <f aca="false">[1]417排序!I12</f>
        <v>66</v>
      </c>
      <c r="AJV79" s="2" t="n">
        <f aca="false">[1]417排序!J12</f>
        <v>254</v>
      </c>
      <c r="AJW79" s="2" t="n">
        <f aca="false">[1]417排序!K12</f>
        <v>2</v>
      </c>
      <c r="AJX79" s="2" t="n">
        <f aca="false">[1]417排序!L12</f>
        <v>380003</v>
      </c>
      <c r="AJY79" s="2" t="n">
        <f aca="false">[1]417排序!M12</f>
        <v>14902</v>
      </c>
      <c r="AJZ79" s="2" t="n">
        <f aca="false">[1]417排序!C96</f>
        <v>13271</v>
      </c>
      <c r="AKA79" s="2" t="n">
        <f aca="false">[1]417排序!D96</f>
        <v>724</v>
      </c>
      <c r="AKB79" s="2" t="n">
        <f aca="false">[1]417排序!E96</f>
        <v>486</v>
      </c>
      <c r="AKC79" s="2" t="n">
        <f aca="false">[1]417排序!F96</f>
        <v>42</v>
      </c>
      <c r="AKD79" s="2" t="n">
        <f aca="false">[1]417排序!G96</f>
        <v>77</v>
      </c>
      <c r="AKE79" s="2" t="n">
        <f aca="false">[1]417排序!H96</f>
        <v>12708</v>
      </c>
      <c r="AKF79" s="2" t="n">
        <f aca="false">[1]417排序!I96</f>
        <v>156</v>
      </c>
      <c r="AKG79" s="2" t="n">
        <f aca="false">[1]417排序!J96</f>
        <v>2688</v>
      </c>
      <c r="AKH79" s="2" t="n">
        <f aca="false">[1]417排序!K96</f>
        <v>98</v>
      </c>
      <c r="AKI79" s="2" t="n">
        <f aca="false">[1]417排序!L96</f>
        <v>90646</v>
      </c>
      <c r="AKJ79" s="2" t="n">
        <f aca="false">[1]417排序!M96</f>
        <v>18358</v>
      </c>
      <c r="AKK79" s="2" t="n">
        <f aca="false">[1]417排序!C59</f>
        <v>8225</v>
      </c>
      <c r="AKL79" s="2" t="n">
        <f aca="false">[1]417排序!D59</f>
        <v>367</v>
      </c>
      <c r="AKM79" s="2" t="n">
        <f aca="false">[1]417排序!E59</f>
        <v>403</v>
      </c>
      <c r="AKN79" s="2" t="n">
        <f aca="false">[1]417排序!F59</f>
        <v>15</v>
      </c>
      <c r="AKO79" s="2" t="n">
        <f aca="false">[1]417排序!G59</f>
        <v>838</v>
      </c>
      <c r="AKP79" s="2" t="n">
        <f aca="false">[1]417排序!H59</f>
        <v>6984</v>
      </c>
      <c r="AKQ79" s="2" t="n">
        <f aca="false">[1]417排序!I59</f>
        <v>168</v>
      </c>
      <c r="AKR79" s="2" t="n">
        <f aca="false">[1]417排序!J59</f>
        <v>466</v>
      </c>
      <c r="AKS79" s="2" t="n">
        <f aca="false">[1]417排序!K59</f>
        <v>23</v>
      </c>
      <c r="AKT79" s="2" t="n">
        <f aca="false">[1]417排序!L59</f>
        <v>27868</v>
      </c>
      <c r="AKU79" s="2" t="n">
        <f aca="false">[1]417排序!M59</f>
        <v>1580</v>
      </c>
      <c r="AKV79" s="2" t="n">
        <f aca="false">[1]417排序!C115</f>
        <v>3444</v>
      </c>
      <c r="AKW79" s="2" t="n">
        <f aca="false">[1]417排序!D115</f>
        <v>71</v>
      </c>
      <c r="AKX79" s="2" t="n">
        <f aca="false">[1]417排序!E115</f>
        <v>69</v>
      </c>
      <c r="AKY79" s="2" t="n">
        <f aca="false">[1]417排序!F115</f>
        <v>0</v>
      </c>
      <c r="AKZ79" s="2" t="n">
        <f aca="false">[1]417排序!G115</f>
        <v>552</v>
      </c>
      <c r="ALA79" s="2" t="n">
        <f aca="false">[1]417排序!H115</f>
        <v>2823</v>
      </c>
      <c r="ALB79" s="2" t="n">
        <f aca="false">[1]417排序!I115</f>
        <v>35</v>
      </c>
      <c r="ALC79" s="2" t="n">
        <f aca="false">[1]417排序!J115</f>
        <v>5502</v>
      </c>
      <c r="ALD79" s="2" t="n">
        <f aca="false">[1]417排序!K115</f>
        <v>110</v>
      </c>
      <c r="ALE79" s="2" t="n">
        <f aca="false">[1]417排序!L115</f>
        <v>31660</v>
      </c>
      <c r="ALF79" s="2" t="n">
        <f aca="false">[1]417排序!M115</f>
        <v>50577</v>
      </c>
      <c r="ALG79" s="2" t="n">
        <f aca="false">[1]417排序!C126</f>
        <v>5847</v>
      </c>
      <c r="ALH79" s="2" t="n">
        <f aca="false">[1]417排序!D126</f>
        <v>448</v>
      </c>
      <c r="ALI79" s="2" t="n">
        <f aca="false">[1]417排序!E126</f>
        <v>449</v>
      </c>
      <c r="ALJ79" s="2" t="n">
        <f aca="false">[1]417排序!F126</f>
        <v>43</v>
      </c>
      <c r="ALK79" s="2" t="n">
        <f aca="false">[1]417排序!G126</f>
        <v>2125</v>
      </c>
      <c r="ALL79" s="2" t="n">
        <f aca="false">[1]417排序!H126</f>
        <v>3273</v>
      </c>
      <c r="ALM79" s="2" t="n">
        <f aca="false">[1]417排序!I126</f>
        <v>207</v>
      </c>
      <c r="ALN79" s="2" t="n">
        <f aca="false">[1]417排序!J126</f>
        <v>45</v>
      </c>
      <c r="ALO79" s="2" t="n">
        <f aca="false">[1]417排序!K126</f>
        <v>3</v>
      </c>
      <c r="ALP79" s="2" t="n">
        <f aca="false">[1]417排序!L126</f>
        <v>40091</v>
      </c>
      <c r="ALQ79" s="2" t="n">
        <f aca="false">[1]417排序!M126</f>
        <v>311</v>
      </c>
      <c r="ALR79" s="2" t="n">
        <f aca="false">[1]417排序!C70</f>
        <v>3369</v>
      </c>
      <c r="ALS79" s="2" t="n">
        <f aca="false">[1]417排序!D70</f>
        <v>132</v>
      </c>
      <c r="ALT79" s="2" t="n">
        <f aca="false">[1]417排序!E70</f>
        <v>75</v>
      </c>
      <c r="ALU79" s="2" t="n">
        <f aca="false">[1]417排序!F70</f>
        <v>3</v>
      </c>
      <c r="ALV79" s="2" t="n">
        <f aca="false">[1]417排序!G70</f>
        <v>1700</v>
      </c>
      <c r="ALW79" s="2" t="n">
        <f aca="false">[1]417排序!H70</f>
        <v>1594</v>
      </c>
      <c r="ALX79" s="2" t="n">
        <f aca="false">[1]417排序!I70</f>
        <v>76</v>
      </c>
      <c r="ALY79" s="2" t="n">
        <f aca="false">[1]417排序!J70</f>
        <v>608</v>
      </c>
      <c r="ALZ79" s="2" t="n">
        <f aca="false">[1]417排序!K70</f>
        <v>14</v>
      </c>
      <c r="AMA79" s="2" t="n">
        <f aca="false">[1]417排序!L70</f>
        <v>49700</v>
      </c>
      <c r="AMB79" s="2" t="n">
        <f aca="false">[1]417排序!M70</f>
        <v>8970</v>
      </c>
      <c r="AMC79" s="2" t="n">
        <f aca="false">[1]417排序!C149</f>
        <v>3751</v>
      </c>
      <c r="AMD79" s="2" t="n">
        <f aca="false">[1]417排序!D149</f>
        <v>177</v>
      </c>
      <c r="AME79" s="2" t="n">
        <f aca="false">[1]417排序!E149</f>
        <v>103</v>
      </c>
      <c r="AMF79" s="2" t="n">
        <f aca="false">[1]417排序!F149</f>
        <v>8</v>
      </c>
      <c r="AMG79" s="2" t="n">
        <f aca="false">[1]417排序!G149</f>
        <v>75</v>
      </c>
      <c r="AMH79" s="2" t="n">
        <f aca="false">[1]417排序!H149</f>
        <v>3573</v>
      </c>
      <c r="AMI79" s="2" t="n">
        <f aca="false">[1]417排序!I149</f>
        <v>106</v>
      </c>
      <c r="AMJ79" s="2" t="n">
        <f aca="false">[1]417排序!J149</f>
        <v>869</v>
      </c>
    </row>
    <row r="80" customFormat="false" ht="18" hidden="false" customHeight="true" outlineLevel="0" collapsed="false">
      <c r="A80" s="82" t="n">
        <v>43939</v>
      </c>
      <c r="B80" s="7" t="n">
        <v>2235370</v>
      </c>
      <c r="C80" s="6" t="n">
        <f aca="false">(B80-B79)</f>
        <v>75862</v>
      </c>
      <c r="D80" s="7" t="n">
        <v>153818</v>
      </c>
      <c r="E80" s="6" t="n">
        <f aca="false">(D80-D79)</f>
        <v>8401</v>
      </c>
      <c r="F80" s="7" t="n">
        <v>569937</v>
      </c>
      <c r="G80" s="7" t="n">
        <v>1511615</v>
      </c>
      <c r="H80" s="7" t="n">
        <v>56924</v>
      </c>
      <c r="J80" s="2" t="n">
        <f aca="false">[1]418排序!C1-[1]418排序!C44</f>
        <v>2151216</v>
      </c>
      <c r="K80" s="71" t="n">
        <f aca="false">J80-J79</f>
        <v>111192</v>
      </c>
      <c r="L80" s="2" t="n">
        <f aca="false">[1]418排序!E1-[1]418排序!E44</f>
        <v>149176</v>
      </c>
      <c r="M80" s="71" t="n">
        <f aca="false">L80-L79</f>
        <v>7111</v>
      </c>
      <c r="N80" s="6" t="n">
        <f aca="false">[1]418排序!C161</f>
        <v>10635</v>
      </c>
      <c r="O80" s="6" t="n">
        <f aca="false">[1]418排序!D161</f>
        <v>22</v>
      </c>
      <c r="P80" s="6" t="n">
        <f aca="false">[1]418排序!E161</f>
        <v>230</v>
      </c>
      <c r="Q80" s="6" t="n">
        <f aca="false">[1]418排序!F161</f>
        <v>1</v>
      </c>
      <c r="R80" s="6" t="n">
        <f aca="false">[1]418排序!G161</f>
        <v>7829</v>
      </c>
      <c r="S80" s="6" t="n">
        <f aca="false">[1]418排序!H161</f>
        <v>2576</v>
      </c>
      <c r="T80" s="6" t="n">
        <f aca="false">[1]418排序!I161</f>
        <v>55</v>
      </c>
      <c r="U80" s="6" t="n">
        <f aca="false">[1]418排序!J161</f>
        <v>207</v>
      </c>
      <c r="V80" s="6" t="n">
        <f aca="false">[1]418排序!K161</f>
        <v>4</v>
      </c>
      <c r="W80" s="6" t="n">
        <f aca="false">[1]418排序!L161</f>
        <v>546463</v>
      </c>
      <c r="X80" s="6" t="n">
        <f aca="false">[1]418排序!M161</f>
        <v>10659</v>
      </c>
      <c r="Y80" s="12" t="n">
        <f aca="false">[1]418排序!C99</f>
        <v>172434</v>
      </c>
      <c r="Z80" s="12" t="n">
        <f aca="false">[1]418排序!D99</f>
        <v>3493</v>
      </c>
      <c r="AA80" s="12" t="n">
        <f aca="false">[1]418排序!E99</f>
        <v>22745</v>
      </c>
      <c r="AB80" s="12" t="n">
        <f aca="false">[1]418排序!F99</f>
        <v>575</v>
      </c>
      <c r="AC80" s="12" t="n">
        <f aca="false">[1]418排序!G99</f>
        <v>42727</v>
      </c>
      <c r="AD80" s="12" t="n">
        <f aca="false">[1]418排序!H99</f>
        <v>106962</v>
      </c>
      <c r="AE80" s="12" t="n">
        <f aca="false">[1]418排序!I99</f>
        <v>2812</v>
      </c>
      <c r="AF80" s="12" t="n">
        <f aca="false">[1]418排序!J99</f>
        <v>2852</v>
      </c>
      <c r="AG80" s="12" t="n">
        <f aca="false">[1]418排序!K99</f>
        <v>376</v>
      </c>
      <c r="AH80" s="12" t="n">
        <f aca="false">[1]418排序!L99</f>
        <v>1244108</v>
      </c>
      <c r="AI80" s="12" t="n">
        <f aca="false">[1]418排序!M99</f>
        <v>20577</v>
      </c>
      <c r="AJ80" s="12" t="n">
        <f aca="false">[1]418排序!C94</f>
        <v>79494</v>
      </c>
      <c r="AK80" s="12" t="n">
        <f aca="false">[1]418排序!D94</f>
        <v>1499</v>
      </c>
      <c r="AL80" s="12" t="n">
        <f aca="false">[1]418排序!E94</f>
        <v>4958</v>
      </c>
      <c r="AM80" s="12" t="n">
        <f aca="false">[1]418排序!F94</f>
        <v>89</v>
      </c>
      <c r="AN80" s="12" t="n">
        <f aca="false">[1]418排序!G94</f>
        <v>54064</v>
      </c>
      <c r="AO80" s="12" t="n">
        <f aca="false">[1]418排序!H94</f>
        <v>20472</v>
      </c>
      <c r="AP80" s="12" t="n">
        <f aca="false">[1]418排序!I94</f>
        <v>3563</v>
      </c>
      <c r="AQ80" s="12" t="n">
        <f aca="false">[1]418排序!J94</f>
        <v>946</v>
      </c>
      <c r="AR80" s="12" t="n">
        <f aca="false">[1]418排序!K94</f>
        <v>59</v>
      </c>
      <c r="AS80" s="12" t="n">
        <f aca="false">[1]418排序!L94</f>
        <v>319879</v>
      </c>
      <c r="AT80" s="12" t="n">
        <f aca="false">[1]418排序!M94</f>
        <v>3808</v>
      </c>
      <c r="AU80" s="121" t="n">
        <v>143116</v>
      </c>
      <c r="AV80" s="12" t="n">
        <v>2344</v>
      </c>
      <c r="AW80" s="12" t="n">
        <v>18681</v>
      </c>
      <c r="AX80" s="12" t="n">
        <v>761</v>
      </c>
      <c r="AY80" s="12" t="n">
        <v>34420</v>
      </c>
      <c r="AZ80" s="12" t="n">
        <v>90015</v>
      </c>
      <c r="BA80" s="12" t="n">
        <v>6027</v>
      </c>
      <c r="BB80" s="12" t="n">
        <v>2192.55863224517</v>
      </c>
      <c r="BC80" s="12" t="n">
        <v>286.195728003661</v>
      </c>
      <c r="BD80" s="12" t="n">
        <v>463662</v>
      </c>
      <c r="BE80" s="12" t="n">
        <v>7103</v>
      </c>
      <c r="BF80" s="12" t="n">
        <f aca="false">[1]418排序!C77</f>
        <v>140886</v>
      </c>
      <c r="BG80" s="12" t="n">
        <f aca="false">[1]418排序!D77</f>
        <v>3188</v>
      </c>
      <c r="BH80" s="12" t="n">
        <f aca="false">[1]418排序!E77</f>
        <v>4326</v>
      </c>
      <c r="BI80" s="12" t="n">
        <f aca="false">[1]418排序!F77</f>
        <v>274</v>
      </c>
      <c r="BJ80" s="12" t="n">
        <f aca="false">[1]418排序!G77</f>
        <v>83114</v>
      </c>
      <c r="BK80" s="12" t="n">
        <f aca="false">[1]418排序!H77</f>
        <v>53446</v>
      </c>
      <c r="BL80" s="12" t="n">
        <f aca="false">[1]418排序!I77</f>
        <v>5013</v>
      </c>
      <c r="BM80" s="12" t="n">
        <f aca="false">[1]418排序!J77</f>
        <v>1682</v>
      </c>
      <c r="BN80" s="12" t="n">
        <f aca="false">[1]418排序!K77</f>
        <v>52</v>
      </c>
      <c r="BO80" s="12" t="n">
        <f aca="false">[1]418排序!L77</f>
        <v>1728357</v>
      </c>
      <c r="BP80" s="12" t="n">
        <f aca="false">[1]418排序!M77</f>
        <v>20629</v>
      </c>
      <c r="BQ80" s="12" t="n">
        <f aca="false">[1]418排序!C180</f>
        <v>188093</v>
      </c>
      <c r="BR80" s="12" t="n">
        <f aca="false">[1]418排序!D180</f>
        <v>3145</v>
      </c>
      <c r="BS80" s="12" t="n">
        <f aca="false">[1]418排序!E180</f>
        <v>19613</v>
      </c>
      <c r="BT80" s="12" t="n">
        <f aca="false">[1]418排序!F180</f>
        <v>298</v>
      </c>
      <c r="BU80" s="12" t="n">
        <f aca="false">[1]418排序!G180</f>
        <v>74797</v>
      </c>
      <c r="BV80" s="12" t="n">
        <f aca="false">[1]418排序!H180</f>
        <v>93683</v>
      </c>
      <c r="BW80" s="12" t="n">
        <f aca="false">[1]418排序!I180</f>
        <v>7371</v>
      </c>
      <c r="BX80" s="12" t="n">
        <f aca="false">[1]418排序!J180</f>
        <v>4023</v>
      </c>
      <c r="BY80" s="12" t="n">
        <f aca="false">[1]418排序!K180</f>
        <v>419</v>
      </c>
      <c r="BZ80" s="12" t="n">
        <f aca="false">[1]418排序!L180</f>
        <v>930230</v>
      </c>
      <c r="CA80" s="12" t="n">
        <f aca="false">[1]418排序!M180</f>
        <v>19896</v>
      </c>
      <c r="CB80" s="12" t="n">
        <v>9167</v>
      </c>
      <c r="CC80" s="12" t="n">
        <v>541</v>
      </c>
      <c r="CD80" s="12" t="n">
        <v>190</v>
      </c>
      <c r="CE80" s="12" t="n">
        <v>12</v>
      </c>
      <c r="CF80" s="12" t="n">
        <v>935</v>
      </c>
      <c r="CG80" s="12" t="n">
        <v>8042</v>
      </c>
      <c r="CH80" s="12" t="n">
        <v>193</v>
      </c>
      <c r="CI80" s="12" t="n">
        <v>77</v>
      </c>
      <c r="CJ80" s="12" t="n">
        <v>2</v>
      </c>
      <c r="CK80" s="12" t="n">
        <v>100703</v>
      </c>
      <c r="CL80" s="12" t="n">
        <v>796</v>
      </c>
      <c r="CM80" s="12" t="n">
        <f aca="false">[1]418排序!C202</f>
        <v>699850</v>
      </c>
      <c r="CN80" s="12" t="n">
        <f aca="false">[1]418排序!D202</f>
        <v>30721</v>
      </c>
      <c r="CO80" s="12" t="n">
        <v>37242</v>
      </c>
      <c r="CP80" s="12" t="n">
        <f aca="false">CO80-CO79</f>
        <v>4374</v>
      </c>
      <c r="CQ80" s="12" t="n">
        <f aca="false">[1]418排序!G202</f>
        <v>59142</v>
      </c>
      <c r="CR80" s="12" t="n">
        <f aca="false">[1]418排序!H202</f>
        <v>603466</v>
      </c>
      <c r="CS80" s="12" t="n">
        <f aca="false">[1]418排序!I202</f>
        <v>13466</v>
      </c>
      <c r="CT80" s="12" t="n">
        <f aca="false">[1]418排序!J202</f>
        <v>2114</v>
      </c>
      <c r="CU80" s="12" t="n">
        <f aca="false">[1]418排序!K202</f>
        <v>113</v>
      </c>
      <c r="CV80" s="12" t="n">
        <f aca="false">[1]418排序!L202</f>
        <v>3539889</v>
      </c>
      <c r="CW80" s="12" t="n">
        <f aca="false">[1]418排序!M202</f>
        <v>10694</v>
      </c>
      <c r="CX80" s="12" t="n">
        <f aca="false">[1]418排序!C187</f>
        <v>27078</v>
      </c>
      <c r="CY80" s="12" t="n">
        <f aca="false">[1]418排序!D187</f>
        <v>346</v>
      </c>
      <c r="CZ80" s="12" t="n">
        <f aca="false">[1]418排序!E187</f>
        <v>1327</v>
      </c>
      <c r="DA80" s="12" t="n">
        <f aca="false">[1]418排序!F187</f>
        <v>46</v>
      </c>
      <c r="DB80" s="12" t="n">
        <f aca="false">[1]418排序!G187</f>
        <v>16400</v>
      </c>
      <c r="DC80" s="12" t="n">
        <f aca="false">[1]418排序!H187</f>
        <v>9351</v>
      </c>
      <c r="DD80" s="12" t="n">
        <f aca="false">[1]418排序!I187</f>
        <v>386</v>
      </c>
      <c r="DE80" s="12" t="n">
        <f aca="false">[1]418排序!J187</f>
        <v>3129</v>
      </c>
      <c r="DF80" s="12" t="n">
        <f aca="false">[1]418排序!K187</f>
        <v>153</v>
      </c>
      <c r="DG80" s="12" t="n">
        <f aca="false">[1]418排序!L187</f>
        <v>206400</v>
      </c>
      <c r="DH80" s="12" t="n">
        <f aca="false">[1]418排序!M187</f>
        <v>23849</v>
      </c>
      <c r="DI80" s="12" t="n">
        <f aca="false">[1]418排序!C199</f>
        <v>108692</v>
      </c>
      <c r="DJ80" s="12" t="n">
        <f aca="false">[1]418排序!D199</f>
        <v>5599</v>
      </c>
      <c r="DK80" s="12" t="n">
        <f aca="false">[1]418排序!E199</f>
        <v>14576</v>
      </c>
      <c r="DL80" s="12" t="n">
        <f aca="false">[1]418排序!F199</f>
        <v>847</v>
      </c>
      <c r="DM80" s="12" t="str">
        <f aca="false">[1]418排序!G199</f>
        <v>N/A</v>
      </c>
      <c r="DN80" s="12" t="n">
        <f aca="false">[1]418排序!H199</f>
        <v>93772</v>
      </c>
      <c r="DO80" s="12" t="n">
        <f aca="false">[1]418排序!I199</f>
        <v>1559</v>
      </c>
      <c r="DP80" s="12" t="n">
        <f aca="false">[1]418排序!J199</f>
        <v>1601</v>
      </c>
      <c r="DQ80" s="12" t="n">
        <f aca="false">[1]418排序!K199</f>
        <v>215</v>
      </c>
      <c r="DR80" s="12" t="n">
        <f aca="false">[1]418排序!L199</f>
        <v>438991</v>
      </c>
      <c r="DS80" s="12" t="n">
        <f aca="false">[1]418排序!M199</f>
        <v>6467</v>
      </c>
      <c r="DT80" s="12" t="n">
        <f aca="false">[1]418排序!C186</f>
        <v>13216</v>
      </c>
      <c r="DU80" s="12" t="n">
        <f aca="false">[1]418排序!D186</f>
        <v>676</v>
      </c>
      <c r="DV80" s="12" t="n">
        <f aca="false">[1]418排序!E186</f>
        <v>1400</v>
      </c>
      <c r="DW80" s="12" t="n">
        <f aca="false">[1]418排序!F186</f>
        <v>67</v>
      </c>
      <c r="DX80" s="12" t="n">
        <f aca="false">[1]418排序!G186</f>
        <v>550</v>
      </c>
      <c r="DY80" s="12" t="n">
        <f aca="false">[1]418排序!H186</f>
        <v>11266</v>
      </c>
      <c r="DZ80" s="12" t="n">
        <f aca="false">[1]418排序!I186</f>
        <v>482</v>
      </c>
      <c r="EA80" s="12" t="n">
        <f aca="false">[1]418排序!J186</f>
        <v>1309</v>
      </c>
      <c r="EB80" s="12" t="n">
        <f aca="false">[1]418排序!K186</f>
        <v>139</v>
      </c>
      <c r="EC80" s="12" t="n">
        <f aca="false">[1]418排序!L186</f>
        <v>74600</v>
      </c>
      <c r="ED80" s="12" t="n">
        <f aca="false">[1]418排序!M186</f>
        <v>7387</v>
      </c>
      <c r="EE80" s="12" t="n">
        <f aca="false">[1]418排序!C138</f>
        <v>30449</v>
      </c>
      <c r="EF80" s="12" t="n">
        <f aca="false">[1]418排序!D138</f>
        <v>1235</v>
      </c>
      <c r="EG80" s="12" t="n">
        <f aca="false">[1]418排序!E138</f>
        <v>3459</v>
      </c>
      <c r="EH80" s="12" t="n">
        <f aca="false">[1]418排序!F138</f>
        <v>144</v>
      </c>
      <c r="EI80" s="12" t="n">
        <f aca="false">[1]418排序!G138</f>
        <v>250</v>
      </c>
      <c r="EJ80" s="12" t="n">
        <f aca="false">[1]418排序!H138</f>
        <v>26740</v>
      </c>
      <c r="EK80" s="12" t="n">
        <f aca="false">[1]418排序!I138</f>
        <v>1279</v>
      </c>
      <c r="EL80" s="12" t="n">
        <f aca="false">[1]418排序!J138</f>
        <v>1777</v>
      </c>
      <c r="EM80" s="12" t="n">
        <f aca="false">[1]418排序!K138</f>
        <v>202</v>
      </c>
      <c r="EN80" s="12" t="n">
        <f aca="false">[1]418排序!L138</f>
        <v>154911</v>
      </c>
      <c r="EO80" s="12" t="n">
        <f aca="false">[1]418排序!M138</f>
        <v>9041</v>
      </c>
      <c r="EP80" s="12" t="n">
        <f aca="false">[1]418排序!C145</f>
        <v>6937</v>
      </c>
      <c r="EQ80" s="12" t="n">
        <f aca="false">[1]418排序!D145</f>
        <v>41</v>
      </c>
      <c r="ER80" s="12" t="n">
        <f aca="false">[1]418排序!E145</f>
        <v>161</v>
      </c>
      <c r="ES80" s="12" t="n">
        <f aca="false">[1]418排序!F145</f>
        <v>9</v>
      </c>
      <c r="ET80" s="12" t="n">
        <f aca="false">[1]418排序!G145</f>
        <v>32</v>
      </c>
      <c r="EU80" s="12" t="n">
        <f aca="false">[1]418排序!H145</f>
        <v>6744</v>
      </c>
      <c r="EV80" s="12" t="n">
        <f aca="false">[1]418排序!I145</f>
        <v>63</v>
      </c>
      <c r="EW80" s="12" t="n">
        <f aca="false">[1]418排序!J145</f>
        <v>1280</v>
      </c>
      <c r="EX80" s="12" t="n">
        <f aca="false">[1]418排序!K145</f>
        <v>30</v>
      </c>
      <c r="EY80" s="12" t="n">
        <f aca="false">[1]418排序!L145</f>
        <v>136236</v>
      </c>
      <c r="EZ80" s="12" t="n">
        <f aca="false">[1]418排序!M145</f>
        <v>25130</v>
      </c>
      <c r="FA80" s="12" t="n">
        <f aca="false">[1]418排序!C53</f>
        <v>7073</v>
      </c>
      <c r="FB80" s="12" t="n">
        <f aca="false">[1]418排序!D53</f>
        <v>194</v>
      </c>
      <c r="FC80" s="12" t="n">
        <f aca="false">[1]418排序!E53</f>
        <v>336</v>
      </c>
      <c r="FD80" s="12" t="n">
        <f aca="false">[1]418排序!F53</f>
        <v>15</v>
      </c>
      <c r="FE80" s="12" t="n">
        <f aca="false">[1]418排序!G53</f>
        <v>3389</v>
      </c>
      <c r="FF80" s="12" t="n">
        <f aca="false">[1]418排序!H53</f>
        <v>3348</v>
      </c>
      <c r="FG80" s="12" t="n">
        <f aca="false">[1]418排序!I53</f>
        <v>93</v>
      </c>
      <c r="FH80" s="12" t="n">
        <f aca="false">[1]418排序!J53</f>
        <v>1221</v>
      </c>
      <c r="FI80" s="12" t="n">
        <f aca="false">[1]418排序!K53</f>
        <v>58</v>
      </c>
      <c r="FJ80" s="12" t="n">
        <f aca="false">[1]418排序!L53</f>
        <v>87024</v>
      </c>
      <c r="FK80" s="12" t="n">
        <f aca="false">[1]418排序!M53</f>
        <v>15024</v>
      </c>
      <c r="FL80" s="12" t="n">
        <f aca="false">[1]418排序!C20</f>
        <v>36138</v>
      </c>
      <c r="FM80" s="12" t="n">
        <f aca="false">[1]418排序!D20</f>
        <v>1329</v>
      </c>
      <c r="FN80" s="12" t="n">
        <f aca="false">[1]418排序!E20</f>
        <v>5163</v>
      </c>
      <c r="FO80" s="12" t="n">
        <f aca="false">[1]418排序!F20</f>
        <v>306</v>
      </c>
      <c r="FP80" s="12" t="n">
        <f aca="false">[1]418排序!G20</f>
        <v>7961</v>
      </c>
      <c r="FQ80" s="12" t="n">
        <f aca="false">[1]418排序!H20</f>
        <v>23014</v>
      </c>
      <c r="FR80" s="12" t="n">
        <f aca="false">[1]418排序!I20</f>
        <v>1140</v>
      </c>
      <c r="FS80" s="12" t="n">
        <f aca="false">[1]418排序!J20</f>
        <v>3118</v>
      </c>
      <c r="FT80" s="12" t="n">
        <f aca="false">[1]418排序!K20</f>
        <v>445</v>
      </c>
      <c r="FU80" s="12" t="n">
        <f aca="false">[1]418排序!L20</f>
        <v>139387</v>
      </c>
      <c r="FV80" s="12" t="n">
        <f aca="false">[1]418排序!M20</f>
        <v>12027</v>
      </c>
      <c r="FW80" s="12" t="n">
        <f aca="false">[1]418排序!C13</f>
        <v>14586</v>
      </c>
      <c r="FX80" s="12" t="n">
        <f aca="false">[1]418排序!D13</f>
        <v>110</v>
      </c>
      <c r="FY80" s="12" t="n">
        <f aca="false">[1]418排序!E13</f>
        <v>431</v>
      </c>
      <c r="FZ80" s="12" t="n">
        <f aca="false">[1]418排序!F13</f>
        <v>21</v>
      </c>
      <c r="GA80" s="12" t="n">
        <f aca="false">[1]418排序!G13</f>
        <v>9704</v>
      </c>
      <c r="GB80" s="12" t="n">
        <f aca="false">[1]418排序!H13</f>
        <v>4451</v>
      </c>
      <c r="GC80" s="12" t="n">
        <f aca="false">[1]418排序!I13</f>
        <v>227</v>
      </c>
      <c r="GD80" s="12" t="n">
        <f aca="false">[1]418排序!J13</f>
        <v>1620</v>
      </c>
      <c r="GE80" s="12" t="n">
        <f aca="false">[1]418排序!K13</f>
        <v>48</v>
      </c>
      <c r="GF80" s="12" t="n">
        <f aca="false">[1]418排序!L13</f>
        <v>169272</v>
      </c>
      <c r="GG80" s="12" t="n">
        <f aca="false">[1]418排序!M13</f>
        <v>18795</v>
      </c>
      <c r="GH80" s="12" t="n">
        <f aca="false">[1]418排序!C156</f>
        <v>4663</v>
      </c>
      <c r="GI80" s="12" t="n">
        <f aca="false">[1]418排序!D156</f>
        <v>560</v>
      </c>
      <c r="GJ80" s="12" t="n">
        <f aca="false">[1]418排序!E156</f>
        <v>7</v>
      </c>
      <c r="GK80" s="12" t="n">
        <f aca="false">[1]418排序!F156</f>
        <v>0</v>
      </c>
      <c r="GL80" s="12" t="n">
        <f aca="false">[1]418排序!G156</f>
        <v>464</v>
      </c>
      <c r="GM80" s="12" t="n">
        <f aca="false">[1]418排序!H156</f>
        <v>4192</v>
      </c>
      <c r="GN80" s="12" t="n">
        <f aca="false">[1]418排序!I156</f>
        <v>37</v>
      </c>
      <c r="GO80" s="12" t="n">
        <f aca="false">[1]418排序!J156</f>
        <v>1619</v>
      </c>
      <c r="GP80" s="12" t="n">
        <f aca="false">[1]418排序!K156</f>
        <v>2</v>
      </c>
      <c r="GQ80" s="12" t="n">
        <f aca="false">[1]418排序!L156</f>
        <v>58328</v>
      </c>
      <c r="GR80" s="12" t="n">
        <f aca="false">[1]418排序!M156</f>
        <v>20245</v>
      </c>
      <c r="GS80" s="12" t="n">
        <f aca="false">[1]418排序!C16</f>
        <v>1740</v>
      </c>
      <c r="GT80" s="12" t="n">
        <f aca="false">[1]418排序!D16</f>
        <v>40</v>
      </c>
      <c r="GU80" s="12" t="n">
        <f aca="false">[1]418排序!E16</f>
        <v>7</v>
      </c>
      <c r="GV80" s="12" t="n">
        <f aca="false">[1]418排序!F16</f>
        <v>0</v>
      </c>
      <c r="GW80" s="12" t="n">
        <f aca="false">[1]418排序!G16</f>
        <v>725</v>
      </c>
      <c r="GX80" s="12" t="n">
        <f aca="false">[1]418排序!H16</f>
        <v>1008</v>
      </c>
      <c r="GY80" s="12" t="n">
        <f aca="false">[1]418排序!I16</f>
        <v>3</v>
      </c>
      <c r="GZ80" s="12" t="n">
        <f aca="false">[1]418排序!J16</f>
        <v>1023</v>
      </c>
      <c r="HA80" s="12" t="n">
        <f aca="false">[1]418排序!K16</f>
        <v>4</v>
      </c>
      <c r="HB80" s="12" t="n">
        <f aca="false">[1]418排序!L16</f>
        <v>79564</v>
      </c>
      <c r="HC80" s="12" t="n">
        <f aca="false">[1]418排序!M16</f>
        <v>46759</v>
      </c>
      <c r="HD80" s="12" t="n">
        <f aca="false">[1]418排序!C173</f>
        <v>5050</v>
      </c>
      <c r="HE80" s="12" t="n">
        <f aca="false">[1]418排序!D173</f>
        <v>623</v>
      </c>
      <c r="HF80" s="12" t="n">
        <f aca="false">[1]418排序!E173</f>
        <v>11</v>
      </c>
      <c r="HG80" s="12" t="n">
        <f aca="false">[1]418排序!F173</f>
        <v>1</v>
      </c>
      <c r="HH80" s="12" t="n">
        <f aca="false">[1]418排序!G173</f>
        <v>708</v>
      </c>
      <c r="HI80" s="12" t="n">
        <f aca="false">[1]418排序!H173</f>
        <v>4331</v>
      </c>
      <c r="HJ80" s="12" t="n">
        <f aca="false">[1]418排序!I173</f>
        <v>22</v>
      </c>
      <c r="HK80" s="12" t="n">
        <f aca="false">[1]418排序!J173</f>
        <v>863</v>
      </c>
      <c r="HL80" s="12" t="n">
        <f aca="false">[1]418排序!K173</f>
        <v>2</v>
      </c>
      <c r="HM80" s="12" t="n">
        <f aca="false">[1]418排序!L173</f>
        <v>94796</v>
      </c>
      <c r="HN80" s="12" t="n">
        <f aca="false">[1]418排序!M173</f>
        <v>16203</v>
      </c>
      <c r="HO80" s="12" t="n">
        <f aca="false">[1]418排序!C118</f>
        <v>5251</v>
      </c>
      <c r="HP80" s="12" t="n">
        <f aca="false">[1]418排序!D118</f>
        <v>69</v>
      </c>
      <c r="HQ80" s="12" t="n">
        <f aca="false">[1]418排序!E118</f>
        <v>86</v>
      </c>
      <c r="HR80" s="12" t="n">
        <f aca="false">[1]418排序!F118</f>
        <v>2</v>
      </c>
      <c r="HS80" s="12" t="n">
        <f aca="false">[1]418排序!G118</f>
        <v>2967</v>
      </c>
      <c r="HT80" s="12" t="n">
        <f aca="false">[1]418排序!H118</f>
        <v>2198</v>
      </c>
      <c r="HU80" s="12" t="n">
        <f aca="false">[1]418排序!I118</f>
        <v>51</v>
      </c>
      <c r="HV80" s="12" t="n">
        <f aca="false">[1]418排序!J118</f>
        <v>162</v>
      </c>
      <c r="HW80" s="12" t="n">
        <f aca="false">[1]418排序!K118</f>
        <v>3</v>
      </c>
      <c r="HX80" s="12" t="n">
        <f aca="false">[1]418排序!L118</f>
        <v>96695</v>
      </c>
      <c r="HY80" s="12" t="n">
        <f aca="false">[1]418排序!M118</f>
        <v>2988</v>
      </c>
      <c r="HZ80" s="118"/>
      <c r="IA80" s="82" t="n">
        <v>43939</v>
      </c>
      <c r="IB80" s="12" t="n">
        <f aca="false">[1]418排序!C154</f>
        <v>8379</v>
      </c>
      <c r="IC80" s="12" t="n">
        <f aca="false">[1]418排序!D154</f>
        <v>461</v>
      </c>
      <c r="ID80" s="12" t="n">
        <f aca="false">[1]418排序!E154</f>
        <v>332</v>
      </c>
      <c r="IE80" s="12" t="n">
        <f aca="false">[1]418排序!F154</f>
        <v>18</v>
      </c>
      <c r="IF80" s="12" t="n">
        <f aca="false">[1]418排序!G154</f>
        <v>866</v>
      </c>
      <c r="IG80" s="12" t="n">
        <f aca="false">[1]418排序!H154</f>
        <v>7181</v>
      </c>
      <c r="IH80" s="12" t="n">
        <f aca="false">[1]418排序!I154</f>
        <v>160</v>
      </c>
      <c r="II80" s="12" t="n">
        <f aca="false">[1]418排序!J154</f>
        <v>221</v>
      </c>
      <c r="IJ80" s="12" t="n">
        <f aca="false">[1]418排序!K154</f>
        <v>9</v>
      </c>
      <c r="IK80" s="12" t="n">
        <f aca="false">[1]418排序!L154</f>
        <v>179654</v>
      </c>
      <c r="IL80" s="12" t="n">
        <f aca="false">[1]418排序!M154</f>
        <v>4747</v>
      </c>
      <c r="IM80" s="8" t="n">
        <f aca="false">[1]418排序!C43</f>
        <v>9252</v>
      </c>
      <c r="IN80" s="8" t="n">
        <f aca="false">[1]418排序!D43</f>
        <v>445</v>
      </c>
      <c r="IO80" s="8" t="n">
        <f aca="false">[1]418排序!E43</f>
        <v>116</v>
      </c>
      <c r="IP80" s="8" t="n">
        <f aca="false">[1]418排序!F43</f>
        <v>11</v>
      </c>
      <c r="IQ80" s="8" t="n">
        <f aca="false">[1]418排序!G43</f>
        <v>3621</v>
      </c>
      <c r="IR80" s="8" t="n">
        <f aca="false">[1]418排序!H43</f>
        <v>5515</v>
      </c>
      <c r="IS80" s="8" t="n">
        <f aca="false">[1]418排序!I43</f>
        <v>384</v>
      </c>
      <c r="IT80" s="8" t="n">
        <f aca="false">[1]418排序!J43</f>
        <v>484</v>
      </c>
      <c r="IU80" s="8" t="n">
        <f aca="false">[1]418排序!K43</f>
        <v>6</v>
      </c>
      <c r="IV80" s="8" t="n">
        <f aca="false">[1]418排序!L43</f>
        <v>103873</v>
      </c>
      <c r="IW80" s="8" t="n">
        <f aca="false">[1]418排序!M43</f>
        <v>5434</v>
      </c>
      <c r="IX80" s="8" t="n">
        <f aca="false">[1]418排序!C168</f>
        <v>7142</v>
      </c>
      <c r="IY80" s="8" t="n">
        <f aca="false">[1]418排序!D168</f>
        <v>762</v>
      </c>
      <c r="IZ80" s="8" t="n">
        <f aca="false">[1]418排序!E168</f>
        <v>87</v>
      </c>
      <c r="JA80" s="8" t="n">
        <f aca="false">[1]418排序!F168</f>
        <v>4</v>
      </c>
      <c r="JB80" s="8" t="n">
        <f aca="false">[1]418排序!G168</f>
        <v>1049</v>
      </c>
      <c r="JC80" s="8" t="n">
        <f aca="false">[1]418排序!H168</f>
        <v>6006</v>
      </c>
      <c r="JD80" s="8" t="n">
        <f aca="false">[1]418排序!I168</f>
        <v>74</v>
      </c>
      <c r="JE80" s="8" t="n">
        <f aca="false">[1]418排序!J168</f>
        <v>205</v>
      </c>
      <c r="JF80" s="8" t="n">
        <f aca="false">[1]418排序!K168</f>
        <v>2</v>
      </c>
      <c r="JG80" s="8" t="n">
        <f aca="false">[1]418排序!L168</f>
        <v>150000</v>
      </c>
      <c r="JH80" s="8" t="n">
        <f aca="false">[1]418排序!M168</f>
        <v>4309</v>
      </c>
      <c r="JI80" s="8" t="n">
        <f aca="false">[1]418排序!C93</f>
        <v>5923</v>
      </c>
      <c r="JJ80" s="8" t="n">
        <f aca="false">[1]418排序!D93</f>
        <v>407</v>
      </c>
      <c r="JK80" s="8" t="n">
        <f aca="false">[1]418排序!E93</f>
        <v>520</v>
      </c>
      <c r="JL80" s="8" t="n">
        <f aca="false">[1]418排序!F93</f>
        <v>24</v>
      </c>
      <c r="JM80" s="8" t="n">
        <f aca="false">[1]418排序!G93</f>
        <v>607</v>
      </c>
      <c r="JN80" s="8" t="n">
        <f aca="false">[1]418排序!H93</f>
        <v>4796</v>
      </c>
      <c r="JO80" s="8" t="n">
        <f aca="false">[1]418排序!I93</f>
        <v>0</v>
      </c>
      <c r="JP80" s="8" t="n">
        <f aca="false">[1]418排序!J93</f>
        <v>22</v>
      </c>
      <c r="JQ80" s="8" t="n">
        <f aca="false">[1]418排序!K93</f>
        <v>2</v>
      </c>
      <c r="JR80" s="8" t="n">
        <f aca="false">[1]418排序!L93</f>
        <v>37134</v>
      </c>
      <c r="JS80" s="8" t="n">
        <f aca="false">[1]418排序!M93</f>
        <v>136</v>
      </c>
      <c r="JT80" s="8" t="n">
        <f aca="false">[1]418排序!C92</f>
        <v>14352</v>
      </c>
      <c r="JU80" s="8" t="n">
        <f aca="false">[1]418排序!D92</f>
        <v>922</v>
      </c>
      <c r="JV80" s="8" t="n">
        <f aca="false">[1]418排序!E92</f>
        <v>486</v>
      </c>
      <c r="JW80" s="8" t="n">
        <f aca="false">[1]418排序!F92</f>
        <v>38</v>
      </c>
      <c r="JX80" s="8" t="n">
        <f aca="false">[1]418排序!G92</f>
        <v>2041</v>
      </c>
      <c r="JY80" s="8" t="n">
        <f aca="false">[1]418排序!H92</f>
        <v>11825</v>
      </c>
      <c r="JZ80" s="8" t="n">
        <f aca="false">[1]418排序!I92</f>
        <v>0</v>
      </c>
      <c r="KA80" s="8" t="n">
        <f aca="false">[1]418排序!J92</f>
        <v>10</v>
      </c>
      <c r="KB80" s="37" t="n">
        <f aca="false">[1]418排序!K92</f>
        <v>0.4</v>
      </c>
      <c r="KC80" s="8" t="n">
        <f aca="false">[1]418排序!L92</f>
        <v>335123</v>
      </c>
      <c r="KD80" s="8" t="n">
        <f aca="false">[1]418排序!M92</f>
        <v>243</v>
      </c>
      <c r="KE80" s="8" t="n">
        <f aca="false">[1]418排序!C152</f>
        <v>13489</v>
      </c>
      <c r="KF80" s="8" t="n">
        <f aca="false">[1]418排序!D152</f>
        <v>998</v>
      </c>
      <c r="KG80" s="8" t="n">
        <f aca="false">[1]418排序!E152</f>
        <v>300</v>
      </c>
      <c r="KH80" s="8" t="n">
        <f aca="false">[1]418排序!F152</f>
        <v>26</v>
      </c>
      <c r="KI80" s="8" t="n">
        <f aca="false">[1]418排序!G152</f>
        <v>6541</v>
      </c>
      <c r="KJ80" s="8" t="n">
        <f aca="false">[1]418排序!H152</f>
        <v>6648</v>
      </c>
      <c r="KK80" s="8" t="n">
        <f aca="false">[1]418排序!I152</f>
        <v>137</v>
      </c>
      <c r="KL80" s="8" t="n">
        <f aca="false">[1]418排序!J152</f>
        <v>409</v>
      </c>
      <c r="KM80" s="8" t="n">
        <f aca="false">[1]418排序!K152</f>
        <v>9</v>
      </c>
      <c r="KN80" s="8" t="n">
        <f aca="false">[1]418排序!L152</f>
        <v>127513</v>
      </c>
      <c r="KO80" s="8" t="n">
        <f aca="false">[1]418排序!M152</f>
        <v>3867</v>
      </c>
      <c r="KP80" s="8" t="n">
        <f aca="false">[1]418排序!C153</f>
        <v>5878</v>
      </c>
      <c r="KQ80" s="8" t="n">
        <f aca="false">[1]418排序!D153</f>
        <v>218</v>
      </c>
      <c r="KR80" s="8" t="n">
        <f aca="false">[1]418排序!E153</f>
        <v>387</v>
      </c>
      <c r="KS80" s="8" t="n">
        <f aca="false">[1]418排序!F153</f>
        <v>25</v>
      </c>
      <c r="KT80" s="8" t="n">
        <f aca="false">[1]418排序!G153</f>
        <v>487</v>
      </c>
      <c r="KU80" s="8" t="n">
        <f aca="false">[1]418排序!H153</f>
        <v>5004</v>
      </c>
      <c r="KV80" s="8" t="n">
        <f aca="false">[1]418排序!I153</f>
        <v>1</v>
      </c>
      <c r="KW80" s="8" t="n">
        <f aca="false">[1]418排序!J153</f>
        <v>54</v>
      </c>
      <c r="KX80" s="8" t="n">
        <f aca="false">[1]418排序!K153</f>
        <v>4</v>
      </c>
      <c r="KY80" s="8" t="n">
        <f aca="false">[1]418排序!L153</f>
        <v>48171</v>
      </c>
      <c r="KZ80" s="8" t="n">
        <f aca="false">[1]418排序!M153</f>
        <v>440</v>
      </c>
      <c r="LA80" s="8" t="n">
        <f aca="false">[1]418排序!C159</f>
        <v>32008</v>
      </c>
      <c r="LB80" s="8" t="n">
        <f aca="false">[1]418排序!D159</f>
        <v>4070</v>
      </c>
      <c r="LC80" s="8" t="n">
        <f aca="false">[1]418排序!E159</f>
        <v>273</v>
      </c>
      <c r="LD80" s="8" t="n">
        <f aca="false">[1]418排序!F159</f>
        <v>41</v>
      </c>
      <c r="LE80" s="8" t="n">
        <f aca="false">[1]418排序!G159</f>
        <v>2590</v>
      </c>
      <c r="LF80" s="8" t="n">
        <f aca="false">[1]418排序!H159</f>
        <v>29145</v>
      </c>
      <c r="LG80" s="8" t="n">
        <f aca="false">[1]418排序!I159</f>
        <v>8</v>
      </c>
      <c r="LH80" s="8" t="n">
        <f aca="false">[1]418排序!J159</f>
        <v>219</v>
      </c>
      <c r="LI80" s="8" t="n">
        <f aca="false">[1]418排序!K159</f>
        <v>2</v>
      </c>
      <c r="LJ80" s="8" t="n">
        <f aca="false">[1]418排序!L159</f>
        <v>1718019</v>
      </c>
      <c r="LK80" s="8" t="n">
        <f aca="false">[1]418排序!M159</f>
        <v>11773</v>
      </c>
      <c r="LL80" s="8" t="n">
        <f aca="false">[1]418排序!C147</f>
        <v>7025</v>
      </c>
      <c r="LM80" s="8" t="n">
        <f aca="false">[1]418排序!D147</f>
        <v>106</v>
      </c>
      <c r="LN80" s="8" t="n">
        <f aca="false">[1]418排序!E147</f>
        <v>135</v>
      </c>
      <c r="LO80" s="8" t="n">
        <f aca="false">[1]418排序!F147</f>
        <v>7</v>
      </c>
      <c r="LP80" s="8" t="n">
        <f aca="false">[1]418排序!G147</f>
        <v>1765</v>
      </c>
      <c r="LQ80" s="8" t="n">
        <f aca="false">[1]418排序!H147</f>
        <v>5125</v>
      </c>
      <c r="LR80" s="8" t="n">
        <f aca="false">[1]418排序!I147</f>
        <v>46</v>
      </c>
      <c r="LS80" s="8" t="n">
        <f aca="false">[1]418排序!J147</f>
        <v>32</v>
      </c>
      <c r="LT80" s="8" t="n">
        <f aca="false">[1]418排序!K147</f>
        <v>0.6</v>
      </c>
      <c r="LU80" s="8" t="n">
        <f aca="false">[1]418排序!L147</f>
        <v>84704</v>
      </c>
      <c r="LV80" s="8" t="n">
        <f aca="false">[1]418排序!M147</f>
        <v>383</v>
      </c>
      <c r="LW80" s="8" t="n">
        <f aca="false">[1]418排序!C129</f>
        <v>31</v>
      </c>
      <c r="LX80" s="8" t="n">
        <f aca="false">[1]418排序!D129</f>
        <v>0</v>
      </c>
      <c r="LY80" s="8" t="n">
        <f aca="false">[1]418排序!E129</f>
        <v>0</v>
      </c>
      <c r="LZ80" s="8" t="n">
        <f aca="false">[1]418排序!F129</f>
        <v>0</v>
      </c>
      <c r="MA80" s="8" t="n">
        <f aca="false">[1]418排序!G129</f>
        <v>5</v>
      </c>
      <c r="MB80" s="8" t="n">
        <f aca="false">[1]418排序!H129</f>
        <v>26</v>
      </c>
      <c r="MC80" s="8" t="n">
        <f aca="false">[1]418排序!I129</f>
        <v>0</v>
      </c>
      <c r="MD80" s="8" t="n">
        <f aca="false">[1]418排序!J129</f>
        <v>9</v>
      </c>
      <c r="ME80" s="8" t="n">
        <f aca="false">[1]418排序!K129</f>
        <v>0</v>
      </c>
      <c r="MF80" s="8" t="n">
        <f aca="false">[1]418排序!L129</f>
        <v>1450</v>
      </c>
      <c r="MG80" s="8" t="n">
        <f aca="false">[1]418排序!M129</f>
        <v>442</v>
      </c>
      <c r="MH80" s="8" t="n">
        <f aca="false">[1]418排序!C135</f>
        <v>88</v>
      </c>
      <c r="MI80" s="8" t="n">
        <f aca="false">[1]418排序!D135</f>
        <v>3</v>
      </c>
      <c r="MJ80" s="8" t="n">
        <f aca="false">[1]418排序!E135</f>
        <v>4</v>
      </c>
      <c r="MK80" s="8" t="n">
        <f aca="false">[1]418排序!F135</f>
        <v>0</v>
      </c>
      <c r="ML80" s="8" t="n">
        <f aca="false">[1]418排序!G135</f>
        <v>5</v>
      </c>
      <c r="MM80" s="8" t="n">
        <f aca="false">[1]418排序!H135</f>
        <v>79</v>
      </c>
      <c r="MN80" s="8" t="n">
        <f aca="false">[1]418排序!I135</f>
        <v>0</v>
      </c>
      <c r="MO80" s="8" t="n">
        <f aca="false">[1]418排序!J135</f>
        <v>2</v>
      </c>
      <c r="MP80" s="6" t="n">
        <f aca="false">[1]418排序!K135</f>
        <v>0.07</v>
      </c>
      <c r="MQ80" s="8" t="n">
        <f aca="false">[1]418排序!L135</f>
        <v>3236</v>
      </c>
      <c r="MR80" s="8" t="n">
        <f aca="false">[1]418排序!M135</f>
        <v>59</v>
      </c>
      <c r="MS80" s="8" t="n">
        <f aca="false">[1]418排序!C190</f>
        <v>2700</v>
      </c>
      <c r="MT80" s="8" t="n">
        <f aca="false">[1]418排序!D190</f>
        <v>28</v>
      </c>
      <c r="MU80" s="8" t="n">
        <f aca="false">[1]418排序!E190</f>
        <v>47</v>
      </c>
      <c r="MV80" s="8" t="n">
        <f aca="false">[1]418排序!F190</f>
        <v>1</v>
      </c>
      <c r="MW80" s="8" t="n">
        <f aca="false">[1]418排序!G190</f>
        <v>1689</v>
      </c>
      <c r="MX80" s="8" t="n">
        <f aca="false">[1]418排序!H190</f>
        <v>964</v>
      </c>
      <c r="MY80" s="8" t="n">
        <f aca="false">[1]418排序!I190</f>
        <v>61</v>
      </c>
      <c r="MZ80" s="8" t="n">
        <f aca="false">[1]418排序!J190</f>
        <v>39</v>
      </c>
      <c r="NA80" s="8" t="n">
        <f aca="false">[1]418排序!K190</f>
        <v>0.7</v>
      </c>
      <c r="NB80" s="8" t="n">
        <f aca="false">[1]418排序!L190</f>
        <v>100498</v>
      </c>
      <c r="NC80" s="8" t="n">
        <f aca="false">[1]418排序!M190</f>
        <v>1440</v>
      </c>
      <c r="ND80" s="8" t="n">
        <f aca="false">[1]418排序!C108</f>
        <v>19</v>
      </c>
      <c r="NE80" s="8" t="n">
        <f aca="false">[1]418排序!D108</f>
        <v>0</v>
      </c>
      <c r="NF80" s="8" t="n">
        <f aca="false">[1]418排序!E108</f>
        <v>0</v>
      </c>
      <c r="NG80" s="8" t="n">
        <f aca="false">[1]418排序!F108</f>
        <v>0</v>
      </c>
      <c r="NH80" s="8" t="n">
        <f aca="false">[1]418排序!G108</f>
        <v>2</v>
      </c>
      <c r="NI80" s="8" t="n">
        <f aca="false">[1]418排序!H108</f>
        <v>17</v>
      </c>
      <c r="NJ80" s="8" t="n">
        <f aca="false">[1]418排序!I108</f>
        <v>0</v>
      </c>
      <c r="NK80" s="8" t="n">
        <f aca="false">[1]418排序!J108</f>
        <v>3</v>
      </c>
      <c r="NL80" s="8" t="n">
        <f aca="false">[1]418排序!K108</f>
        <v>0</v>
      </c>
      <c r="NM80" s="8" t="n">
        <f aca="false">[1]418排序!L108</f>
        <v>1288</v>
      </c>
      <c r="NN80" s="8" t="n">
        <f aca="false">[1]418排序!M108</f>
        <v>177</v>
      </c>
      <c r="NO80" s="8" t="n">
        <f aca="false">[1]418排序!C35</f>
        <v>122</v>
      </c>
      <c r="NP80" s="8" t="n">
        <f aca="false">[1]418排序!D35</f>
        <v>0</v>
      </c>
      <c r="NQ80" s="8" t="n">
        <f aca="false">[1]418排序!E35</f>
        <v>0</v>
      </c>
      <c r="NR80" s="8" t="n">
        <f aca="false">[1]418排序!F35</f>
        <v>0</v>
      </c>
      <c r="NS80" s="8" t="n">
        <f aca="false">[1]418排序!G35</f>
        <v>98</v>
      </c>
      <c r="NT80" s="8" t="n">
        <f aca="false">[1]418排序!H35</f>
        <v>24</v>
      </c>
      <c r="NU80" s="8" t="n">
        <f aca="false">[1]418排序!I35</f>
        <v>1</v>
      </c>
      <c r="NV80" s="8" t="n">
        <f aca="false">[1]418排序!J35</f>
        <v>7</v>
      </c>
      <c r="NW80" s="8" t="n">
        <f aca="false">[1]418排序!K35</f>
        <v>0</v>
      </c>
      <c r="NX80" s="8" t="n">
        <f aca="false">[1]418排序!L35</f>
        <v>5768</v>
      </c>
      <c r="NY80" s="8" t="n">
        <f aca="false">[1]418排序!M35</f>
        <v>345</v>
      </c>
      <c r="NZ80" s="8" t="n">
        <f aca="false">[1]418排序!C206</f>
        <v>268</v>
      </c>
      <c r="OA80" s="8" t="n">
        <f aca="false">[1]418排序!D206</f>
        <v>0</v>
      </c>
      <c r="OB80" s="8" t="n">
        <f aca="false">[1]418排序!E206</f>
        <v>0</v>
      </c>
      <c r="OC80" s="8" t="n">
        <f aca="false">[1]418排序!F206</f>
        <v>0</v>
      </c>
      <c r="OD80" s="8" t="n">
        <f aca="false">[1]418排序!G206</f>
        <v>198</v>
      </c>
      <c r="OE80" s="8" t="n">
        <f aca="false">[1]418排序!H206</f>
        <v>70</v>
      </c>
      <c r="OF80" s="8" t="n">
        <f aca="false">[1]418排序!I206</f>
        <v>8</v>
      </c>
      <c r="OG80" s="8" t="n">
        <f aca="false">[1]418排序!J206</f>
        <v>3</v>
      </c>
      <c r="OH80" s="8" t="n">
        <f aca="false">[1]418排序!K206</f>
        <v>0</v>
      </c>
      <c r="OI80" s="8" t="n">
        <f aca="false">[1]418排序!L206</f>
        <v>206253</v>
      </c>
      <c r="OJ80" s="8" t="n">
        <f aca="false">[1]418排序!M206</f>
        <v>2119</v>
      </c>
      <c r="OK80" s="8" t="n">
        <f aca="false">[1]418排序!C30</f>
        <v>136</v>
      </c>
      <c r="OL80" s="8" t="n">
        <f aca="false">[1]418排序!D30</f>
        <v>0</v>
      </c>
      <c r="OM80" s="8" t="n">
        <f aca="false">[1]418排序!E30</f>
        <v>1</v>
      </c>
      <c r="ON80" s="8" t="n">
        <f aca="false">[1]418排序!F30</f>
        <v>0</v>
      </c>
      <c r="OO80" s="8" t="n">
        <f aca="false">[1]418排序!G30</f>
        <v>112</v>
      </c>
      <c r="OP80" s="8" t="n">
        <f aca="false">[1]418排序!H30</f>
        <v>23</v>
      </c>
      <c r="OQ80" s="8" t="n">
        <f aca="false">[1]418排序!I30</f>
        <v>2</v>
      </c>
      <c r="OR80" s="8" t="n">
        <f aca="false">[1]418排序!J30</f>
        <v>311</v>
      </c>
      <c r="OS80" s="8" t="n">
        <f aca="false">[1]418排序!K30</f>
        <v>2</v>
      </c>
      <c r="OT80" s="8" t="n">
        <f aca="false">[1]418排序!L30</f>
        <v>11089</v>
      </c>
      <c r="OU80" s="8" t="n">
        <f aca="false">[1]418排序!M30</f>
        <v>25348</v>
      </c>
      <c r="OV80" s="8" t="n">
        <f aca="false">[1]418排序!C95</f>
        <v>1482</v>
      </c>
      <c r="OW80" s="8" t="n">
        <f aca="false">[1]418排序!D95</f>
        <v>48</v>
      </c>
      <c r="OX80" s="8" t="n">
        <f aca="false">[1]418排序!E95</f>
        <v>81</v>
      </c>
      <c r="OY80" s="8" t="n">
        <f aca="false">[1]418排序!F95</f>
        <v>1</v>
      </c>
      <c r="OZ80" s="8" t="n">
        <f aca="false">[1]418排序!G95</f>
        <v>906</v>
      </c>
      <c r="PA80" s="8" t="n">
        <f aca="false">[1]418排序!H95</f>
        <v>495</v>
      </c>
      <c r="PB80" s="8" t="n">
        <f aca="false">[1]418排序!I95</f>
        <v>0</v>
      </c>
      <c r="PC80" s="8" t="n">
        <f aca="false">[1]418排序!J95</f>
        <v>37</v>
      </c>
      <c r="PD80" s="8" t="n">
        <f aca="false">[1]418排序!K95</f>
        <v>2</v>
      </c>
      <c r="PE80" s="8" t="n">
        <f aca="false">[1]418排序!L95</f>
        <v>51737</v>
      </c>
      <c r="PF80" s="8" t="n">
        <f aca="false">[1]418排序!M95</f>
        <v>1286</v>
      </c>
      <c r="PG80" s="2" t="n">
        <f aca="false">[1]418排序!C195</f>
        <v>78546</v>
      </c>
      <c r="PH80" s="2" t="n">
        <f aca="false">[1]418排序!D195</f>
        <v>4353</v>
      </c>
      <c r="PI80" s="2" t="n">
        <f aca="false">[1]418排序!E195</f>
        <v>1769</v>
      </c>
      <c r="PJ80" s="2" t="n">
        <f aca="false">[1]418排序!F195</f>
        <v>126</v>
      </c>
      <c r="PK80" s="2" t="n">
        <f aca="false">[1]418排序!G195</f>
        <v>8631</v>
      </c>
      <c r="PL80" s="2" t="n">
        <f aca="false">[1]418排序!H195</f>
        <v>68146</v>
      </c>
      <c r="PM80" s="2" t="n">
        <f aca="false">[1]418排序!I195</f>
        <v>1845</v>
      </c>
      <c r="PN80" s="2" t="n">
        <f aca="false">[1]418排序!J195</f>
        <v>931</v>
      </c>
      <c r="PO80" s="2" t="n">
        <f aca="false">[1]418排序!K195</f>
        <v>21</v>
      </c>
      <c r="PP80" s="2" t="n">
        <f aca="false">[1]418排序!L195</f>
        <v>558413</v>
      </c>
      <c r="PQ80" s="2" t="n">
        <f aca="false">[1]418排序!M195</f>
        <v>6621</v>
      </c>
      <c r="PR80" s="2" t="n">
        <f aca="false">[1]418排序!C188</f>
        <v>38</v>
      </c>
      <c r="PS80" s="2" t="n">
        <f aca="false">[1]418排序!D188</f>
        <v>5</v>
      </c>
      <c r="PT80" s="2" t="n">
        <f aca="false">[1]418排序!E188</f>
        <v>2</v>
      </c>
      <c r="PU80" s="2" t="n">
        <f aca="false">[1]418排序!F188</f>
        <v>0</v>
      </c>
      <c r="PV80" s="2" t="n">
        <f aca="false">[1]418排序!G188</f>
        <v>5</v>
      </c>
      <c r="PW80" s="2" t="n">
        <f aca="false">[1]418排序!H188</f>
        <v>31</v>
      </c>
      <c r="PX80" s="2" t="n">
        <f aca="false">[1]418排序!I188</f>
        <v>0</v>
      </c>
      <c r="PY80" s="2" t="n">
        <f aca="false">[1]418排序!J188</f>
        <v>2</v>
      </c>
      <c r="PZ80" s="2" t="n">
        <f aca="false">[1]418排序!K188</f>
        <v>0.1</v>
      </c>
      <c r="QA80" s="2" t="n">
        <f aca="false">[1]418排序!L188</f>
        <v>0</v>
      </c>
      <c r="QB80" s="2" t="n">
        <f aca="false">[1]418排序!M188</f>
        <v>0</v>
      </c>
      <c r="QC80" s="2" t="n">
        <f aca="false">[1]418排序!C103</f>
        <v>407</v>
      </c>
      <c r="QD80" s="2" t="n">
        <f aca="false">[1]418排序!D103</f>
        <v>5</v>
      </c>
      <c r="QE80" s="2" t="n">
        <f aca="false">[1]418排序!E103</f>
        <v>7</v>
      </c>
      <c r="QF80" s="2" t="n">
        <f aca="false">[1]418排序!F103</f>
        <v>0</v>
      </c>
      <c r="QG80" s="2" t="n">
        <f aca="false">[1]418排序!G103</f>
        <v>265</v>
      </c>
      <c r="QH80" s="2" t="n">
        <f aca="false">[1]418排序!H103</f>
        <v>135</v>
      </c>
      <c r="QI80" s="2" t="n">
        <f aca="false">[1]418排序!I103</f>
        <v>5</v>
      </c>
      <c r="QJ80" s="2" t="n">
        <f aca="false">[1]418排序!J103</f>
        <v>40</v>
      </c>
      <c r="QK80" s="2" t="n">
        <f aca="false">[1]418排序!K103</f>
        <v>0.7</v>
      </c>
      <c r="QL80" s="2" t="n">
        <f aca="false">[1]418排序!L103</f>
        <v>20500</v>
      </c>
      <c r="QM80" s="2" t="n">
        <f aca="false">[1]418排序!M103</f>
        <v>2009</v>
      </c>
      <c r="QN80" s="2" t="n">
        <f aca="false">[1]418排序!C110</f>
        <v>668</v>
      </c>
      <c r="QO80" s="2" t="n">
        <f aca="false">[1]418排序!D110</f>
        <v>5</v>
      </c>
      <c r="QP80" s="2" t="n">
        <f aca="false">[1]418排序!E110</f>
        <v>21</v>
      </c>
      <c r="QQ80" s="2" t="n">
        <f aca="false">[1]418排序!F110</f>
        <v>0</v>
      </c>
      <c r="QR80" s="2" t="n">
        <f aca="false">[1]418排序!G110</f>
        <v>86</v>
      </c>
      <c r="QS80" s="2" t="n">
        <f aca="false">[1]418排序!H110</f>
        <v>561</v>
      </c>
      <c r="QT80" s="2" t="n">
        <f aca="false">[1]418排序!I110</f>
        <v>30</v>
      </c>
      <c r="QU80" s="2" t="n">
        <f aca="false">[1]418排序!J110</f>
        <v>98</v>
      </c>
      <c r="QV80" s="2" t="n">
        <f aca="false">[1]418排序!K110</f>
        <v>3</v>
      </c>
      <c r="QW80" s="2" t="n">
        <f aca="false">[1]418排序!L110</f>
        <v>19185</v>
      </c>
      <c r="QX80" s="2" t="n">
        <f aca="false">[1]418排序!M110</f>
        <v>2811</v>
      </c>
      <c r="QY80" s="2" t="n">
        <f aca="false">[1]418排序!C98</f>
        <v>12982</v>
      </c>
      <c r="QZ80" s="2" t="n">
        <f aca="false">[1]418排序!D98</f>
        <v>224</v>
      </c>
      <c r="RA80" s="2" t="n">
        <f aca="false">[1]418排序!E98</f>
        <v>151</v>
      </c>
      <c r="RB80" s="2" t="n">
        <f aca="false">[1]418排序!F98</f>
        <v>9</v>
      </c>
      <c r="RC80" s="2" t="n">
        <f aca="false">[1]418排序!G98</f>
        <v>3126</v>
      </c>
      <c r="RD80" s="2" t="n">
        <f aca="false">[1]418排序!H98</f>
        <v>9705</v>
      </c>
      <c r="RE80" s="2" t="n">
        <f aca="false">[1]418排序!I98</f>
        <v>168</v>
      </c>
      <c r="RF80" s="2" t="n">
        <f aca="false">[1]418排序!J98</f>
        <v>1500</v>
      </c>
      <c r="RG80" s="2" t="n">
        <f aca="false">[1]418排序!K98</f>
        <v>17</v>
      </c>
      <c r="RH80" s="2" t="n">
        <f aca="false">[1]418排序!L98</f>
        <v>187250</v>
      </c>
      <c r="RI80" s="2" t="n">
        <f aca="false">[1]418排序!M98</f>
        <v>21634</v>
      </c>
      <c r="RJ80" s="2" t="n">
        <f aca="false">[1]418排序!C148</f>
        <v>402</v>
      </c>
      <c r="RK80" s="2" t="n">
        <f aca="false">[1]418排序!D148</f>
        <v>28</v>
      </c>
      <c r="RL80" s="2" t="n">
        <f aca="false">[1]418排序!E148</f>
        <v>2</v>
      </c>
      <c r="RM80" s="2" t="n">
        <f aca="false">[1]418排序!F148</f>
        <v>0</v>
      </c>
      <c r="RN80" s="2" t="n">
        <f aca="false">[1]418排序!G148</f>
        <v>69</v>
      </c>
      <c r="RO80" s="2" t="n">
        <f aca="false">[1]418排序!H148</f>
        <v>331</v>
      </c>
      <c r="RP80" s="2" t="n">
        <f aca="false">[1]418排序!I148</f>
        <v>0</v>
      </c>
      <c r="RQ80" s="2" t="n">
        <f aca="false">[1]418排序!J148</f>
        <v>79</v>
      </c>
      <c r="RR80" s="2" t="n">
        <f aca="false">[1]418排序!K148</f>
        <v>0.4</v>
      </c>
      <c r="RS80" s="2" t="n">
        <f aca="false">[1]418排序!L148</f>
        <v>17329</v>
      </c>
      <c r="RT80" s="2" t="n">
        <f aca="false">[1]418排序!M148</f>
        <v>3397</v>
      </c>
      <c r="RU80" s="2" t="n">
        <f aca="false">[1]418排序!C208</f>
        <v>1</v>
      </c>
      <c r="RV80" s="2" t="n">
        <f aca="false">[1]418排序!D208</f>
        <v>0</v>
      </c>
      <c r="RW80" s="2" t="n">
        <f aca="false">[1]418排序!E208</f>
        <v>0</v>
      </c>
      <c r="RX80" s="2" t="n">
        <f aca="false">[1]418排序!F208</f>
        <v>0</v>
      </c>
      <c r="RY80" s="2" t="n">
        <f aca="false">[1]418排序!G208</f>
        <v>0</v>
      </c>
      <c r="RZ80" s="2" t="n">
        <f aca="false">[1]418排序!H208</f>
        <v>1</v>
      </c>
      <c r="SA80" s="2" t="n">
        <f aca="false">[1]418排序!I208</f>
        <v>0</v>
      </c>
      <c r="SB80" s="2" t="n">
        <f aca="false">[1]418排序!J208</f>
        <v>0.03</v>
      </c>
      <c r="SC80" s="2" t="n">
        <f aca="false">[1]418排序!K208</f>
        <v>0</v>
      </c>
      <c r="SD80" s="2" t="n">
        <f aca="false">[1]418排序!L208</f>
        <v>0</v>
      </c>
      <c r="SE80" s="2" t="n">
        <f aca="false">[1]418排序!M208</f>
        <v>0</v>
      </c>
      <c r="SF80" s="2" t="n">
        <f aca="false">[1]418排序!C146</f>
        <v>1069</v>
      </c>
      <c r="SG80" s="2" t="n">
        <f aca="false">[1]418排序!D146</f>
        <v>50</v>
      </c>
      <c r="SH80" s="2" t="n">
        <f aca="false">[1]418排序!E146</f>
        <v>6</v>
      </c>
      <c r="SI80" s="2" t="n">
        <f aca="false">[1]418排序!F146</f>
        <v>2</v>
      </c>
      <c r="SJ80" s="2" t="n">
        <f aca="false">[1]418排序!G146</f>
        <v>176</v>
      </c>
      <c r="SK80" s="2" t="n">
        <f aca="false">[1]418排序!H146</f>
        <v>887</v>
      </c>
      <c r="SL80" s="2" t="n">
        <f aca="false">[1]418排序!I146</f>
        <v>3</v>
      </c>
      <c r="SM80" s="2" t="n">
        <f aca="false">[1]418排序!J146</f>
        <v>209</v>
      </c>
      <c r="SN80" s="2" t="n">
        <f aca="false">[1]418排序!K146</f>
        <v>1</v>
      </c>
      <c r="SO80" s="2" t="n">
        <f aca="false">[1]418排序!L146</f>
        <v>0</v>
      </c>
      <c r="SP80" s="2" t="n">
        <f aca="false">[1]418排序!M146</f>
        <v>0</v>
      </c>
      <c r="SQ80" s="2" t="n">
        <f aca="false">[1]418排序!C197</f>
        <v>6302</v>
      </c>
      <c r="SR80" s="2" t="n">
        <f aca="false">[1]418排序!D197</f>
        <v>477</v>
      </c>
      <c r="SS80" s="2" t="n">
        <f aca="false">[1]418排序!E197</f>
        <v>37</v>
      </c>
      <c r="ST80" s="2" t="n">
        <f aca="false">[1]418排序!F197</f>
        <v>2</v>
      </c>
      <c r="SU80" s="2" t="n">
        <f aca="false">[1]418排序!G197</f>
        <v>1188</v>
      </c>
      <c r="SV80" s="2" t="n">
        <f aca="false">[1]418排序!H197</f>
        <v>5077</v>
      </c>
      <c r="SW80" s="2" t="n">
        <f aca="false">[1]418排序!I197</f>
        <v>1</v>
      </c>
      <c r="SX80" s="2" t="n">
        <f aca="false">[1]418排序!J197</f>
        <v>637</v>
      </c>
      <c r="SY80" s="2" t="n">
        <f aca="false">[1]418排序!K197</f>
        <v>4</v>
      </c>
      <c r="SZ80" s="2" t="n">
        <f aca="false">[1]418排序!L197</f>
        <v>767000</v>
      </c>
      <c r="TA80" s="2" t="n">
        <f aca="false">[1]418排序!M197</f>
        <v>77550</v>
      </c>
      <c r="TB80" s="2" t="n">
        <f aca="false">[1]418排序!C106</f>
        <v>1658</v>
      </c>
      <c r="TC80" s="2" t="n">
        <f aca="false">[1]418排序!D106</f>
        <v>134</v>
      </c>
      <c r="TD80" s="2" t="n">
        <f aca="false">[1]418排序!E106</f>
        <v>5</v>
      </c>
      <c r="TE80" s="2" t="n">
        <f aca="false">[1]418排序!F106</f>
        <v>2</v>
      </c>
      <c r="TF80" s="2" t="n">
        <f aca="false">[1]418排序!G106</f>
        <v>258</v>
      </c>
      <c r="TG80" s="2" t="n">
        <f aca="false">[1]418排序!H106</f>
        <v>1395</v>
      </c>
      <c r="TH80" s="2" t="n">
        <f aca="false">[1]418排序!I106</f>
        <v>32</v>
      </c>
      <c r="TI80" s="2" t="n">
        <f aca="false">[1]418排序!J106</f>
        <v>388</v>
      </c>
      <c r="TJ80" s="2" t="n">
        <f aca="false">[1]418排序!K106</f>
        <v>1</v>
      </c>
      <c r="TK80" s="2" t="n">
        <f aca="false">[1]418排序!L106</f>
        <v>0</v>
      </c>
      <c r="TL80" s="2" t="n">
        <f aca="false">[1]418排序!M106</f>
        <v>0</v>
      </c>
      <c r="TM80" s="2" t="n">
        <f aca="false">[1]418排序!C80</f>
        <v>2224</v>
      </c>
      <c r="TN80" s="2" t="n">
        <f aca="false">[1]418排序!D80</f>
        <v>17</v>
      </c>
      <c r="TO80" s="2" t="n">
        <f aca="false">[1]418排序!E80</f>
        <v>108</v>
      </c>
      <c r="TP80" s="2" t="n">
        <f aca="false">[1]418排序!F80</f>
        <v>3</v>
      </c>
      <c r="TQ80" s="2" t="n">
        <f aca="false">[1]418排序!G80</f>
        <v>269</v>
      </c>
      <c r="TR80" s="2" t="n">
        <f aca="false">[1]418排序!H80</f>
        <v>1847</v>
      </c>
      <c r="TS80" s="2" t="n">
        <f aca="false">[1]418排序!I80</f>
        <v>71</v>
      </c>
      <c r="TT80" s="2" t="n">
        <f aca="false">[1]418排序!J80</f>
        <v>213</v>
      </c>
      <c r="TU80" s="2" t="n">
        <f aca="false">[1]418排序!K80</f>
        <v>10</v>
      </c>
      <c r="TV80" s="2" t="n">
        <f aca="false">[1]418排序!L80</f>
        <v>50771</v>
      </c>
      <c r="TW80" s="2" t="n">
        <f aca="false">[1]418排序!M80</f>
        <v>4871</v>
      </c>
      <c r="TX80" s="2" t="n">
        <f aca="false">[1]418排序!C51</f>
        <v>750</v>
      </c>
      <c r="TY80" s="2" t="n">
        <f aca="false">[1]418排序!D51</f>
        <v>15</v>
      </c>
      <c r="TZ80" s="2" t="n">
        <f aca="false">[1]418排序!E51</f>
        <v>12</v>
      </c>
      <c r="UA80" s="2" t="n">
        <f aca="false">[1]418排序!F51</f>
        <v>0</v>
      </c>
      <c r="UB80" s="2" t="n">
        <f aca="false">[1]418排序!G51</f>
        <v>77</v>
      </c>
      <c r="UC80" s="2" t="n">
        <f aca="false">[1]418排序!H51</f>
        <v>661</v>
      </c>
      <c r="UD80" s="2" t="n">
        <f aca="false">[1]418排序!I51</f>
        <v>8</v>
      </c>
      <c r="UE80" s="2" t="n">
        <f aca="false">[1]418排序!J51</f>
        <v>621</v>
      </c>
      <c r="UF80" s="2" t="n">
        <f aca="false">[1]418排序!K51</f>
        <v>10</v>
      </c>
      <c r="UG80" s="2" t="n">
        <f aca="false">[1]418排序!L51</f>
        <v>29075</v>
      </c>
      <c r="UH80" s="2" t="n">
        <f aca="false">[1]418排序!M51</f>
        <v>24081</v>
      </c>
      <c r="UT80" s="2" t="n">
        <f aca="false">[1]418排序!C17</f>
        <v>1838</v>
      </c>
      <c r="UU80" s="2" t="n">
        <f aca="false">[1]418排序!D17</f>
        <v>266</v>
      </c>
      <c r="UV80" s="2" t="n">
        <f aca="false">[1]418排序!E17</f>
        <v>75</v>
      </c>
      <c r="UW80" s="2" t="n">
        <f aca="false">[1]418排序!F17</f>
        <v>15</v>
      </c>
      <c r="UX80" s="2" t="n">
        <f aca="false">[1]418排序!G17</f>
        <v>58</v>
      </c>
      <c r="UY80" s="2" t="n">
        <f aca="false">[1]418排序!H17</f>
        <v>1705</v>
      </c>
      <c r="UZ80" s="2" t="n">
        <f aca="false">[1]418排序!I17</f>
        <v>1</v>
      </c>
      <c r="VA80" s="2" t="n">
        <f aca="false">[1]418排序!J17</f>
        <v>11</v>
      </c>
      <c r="VB80" s="2" t="n">
        <f aca="false">[1]418排序!K17</f>
        <v>0.5</v>
      </c>
      <c r="VC80" s="2" t="n">
        <f aca="false">[1]418排序!L17</f>
        <v>19193</v>
      </c>
      <c r="VD80" s="2" t="n">
        <f aca="false">[1]418排序!M17</f>
        <v>117</v>
      </c>
      <c r="VE80" s="2" t="n">
        <f aca="false">[1]418排序!C2</f>
        <v>906</v>
      </c>
      <c r="VF80" s="2" t="n">
        <f aca="false">[1]418排序!D2</f>
        <v>66</v>
      </c>
      <c r="VG80" s="2" t="n">
        <f aca="false">[1]418排序!E2</f>
        <v>30</v>
      </c>
      <c r="VH80" s="2" t="n">
        <f aca="false">[1]418排序!F2</f>
        <v>0</v>
      </c>
      <c r="VI80" s="2" t="n">
        <f aca="false">[1]418排序!G2</f>
        <v>99</v>
      </c>
      <c r="VJ80" s="2" t="n">
        <f aca="false">[1]418排序!H2</f>
        <v>777</v>
      </c>
      <c r="VK80" s="2" t="n">
        <f aca="false">[1]418排序!I2</f>
        <v>0</v>
      </c>
      <c r="VL80" s="2" t="n">
        <f aca="false">[1]418排序!J2</f>
        <v>23</v>
      </c>
      <c r="VM80" s="2" t="n">
        <f aca="false">[1]418排序!K2</f>
        <v>0.8</v>
      </c>
      <c r="VN80" s="2" t="n">
        <f aca="false">[1]418排序!L2</f>
        <v>0</v>
      </c>
      <c r="VO80" s="2" t="n">
        <f aca="false">[1]418排序!M2</f>
        <v>0</v>
      </c>
      <c r="VP80" s="2" t="n">
        <f aca="false">[1]418排序!C181</f>
        <v>244</v>
      </c>
      <c r="VQ80" s="2" t="n">
        <f aca="false">[1]418排序!D181</f>
        <v>6</v>
      </c>
      <c r="VR80" s="2" t="n">
        <f aca="false">[1]418排序!E181</f>
        <v>7</v>
      </c>
      <c r="VS80" s="2" t="n">
        <f aca="false">[1]418排序!F181</f>
        <v>0</v>
      </c>
      <c r="VT80" s="2" t="n">
        <f aca="false">[1]418排序!G181</f>
        <v>77</v>
      </c>
      <c r="VU80" s="2" t="n">
        <f aca="false">[1]418排序!H181</f>
        <v>160</v>
      </c>
      <c r="VV80" s="2" t="n">
        <f aca="false">[1]418排序!I181</f>
        <v>1</v>
      </c>
      <c r="VW80" s="2" t="n">
        <f aca="false">[1]418排序!J181</f>
        <v>11</v>
      </c>
      <c r="VX80" s="2" t="n">
        <f aca="false">[1]418排序!K181</f>
        <v>0.3</v>
      </c>
      <c r="VY80" s="2" t="n">
        <f aca="false">[1]418排序!L181</f>
        <v>4768</v>
      </c>
      <c r="VZ80" s="2" t="n">
        <f aca="false">[1]418排序!M181</f>
        <v>223</v>
      </c>
      <c r="WA80" s="2" t="n">
        <f aca="false">[1]418排序!C119</f>
        <v>28</v>
      </c>
      <c r="WB80" s="2" t="n">
        <f aca="false">[1]418排序!D119</f>
        <v>3</v>
      </c>
      <c r="WC80" s="2" t="n">
        <f aca="false">[1]418排序!E119</f>
        <v>0</v>
      </c>
      <c r="WD80" s="2" t="n">
        <f aca="false">[1]418排序!F119</f>
        <v>0</v>
      </c>
      <c r="WE80" s="2" t="n">
        <f aca="false">[1]418排序!G119</f>
        <v>16</v>
      </c>
      <c r="WF80" s="2" t="n">
        <f aca="false">[1]418排序!H119</f>
        <v>12</v>
      </c>
      <c r="WG80" s="2" t="n">
        <f aca="false">[1]418排序!I119</f>
        <v>0</v>
      </c>
      <c r="WH80" s="2" t="n">
        <f aca="false">[1]418排序!J119</f>
        <v>52</v>
      </c>
      <c r="WI80" s="2" t="n">
        <f aca="false">[1]418排序!K119</f>
        <v>0</v>
      </c>
      <c r="WJ80" s="2" t="n">
        <f aca="false">[1]418排序!L119</f>
        <v>3497</v>
      </c>
      <c r="WK80" s="2" t="n">
        <f aca="false">[1]418排序!M119</f>
        <v>6469</v>
      </c>
      <c r="WL80" s="2" t="n">
        <f aca="false">[1]418排序!C137</f>
        <v>30</v>
      </c>
      <c r="WM80" s="2" t="n">
        <f aca="false">[1]418排序!D137</f>
        <v>14</v>
      </c>
      <c r="WN80" s="2" t="n">
        <f aca="false">[1]418排序!E137</f>
        <v>0</v>
      </c>
      <c r="WO80" s="2" t="n">
        <f aca="false">[1]418排序!F137</f>
        <v>0</v>
      </c>
      <c r="WP80" s="2" t="n">
        <f aca="false">[1]418排序!G137</f>
        <v>2</v>
      </c>
      <c r="WQ80" s="2" t="n">
        <f aca="false">[1]418排序!H137</f>
        <v>28</v>
      </c>
      <c r="WR80" s="2" t="n">
        <f aca="false">[1]418排序!I137</f>
        <v>0</v>
      </c>
      <c r="WS80" s="2" t="n">
        <f aca="false">[1]418排序!J137</f>
        <v>1</v>
      </c>
      <c r="WT80" s="2" t="n">
        <f aca="false">[1]418排序!K137</f>
        <v>0</v>
      </c>
      <c r="WU80" s="2" t="n">
        <f aca="false">[1]418排序!L137</f>
        <v>15800</v>
      </c>
      <c r="WV80" s="2" t="n">
        <f aca="false">[1]418排序!M137</f>
        <v>542</v>
      </c>
      <c r="WW80" s="2" t="n">
        <f aca="false">[1]418排序!C24</f>
        <v>5</v>
      </c>
      <c r="WX80" s="2" t="n">
        <f aca="false">[1]418排序!D24</f>
        <v>0</v>
      </c>
      <c r="WY80" s="2" t="n">
        <f aca="false">[1]418排序!E24</f>
        <v>0</v>
      </c>
      <c r="WZ80" s="2" t="n">
        <f aca="false">[1]418排序!F24</f>
        <v>0</v>
      </c>
      <c r="XA80" s="2" t="n">
        <f aca="false">[1]418排序!G24</f>
        <v>2</v>
      </c>
      <c r="XB80" s="2" t="n">
        <f aca="false">[1]418排序!H24</f>
        <v>3</v>
      </c>
      <c r="XC80" s="2" t="n">
        <f aca="false">[1]418排序!I24</f>
        <v>0</v>
      </c>
      <c r="XD80" s="2" t="n">
        <f aca="false">[1]418排序!J24</f>
        <v>6</v>
      </c>
      <c r="XE80" s="2" t="n">
        <f aca="false">[1]418排序!K24</f>
        <v>0</v>
      </c>
      <c r="XF80" s="2" t="n">
        <f aca="false">[1]418排序!L24</f>
        <v>7913</v>
      </c>
      <c r="XG80" s="2" t="n">
        <f aca="false">[1]418排序!M24</f>
        <v>10255</v>
      </c>
      <c r="XH80" s="2" t="n">
        <f aca="false">[1]418排序!C104</f>
        <v>1546</v>
      </c>
      <c r="XI80" s="2" t="n">
        <f aca="false">[1]418排序!D104</f>
        <v>144</v>
      </c>
      <c r="XJ80" s="2" t="n">
        <f aca="false">[1]418排序!E104</f>
        <v>17</v>
      </c>
      <c r="XK80" s="2" t="n">
        <f aca="false">[1]418排序!F104</f>
        <v>0</v>
      </c>
      <c r="XL80" s="2" t="n">
        <f aca="false">[1]418排序!G104</f>
        <v>347</v>
      </c>
      <c r="XM80" s="2" t="n">
        <f aca="false">[1]418排序!H104</f>
        <v>1182</v>
      </c>
      <c r="XN80" s="2" t="n">
        <f aca="false">[1]418排序!I104</f>
        <v>22</v>
      </c>
      <c r="XO80" s="2" t="n">
        <f aca="false">[1]418排序!J104</f>
        <v>82</v>
      </c>
      <c r="XP80" s="2" t="n">
        <f aca="false">[1]418排序!K104</f>
        <v>0.9</v>
      </c>
      <c r="XQ80" s="2" t="n">
        <f aca="false">[1]418排序!L104</f>
        <v>85735</v>
      </c>
      <c r="XR80" s="2" t="n">
        <f aca="false">[1]418排序!M104</f>
        <v>4566</v>
      </c>
      <c r="XS80" s="2" t="n">
        <f aca="false">[1]418排序!C203</f>
        <v>1405</v>
      </c>
      <c r="XT80" s="2" t="n">
        <f aca="false">[1]418排序!D203</f>
        <v>56</v>
      </c>
      <c r="XU80" s="2" t="n">
        <f aca="false">[1]418排序!E203</f>
        <v>4</v>
      </c>
      <c r="XV80" s="2" t="n">
        <f aca="false">[1]418排序!F203</f>
        <v>0</v>
      </c>
      <c r="XW80" s="2" t="n">
        <f aca="false">[1]418排序!G203</f>
        <v>156</v>
      </c>
      <c r="XX80" s="2" t="n">
        <f aca="false">[1]418排序!H203</f>
        <v>1245</v>
      </c>
      <c r="XY80" s="2" t="n">
        <f aca="false">[1]418排序!I203</f>
        <v>8</v>
      </c>
      <c r="XZ80" s="2" t="n">
        <f aca="false">[1]418排序!J203</f>
        <v>42</v>
      </c>
      <c r="YA80" s="2" t="n">
        <f aca="false">[1]418排序!K203</f>
        <v>0.1</v>
      </c>
      <c r="YB80" s="2" t="n">
        <f aca="false">[1]418排序!L203</f>
        <v>136000</v>
      </c>
      <c r="YC80" s="2" t="n">
        <f aca="false">[1]418排序!M203</f>
        <v>4063</v>
      </c>
      <c r="YZ80" s="2" t="n">
        <f aca="false">[1]418排序!C107</f>
        <v>489</v>
      </c>
      <c r="ZA80" s="2" t="n">
        <f aca="false">[1]418排序!D107</f>
        <v>23</v>
      </c>
      <c r="ZB80" s="2" t="n">
        <f aca="false">[1]418排序!E107</f>
        <v>5</v>
      </c>
      <c r="ZC80" s="2" t="n">
        <f aca="false">[1]418排序!F107</f>
        <v>0</v>
      </c>
      <c r="ZD80" s="2" t="n">
        <f aca="false">[1]418排序!G107</f>
        <v>114</v>
      </c>
      <c r="ZE80" s="2" t="n">
        <f aca="false">[1]418排序!H107</f>
        <v>370</v>
      </c>
      <c r="ZF80" s="2" t="n">
        <f aca="false">[1]418排序!I107</f>
        <v>5</v>
      </c>
      <c r="ZG80" s="2" t="n">
        <f aca="false">[1]418排序!J107</f>
        <v>75</v>
      </c>
      <c r="ZH80" s="2" t="n">
        <f aca="false">[1]418排序!K107</f>
        <v>0.8</v>
      </c>
      <c r="ZI80" s="2" t="n">
        <f aca="false">[1]418排序!L107</f>
        <v>26147</v>
      </c>
      <c r="ZJ80" s="2" t="n">
        <f aca="false">[1]418排序!M107</f>
        <v>4008</v>
      </c>
      <c r="ZK80" s="2" t="n">
        <f aca="false">[1]418排序!C200</f>
        <v>4662</v>
      </c>
      <c r="ZL80" s="2" t="n">
        <f aca="false">[1]418排序!D200</f>
        <v>501</v>
      </c>
      <c r="ZM80" s="2" t="n">
        <f aca="false">[1]418排序!E200</f>
        <v>125</v>
      </c>
      <c r="ZN80" s="2" t="n">
        <f aca="false">[1]418排序!F200</f>
        <v>9</v>
      </c>
      <c r="ZO80" s="2" t="n">
        <f aca="false">[1]418排序!G200</f>
        <v>246</v>
      </c>
      <c r="ZP80" s="2" t="n">
        <f aca="false">[1]418排序!H200</f>
        <v>4291</v>
      </c>
      <c r="ZQ80" s="2" t="n">
        <f aca="false">[1]418排序!I200</f>
        <v>45</v>
      </c>
      <c r="ZR80" s="2" t="n">
        <f aca="false">[1]418排序!J200</f>
        <v>107</v>
      </c>
      <c r="ZS80" s="2" t="n">
        <f aca="false">[1]418排序!K200</f>
        <v>3</v>
      </c>
      <c r="ZT80" s="2" t="n">
        <f aca="false">[1]418排序!L200</f>
        <v>47096</v>
      </c>
      <c r="ZU80" s="2" t="n">
        <f aca="false">[1]418排序!M200</f>
        <v>1077</v>
      </c>
      <c r="ZV80" s="2" t="n">
        <f aca="false">[1]418排序!C19</f>
        <v>4779</v>
      </c>
      <c r="ZW80" s="2" t="n">
        <f aca="false">[1]418排序!D19</f>
        <v>575</v>
      </c>
      <c r="ZX80" s="2" t="n">
        <f aca="false">[1]418排序!E19</f>
        <v>42</v>
      </c>
      <c r="ZY80" s="2" t="n">
        <f aca="false">[1]418排序!F19</f>
        <v>2</v>
      </c>
      <c r="ZZ80" s="2" t="n">
        <f aca="false">[1]418排序!G19</f>
        <v>342</v>
      </c>
      <c r="AAA80" s="2" t="n">
        <f aca="false">[1]418排序!H19</f>
        <v>4395</v>
      </c>
      <c r="AAB80" s="2" t="n">
        <f aca="false">[1]418排序!I19</f>
        <v>65</v>
      </c>
      <c r="AAC80" s="2" t="n">
        <f aca="false">[1]418排序!J19</f>
        <v>506</v>
      </c>
      <c r="AAD80" s="2" t="n">
        <f aca="false">[1]418排序!K19</f>
        <v>4</v>
      </c>
      <c r="AAE80" s="2" t="n">
        <f aca="false">[1]418排序!L19</f>
        <v>86813</v>
      </c>
      <c r="AAF80" s="2" t="n">
        <f aca="false">[1]418排序!M19</f>
        <v>9187</v>
      </c>
      <c r="AAG80" s="2" t="n">
        <f aca="false">[1]418排序!C76</f>
        <v>370</v>
      </c>
      <c r="AAH80" s="2" t="n">
        <f aca="false">[1]418排序!D76</f>
        <v>22</v>
      </c>
      <c r="AAI80" s="2" t="n">
        <f aca="false">[1]418排序!E76</f>
        <v>3</v>
      </c>
      <c r="AAJ80" s="2" t="n">
        <f aca="false">[1]418排序!F76</f>
        <v>0</v>
      </c>
      <c r="AAK80" s="2" t="n">
        <f aca="false">[1]418排序!G76</f>
        <v>79</v>
      </c>
      <c r="AAL80" s="2" t="n">
        <f aca="false">[1]418排序!H76</f>
        <v>288</v>
      </c>
      <c r="AAM80" s="2" t="n">
        <f aca="false">[1]418排序!I76</f>
        <v>6</v>
      </c>
      <c r="AAN80" s="2" t="n">
        <f aca="false">[1]418排序!J76</f>
        <v>93</v>
      </c>
      <c r="AAO80" s="2" t="n">
        <f aca="false">[1]418排序!K76</f>
        <v>0.8</v>
      </c>
      <c r="AAP80" s="2" t="n">
        <f aca="false">[1]418排序!L76</f>
        <v>5027</v>
      </c>
      <c r="AAQ80" s="2" t="n">
        <f aca="false">[1]418排序!M76</f>
        <v>1260</v>
      </c>
      <c r="AAR80" s="2" t="n">
        <f aca="false">[1]418排序!C14</f>
        <v>1340</v>
      </c>
      <c r="AAS80" s="2" t="n">
        <f aca="false">[1]418排序!D14</f>
        <v>57</v>
      </c>
      <c r="AAT80" s="2" t="n">
        <f aca="false">[1]418排序!E14</f>
        <v>15</v>
      </c>
      <c r="AAU80" s="2" t="n">
        <f aca="false">[1]418排序!F14</f>
        <v>0</v>
      </c>
      <c r="AAV80" s="2" t="n">
        <f aca="false">[1]418排序!G14</f>
        <v>528</v>
      </c>
      <c r="AAW80" s="2" t="n">
        <f aca="false">[1]418排序!H14</f>
        <v>797</v>
      </c>
      <c r="AAX80" s="2" t="n">
        <f aca="false">[1]418排序!I14</f>
        <v>26</v>
      </c>
      <c r="AAY80" s="2" t="n">
        <f aca="false">[1]418排序!J14</f>
        <v>132</v>
      </c>
      <c r="AAZ80" s="2" t="n">
        <f aca="false">[1]418排序!K14</f>
        <v>1</v>
      </c>
      <c r="ABA80" s="2" t="n">
        <f aca="false">[1]418排序!L14</f>
        <v>86607</v>
      </c>
      <c r="ABB80" s="2" t="n">
        <f aca="false">[1]418排序!M14</f>
        <v>8542</v>
      </c>
      <c r="ABC80" s="2" t="n">
        <f aca="false">[1]418排序!C10</f>
        <v>1201</v>
      </c>
      <c r="ABD80" s="2" t="n">
        <f aca="false">[1]418排序!D10</f>
        <v>42</v>
      </c>
      <c r="ABE80" s="2" t="n">
        <f aca="false">[1]418排序!E10</f>
        <v>19</v>
      </c>
      <c r="ABF80" s="2" t="n">
        <f aca="false">[1]418排序!F10</f>
        <v>1</v>
      </c>
      <c r="ABG80" s="2" t="n">
        <f aca="false">[1]418排序!G10</f>
        <v>402</v>
      </c>
      <c r="ABH80" s="2" t="n">
        <f aca="false">[1]418排序!H10</f>
        <v>780</v>
      </c>
      <c r="ABI80" s="2" t="n">
        <f aca="false">[1]418排序!I10</f>
        <v>30</v>
      </c>
      <c r="ABJ80" s="2" t="n">
        <f aca="false">[1]418排序!J10</f>
        <v>405</v>
      </c>
      <c r="ABK80" s="2" t="n">
        <f aca="false">[1]418排序!K10</f>
        <v>6</v>
      </c>
      <c r="ABL80" s="2" t="n">
        <f aca="false">[1]418排序!L10</f>
        <v>10793</v>
      </c>
      <c r="ABM80" s="2" t="n">
        <f aca="false">[1]418排序!M10</f>
        <v>3642</v>
      </c>
      <c r="ABN80" s="2" t="n">
        <f aca="false">[1]418排序!C127</f>
        <v>2264</v>
      </c>
      <c r="ABO80" s="2" t="n">
        <f aca="false">[1]418排序!D127</f>
        <v>110</v>
      </c>
      <c r="ABP80" s="2" t="n">
        <f aca="false">[1]418排序!E127</f>
        <v>56</v>
      </c>
      <c r="ABQ80" s="2" t="n">
        <f aca="false">[1]418排序!F127</f>
        <v>2</v>
      </c>
      <c r="ABR80" s="2" t="n">
        <f aca="false">[1]418排序!G127</f>
        <v>276</v>
      </c>
      <c r="ABS80" s="2" t="n">
        <f aca="false">[1]418排序!H127</f>
        <v>1932</v>
      </c>
      <c r="ABT80" s="2" t="n">
        <f aca="false">[1]418排序!I127</f>
        <v>80</v>
      </c>
      <c r="ABU80" s="2" t="n">
        <f aca="false">[1]418排序!J127</f>
        <v>561</v>
      </c>
      <c r="ABV80" s="2" t="n">
        <f aca="false">[1]418排序!K127</f>
        <v>14</v>
      </c>
      <c r="ABW80" s="2" t="n">
        <f aca="false">[1]418排序!L127</f>
        <v>9848</v>
      </c>
      <c r="ABX80" s="2" t="n">
        <f aca="false">[1]418排序!M127</f>
        <v>2441</v>
      </c>
      <c r="ABY80" s="2" t="n">
        <f aca="false">[1]418排序!C114</f>
        <v>1149</v>
      </c>
      <c r="ABZ80" s="2" t="n">
        <f aca="false">[1]418排序!D114</f>
        <v>21</v>
      </c>
      <c r="ACA80" s="2" t="n">
        <f aca="false">[1]418排序!E114</f>
        <v>33</v>
      </c>
      <c r="ACB80" s="2" t="n">
        <f aca="false">[1]418排序!F114</f>
        <v>1</v>
      </c>
      <c r="ACC80" s="2" t="n">
        <f aca="false">[1]418排序!G114</f>
        <v>210</v>
      </c>
      <c r="ACD80" s="2" t="n">
        <f aca="false">[1]418排序!H114</f>
        <v>906</v>
      </c>
      <c r="ACE80" s="2" t="n">
        <f aca="false">[1]418排序!I114</f>
        <v>14</v>
      </c>
      <c r="ACF80" s="2" t="n">
        <f aca="false">[1]418排序!J114</f>
        <v>422</v>
      </c>
      <c r="ACG80" s="2" t="n">
        <f aca="false">[1]418排序!K114</f>
        <v>12</v>
      </c>
      <c r="ACH80" s="2" t="n">
        <f aca="false">[1]418排序!L114</f>
        <v>53101</v>
      </c>
      <c r="ACI80" s="2" t="n">
        <f aca="false">[1]418排序!M114</f>
        <v>19506</v>
      </c>
      <c r="ACJ80" s="2" t="n">
        <f aca="false">[1]418排序!C64</f>
        <v>1459</v>
      </c>
      <c r="ACK80" s="2" t="n">
        <f aca="false">[1]418排序!D64</f>
        <v>25</v>
      </c>
      <c r="ACL80" s="2" t="n">
        <f aca="false">[1]418排序!E64</f>
        <v>38</v>
      </c>
      <c r="ACM80" s="2" t="n">
        <f aca="false">[1]418排序!F64</f>
        <v>2</v>
      </c>
      <c r="ACN80" s="2" t="n">
        <f aca="false">[1]418排序!G64</f>
        <v>145</v>
      </c>
      <c r="ACO80" s="2" t="n">
        <f aca="false">[1]418排序!H64</f>
        <v>1276</v>
      </c>
      <c r="ACP80" s="2" t="n">
        <f aca="false">[1]418排序!I64</f>
        <v>11</v>
      </c>
      <c r="ACQ80" s="2" t="n">
        <f aca="false">[1]418排序!J64</f>
        <v>1100</v>
      </c>
      <c r="ACR80" s="2" t="n">
        <f aca="false">[1]418排序!K64</f>
        <v>29</v>
      </c>
      <c r="ACS80" s="2" t="n">
        <f aca="false">[1]418排序!L64</f>
        <v>37594</v>
      </c>
      <c r="ACT80" s="2" t="n">
        <f aca="false">[1]418排序!M64</f>
        <v>28340</v>
      </c>
      <c r="ACU80" s="2" t="n">
        <f aca="false">[1]418排序!C109</f>
        <v>682</v>
      </c>
      <c r="ACV80" s="2" t="n">
        <f aca="false">[1]418排序!D109</f>
        <v>7</v>
      </c>
      <c r="ACW80" s="2" t="n">
        <f aca="false">[1]418排序!E109</f>
        <v>5</v>
      </c>
      <c r="ACX80" s="2" t="n">
        <f aca="false">[1]418排序!F109</f>
        <v>0</v>
      </c>
      <c r="ACY80" s="2" t="n">
        <f aca="false">[1]418排序!G109</f>
        <v>88</v>
      </c>
      <c r="ACZ80" s="2" t="n">
        <f aca="false">[1]418排序!H109</f>
        <v>589</v>
      </c>
      <c r="ADA80" s="2" t="n">
        <f aca="false">[1]418排序!I109</f>
        <v>5</v>
      </c>
      <c r="ADB80" s="2" t="n">
        <f aca="false">[1]418排序!J109</f>
        <v>362</v>
      </c>
      <c r="ADC80" s="2" t="n">
        <f aca="false">[1]418排序!K109</f>
        <v>3</v>
      </c>
      <c r="ADD80" s="2" t="n">
        <f aca="false">[1]418排序!L109</f>
        <v>32837</v>
      </c>
      <c r="ADE80" s="2" t="n">
        <f aca="false">[1]418排序!M109</f>
        <v>17409</v>
      </c>
      <c r="ADF80" s="2" t="n">
        <f aca="false">[1]418排序!C52</f>
        <v>6499</v>
      </c>
      <c r="ADG80" s="2" t="n">
        <f aca="false">[1]418排序!D52</f>
        <v>66</v>
      </c>
      <c r="ADH80" s="2" t="n">
        <f aca="false">[1]418排序!E52</f>
        <v>173</v>
      </c>
      <c r="ADI80" s="2" t="n">
        <f aca="false">[1]418排序!F52</f>
        <v>4</v>
      </c>
      <c r="ADJ80" s="2" t="n">
        <f aca="false">[1]418排序!G52</f>
        <v>1174</v>
      </c>
      <c r="ADK80" s="2" t="n">
        <f aca="false">[1]418排序!H52</f>
        <v>5152</v>
      </c>
      <c r="ADL80" s="2" t="n">
        <f aca="false">[1]418排序!I52</f>
        <v>82</v>
      </c>
      <c r="ADM80" s="2" t="n">
        <f aca="false">[1]418排序!J52</f>
        <v>607</v>
      </c>
      <c r="ADN80" s="2" t="n">
        <f aca="false">[1]418排序!K52</f>
        <v>16</v>
      </c>
      <c r="ADO80" s="2" t="n">
        <f aca="false">[1]418排序!L52</f>
        <v>154307</v>
      </c>
      <c r="ADP80" s="2" t="n">
        <f aca="false">[1]418排序!M52</f>
        <v>14409</v>
      </c>
      <c r="ADQ80" s="2" t="n">
        <f aca="false">[1]418排序!C175</f>
        <v>1049</v>
      </c>
      <c r="ADR80" s="2" t="n">
        <f aca="false">[1]418排序!D175</f>
        <v>72</v>
      </c>
      <c r="ADS80" s="2" t="n">
        <f aca="false">[1]418排序!E175</f>
        <v>9</v>
      </c>
      <c r="ADT80" s="2" t="n">
        <f aca="false">[1]418排序!F175</f>
        <v>1</v>
      </c>
      <c r="ADU80" s="2" t="n">
        <f aca="false">[1]418排序!G175</f>
        <v>175</v>
      </c>
      <c r="ADV80" s="2" t="n">
        <f aca="false">[1]418排序!H175</f>
        <v>865</v>
      </c>
      <c r="ADW80" s="2" t="n">
        <f aca="false">[1]418排序!I175</f>
        <v>5</v>
      </c>
      <c r="ADX80" s="2" t="n">
        <f aca="false">[1]418排序!J175</f>
        <v>192</v>
      </c>
      <c r="ADY80" s="2" t="n">
        <f aca="false">[1]418排序!K175</f>
        <v>2</v>
      </c>
      <c r="ADZ80" s="2" t="n">
        <f aca="false">[1]418排序!L175</f>
        <v>37732</v>
      </c>
      <c r="AEA80" s="2" t="n">
        <f aca="false">[1]418排序!M175</f>
        <v>6911</v>
      </c>
      <c r="AEB80" s="2" t="n">
        <f aca="false">[1]418排序!C90</f>
        <v>1763</v>
      </c>
      <c r="AEC80" s="2" t="n">
        <f aca="false">[1]418排序!D90</f>
        <v>111</v>
      </c>
      <c r="AED80" s="2" t="n">
        <f aca="false">[1]418排序!E90</f>
        <v>156</v>
      </c>
      <c r="AEE80" s="2" t="n">
        <f aca="false">[1]418排序!F90</f>
        <v>14</v>
      </c>
      <c r="AEF80" s="2" t="n">
        <f aca="false">[1]418排序!G90</f>
        <v>207</v>
      </c>
      <c r="AEG80" s="2" t="n">
        <f aca="false">[1]418排序!H90</f>
        <v>1400</v>
      </c>
      <c r="AEH80" s="2" t="n">
        <f aca="false">[1]418排序!I90</f>
        <v>63</v>
      </c>
      <c r="AEI80" s="2" t="n">
        <f aca="false">[1]418排序!J90</f>
        <v>182</v>
      </c>
      <c r="AEJ80" s="2" t="n">
        <f aca="false">[1]418排序!K90</f>
        <v>16</v>
      </c>
      <c r="AEK80" s="2" t="n">
        <f aca="false">[1]418排序!L90</f>
        <v>41590</v>
      </c>
      <c r="AEL80" s="2" t="n">
        <f aca="false">[1]418排序!M90</f>
        <v>4305</v>
      </c>
      <c r="AEM80" s="2" t="n">
        <f aca="false">[1]418排序!C176</f>
        <v>1304</v>
      </c>
      <c r="AEN80" s="2" t="n">
        <f aca="false">[1]418排序!D176</f>
        <v>36</v>
      </c>
      <c r="AEO80" s="2" t="n">
        <f aca="false">[1]418排序!E176</f>
        <v>66</v>
      </c>
      <c r="AEP80" s="2" t="n">
        <f aca="false">[1]418排序!F176</f>
        <v>5</v>
      </c>
      <c r="AEQ80" s="2" t="n">
        <f aca="false">[1]418排序!G176</f>
        <v>174</v>
      </c>
      <c r="AER80" s="2" t="n">
        <f aca="false">[1]418排序!H176</f>
        <v>1064</v>
      </c>
      <c r="AES80" s="2" t="n">
        <f aca="false">[1]418排序!I176</f>
        <v>28</v>
      </c>
      <c r="AET80" s="2" t="n">
        <f aca="false">[1]418排序!J176</f>
        <v>627</v>
      </c>
      <c r="AEU80" s="2" t="n">
        <f aca="false">[1]418排序!K176</f>
        <v>32</v>
      </c>
      <c r="AEV80" s="2" t="n">
        <f aca="false">[1]418排序!L176</f>
        <v>39330</v>
      </c>
      <c r="AEW80" s="2" t="n">
        <f aca="false">[1]418排序!M176</f>
        <v>18918</v>
      </c>
      <c r="AEX80" s="2" t="n">
        <f aca="false">[1]418排序!C48</f>
        <v>1814</v>
      </c>
      <c r="AEY80" s="2" t="n">
        <f aca="false">[1]418排序!D48</f>
        <v>23</v>
      </c>
      <c r="AEZ80" s="2" t="n">
        <f aca="false">[1]418排序!E48</f>
        <v>36</v>
      </c>
      <c r="AFA80" s="2" t="n">
        <f aca="false">[1]418排序!F48</f>
        <v>1</v>
      </c>
      <c r="AFB80" s="2" t="n">
        <f aca="false">[1]418排序!G48</f>
        <v>600</v>
      </c>
      <c r="AFC80" s="2" t="n">
        <f aca="false">[1]418排序!H48</f>
        <v>1178</v>
      </c>
      <c r="AFD80" s="2" t="n">
        <f aca="false">[1]418排序!I48</f>
        <v>30</v>
      </c>
      <c r="AFE80" s="2" t="n">
        <f aca="false">[1]418排序!J48</f>
        <v>442</v>
      </c>
      <c r="AFF80" s="2" t="n">
        <f aca="false">[1]418排序!K48</f>
        <v>9</v>
      </c>
      <c r="AFG80" s="2" t="n">
        <f aca="false">[1]418排序!L48</f>
        <v>20953</v>
      </c>
      <c r="AFH80" s="2" t="n">
        <f aca="false">[1]418排序!M48</f>
        <v>5104</v>
      </c>
      <c r="AFI80" s="2" t="n">
        <f aca="false">[1]418排序!C26</f>
        <v>1214</v>
      </c>
      <c r="AFJ80" s="2" t="n">
        <f aca="false">[1]418排序!D26</f>
        <v>47</v>
      </c>
      <c r="AFK80" s="2" t="n">
        <f aca="false">[1]418排序!E26</f>
        <v>46</v>
      </c>
      <c r="AFL80" s="2" t="n">
        <f aca="false">[1]418排序!F26</f>
        <v>3</v>
      </c>
      <c r="AFM80" s="2" t="n">
        <f aca="false">[1]418排序!G26</f>
        <v>320</v>
      </c>
      <c r="AFN80" s="2" t="n">
        <f aca="false">[1]418排序!H26</f>
        <v>848</v>
      </c>
      <c r="AFO80" s="2" t="n">
        <f aca="false">[1]418排序!I26</f>
        <v>4</v>
      </c>
      <c r="AFP80" s="2" t="n">
        <f aca="false">[1]418排序!J26</f>
        <v>370</v>
      </c>
      <c r="AFQ80" s="2" t="n">
        <f aca="false">[1]418排序!K26</f>
        <v>14</v>
      </c>
      <c r="AFR80" s="2" t="n">
        <f aca="false">[1]418排序!L26</f>
        <v>15751</v>
      </c>
      <c r="AFS80" s="2" t="n">
        <f aca="false">[1]418排序!M26</f>
        <v>4801</v>
      </c>
      <c r="AFT80" s="2" t="n">
        <f aca="false">[1]418排序!C130</f>
        <v>303</v>
      </c>
      <c r="AFU80" s="2" t="n">
        <f aca="false">[1]418排序!D130</f>
        <v>0</v>
      </c>
      <c r="AFV80" s="2" t="n">
        <f aca="false">[1]418排序!E130</f>
        <v>5</v>
      </c>
      <c r="AFW80" s="2" t="n">
        <f aca="false">[1]418排序!F130</f>
        <v>1</v>
      </c>
      <c r="AFX80" s="2" t="n">
        <f aca="false">[1]418排序!G130</f>
        <v>55</v>
      </c>
      <c r="AFY80" s="2" t="n">
        <f aca="false">[1]418排序!H130</f>
        <v>243</v>
      </c>
      <c r="AFZ80" s="2" t="n">
        <f aca="false">[1]418排序!I130</f>
        <v>7</v>
      </c>
      <c r="AGA80" s="2" t="n">
        <f aca="false">[1]418排序!J130</f>
        <v>482</v>
      </c>
      <c r="AGB80" s="2" t="n">
        <f aca="false">[1]418排序!K130</f>
        <v>8</v>
      </c>
      <c r="AGC80" s="2" t="n">
        <f aca="false">[1]418排序!L130</f>
        <v>3874</v>
      </c>
      <c r="AGD80" s="2" t="n">
        <f aca="false">[1]418排序!M130</f>
        <v>6168</v>
      </c>
      <c r="AGE80" s="2" t="n">
        <f aca="false">[1]418排序!C170</f>
        <v>5690</v>
      </c>
      <c r="AGF80" s="2" t="n">
        <f aca="false">[1]418排序!D170</f>
        <v>372</v>
      </c>
      <c r="AGG80" s="2" t="n">
        <f aca="false">[1]418排序!E170</f>
        <v>110</v>
      </c>
      <c r="AGH80" s="2" t="n">
        <f aca="false">[1]418排序!F170</f>
        <v>7</v>
      </c>
      <c r="AGI80" s="2" t="n">
        <f aca="false">[1]418排序!G170</f>
        <v>534</v>
      </c>
      <c r="AGJ80" s="2" t="n">
        <f aca="false">[1]418排序!H170</f>
        <v>5046</v>
      </c>
      <c r="AGK80" s="2" t="n">
        <f aca="false">[1]418排序!I170</f>
        <v>120</v>
      </c>
      <c r="AGL80" s="2" t="n">
        <f aca="false">[1]418排序!J170</f>
        <v>651</v>
      </c>
      <c r="AGM80" s="2" t="n">
        <f aca="false">[1]418排序!K170</f>
        <v>13</v>
      </c>
      <c r="AGN80" s="2" t="n">
        <f aca="false">[1]418排序!L170</f>
        <v>32566</v>
      </c>
      <c r="AGO80" s="2" t="n">
        <f aca="false">[1]418排序!M170</f>
        <v>3727</v>
      </c>
      <c r="AGP80" s="2" t="n">
        <f aca="false">[1]418排序!C158</f>
        <v>8067</v>
      </c>
      <c r="AGQ80" s="2" t="n">
        <f aca="false">[1]418排序!D158</f>
        <v>360</v>
      </c>
      <c r="AGR80" s="2" t="n">
        <f aca="false">[1]418排序!E158</f>
        <v>411</v>
      </c>
      <c r="AGS80" s="2" t="n">
        <f aca="false">[1]418排序!F158</f>
        <v>19</v>
      </c>
      <c r="AGT80" s="2" t="n">
        <f aca="false">[1]418排序!G158</f>
        <v>1508</v>
      </c>
      <c r="AGU80" s="2" t="n">
        <f aca="false">[1]418排序!H158</f>
        <v>6148</v>
      </c>
      <c r="AGV80" s="2" t="n">
        <f aca="false">[1]418排序!I158</f>
        <v>258</v>
      </c>
      <c r="AGW80" s="2" t="n">
        <f aca="false">[1]418排序!J158</f>
        <v>419</v>
      </c>
      <c r="AGX80" s="2" t="n">
        <f aca="false">[1]418排序!K158</f>
        <v>21</v>
      </c>
      <c r="AGY80" s="2" t="n">
        <f aca="false">[1]418排序!L158</f>
        <v>85805</v>
      </c>
      <c r="AGZ80" s="2" t="n">
        <f aca="false">[1]418排序!M158</f>
        <v>4460</v>
      </c>
      <c r="AHA80" s="2" t="n">
        <f aca="false">[1]418排序!C31</f>
        <v>846</v>
      </c>
      <c r="AHB80" s="2" t="n">
        <f aca="false">[1]418排序!D31</f>
        <v>46</v>
      </c>
      <c r="AHC80" s="2" t="n">
        <f aca="false">[1]418排序!E31</f>
        <v>41</v>
      </c>
      <c r="AHD80" s="2" t="n">
        <f aca="false">[1]418排序!F31</f>
        <v>3</v>
      </c>
      <c r="AHE80" s="2" t="n">
        <f aca="false">[1]418排序!G31</f>
        <v>141</v>
      </c>
      <c r="AHF80" s="2" t="n">
        <f aca="false">[1]418排序!H31</f>
        <v>664</v>
      </c>
      <c r="AHG80" s="2" t="n">
        <f aca="false">[1]418排序!I31</f>
        <v>37</v>
      </c>
      <c r="AHH80" s="2" t="n">
        <f aca="false">[1]418排序!J31</f>
        <v>122</v>
      </c>
      <c r="AHI80" s="2" t="n">
        <f aca="false">[1]418排序!K31</f>
        <v>6</v>
      </c>
      <c r="AHJ80" s="2" t="n">
        <f aca="false">[1]418排序!L31</f>
        <v>18502</v>
      </c>
      <c r="AHK80" s="2" t="n">
        <f aca="false">[1]418排序!M31</f>
        <v>2663</v>
      </c>
      <c r="AHL80" s="2" t="n">
        <f aca="false">[1]418排序!C144</f>
        <v>1117</v>
      </c>
      <c r="AHM80" s="2" t="n">
        <f aca="false">[1]418排序!D144</f>
        <v>36</v>
      </c>
      <c r="AHN80" s="2" t="n">
        <f aca="false">[1]418排序!E144</f>
        <v>49</v>
      </c>
      <c r="AHO80" s="2" t="n">
        <f aca="false">[1]418排序!F144</f>
        <v>3</v>
      </c>
      <c r="AHP80" s="2" t="n">
        <f aca="false">[1]418排序!G144</f>
        <v>139</v>
      </c>
      <c r="AHQ80" s="2" t="n">
        <f aca="false">[1]418排序!H144</f>
        <v>929</v>
      </c>
      <c r="AHR80" s="2" t="n">
        <f aca="false">[1]418排序!I144</f>
        <v>15</v>
      </c>
      <c r="AHS80" s="2" t="n">
        <f aca="false">[1]418排序!J144</f>
        <v>536</v>
      </c>
      <c r="AHT80" s="2" t="n">
        <f aca="false">[1]418排序!K144</f>
        <v>24</v>
      </c>
      <c r="AHU80" s="2" t="n">
        <f aca="false">[1]418排序!L144</f>
        <v>10859</v>
      </c>
      <c r="AHV80" s="2" t="n">
        <f aca="false">[1]418排序!M144</f>
        <v>5212</v>
      </c>
      <c r="AHW80" s="2" t="n">
        <f aca="false">[1]418排序!C3</f>
        <v>539</v>
      </c>
      <c r="AHX80" s="2" t="n">
        <f aca="false">[1]418排序!D3</f>
        <v>21</v>
      </c>
      <c r="AHY80" s="2" t="n">
        <f aca="false">[1]418排序!E3</f>
        <v>26</v>
      </c>
      <c r="AHZ80" s="2" t="n">
        <f aca="false">[1]418排序!F3</f>
        <v>0</v>
      </c>
      <c r="AIA80" s="2" t="n">
        <f aca="false">[1]418排序!G3</f>
        <v>283</v>
      </c>
      <c r="AIB80" s="2" t="n">
        <f aca="false">[1]418排序!H3</f>
        <v>230</v>
      </c>
      <c r="AIC80" s="2" t="n">
        <f aca="false">[1]418排序!I3</f>
        <v>5</v>
      </c>
      <c r="AID80" s="2" t="n">
        <f aca="false">[1]418排序!J3</f>
        <v>187</v>
      </c>
      <c r="AIE80" s="2" t="n">
        <f aca="false">[1]418排序!K3</f>
        <v>9</v>
      </c>
      <c r="AIF80" s="2" t="n">
        <f aca="false">[1]418排序!L3</f>
        <v>5080</v>
      </c>
      <c r="AIG80" s="2" t="n">
        <f aca="false">[1]418排序!M3</f>
        <v>1765</v>
      </c>
      <c r="AIH80" s="2" t="n">
        <f aca="false">[1]418排序!C37</f>
        <v>31642</v>
      </c>
      <c r="AII80" s="2" t="n">
        <f aca="false">[1]418排序!D37</f>
        <v>1713</v>
      </c>
      <c r="AIJ80" s="2" t="n">
        <f aca="false">[1]418排序!E37</f>
        <v>1310</v>
      </c>
      <c r="AIK80" s="2" t="n">
        <f aca="false">[1]418排序!F37</f>
        <v>119</v>
      </c>
      <c r="AIL80" s="2" t="n">
        <f aca="false">[1]418排序!G37</f>
        <v>10328</v>
      </c>
      <c r="AIM80" s="2" t="n">
        <f aca="false">[1]418排序!H37</f>
        <v>20004</v>
      </c>
      <c r="AIN80" s="2" t="n">
        <f aca="false">[1]418排序!I37</f>
        <v>557</v>
      </c>
      <c r="AIO80" s="2" t="n">
        <f aca="false">[1]418排序!J37</f>
        <v>838</v>
      </c>
      <c r="AIP80" s="2" t="n">
        <f aca="false">[1]418排序!K37</f>
        <v>35</v>
      </c>
      <c r="AIQ80" s="2" t="n">
        <f aca="false">[1]418排序!L37</f>
        <v>503003</v>
      </c>
      <c r="AIR80" s="2" t="n">
        <f aca="false">[1]418排序!M37</f>
        <v>13327</v>
      </c>
      <c r="AIS80" s="2" t="n">
        <f aca="false">[1]418排序!C28</f>
        <v>33682</v>
      </c>
      <c r="AIT80" s="2" t="n">
        <f aca="false">[1]418排序!D28</f>
        <v>2999</v>
      </c>
      <c r="AIU80" s="2" t="n">
        <f aca="false">[1]418排序!E28</f>
        <v>2141</v>
      </c>
      <c r="AIV80" s="2" t="n">
        <f aca="false">[1]418排序!F28</f>
        <v>194</v>
      </c>
      <c r="AIW80" s="2" t="n">
        <f aca="false">[1]418排序!G28</f>
        <v>14026</v>
      </c>
      <c r="AIX80" s="2" t="n">
        <f aca="false">[1]418排序!H28</f>
        <v>17515</v>
      </c>
      <c r="AIY80" s="2" t="n">
        <f aca="false">[1]418排序!I28</f>
        <v>6634</v>
      </c>
      <c r="AIZ80" s="2" t="n">
        <f aca="false">[1]418排序!J28</f>
        <v>158</v>
      </c>
      <c r="AJA80" s="2" t="n">
        <f aca="false">[1]418排序!K28</f>
        <v>10</v>
      </c>
      <c r="AJB80" s="2" t="n">
        <f aca="false">[1]418排序!L28</f>
        <v>62985</v>
      </c>
      <c r="AJC80" s="2" t="n">
        <f aca="false">[1]418排序!M28</f>
        <v>296</v>
      </c>
      <c r="AJD80" s="2" t="n">
        <f aca="false">[1]418排序!C155</f>
        <v>19022</v>
      </c>
      <c r="AJE80" s="2" t="n">
        <f aca="false">[1]418排序!D155</f>
        <v>181</v>
      </c>
      <c r="AJF80" s="2" t="n">
        <f aca="false">[1]418排序!E155</f>
        <v>657</v>
      </c>
      <c r="AJG80" s="2" t="n">
        <f aca="false">[1]418排序!F155</f>
        <v>28</v>
      </c>
      <c r="AJH80" s="2" t="n">
        <f aca="false">[1]418排序!G155</f>
        <v>519</v>
      </c>
      <c r="AJI80" s="2" t="n">
        <f aca="false">[1]418排序!H155</f>
        <v>17846</v>
      </c>
      <c r="AJJ80" s="2" t="n">
        <f aca="false">[1]418排序!I155</f>
        <v>222</v>
      </c>
      <c r="AJK80" s="2" t="n">
        <f aca="false">[1]418排序!J155</f>
        <v>1866</v>
      </c>
      <c r="AJL80" s="2" t="n">
        <f aca="false">[1]418排序!K155</f>
        <v>64</v>
      </c>
      <c r="AJM80" s="2" t="n">
        <f aca="false">[1]418排序!L155</f>
        <v>221049</v>
      </c>
      <c r="AJN80" s="2" t="n">
        <f aca="false">[1]418排序!M155</f>
        <v>21678</v>
      </c>
      <c r="AJO80" s="2" t="n">
        <f aca="false">[1]418排序!C12</f>
        <v>6526</v>
      </c>
      <c r="AJP80" s="2" t="n">
        <f aca="false">[1]418排序!D12</f>
        <v>58</v>
      </c>
      <c r="AJQ80" s="2" t="n">
        <f aca="false">[1]418排序!E12</f>
        <v>65</v>
      </c>
      <c r="AJR80" s="2" t="n">
        <f aca="false">[1]418排序!F12</f>
        <v>2</v>
      </c>
      <c r="AJS80" s="2" t="n">
        <f aca="false">[1]418排序!G12</f>
        <v>3821</v>
      </c>
      <c r="AJT80" s="2" t="n">
        <f aca="false">[1]418排序!H12</f>
        <v>2640</v>
      </c>
      <c r="AJU80" s="2" t="n">
        <f aca="false">[1]418排序!I12</f>
        <v>60</v>
      </c>
      <c r="AJV80" s="2" t="n">
        <f aca="false">[1]418排序!J12</f>
        <v>256</v>
      </c>
      <c r="AJW80" s="2" t="n">
        <f aca="false">[1]418排序!K12</f>
        <v>3</v>
      </c>
      <c r="AJX80" s="2" t="n">
        <f aca="false">[1]418排序!L12</f>
        <v>391530</v>
      </c>
      <c r="AJY80" s="2" t="n">
        <f aca="false">[1]418排序!M12</f>
        <v>15354</v>
      </c>
      <c r="AJZ80" s="2" t="n">
        <f aca="false">[1]418排序!C96</f>
        <v>13980</v>
      </c>
      <c r="AKA80" s="2" t="n">
        <f aca="false">[1]418排序!D96</f>
        <v>709</v>
      </c>
      <c r="AKB80" s="2" t="n">
        <f aca="false">[1]418排序!E96</f>
        <v>530</v>
      </c>
      <c r="AKC80" s="2" t="n">
        <f aca="false">[1]418排序!F96</f>
        <v>44</v>
      </c>
      <c r="AKD80" s="2" t="n">
        <f aca="false">[1]418排序!G96</f>
        <v>77</v>
      </c>
      <c r="AKE80" s="2" t="n">
        <f aca="false">[1]418排序!H96</f>
        <v>13373</v>
      </c>
      <c r="AKF80" s="2" t="n">
        <f aca="false">[1]418排序!I96</f>
        <v>156</v>
      </c>
      <c r="AKG80" s="2" t="n">
        <f aca="false">[1]418排序!J96</f>
        <v>2831</v>
      </c>
      <c r="AKH80" s="2" t="n">
        <f aca="false">[1]418排序!K96</f>
        <v>107</v>
      </c>
      <c r="AKI80" s="2" t="n">
        <f aca="false">[1]418排序!L96</f>
        <v>90646</v>
      </c>
      <c r="AKJ80" s="2" t="n">
        <f aca="false">[1]418排序!M96</f>
        <v>18358</v>
      </c>
      <c r="AKK80" s="2" t="n">
        <f aca="false">[1]418排序!C59</f>
        <v>8450</v>
      </c>
      <c r="AKL80" s="2" t="n">
        <f aca="false">[1]418排序!D59</f>
        <v>225</v>
      </c>
      <c r="AKM80" s="2" t="n">
        <f aca="false">[1]418排序!E59</f>
        <v>421</v>
      </c>
      <c r="AKN80" s="2" t="n">
        <f aca="false">[1]418排序!F59</f>
        <v>18</v>
      </c>
      <c r="AKO80" s="2" t="n">
        <f aca="false">[1]418排序!G59</f>
        <v>838</v>
      </c>
      <c r="AKP80" s="2" t="n">
        <f aca="false">[1]418排序!H59</f>
        <v>7191</v>
      </c>
      <c r="AKQ80" s="2" t="n">
        <f aca="false">[1]418排序!I59</f>
        <v>168</v>
      </c>
      <c r="AKR80" s="2" t="n">
        <f aca="false">[1]418排序!J59</f>
        <v>479</v>
      </c>
      <c r="AKS80" s="2" t="n">
        <f aca="false">[1]418排序!K59</f>
        <v>24</v>
      </c>
      <c r="AKT80" s="2" t="n">
        <f aca="false">[1]418排序!L59</f>
        <v>27868</v>
      </c>
      <c r="AKU80" s="2" t="n">
        <f aca="false">[1]418排序!M59</f>
        <v>1580</v>
      </c>
      <c r="AKV80" s="2" t="n">
        <f aca="false">[1]418排序!C115</f>
        <v>3480</v>
      </c>
      <c r="AKW80" s="2" t="n">
        <f aca="false">[1]418排序!D115</f>
        <v>36</v>
      </c>
      <c r="AKX80" s="2" t="n">
        <f aca="false">[1]418排序!E115</f>
        <v>72</v>
      </c>
      <c r="AKY80" s="2" t="n">
        <f aca="false">[1]418排序!F115</f>
        <v>3</v>
      </c>
      <c r="AKZ80" s="2" t="n">
        <f aca="false">[1]418排序!G115</f>
        <v>579</v>
      </c>
      <c r="ALA80" s="2" t="n">
        <f aca="false">[1]418排序!H115</f>
        <v>2829</v>
      </c>
      <c r="ALB80" s="2" t="n">
        <f aca="false">[1]418排序!I115</f>
        <v>29</v>
      </c>
      <c r="ALC80" s="2" t="n">
        <f aca="false">[1]418排序!J115</f>
        <v>5559</v>
      </c>
      <c r="ALD80" s="2" t="n">
        <f aca="false">[1]418排序!K115</f>
        <v>115</v>
      </c>
      <c r="ALE80" s="2" t="n">
        <f aca="false">[1]418排序!L115</f>
        <v>32394</v>
      </c>
      <c r="ALF80" s="2" t="n">
        <f aca="false">[1]418排序!M115</f>
        <v>51749</v>
      </c>
      <c r="ALG80" s="2" t="n">
        <f aca="false">[1]418排序!C126</f>
        <v>6297</v>
      </c>
      <c r="ALH80" s="2" t="n">
        <f aca="false">[1]418排序!D126</f>
        <v>450</v>
      </c>
      <c r="ALI80" s="2" t="n">
        <f aca="false">[1]418排序!E126</f>
        <v>486</v>
      </c>
      <c r="ALJ80" s="2" t="n">
        <f aca="false">[1]418排序!F126</f>
        <v>37</v>
      </c>
      <c r="ALK80" s="2" t="n">
        <f aca="false">[1]418排序!G126</f>
        <v>2125</v>
      </c>
      <c r="ALL80" s="2" t="n">
        <f aca="false">[1]418排序!H126</f>
        <v>3686</v>
      </c>
      <c r="ALM80" s="2" t="n">
        <f aca="false">[1]418排序!I126</f>
        <v>207</v>
      </c>
      <c r="ALN80" s="2" t="n">
        <f aca="false">[1]418排序!J126</f>
        <v>49</v>
      </c>
      <c r="ALO80" s="2" t="n">
        <f aca="false">[1]418排序!K126</f>
        <v>4</v>
      </c>
      <c r="ALP80" s="2" t="n">
        <f aca="false">[1]418排序!L126</f>
        <v>40091</v>
      </c>
      <c r="ALQ80" s="2" t="n">
        <f aca="false">[1]418排序!M126</f>
        <v>311</v>
      </c>
      <c r="ALR80" s="2" t="n">
        <f aca="false">[1]418排序!C70</f>
        <v>3489</v>
      </c>
      <c r="ALS80" s="2" t="n">
        <f aca="false">[1]418排序!D70</f>
        <v>120</v>
      </c>
      <c r="ALT80" s="2" t="n">
        <f aca="false">[1]418排序!E70</f>
        <v>82</v>
      </c>
      <c r="ALU80" s="2" t="n">
        <f aca="false">[1]418排序!F70</f>
        <v>7</v>
      </c>
      <c r="ALV80" s="2" t="n">
        <f aca="false">[1]418排序!G70</f>
        <v>1700</v>
      </c>
      <c r="ALW80" s="2" t="n">
        <f aca="false">[1]418排序!H70</f>
        <v>1707</v>
      </c>
      <c r="ALX80" s="2" t="n">
        <f aca="false">[1]418排序!I70</f>
        <v>73</v>
      </c>
      <c r="ALY80" s="2" t="n">
        <f aca="false">[1]418排序!J70</f>
        <v>630</v>
      </c>
      <c r="ALZ80" s="2" t="n">
        <f aca="false">[1]418排序!K70</f>
        <v>15</v>
      </c>
      <c r="AMA80" s="2" t="n">
        <f aca="false">[1]418排序!L70</f>
        <v>52500</v>
      </c>
      <c r="AMB80" s="2" t="n">
        <f aca="false">[1]418排序!M70</f>
        <v>9475</v>
      </c>
      <c r="AMC80" s="2" t="n">
        <f aca="false">[1]418排序!C149</f>
        <v>4016</v>
      </c>
      <c r="AMD80" s="2" t="n">
        <f aca="false">[1]418排序!D149</f>
        <v>265</v>
      </c>
      <c r="AME80" s="2" t="n">
        <f aca="false">[1]418排序!E149</f>
        <v>109</v>
      </c>
      <c r="AMF80" s="2" t="n">
        <f aca="false">[1]418排序!F149</f>
        <v>6</v>
      </c>
      <c r="AMG80" s="2" t="n">
        <f aca="false">[1]418排序!G149</f>
        <v>98</v>
      </c>
      <c r="AMH80" s="2" t="n">
        <f aca="false">[1]418排序!H149</f>
        <v>3809</v>
      </c>
      <c r="AMI80" s="2" t="n">
        <f aca="false">[1]418排序!I149</f>
        <v>99</v>
      </c>
      <c r="AMJ80" s="2" t="n">
        <f aca="false">[1]418排序!J149</f>
        <v>931</v>
      </c>
    </row>
    <row r="81" customFormat="false" ht="15.25" hidden="false" customHeight="false" outlineLevel="0" collapsed="false">
      <c r="A81" s="82" t="n">
        <v>43940</v>
      </c>
      <c r="B81" s="7" t="n">
        <v>2323759</v>
      </c>
      <c r="C81" s="6" t="n">
        <f aca="false">(B81-B80)</f>
        <v>88389</v>
      </c>
      <c r="D81" s="7" t="n">
        <v>159747</v>
      </c>
      <c r="E81" s="6" t="n">
        <f aca="false">(D81-D80)</f>
        <v>5929</v>
      </c>
      <c r="F81" s="7" t="n">
        <v>595381</v>
      </c>
      <c r="G81" s="7" t="n">
        <v>1568631</v>
      </c>
      <c r="H81" s="7" t="n">
        <v>55218</v>
      </c>
      <c r="J81" s="2" t="n">
        <f aca="false">[1]419排序!C1-[1]419排序!C44</f>
        <v>2239573</v>
      </c>
      <c r="K81" s="71" t="n">
        <f aca="false">J81-J80</f>
        <v>88357</v>
      </c>
      <c r="L81" s="2" t="n">
        <f aca="false">[1]419排序!E1-[1]419排序!E44</f>
        <v>155105</v>
      </c>
      <c r="M81" s="71" t="n">
        <f aca="false">L81-L80</f>
        <v>5929</v>
      </c>
      <c r="N81" s="6" t="n">
        <f aca="false">[1]419排序!C161</f>
        <v>10653</v>
      </c>
      <c r="O81" s="6" t="n">
        <f aca="false">[1]419排序!D161</f>
        <v>18</v>
      </c>
      <c r="P81" s="6" t="n">
        <f aca="false">[1]419排序!E161</f>
        <v>232</v>
      </c>
      <c r="Q81" s="6" t="n">
        <f aca="false">[1]419排序!F161</f>
        <v>2</v>
      </c>
      <c r="R81" s="6" t="n">
        <f aca="false">[1]419排序!G161</f>
        <v>7937</v>
      </c>
      <c r="S81" s="6" t="n">
        <f aca="false">[1]419排序!H161</f>
        <v>2484</v>
      </c>
      <c r="T81" s="6" t="n">
        <f aca="false">[1]419排序!I161</f>
        <v>55</v>
      </c>
      <c r="U81" s="6" t="n">
        <f aca="false">[1]419排序!J161</f>
        <v>208</v>
      </c>
      <c r="V81" s="6" t="n">
        <f aca="false">[1]419排序!K161</f>
        <v>5</v>
      </c>
      <c r="W81" s="6" t="n">
        <f aca="false">[1]419排序!L161</f>
        <v>546463</v>
      </c>
      <c r="X81" s="6" t="n">
        <f aca="false">[1]419排序!M161</f>
        <v>10659</v>
      </c>
      <c r="Y81" s="12" t="n">
        <f aca="false">[1]419排序!C99</f>
        <v>175925</v>
      </c>
      <c r="Z81" s="12" t="n">
        <f aca="false">[1]419排序!D99</f>
        <v>3491</v>
      </c>
      <c r="AA81" s="12" t="n">
        <f aca="false">[1]419排序!E99</f>
        <v>23227</v>
      </c>
      <c r="AB81" s="12" t="n">
        <f aca="false">[1]419排序!F99</f>
        <v>482</v>
      </c>
      <c r="AC81" s="12" t="n">
        <f aca="false">[1]419排序!G99</f>
        <v>44927</v>
      </c>
      <c r="AD81" s="12" t="n">
        <f aca="false">[1]419排序!H99</f>
        <v>107771</v>
      </c>
      <c r="AE81" s="12" t="n">
        <f aca="false">[1]419排序!I99</f>
        <v>2733</v>
      </c>
      <c r="AF81" s="12" t="n">
        <f aca="false">[1]419排序!J99</f>
        <v>2910</v>
      </c>
      <c r="AG81" s="12" t="n">
        <f aca="false">[1]419排序!K99</f>
        <v>384</v>
      </c>
      <c r="AH81" s="12" t="n">
        <f aca="false">[1]419排序!L99</f>
        <v>1305833</v>
      </c>
      <c r="AI81" s="12" t="n">
        <f aca="false">[1]419排序!M99</f>
        <v>21598</v>
      </c>
      <c r="AJ81" s="12" t="n">
        <f aca="false">[1]419排序!C94</f>
        <v>80868</v>
      </c>
      <c r="AK81" s="12" t="n">
        <f aca="false">[1]419排序!D94</f>
        <v>1374</v>
      </c>
      <c r="AL81" s="12" t="n">
        <f aca="false">[1]419排序!E94</f>
        <v>5031</v>
      </c>
      <c r="AM81" s="12" t="n">
        <f aca="false">[1]419排序!F94</f>
        <v>73</v>
      </c>
      <c r="AN81" s="12" t="n">
        <f aca="false">[1]419排序!G94</f>
        <v>55987</v>
      </c>
      <c r="AO81" s="12" t="n">
        <f aca="false">[1]419排序!H94</f>
        <v>19850</v>
      </c>
      <c r="AP81" s="12" t="n">
        <f aca="false">[1]419排序!I94</f>
        <v>3513</v>
      </c>
      <c r="AQ81" s="12" t="n">
        <f aca="false">[1]419排序!J94</f>
        <v>963</v>
      </c>
      <c r="AR81" s="12" t="n">
        <f aca="false">[1]419排序!K94</f>
        <v>60</v>
      </c>
      <c r="AS81" s="12" t="n">
        <f aca="false">[1]419排序!L94</f>
        <v>330137</v>
      </c>
      <c r="AT81" s="12" t="n">
        <f aca="false">[1]419排序!M94</f>
        <v>3931</v>
      </c>
      <c r="AU81" s="12" t="n">
        <v>146782</v>
      </c>
      <c r="AV81" s="12" t="n">
        <v>3666</v>
      </c>
      <c r="AW81" s="12" t="n">
        <v>19323</v>
      </c>
      <c r="AX81" s="12" t="n">
        <v>642</v>
      </c>
      <c r="AY81" s="12" t="n">
        <v>35983</v>
      </c>
      <c r="AZ81" s="12" t="n">
        <v>91476</v>
      </c>
      <c r="BA81" s="12" t="n">
        <v>5833</v>
      </c>
      <c r="BB81" s="12" t="n">
        <v>2248.7223032939</v>
      </c>
      <c r="BC81" s="12" t="n">
        <v>296.031264504831</v>
      </c>
      <c r="BD81" s="12" t="n">
        <v>463662</v>
      </c>
      <c r="BE81" s="12" t="n">
        <v>7103</v>
      </c>
      <c r="BF81" s="12" t="n">
        <f aca="false">[1]419排序!C77</f>
        <v>143342</v>
      </c>
      <c r="BG81" s="12" t="n">
        <f aca="false">[1]419排序!D77</f>
        <v>2456</v>
      </c>
      <c r="BH81" s="12" t="n">
        <f aca="false">[1]419排序!E77</f>
        <v>4459</v>
      </c>
      <c r="BI81" s="12" t="n">
        <f aca="false">[1]419排序!F77</f>
        <v>133</v>
      </c>
      <c r="BJ81" s="12" t="n">
        <f aca="false">[1]419排序!G77</f>
        <v>85400</v>
      </c>
      <c r="BK81" s="12" t="n">
        <f aca="false">[1]419排序!H77</f>
        <v>53483</v>
      </c>
      <c r="BL81" s="12" t="n">
        <f aca="false">[1]419排序!I77</f>
        <v>2922</v>
      </c>
      <c r="BM81" s="12" t="n">
        <f aca="false">[1]419排序!J77</f>
        <v>1711</v>
      </c>
      <c r="BN81" s="12" t="n">
        <f aca="false">[1]419排序!K77</f>
        <v>53</v>
      </c>
      <c r="BO81" s="12" t="n">
        <f aca="false">[1]419排序!L77</f>
        <v>1728357</v>
      </c>
      <c r="BP81" s="12" t="n">
        <f aca="false">[1]419排序!M77</f>
        <v>20629</v>
      </c>
      <c r="BQ81" s="12" t="n">
        <f aca="false">[1]419排序!C180</f>
        <v>191726</v>
      </c>
      <c r="BR81" s="12" t="n">
        <f aca="false">[1]419排序!D180</f>
        <v>3633</v>
      </c>
      <c r="BS81" s="12" t="n">
        <f aca="false">[1]419排序!E180</f>
        <v>20043</v>
      </c>
      <c r="BT81" s="12" t="n">
        <f aca="false">[1]419排序!F180</f>
        <v>430</v>
      </c>
      <c r="BU81" s="12" t="n">
        <f aca="false">[1]419排序!G180</f>
        <v>74797</v>
      </c>
      <c r="BV81" s="12" t="n">
        <f aca="false">[1]419排序!H180</f>
        <v>96886</v>
      </c>
      <c r="BW81" s="12" t="n">
        <f aca="false">[1]419排序!I180</f>
        <v>7371</v>
      </c>
      <c r="BX81" s="12" t="n">
        <f aca="false">[1]419排序!J180</f>
        <v>4101</v>
      </c>
      <c r="BY81" s="12" t="n">
        <f aca="false">[1]419排序!K180</f>
        <v>429</v>
      </c>
      <c r="BZ81" s="12" t="n">
        <f aca="false">[1]419排序!L180</f>
        <v>930230</v>
      </c>
      <c r="CA81" s="12" t="n">
        <f aca="false">[1]419排序!M180</f>
        <v>19896</v>
      </c>
      <c r="CB81" s="12" t="n">
        <v>9795</v>
      </c>
      <c r="CC81" s="12" t="n">
        <v>628</v>
      </c>
      <c r="CD81" s="12" t="n">
        <v>222</v>
      </c>
      <c r="CE81" s="12" t="n">
        <v>32</v>
      </c>
      <c r="CF81" s="12" t="n">
        <v>1069</v>
      </c>
      <c r="CG81" s="12" t="n">
        <v>8504</v>
      </c>
      <c r="CH81" s="12" t="n">
        <v>221</v>
      </c>
      <c r="CI81" s="12" t="n">
        <v>81</v>
      </c>
      <c r="CJ81" s="12" t="n">
        <v>2</v>
      </c>
      <c r="CK81" s="12" t="n">
        <v>111325</v>
      </c>
      <c r="CL81" s="12" t="n">
        <v>880</v>
      </c>
      <c r="CM81" s="12" t="n">
        <f aca="false">[1]419排序!C202</f>
        <v>736052</v>
      </c>
      <c r="CN81" s="12" t="n">
        <f aca="false">[1]419排序!D202</f>
        <v>36202</v>
      </c>
      <c r="CO81" s="12" t="n">
        <f aca="false">[1]419排序!E202</f>
        <v>38844</v>
      </c>
      <c r="CP81" s="12" t="n">
        <f aca="false">[1]419排序!F202</f>
        <v>1602</v>
      </c>
      <c r="CQ81" s="12" t="n">
        <f aca="false">[1]419排序!G202</f>
        <v>67418</v>
      </c>
      <c r="CR81" s="12" t="n">
        <f aca="false">[1]419排序!H202</f>
        <v>629790</v>
      </c>
      <c r="CS81" s="12" t="n">
        <f aca="false">[1]419排序!I202</f>
        <v>13536</v>
      </c>
      <c r="CT81" s="12" t="n">
        <f aca="false">[1]419排序!J202</f>
        <v>2224</v>
      </c>
      <c r="CU81" s="12" t="n">
        <f aca="false">[1]419排序!K202</f>
        <v>117</v>
      </c>
      <c r="CV81" s="12" t="n">
        <f aca="false">[1]419排序!L202</f>
        <v>3708490</v>
      </c>
      <c r="CW81" s="12" t="n">
        <f aca="false">[1]419排序!M202</f>
        <v>11204</v>
      </c>
      <c r="CX81" s="12" t="n">
        <f aca="false">[1]419排序!C187</f>
        <v>27404</v>
      </c>
      <c r="CY81" s="12" t="n">
        <f aca="false">[1]419排序!D187</f>
        <v>326</v>
      </c>
      <c r="CZ81" s="12" t="n">
        <f aca="false">[1]419排序!E187</f>
        <v>1368</v>
      </c>
      <c r="DA81" s="12" t="n">
        <f aca="false">[1]419排序!F187</f>
        <v>41</v>
      </c>
      <c r="DB81" s="12" t="n">
        <f aca="false">[1]419排序!G187</f>
        <v>17100</v>
      </c>
      <c r="DC81" s="12" t="n">
        <f aca="false">[1]419排序!H187</f>
        <v>8936</v>
      </c>
      <c r="DD81" s="12" t="n">
        <f aca="false">[1]419排序!I187</f>
        <v>386</v>
      </c>
      <c r="DE81" s="12" t="n">
        <f aca="false">[1]419排序!J187</f>
        <v>3166</v>
      </c>
      <c r="DF81" s="12" t="n">
        <f aca="false">[1]419排序!K187</f>
        <v>158</v>
      </c>
      <c r="DG81" s="12" t="n">
        <f aca="false">[1]419排序!L187</f>
        <v>216400</v>
      </c>
      <c r="DH81" s="12" t="n">
        <f aca="false">[1]419排序!M187</f>
        <v>25004</v>
      </c>
      <c r="DI81" s="12" t="n">
        <f aca="false">[1]419排序!C199</f>
        <v>114217</v>
      </c>
      <c r="DJ81" s="12" t="n">
        <f aca="false">[1]419排序!D199</f>
        <v>5525</v>
      </c>
      <c r="DK81" s="12" t="n">
        <f aca="false">[1]419排序!E199</f>
        <v>15464</v>
      </c>
      <c r="DL81" s="12" t="n">
        <f aca="false">[1]419排序!F199</f>
        <v>888</v>
      </c>
      <c r="DM81" s="12" t="str">
        <f aca="false">[1]419排序!G199</f>
        <v>N/A</v>
      </c>
      <c r="DN81" s="12" t="n">
        <f aca="false">[1]419排序!H199</f>
        <v>98409</v>
      </c>
      <c r="DO81" s="12" t="n">
        <f aca="false">[1]419排序!I199</f>
        <v>1559</v>
      </c>
      <c r="DP81" s="12" t="n">
        <f aca="false">[1]419排序!J199</f>
        <v>1682</v>
      </c>
      <c r="DQ81" s="12" t="n">
        <f aca="false">[1]419排序!K199</f>
        <v>228</v>
      </c>
      <c r="DR81" s="12" t="n">
        <f aca="false">[1]419排序!L199</f>
        <v>460437</v>
      </c>
      <c r="DS81" s="12" t="n">
        <f aca="false">[1]419排序!M199</f>
        <v>6783</v>
      </c>
      <c r="DT81" s="12" t="n">
        <f aca="false">[1]419排序!C186</f>
        <v>13822</v>
      </c>
      <c r="DU81" s="12" t="n">
        <f aca="false">[1]419排序!D186</f>
        <v>606</v>
      </c>
      <c r="DV81" s="12" t="n">
        <f aca="false">[1]419排序!E186</f>
        <v>1511</v>
      </c>
      <c r="DW81" s="12" t="n">
        <f aca="false">[1]419排序!F186</f>
        <v>111</v>
      </c>
      <c r="DX81" s="12" t="n">
        <f aca="false">[1]419排序!G186</f>
        <v>550</v>
      </c>
      <c r="DY81" s="12" t="n">
        <f aca="false">[1]419排序!H186</f>
        <v>11761</v>
      </c>
      <c r="DZ81" s="12" t="n">
        <f aca="false">[1]419排序!I186</f>
        <v>1054</v>
      </c>
      <c r="EA81" s="12" t="n">
        <f aca="false">[1]419排序!J186</f>
        <v>1369</v>
      </c>
      <c r="EB81" s="12" t="n">
        <f aca="false">[1]419排序!K186</f>
        <v>150</v>
      </c>
      <c r="EC81" s="12" t="n">
        <f aca="false">[1]419排序!L186</f>
        <v>74600</v>
      </c>
      <c r="ED81" s="12" t="n">
        <f aca="false">[1]419排序!M186</f>
        <v>7387</v>
      </c>
      <c r="EE81" s="12" t="n">
        <f aca="false">[1]419排序!C138</f>
        <v>31589</v>
      </c>
      <c r="EF81" s="12" t="n">
        <f aca="false">[1]419排序!D138</f>
        <v>1140</v>
      </c>
      <c r="EG81" s="12" t="n">
        <f aca="false">[1]419排序!E138</f>
        <v>3601</v>
      </c>
      <c r="EH81" s="12" t="n">
        <f aca="false">[1]419排序!F138</f>
        <v>142</v>
      </c>
      <c r="EI81" s="12" t="n">
        <f aca="false">[1]419排序!G138</f>
        <v>250</v>
      </c>
      <c r="EJ81" s="12" t="n">
        <f aca="false">[1]419排序!H138</f>
        <v>27738</v>
      </c>
      <c r="EK81" s="12" t="n">
        <f aca="false">[1]419排序!I138</f>
        <v>1279</v>
      </c>
      <c r="EL81" s="12" t="n">
        <f aca="false">[1]419排序!J138</f>
        <v>1844</v>
      </c>
      <c r="EM81" s="12" t="n">
        <f aca="false">[1]419排序!K138</f>
        <v>210</v>
      </c>
      <c r="EN81" s="12" t="n">
        <f aca="false">[1]419排序!L138</f>
        <v>154911</v>
      </c>
      <c r="EO81" s="12" t="n">
        <f aca="false">[1]419排序!M138</f>
        <v>9041</v>
      </c>
      <c r="EP81" s="12" t="n">
        <f aca="false">[1]419排序!C145</f>
        <v>7036</v>
      </c>
      <c r="EQ81" s="12" t="n">
        <f aca="false">[1]419排序!D145</f>
        <v>99</v>
      </c>
      <c r="ER81" s="12" t="n">
        <f aca="false">[1]419排序!E145</f>
        <v>164</v>
      </c>
      <c r="ES81" s="12" t="n">
        <f aca="false">[1]419排序!F145</f>
        <v>3</v>
      </c>
      <c r="ET81" s="12" t="n">
        <f aca="false">[1]419排序!G145</f>
        <v>32</v>
      </c>
      <c r="EU81" s="12" t="n">
        <f aca="false">[1]419排序!H145</f>
        <v>6840</v>
      </c>
      <c r="EV81" s="12" t="n">
        <f aca="false">[1]419排序!I145</f>
        <v>63</v>
      </c>
      <c r="EW81" s="12" t="n">
        <f aca="false">[1]419排序!J145</f>
        <v>1298</v>
      </c>
      <c r="EX81" s="12" t="n">
        <f aca="false">[1]419排序!K145</f>
        <v>30</v>
      </c>
      <c r="EY81" s="12" t="n">
        <f aca="false">[1]419排序!L145</f>
        <v>139668</v>
      </c>
      <c r="EZ81" s="12" t="n">
        <f aca="false">[1]419排序!M145</f>
        <v>25763</v>
      </c>
      <c r="FA81" s="12" t="n">
        <f aca="false">[1]419排序!C53</f>
        <v>7242</v>
      </c>
      <c r="FB81" s="12" t="n">
        <f aca="false">[1]419排序!D53</f>
        <v>169</v>
      </c>
      <c r="FC81" s="12" t="n">
        <f aca="false">[1]419排序!E53</f>
        <v>346</v>
      </c>
      <c r="FD81" s="12" t="n">
        <f aca="false">[1]419排序!F53</f>
        <v>10</v>
      </c>
      <c r="FE81" s="12" t="n">
        <f aca="false">[1]419排序!G53</f>
        <v>3847</v>
      </c>
      <c r="FF81" s="12" t="n">
        <f aca="false">[1]419排序!H53</f>
        <v>3049</v>
      </c>
      <c r="FG81" s="12" t="n">
        <f aca="false">[1]419排序!I53</f>
        <v>76</v>
      </c>
      <c r="FH81" s="12" t="n">
        <f aca="false">[1]419排序!J53</f>
        <v>1250</v>
      </c>
      <c r="FI81" s="12" t="n">
        <f aca="false">[1]419排序!K53</f>
        <v>60</v>
      </c>
      <c r="FJ81" s="12" t="n">
        <f aca="false">[1]419排序!L53</f>
        <v>91437</v>
      </c>
      <c r="FK81" s="12" t="n">
        <f aca="false">[1]419排序!M53</f>
        <v>15786</v>
      </c>
      <c r="FL81" s="12" t="n">
        <f aca="false">[1]419排序!C20</f>
        <v>37183</v>
      </c>
      <c r="FM81" s="12" t="n">
        <f aca="false">[1]419排序!D20</f>
        <v>1045</v>
      </c>
      <c r="FN81" s="12" t="n">
        <f aca="false">[1]419排序!E20</f>
        <v>5453</v>
      </c>
      <c r="FO81" s="12" t="n">
        <f aca="false">[1]419排序!F20</f>
        <v>290</v>
      </c>
      <c r="FP81" s="12" t="n">
        <f aca="false">[1]419排序!G20</f>
        <v>8348</v>
      </c>
      <c r="FQ81" s="12" t="n">
        <f aca="false">[1]419排序!H20</f>
        <v>23382</v>
      </c>
      <c r="FR81" s="12" t="n">
        <f aca="false">[1]419排序!I20</f>
        <v>1119</v>
      </c>
      <c r="FS81" s="12" t="n">
        <f aca="false">[1]419排序!J20</f>
        <v>3208</v>
      </c>
      <c r="FT81" s="12" t="n">
        <f aca="false">[1]419排序!K20</f>
        <v>471</v>
      </c>
      <c r="FU81" s="12" t="n">
        <f aca="false">[1]419排序!L20</f>
        <v>145997</v>
      </c>
      <c r="FV81" s="12" t="n">
        <f aca="false">[1]419排序!M20</f>
        <v>12597</v>
      </c>
      <c r="FW81" s="12" t="n">
        <f aca="false">[1]419排序!C13</f>
        <v>14671</v>
      </c>
      <c r="FX81" s="12" t="n">
        <f aca="false">[1]419排序!D13</f>
        <v>85</v>
      </c>
      <c r="FY81" s="12" t="n">
        <f aca="false">[1]419排序!E13</f>
        <v>443</v>
      </c>
      <c r="FZ81" s="12" t="n">
        <f aca="false">[1]419排序!F13</f>
        <v>12</v>
      </c>
      <c r="GA81" s="12" t="n">
        <f aca="false">[1]419排序!G13</f>
        <v>10214</v>
      </c>
      <c r="GB81" s="12" t="n">
        <f aca="false">[1]419排序!H13</f>
        <v>4014</v>
      </c>
      <c r="GC81" s="12" t="n">
        <f aca="false">[1]419排序!I13</f>
        <v>208</v>
      </c>
      <c r="GD81" s="12" t="n">
        <f aca="false">[1]419排序!J13</f>
        <v>1629</v>
      </c>
      <c r="GE81" s="12" t="n">
        <f aca="false">[1]419排序!K13</f>
        <v>49</v>
      </c>
      <c r="GF81" s="12" t="n">
        <f aca="false">[1]419排序!L13</f>
        <v>175932</v>
      </c>
      <c r="GG81" s="12" t="n">
        <f aca="false">[1]419排序!M13</f>
        <v>19534</v>
      </c>
      <c r="GH81" s="12" t="n">
        <f aca="false">[1]419排序!C156</f>
        <v>5008</v>
      </c>
      <c r="GI81" s="12" t="n">
        <f aca="false">[1]419排序!D156</f>
        <v>345</v>
      </c>
      <c r="GJ81" s="12" t="n">
        <f aca="false">[1]419排序!E156</f>
        <v>8</v>
      </c>
      <c r="GK81" s="12" t="n">
        <f aca="false">[1]419排序!F156</f>
        <v>1</v>
      </c>
      <c r="GL81" s="12" t="n">
        <f aca="false">[1]419排序!G156</f>
        <v>510</v>
      </c>
      <c r="GM81" s="12" t="n">
        <f aca="false">[1]419排序!H156</f>
        <v>4490</v>
      </c>
      <c r="GN81" s="12" t="n">
        <f aca="false">[1]419排序!I156</f>
        <v>37</v>
      </c>
      <c r="GO81" s="12" t="n">
        <f aca="false">[1]419排序!J156</f>
        <v>1738</v>
      </c>
      <c r="GP81" s="12" t="n">
        <f aca="false">[1]419排序!K156</f>
        <v>3</v>
      </c>
      <c r="GQ81" s="12" t="n">
        <f aca="false">[1]419排序!L156</f>
        <v>60139</v>
      </c>
      <c r="GR81" s="12" t="n">
        <f aca="false">[1]419排序!M156</f>
        <v>20874</v>
      </c>
      <c r="GS81" s="12" t="n">
        <f aca="false">[1]419排序!C16</f>
        <v>1773</v>
      </c>
      <c r="GT81" s="12" t="n">
        <f aca="false">[1]419排序!D16</f>
        <v>33</v>
      </c>
      <c r="GU81" s="12" t="n">
        <f aca="false">[1]419排序!E16</f>
        <v>7</v>
      </c>
      <c r="GV81" s="12" t="n">
        <f aca="false">[1]419排序!F16</f>
        <v>0</v>
      </c>
      <c r="GW81" s="12" t="n">
        <f aca="false">[1]419排序!G16</f>
        <v>755</v>
      </c>
      <c r="GX81" s="12" t="n">
        <f aca="false">[1]419排序!H16</f>
        <v>1011</v>
      </c>
      <c r="GY81" s="12" t="n">
        <f aca="false">[1]419排序!I16</f>
        <v>3</v>
      </c>
      <c r="GZ81" s="12" t="n">
        <f aca="false">[1]419排序!J16</f>
        <v>1042</v>
      </c>
      <c r="HA81" s="12" t="n">
        <f aca="false">[1]419排序!K16</f>
        <v>4</v>
      </c>
      <c r="HB81" s="12" t="n">
        <f aca="false">[1]419排序!L16</f>
        <v>82568</v>
      </c>
      <c r="HC81" s="12" t="n">
        <f aca="false">[1]419排序!M16</f>
        <v>48524</v>
      </c>
      <c r="HD81" s="12" t="n">
        <f aca="false">[1]419排序!C173</f>
        <v>5992</v>
      </c>
      <c r="HE81" s="12" t="n">
        <f aca="false">[1]419排序!D173</f>
        <v>942</v>
      </c>
      <c r="HF81" s="12" t="n">
        <f aca="false">[1]419排序!E173</f>
        <v>11</v>
      </c>
      <c r="HG81" s="12" t="n">
        <f aca="false">[1]419排序!F173</f>
        <v>0</v>
      </c>
      <c r="HH81" s="12" t="n">
        <f aca="false">[1]419排序!G173</f>
        <v>740</v>
      </c>
      <c r="HI81" s="12" t="n">
        <f aca="false">[1]419排序!H173</f>
        <v>5241</v>
      </c>
      <c r="HJ81" s="12" t="n">
        <f aca="false">[1]419排序!I173</f>
        <v>23</v>
      </c>
      <c r="HK81" s="12" t="n">
        <f aca="false">[1]419排序!J173</f>
        <v>1024</v>
      </c>
      <c r="HL81" s="12" t="n">
        <f aca="false">[1]419排序!K173</f>
        <v>2</v>
      </c>
      <c r="HM81" s="12" t="n">
        <f aca="false">[1]419排序!L173</f>
        <v>94796</v>
      </c>
      <c r="HN81" s="12" t="n">
        <f aca="false">[1]419排序!M173</f>
        <v>16203</v>
      </c>
      <c r="HO81" s="12" t="n">
        <f aca="false">[1]419排序!C118</f>
        <v>5305</v>
      </c>
      <c r="HP81" s="12" t="n">
        <f aca="false">[1]419排序!D118</f>
        <v>54</v>
      </c>
      <c r="HQ81" s="12" t="n">
        <f aca="false">[1]419排序!E118</f>
        <v>88</v>
      </c>
      <c r="HR81" s="12" t="n">
        <f aca="false">[1]419排序!F118</f>
        <v>2</v>
      </c>
      <c r="HS81" s="12" t="n">
        <f aca="false">[1]419排序!G118</f>
        <v>3102</v>
      </c>
      <c r="HT81" s="12" t="n">
        <f aca="false">[1]419排序!H118</f>
        <v>2115</v>
      </c>
      <c r="HU81" s="12" t="n">
        <f aca="false">[1]419排序!I118</f>
        <v>49</v>
      </c>
      <c r="HV81" s="12" t="n">
        <f aca="false">[1]419排序!J118</f>
        <v>164</v>
      </c>
      <c r="HW81" s="12" t="n">
        <f aca="false">[1]419排序!K118</f>
        <v>3</v>
      </c>
      <c r="HX81" s="12" t="n">
        <f aca="false">[1]419排序!L118</f>
        <v>100794</v>
      </c>
      <c r="HY81" s="12" t="n">
        <f aca="false">[1]419排序!M118</f>
        <v>3114</v>
      </c>
      <c r="HZ81" s="118"/>
      <c r="IA81" s="82" t="n">
        <v>43940</v>
      </c>
      <c r="IB81" s="12" t="n">
        <f aca="false">[1]419排序!C154</f>
        <v>8742</v>
      </c>
      <c r="IC81" s="12" t="n">
        <f aca="false">[1]419排序!D154</f>
        <v>363</v>
      </c>
      <c r="ID81" s="12" t="n">
        <f aca="false">[1]419排序!E154</f>
        <v>347</v>
      </c>
      <c r="IE81" s="12" t="n">
        <f aca="false">[1]419排序!F154</f>
        <v>15</v>
      </c>
      <c r="IF81" s="12" t="n">
        <f aca="false">[1]419排序!G154</f>
        <v>981</v>
      </c>
      <c r="IG81" s="12" t="n">
        <f aca="false">[1]419排序!H154</f>
        <v>7414</v>
      </c>
      <c r="IH81" s="12" t="n">
        <f aca="false">[1]419排序!I154</f>
        <v>160</v>
      </c>
      <c r="II81" s="12" t="n">
        <f aca="false">[1]419排序!J154</f>
        <v>231</v>
      </c>
      <c r="IJ81" s="12" t="n">
        <f aca="false">[1]419排序!K154</f>
        <v>9</v>
      </c>
      <c r="IK81" s="12" t="n">
        <f aca="false">[1]419排序!L154</f>
        <v>192960</v>
      </c>
      <c r="IL81" s="12" t="n">
        <f aca="false">[1]419排序!M154</f>
        <v>5098</v>
      </c>
      <c r="IM81" s="8" t="n">
        <f aca="false">[1]419排序!C43</f>
        <v>9730</v>
      </c>
      <c r="IN81" s="8" t="n">
        <f aca="false">[1]419排序!D43</f>
        <v>478</v>
      </c>
      <c r="IO81" s="8" t="n">
        <f aca="false">[1]419排序!E43</f>
        <v>126</v>
      </c>
      <c r="IP81" s="8" t="n">
        <f aca="false">[1]419排序!F43</f>
        <v>10</v>
      </c>
      <c r="IQ81" s="8" t="n">
        <f aca="false">[1]419排序!G43</f>
        <v>4035</v>
      </c>
      <c r="IR81" s="8" t="n">
        <f aca="false">[1]419排序!H43</f>
        <v>5569</v>
      </c>
      <c r="IS81" s="8" t="n">
        <f aca="false">[1]419排序!I43</f>
        <v>360</v>
      </c>
      <c r="IT81" s="8" t="n">
        <f aca="false">[1]419排序!J43</f>
        <v>509</v>
      </c>
      <c r="IU81" s="8" t="n">
        <f aca="false">[1]419排序!K43</f>
        <v>7</v>
      </c>
      <c r="IV81" s="8" t="n">
        <f aca="false">[1]419排序!L43</f>
        <v>108891</v>
      </c>
      <c r="IW81" s="8" t="n">
        <f aca="false">[1]419排序!M43</f>
        <v>5696</v>
      </c>
      <c r="IX81" s="8" t="n">
        <f aca="false">[1]419排序!C168</f>
        <v>8274</v>
      </c>
      <c r="IY81" s="8" t="n">
        <f aca="false">[1]419排序!D168</f>
        <v>1132</v>
      </c>
      <c r="IZ81" s="8" t="n">
        <f aca="false">[1]419排序!E168</f>
        <v>92</v>
      </c>
      <c r="JA81" s="8" t="n">
        <f aca="false">[1]419排序!F168</f>
        <v>5</v>
      </c>
      <c r="JB81" s="8" t="n">
        <f aca="false">[1]419排序!G168</f>
        <v>1329</v>
      </c>
      <c r="JC81" s="8" t="n">
        <f aca="false">[1]419排序!H168</f>
        <v>6853</v>
      </c>
      <c r="JD81" s="8" t="n">
        <f aca="false">[1]419排序!I168</f>
        <v>78</v>
      </c>
      <c r="JE81" s="8" t="n">
        <f aca="false">[1]419排序!J168</f>
        <v>238</v>
      </c>
      <c r="JF81" s="8" t="n">
        <f aca="false">[1]419排序!K168</f>
        <v>3</v>
      </c>
      <c r="JG81" s="8" t="n">
        <f aca="false">[1]419排序!L168</f>
        <v>150000</v>
      </c>
      <c r="JH81" s="8" t="n">
        <f aca="false">[1]419排序!M168</f>
        <v>4309</v>
      </c>
      <c r="JI81" s="8" t="n">
        <f aca="false">[1]419排序!C93</f>
        <v>6248</v>
      </c>
      <c r="JJ81" s="8" t="n">
        <f aca="false">[1]419排序!D93</f>
        <v>325</v>
      </c>
      <c r="JK81" s="8" t="n">
        <f aca="false">[1]419排序!E93</f>
        <v>535</v>
      </c>
      <c r="JL81" s="8" t="n">
        <f aca="false">[1]419排序!F93</f>
        <v>15</v>
      </c>
      <c r="JM81" s="8" t="n">
        <f aca="false">[1]419排序!G93</f>
        <v>631</v>
      </c>
      <c r="JN81" s="8" t="n">
        <f aca="false">[1]419排序!H93</f>
        <v>5082</v>
      </c>
      <c r="JO81" s="8" t="n">
        <f aca="false">[1]419排序!I93</f>
        <v>0</v>
      </c>
      <c r="JP81" s="8" t="n">
        <f aca="false">[1]419排序!J93</f>
        <v>23</v>
      </c>
      <c r="JQ81" s="8" t="n">
        <f aca="false">[1]419排序!K93</f>
        <v>2</v>
      </c>
      <c r="JR81" s="8" t="n">
        <f aca="false">[1]419排序!L93</f>
        <v>39422</v>
      </c>
      <c r="JS81" s="8" t="n">
        <f aca="false">[1]419排序!M93</f>
        <v>144</v>
      </c>
      <c r="JT81" s="8" t="n">
        <f aca="false">[1]419排序!C92</f>
        <v>15722</v>
      </c>
      <c r="JU81" s="8" t="n">
        <f aca="false">[1]419排序!D92</f>
        <v>1370</v>
      </c>
      <c r="JV81" s="8" t="n">
        <f aca="false">[1]419排序!E92</f>
        <v>521</v>
      </c>
      <c r="JW81" s="8" t="n">
        <f aca="false">[1]419排序!F92</f>
        <v>35</v>
      </c>
      <c r="JX81" s="8" t="n">
        <f aca="false">[1]419排序!G92</f>
        <v>2463</v>
      </c>
      <c r="JY81" s="8" t="n">
        <f aca="false">[1]419排序!H92</f>
        <v>12738</v>
      </c>
      <c r="JZ81" s="8" t="n">
        <f aca="false">[1]419排序!I92</f>
        <v>0</v>
      </c>
      <c r="KA81" s="8" t="n">
        <f aca="false">[1]419排序!J92</f>
        <v>11</v>
      </c>
      <c r="KB81" s="37" t="n">
        <f aca="false">[1]419排序!K92</f>
        <v>0.4</v>
      </c>
      <c r="KC81" s="8" t="n">
        <f aca="false">[1]419排序!L92</f>
        <v>335123</v>
      </c>
      <c r="KD81" s="8" t="n">
        <f aca="false">[1]419排序!M92</f>
        <v>243</v>
      </c>
      <c r="KE81" s="8" t="n">
        <f aca="false">[1]419排序!C152</f>
        <v>14420</v>
      </c>
      <c r="KF81" s="8" t="n">
        <f aca="false">[1]419排序!D152</f>
        <v>931</v>
      </c>
      <c r="KG81" s="8" t="n">
        <f aca="false">[1]419排序!E152</f>
        <v>348</v>
      </c>
      <c r="KH81" s="8" t="n">
        <f aca="false">[1]419排序!F152</f>
        <v>48</v>
      </c>
      <c r="KI81" s="8" t="n">
        <f aca="false">[1]419排序!G152</f>
        <v>6684</v>
      </c>
      <c r="KJ81" s="8" t="n">
        <f aca="false">[1]419排序!H152</f>
        <v>7388</v>
      </c>
      <c r="KK81" s="8" t="n">
        <f aca="false">[1]419排序!I152</f>
        <v>117</v>
      </c>
      <c r="KL81" s="8" t="n">
        <f aca="false">[1]419排序!J152</f>
        <v>437</v>
      </c>
      <c r="KM81" s="8" t="n">
        <f aca="false">[1]419排序!K152</f>
        <v>11</v>
      </c>
      <c r="KN81" s="8" t="n">
        <f aca="false">[1]419排序!L152</f>
        <v>135895</v>
      </c>
      <c r="KO81" s="8" t="n">
        <f aca="false">[1]419排序!M152</f>
        <v>4122</v>
      </c>
      <c r="KP81" s="8" t="n">
        <f aca="false">[1]419排序!C153</f>
        <v>6087</v>
      </c>
      <c r="KQ81" s="8" t="n">
        <f aca="false">[1]419排序!D153</f>
        <v>209</v>
      </c>
      <c r="KR81" s="8" t="n">
        <f aca="false">[1]419排序!E153</f>
        <v>397</v>
      </c>
      <c r="KS81" s="8" t="n">
        <f aca="false">[1]419排序!F153</f>
        <v>10</v>
      </c>
      <c r="KT81" s="8" t="n">
        <f aca="false">[1]419排序!G153</f>
        <v>516</v>
      </c>
      <c r="KU81" s="8" t="n">
        <f aca="false">[1]419排序!H153</f>
        <v>5174</v>
      </c>
      <c r="KV81" s="8" t="n">
        <f aca="false">[1]419排序!I153</f>
        <v>1</v>
      </c>
      <c r="KW81" s="8" t="n">
        <f aca="false">[1]419排序!J153</f>
        <v>56</v>
      </c>
      <c r="KX81" s="8" t="n">
        <f aca="false">[1]419排序!K153</f>
        <v>4</v>
      </c>
      <c r="KY81" s="8" t="n">
        <f aca="false">[1]419排序!L153</f>
        <v>56048</v>
      </c>
      <c r="KZ81" s="8" t="n">
        <f aca="false">[1]419排序!M153</f>
        <v>511</v>
      </c>
      <c r="LA81" s="8" t="n">
        <f aca="false">[1]419排序!C159</f>
        <v>36793</v>
      </c>
      <c r="LB81" s="8" t="n">
        <f aca="false">[1]419排序!D159</f>
        <v>4785</v>
      </c>
      <c r="LC81" s="8" t="n">
        <f aca="false">[1]419排序!E159</f>
        <v>313</v>
      </c>
      <c r="LD81" s="8" t="n">
        <f aca="false">[1]419排序!F159</f>
        <v>40</v>
      </c>
      <c r="LE81" s="8" t="n">
        <f aca="false">[1]419排序!G159</f>
        <v>3057</v>
      </c>
      <c r="LF81" s="8" t="n">
        <f aca="false">[1]419排序!H159</f>
        <v>33423</v>
      </c>
      <c r="LG81" s="8" t="n">
        <f aca="false">[1]419排序!I159</f>
        <v>8</v>
      </c>
      <c r="LH81" s="8" t="n">
        <f aca="false">[1]419排序!J159</f>
        <v>252</v>
      </c>
      <c r="LI81" s="8" t="n">
        <f aca="false">[1]419排序!K159</f>
        <v>2</v>
      </c>
      <c r="LJ81" s="8" t="n">
        <f aca="false">[1]419排序!L159</f>
        <v>1831892</v>
      </c>
      <c r="LK81" s="8" t="n">
        <f aca="false">[1]419排序!M159</f>
        <v>12553</v>
      </c>
      <c r="LL81" s="8" t="n">
        <f aca="false">[1]419排序!C147</f>
        <v>7638</v>
      </c>
      <c r="LM81" s="8" t="n">
        <f aca="false">[1]419排序!D147</f>
        <v>613</v>
      </c>
      <c r="LN81" s="8" t="n">
        <f aca="false">[1]419排序!E147</f>
        <v>143</v>
      </c>
      <c r="LO81" s="8" t="n">
        <f aca="false">[1]419排序!F147</f>
        <v>8</v>
      </c>
      <c r="LP81" s="8" t="n">
        <f aca="false">[1]419排序!G147</f>
        <v>1832</v>
      </c>
      <c r="LQ81" s="8" t="n">
        <f aca="false">[1]419排序!H147</f>
        <v>5663</v>
      </c>
      <c r="LR81" s="8" t="n">
        <f aca="false">[1]419排序!I147</f>
        <v>46</v>
      </c>
      <c r="LS81" s="8" t="n">
        <f aca="false">[1]419排序!J147</f>
        <v>35</v>
      </c>
      <c r="LT81" s="8" t="n">
        <f aca="false">[1]419排序!K147</f>
        <v>0.6</v>
      </c>
      <c r="LU81" s="8" t="n">
        <f aca="false">[1]419排序!L147</f>
        <v>92548</v>
      </c>
      <c r="LV81" s="8" t="n">
        <f aca="false">[1]419排序!M147</f>
        <v>419</v>
      </c>
      <c r="LW81" s="8" t="n">
        <f aca="false">[1]419排序!C129</f>
        <v>31</v>
      </c>
      <c r="LX81" s="8" t="n">
        <f aca="false">[1]419排序!D129</f>
        <v>0</v>
      </c>
      <c r="LY81" s="8" t="n">
        <f aca="false">[1]419排序!E129</f>
        <v>0</v>
      </c>
      <c r="LZ81" s="8" t="n">
        <f aca="false">[1]419排序!F129</f>
        <v>0</v>
      </c>
      <c r="MA81" s="8" t="n">
        <f aca="false">[1]419排序!G129</f>
        <v>5</v>
      </c>
      <c r="MB81" s="8" t="n">
        <f aca="false">[1]419排序!H129</f>
        <v>26</v>
      </c>
      <c r="MC81" s="8" t="n">
        <f aca="false">[1]419排序!I129</f>
        <v>0</v>
      </c>
      <c r="MD81" s="8" t="n">
        <f aca="false">[1]419排序!J129</f>
        <v>9</v>
      </c>
      <c r="ME81" s="8" t="n">
        <f aca="false">[1]419排序!K129</f>
        <v>0</v>
      </c>
      <c r="MF81" s="8" t="n">
        <f aca="false">[1]419排序!L129</f>
        <v>1450</v>
      </c>
      <c r="MG81" s="8" t="n">
        <f aca="false">[1]419排序!M129</f>
        <v>442</v>
      </c>
      <c r="MH81" s="8" t="n">
        <f aca="false">[1]419排序!C135</f>
        <v>98</v>
      </c>
      <c r="MI81" s="8" t="n">
        <f aca="false">[1]419排序!D135</f>
        <v>10</v>
      </c>
      <c r="MJ81" s="8" t="n">
        <f aca="false">[1]419排序!E135</f>
        <v>5</v>
      </c>
      <c r="MK81" s="8" t="n">
        <f aca="false">[1]419排序!F135</f>
        <v>1</v>
      </c>
      <c r="ML81" s="8" t="n">
        <f aca="false">[1]419排序!G135</f>
        <v>5</v>
      </c>
      <c r="MM81" s="8" t="n">
        <f aca="false">[1]419排序!H135</f>
        <v>88</v>
      </c>
      <c r="MN81" s="8" t="n">
        <f aca="false">[1]419排序!I135</f>
        <v>0</v>
      </c>
      <c r="MO81" s="8" t="n">
        <f aca="false">[1]419排序!J135</f>
        <v>2</v>
      </c>
      <c r="MP81" s="6" t="n">
        <f aca="false">[1]419排序!K135</f>
        <v>0.09</v>
      </c>
      <c r="MQ81" s="8" t="n">
        <f aca="false">[1]419排序!L135</f>
        <v>4065</v>
      </c>
      <c r="MR81" s="8" t="n">
        <f aca="false">[1]419排序!M135</f>
        <v>75</v>
      </c>
      <c r="MS81" s="8" t="n">
        <f aca="false">[1]419排序!C190</f>
        <v>2733</v>
      </c>
      <c r="MT81" s="8" t="n">
        <f aca="false">[1]419排序!D190</f>
        <v>33</v>
      </c>
      <c r="MU81" s="8" t="n">
        <f aca="false">[1]419排序!E190</f>
        <v>47</v>
      </c>
      <c r="MV81" s="8" t="n">
        <f aca="false">[1]419排序!F190</f>
        <v>0</v>
      </c>
      <c r="MW81" s="8" t="n">
        <f aca="false">[1]419排序!G190</f>
        <v>1787</v>
      </c>
      <c r="MX81" s="8" t="n">
        <f aca="false">[1]419排序!H190</f>
        <v>899</v>
      </c>
      <c r="MY81" s="8" t="n">
        <f aca="false">[1]419排序!I190</f>
        <v>61</v>
      </c>
      <c r="MZ81" s="8" t="n">
        <f aca="false">[1]419排序!J190</f>
        <v>39</v>
      </c>
      <c r="NA81" s="8" t="n">
        <f aca="false">[1]419排序!K190</f>
        <v>0.7</v>
      </c>
      <c r="NB81" s="8" t="n">
        <f aca="false">[1]419排序!L190</f>
        <v>100498</v>
      </c>
      <c r="NC81" s="8" t="n">
        <f aca="false">[1]419排序!M190</f>
        <v>1440</v>
      </c>
      <c r="ND81" s="8" t="n">
        <f aca="false">[1]419排序!C108</f>
        <v>19</v>
      </c>
      <c r="NE81" s="8" t="n">
        <f aca="false">[1]419排序!D108</f>
        <v>0</v>
      </c>
      <c r="NF81" s="8" t="n">
        <f aca="false">[1]419排序!E108</f>
        <v>0</v>
      </c>
      <c r="NG81" s="8" t="n">
        <f aca="false">[1]419排序!F108</f>
        <v>0</v>
      </c>
      <c r="NH81" s="8" t="n">
        <f aca="false">[1]419排序!G108</f>
        <v>2</v>
      </c>
      <c r="NI81" s="8" t="n">
        <f aca="false">[1]419排序!H108</f>
        <v>17</v>
      </c>
      <c r="NJ81" s="8" t="n">
        <f aca="false">[1]419排序!I108</f>
        <v>0</v>
      </c>
      <c r="NK81" s="8" t="n">
        <f aca="false">[1]419排序!J108</f>
        <v>3</v>
      </c>
      <c r="NL81" s="8" t="n">
        <f aca="false">[1]419排序!K108</f>
        <v>0</v>
      </c>
      <c r="NM81" s="8" t="n">
        <f aca="false">[1]419排序!L108</f>
        <v>1318</v>
      </c>
      <c r="NN81" s="8" t="n">
        <f aca="false">[1]419排序!M108</f>
        <v>181</v>
      </c>
      <c r="NO81" s="8" t="n">
        <f aca="false">[1]419排序!C35</f>
        <v>122</v>
      </c>
      <c r="NP81" s="8" t="n">
        <f aca="false">[1]419排序!D35</f>
        <v>0</v>
      </c>
      <c r="NQ81" s="8" t="n">
        <f aca="false">[1]419排序!E35</f>
        <v>0</v>
      </c>
      <c r="NR81" s="8" t="n">
        <f aca="false">[1]419排序!F35</f>
        <v>0</v>
      </c>
      <c r="NS81" s="8" t="n">
        <f aca="false">[1]419排序!G35</f>
        <v>103</v>
      </c>
      <c r="NT81" s="8" t="n">
        <f aca="false">[1]419排序!H35</f>
        <v>19</v>
      </c>
      <c r="NU81" s="8" t="n">
        <f aca="false">[1]419排序!I35</f>
        <v>1</v>
      </c>
      <c r="NV81" s="8" t="n">
        <f aca="false">[1]419排序!J35</f>
        <v>7</v>
      </c>
      <c r="NW81" s="8" t="n">
        <f aca="false">[1]419排序!K35</f>
        <v>0</v>
      </c>
      <c r="NX81" s="8" t="n">
        <f aca="false">[1]419排序!L35</f>
        <v>5768</v>
      </c>
      <c r="NY81" s="8" t="n">
        <f aca="false">[1]419排序!M35</f>
        <v>345</v>
      </c>
      <c r="NZ81" s="8" t="n">
        <f aca="false">[1]419排序!C206</f>
        <v>268</v>
      </c>
      <c r="OA81" s="8" t="n">
        <f aca="false">[1]419排序!D206</f>
        <v>0</v>
      </c>
      <c r="OB81" s="8" t="n">
        <f aca="false">[1]419排序!E206</f>
        <v>0</v>
      </c>
      <c r="OC81" s="8" t="n">
        <f aca="false">[1]419排序!F206</f>
        <v>0</v>
      </c>
      <c r="OD81" s="8" t="n">
        <f aca="false">[1]419排序!G206</f>
        <v>201</v>
      </c>
      <c r="OE81" s="8" t="n">
        <f aca="false">[1]419排序!H206</f>
        <v>67</v>
      </c>
      <c r="OF81" s="8" t="n">
        <f aca="false">[1]419排序!I206</f>
        <v>8</v>
      </c>
      <c r="OG81" s="8" t="n">
        <f aca="false">[1]419排序!J206</f>
        <v>3</v>
      </c>
      <c r="OH81" s="8" t="n">
        <f aca="false">[1]419排序!K206</f>
        <v>0</v>
      </c>
      <c r="OI81" s="8" t="n">
        <f aca="false">[1]419排序!L206</f>
        <v>206253</v>
      </c>
      <c r="OJ81" s="8" t="n">
        <f aca="false">[1]419排序!M206</f>
        <v>2119</v>
      </c>
      <c r="OK81" s="8" t="n">
        <f aca="false">[1]419排序!C30</f>
        <v>137</v>
      </c>
      <c r="OL81" s="8" t="n">
        <f aca="false">[1]419排序!D30</f>
        <v>1</v>
      </c>
      <c r="OM81" s="8" t="n">
        <f aca="false">[1]419排序!E30</f>
        <v>1</v>
      </c>
      <c r="ON81" s="8" t="n">
        <f aca="false">[1]419排序!F30</f>
        <v>0</v>
      </c>
      <c r="OO81" s="8" t="n">
        <f aca="false">[1]419排序!G30</f>
        <v>113</v>
      </c>
      <c r="OP81" s="8" t="n">
        <f aca="false">[1]419排序!H30</f>
        <v>23</v>
      </c>
      <c r="OQ81" s="8" t="n">
        <f aca="false">[1]419排序!I30</f>
        <v>2</v>
      </c>
      <c r="OR81" s="8" t="n">
        <f aca="false">[1]419排序!J30</f>
        <v>313</v>
      </c>
      <c r="OS81" s="8" t="n">
        <f aca="false">[1]419排序!K30</f>
        <v>2</v>
      </c>
      <c r="OT81" s="8" t="n">
        <f aca="false">[1]419排序!L30</f>
        <v>11254</v>
      </c>
      <c r="OU81" s="8" t="n">
        <f aca="false">[1]419排序!M30</f>
        <v>25725</v>
      </c>
      <c r="OV81" s="8" t="n">
        <f aca="false">[1]419排序!C95</f>
        <v>1513</v>
      </c>
      <c r="OW81" s="8" t="n">
        <f aca="false">[1]419排序!D95</f>
        <v>31</v>
      </c>
      <c r="OX81" s="8" t="n">
        <f aca="false">[1]419排序!E95</f>
        <v>82</v>
      </c>
      <c r="OY81" s="8" t="n">
        <f aca="false">[1]419排序!F95</f>
        <v>1</v>
      </c>
      <c r="OZ81" s="8" t="n">
        <f aca="false">[1]419排序!G95</f>
        <v>953</v>
      </c>
      <c r="PA81" s="8" t="n">
        <f aca="false">[1]419排序!H95</f>
        <v>478</v>
      </c>
      <c r="PB81" s="8" t="n">
        <f aca="false">[1]419排序!I95</f>
        <v>0</v>
      </c>
      <c r="PC81" s="8" t="n">
        <f aca="false">[1]419排序!J95</f>
        <v>38</v>
      </c>
      <c r="PD81" s="8" t="n">
        <f aca="false">[1]419排序!K95</f>
        <v>2</v>
      </c>
      <c r="PE81" s="8" t="n">
        <f aca="false">[1]419排序!L95</f>
        <v>53955</v>
      </c>
      <c r="PF81" s="8" t="n">
        <f aca="false">[1]419排序!M95</f>
        <v>1341</v>
      </c>
      <c r="PG81" s="2" t="n">
        <f aca="false">[1]419排序!C195</f>
        <v>82329</v>
      </c>
      <c r="PH81" s="2" t="n">
        <f aca="false">[1]419排序!D195</f>
        <v>3783</v>
      </c>
      <c r="PI81" s="2" t="n">
        <f aca="false">[1]419排序!E195</f>
        <v>1890</v>
      </c>
      <c r="PJ81" s="2" t="n">
        <f aca="false">[1]419排序!F195</f>
        <v>121</v>
      </c>
      <c r="PK81" s="2" t="n">
        <f aca="false">[1]419排序!G195</f>
        <v>10453</v>
      </c>
      <c r="PL81" s="2" t="n">
        <f aca="false">[1]419排序!H195</f>
        <v>69986</v>
      </c>
      <c r="PM81" s="2" t="n">
        <f aca="false">[1]419排序!I195</f>
        <v>1894</v>
      </c>
      <c r="PN81" s="2" t="n">
        <f aca="false">[1]419排序!J195</f>
        <v>976</v>
      </c>
      <c r="PO81" s="2" t="n">
        <f aca="false">[1]419排序!K195</f>
        <v>22</v>
      </c>
      <c r="PP81" s="2" t="n">
        <f aca="false">[1]419排序!L195</f>
        <v>598933</v>
      </c>
      <c r="PQ81" s="2" t="n">
        <f aca="false">[1]419排序!M195</f>
        <v>7101</v>
      </c>
      <c r="PR81" s="2" t="n">
        <f aca="false">[1]419排序!C188</f>
        <v>38</v>
      </c>
      <c r="PS81" s="2" t="n">
        <f aca="false">[1]419排序!D188</f>
        <v>0</v>
      </c>
      <c r="PT81" s="2" t="n">
        <f aca="false">[1]419排序!E188</f>
        <v>2</v>
      </c>
      <c r="PU81" s="2" t="n">
        <f aca="false">[1]419排序!F188</f>
        <v>0</v>
      </c>
      <c r="PV81" s="2" t="n">
        <f aca="false">[1]419排序!G188</f>
        <v>5</v>
      </c>
      <c r="PW81" s="2" t="n">
        <f aca="false">[1]419排序!H188</f>
        <v>31</v>
      </c>
      <c r="PX81" s="2" t="n">
        <f aca="false">[1]419排序!I188</f>
        <v>0</v>
      </c>
      <c r="PY81" s="2" t="n">
        <f aca="false">[1]419排序!J188</f>
        <v>2</v>
      </c>
      <c r="PZ81" s="2" t="n">
        <f aca="false">[1]419排序!K188</f>
        <v>0.1</v>
      </c>
      <c r="QA81" s="2" t="n">
        <f aca="false">[1]419排序!L188</f>
        <v>0</v>
      </c>
      <c r="QB81" s="2" t="n">
        <f aca="false">[1]419排序!M188</f>
        <v>0</v>
      </c>
      <c r="QC81" s="2" t="n">
        <f aca="false">[1]419排序!C103</f>
        <v>413</v>
      </c>
      <c r="QD81" s="2" t="n">
        <f aca="false">[1]419排序!D103</f>
        <v>6</v>
      </c>
      <c r="QE81" s="2" t="n">
        <f aca="false">[1]419排序!E103</f>
        <v>7</v>
      </c>
      <c r="QF81" s="2" t="n">
        <f aca="false">[1]419排序!F103</f>
        <v>0</v>
      </c>
      <c r="QG81" s="2" t="n">
        <f aca="false">[1]419排序!G103</f>
        <v>269</v>
      </c>
      <c r="QH81" s="2" t="n">
        <f aca="false">[1]419排序!H103</f>
        <v>137</v>
      </c>
      <c r="QI81" s="2" t="n">
        <f aca="false">[1]419排序!I103</f>
        <v>5</v>
      </c>
      <c r="QJ81" s="2" t="n">
        <f aca="false">[1]419排序!J103</f>
        <v>40</v>
      </c>
      <c r="QK81" s="2" t="n">
        <f aca="false">[1]419排序!K103</f>
        <v>0.7</v>
      </c>
      <c r="QL81" s="2" t="n">
        <f aca="false">[1]419排序!L103</f>
        <v>20500</v>
      </c>
      <c r="QM81" s="2" t="n">
        <f aca="false">[1]419排序!M103</f>
        <v>2009</v>
      </c>
      <c r="QN81" s="2" t="n">
        <f aca="false">[1]419排序!C110</f>
        <v>672</v>
      </c>
      <c r="QO81" s="2" t="n">
        <f aca="false">[1]419排序!D110</f>
        <v>4</v>
      </c>
      <c r="QP81" s="2" t="n">
        <f aca="false">[1]419排序!E110</f>
        <v>21</v>
      </c>
      <c r="QQ81" s="2" t="n">
        <f aca="false">[1]419排序!F110</f>
        <v>0</v>
      </c>
      <c r="QR81" s="2" t="n">
        <f aca="false">[1]419排序!G110</f>
        <v>99</v>
      </c>
      <c r="QS81" s="2" t="n">
        <f aca="false">[1]419排序!H110</f>
        <v>552</v>
      </c>
      <c r="QT81" s="2" t="n">
        <f aca="false">[1]419排序!I110</f>
        <v>30</v>
      </c>
      <c r="QU81" s="2" t="n">
        <f aca="false">[1]419排序!J110</f>
        <v>98</v>
      </c>
      <c r="QV81" s="2" t="n">
        <f aca="false">[1]419排序!K110</f>
        <v>3</v>
      </c>
      <c r="QW81" s="2" t="n">
        <f aca="false">[1]419排序!L110</f>
        <v>20225</v>
      </c>
      <c r="QX81" s="2" t="n">
        <f aca="false">[1]419排序!M110</f>
        <v>2963</v>
      </c>
      <c r="QY81" s="2" t="n">
        <f aca="false">[1]419排序!C98</f>
        <v>13265</v>
      </c>
      <c r="QZ81" s="2" t="n">
        <f aca="false">[1]419排序!D98</f>
        <v>283</v>
      </c>
      <c r="RA81" s="2" t="n">
        <f aca="false">[1]419排序!E98</f>
        <v>164</v>
      </c>
      <c r="RB81" s="2" t="n">
        <f aca="false">[1]419排序!F98</f>
        <v>13</v>
      </c>
      <c r="RC81" s="2" t="n">
        <f aca="false">[1]419排序!G98</f>
        <v>3456</v>
      </c>
      <c r="RD81" s="2" t="n">
        <f aca="false">[1]419排序!H98</f>
        <v>9645</v>
      </c>
      <c r="RE81" s="2" t="n">
        <f aca="false">[1]419排序!I98</f>
        <v>164</v>
      </c>
      <c r="RF81" s="2" t="n">
        <f aca="false">[1]419排序!J98</f>
        <v>1533</v>
      </c>
      <c r="RG81" s="2" t="n">
        <f aca="false">[1]419排序!K98</f>
        <v>19</v>
      </c>
      <c r="RH81" s="2" t="n">
        <f aca="false">[1]419排序!L98</f>
        <v>187250</v>
      </c>
      <c r="RI81" s="2" t="n">
        <f aca="false">[1]419排序!M98</f>
        <v>21634</v>
      </c>
      <c r="RJ81" s="2" t="n">
        <f aca="false">[1]419排序!C148</f>
        <v>418</v>
      </c>
      <c r="RK81" s="2" t="n">
        <f aca="false">[1]419排序!D148</f>
        <v>16</v>
      </c>
      <c r="RL81" s="2" t="n">
        <f aca="false">[1]419排序!E148</f>
        <v>2</v>
      </c>
      <c r="RM81" s="2" t="n">
        <f aca="false">[1]419排序!F148</f>
        <v>0</v>
      </c>
      <c r="RN81" s="2" t="n">
        <f aca="false">[1]419排序!G148</f>
        <v>69</v>
      </c>
      <c r="RO81" s="2" t="n">
        <f aca="false">[1]419排序!H148</f>
        <v>347</v>
      </c>
      <c r="RP81" s="2" t="n">
        <f aca="false">[1]419排序!I148</f>
        <v>0</v>
      </c>
      <c r="RQ81" s="2" t="n">
        <f aca="false">[1]419排序!J148</f>
        <v>82</v>
      </c>
      <c r="RR81" s="2" t="n">
        <f aca="false">[1]419排序!K148</f>
        <v>0.4</v>
      </c>
      <c r="RS81" s="2" t="n">
        <f aca="false">[1]419排序!L148</f>
        <v>17329</v>
      </c>
      <c r="RT81" s="2" t="n">
        <f aca="false">[1]419排序!M148</f>
        <v>3397</v>
      </c>
      <c r="RU81" s="2" t="n">
        <f aca="false">[1]419排序!C208</f>
        <v>1</v>
      </c>
      <c r="RV81" s="2" t="n">
        <f aca="false">[1]419排序!D208</f>
        <v>0</v>
      </c>
      <c r="RW81" s="2" t="n">
        <f aca="false">[1]419排序!E208</f>
        <v>0</v>
      </c>
      <c r="RX81" s="2" t="n">
        <f aca="false">[1]419排序!F208</f>
        <v>0</v>
      </c>
      <c r="RY81" s="2" t="n">
        <f aca="false">[1]419排序!G208</f>
        <v>0</v>
      </c>
      <c r="RZ81" s="2" t="n">
        <f aca="false">[1]419排序!H208</f>
        <v>1</v>
      </c>
      <c r="SA81" s="2" t="n">
        <f aca="false">[1]419排序!I208</f>
        <v>0</v>
      </c>
      <c r="SB81" s="2" t="n">
        <f aca="false">[1]419排序!J208</f>
        <v>0.03</v>
      </c>
      <c r="SC81" s="2" t="n">
        <f aca="false">[1]419排序!K208</f>
        <v>0</v>
      </c>
      <c r="SD81" s="2" t="n">
        <f aca="false">[1]419排序!L208</f>
        <v>0</v>
      </c>
      <c r="SE81" s="2" t="n">
        <f aca="false">[1]419排序!M208</f>
        <v>0</v>
      </c>
      <c r="SF81" s="2" t="n">
        <f aca="false">[1]419排序!C146</f>
        <v>1180</v>
      </c>
      <c r="SG81" s="2" t="n">
        <f aca="false">[1]419排序!D146</f>
        <v>111</v>
      </c>
      <c r="SH81" s="2" t="n">
        <f aca="false">[1]419排序!E146</f>
        <v>6</v>
      </c>
      <c r="SI81" s="2" t="n">
        <f aca="false">[1]419排序!F146</f>
        <v>0</v>
      </c>
      <c r="SJ81" s="2" t="n">
        <f aca="false">[1]419排序!G146</f>
        <v>176</v>
      </c>
      <c r="SK81" s="2" t="n">
        <f aca="false">[1]419排序!H146</f>
        <v>998</v>
      </c>
      <c r="SL81" s="2" t="n">
        <f aca="false">[1]419排序!I146</f>
        <v>3</v>
      </c>
      <c r="SM81" s="2" t="n">
        <f aca="false">[1]419排序!J146</f>
        <v>231</v>
      </c>
      <c r="SN81" s="2" t="n">
        <f aca="false">[1]419排序!K146</f>
        <v>1</v>
      </c>
      <c r="SO81" s="2" t="n">
        <f aca="false">[1]419排序!L146</f>
        <v>0</v>
      </c>
      <c r="SP81" s="2" t="n">
        <f aca="false">[1]419排序!M146</f>
        <v>0</v>
      </c>
      <c r="SQ81" s="2" t="n">
        <f aca="false">[1]419排序!C197</f>
        <v>6302</v>
      </c>
      <c r="SR81" s="2" t="n">
        <f aca="false">[1]419排序!D197</f>
        <v>0</v>
      </c>
      <c r="SS81" s="2" t="n">
        <f aca="false">[1]419排序!E197</f>
        <v>37</v>
      </c>
      <c r="ST81" s="2" t="n">
        <f aca="false">[1]419排序!F197</f>
        <v>0</v>
      </c>
      <c r="SU81" s="2" t="n">
        <f aca="false">[1]419排序!G197</f>
        <v>1188</v>
      </c>
      <c r="SV81" s="2" t="n">
        <f aca="false">[1]419排序!H197</f>
        <v>5077</v>
      </c>
      <c r="SW81" s="2" t="n">
        <f aca="false">[1]419排序!I197</f>
        <v>1</v>
      </c>
      <c r="SX81" s="2" t="n">
        <f aca="false">[1]419排序!J197</f>
        <v>637</v>
      </c>
      <c r="SY81" s="2" t="n">
        <f aca="false">[1]419排序!K197</f>
        <v>4</v>
      </c>
      <c r="SZ81" s="2" t="n">
        <f aca="false">[1]419排序!L197</f>
        <v>767000</v>
      </c>
      <c r="TA81" s="2" t="n">
        <f aca="false">[1]419排序!M197</f>
        <v>77550</v>
      </c>
      <c r="TB81" s="2" t="n">
        <f aca="false">[1]419排序!C106</f>
        <v>1751</v>
      </c>
      <c r="TC81" s="2" t="n">
        <f aca="false">[1]419排序!D106</f>
        <v>93</v>
      </c>
      <c r="TD81" s="2" t="n">
        <f aca="false">[1]419排序!E106</f>
        <v>6</v>
      </c>
      <c r="TE81" s="2" t="n">
        <f aca="false">[1]419排序!F106</f>
        <v>1</v>
      </c>
      <c r="TF81" s="2" t="n">
        <f aca="false">[1]419排序!G106</f>
        <v>280</v>
      </c>
      <c r="TG81" s="2" t="n">
        <f aca="false">[1]419排序!H106</f>
        <v>1465</v>
      </c>
      <c r="TH81" s="2" t="n">
        <f aca="false">[1]419排序!I106</f>
        <v>34</v>
      </c>
      <c r="TI81" s="2" t="n">
        <f aca="false">[1]419排序!J106</f>
        <v>410</v>
      </c>
      <c r="TJ81" s="2" t="n">
        <f aca="false">[1]419排序!K106</f>
        <v>1</v>
      </c>
      <c r="TK81" s="2" t="n">
        <f aca="false">[1]419排序!L106</f>
        <v>0</v>
      </c>
      <c r="TL81" s="2" t="n">
        <f aca="false">[1]419排序!M106</f>
        <v>0</v>
      </c>
      <c r="TM81" s="2" t="n">
        <f aca="false">[1]419排序!C80</f>
        <v>2235</v>
      </c>
      <c r="TN81" s="2" t="n">
        <f aca="false">[1]419排序!D80</f>
        <v>11</v>
      </c>
      <c r="TO81" s="2" t="n">
        <f aca="false">[1]419排序!E80</f>
        <v>110</v>
      </c>
      <c r="TP81" s="2" t="n">
        <f aca="false">[1]419排序!F80</f>
        <v>2</v>
      </c>
      <c r="TQ81" s="2" t="n">
        <f aca="false">[1]419排序!G80</f>
        <v>269</v>
      </c>
      <c r="TR81" s="2" t="n">
        <f aca="false">[1]419排序!H80</f>
        <v>1856</v>
      </c>
      <c r="TS81" s="2" t="n">
        <f aca="false">[1]419排序!I80</f>
        <v>67</v>
      </c>
      <c r="TT81" s="2" t="n">
        <f aca="false">[1]419排序!J80</f>
        <v>214</v>
      </c>
      <c r="TU81" s="2" t="n">
        <f aca="false">[1]419排序!K80</f>
        <v>11</v>
      </c>
      <c r="TV81" s="2" t="n">
        <f aca="false">[1]419排序!L80</f>
        <v>53290</v>
      </c>
      <c r="TW81" s="2" t="n">
        <f aca="false">[1]419排序!M80</f>
        <v>5113</v>
      </c>
      <c r="TX81" s="2" t="n">
        <f aca="false">[1]419排序!C51</f>
        <v>761</v>
      </c>
      <c r="TY81" s="2" t="n">
        <f aca="false">[1]419排序!D51</f>
        <v>11</v>
      </c>
      <c r="TZ81" s="2" t="n">
        <f aca="false">[1]419排序!E51</f>
        <v>12</v>
      </c>
      <c r="UA81" s="2" t="n">
        <f aca="false">[1]419排序!F51</f>
        <v>0</v>
      </c>
      <c r="UB81" s="2" t="n">
        <f aca="false">[1]419排序!G51</f>
        <v>79</v>
      </c>
      <c r="UC81" s="2" t="n">
        <f aca="false">[1]419排序!H51</f>
        <v>670</v>
      </c>
      <c r="UD81" s="2" t="n">
        <f aca="false">[1]419排序!I51</f>
        <v>8</v>
      </c>
      <c r="UE81" s="2" t="n">
        <f aca="false">[1]419排序!J51</f>
        <v>630</v>
      </c>
      <c r="UF81" s="2" t="n">
        <f aca="false">[1]419排序!K51</f>
        <v>10</v>
      </c>
      <c r="UG81" s="2" t="n">
        <f aca="false">[1]419排序!L51</f>
        <v>32284</v>
      </c>
      <c r="UH81" s="2" t="n">
        <f aca="false">[1]419排序!M51</f>
        <v>26739</v>
      </c>
      <c r="UT81" s="2" t="n">
        <f aca="false">[1]419排序!C17</f>
        <v>2144</v>
      </c>
      <c r="UU81" s="2" t="n">
        <f aca="false">[1]419排序!D17</f>
        <v>306</v>
      </c>
      <c r="UV81" s="2" t="n">
        <f aca="false">[1]419排序!E17</f>
        <v>84</v>
      </c>
      <c r="UW81" s="2" t="n">
        <f aca="false">[1]419排序!F17</f>
        <v>9</v>
      </c>
      <c r="UX81" s="2" t="n">
        <f aca="false">[1]419排序!G17</f>
        <v>66</v>
      </c>
      <c r="UY81" s="2" t="n">
        <f aca="false">[1]419排序!H17</f>
        <v>1994</v>
      </c>
      <c r="UZ81" s="2" t="n">
        <f aca="false">[1]419排序!I17</f>
        <v>1</v>
      </c>
      <c r="VA81" s="2" t="n">
        <f aca="false">[1]419排序!J17</f>
        <v>13</v>
      </c>
      <c r="VB81" s="2" t="n">
        <f aca="false">[1]419排序!K17</f>
        <v>0.5</v>
      </c>
      <c r="VC81" s="2" t="n">
        <f aca="false">[1]419排序!L17</f>
        <v>21307</v>
      </c>
      <c r="VD81" s="2" t="n">
        <f aca="false">[1]419排序!M17</f>
        <v>129</v>
      </c>
      <c r="VE81" s="2" t="n">
        <f aca="false">[1]419排序!C2</f>
        <v>933</v>
      </c>
      <c r="VF81" s="2" t="n">
        <f aca="false">[1]419排序!D2</f>
        <v>27</v>
      </c>
      <c r="VG81" s="2" t="n">
        <f aca="false">[1]419排序!E2</f>
        <v>30</v>
      </c>
      <c r="VH81" s="2" t="n">
        <f aca="false">[1]419排序!F2</f>
        <v>0</v>
      </c>
      <c r="VI81" s="2" t="n">
        <f aca="false">[1]419排序!G2</f>
        <v>112</v>
      </c>
      <c r="VJ81" s="2" t="n">
        <f aca="false">[1]419排序!H2</f>
        <v>791</v>
      </c>
      <c r="VK81" s="2" t="n">
        <f aca="false">[1]419排序!I2</f>
        <v>0</v>
      </c>
      <c r="VL81" s="2" t="n">
        <f aca="false">[1]419排序!J2</f>
        <v>24</v>
      </c>
      <c r="VM81" s="2" t="n">
        <f aca="false">[1]419排序!K2</f>
        <v>0.8</v>
      </c>
      <c r="VN81" s="2" t="n">
        <f aca="false">[1]419排序!L2</f>
        <v>0</v>
      </c>
      <c r="VO81" s="2" t="n">
        <f aca="false">[1]419排序!M2</f>
        <v>0</v>
      </c>
      <c r="VP81" s="2" t="n">
        <f aca="false">[1]419排序!C181</f>
        <v>254</v>
      </c>
      <c r="VQ81" s="2" t="n">
        <f aca="false">[1]419排序!D181</f>
        <v>10</v>
      </c>
      <c r="VR81" s="2" t="n">
        <f aca="false">[1]419排序!E181</f>
        <v>7</v>
      </c>
      <c r="VS81" s="2" t="n">
        <f aca="false">[1]419排序!F181</f>
        <v>0</v>
      </c>
      <c r="VT81" s="2" t="n">
        <f aca="false">[1]419排序!G181</f>
        <v>86</v>
      </c>
      <c r="VU81" s="2" t="n">
        <f aca="false">[1]419排序!H181</f>
        <v>161</v>
      </c>
      <c r="VV81" s="2" t="n">
        <f aca="false">[1]419排序!I181</f>
        <v>1</v>
      </c>
      <c r="VW81" s="2" t="n">
        <f aca="false">[1]419排序!J181</f>
        <v>12</v>
      </c>
      <c r="VX81" s="2" t="n">
        <f aca="false">[1]419排序!K181</f>
        <v>0.3</v>
      </c>
      <c r="VY81" s="2" t="n">
        <f aca="false">[1]419排序!L181</f>
        <v>4768</v>
      </c>
      <c r="VZ81" s="2" t="n">
        <f aca="false">[1]419排序!M181</f>
        <v>223</v>
      </c>
      <c r="WA81" s="2" t="n">
        <f aca="false">[1]419排序!C119</f>
        <v>35</v>
      </c>
      <c r="WB81" s="2" t="n">
        <f aca="false">[1]419排序!D119</f>
        <v>7</v>
      </c>
      <c r="WC81" s="2" t="n">
        <f aca="false">[1]419排序!E119</f>
        <v>0</v>
      </c>
      <c r="WD81" s="2" t="n">
        <f aca="false">[1]419排序!F119</f>
        <v>0</v>
      </c>
      <c r="WE81" s="2" t="n">
        <f aca="false">[1]419排序!G119</f>
        <v>16</v>
      </c>
      <c r="WF81" s="2" t="n">
        <f aca="false">[1]419排序!H119</f>
        <v>19</v>
      </c>
      <c r="WG81" s="2" t="n">
        <f aca="false">[1]419排序!I119</f>
        <v>0</v>
      </c>
      <c r="WH81" s="2" t="n">
        <f aca="false">[1]419排序!J119</f>
        <v>65</v>
      </c>
      <c r="WI81" s="2" t="n">
        <f aca="false">[1]419排序!K119</f>
        <v>0</v>
      </c>
      <c r="WJ81" s="2" t="n">
        <f aca="false">[1]419排序!L119</f>
        <v>3714</v>
      </c>
      <c r="WK81" s="2" t="n">
        <f aca="false">[1]419排序!M119</f>
        <v>6871</v>
      </c>
      <c r="WL81" s="2" t="n">
        <f aca="false">[1]419排序!C137</f>
        <v>31</v>
      </c>
      <c r="WM81" s="2" t="n">
        <f aca="false">[1]419排序!D137</f>
        <v>1</v>
      </c>
      <c r="WN81" s="2" t="n">
        <f aca="false">[1]419排序!E137</f>
        <v>0</v>
      </c>
      <c r="WO81" s="2" t="n">
        <f aca="false">[1]419排序!F137</f>
        <v>0</v>
      </c>
      <c r="WP81" s="2" t="n">
        <f aca="false">[1]419排序!G137</f>
        <v>2</v>
      </c>
      <c r="WQ81" s="2" t="n">
        <f aca="false">[1]419排序!H137</f>
        <v>29</v>
      </c>
      <c r="WR81" s="2" t="n">
        <f aca="false">[1]419排序!I137</f>
        <v>0</v>
      </c>
      <c r="WS81" s="2" t="n">
        <f aca="false">[1]419排序!J137</f>
        <v>1</v>
      </c>
      <c r="WT81" s="2" t="n">
        <f aca="false">[1]419排序!K137</f>
        <v>0</v>
      </c>
      <c r="WU81" s="2" t="n">
        <f aca="false">[1]419排序!L137</f>
        <v>15800</v>
      </c>
      <c r="WV81" s="2" t="n">
        <f aca="false">[1]419排序!M137</f>
        <v>542</v>
      </c>
      <c r="WW81" s="2" t="n">
        <f aca="false">[1]419排序!C24</f>
        <v>5</v>
      </c>
      <c r="WX81" s="2" t="n">
        <f aca="false">[1]419排序!D24</f>
        <v>0</v>
      </c>
      <c r="WY81" s="2" t="n">
        <f aca="false">[1]419排序!E24</f>
        <v>0</v>
      </c>
      <c r="WZ81" s="2" t="n">
        <f aca="false">[1]419排序!F24</f>
        <v>0</v>
      </c>
      <c r="XA81" s="2" t="n">
        <f aca="false">[1]419排序!G24</f>
        <v>2</v>
      </c>
      <c r="XB81" s="2" t="n">
        <f aca="false">[1]419排序!H24</f>
        <v>3</v>
      </c>
      <c r="XC81" s="2" t="n">
        <f aca="false">[1]419排序!I24</f>
        <v>0</v>
      </c>
      <c r="XD81" s="2" t="n">
        <f aca="false">[1]419排序!J24</f>
        <v>6</v>
      </c>
      <c r="XE81" s="2" t="n">
        <f aca="false">[1]419排序!K24</f>
        <v>0</v>
      </c>
      <c r="XF81" s="2" t="n">
        <f aca="false">[1]419排序!L24</f>
        <v>8107</v>
      </c>
      <c r="XG81" s="2" t="n">
        <f aca="false">[1]419排序!M24</f>
        <v>10507</v>
      </c>
      <c r="XH81" s="2" t="n">
        <f aca="false">[1]419排序!C104</f>
        <v>1615</v>
      </c>
      <c r="XI81" s="2" t="n">
        <f aca="false">[1]419排序!D104</f>
        <v>69</v>
      </c>
      <c r="XJ81" s="2" t="n">
        <f aca="false">[1]419排序!E104</f>
        <v>17</v>
      </c>
      <c r="XK81" s="2" t="n">
        <f aca="false">[1]419排序!F104</f>
        <v>0</v>
      </c>
      <c r="XL81" s="2" t="n">
        <f aca="false">[1]419排序!G104</f>
        <v>377</v>
      </c>
      <c r="XM81" s="2" t="n">
        <f aca="false">[1]419排序!H104</f>
        <v>1221</v>
      </c>
      <c r="XN81" s="2" t="n">
        <f aca="false">[1]419排序!I104</f>
        <v>22</v>
      </c>
      <c r="XO81" s="2" t="n">
        <f aca="false">[1]419排序!J104</f>
        <v>86</v>
      </c>
      <c r="XP81" s="2" t="n">
        <f aca="false">[1]419排序!K104</f>
        <v>0.9</v>
      </c>
      <c r="XQ81" s="2" t="n">
        <f aca="false">[1]419排序!L104</f>
        <v>100878</v>
      </c>
      <c r="XR81" s="2" t="n">
        <f aca="false">[1]419排序!M104</f>
        <v>5373</v>
      </c>
      <c r="XS81" s="2" t="n">
        <f aca="false">[1]419排序!C203</f>
        <v>1490</v>
      </c>
      <c r="XT81" s="2" t="n">
        <f aca="false">[1]419排序!D203</f>
        <v>85</v>
      </c>
      <c r="XU81" s="2" t="n">
        <f aca="false">[1]419排序!E203</f>
        <v>5</v>
      </c>
      <c r="XV81" s="2" t="n">
        <f aca="false">[1]419排序!F203</f>
        <v>1</v>
      </c>
      <c r="XW81" s="2" t="n">
        <f aca="false">[1]419排序!G203</f>
        <v>194</v>
      </c>
      <c r="XX81" s="2" t="n">
        <f aca="false">[1]419排序!H203</f>
        <v>1291</v>
      </c>
      <c r="XY81" s="2" t="n">
        <f aca="false">[1]419排序!I203</f>
        <v>8</v>
      </c>
      <c r="XZ81" s="2" t="n">
        <f aca="false">[1]419排序!J203</f>
        <v>45</v>
      </c>
      <c r="YA81" s="2" t="n">
        <f aca="false">[1]419排序!K203</f>
        <v>0.1</v>
      </c>
      <c r="YB81" s="2" t="n">
        <f aca="false">[1]419排序!L203</f>
        <v>136000</v>
      </c>
      <c r="YC81" s="2" t="n">
        <f aca="false">[1]419排序!M203</f>
        <v>4063</v>
      </c>
      <c r="YZ81" s="2" t="n">
        <f aca="false">[1]419排序!C107</f>
        <v>506</v>
      </c>
      <c r="ZA81" s="2" t="n">
        <f aca="false">[1]419排序!D107</f>
        <v>17</v>
      </c>
      <c r="ZB81" s="2" t="n">
        <f aca="false">[1]419排序!E107</f>
        <v>5</v>
      </c>
      <c r="ZC81" s="2" t="n">
        <f aca="false">[1]419排序!F107</f>
        <v>0</v>
      </c>
      <c r="ZD81" s="2" t="n">
        <f aca="false">[1]419排序!G107</f>
        <v>130</v>
      </c>
      <c r="ZE81" s="2" t="n">
        <f aca="false">[1]419排序!H107</f>
        <v>371</v>
      </c>
      <c r="ZF81" s="2" t="n">
        <f aca="false">[1]419排序!I107</f>
        <v>5</v>
      </c>
      <c r="ZG81" s="2" t="n">
        <f aca="false">[1]419排序!J107</f>
        <v>78</v>
      </c>
      <c r="ZH81" s="2" t="n">
        <f aca="false">[1]419排序!K107</f>
        <v>0.8</v>
      </c>
      <c r="ZI81" s="2" t="n">
        <f aca="false">[1]419排序!L107</f>
        <v>26147</v>
      </c>
      <c r="ZJ81" s="2" t="n">
        <f aca="false">[1]419排序!M107</f>
        <v>4008</v>
      </c>
      <c r="ZK81" s="2" t="n">
        <f aca="false">[1]419排序!C200</f>
        <v>5106</v>
      </c>
      <c r="ZL81" s="2" t="n">
        <f aca="false">[1]419排序!D200</f>
        <v>444</v>
      </c>
      <c r="ZM81" s="2" t="n">
        <f aca="false">[1]419排序!E200</f>
        <v>133</v>
      </c>
      <c r="ZN81" s="2" t="n">
        <f aca="false">[1]419排序!F200</f>
        <v>8</v>
      </c>
      <c r="ZO81" s="2" t="n">
        <f aca="false">[1]419排序!G200</f>
        <v>275</v>
      </c>
      <c r="ZP81" s="2" t="n">
        <f aca="false">[1]419排序!H200</f>
        <v>4698</v>
      </c>
      <c r="ZQ81" s="2" t="n">
        <f aca="false">[1]419排序!I200</f>
        <v>45</v>
      </c>
      <c r="ZR81" s="2" t="n">
        <f aca="false">[1]419排序!J200</f>
        <v>117</v>
      </c>
      <c r="ZS81" s="2" t="n">
        <f aca="false">[1]419排序!K200</f>
        <v>3</v>
      </c>
      <c r="ZT81" s="2" t="n">
        <f aca="false">[1]419排序!L200</f>
        <v>52534</v>
      </c>
      <c r="ZU81" s="2" t="n">
        <f aca="false">[1]419排序!M200</f>
        <v>1201</v>
      </c>
      <c r="ZV81" s="2" t="n">
        <f aca="false">[1]419排序!C19</f>
        <v>4779</v>
      </c>
      <c r="ZW81" s="2" t="n">
        <f aca="false">[1]419排序!D19</f>
        <v>0</v>
      </c>
      <c r="ZX81" s="2" t="n">
        <f aca="false">[1]419排序!E19</f>
        <v>45</v>
      </c>
      <c r="ZY81" s="2" t="n">
        <f aca="false">[1]419排序!F19</f>
        <v>3</v>
      </c>
      <c r="ZZ81" s="2" t="n">
        <f aca="false">[1]419排序!G19</f>
        <v>342</v>
      </c>
      <c r="AAA81" s="2" t="n">
        <f aca="false">[1]419排序!H19</f>
        <v>4392</v>
      </c>
      <c r="AAB81" s="2" t="n">
        <f aca="false">[1]419排序!I19</f>
        <v>65</v>
      </c>
      <c r="AAC81" s="2" t="n">
        <f aca="false">[1]419排序!J19</f>
        <v>506</v>
      </c>
      <c r="AAD81" s="2" t="n">
        <f aca="false">[1]419排序!K19</f>
        <v>5</v>
      </c>
      <c r="AAE81" s="2" t="n">
        <f aca="false">[1]419排序!L19</f>
        <v>86813</v>
      </c>
      <c r="AAF81" s="2" t="n">
        <f aca="false">[1]419排序!M19</f>
        <v>9187</v>
      </c>
      <c r="AAG81" s="2" t="n">
        <f aca="false">[1]419排序!C76</f>
        <v>388</v>
      </c>
      <c r="AAH81" s="2" t="n">
        <f aca="false">[1]419排序!D76</f>
        <v>18</v>
      </c>
      <c r="AAI81" s="2" t="n">
        <f aca="false">[1]419排序!E76</f>
        <v>4</v>
      </c>
      <c r="AAJ81" s="2" t="n">
        <f aca="false">[1]419排序!F76</f>
        <v>1</v>
      </c>
      <c r="AAK81" s="2" t="n">
        <f aca="false">[1]419排序!G76</f>
        <v>86</v>
      </c>
      <c r="AAL81" s="2" t="n">
        <f aca="false">[1]419排序!H76</f>
        <v>298</v>
      </c>
      <c r="AAM81" s="2" t="n">
        <f aca="false">[1]419排序!I76</f>
        <v>6</v>
      </c>
      <c r="AAN81" s="2" t="n">
        <f aca="false">[1]419排序!J76</f>
        <v>97</v>
      </c>
      <c r="AAO81" s="2" t="n">
        <f aca="false">[1]419排序!K76</f>
        <v>1</v>
      </c>
      <c r="AAP81" s="2" t="n">
        <f aca="false">[1]419排序!L76</f>
        <v>5027</v>
      </c>
      <c r="AAQ81" s="2" t="n">
        <f aca="false">[1]419排序!M76</f>
        <v>1260</v>
      </c>
      <c r="AAR81" s="2" t="n">
        <f aca="false">[1]419排序!C14</f>
        <v>1373</v>
      </c>
      <c r="AAS81" s="2" t="n">
        <f aca="false">[1]419排序!D14</f>
        <v>33</v>
      </c>
      <c r="AAT81" s="2" t="n">
        <f aca="false">[1]419排序!E14</f>
        <v>18</v>
      </c>
      <c r="AAU81" s="2" t="n">
        <f aca="false">[1]419排序!F14</f>
        <v>3</v>
      </c>
      <c r="AAV81" s="2" t="n">
        <f aca="false">[1]419排序!G14</f>
        <v>590</v>
      </c>
      <c r="AAW81" s="2" t="n">
        <f aca="false">[1]419排序!H14</f>
        <v>765</v>
      </c>
      <c r="AAX81" s="2" t="n">
        <f aca="false">[1]419排序!I14</f>
        <v>21</v>
      </c>
      <c r="AAY81" s="2" t="n">
        <f aca="false">[1]419排序!J14</f>
        <v>135</v>
      </c>
      <c r="AAZ81" s="2" t="n">
        <f aca="false">[1]419排序!K14</f>
        <v>2</v>
      </c>
      <c r="ABA81" s="2" t="n">
        <f aca="false">[1]419排序!L14</f>
        <v>86607</v>
      </c>
      <c r="ABB81" s="2" t="n">
        <f aca="false">[1]419排序!M14</f>
        <v>8542</v>
      </c>
      <c r="ABC81" s="2" t="n">
        <f aca="false">[1]419排序!C10</f>
        <v>1248</v>
      </c>
      <c r="ABD81" s="2" t="n">
        <f aca="false">[1]419排序!D10</f>
        <v>47</v>
      </c>
      <c r="ABE81" s="2" t="n">
        <f aca="false">[1]419排序!E10</f>
        <v>20</v>
      </c>
      <c r="ABF81" s="2" t="n">
        <f aca="false">[1]419排序!F10</f>
        <v>1</v>
      </c>
      <c r="ABG81" s="2" t="n">
        <f aca="false">[1]419排序!G10</f>
        <v>523</v>
      </c>
      <c r="ABH81" s="2" t="n">
        <f aca="false">[1]419排序!H10</f>
        <v>705</v>
      </c>
      <c r="ABI81" s="2" t="n">
        <f aca="false">[1]419排序!I10</f>
        <v>30</v>
      </c>
      <c r="ABJ81" s="2" t="n">
        <f aca="false">[1]419排序!J10</f>
        <v>421</v>
      </c>
      <c r="ABK81" s="2" t="n">
        <f aca="false">[1]419排序!K10</f>
        <v>7</v>
      </c>
      <c r="ABL81" s="2" t="n">
        <f aca="false">[1]419排序!L10</f>
        <v>11796</v>
      </c>
      <c r="ABM81" s="2" t="n">
        <f aca="false">[1]419排序!M10</f>
        <v>3981</v>
      </c>
      <c r="ABN81" s="2" t="n">
        <f aca="false">[1]419排序!C127</f>
        <v>2378</v>
      </c>
      <c r="ABO81" s="2" t="n">
        <f aca="false">[1]419排序!D127</f>
        <v>114</v>
      </c>
      <c r="ABP81" s="2" t="n">
        <f aca="false">[1]419排序!E127</f>
        <v>57</v>
      </c>
      <c r="ABQ81" s="2" t="n">
        <f aca="false">[1]419排序!F127</f>
        <v>1</v>
      </c>
      <c r="ABR81" s="2" t="n">
        <f aca="false">[1]419排序!G127</f>
        <v>391</v>
      </c>
      <c r="ABS81" s="2" t="n">
        <f aca="false">[1]419排序!H127</f>
        <v>1930</v>
      </c>
      <c r="ABT81" s="2" t="n">
        <f aca="false">[1]419排序!I127</f>
        <v>80</v>
      </c>
      <c r="ABU81" s="2" t="n">
        <f aca="false">[1]419排序!J127</f>
        <v>589</v>
      </c>
      <c r="ABV81" s="2" t="n">
        <f aca="false">[1]419排序!K127</f>
        <v>14</v>
      </c>
      <c r="ABW81" s="2" t="n">
        <f aca="false">[1]419排序!L127</f>
        <v>9848</v>
      </c>
      <c r="ABX81" s="2" t="n">
        <f aca="false">[1]419排序!M127</f>
        <v>2441</v>
      </c>
      <c r="ABY81" s="2" t="n">
        <f aca="false">[1]419排序!C114</f>
        <v>1239</v>
      </c>
      <c r="ABZ81" s="2" t="n">
        <f aca="false">[1]419排序!D114</f>
        <v>90</v>
      </c>
      <c r="ACA81" s="2" t="n">
        <f aca="false">[1]419排序!E114</f>
        <v>33</v>
      </c>
      <c r="ACB81" s="2" t="n">
        <f aca="false">[1]419排序!F114</f>
        <v>0</v>
      </c>
      <c r="ACC81" s="2" t="n">
        <f aca="false">[1]419排序!G114</f>
        <v>228</v>
      </c>
      <c r="ACD81" s="2" t="n">
        <f aca="false">[1]419排序!H114</f>
        <v>978</v>
      </c>
      <c r="ACE81" s="2" t="n">
        <f aca="false">[1]419排序!I114</f>
        <v>14</v>
      </c>
      <c r="ACF81" s="2" t="n">
        <f aca="false">[1]419排序!J114</f>
        <v>455</v>
      </c>
      <c r="ACG81" s="2" t="n">
        <f aca="false">[1]419排序!K114</f>
        <v>12</v>
      </c>
      <c r="ACH81" s="2" t="n">
        <f aca="false">[1]419排序!L114</f>
        <v>58816</v>
      </c>
      <c r="ACI81" s="2" t="n">
        <f aca="false">[1]419排序!M114</f>
        <v>21605</v>
      </c>
      <c r="ACJ81" s="2" t="n">
        <f aca="false">[1]419排序!C64</f>
        <v>1512</v>
      </c>
      <c r="ACK81" s="2" t="n">
        <f aca="false">[1]419排序!D64</f>
        <v>53</v>
      </c>
      <c r="ACL81" s="2" t="n">
        <f aca="false">[1]419排序!E64</f>
        <v>38</v>
      </c>
      <c r="ACM81" s="2" t="n">
        <f aca="false">[1]419排序!F64</f>
        <v>0</v>
      </c>
      <c r="ACN81" s="2" t="n">
        <f aca="false">[1]419排序!G64</f>
        <v>162</v>
      </c>
      <c r="ACO81" s="2" t="n">
        <f aca="false">[1]419排序!H64</f>
        <v>1312</v>
      </c>
      <c r="ACP81" s="2" t="n">
        <f aca="false">[1]419排序!I64</f>
        <v>11</v>
      </c>
      <c r="ACQ81" s="2" t="n">
        <f aca="false">[1]419排序!J64</f>
        <v>1140</v>
      </c>
      <c r="ACR81" s="2" t="n">
        <f aca="false">[1]419排序!K64</f>
        <v>29</v>
      </c>
      <c r="ACS81" s="2" t="n">
        <f aca="false">[1]419排序!L64</f>
        <v>39605</v>
      </c>
      <c r="ACT81" s="2" t="n">
        <f aca="false">[1]419排序!M64</f>
        <v>29856</v>
      </c>
      <c r="ACU81" s="2" t="n">
        <f aca="false">[1]419排序!C109</f>
        <v>712</v>
      </c>
      <c r="ACV81" s="2" t="n">
        <f aca="false">[1]419排序!D109</f>
        <v>30</v>
      </c>
      <c r="ACW81" s="2" t="n">
        <f aca="false">[1]419排序!E109</f>
        <v>5</v>
      </c>
      <c r="ACX81" s="2" t="n">
        <f aca="false">[1]419排序!F109</f>
        <v>0</v>
      </c>
      <c r="ACY81" s="2" t="n">
        <f aca="false">[1]419排序!G109</f>
        <v>88</v>
      </c>
      <c r="ACZ81" s="2" t="n">
        <f aca="false">[1]419排序!H109</f>
        <v>619</v>
      </c>
      <c r="ADA81" s="2" t="n">
        <f aca="false">[1]419排序!I109</f>
        <v>5</v>
      </c>
      <c r="ADB81" s="2" t="n">
        <f aca="false">[1]419排序!J109</f>
        <v>377</v>
      </c>
      <c r="ADC81" s="2" t="n">
        <f aca="false">[1]419排序!K109</f>
        <v>3</v>
      </c>
      <c r="ADD81" s="2" t="n">
        <f aca="false">[1]419排序!L109</f>
        <v>34697</v>
      </c>
      <c r="ADE81" s="2" t="n">
        <f aca="false">[1]419排序!M109</f>
        <v>18395</v>
      </c>
      <c r="ADF81" s="2" t="n">
        <f aca="false">[1]419排序!C52</f>
        <v>6606</v>
      </c>
      <c r="ADG81" s="2" t="n">
        <f aca="false">[1]419排序!D52</f>
        <v>107</v>
      </c>
      <c r="ADH81" s="2" t="n">
        <f aca="false">[1]419排序!E52</f>
        <v>181</v>
      </c>
      <c r="ADI81" s="2" t="n">
        <f aca="false">[1]419排序!F52</f>
        <v>8</v>
      </c>
      <c r="ADJ81" s="2" t="n">
        <f aca="false">[1]419排序!G52</f>
        <v>1227</v>
      </c>
      <c r="ADK81" s="2" t="n">
        <f aca="false">[1]419排序!H52</f>
        <v>5198</v>
      </c>
      <c r="ADL81" s="2" t="n">
        <f aca="false">[1]419排序!I52</f>
        <v>86</v>
      </c>
      <c r="ADM81" s="2" t="n">
        <f aca="false">[1]419排序!J52</f>
        <v>617</v>
      </c>
      <c r="ADN81" s="2" t="n">
        <f aca="false">[1]419排序!K52</f>
        <v>17</v>
      </c>
      <c r="ADO81" s="2" t="n">
        <f aca="false">[1]419排序!L52</f>
        <v>162533</v>
      </c>
      <c r="ADP81" s="2" t="n">
        <f aca="false">[1]419排序!M52</f>
        <v>15177</v>
      </c>
      <c r="ADQ81" s="2" t="n">
        <f aca="false">[1]419排序!C175</f>
        <v>1089</v>
      </c>
      <c r="ADR81" s="2" t="n">
        <f aca="false">[1]419排序!D175</f>
        <v>40</v>
      </c>
      <c r="ADS81" s="2" t="n">
        <f aca="false">[1]419排序!E175</f>
        <v>11</v>
      </c>
      <c r="ADT81" s="2" t="n">
        <f aca="false">[1]419排序!F175</f>
        <v>2</v>
      </c>
      <c r="ADU81" s="2" t="n">
        <f aca="false">[1]419排序!G175</f>
        <v>213</v>
      </c>
      <c r="ADV81" s="2" t="n">
        <f aca="false">[1]419排序!H175</f>
        <v>865</v>
      </c>
      <c r="ADW81" s="2" t="n">
        <f aca="false">[1]419排序!I175</f>
        <v>10</v>
      </c>
      <c r="ADX81" s="2" t="n">
        <f aca="false">[1]419排序!J175</f>
        <v>199</v>
      </c>
      <c r="ADY81" s="2" t="n">
        <f aca="false">[1]419排序!K175</f>
        <v>2</v>
      </c>
      <c r="ADZ81" s="2" t="n">
        <f aca="false">[1]419排序!L175</f>
        <v>40953</v>
      </c>
      <c r="AEA81" s="2" t="n">
        <f aca="false">[1]419排序!M175</f>
        <v>7501</v>
      </c>
      <c r="AEB81" s="2" t="n">
        <f aca="false">[1]419排序!C90</f>
        <v>1834</v>
      </c>
      <c r="AEC81" s="2" t="n">
        <f aca="false">[1]419排序!D90</f>
        <v>71</v>
      </c>
      <c r="AED81" s="2" t="n">
        <f aca="false">[1]419排序!E90</f>
        <v>172</v>
      </c>
      <c r="AEE81" s="2" t="n">
        <f aca="false">[1]419排序!F90</f>
        <v>16</v>
      </c>
      <c r="AEF81" s="2" t="n">
        <f aca="false">[1]419排序!G90</f>
        <v>231</v>
      </c>
      <c r="AEG81" s="2" t="n">
        <f aca="false">[1]419排序!H90</f>
        <v>1431</v>
      </c>
      <c r="AEH81" s="2" t="n">
        <f aca="false">[1]419排序!I90</f>
        <v>60</v>
      </c>
      <c r="AEI81" s="2" t="n">
        <f aca="false">[1]419排序!J90</f>
        <v>190</v>
      </c>
      <c r="AEJ81" s="2" t="n">
        <f aca="false">[1]419排序!K90</f>
        <v>18</v>
      </c>
      <c r="AEK81" s="2" t="n">
        <f aca="false">[1]419排序!L90</f>
        <v>43901</v>
      </c>
      <c r="AEL81" s="2" t="n">
        <f aca="false">[1]419排序!M90</f>
        <v>4544</v>
      </c>
      <c r="AEM81" s="2" t="n">
        <f aca="false">[1]419排序!C176</f>
        <v>1317</v>
      </c>
      <c r="AEN81" s="2" t="n">
        <f aca="false">[1]419排序!D176</f>
        <v>13</v>
      </c>
      <c r="AEO81" s="2" t="n">
        <f aca="false">[1]419排序!E176</f>
        <v>70</v>
      </c>
      <c r="AEP81" s="2" t="n">
        <f aca="false">[1]419排序!F176</f>
        <v>4</v>
      </c>
      <c r="AEQ81" s="2" t="n">
        <f aca="false">[1]419排序!G176</f>
        <v>190</v>
      </c>
      <c r="AER81" s="2" t="n">
        <f aca="false">[1]419排序!H176</f>
        <v>1057</v>
      </c>
      <c r="AES81" s="2" t="n">
        <f aca="false">[1]419排序!I176</f>
        <v>27</v>
      </c>
      <c r="AET81" s="2" t="n">
        <f aca="false">[1]419排序!J176</f>
        <v>633</v>
      </c>
      <c r="AEU81" s="2" t="n">
        <f aca="false">[1]419排序!K176</f>
        <v>34</v>
      </c>
      <c r="AEV81" s="2" t="n">
        <f aca="false">[1]419排序!L176</f>
        <v>40580</v>
      </c>
      <c r="AEW81" s="2" t="n">
        <f aca="false">[1]419排序!M176</f>
        <v>19520</v>
      </c>
      <c r="AEX81" s="2" t="n">
        <f aca="false">[1]419排序!C48</f>
        <v>1832</v>
      </c>
      <c r="AEY81" s="2" t="n">
        <f aca="false">[1]419排序!D48</f>
        <v>18</v>
      </c>
      <c r="AEZ81" s="2" t="n">
        <f aca="false">[1]419排序!E48</f>
        <v>39</v>
      </c>
      <c r="AFA81" s="2" t="n">
        <f aca="false">[1]419排序!F48</f>
        <v>3</v>
      </c>
      <c r="AFB81" s="2" t="n">
        <f aca="false">[1]419排序!G48</f>
        <v>615</v>
      </c>
      <c r="AFC81" s="2" t="n">
        <f aca="false">[1]419排序!H48</f>
        <v>1178</v>
      </c>
      <c r="AFD81" s="2" t="n">
        <f aca="false">[1]419排序!I48</f>
        <v>27</v>
      </c>
      <c r="AFE81" s="2" t="n">
        <f aca="false">[1]419排序!J48</f>
        <v>446</v>
      </c>
      <c r="AFF81" s="2" t="n">
        <f aca="false">[1]419排序!K48</f>
        <v>9</v>
      </c>
      <c r="AFG81" s="2" t="n">
        <f aca="false">[1]419排序!L48</f>
        <v>21647</v>
      </c>
      <c r="AFH81" s="2" t="n">
        <f aca="false">[1]419排序!M48</f>
        <v>5273</v>
      </c>
      <c r="AFI81" s="2" t="n">
        <f aca="false">[1]419排序!C26</f>
        <v>1268</v>
      </c>
      <c r="AFJ81" s="2" t="n">
        <f aca="false">[1]419排序!D26</f>
        <v>54</v>
      </c>
      <c r="AFK81" s="2" t="n">
        <f aca="false">[1]419排序!E26</f>
        <v>47</v>
      </c>
      <c r="AFL81" s="2" t="n">
        <f aca="false">[1]419排序!F26</f>
        <v>1</v>
      </c>
      <c r="AFM81" s="2" t="n">
        <f aca="false">[1]419排序!G26</f>
        <v>338</v>
      </c>
      <c r="AFN81" s="2" t="n">
        <f aca="false">[1]419排序!H26</f>
        <v>883</v>
      </c>
      <c r="AFO81" s="2" t="n">
        <f aca="false">[1]419排序!I26</f>
        <v>4</v>
      </c>
      <c r="AFP81" s="2" t="n">
        <f aca="false">[1]419排序!J26</f>
        <v>386</v>
      </c>
      <c r="AFQ81" s="2" t="n">
        <f aca="false">[1]419排序!K26</f>
        <v>14</v>
      </c>
      <c r="AFR81" s="2" t="n">
        <f aca="false">[1]419排序!L26</f>
        <v>16868</v>
      </c>
      <c r="AFS81" s="2" t="n">
        <f aca="false">[1]419排序!M26</f>
        <v>5141</v>
      </c>
      <c r="AFT81" s="2" t="n">
        <f aca="false">[1]419排序!C130</f>
        <v>307</v>
      </c>
      <c r="AFU81" s="2" t="n">
        <f aca="false">[1]419排序!D130</f>
        <v>4</v>
      </c>
      <c r="AFV81" s="2" t="n">
        <f aca="false">[1]419排序!E130</f>
        <v>5</v>
      </c>
      <c r="AFW81" s="2" t="n">
        <f aca="false">[1]419排序!F130</f>
        <v>0</v>
      </c>
      <c r="AFX81" s="2" t="n">
        <f aca="false">[1]419排序!G130</f>
        <v>55</v>
      </c>
      <c r="AFY81" s="2" t="n">
        <f aca="false">[1]419排序!H130</f>
        <v>247</v>
      </c>
      <c r="AFZ81" s="2" t="n">
        <f aca="false">[1]419排序!I130</f>
        <v>7</v>
      </c>
      <c r="AGA81" s="2" t="n">
        <f aca="false">[1]419排序!J130</f>
        <v>489</v>
      </c>
      <c r="AGB81" s="2" t="n">
        <f aca="false">[1]419排序!K130</f>
        <v>8</v>
      </c>
      <c r="AGC81" s="2" t="n">
        <f aca="false">[1]419排序!L130</f>
        <v>3874</v>
      </c>
      <c r="AGD81" s="2" t="n">
        <f aca="false">[1]419排序!M130</f>
        <v>6168</v>
      </c>
      <c r="AGE81" s="2" t="n">
        <f aca="false">[1]419排序!C170</f>
        <v>5994</v>
      </c>
      <c r="AGF81" s="2" t="n">
        <f aca="false">[1]419排序!D170</f>
        <v>304</v>
      </c>
      <c r="AGG81" s="2" t="n">
        <f aca="false">[1]419排序!E170</f>
        <v>117</v>
      </c>
      <c r="AGH81" s="2" t="n">
        <f aca="false">[1]419排序!F170</f>
        <v>7</v>
      </c>
      <c r="AGI81" s="2" t="n">
        <f aca="false">[1]419排序!G170</f>
        <v>637</v>
      </c>
      <c r="AGJ81" s="2" t="n">
        <f aca="false">[1]419排序!H170</f>
        <v>5240</v>
      </c>
      <c r="AGK81" s="2" t="n">
        <f aca="false">[1]419排序!I170</f>
        <v>126</v>
      </c>
      <c r="AGL81" s="2" t="n">
        <f aca="false">[1]419排序!J170</f>
        <v>686</v>
      </c>
      <c r="AGM81" s="2" t="n">
        <f aca="false">[1]419排序!K170</f>
        <v>13</v>
      </c>
      <c r="AGN81" s="2" t="n">
        <f aca="false">[1]419排序!L170</f>
        <v>36028</v>
      </c>
      <c r="AGO81" s="2" t="n">
        <f aca="false">[1]419排序!M170</f>
        <v>4123</v>
      </c>
      <c r="AGP81" s="2" t="n">
        <f aca="false">[1]419排序!C158</f>
        <v>8418</v>
      </c>
      <c r="AGQ81" s="2" t="n">
        <f aca="false">[1]419排序!D158</f>
        <v>351</v>
      </c>
      <c r="AGR81" s="2" t="n">
        <f aca="false">[1]419排序!E158</f>
        <v>421</v>
      </c>
      <c r="AGS81" s="2" t="n">
        <f aca="false">[1]419排序!F158</f>
        <v>10</v>
      </c>
      <c r="AGT81" s="2" t="n">
        <f aca="false">[1]419排序!G158</f>
        <v>1730</v>
      </c>
      <c r="AGU81" s="2" t="n">
        <f aca="false">[1]419排序!H158</f>
        <v>6267</v>
      </c>
      <c r="AGV81" s="2" t="n">
        <f aca="false">[1]419排序!I158</f>
        <v>248</v>
      </c>
      <c r="AGW81" s="2" t="n">
        <f aca="false">[1]419排序!J158</f>
        <v>438</v>
      </c>
      <c r="AGX81" s="2" t="n">
        <f aca="false">[1]419排序!K158</f>
        <v>22</v>
      </c>
      <c r="AGY81" s="2" t="n">
        <f aca="false">[1]419排序!L158</f>
        <v>90991</v>
      </c>
      <c r="AGZ81" s="2" t="n">
        <f aca="false">[1]419排序!M158</f>
        <v>4730</v>
      </c>
      <c r="AHA81" s="2" t="n">
        <f aca="false">[1]419排序!C31</f>
        <v>878</v>
      </c>
      <c r="AHB81" s="2" t="n">
        <f aca="false">[1]419排序!D31</f>
        <v>32</v>
      </c>
      <c r="AHC81" s="2" t="n">
        <f aca="false">[1]419排序!E31</f>
        <v>41</v>
      </c>
      <c r="AHD81" s="2" t="n">
        <f aca="false">[1]419排序!F31</f>
        <v>0</v>
      </c>
      <c r="AHE81" s="2" t="n">
        <f aca="false">[1]419排序!G31</f>
        <v>153</v>
      </c>
      <c r="AHF81" s="2" t="n">
        <f aca="false">[1]419排序!H31</f>
        <v>684</v>
      </c>
      <c r="AHG81" s="2" t="n">
        <f aca="false">[1]419排序!I31</f>
        <v>35</v>
      </c>
      <c r="AHH81" s="2" t="n">
        <f aca="false">[1]419排序!J31</f>
        <v>126</v>
      </c>
      <c r="AHI81" s="2" t="n">
        <f aca="false">[1]419排序!K31</f>
        <v>6</v>
      </c>
      <c r="AHJ81" s="2" t="n">
        <f aca="false">[1]419排序!L31</f>
        <v>26417</v>
      </c>
      <c r="AHK81" s="2" t="n">
        <f aca="false">[1]419排序!M31</f>
        <v>3802</v>
      </c>
      <c r="AHL81" s="2" t="n">
        <f aca="false">[1]419排序!C144</f>
        <v>1170</v>
      </c>
      <c r="AHM81" s="2" t="n">
        <f aca="false">[1]419排序!D144</f>
        <v>53</v>
      </c>
      <c r="AHN81" s="2" t="n">
        <f aca="false">[1]419排序!E144</f>
        <v>49</v>
      </c>
      <c r="AHO81" s="2" t="n">
        <f aca="false">[1]419排序!F144</f>
        <v>0</v>
      </c>
      <c r="AHP81" s="2" t="n">
        <f aca="false">[1]419排序!G144</f>
        <v>164</v>
      </c>
      <c r="AHQ81" s="2" t="n">
        <f aca="false">[1]419排序!H144</f>
        <v>957</v>
      </c>
      <c r="AHR81" s="2" t="n">
        <f aca="false">[1]419排序!I144</f>
        <v>15</v>
      </c>
      <c r="AHS81" s="2" t="n">
        <f aca="false">[1]419排序!J144</f>
        <v>562</v>
      </c>
      <c r="AHT81" s="2" t="n">
        <f aca="false">[1]419排序!K144</f>
        <v>24</v>
      </c>
      <c r="AHU81" s="2" t="n">
        <f aca="false">[1]419排序!L144</f>
        <v>11556</v>
      </c>
      <c r="AHV81" s="2" t="n">
        <f aca="false">[1]419排序!M144</f>
        <v>5547</v>
      </c>
      <c r="AHW81" s="2" t="n">
        <f aca="false">[1]419排序!C3</f>
        <v>548</v>
      </c>
      <c r="AHX81" s="2" t="n">
        <f aca="false">[1]419排序!D3</f>
        <v>9</v>
      </c>
      <c r="AHY81" s="2" t="n">
        <f aca="false">[1]419排序!E3</f>
        <v>26</v>
      </c>
      <c r="AHZ81" s="2" t="n">
        <f aca="false">[1]419排序!F3</f>
        <v>0</v>
      </c>
      <c r="AIA81" s="2" t="n">
        <f aca="false">[1]419排序!G3</f>
        <v>302</v>
      </c>
      <c r="AIB81" s="2" t="n">
        <f aca="false">[1]419排序!H3</f>
        <v>220</v>
      </c>
      <c r="AIC81" s="2" t="n">
        <f aca="false">[1]419排序!I3</f>
        <v>5</v>
      </c>
      <c r="AID81" s="2" t="n">
        <f aca="false">[1]419排序!J3</f>
        <v>190</v>
      </c>
      <c r="AIE81" s="2" t="n">
        <f aca="false">[1]419排序!K3</f>
        <v>9</v>
      </c>
      <c r="AIF81" s="2" t="n">
        <f aca="false">[1]419排序!L3</f>
        <v>5311</v>
      </c>
      <c r="AIG81" s="2" t="n">
        <f aca="false">[1]419排序!M3</f>
        <v>1846</v>
      </c>
      <c r="AIH81" s="2" t="n">
        <f aca="false">[1]419排序!C37</f>
        <v>33218</v>
      </c>
      <c r="AII81" s="2" t="n">
        <f aca="false">[1]419排序!D37</f>
        <v>1576</v>
      </c>
      <c r="AIJ81" s="2" t="n">
        <f aca="false">[1]419排序!E37</f>
        <v>1469</v>
      </c>
      <c r="AIK81" s="2" t="n">
        <f aca="false">[1]419排序!F37</f>
        <v>159</v>
      </c>
      <c r="AIL81" s="2" t="n">
        <f aca="false">[1]419排序!G37</f>
        <v>11168</v>
      </c>
      <c r="AIM81" s="2" t="n">
        <f aca="false">[1]419排序!H37</f>
        <v>20581</v>
      </c>
      <c r="AIN81" s="2" t="n">
        <f aca="false">[1]419排序!I37</f>
        <v>557</v>
      </c>
      <c r="AIO81" s="2" t="n">
        <f aca="false">[1]419排序!J37</f>
        <v>880</v>
      </c>
      <c r="AIP81" s="2" t="n">
        <f aca="false">[1]419排序!K37</f>
        <v>39</v>
      </c>
      <c r="AIQ81" s="2" t="n">
        <f aca="false">[1]419排序!L37</f>
        <v>507701</v>
      </c>
      <c r="AIR81" s="2" t="n">
        <f aca="false">[1]419排序!M37</f>
        <v>13452</v>
      </c>
      <c r="AIS81" s="2" t="n">
        <f aca="false">[1]419排序!C28</f>
        <v>36658</v>
      </c>
      <c r="AIT81" s="2" t="n">
        <f aca="false">[1]419排序!D28</f>
        <v>2976</v>
      </c>
      <c r="AIU81" s="2" t="n">
        <f aca="false">[1]419排序!E28</f>
        <v>2354</v>
      </c>
      <c r="AIV81" s="2" t="n">
        <f aca="false">[1]419排序!F28</f>
        <v>213</v>
      </c>
      <c r="AIW81" s="2" t="n">
        <f aca="false">[1]419排序!G28</f>
        <v>14026</v>
      </c>
      <c r="AIX81" s="2" t="n">
        <f aca="false">[1]419排序!H28</f>
        <v>20278</v>
      </c>
      <c r="AIY81" s="2" t="n">
        <f aca="false">[1]419排序!I28</f>
        <v>6634</v>
      </c>
      <c r="AIZ81" s="2" t="n">
        <f aca="false">[1]419排序!J28</f>
        <v>172</v>
      </c>
      <c r="AJA81" s="2" t="n">
        <f aca="false">[1]419排序!K28</f>
        <v>11</v>
      </c>
      <c r="AJB81" s="2" t="n">
        <f aca="false">[1]419排序!L28</f>
        <v>62985</v>
      </c>
      <c r="AJC81" s="2" t="n">
        <f aca="false">[1]419排序!M28</f>
        <v>296</v>
      </c>
      <c r="AJD81" s="2" t="n">
        <f aca="false">[1]419排序!C155</f>
        <v>19685</v>
      </c>
      <c r="AJE81" s="2" t="n">
        <f aca="false">[1]419排序!D155</f>
        <v>663</v>
      </c>
      <c r="AJF81" s="2" t="n">
        <f aca="false">[1]419排序!E155</f>
        <v>687</v>
      </c>
      <c r="AJG81" s="2" t="n">
        <f aca="false">[1]419排序!F155</f>
        <v>30</v>
      </c>
      <c r="AJH81" s="2" t="n">
        <f aca="false">[1]419排序!G155</f>
        <v>610</v>
      </c>
      <c r="AJI81" s="2" t="n">
        <f aca="false">[1]419排序!H155</f>
        <v>18388</v>
      </c>
      <c r="AJJ81" s="2" t="n">
        <f aca="false">[1]419排序!I155</f>
        <v>228</v>
      </c>
      <c r="AJK81" s="2" t="n">
        <f aca="false">[1]419排序!J155</f>
        <v>1931</v>
      </c>
      <c r="AJL81" s="2" t="n">
        <f aca="false">[1]419排序!K155</f>
        <v>67</v>
      </c>
      <c r="AJM81" s="2" t="n">
        <f aca="false">[1]419排序!L155</f>
        <v>235878</v>
      </c>
      <c r="AJN81" s="2" t="n">
        <f aca="false">[1]419排序!M155</f>
        <v>23133</v>
      </c>
      <c r="AJO81" s="2" t="n">
        <f aca="false">[1]419排序!C12</f>
        <v>6565</v>
      </c>
      <c r="AJP81" s="2" t="n">
        <f aca="false">[1]419排序!D12</f>
        <v>39</v>
      </c>
      <c r="AJQ81" s="2" t="n">
        <f aca="false">[1]419排序!E12</f>
        <v>69</v>
      </c>
      <c r="AJR81" s="2" t="n">
        <f aca="false">[1]419排序!F12</f>
        <v>4</v>
      </c>
      <c r="AJS81" s="2" t="n">
        <f aca="false">[1]419排序!G12</f>
        <v>4163</v>
      </c>
      <c r="AJT81" s="2" t="n">
        <f aca="false">[1]419排序!H12</f>
        <v>2333</v>
      </c>
      <c r="AJU81" s="2" t="n">
        <f aca="false">[1]419排序!I12</f>
        <v>55</v>
      </c>
      <c r="AJV81" s="2" t="n">
        <f aca="false">[1]419排序!J12</f>
        <v>257</v>
      </c>
      <c r="AJW81" s="2" t="n">
        <f aca="false">[1]419排序!K12</f>
        <v>3</v>
      </c>
      <c r="AJX81" s="2" t="n">
        <f aca="false">[1]419排序!L12</f>
        <v>406510</v>
      </c>
      <c r="AJY81" s="2" t="n">
        <f aca="false">[1]419排序!M12</f>
        <v>15942</v>
      </c>
      <c r="AJZ81" s="2" t="n">
        <f aca="false">[1]419排序!C96</f>
        <v>14758</v>
      </c>
      <c r="AKA81" s="2" t="n">
        <f aca="false">[1]419排序!D96</f>
        <v>778</v>
      </c>
      <c r="AKB81" s="2" t="n">
        <f aca="false">[1]419排序!E96</f>
        <v>571</v>
      </c>
      <c r="AKC81" s="2" t="n">
        <f aca="false">[1]419排序!F96</f>
        <v>41</v>
      </c>
      <c r="AKD81" s="2" t="n">
        <f aca="false">[1]419排序!G96</f>
        <v>77</v>
      </c>
      <c r="AKE81" s="2" t="n">
        <f aca="false">[1]419排序!H96</f>
        <v>14110</v>
      </c>
      <c r="AKF81" s="2" t="n">
        <f aca="false">[1]419排序!I96</f>
        <v>294</v>
      </c>
      <c r="AKG81" s="2" t="n">
        <f aca="false">[1]419排序!J96</f>
        <v>2989</v>
      </c>
      <c r="AKH81" s="2" t="n">
        <f aca="false">[1]419排序!K96</f>
        <v>116</v>
      </c>
      <c r="AKI81" s="2" t="n">
        <f aca="false">[1]419排序!L96</f>
        <v>90646</v>
      </c>
      <c r="AKJ81" s="2" t="n">
        <f aca="false">[1]419排序!M96</f>
        <v>18358</v>
      </c>
      <c r="AKK81" s="2" t="n">
        <f aca="false">[1]419排序!C59</f>
        <v>9022</v>
      </c>
      <c r="AKL81" s="2" t="n">
        <f aca="false">[1]419排序!D59</f>
        <v>572</v>
      </c>
      <c r="AKM81" s="2" t="n">
        <f aca="false">[1]419排序!E59</f>
        <v>456</v>
      </c>
      <c r="AKN81" s="2" t="n">
        <f aca="false">[1]419排序!F59</f>
        <v>35</v>
      </c>
      <c r="AKO81" s="2" t="n">
        <f aca="false">[1]419排序!G59</f>
        <v>1008</v>
      </c>
      <c r="AKP81" s="2" t="n">
        <f aca="false">[1]419排序!H59</f>
        <v>7558</v>
      </c>
      <c r="AKQ81" s="2" t="n">
        <f aca="false">[1]419排序!I59</f>
        <v>168</v>
      </c>
      <c r="AKR81" s="2" t="n">
        <f aca="false">[1]419排序!J59</f>
        <v>511</v>
      </c>
      <c r="AKS81" s="2" t="n">
        <f aca="false">[1]419排序!K59</f>
        <v>26</v>
      </c>
      <c r="AKT81" s="2" t="n">
        <f aca="false">[1]419排序!L59</f>
        <v>30922</v>
      </c>
      <c r="AKU81" s="2" t="n">
        <f aca="false">[1]419排序!M59</f>
        <v>1753</v>
      </c>
      <c r="AKV81" s="2" t="n">
        <f aca="false">[1]419排序!C115</f>
        <v>3537</v>
      </c>
      <c r="AKW81" s="2" t="n">
        <f aca="false">[1]419排序!D115</f>
        <v>57</v>
      </c>
      <c r="AKX81" s="2" t="n">
        <f aca="false">[1]419排序!E115</f>
        <v>72</v>
      </c>
      <c r="AKY81" s="2" t="n">
        <f aca="false">[1]419排序!F115</f>
        <v>0</v>
      </c>
      <c r="AKZ81" s="2" t="n">
        <f aca="false">[1]419排序!G115</f>
        <v>601</v>
      </c>
      <c r="ALA81" s="2" t="n">
        <f aca="false">[1]419排序!H115</f>
        <v>2864</v>
      </c>
      <c r="ALB81" s="2" t="n">
        <f aca="false">[1]419排序!I115</f>
        <v>32</v>
      </c>
      <c r="ALC81" s="2" t="n">
        <f aca="false">[1]419排序!J115</f>
        <v>5650</v>
      </c>
      <c r="ALD81" s="2" t="n">
        <f aca="false">[1]419排序!K115</f>
        <v>115</v>
      </c>
      <c r="ALE81" s="2" t="n">
        <f aca="false">[1]419排序!L115</f>
        <v>33252</v>
      </c>
      <c r="ALF81" s="2" t="n">
        <f aca="false">[1]419排序!M115</f>
        <v>53120</v>
      </c>
      <c r="ALG81" s="2" t="n">
        <f aca="false">[1]419排序!C126</f>
        <v>6875</v>
      </c>
      <c r="ALH81" s="2" t="n">
        <f aca="false">[1]419排序!D126</f>
        <v>578</v>
      </c>
      <c r="ALI81" s="2" t="n">
        <f aca="false">[1]419排序!E126</f>
        <v>546</v>
      </c>
      <c r="ALJ81" s="2" t="n">
        <f aca="false">[1]419排序!F126</f>
        <v>60</v>
      </c>
      <c r="ALK81" s="2" t="n">
        <f aca="false">[1]419排序!G126</f>
        <v>2125</v>
      </c>
      <c r="ALL81" s="2" t="n">
        <f aca="false">[1]419排序!H126</f>
        <v>4204</v>
      </c>
      <c r="ALM81" s="2" t="n">
        <f aca="false">[1]419排序!I126</f>
        <v>207</v>
      </c>
      <c r="ALN81" s="2" t="n">
        <f aca="false">[1]419排序!J126</f>
        <v>53</v>
      </c>
      <c r="ALO81" s="2" t="n">
        <f aca="false">[1]419排序!K126</f>
        <v>4</v>
      </c>
      <c r="ALP81" s="2" t="n">
        <f aca="false">[1]419排序!L126</f>
        <v>48365</v>
      </c>
      <c r="ALQ81" s="2" t="n">
        <f aca="false">[1]419排序!M126</f>
        <v>375</v>
      </c>
      <c r="ALR81" s="2" t="n">
        <f aca="false">[1]419排序!C70</f>
        <v>3681</v>
      </c>
      <c r="ALS81" s="2" t="n">
        <f aca="false">[1]419排序!D70</f>
        <v>192</v>
      </c>
      <c r="ALT81" s="2" t="n">
        <f aca="false">[1]419排序!E70</f>
        <v>90</v>
      </c>
      <c r="ALU81" s="2" t="n">
        <f aca="false">[1]419排序!F70</f>
        <v>8</v>
      </c>
      <c r="ALV81" s="2" t="n">
        <f aca="false">[1]419排序!G70</f>
        <v>1700</v>
      </c>
      <c r="ALW81" s="2" t="n">
        <f aca="false">[1]419排序!H70</f>
        <v>1891</v>
      </c>
      <c r="ALX81" s="2" t="n">
        <f aca="false">[1]419排序!I70</f>
        <v>70</v>
      </c>
      <c r="ALY81" s="2" t="n">
        <f aca="false">[1]419排序!J70</f>
        <v>664</v>
      </c>
      <c r="ALZ81" s="2" t="n">
        <f aca="false">[1]419排序!K70</f>
        <v>16</v>
      </c>
      <c r="AMA81" s="2" t="n">
        <f aca="false">[1]419排序!L70</f>
        <v>55600</v>
      </c>
      <c r="AMB81" s="2" t="n">
        <f aca="false">[1]419排序!M70</f>
        <v>10035</v>
      </c>
      <c r="AMC81" s="2" t="n">
        <f aca="false">[1]419排序!C149</f>
        <v>4210</v>
      </c>
      <c r="AMD81" s="2" t="n">
        <f aca="false">[1]419排序!D149</f>
        <v>194</v>
      </c>
      <c r="AME81" s="2" t="n">
        <f aca="false">[1]419排序!E149</f>
        <v>116</v>
      </c>
      <c r="AMF81" s="2" t="n">
        <f aca="false">[1]419排序!F149</f>
        <v>7</v>
      </c>
      <c r="AMG81" s="2" t="n">
        <f aca="false">[1]419排序!G149</f>
        <v>122</v>
      </c>
      <c r="AMH81" s="2" t="n">
        <f aca="false">[1]419排序!H149</f>
        <v>3972</v>
      </c>
      <c r="AMI81" s="2" t="n">
        <f aca="false">[1]419排序!I149</f>
        <v>96</v>
      </c>
      <c r="AMJ81" s="2" t="n">
        <f aca="false">[1]419排序!J149</f>
        <v>976</v>
      </c>
    </row>
    <row r="82" customFormat="false" ht="15.25" hidden="false" customHeight="false" outlineLevel="0" collapsed="false">
      <c r="A82" s="82" t="n">
        <v>43941</v>
      </c>
      <c r="B82" s="7" t="n">
        <v>2402980</v>
      </c>
      <c r="C82" s="6" t="n">
        <f aca="false">(B82-B81)</f>
        <v>79221</v>
      </c>
      <c r="D82" s="7" t="n">
        <v>164856</v>
      </c>
      <c r="E82" s="6" t="n">
        <f aca="false">(D82-D81)</f>
        <v>5109</v>
      </c>
      <c r="F82" s="7" t="n">
        <v>615703</v>
      </c>
      <c r="G82" s="7" t="n">
        <v>1621636</v>
      </c>
      <c r="H82" s="7" t="n">
        <v>54215</v>
      </c>
      <c r="J82" s="2" t="n">
        <f aca="false">[1]420排序!C1-[1]420排序!C44</f>
        <v>2318754</v>
      </c>
      <c r="K82" s="71" t="n">
        <f aca="false">J82-J81</f>
        <v>79181</v>
      </c>
      <c r="L82" s="2" t="n">
        <f aca="false">[1]420排序!E1-[1]420排序!E44</f>
        <v>160999</v>
      </c>
      <c r="M82" s="71" t="n">
        <f aca="false">L82-L81</f>
        <v>5894</v>
      </c>
      <c r="N82" s="74" t="n">
        <f aca="false">[1]420排序!C161</f>
        <v>10661</v>
      </c>
      <c r="O82" s="74" t="n">
        <f aca="false">[1]420排序!D161</f>
        <v>8</v>
      </c>
      <c r="P82" s="74" t="n">
        <f aca="false">[1]420排序!E161</f>
        <v>234</v>
      </c>
      <c r="Q82" s="74" t="n">
        <f aca="false">[1]420排序!F161</f>
        <v>2</v>
      </c>
      <c r="R82" s="74" t="n">
        <f aca="false">[1]420排序!G161</f>
        <v>8042</v>
      </c>
      <c r="S82" s="74" t="n">
        <f aca="false">[1]420排序!H161</f>
        <v>2385</v>
      </c>
      <c r="T82" s="74" t="n">
        <f aca="false">[1]420排序!I161</f>
        <v>55</v>
      </c>
      <c r="U82" s="74" t="n">
        <f aca="false">[1]420排序!J161</f>
        <v>208</v>
      </c>
      <c r="V82" s="74" t="n">
        <f aca="false">[1]420排序!K161</f>
        <v>5</v>
      </c>
      <c r="W82" s="74" t="n">
        <f aca="false">[1]420排序!L161</f>
        <v>559109</v>
      </c>
      <c r="X82" s="74" t="n">
        <f aca="false">[1]420排序!M161</f>
        <v>10905</v>
      </c>
      <c r="Y82" s="12" t="n">
        <f aca="false">[1]420排序!C99</f>
        <v>178972</v>
      </c>
      <c r="Z82" s="12" t="n">
        <f aca="false">[1]420排序!D99</f>
        <v>3047</v>
      </c>
      <c r="AA82" s="12" t="n">
        <f aca="false">[1]420排序!E99</f>
        <v>23660</v>
      </c>
      <c r="AB82" s="12" t="n">
        <f aca="false">[1]420排序!F99</f>
        <v>433</v>
      </c>
      <c r="AC82" s="12" t="n">
        <f aca="false">[1]420排序!G99</f>
        <v>47055</v>
      </c>
      <c r="AD82" s="12" t="n">
        <f aca="false">[1]420排序!H99</f>
        <v>108257</v>
      </c>
      <c r="AE82" s="12" t="n">
        <f aca="false">[1]420排序!I99</f>
        <v>2635</v>
      </c>
      <c r="AF82" s="12" t="n">
        <f aca="false">[1]420排序!J99</f>
        <v>2960</v>
      </c>
      <c r="AG82" s="12" t="n">
        <f aca="false">[1]420排序!K99</f>
        <v>391</v>
      </c>
      <c r="AH82" s="12" t="n">
        <f aca="false">[1]420排序!L99</f>
        <v>1356541</v>
      </c>
      <c r="AI82" s="12" t="n">
        <f aca="false">[1]420排序!M99</f>
        <v>22436</v>
      </c>
      <c r="AJ82" s="12" t="n">
        <f aca="false">[1]420排序!C94</f>
        <v>82211</v>
      </c>
      <c r="AK82" s="12" t="n">
        <f aca="false">[1]420排序!D94</f>
        <v>1343</v>
      </c>
      <c r="AL82" s="12" t="n">
        <f aca="false">[1]420排序!E94</f>
        <v>5118</v>
      </c>
      <c r="AM82" s="12" t="n">
        <f aca="false">[1]420排序!F94</f>
        <v>87</v>
      </c>
      <c r="AN82" s="12" t="n">
        <f aca="false">[1]420排序!G94</f>
        <v>57023</v>
      </c>
      <c r="AO82" s="12" t="n">
        <f aca="false">[1]420排序!H94</f>
        <v>20070</v>
      </c>
      <c r="AP82" s="12" t="n">
        <f aca="false">[1]420排序!I94</f>
        <v>3456</v>
      </c>
      <c r="AQ82" s="12" t="n">
        <f aca="false">[1]420排序!J94</f>
        <v>979</v>
      </c>
      <c r="AR82" s="12" t="n">
        <f aca="false">[1]420排序!K94</f>
        <v>61</v>
      </c>
      <c r="AS82" s="12" t="n">
        <f aca="false">[1]420排序!L94</f>
        <v>341662</v>
      </c>
      <c r="AT82" s="12" t="n">
        <f aca="false">[1]420排序!M94</f>
        <v>4068</v>
      </c>
      <c r="AU82" s="122" t="n">
        <v>147844</v>
      </c>
      <c r="AV82" s="122" t="n">
        <v>1062</v>
      </c>
      <c r="AW82" s="122" t="n">
        <v>19718</v>
      </c>
      <c r="AX82" s="122" t="n">
        <v>395</v>
      </c>
      <c r="AY82" s="122" t="n">
        <v>36578</v>
      </c>
      <c r="AZ82" s="122" t="n">
        <v>91548</v>
      </c>
      <c r="BA82" s="122" t="n">
        <v>5744</v>
      </c>
      <c r="BB82" s="122" t="n">
        <v>2264.99230292668</v>
      </c>
      <c r="BC82" s="122" t="n">
        <v>302.082723878604</v>
      </c>
      <c r="BD82" s="122" t="n">
        <v>463662</v>
      </c>
      <c r="BE82" s="122" t="n">
        <v>7103</v>
      </c>
      <c r="BF82" s="12" t="n">
        <f aca="false">[1]420排序!C77</f>
        <v>145184</v>
      </c>
      <c r="BG82" s="12" t="n">
        <f aca="false">[1]420排序!D77</f>
        <v>1842</v>
      </c>
      <c r="BH82" s="12" t="n">
        <f aca="false">[1]420排序!E77</f>
        <v>4586</v>
      </c>
      <c r="BI82" s="12" t="n">
        <f aca="false">[1]420排序!F77</f>
        <v>127</v>
      </c>
      <c r="BJ82" s="12" t="n">
        <f aca="false">[1]420排序!G77</f>
        <v>88000</v>
      </c>
      <c r="BK82" s="12" t="n">
        <f aca="false">[1]420排序!H77</f>
        <v>52598</v>
      </c>
      <c r="BL82" s="12" t="n">
        <f aca="false">[1]420排序!I77</f>
        <v>2889</v>
      </c>
      <c r="BM82" s="12" t="n">
        <f aca="false">[1]420排序!J77</f>
        <v>1733</v>
      </c>
      <c r="BN82" s="12" t="n">
        <f aca="false">[1]420排序!K77</f>
        <v>55</v>
      </c>
      <c r="BO82" s="12" t="n">
        <f aca="false">[1]420排序!L77</f>
        <v>1728357</v>
      </c>
      <c r="BP82" s="12" t="n">
        <f aca="false">[1]420排序!M77</f>
        <v>20629</v>
      </c>
      <c r="BQ82" s="12" t="n">
        <f aca="false">[1]420排序!C180</f>
        <v>198674</v>
      </c>
      <c r="BR82" s="12" t="n">
        <f aca="false">[1]420排序!D180</f>
        <v>6948</v>
      </c>
      <c r="BS82" s="12" t="n">
        <f aca="false">[1]420排序!E180</f>
        <v>20453</v>
      </c>
      <c r="BT82" s="12" t="n">
        <f aca="false">[1]420排序!F180</f>
        <v>410</v>
      </c>
      <c r="BU82" s="12" t="n">
        <f aca="false">[1]420排序!G180</f>
        <v>77357</v>
      </c>
      <c r="BV82" s="12" t="n">
        <f aca="false">[1]420排序!H180</f>
        <v>100079</v>
      </c>
      <c r="BW82" s="12" t="n">
        <f aca="false">[1]420排序!I180</f>
        <v>7371</v>
      </c>
      <c r="BX82" s="12" t="n">
        <f aca="false">[1]420排序!J180</f>
        <v>4249</v>
      </c>
      <c r="BY82" s="12" t="n">
        <f aca="false">[1]420排序!K180</f>
        <v>454</v>
      </c>
      <c r="BZ82" s="12" t="n">
        <f aca="false">[1]420排序!L180</f>
        <v>930230</v>
      </c>
      <c r="CA82" s="12" t="n">
        <f aca="false">[1]420排序!M180</f>
        <v>19896</v>
      </c>
      <c r="CB82" s="12" t="n">
        <v>10219</v>
      </c>
      <c r="CC82" s="12" t="n">
        <v>424</v>
      </c>
      <c r="CD82" s="12" t="n">
        <v>236</v>
      </c>
      <c r="CE82" s="12" t="n">
        <v>14</v>
      </c>
      <c r="CF82" s="12" t="n">
        <v>1159</v>
      </c>
      <c r="CG82" s="12" t="n">
        <v>8824</v>
      </c>
      <c r="CH82" s="12" t="n">
        <v>217</v>
      </c>
      <c r="CI82" s="12" t="n">
        <v>85</v>
      </c>
      <c r="CJ82" s="12" t="n">
        <v>2</v>
      </c>
      <c r="CK82" s="12" t="n">
        <v>112816</v>
      </c>
      <c r="CL82" s="12" t="n">
        <v>892</v>
      </c>
      <c r="CM82" s="12" t="n">
        <f aca="false">[1]420排序!C202</f>
        <v>762496</v>
      </c>
      <c r="CN82" s="12" t="n">
        <f aca="false">[1]420排序!D202</f>
        <v>26444</v>
      </c>
      <c r="CO82" s="12" t="n">
        <f aca="false">[1]420排序!E202</f>
        <v>40478</v>
      </c>
      <c r="CP82" s="12" t="n">
        <f aca="false">[1]420排序!F202</f>
        <v>1634</v>
      </c>
      <c r="CQ82" s="12" t="n">
        <f aca="false">[1]420排序!G202</f>
        <v>69956</v>
      </c>
      <c r="CR82" s="12" t="n">
        <f aca="false">[1]420排序!H202</f>
        <v>652062</v>
      </c>
      <c r="CS82" s="12" t="n">
        <f aca="false">[1]420排序!I202</f>
        <v>13556</v>
      </c>
      <c r="CT82" s="12" t="n">
        <f aca="false">[1]420排序!J202</f>
        <v>2304</v>
      </c>
      <c r="CU82" s="12" t="n">
        <f aca="false">[1]420排序!K202</f>
        <v>122</v>
      </c>
      <c r="CV82" s="12" t="n">
        <f aca="false">[1]420排序!L202</f>
        <v>3852758</v>
      </c>
      <c r="CW82" s="12" t="n">
        <f aca="false">[1]420排序!M202</f>
        <v>11640</v>
      </c>
      <c r="CX82" s="12" t="n">
        <f aca="false">[1]420排序!C187</f>
        <v>27740</v>
      </c>
      <c r="CY82" s="12" t="n">
        <f aca="false">[1]420排序!D187</f>
        <v>336</v>
      </c>
      <c r="CZ82" s="12" t="n">
        <f aca="false">[1]420排序!E187</f>
        <v>1393</v>
      </c>
      <c r="DA82" s="12" t="n">
        <f aca="false">[1]420排序!F187</f>
        <v>25</v>
      </c>
      <c r="DB82" s="12" t="n">
        <f aca="false">[1]420排序!G187</f>
        <v>17800</v>
      </c>
      <c r="DC82" s="12" t="n">
        <f aca="false">[1]420排序!H187</f>
        <v>8547</v>
      </c>
      <c r="DD82" s="12" t="n">
        <f aca="false">[1]420排序!I187</f>
        <v>386</v>
      </c>
      <c r="DE82" s="12" t="n">
        <f aca="false">[1]420排序!J187</f>
        <v>3205</v>
      </c>
      <c r="DF82" s="12" t="n">
        <f aca="false">[1]420排序!K187</f>
        <v>161</v>
      </c>
      <c r="DG82" s="12" t="n">
        <f aca="false">[1]420排序!L187</f>
        <v>221263</v>
      </c>
      <c r="DH82" s="12" t="n">
        <f aca="false">[1]420排序!M187</f>
        <v>25566</v>
      </c>
      <c r="DI82" s="12" t="n">
        <f aca="false">[1]420排序!C199</f>
        <v>120067</v>
      </c>
      <c r="DJ82" s="12" t="n">
        <f aca="false">[1]420排序!D199</f>
        <v>5850</v>
      </c>
      <c r="DK82" s="12" t="n">
        <f aca="false">[1]420排序!E199</f>
        <v>16060</v>
      </c>
      <c r="DL82" s="12" t="n">
        <f aca="false">[1]420排序!F199</f>
        <v>596</v>
      </c>
      <c r="DM82" s="12" t="str">
        <f aca="false">[1]420排序!G199</f>
        <v>N/A</v>
      </c>
      <c r="DN82" s="12" t="n">
        <f aca="false">[1]420排序!H199</f>
        <v>103663</v>
      </c>
      <c r="DO82" s="12" t="n">
        <f aca="false">[1]420排序!I199</f>
        <v>1559</v>
      </c>
      <c r="DP82" s="12" t="n">
        <f aca="false">[1]420排序!J199</f>
        <v>1769</v>
      </c>
      <c r="DQ82" s="12" t="n">
        <f aca="false">[1]420排序!K199</f>
        <v>237</v>
      </c>
      <c r="DR82" s="12" t="n">
        <f aca="false">[1]420排序!L199</f>
        <v>482063</v>
      </c>
      <c r="DS82" s="12" t="n">
        <f aca="false">[1]420排序!M199</f>
        <v>7101</v>
      </c>
      <c r="DT82" s="12" t="n">
        <f aca="false">[1]420排序!C186</f>
        <v>14385</v>
      </c>
      <c r="DU82" s="12" t="n">
        <f aca="false">[1]420排序!D186</f>
        <v>563</v>
      </c>
      <c r="DV82" s="12" t="n">
        <f aca="false">[1]420排序!E186</f>
        <v>1540</v>
      </c>
      <c r="DW82" s="12" t="n">
        <f aca="false">[1]420排序!F186</f>
        <v>29</v>
      </c>
      <c r="DX82" s="12" t="n">
        <f aca="false">[1]420排序!G186</f>
        <v>550</v>
      </c>
      <c r="DY82" s="12" t="n">
        <f aca="false">[1]420排序!H186</f>
        <v>12295</v>
      </c>
      <c r="DZ82" s="12" t="n">
        <f aca="false">[1]420排序!I186</f>
        <v>450</v>
      </c>
      <c r="EA82" s="12" t="n">
        <f aca="false">[1]420排序!J186</f>
        <v>1424</v>
      </c>
      <c r="EB82" s="12" t="n">
        <f aca="false">[1]420排序!K186</f>
        <v>152</v>
      </c>
      <c r="EC82" s="12" t="n">
        <f aca="false">[1]420排序!L186</f>
        <v>74600</v>
      </c>
      <c r="ED82" s="12" t="n">
        <f aca="false">[1]420排序!M186</f>
        <v>7387</v>
      </c>
      <c r="EE82" s="12" t="n">
        <f aca="false">[1]420排序!C138</f>
        <v>32655</v>
      </c>
      <c r="EF82" s="12" t="n">
        <f aca="false">[1]420排序!D138</f>
        <v>1066</v>
      </c>
      <c r="EG82" s="12" t="n">
        <f aca="false">[1]420排序!E138</f>
        <v>3684</v>
      </c>
      <c r="EH82" s="12" t="n">
        <f aca="false">[1]420排序!F138</f>
        <v>83</v>
      </c>
      <c r="EI82" s="12" t="n">
        <f aca="false">[1]420排序!G138</f>
        <v>250</v>
      </c>
      <c r="EJ82" s="12" t="n">
        <f aca="false">[1]420排序!H138</f>
        <v>28721</v>
      </c>
      <c r="EK82" s="12" t="n">
        <f aca="false">[1]420排序!I138</f>
        <v>1176</v>
      </c>
      <c r="EL82" s="12" t="n">
        <f aca="false">[1]420排序!J138</f>
        <v>1906</v>
      </c>
      <c r="EM82" s="12" t="n">
        <f aca="false">[1]420排序!K138</f>
        <v>215</v>
      </c>
      <c r="EN82" s="12" t="n">
        <f aca="false">[1]420排序!L138</f>
        <v>154911</v>
      </c>
      <c r="EO82" s="12" t="n">
        <f aca="false">[1]420排序!M138</f>
        <v>9041</v>
      </c>
      <c r="EP82" s="12" t="n">
        <f aca="false">[1]420排序!C145</f>
        <v>7078</v>
      </c>
      <c r="EQ82" s="12" t="n">
        <f aca="false">[1]420排序!D145</f>
        <v>42</v>
      </c>
      <c r="ER82" s="12" t="n">
        <f aca="false">[1]420排序!E145</f>
        <v>165</v>
      </c>
      <c r="ES82" s="12" t="n">
        <f aca="false">[1]420排序!F145</f>
        <v>1</v>
      </c>
      <c r="ET82" s="12" t="n">
        <f aca="false">[1]420排序!G145</f>
        <v>32</v>
      </c>
      <c r="EU82" s="12" t="n">
        <f aca="false">[1]420排序!H145</f>
        <v>6881</v>
      </c>
      <c r="EV82" s="12" t="n">
        <f aca="false">[1]420排序!I145</f>
        <v>58</v>
      </c>
      <c r="EW82" s="12" t="n">
        <f aca="false">[1]420排序!J145</f>
        <v>1306</v>
      </c>
      <c r="EX82" s="12" t="n">
        <f aca="false">[1]420排序!K145</f>
        <v>30</v>
      </c>
      <c r="EY82" s="12" t="n">
        <f aca="false">[1]420排序!L145</f>
        <v>142166</v>
      </c>
      <c r="EZ82" s="12" t="n">
        <f aca="false">[1]420排序!M145</f>
        <v>26224</v>
      </c>
      <c r="FA82" s="12" t="n">
        <f aca="false">[1]420排序!C53</f>
        <v>7384</v>
      </c>
      <c r="FB82" s="12" t="n">
        <f aca="false">[1]420排序!D53</f>
        <v>142</v>
      </c>
      <c r="FC82" s="12" t="n">
        <f aca="false">[1]420排序!E53</f>
        <v>355</v>
      </c>
      <c r="FD82" s="12" t="n">
        <f aca="false">[1]420排序!F53</f>
        <v>9</v>
      </c>
      <c r="FE82" s="12" t="n">
        <f aca="false">[1]420排序!G53</f>
        <v>4141</v>
      </c>
      <c r="FF82" s="12" t="n">
        <f aca="false">[1]420排序!H53</f>
        <v>2888</v>
      </c>
      <c r="FG82" s="12" t="n">
        <f aca="false">[1]420排序!I53</f>
        <v>84</v>
      </c>
      <c r="FH82" s="12" t="n">
        <f aca="false">[1]420排序!J53</f>
        <v>1275</v>
      </c>
      <c r="FI82" s="12" t="n">
        <f aca="false">[1]420排序!K53</f>
        <v>61</v>
      </c>
      <c r="FJ82" s="12" t="n">
        <f aca="false">[1]420排序!L53</f>
        <v>94277</v>
      </c>
      <c r="FK82" s="12" t="n">
        <f aca="false">[1]420排序!M53</f>
        <v>16277</v>
      </c>
      <c r="FL82" s="12" t="n">
        <f aca="false">[1]420排序!C20</f>
        <v>38496</v>
      </c>
      <c r="FM82" s="12" t="n">
        <f aca="false">[1]420排序!D20</f>
        <v>1313</v>
      </c>
      <c r="FN82" s="12" t="n">
        <f aca="false">[1]420排序!E20</f>
        <v>5683</v>
      </c>
      <c r="FO82" s="12" t="n">
        <f aca="false">[1]420排序!F20</f>
        <v>230</v>
      </c>
      <c r="FP82" s="12" t="n">
        <f aca="false">[1]420排序!G20</f>
        <v>8757</v>
      </c>
      <c r="FQ82" s="12" t="n">
        <f aca="false">[1]420排序!H20</f>
        <v>24056</v>
      </c>
      <c r="FR82" s="12" t="n">
        <f aca="false">[1]420排序!I20</f>
        <v>1081</v>
      </c>
      <c r="FS82" s="12" t="n">
        <f aca="false">[1]420排序!J20</f>
        <v>3322</v>
      </c>
      <c r="FT82" s="12" t="n">
        <f aca="false">[1]420排序!K20</f>
        <v>490</v>
      </c>
      <c r="FU82" s="12" t="n">
        <f aca="false">[1]420排序!L20</f>
        <v>153778</v>
      </c>
      <c r="FV82" s="12" t="n">
        <f aca="false">[1]420排序!M20</f>
        <v>13269</v>
      </c>
      <c r="FW82" s="12" t="n">
        <f aca="false">[1]420排序!C13</f>
        <v>14749</v>
      </c>
      <c r="FX82" s="12" t="n">
        <f aca="false">[1]420排序!D13</f>
        <v>78</v>
      </c>
      <c r="FY82" s="12" t="n">
        <f aca="false">[1]420排序!E13</f>
        <v>452</v>
      </c>
      <c r="FZ82" s="12" t="n">
        <f aca="false">[1]420排序!F13</f>
        <v>9</v>
      </c>
      <c r="GA82" s="12" t="n">
        <f aca="false">[1]420排序!G13</f>
        <v>10501</v>
      </c>
      <c r="GB82" s="12" t="n">
        <f aca="false">[1]420排序!H13</f>
        <v>3796</v>
      </c>
      <c r="GC82" s="12" t="n">
        <f aca="false">[1]420排序!I13</f>
        <v>204</v>
      </c>
      <c r="GD82" s="12" t="n">
        <f aca="false">[1]420排序!J13</f>
        <v>1638</v>
      </c>
      <c r="GE82" s="12" t="n">
        <f aca="false">[1]420排序!K13</f>
        <v>50</v>
      </c>
      <c r="GF82" s="12" t="n">
        <f aca="false">[1]420排序!L13</f>
        <v>179243</v>
      </c>
      <c r="GG82" s="12" t="n">
        <f aca="false">[1]420排序!M13</f>
        <v>19902</v>
      </c>
      <c r="GH82" s="12" t="n">
        <f aca="false">[1]420排序!C156</f>
        <v>5448</v>
      </c>
      <c r="GI82" s="12" t="n">
        <f aca="false">[1]420排序!D156</f>
        <v>440</v>
      </c>
      <c r="GJ82" s="12" t="n">
        <f aca="false">[1]420排序!E156</f>
        <v>8</v>
      </c>
      <c r="GK82" s="12" t="n">
        <f aca="false">[1]420排序!F156</f>
        <v>0</v>
      </c>
      <c r="GL82" s="12" t="n">
        <f aca="false">[1]420排序!G156</f>
        <v>518</v>
      </c>
      <c r="GM82" s="12" t="n">
        <f aca="false">[1]420排序!H156</f>
        <v>4922</v>
      </c>
      <c r="GN82" s="12" t="n">
        <f aca="false">[1]420排序!I156</f>
        <v>37</v>
      </c>
      <c r="GO82" s="12" t="n">
        <f aca="false">[1]420排序!J156</f>
        <v>1891</v>
      </c>
      <c r="GP82" s="12" t="n">
        <f aca="false">[1]420排序!K156</f>
        <v>3</v>
      </c>
      <c r="GQ82" s="12" t="n">
        <f aca="false">[1]420排序!L156</f>
        <v>62538</v>
      </c>
      <c r="GR82" s="12" t="n">
        <f aca="false">[1]420排序!M156</f>
        <v>21707</v>
      </c>
      <c r="GS82" s="12" t="n">
        <f aca="false">[1]420排序!C16</f>
        <v>1881</v>
      </c>
      <c r="GT82" s="12" t="n">
        <f aca="false">[1]420排序!D16</f>
        <v>108</v>
      </c>
      <c r="GU82" s="12" t="n">
        <f aca="false">[1]420排序!E16</f>
        <v>7</v>
      </c>
      <c r="GV82" s="12" t="n">
        <f aca="false">[1]420排序!F16</f>
        <v>0</v>
      </c>
      <c r="GW82" s="12" t="n">
        <f aca="false">[1]420排序!G16</f>
        <v>759</v>
      </c>
      <c r="GX82" s="12" t="n">
        <f aca="false">[1]420排序!H16</f>
        <v>1115</v>
      </c>
      <c r="GY82" s="12" t="n">
        <f aca="false">[1]420排序!I16</f>
        <v>2</v>
      </c>
      <c r="GZ82" s="12" t="n">
        <f aca="false">[1]420排序!J16</f>
        <v>1105</v>
      </c>
      <c r="HA82" s="12" t="n">
        <f aca="false">[1]420排序!K16</f>
        <v>4</v>
      </c>
      <c r="HB82" s="12" t="n">
        <f aca="false">[1]420排序!L16</f>
        <v>85126</v>
      </c>
      <c r="HC82" s="12" t="n">
        <f aca="false">[1]420排序!M16</f>
        <v>50028</v>
      </c>
      <c r="HD82" s="12" t="n">
        <f aca="false">[1]420排序!C173</f>
        <v>6588</v>
      </c>
      <c r="HE82" s="12" t="n">
        <f aca="false">[1]420排序!D173</f>
        <v>596</v>
      </c>
      <c r="HF82" s="12" t="n">
        <f aca="false">[1]420排序!E173</f>
        <v>11</v>
      </c>
      <c r="HG82" s="12" t="n">
        <f aca="false">[1]420排序!F173</f>
        <v>0</v>
      </c>
      <c r="HH82" s="12" t="n">
        <f aca="false">[1]420排序!G173</f>
        <v>768</v>
      </c>
      <c r="HI82" s="12" t="n">
        <f aca="false">[1]420排序!H173</f>
        <v>5809</v>
      </c>
      <c r="HJ82" s="12" t="n">
        <f aca="false">[1]420排序!I173</f>
        <v>22</v>
      </c>
      <c r="HK82" s="12" t="n">
        <f aca="false">[1]420排序!J173</f>
        <v>1126</v>
      </c>
      <c r="HL82" s="12" t="n">
        <f aca="false">[1]420排序!K173</f>
        <v>2</v>
      </c>
      <c r="HM82" s="12" t="n">
        <f aca="false">[1]420排序!L173</f>
        <v>94796</v>
      </c>
      <c r="HN82" s="12" t="n">
        <f aca="false">[1]420排序!M173</f>
        <v>16203</v>
      </c>
      <c r="HO82" s="12" t="n">
        <f aca="false">[1]420排序!C118</f>
        <v>5389</v>
      </c>
      <c r="HP82" s="12" t="n">
        <f aca="false">[1]420排序!D118</f>
        <v>84</v>
      </c>
      <c r="HQ82" s="12" t="n">
        <f aca="false">[1]420排序!E118</f>
        <v>89</v>
      </c>
      <c r="HR82" s="12" t="n">
        <f aca="false">[1]420排序!F118</f>
        <v>1</v>
      </c>
      <c r="HS82" s="12" t="n">
        <f aca="false">[1]420排序!G118</f>
        <v>3197</v>
      </c>
      <c r="HT82" s="12" t="n">
        <f aca="false">[1]420排序!H118</f>
        <v>2103</v>
      </c>
      <c r="HU82" s="12" t="n">
        <f aca="false">[1]420排序!I118</f>
        <v>46</v>
      </c>
      <c r="HV82" s="12" t="n">
        <f aca="false">[1]420排序!J118</f>
        <v>167</v>
      </c>
      <c r="HW82" s="12" t="n">
        <f aca="false">[1]420排序!K118</f>
        <v>3</v>
      </c>
      <c r="HX82" s="12" t="n">
        <f aca="false">[1]420排序!L118</f>
        <v>103892</v>
      </c>
      <c r="HY82" s="12" t="n">
        <f aca="false">[1]420排序!M118</f>
        <v>3210</v>
      </c>
      <c r="HZ82" s="118"/>
      <c r="IA82" s="82" t="n">
        <v>43941</v>
      </c>
      <c r="IB82" s="12" t="n">
        <f aca="false">[1]420排序!C154</f>
        <v>9287</v>
      </c>
      <c r="IC82" s="12" t="n">
        <f aca="false">[1]420排序!D154</f>
        <v>545</v>
      </c>
      <c r="ID82" s="12" t="n">
        <f aca="false">[1]420排序!E154</f>
        <v>360</v>
      </c>
      <c r="IE82" s="12" t="n">
        <f aca="false">[1]420排序!F154</f>
        <v>13</v>
      </c>
      <c r="IF82" s="12" t="n">
        <f aca="false">[1]420排序!G154</f>
        <v>1040</v>
      </c>
      <c r="IG82" s="12" t="n">
        <f aca="false">[1]420排序!H154</f>
        <v>7887</v>
      </c>
      <c r="IH82" s="12" t="n">
        <f aca="false">[1]420排序!I154</f>
        <v>160</v>
      </c>
      <c r="II82" s="12" t="n">
        <f aca="false">[1]420排序!J154</f>
        <v>245</v>
      </c>
      <c r="IJ82" s="12" t="n">
        <f aca="false">[1]420排序!K154</f>
        <v>10</v>
      </c>
      <c r="IK82" s="12" t="n">
        <f aca="false">[1]420排序!L154</f>
        <v>204246</v>
      </c>
      <c r="IL82" s="12" t="n">
        <f aca="false">[1]420排序!M154</f>
        <v>5397</v>
      </c>
      <c r="IM82" s="8" t="n">
        <f aca="false">[1]420排序!C43</f>
        <v>10088</v>
      </c>
      <c r="IN82" s="8" t="n">
        <f aca="false">[1]420排序!D43</f>
        <v>358</v>
      </c>
      <c r="IO82" s="8" t="n">
        <f aca="false">[1]420排序!E43</f>
        <v>133</v>
      </c>
      <c r="IP82" s="8" t="n">
        <f aca="false">[1]420排序!F43</f>
        <v>7</v>
      </c>
      <c r="IQ82" s="8" t="n">
        <f aca="false">[1]420排序!G43</f>
        <v>4338</v>
      </c>
      <c r="IR82" s="8" t="n">
        <f aca="false">[1]420排序!H43</f>
        <v>5617</v>
      </c>
      <c r="IS82" s="8" t="n">
        <f aca="false">[1]420排序!I43</f>
        <v>360</v>
      </c>
      <c r="IT82" s="8" t="n">
        <f aca="false">[1]420排序!J43</f>
        <v>528</v>
      </c>
      <c r="IU82" s="8" t="n">
        <f aca="false">[1]420排序!K43</f>
        <v>7</v>
      </c>
      <c r="IV82" s="8" t="n">
        <f aca="false">[1]420排序!L43</f>
        <v>113649</v>
      </c>
      <c r="IW82" s="8" t="n">
        <f aca="false">[1]420排序!M43</f>
        <v>5945</v>
      </c>
      <c r="IX82" s="8" t="n">
        <f aca="false">[1]420排序!C168</f>
        <v>9362</v>
      </c>
      <c r="IY82" s="8" t="n">
        <f aca="false">[1]420排序!D168</f>
        <v>1088</v>
      </c>
      <c r="IZ82" s="8" t="n">
        <f aca="false">[1]420排序!E168</f>
        <v>97</v>
      </c>
      <c r="JA82" s="8" t="n">
        <f aca="false">[1]420排序!F168</f>
        <v>5</v>
      </c>
      <c r="JB82" s="8" t="n">
        <f aca="false">[1]420排序!G168</f>
        <v>1398</v>
      </c>
      <c r="JC82" s="8" t="n">
        <f aca="false">[1]420排序!H168</f>
        <v>7867</v>
      </c>
      <c r="JD82" s="8" t="n">
        <f aca="false">[1]420排序!I168</f>
        <v>97</v>
      </c>
      <c r="JE82" s="8" t="n">
        <f aca="false">[1]420排序!J168</f>
        <v>269</v>
      </c>
      <c r="JF82" s="8" t="n">
        <f aca="false">[1]420排序!K168</f>
        <v>3</v>
      </c>
      <c r="JG82" s="8" t="n">
        <f aca="false">[1]420排序!L168</f>
        <v>180000</v>
      </c>
      <c r="JH82" s="8" t="n">
        <f aca="false">[1]420排序!M168</f>
        <v>5170</v>
      </c>
      <c r="JI82" s="8" t="n">
        <f aca="false">[1]420排序!C93</f>
        <v>6575</v>
      </c>
      <c r="JJ82" s="8" t="n">
        <f aca="false">[1]420排序!D93</f>
        <v>327</v>
      </c>
      <c r="JK82" s="8" t="n">
        <f aca="false">[1]420排序!E93</f>
        <v>582</v>
      </c>
      <c r="JL82" s="8" t="n">
        <f aca="false">[1]420排序!F93</f>
        <v>47</v>
      </c>
      <c r="JM82" s="8" t="n">
        <f aca="false">[1]420排序!G93</f>
        <v>686</v>
      </c>
      <c r="JN82" s="8" t="n">
        <f aca="false">[1]420排序!H93</f>
        <v>5307</v>
      </c>
      <c r="JO82" s="8" t="n">
        <f aca="false">[1]420排序!I93</f>
        <v>0</v>
      </c>
      <c r="JP82" s="8" t="n">
        <f aca="false">[1]420排序!J93</f>
        <v>24</v>
      </c>
      <c r="JQ82" s="8" t="n">
        <f aca="false">[1]420排序!K93</f>
        <v>2</v>
      </c>
      <c r="JR82" s="8" t="n">
        <f aca="false">[1]420排序!L93</f>
        <v>42219</v>
      </c>
      <c r="JS82" s="8" t="n">
        <f aca="false">[1]420排序!M93</f>
        <v>154</v>
      </c>
      <c r="JT82" s="8" t="n">
        <f aca="false">[1]420排序!C92</f>
        <v>17615</v>
      </c>
      <c r="JU82" s="8" t="n">
        <f aca="false">[1]420排序!D92</f>
        <v>1893</v>
      </c>
      <c r="JV82" s="8" t="n">
        <f aca="false">[1]420排序!E92</f>
        <v>559</v>
      </c>
      <c r="JW82" s="8" t="n">
        <f aca="false">[1]420排序!F92</f>
        <v>38</v>
      </c>
      <c r="JX82" s="8" t="n">
        <f aca="false">[1]420排序!G92</f>
        <v>2854</v>
      </c>
      <c r="JY82" s="8" t="n">
        <f aca="false">[1]420排序!H92</f>
        <v>14202</v>
      </c>
      <c r="JZ82" s="8" t="n">
        <f aca="false">[1]420排序!I92</f>
        <v>0</v>
      </c>
      <c r="KA82" s="8" t="n">
        <f aca="false">[1]420排序!J92</f>
        <v>13</v>
      </c>
      <c r="KB82" s="37" t="n">
        <f aca="false">[1]420排序!K92</f>
        <v>0.4</v>
      </c>
      <c r="KC82" s="8" t="n">
        <f aca="false">[1]420排序!L92</f>
        <v>401586</v>
      </c>
      <c r="KD82" s="8" t="n">
        <f aca="false">[1]420排序!M92</f>
        <v>291</v>
      </c>
      <c r="KE82" s="8" t="n">
        <f aca="false">[1]420排序!C152</f>
        <v>15628</v>
      </c>
      <c r="KF82" s="8" t="n">
        <f aca="false">[1]420排序!D152</f>
        <v>1208</v>
      </c>
      <c r="KG82" s="8" t="n">
        <f aca="false">[1]420排序!E152</f>
        <v>400</v>
      </c>
      <c r="KH82" s="8" t="n">
        <f aca="false">[1]420排序!F152</f>
        <v>52</v>
      </c>
      <c r="KI82" s="8" t="n">
        <f aca="false">[1]420排序!G152</f>
        <v>6811</v>
      </c>
      <c r="KJ82" s="8" t="n">
        <f aca="false">[1]420排序!H152</f>
        <v>8417</v>
      </c>
      <c r="KK82" s="8" t="n">
        <f aca="false">[1]420排序!I152</f>
        <v>167</v>
      </c>
      <c r="KL82" s="8" t="n">
        <f aca="false">[1]420排序!J152</f>
        <v>474</v>
      </c>
      <c r="KM82" s="8" t="n">
        <f aca="false">[1]420排序!K152</f>
        <v>12</v>
      </c>
      <c r="KN82" s="8" t="n">
        <f aca="false">[1]420排序!L152</f>
        <v>143745</v>
      </c>
      <c r="KO82" s="8" t="n">
        <f aca="false">[1]420排序!M152</f>
        <v>4360</v>
      </c>
      <c r="KP82" s="8" t="n">
        <f aca="false">[1]420排序!C153</f>
        <v>6259</v>
      </c>
      <c r="KQ82" s="8" t="n">
        <f aca="false">[1]420排序!D153</f>
        <v>172</v>
      </c>
      <c r="KR82" s="8" t="n">
        <f aca="false">[1]420排序!E153</f>
        <v>409</v>
      </c>
      <c r="KS82" s="8" t="n">
        <f aca="false">[1]420排序!F153</f>
        <v>12</v>
      </c>
      <c r="KT82" s="8" t="n">
        <f aca="false">[1]420排序!G153</f>
        <v>572</v>
      </c>
      <c r="KU82" s="8" t="n">
        <f aca="false">[1]420排序!H153</f>
        <v>5278</v>
      </c>
      <c r="KV82" s="8" t="n">
        <f aca="false">[1]420排序!I153</f>
        <v>1</v>
      </c>
      <c r="KW82" s="8" t="n">
        <f aca="false">[1]420排序!J153</f>
        <v>57</v>
      </c>
      <c r="KX82" s="8" t="n">
        <f aca="false">[1]420排序!K153</f>
        <v>4</v>
      </c>
      <c r="KY82" s="8" t="n">
        <f aca="false">[1]420排序!L153</f>
        <v>59928</v>
      </c>
      <c r="KZ82" s="8" t="n">
        <f aca="false">[1]420排序!M153</f>
        <v>547</v>
      </c>
      <c r="LA82" s="8" t="n">
        <f aca="false">[1]420排序!C159</f>
        <v>42853</v>
      </c>
      <c r="LB82" s="8" t="n">
        <f aca="false">[1]420排序!D159</f>
        <v>6060</v>
      </c>
      <c r="LC82" s="8" t="n">
        <f aca="false">[1]420排序!E159</f>
        <v>361</v>
      </c>
      <c r="LD82" s="8" t="n">
        <f aca="false">[1]420排序!F159</f>
        <v>48</v>
      </c>
      <c r="LE82" s="8" t="n">
        <f aca="false">[1]420排序!G159</f>
        <v>3291</v>
      </c>
      <c r="LF82" s="8" t="n">
        <f aca="false">[1]420排序!H159</f>
        <v>39201</v>
      </c>
      <c r="LG82" s="8" t="n">
        <f aca="false">[1]420排序!I159</f>
        <v>8</v>
      </c>
      <c r="LH82" s="8" t="n">
        <f aca="false">[1]420排序!J159</f>
        <v>294</v>
      </c>
      <c r="LI82" s="8" t="n">
        <f aca="false">[1]420排序!K159</f>
        <v>2</v>
      </c>
      <c r="LJ82" s="8" t="n">
        <f aca="false">[1]420排序!L159</f>
        <v>1940000</v>
      </c>
      <c r="LK82" s="8" t="n">
        <f aca="false">[1]420排序!M159</f>
        <v>13294</v>
      </c>
      <c r="LL82" s="8" t="n">
        <f aca="false">[1]420排序!C147</f>
        <v>8348</v>
      </c>
      <c r="LM82" s="8" t="n">
        <f aca="false">[1]420排序!D147</f>
        <v>710</v>
      </c>
      <c r="LN82" s="8" t="n">
        <f aca="false">[1]420排序!E147</f>
        <v>168</v>
      </c>
      <c r="LO82" s="8" t="n">
        <f aca="false">[1]420排序!F147</f>
        <v>25</v>
      </c>
      <c r="LP82" s="8" t="n">
        <f aca="false">[1]420排序!G147</f>
        <v>1868</v>
      </c>
      <c r="LQ82" s="8" t="n">
        <f aca="false">[1]420排序!H147</f>
        <v>6312</v>
      </c>
      <c r="LR82" s="8" t="n">
        <f aca="false">[1]420排序!I147</f>
        <v>46</v>
      </c>
      <c r="LS82" s="8" t="n">
        <f aca="false">[1]420排序!J147</f>
        <v>38</v>
      </c>
      <c r="LT82" s="8" t="n">
        <f aca="false">[1]420排序!K147</f>
        <v>0.8</v>
      </c>
      <c r="LU82" s="8" t="n">
        <f aca="false">[1]420排序!L147</f>
        <v>98522</v>
      </c>
      <c r="LV82" s="8" t="n">
        <f aca="false">[1]420排序!M147</f>
        <v>446</v>
      </c>
      <c r="LW82" s="8" t="n">
        <f aca="false">[1]420排序!C129</f>
        <v>32</v>
      </c>
      <c r="LX82" s="8" t="n">
        <f aca="false">[1]420排序!D129</f>
        <v>1</v>
      </c>
      <c r="LY82" s="8" t="n">
        <f aca="false">[1]420排序!E129</f>
        <v>0</v>
      </c>
      <c r="LZ82" s="8" t="n">
        <f aca="false">[1]420排序!F129</f>
        <v>0</v>
      </c>
      <c r="MA82" s="8" t="n">
        <f aca="false">[1]420排序!G129</f>
        <v>7</v>
      </c>
      <c r="MB82" s="8" t="n">
        <f aca="false">[1]420排序!H129</f>
        <v>25</v>
      </c>
      <c r="MC82" s="8" t="n">
        <f aca="false">[1]420排序!I129</f>
        <v>0</v>
      </c>
      <c r="MD82" s="8" t="n">
        <f aca="false">[1]420排序!J129</f>
        <v>10</v>
      </c>
      <c r="ME82" s="8" t="n">
        <f aca="false">[1]420排序!K129</f>
        <v>0</v>
      </c>
      <c r="MF82" s="8" t="n">
        <f aca="false">[1]420排序!L129</f>
        <v>1554</v>
      </c>
      <c r="MG82" s="8" t="n">
        <f aca="false">[1]420排序!M129</f>
        <v>474</v>
      </c>
      <c r="MH82" s="8" t="n">
        <f aca="false">[1]420排序!C135</f>
        <v>111</v>
      </c>
      <c r="MI82" s="8" t="n">
        <f aca="false">[1]420排序!D135</f>
        <v>13</v>
      </c>
      <c r="MJ82" s="8" t="n">
        <f aca="false">[1]420排序!E135</f>
        <v>5</v>
      </c>
      <c r="MK82" s="8" t="n">
        <f aca="false">[1]420排序!F135</f>
        <v>0</v>
      </c>
      <c r="ML82" s="8" t="n">
        <f aca="false">[1]420排序!G135</f>
        <v>7</v>
      </c>
      <c r="MM82" s="8" t="n">
        <f aca="false">[1]420排序!H135</f>
        <v>99</v>
      </c>
      <c r="MN82" s="8" t="n">
        <f aca="false">[1]420排序!I135</f>
        <v>0</v>
      </c>
      <c r="MO82" s="8" t="n">
        <f aca="false">[1]420排序!J135</f>
        <v>2</v>
      </c>
      <c r="MP82" s="6" t="n">
        <f aca="false">[1]420排序!K135</f>
        <v>0.09</v>
      </c>
      <c r="MQ82" s="8" t="n">
        <f aca="false">[1]420排序!L135</f>
        <v>4152</v>
      </c>
      <c r="MR82" s="8" t="n">
        <f aca="false">[1]420排序!M135</f>
        <v>76</v>
      </c>
      <c r="MS82" s="8" t="n">
        <f aca="false">[1]420排序!C190</f>
        <v>2765</v>
      </c>
      <c r="MT82" s="8" t="n">
        <f aca="false">[1]420排序!D190</f>
        <v>32</v>
      </c>
      <c r="MU82" s="8" t="n">
        <f aca="false">[1]420排序!E190</f>
        <v>47</v>
      </c>
      <c r="MV82" s="8" t="n">
        <f aca="false">[1]420排序!F190</f>
        <v>0</v>
      </c>
      <c r="MW82" s="8" t="n">
        <f aca="false">[1]420排序!G190</f>
        <v>1928</v>
      </c>
      <c r="MX82" s="8" t="n">
        <f aca="false">[1]420排序!H190</f>
        <v>790</v>
      </c>
      <c r="MY82" s="8" t="n">
        <f aca="false">[1]420排序!I190</f>
        <v>61</v>
      </c>
      <c r="MZ82" s="8" t="n">
        <f aca="false">[1]420排序!J190</f>
        <v>40</v>
      </c>
      <c r="NA82" s="8" t="n">
        <f aca="false">[1]420排序!K190</f>
        <v>0.7</v>
      </c>
      <c r="NB82" s="8" t="n">
        <f aca="false">[1]420排序!L190</f>
        <v>100498</v>
      </c>
      <c r="NC82" s="8" t="n">
        <f aca="false">[1]420排序!M190</f>
        <v>1440</v>
      </c>
      <c r="ND82" s="8" t="n">
        <f aca="false">[1]420排序!C108</f>
        <v>19</v>
      </c>
      <c r="NE82" s="8" t="n">
        <f aca="false">[1]420排序!D108</f>
        <v>0</v>
      </c>
      <c r="NF82" s="8" t="n">
        <f aca="false">[1]420排序!E108</f>
        <v>0</v>
      </c>
      <c r="NG82" s="8" t="n">
        <f aca="false">[1]420排序!F108</f>
        <v>0</v>
      </c>
      <c r="NH82" s="8" t="n">
        <f aca="false">[1]420排序!G108</f>
        <v>2</v>
      </c>
      <c r="NI82" s="8" t="n">
        <f aca="false">[1]420排序!H108</f>
        <v>17</v>
      </c>
      <c r="NJ82" s="8" t="n">
        <f aca="false">[1]420排序!I108</f>
        <v>0</v>
      </c>
      <c r="NK82" s="8" t="n">
        <f aca="false">[1]420排序!J108</f>
        <v>3</v>
      </c>
      <c r="NL82" s="8" t="n">
        <f aca="false">[1]420排序!K108</f>
        <v>0</v>
      </c>
      <c r="NM82" s="8" t="n">
        <f aca="false">[1]420排序!L108</f>
        <v>1333</v>
      </c>
      <c r="NN82" s="8" t="n">
        <f aca="false">[1]420排序!M108</f>
        <v>183</v>
      </c>
      <c r="NO82" s="8" t="n">
        <f aca="false">[1]420排序!C35</f>
        <v>122</v>
      </c>
      <c r="NP82" s="8" t="n">
        <f aca="false">[1]420排序!D35</f>
        <v>0</v>
      </c>
      <c r="NQ82" s="8" t="n">
        <f aca="false">[1]420排序!E35</f>
        <v>0</v>
      </c>
      <c r="NR82" s="8" t="n">
        <f aca="false">[1]420排序!F35</f>
        <v>0</v>
      </c>
      <c r="NS82" s="8" t="n">
        <f aca="false">[1]420排序!G35</f>
        <v>105</v>
      </c>
      <c r="NT82" s="8" t="n">
        <f aca="false">[1]420排序!H35</f>
        <v>17</v>
      </c>
      <c r="NU82" s="8" t="n">
        <f aca="false">[1]420排序!I35</f>
        <v>1</v>
      </c>
      <c r="NV82" s="8" t="n">
        <f aca="false">[1]420排序!J35</f>
        <v>7</v>
      </c>
      <c r="NW82" s="8" t="n">
        <f aca="false">[1]420排序!K35</f>
        <v>0</v>
      </c>
      <c r="NX82" s="8" t="n">
        <f aca="false">[1]420排序!L35</f>
        <v>5768</v>
      </c>
      <c r="NY82" s="8" t="n">
        <f aca="false">[1]420排序!M35</f>
        <v>345</v>
      </c>
      <c r="NZ82" s="8" t="n">
        <f aca="false">[1]420排序!C206</f>
        <v>268</v>
      </c>
      <c r="OA82" s="8" t="n">
        <f aca="false">[1]420排序!D206</f>
        <v>0</v>
      </c>
      <c r="OB82" s="8" t="n">
        <f aca="false">[1]420排序!E206</f>
        <v>0</v>
      </c>
      <c r="OC82" s="8" t="n">
        <f aca="false">[1]420排序!F206</f>
        <v>0</v>
      </c>
      <c r="OD82" s="8" t="n">
        <f aca="false">[1]420排序!G206</f>
        <v>203</v>
      </c>
      <c r="OE82" s="8" t="n">
        <f aca="false">[1]420排序!H206</f>
        <v>65</v>
      </c>
      <c r="OF82" s="8" t="n">
        <f aca="false">[1]420排序!I206</f>
        <v>8</v>
      </c>
      <c r="OG82" s="8" t="n">
        <f aca="false">[1]420排序!J206</f>
        <v>3</v>
      </c>
      <c r="OH82" s="8" t="n">
        <f aca="false">[1]420排序!K206</f>
        <v>0</v>
      </c>
      <c r="OI82" s="8" t="n">
        <f aca="false">[1]420排序!L206</f>
        <v>206253</v>
      </c>
      <c r="OJ82" s="8" t="n">
        <f aca="false">[1]420排序!M206</f>
        <v>2119</v>
      </c>
      <c r="OK82" s="8" t="n">
        <f aca="false">[1]420排序!C30</f>
        <v>138</v>
      </c>
      <c r="OL82" s="8" t="n">
        <f aca="false">[1]420排序!D30</f>
        <v>1</v>
      </c>
      <c r="OM82" s="8" t="n">
        <f aca="false">[1]420排序!E30</f>
        <v>1</v>
      </c>
      <c r="ON82" s="8" t="n">
        <f aca="false">[1]420排序!F30</f>
        <v>0</v>
      </c>
      <c r="OO82" s="8" t="n">
        <f aca="false">[1]420排序!G30</f>
        <v>115</v>
      </c>
      <c r="OP82" s="8" t="n">
        <f aca="false">[1]420排序!H30</f>
        <v>22</v>
      </c>
      <c r="OQ82" s="8" t="n">
        <f aca="false">[1]420排序!I30</f>
        <v>2</v>
      </c>
      <c r="OR82" s="8" t="n">
        <f aca="false">[1]420排序!J30</f>
        <v>315</v>
      </c>
      <c r="OS82" s="8" t="n">
        <f aca="false">[1]420排序!K30</f>
        <v>2</v>
      </c>
      <c r="OT82" s="8" t="n">
        <f aca="false">[1]420排序!L30</f>
        <v>11472</v>
      </c>
      <c r="OU82" s="8" t="n">
        <f aca="false">[1]420排序!M30</f>
        <v>26223</v>
      </c>
      <c r="OV82" s="8" t="n">
        <f aca="false">[1]420排序!C95</f>
        <v>1539</v>
      </c>
      <c r="OW82" s="8" t="n">
        <f aca="false">[1]420排序!D95</f>
        <v>26</v>
      </c>
      <c r="OX82" s="8" t="n">
        <f aca="false">[1]420排序!E95</f>
        <v>82</v>
      </c>
      <c r="OY82" s="8" t="n">
        <f aca="false">[1]420排序!F95</f>
        <v>0</v>
      </c>
      <c r="OZ82" s="8" t="n">
        <f aca="false">[1]420排序!G95</f>
        <v>1009</v>
      </c>
      <c r="PA82" s="8" t="n">
        <f aca="false">[1]420排序!H95</f>
        <v>448</v>
      </c>
      <c r="PB82" s="8" t="n">
        <f aca="false">[1]420排序!I95</f>
        <v>0</v>
      </c>
      <c r="PC82" s="8" t="n">
        <f aca="false">[1]420排序!J95</f>
        <v>38</v>
      </c>
      <c r="PD82" s="8" t="n">
        <f aca="false">[1]420排序!K95</f>
        <v>2</v>
      </c>
      <c r="PE82" s="8" t="n">
        <f aca="false">[1]420排序!L95</f>
        <v>56147</v>
      </c>
      <c r="PF82" s="8" t="n">
        <f aca="false">[1]420排序!M95</f>
        <v>1396</v>
      </c>
      <c r="PG82" s="2" t="n">
        <f aca="false">[1]420排序!C195</f>
        <v>86306</v>
      </c>
      <c r="PH82" s="2" t="n">
        <f aca="false">[1]420排序!D195</f>
        <v>3977</v>
      </c>
      <c r="PI82" s="2" t="n">
        <f aca="false">[1]420排序!E195</f>
        <v>2017</v>
      </c>
      <c r="PJ82" s="2" t="n">
        <f aca="false">[1]420排序!F195</f>
        <v>127</v>
      </c>
      <c r="PK82" s="2" t="n">
        <f aca="false">[1]420排序!G195</f>
        <v>11976</v>
      </c>
      <c r="PL82" s="2" t="n">
        <f aca="false">[1]420排序!H195</f>
        <v>72313</v>
      </c>
      <c r="PM82" s="2" t="n">
        <f aca="false">[1]420排序!I195</f>
        <v>1922</v>
      </c>
      <c r="PN82" s="2" t="n">
        <f aca="false">[1]420排序!J195</f>
        <v>1023</v>
      </c>
      <c r="PO82" s="2" t="n">
        <f aca="false">[1]420排序!K195</f>
        <v>24</v>
      </c>
      <c r="PP82" s="2" t="n">
        <f aca="false">[1]420排序!L195</f>
        <v>634277</v>
      </c>
      <c r="PQ82" s="2" t="n">
        <f aca="false">[1]420排序!M195</f>
        <v>7521</v>
      </c>
      <c r="PR82" s="2" t="n">
        <f aca="false">[1]420排序!C188</f>
        <v>39</v>
      </c>
      <c r="PS82" s="2" t="n">
        <f aca="false">[1]420排序!D188</f>
        <v>1</v>
      </c>
      <c r="PT82" s="2" t="n">
        <f aca="false">[1]420排序!E188</f>
        <v>3</v>
      </c>
      <c r="PU82" s="2" t="n">
        <f aca="false">[1]420排序!F188</f>
        <v>1</v>
      </c>
      <c r="PV82" s="2" t="n">
        <f aca="false">[1]420排序!G188</f>
        <v>5</v>
      </c>
      <c r="PW82" s="2" t="n">
        <f aca="false">[1]420排序!H188</f>
        <v>31</v>
      </c>
      <c r="PX82" s="2" t="n">
        <f aca="false">[1]420排序!I188</f>
        <v>0</v>
      </c>
      <c r="PY82" s="2" t="n">
        <f aca="false">[1]420排序!J188</f>
        <v>2</v>
      </c>
      <c r="PZ82" s="2" t="n">
        <f aca="false">[1]420排序!K188</f>
        <v>0.2</v>
      </c>
      <c r="QA82" s="2" t="n">
        <f aca="false">[1]420排序!L188</f>
        <v>0</v>
      </c>
      <c r="QB82" s="2" t="n">
        <f aca="false">[1]420排序!M188</f>
        <v>0</v>
      </c>
      <c r="QC82" s="2" t="n">
        <f aca="false">[1]420排序!C103</f>
        <v>417</v>
      </c>
      <c r="QD82" s="2" t="n">
        <f aca="false">[1]420排序!D103</f>
        <v>4</v>
      </c>
      <c r="QE82" s="2" t="n">
        <f aca="false">[1]420排序!E103</f>
        <v>7</v>
      </c>
      <c r="QF82" s="2" t="n">
        <f aca="false">[1]420排序!F103</f>
        <v>0</v>
      </c>
      <c r="QG82" s="2" t="n">
        <f aca="false">[1]420排序!G103</f>
        <v>276</v>
      </c>
      <c r="QH82" s="2" t="n">
        <f aca="false">[1]420排序!H103</f>
        <v>134</v>
      </c>
      <c r="QI82" s="2" t="n">
        <f aca="false">[1]420排序!I103</f>
        <v>5</v>
      </c>
      <c r="QJ82" s="2" t="n">
        <f aca="false">[1]420排序!J103</f>
        <v>41</v>
      </c>
      <c r="QK82" s="2" t="n">
        <f aca="false">[1]420排序!K103</f>
        <v>0.7</v>
      </c>
      <c r="QL82" s="2" t="n">
        <f aca="false">[1]420排序!L103</f>
        <v>29000</v>
      </c>
      <c r="QM82" s="2" t="n">
        <f aca="false">[1]420排序!M103</f>
        <v>2842</v>
      </c>
      <c r="QN82" s="2" t="n">
        <f aca="false">[1]420排序!C110</f>
        <v>673</v>
      </c>
      <c r="QO82" s="2" t="n">
        <f aca="false">[1]420排序!D110</f>
        <v>1</v>
      </c>
      <c r="QP82" s="2" t="n">
        <f aca="false">[1]420排序!E110</f>
        <v>21</v>
      </c>
      <c r="QQ82" s="2" t="n">
        <f aca="false">[1]420排序!F110</f>
        <v>0</v>
      </c>
      <c r="QR82" s="2" t="n">
        <f aca="false">[1]420排序!G110</f>
        <v>102</v>
      </c>
      <c r="QS82" s="2" t="n">
        <f aca="false">[1]420排序!H110</f>
        <v>550</v>
      </c>
      <c r="QT82" s="2" t="n">
        <f aca="false">[1]420排序!I110</f>
        <v>27</v>
      </c>
      <c r="QU82" s="2" t="n">
        <f aca="false">[1]420排序!J110</f>
        <v>99</v>
      </c>
      <c r="QV82" s="2" t="n">
        <f aca="false">[1]420排序!K110</f>
        <v>3</v>
      </c>
      <c r="QW82" s="2" t="n">
        <f aca="false">[1]420排序!L110</f>
        <v>20929</v>
      </c>
      <c r="QX82" s="2" t="n">
        <f aca="false">[1]420排序!M110</f>
        <v>3066</v>
      </c>
      <c r="QY82" s="2" t="n">
        <f aca="false">[1]420排序!C98</f>
        <v>13491</v>
      </c>
      <c r="QZ82" s="2" t="n">
        <f aca="false">[1]420排序!D98</f>
        <v>226</v>
      </c>
      <c r="RA82" s="2" t="n">
        <f aca="false">[1]420排序!E98</f>
        <v>172</v>
      </c>
      <c r="RB82" s="2" t="n">
        <f aca="false">[1]420排序!F98</f>
        <v>8</v>
      </c>
      <c r="RC82" s="2" t="n">
        <f aca="false">[1]420排序!G98</f>
        <v>3754</v>
      </c>
      <c r="RD82" s="2" t="n">
        <f aca="false">[1]420排序!H98</f>
        <v>9565</v>
      </c>
      <c r="RE82" s="2" t="n">
        <f aca="false">[1]420排序!I98</f>
        <v>146</v>
      </c>
      <c r="RF82" s="2" t="n">
        <f aca="false">[1]420排序!J98</f>
        <v>1559</v>
      </c>
      <c r="RG82" s="2" t="n">
        <f aca="false">[1]420排序!K98</f>
        <v>20</v>
      </c>
      <c r="RH82" s="2" t="n">
        <f aca="false">[1]420排序!L98</f>
        <v>187250</v>
      </c>
      <c r="RI82" s="2" t="n">
        <f aca="false">[1]420排序!M98</f>
        <v>21634</v>
      </c>
      <c r="RJ82" s="2" t="n">
        <f aca="false">[1]420排序!C148</f>
        <v>437</v>
      </c>
      <c r="RK82" s="2" t="n">
        <f aca="false">[1]420排序!D148</f>
        <v>19</v>
      </c>
      <c r="RL82" s="2" t="n">
        <f aca="false">[1]420排序!E148</f>
        <v>3</v>
      </c>
      <c r="RM82" s="2" t="n">
        <f aca="false">[1]420排序!F148</f>
        <v>1</v>
      </c>
      <c r="RN82" s="2" t="n">
        <f aca="false">[1]420排序!G148</f>
        <v>71</v>
      </c>
      <c r="RO82" s="2" t="n">
        <f aca="false">[1]420排序!H148</f>
        <v>363</v>
      </c>
      <c r="RP82" s="2" t="n">
        <f aca="false">[1]420排序!I148</f>
        <v>0</v>
      </c>
      <c r="RQ82" s="2" t="n">
        <f aca="false">[1]420排序!J148</f>
        <v>86</v>
      </c>
      <c r="RR82" s="2" t="n">
        <f aca="false">[1]420排序!K148</f>
        <v>0.6</v>
      </c>
      <c r="RS82" s="2" t="n">
        <f aca="false">[1]420排序!L148</f>
        <v>17329</v>
      </c>
      <c r="RT82" s="2" t="n">
        <f aca="false">[1]420排序!M148</f>
        <v>3397</v>
      </c>
      <c r="RU82" s="2" t="n">
        <f aca="false">[1]420排序!C208</f>
        <v>1</v>
      </c>
      <c r="RV82" s="2" t="n">
        <f aca="false">[1]420排序!D208</f>
        <v>0</v>
      </c>
      <c r="RW82" s="2" t="n">
        <f aca="false">[1]420排序!E208</f>
        <v>0</v>
      </c>
      <c r="RX82" s="2" t="n">
        <f aca="false">[1]420排序!F208</f>
        <v>0</v>
      </c>
      <c r="RY82" s="2" t="n">
        <f aca="false">[1]420排序!G208</f>
        <v>0</v>
      </c>
      <c r="RZ82" s="2" t="n">
        <f aca="false">[1]420排序!H208</f>
        <v>1</v>
      </c>
      <c r="SA82" s="2" t="n">
        <f aca="false">[1]420排序!I208</f>
        <v>0</v>
      </c>
      <c r="SB82" s="2" t="n">
        <f aca="false">[1]420排序!J208</f>
        <v>0.03</v>
      </c>
      <c r="SC82" s="2" t="n">
        <f aca="false">[1]420排序!K208</f>
        <v>0</v>
      </c>
      <c r="SD82" s="2" t="n">
        <f aca="false">[1]420排序!L208</f>
        <v>0</v>
      </c>
      <c r="SE82" s="2" t="n">
        <f aca="false">[1]420排序!M208</f>
        <v>0</v>
      </c>
      <c r="SF82" s="2" t="n">
        <f aca="false">[1]420排序!C146</f>
        <v>1266</v>
      </c>
      <c r="SG82" s="2" t="n">
        <f aca="false">[1]420排序!D146</f>
        <v>86</v>
      </c>
      <c r="SH82" s="2" t="n">
        <f aca="false">[1]420排序!E146</f>
        <v>7</v>
      </c>
      <c r="SI82" s="2" t="n">
        <f aca="false">[1]420排序!F146</f>
        <v>1</v>
      </c>
      <c r="SJ82" s="2" t="n">
        <f aca="false">[1]420排序!G146</f>
        <v>233</v>
      </c>
      <c r="SK82" s="2" t="n">
        <f aca="false">[1]420排序!H146</f>
        <v>1026</v>
      </c>
      <c r="SL82" s="2" t="n">
        <f aca="false">[1]420排序!I146</f>
        <v>3</v>
      </c>
      <c r="SM82" s="2" t="n">
        <f aca="false">[1]420排序!J146</f>
        <v>248</v>
      </c>
      <c r="SN82" s="2" t="n">
        <f aca="false">[1]420排序!K146</f>
        <v>1</v>
      </c>
      <c r="SO82" s="2" t="n">
        <f aca="false">[1]420排序!L146</f>
        <v>0</v>
      </c>
      <c r="SP82" s="2" t="n">
        <f aca="false">[1]420排序!M146</f>
        <v>0</v>
      </c>
      <c r="SQ82" s="2" t="n">
        <f aca="false">[1]420排序!C197</f>
        <v>6781</v>
      </c>
      <c r="SR82" s="2" t="n">
        <f aca="false">[1]420排序!D197</f>
        <v>479</v>
      </c>
      <c r="SS82" s="2" t="n">
        <f aca="false">[1]420排序!E197</f>
        <v>41</v>
      </c>
      <c r="ST82" s="2" t="n">
        <f aca="false">[1]420排序!F197</f>
        <v>4</v>
      </c>
      <c r="SU82" s="2" t="n">
        <f aca="false">[1]420排序!G197</f>
        <v>1286</v>
      </c>
      <c r="SV82" s="2" t="n">
        <f aca="false">[1]420排序!H197</f>
        <v>5454</v>
      </c>
      <c r="SW82" s="2" t="n">
        <f aca="false">[1]420排序!I197</f>
        <v>1</v>
      </c>
      <c r="SX82" s="2" t="n">
        <f aca="false">[1]420排序!J197</f>
        <v>686</v>
      </c>
      <c r="SY82" s="2" t="n">
        <f aca="false">[1]420排序!K197</f>
        <v>4</v>
      </c>
      <c r="SZ82" s="2" t="n">
        <f aca="false">[1]420排序!L197</f>
        <v>767000</v>
      </c>
      <c r="TA82" s="2" t="n">
        <f aca="false">[1]420排序!M197</f>
        <v>77550</v>
      </c>
      <c r="TB82" s="2" t="n">
        <f aca="false">[1]420排序!C106</f>
        <v>1915</v>
      </c>
      <c r="TC82" s="2" t="n">
        <f aca="false">[1]420排序!D106</f>
        <v>164</v>
      </c>
      <c r="TD82" s="2" t="n">
        <f aca="false">[1]420排序!E106</f>
        <v>7</v>
      </c>
      <c r="TE82" s="2" t="n">
        <f aca="false">[1]420排序!F106</f>
        <v>1</v>
      </c>
      <c r="TF82" s="2" t="n">
        <f aca="false">[1]420排序!G106</f>
        <v>305</v>
      </c>
      <c r="TG82" s="2" t="n">
        <f aca="false">[1]420排序!H106</f>
        <v>1603</v>
      </c>
      <c r="TH82" s="2" t="n">
        <f aca="false">[1]420排序!I106</f>
        <v>38</v>
      </c>
      <c r="TI82" s="2" t="n">
        <f aca="false">[1]420排序!J106</f>
        <v>448</v>
      </c>
      <c r="TJ82" s="2" t="n">
        <f aca="false">[1]420排序!K106</f>
        <v>2</v>
      </c>
      <c r="TK82" s="2" t="n">
        <f aca="false">[1]420排序!L106</f>
        <v>0</v>
      </c>
      <c r="TL82" s="2" t="n">
        <f aca="false">[1]420排序!M106</f>
        <v>0</v>
      </c>
      <c r="TM82" s="2" t="n">
        <f aca="false">[1]420排序!C80</f>
        <v>2235</v>
      </c>
      <c r="TN82" s="2" t="n">
        <f aca="false">[1]420排序!D80</f>
        <v>0</v>
      </c>
      <c r="TO82" s="2" t="n">
        <f aca="false">[1]420排序!E80</f>
        <v>113</v>
      </c>
      <c r="TP82" s="2" t="n">
        <f aca="false">[1]420排序!F80</f>
        <v>3</v>
      </c>
      <c r="TQ82" s="2" t="n">
        <f aca="false">[1]420排序!G80</f>
        <v>269</v>
      </c>
      <c r="TR82" s="2" t="n">
        <f aca="false">[1]420排序!H80</f>
        <v>1853</v>
      </c>
      <c r="TS82" s="2" t="n">
        <f aca="false">[1]420排序!I80</f>
        <v>67</v>
      </c>
      <c r="TT82" s="2" t="n">
        <f aca="false">[1]420排序!J80</f>
        <v>214</v>
      </c>
      <c r="TU82" s="2" t="n">
        <f aca="false">[1]420排序!K80</f>
        <v>11</v>
      </c>
      <c r="TV82" s="2" t="n">
        <f aca="false">[1]420排序!L80</f>
        <v>53290</v>
      </c>
      <c r="TW82" s="2" t="n">
        <f aca="false">[1]420排序!M80</f>
        <v>5113</v>
      </c>
      <c r="TX82" s="2" t="n">
        <f aca="false">[1]420排序!C51</f>
        <v>767</v>
      </c>
      <c r="TY82" s="2" t="n">
        <f aca="false">[1]420排序!D51</f>
        <v>6</v>
      </c>
      <c r="TZ82" s="2" t="n">
        <f aca="false">[1]420排序!E51</f>
        <v>12</v>
      </c>
      <c r="UA82" s="2" t="n">
        <f aca="false">[1]420排序!F51</f>
        <v>0</v>
      </c>
      <c r="UB82" s="2" t="n">
        <f aca="false">[1]420排序!G51</f>
        <v>81</v>
      </c>
      <c r="UC82" s="2" t="n">
        <f aca="false">[1]420排序!H51</f>
        <v>674</v>
      </c>
      <c r="UD82" s="2" t="n">
        <f aca="false">[1]420排序!I51</f>
        <v>15</v>
      </c>
      <c r="UE82" s="2" t="n">
        <f aca="false">[1]420排序!J51</f>
        <v>635</v>
      </c>
      <c r="UF82" s="2" t="n">
        <f aca="false">[1]420排序!K51</f>
        <v>10</v>
      </c>
      <c r="UG82" s="2" t="n">
        <f aca="false">[1]420排序!L51</f>
        <v>34087</v>
      </c>
      <c r="UH82" s="2" t="n">
        <f aca="false">[1]420排序!M51</f>
        <v>28233</v>
      </c>
      <c r="UT82" s="2" t="n">
        <f aca="false">[1]420排序!C17</f>
        <v>2456</v>
      </c>
      <c r="UU82" s="2" t="n">
        <f aca="false">[1]420排序!D17</f>
        <v>312</v>
      </c>
      <c r="UV82" s="2" t="n">
        <f aca="false">[1]420排序!E17</f>
        <v>91</v>
      </c>
      <c r="UW82" s="2" t="n">
        <f aca="false">[1]420排序!F17</f>
        <v>7</v>
      </c>
      <c r="UX82" s="2" t="n">
        <f aca="false">[1]420排序!G17</f>
        <v>75</v>
      </c>
      <c r="UY82" s="2" t="n">
        <f aca="false">[1]420排序!H17</f>
        <v>2290</v>
      </c>
      <c r="UZ82" s="2" t="n">
        <f aca="false">[1]420排序!I17</f>
        <v>1</v>
      </c>
      <c r="VA82" s="2" t="n">
        <f aca="false">[1]420排序!J17</f>
        <v>15</v>
      </c>
      <c r="VB82" s="2" t="n">
        <f aca="false">[1]420排序!K17</f>
        <v>0.6</v>
      </c>
      <c r="VC82" s="2" t="n">
        <f aca="false">[1]420排序!L17</f>
        <v>23941</v>
      </c>
      <c r="VD82" s="2" t="n">
        <f aca="false">[1]420排序!M17</f>
        <v>145</v>
      </c>
      <c r="VE82" s="2" t="n">
        <f aca="false">[1]420排序!C2</f>
        <v>996</v>
      </c>
      <c r="VF82" s="2" t="n">
        <f aca="false">[1]420排序!D2</f>
        <v>63</v>
      </c>
      <c r="VG82" s="2" t="n">
        <f aca="false">[1]420排序!E2</f>
        <v>33</v>
      </c>
      <c r="VH82" s="2" t="n">
        <f aca="false">[1]420排序!F2</f>
        <v>3</v>
      </c>
      <c r="VI82" s="2" t="n">
        <f aca="false">[1]420排序!G2</f>
        <v>131</v>
      </c>
      <c r="VJ82" s="2" t="n">
        <f aca="false">[1]420排序!H2</f>
        <v>832</v>
      </c>
      <c r="VK82" s="2" t="n">
        <f aca="false">[1]420排序!I2</f>
        <v>7</v>
      </c>
      <c r="VL82" s="2" t="n">
        <f aca="false">[1]420排序!J2</f>
        <v>26</v>
      </c>
      <c r="VM82" s="2" t="n">
        <f aca="false">[1]420排序!K2</f>
        <v>0.8</v>
      </c>
      <c r="VN82" s="2" t="n">
        <f aca="false">[1]420排序!L2</f>
        <v>6422</v>
      </c>
      <c r="VO82" s="2" t="n">
        <f aca="false">[1]420排序!M2</f>
        <v>165</v>
      </c>
      <c r="VP82" s="2" t="n">
        <f aca="false">[1]420排序!C181</f>
        <v>271</v>
      </c>
      <c r="VQ82" s="2" t="n">
        <f aca="false">[1]420排序!D181</f>
        <v>17</v>
      </c>
      <c r="VR82" s="2" t="n">
        <f aca="false">[1]420排序!E181</f>
        <v>7</v>
      </c>
      <c r="VS82" s="2" t="n">
        <f aca="false">[1]420排序!F181</f>
        <v>0</v>
      </c>
      <c r="VT82" s="2" t="n">
        <f aca="false">[1]420排序!G181</f>
        <v>96</v>
      </c>
      <c r="VU82" s="2" t="n">
        <f aca="false">[1]420排序!H181</f>
        <v>168</v>
      </c>
      <c r="VV82" s="2" t="n">
        <f aca="false">[1]420排序!I181</f>
        <v>1</v>
      </c>
      <c r="VW82" s="2" t="n">
        <f aca="false">[1]420排序!J181</f>
        <v>13</v>
      </c>
      <c r="VX82" s="2" t="n">
        <f aca="false">[1]420排序!K181</f>
        <v>0.3</v>
      </c>
      <c r="VY82" s="2" t="n">
        <f aca="false">[1]420排序!L181</f>
        <v>6463</v>
      </c>
      <c r="VZ82" s="2" t="n">
        <f aca="false">[1]420排序!M181</f>
        <v>302</v>
      </c>
      <c r="WA82" s="2" t="n">
        <f aca="false">[1]420排序!C119</f>
        <v>52</v>
      </c>
      <c r="WB82" s="2" t="n">
        <f aca="false">[1]420排序!D119</f>
        <v>17</v>
      </c>
      <c r="WC82" s="2" t="n">
        <f aca="false">[1]420排序!E119</f>
        <v>0</v>
      </c>
      <c r="WD82" s="2" t="n">
        <f aca="false">[1]420排序!F119</f>
        <v>0</v>
      </c>
      <c r="WE82" s="2" t="n">
        <f aca="false">[1]420排序!G119</f>
        <v>16</v>
      </c>
      <c r="WF82" s="2" t="n">
        <f aca="false">[1]420排序!H119</f>
        <v>36</v>
      </c>
      <c r="WG82" s="2" t="n">
        <f aca="false">[1]420排序!I119</f>
        <v>0</v>
      </c>
      <c r="WH82" s="2" t="n">
        <f aca="false">[1]420排序!J119</f>
        <v>96</v>
      </c>
      <c r="WI82" s="2" t="n">
        <f aca="false">[1]420排序!K119</f>
        <v>0</v>
      </c>
      <c r="WJ82" s="2" t="n">
        <f aca="false">[1]420排序!L119</f>
        <v>3714</v>
      </c>
      <c r="WK82" s="2" t="n">
        <f aca="false">[1]420排序!M119</f>
        <v>6871</v>
      </c>
      <c r="WL82" s="2" t="n">
        <f aca="false">[1]420排序!C137</f>
        <v>31</v>
      </c>
      <c r="WM82" s="2" t="n">
        <f aca="false">[1]420排序!D137</f>
        <v>0</v>
      </c>
      <c r="WN82" s="2" t="n">
        <f aca="false">[1]420排序!E137</f>
        <v>0</v>
      </c>
      <c r="WO82" s="2" t="n">
        <f aca="false">[1]420排序!F137</f>
        <v>0</v>
      </c>
      <c r="WP82" s="2" t="n">
        <f aca="false">[1]420排序!G137</f>
        <v>4</v>
      </c>
      <c r="WQ82" s="2" t="n">
        <f aca="false">[1]420排序!H137</f>
        <v>27</v>
      </c>
      <c r="WR82" s="2" t="n">
        <f aca="false">[1]420排序!I137</f>
        <v>0</v>
      </c>
      <c r="WS82" s="2" t="n">
        <f aca="false">[1]420排序!J137</f>
        <v>1</v>
      </c>
      <c r="WT82" s="2" t="n">
        <f aca="false">[1]420排序!K137</f>
        <v>0</v>
      </c>
      <c r="WU82" s="2" t="n">
        <f aca="false">[1]420排序!L137</f>
        <v>29567</v>
      </c>
      <c r="WV82" s="2" t="n">
        <f aca="false">[1]420排序!M137</f>
        <v>1015</v>
      </c>
      <c r="WW82" s="2" t="n">
        <f aca="false">[1]420排序!C24</f>
        <v>5</v>
      </c>
      <c r="WX82" s="2" t="n">
        <f aca="false">[1]420排序!D24</f>
        <v>0</v>
      </c>
      <c r="WY82" s="2" t="n">
        <f aca="false">[1]420排序!E24</f>
        <v>0</v>
      </c>
      <c r="WZ82" s="2" t="n">
        <f aca="false">[1]420排序!F24</f>
        <v>0</v>
      </c>
      <c r="XA82" s="2" t="n">
        <f aca="false">[1]420排序!G24</f>
        <v>2</v>
      </c>
      <c r="XB82" s="2" t="n">
        <f aca="false">[1]420排序!H24</f>
        <v>3</v>
      </c>
      <c r="XC82" s="2" t="n">
        <f aca="false">[1]420排序!I24</f>
        <v>0</v>
      </c>
      <c r="XD82" s="2" t="n">
        <f aca="false">[1]420排序!J24</f>
        <v>6</v>
      </c>
      <c r="XE82" s="2" t="n">
        <f aca="false">[1]420排序!K24</f>
        <v>0</v>
      </c>
      <c r="XF82" s="2" t="n">
        <f aca="false">[1]420排序!L24</f>
        <v>8107</v>
      </c>
      <c r="XG82" s="2" t="n">
        <f aca="false">[1]420排序!M24</f>
        <v>10507</v>
      </c>
      <c r="XH82" s="2" t="n">
        <f aca="false">[1]420排序!C104</f>
        <v>1676</v>
      </c>
      <c r="XI82" s="2" t="n">
        <f aca="false">[1]420排序!D104</f>
        <v>61</v>
      </c>
      <c r="XJ82" s="2" t="n">
        <f aca="false">[1]420排序!E104</f>
        <v>17</v>
      </c>
      <c r="XK82" s="2" t="n">
        <f aca="false">[1]420排序!F104</f>
        <v>0</v>
      </c>
      <c r="XL82" s="2" t="n">
        <f aca="false">[1]420排序!G104</f>
        <v>400</v>
      </c>
      <c r="XM82" s="2" t="n">
        <f aca="false">[1]420排序!H104</f>
        <v>1259</v>
      </c>
      <c r="XN82" s="2" t="n">
        <f aca="false">[1]420排序!I104</f>
        <v>22</v>
      </c>
      <c r="XO82" s="2" t="n">
        <f aca="false">[1]420排序!J104</f>
        <v>89</v>
      </c>
      <c r="XP82" s="2" t="n">
        <f aca="false">[1]420排序!K104</f>
        <v>0.9</v>
      </c>
      <c r="XQ82" s="2" t="n">
        <f aca="false">[1]420排序!L104</f>
        <v>100878</v>
      </c>
      <c r="XR82" s="2" t="n">
        <f aca="false">[1]420排序!M104</f>
        <v>5373</v>
      </c>
      <c r="XS82" s="2" t="n">
        <f aca="false">[1]420排序!C203</f>
        <v>1565</v>
      </c>
      <c r="XT82" s="2" t="n">
        <f aca="false">[1]420排序!D203</f>
        <v>75</v>
      </c>
      <c r="XU82" s="2" t="n">
        <f aca="false">[1]420排序!E203</f>
        <v>5</v>
      </c>
      <c r="XV82" s="2" t="n">
        <f aca="false">[1]420排序!F203</f>
        <v>0</v>
      </c>
      <c r="XW82" s="2" t="n">
        <f aca="false">[1]420排序!G203</f>
        <v>225</v>
      </c>
      <c r="XX82" s="2" t="n">
        <f aca="false">[1]420排序!H203</f>
        <v>1335</v>
      </c>
      <c r="XY82" s="2" t="n">
        <f aca="false">[1]420排序!I203</f>
        <v>8</v>
      </c>
      <c r="XZ82" s="2" t="n">
        <f aca="false">[1]420排序!J203</f>
        <v>47</v>
      </c>
      <c r="YA82" s="2" t="n">
        <f aca="false">[1]420排序!K203</f>
        <v>0.1</v>
      </c>
      <c r="YB82" s="2" t="n">
        <f aca="false">[1]420排序!L203</f>
        <v>136000</v>
      </c>
      <c r="YC82" s="2" t="n">
        <f aca="false">[1]420排序!M203</f>
        <v>4063</v>
      </c>
      <c r="YZ82" s="2" t="n">
        <f aca="false">[1]420排序!C107</f>
        <v>554</v>
      </c>
      <c r="ZA82" s="2" t="n">
        <f aca="false">[1]420排序!D107</f>
        <v>48</v>
      </c>
      <c r="ZB82" s="2" t="n">
        <f aca="false">[1]420排序!E107</f>
        <v>5</v>
      </c>
      <c r="ZC82" s="2" t="n">
        <f aca="false">[1]420排序!F107</f>
        <v>0</v>
      </c>
      <c r="ZD82" s="2" t="n">
        <f aca="false">[1]420排序!G107</f>
        <v>133</v>
      </c>
      <c r="ZE82" s="2" t="n">
        <f aca="false">[1]420排序!H107</f>
        <v>416</v>
      </c>
      <c r="ZF82" s="2" t="n">
        <f aca="false">[1]420排序!I107</f>
        <v>5</v>
      </c>
      <c r="ZG82" s="2" t="n">
        <f aca="false">[1]420排序!J107</f>
        <v>85</v>
      </c>
      <c r="ZH82" s="2" t="n">
        <f aca="false">[1]420排序!K107</f>
        <v>0.8</v>
      </c>
      <c r="ZI82" s="2" t="n">
        <f aca="false">[1]420排序!L107</f>
        <v>26147</v>
      </c>
      <c r="ZJ82" s="2" t="n">
        <f aca="false">[1]420排序!M107</f>
        <v>4008</v>
      </c>
      <c r="ZK82" s="2" t="n">
        <f aca="false">[1]420排序!C200</f>
        <v>5449</v>
      </c>
      <c r="ZL82" s="2" t="n">
        <f aca="false">[1]420排序!D200</f>
        <v>343</v>
      </c>
      <c r="ZM82" s="2" t="n">
        <f aca="false">[1]420排序!E200</f>
        <v>141</v>
      </c>
      <c r="ZN82" s="2" t="n">
        <f aca="false">[1]420排序!F200</f>
        <v>8</v>
      </c>
      <c r="ZO82" s="2" t="n">
        <f aca="false">[1]420排序!G200</f>
        <v>347</v>
      </c>
      <c r="ZP82" s="2" t="n">
        <f aca="false">[1]420排序!H200</f>
        <v>4961</v>
      </c>
      <c r="ZQ82" s="2" t="n">
        <f aca="false">[1]420排序!I200</f>
        <v>45</v>
      </c>
      <c r="ZR82" s="2" t="n">
        <f aca="false">[1]420排序!J200</f>
        <v>125</v>
      </c>
      <c r="ZS82" s="2" t="n">
        <f aca="false">[1]420排序!K200</f>
        <v>3</v>
      </c>
      <c r="ZT82" s="2" t="n">
        <f aca="false">[1]420排序!L200</f>
        <v>57111</v>
      </c>
      <c r="ZU82" s="2" t="n">
        <f aca="false">[1]420排序!M200</f>
        <v>1306</v>
      </c>
      <c r="ZV82" s="2" t="n">
        <f aca="false">[1]420排序!C19</f>
        <v>4779</v>
      </c>
      <c r="ZW82" s="2" t="n">
        <f aca="false">[1]420排序!D19</f>
        <v>0</v>
      </c>
      <c r="ZX82" s="2" t="n">
        <f aca="false">[1]420排序!E19</f>
        <v>47</v>
      </c>
      <c r="ZY82" s="2" t="n">
        <f aca="false">[1]420排序!F19</f>
        <v>2</v>
      </c>
      <c r="ZZ82" s="2" t="n">
        <f aca="false">[1]420排序!G19</f>
        <v>494</v>
      </c>
      <c r="AAA82" s="2" t="n">
        <f aca="false">[1]420排序!H19</f>
        <v>4238</v>
      </c>
      <c r="AAB82" s="2" t="n">
        <f aca="false">[1]420排序!I19</f>
        <v>65</v>
      </c>
      <c r="AAC82" s="2" t="n">
        <f aca="false">[1]420排序!J19</f>
        <v>506</v>
      </c>
      <c r="AAD82" s="2" t="n">
        <f aca="false">[1]420排序!K19</f>
        <v>5</v>
      </c>
      <c r="AAE82" s="2" t="n">
        <f aca="false">[1]420排序!L19</f>
        <v>98231</v>
      </c>
      <c r="AAF82" s="2" t="n">
        <f aca="false">[1]420排序!M19</f>
        <v>10396</v>
      </c>
      <c r="AAG82" s="2" t="n">
        <f aca="false">[1]420排序!C76</f>
        <v>394</v>
      </c>
      <c r="AAH82" s="2" t="n">
        <f aca="false">[1]420排序!D76</f>
        <v>6</v>
      </c>
      <c r="AAI82" s="2" t="n">
        <f aca="false">[1]420排序!E76</f>
        <v>4</v>
      </c>
      <c r="AAJ82" s="2" t="n">
        <f aca="false">[1]420排序!F76</f>
        <v>0</v>
      </c>
      <c r="AAK82" s="2" t="n">
        <f aca="false">[1]420排序!G76</f>
        <v>93</v>
      </c>
      <c r="AAL82" s="2" t="n">
        <f aca="false">[1]420排序!H76</f>
        <v>297</v>
      </c>
      <c r="AAM82" s="2" t="n">
        <f aca="false">[1]420排序!I76</f>
        <v>6</v>
      </c>
      <c r="AAN82" s="2" t="n">
        <f aca="false">[1]420排序!J76</f>
        <v>99</v>
      </c>
      <c r="AAO82" s="2" t="n">
        <f aca="false">[1]420排序!K76</f>
        <v>1</v>
      </c>
      <c r="AAP82" s="2" t="n">
        <f aca="false">[1]420排序!L76</f>
        <v>5027</v>
      </c>
      <c r="AAQ82" s="2" t="n">
        <f aca="false">[1]420排序!M76</f>
        <v>1260</v>
      </c>
      <c r="AAR82" s="2" t="n">
        <f aca="false">[1]420排序!C14</f>
        <v>1398</v>
      </c>
      <c r="AAS82" s="2" t="n">
        <f aca="false">[1]420排序!D14</f>
        <v>25</v>
      </c>
      <c r="AAT82" s="2" t="n">
        <f aca="false">[1]420排序!E14</f>
        <v>19</v>
      </c>
      <c r="AAU82" s="2" t="n">
        <f aca="false">[1]420排序!F14</f>
        <v>1</v>
      </c>
      <c r="AAV82" s="2" t="n">
        <f aca="false">[1]420排序!G14</f>
        <v>712</v>
      </c>
      <c r="AAW82" s="2" t="n">
        <f aca="false">[1]420排序!H14</f>
        <v>667</v>
      </c>
      <c r="AAX82" s="2" t="n">
        <f aca="false">[1]420排序!I14</f>
        <v>21</v>
      </c>
      <c r="AAY82" s="2" t="n">
        <f aca="false">[1]420排序!J14</f>
        <v>138</v>
      </c>
      <c r="AAZ82" s="2" t="n">
        <f aca="false">[1]420排序!K14</f>
        <v>2</v>
      </c>
      <c r="ABA82" s="2" t="n">
        <f aca="false">[1]420排序!L14</f>
        <v>95747</v>
      </c>
      <c r="ABB82" s="2" t="n">
        <f aca="false">[1]420排序!M14</f>
        <v>9443</v>
      </c>
      <c r="ABC82" s="2" t="n">
        <f aca="false">[1]420排序!C10</f>
        <v>1291</v>
      </c>
      <c r="ABD82" s="2" t="n">
        <f aca="false">[1]420排序!D10</f>
        <v>43</v>
      </c>
      <c r="ABE82" s="2" t="n">
        <f aca="false">[1]420排序!E10</f>
        <v>20</v>
      </c>
      <c r="ABF82" s="2" t="n">
        <f aca="false">[1]420排序!F10</f>
        <v>0</v>
      </c>
      <c r="ABG82" s="2" t="n">
        <f aca="false">[1]420排序!G10</f>
        <v>545</v>
      </c>
      <c r="ABH82" s="2" t="n">
        <f aca="false">[1]420排序!H10</f>
        <v>726</v>
      </c>
      <c r="ABI82" s="2" t="n">
        <f aca="false">[1]420排序!I10</f>
        <v>30</v>
      </c>
      <c r="ABJ82" s="2" t="n">
        <f aca="false">[1]420排序!J10</f>
        <v>436</v>
      </c>
      <c r="ABK82" s="2" t="n">
        <f aca="false">[1]420排序!K10</f>
        <v>7</v>
      </c>
      <c r="ABL82" s="2" t="n">
        <f aca="false">[1]420排序!L10</f>
        <v>12680</v>
      </c>
      <c r="ABM82" s="2" t="n">
        <f aca="false">[1]420排序!M10</f>
        <v>4279</v>
      </c>
      <c r="ABN82" s="2" t="n">
        <f aca="false">[1]420排序!C127</f>
        <v>2472</v>
      </c>
      <c r="ABO82" s="2" t="n">
        <f aca="false">[1]420排序!D127</f>
        <v>94</v>
      </c>
      <c r="ABP82" s="2" t="n">
        <f aca="false">[1]420排序!E127</f>
        <v>67</v>
      </c>
      <c r="ABQ82" s="2" t="n">
        <f aca="false">[1]420排序!F127</f>
        <v>10</v>
      </c>
      <c r="ABR82" s="2" t="n">
        <f aca="false">[1]420排序!G127</f>
        <v>457</v>
      </c>
      <c r="ABS82" s="2" t="n">
        <f aca="false">[1]420排序!H127</f>
        <v>1948</v>
      </c>
      <c r="ABT82" s="2" t="n">
        <f aca="false">[1]420排序!I127</f>
        <v>80</v>
      </c>
      <c r="ABU82" s="2" t="n">
        <f aca="false">[1]420排序!J127</f>
        <v>613</v>
      </c>
      <c r="ABV82" s="2" t="n">
        <f aca="false">[1]420排序!K127</f>
        <v>17</v>
      </c>
      <c r="ABW82" s="2" t="n">
        <f aca="false">[1]420排序!L127</f>
        <v>10488</v>
      </c>
      <c r="ABX82" s="2" t="n">
        <f aca="false">[1]420排序!M127</f>
        <v>2600</v>
      </c>
      <c r="ABY82" s="2" t="n">
        <f aca="false">[1]420排序!C114</f>
        <v>1298</v>
      </c>
      <c r="ABZ82" s="2" t="n">
        <f aca="false">[1]420排序!D114</f>
        <v>59</v>
      </c>
      <c r="ACA82" s="2" t="n">
        <f aca="false">[1]420排序!E114</f>
        <v>35</v>
      </c>
      <c r="ACB82" s="2" t="n">
        <f aca="false">[1]420排序!F114</f>
        <v>2</v>
      </c>
      <c r="ACC82" s="2" t="n">
        <f aca="false">[1]420排序!G114</f>
        <v>242</v>
      </c>
      <c r="ACD82" s="2" t="n">
        <f aca="false">[1]420排序!H114</f>
        <v>1021</v>
      </c>
      <c r="ACE82" s="2" t="n">
        <f aca="false">[1]420排序!I114</f>
        <v>14</v>
      </c>
      <c r="ACF82" s="2" t="n">
        <f aca="false">[1]420排序!J114</f>
        <v>477</v>
      </c>
      <c r="ACG82" s="2" t="n">
        <f aca="false">[1]420排序!K114</f>
        <v>13</v>
      </c>
      <c r="ACH82" s="2" t="n">
        <f aca="false">[1]420排序!L114</f>
        <v>64035</v>
      </c>
      <c r="ACI82" s="2" t="n">
        <f aca="false">[1]420排序!M114</f>
        <v>23522</v>
      </c>
      <c r="ACJ82" s="2" t="n">
        <f aca="false">[1]420排序!C64</f>
        <v>1528</v>
      </c>
      <c r="ACK82" s="2" t="n">
        <f aca="false">[1]420排序!D64</f>
        <v>16</v>
      </c>
      <c r="ACL82" s="2" t="n">
        <f aca="false">[1]420排序!E64</f>
        <v>40</v>
      </c>
      <c r="ACM82" s="2" t="n">
        <f aca="false">[1]420排序!F64</f>
        <v>2</v>
      </c>
      <c r="ACN82" s="2" t="n">
        <f aca="false">[1]420排序!G64</f>
        <v>164</v>
      </c>
      <c r="ACO82" s="2" t="n">
        <f aca="false">[1]420排序!H64</f>
        <v>1324</v>
      </c>
      <c r="ACP82" s="2" t="n">
        <f aca="false">[1]420排序!I64</f>
        <v>10</v>
      </c>
      <c r="ACQ82" s="2" t="n">
        <f aca="false">[1]420排序!J64</f>
        <v>1152</v>
      </c>
      <c r="ACR82" s="2" t="n">
        <f aca="false">[1]420排序!K64</f>
        <v>30</v>
      </c>
      <c r="ACS82" s="2" t="n">
        <f aca="false">[1]420排序!L64</f>
        <v>40333</v>
      </c>
      <c r="ACT82" s="2" t="n">
        <f aca="false">[1]420排序!M64</f>
        <v>30405</v>
      </c>
      <c r="ACU82" s="2" t="n">
        <f aca="false">[1]420排序!C109</f>
        <v>727</v>
      </c>
      <c r="ACV82" s="2" t="n">
        <f aca="false">[1]420排序!D109</f>
        <v>15</v>
      </c>
      <c r="ACW82" s="2" t="n">
        <f aca="false">[1]420排序!E109</f>
        <v>5</v>
      </c>
      <c r="ACX82" s="2" t="n">
        <f aca="false">[1]420排序!F109</f>
        <v>0</v>
      </c>
      <c r="ACY82" s="2" t="n">
        <f aca="false">[1]420排序!G109</f>
        <v>88</v>
      </c>
      <c r="ACZ82" s="2" t="n">
        <f aca="false">[1]420排序!H109</f>
        <v>634</v>
      </c>
      <c r="ADA82" s="2" t="n">
        <f aca="false">[1]420排序!I109</f>
        <v>5</v>
      </c>
      <c r="ADB82" s="2" t="n">
        <f aca="false">[1]420排序!J109</f>
        <v>385</v>
      </c>
      <c r="ADC82" s="2" t="n">
        <f aca="false">[1]420排序!K109</f>
        <v>3</v>
      </c>
      <c r="ADD82" s="2" t="n">
        <f aca="false">[1]420排序!L109</f>
        <v>35881</v>
      </c>
      <c r="ADE82" s="2" t="n">
        <f aca="false">[1]420排序!M109</f>
        <v>19023</v>
      </c>
      <c r="ADF82" s="2" t="n">
        <f aca="false">[1]420排序!C52</f>
        <v>6701</v>
      </c>
      <c r="ADG82" s="2" t="n">
        <f aca="false">[1]420排序!D52</f>
        <v>95</v>
      </c>
      <c r="ADH82" s="2" t="n">
        <f aca="false">[1]420排序!E52</f>
        <v>186</v>
      </c>
      <c r="ADI82" s="2" t="n">
        <f aca="false">[1]420排序!F52</f>
        <v>5</v>
      </c>
      <c r="ADJ82" s="2" t="n">
        <f aca="false">[1]420排序!G52</f>
        <v>1298</v>
      </c>
      <c r="ADK82" s="2" t="n">
        <f aca="false">[1]420排序!H52</f>
        <v>5217</v>
      </c>
      <c r="ADL82" s="2" t="n">
        <f aca="false">[1]420排序!I52</f>
        <v>84</v>
      </c>
      <c r="ADM82" s="2" t="n">
        <f aca="false">[1]420排序!J52</f>
        <v>626</v>
      </c>
      <c r="ADN82" s="2" t="n">
        <f aca="false">[1]420排序!K52</f>
        <v>17</v>
      </c>
      <c r="ADO82" s="2" t="n">
        <f aca="false">[1]420排序!L52</f>
        <v>168096</v>
      </c>
      <c r="ADP82" s="2" t="n">
        <f aca="false">[1]420排序!M52</f>
        <v>15697</v>
      </c>
      <c r="ADQ82" s="2" t="n">
        <f aca="false">[1]420排序!C175</f>
        <v>1161</v>
      </c>
      <c r="ADR82" s="2" t="n">
        <f aca="false">[1]420排序!D175</f>
        <v>72</v>
      </c>
      <c r="ADS82" s="2" t="n">
        <f aca="false">[1]420排序!E175</f>
        <v>12</v>
      </c>
      <c r="ADT82" s="2" t="n">
        <f aca="false">[1]420排序!F175</f>
        <v>1</v>
      </c>
      <c r="ADU82" s="2" t="n">
        <f aca="false">[1]420排序!G175</f>
        <v>229</v>
      </c>
      <c r="ADV82" s="2" t="n">
        <f aca="false">[1]420排序!H175</f>
        <v>920</v>
      </c>
      <c r="ADW82" s="2" t="n">
        <f aca="false">[1]420排序!I175</f>
        <v>10</v>
      </c>
      <c r="ADX82" s="2" t="n">
        <f aca="false">[1]420排序!J175</f>
        <v>213</v>
      </c>
      <c r="ADY82" s="2" t="n">
        <f aca="false">[1]420排序!K175</f>
        <v>2</v>
      </c>
      <c r="ADZ82" s="2" t="n">
        <f aca="false">[1]420排序!L175</f>
        <v>44278</v>
      </c>
      <c r="AEA82" s="2" t="n">
        <f aca="false">[1]420排序!M175</f>
        <v>8110</v>
      </c>
      <c r="AEB82" s="2" t="n">
        <f aca="false">[1]420排序!C90</f>
        <v>1916</v>
      </c>
      <c r="AEC82" s="2" t="n">
        <f aca="false">[1]420排序!D90</f>
        <v>82</v>
      </c>
      <c r="AED82" s="2" t="n">
        <f aca="false">[1]420排序!E90</f>
        <v>189</v>
      </c>
      <c r="AEE82" s="2" t="n">
        <f aca="false">[1]420排序!F90</f>
        <v>17</v>
      </c>
      <c r="AEF82" s="2" t="n">
        <f aca="false">[1]420排序!G90</f>
        <v>250</v>
      </c>
      <c r="AEG82" s="2" t="n">
        <f aca="false">[1]420排序!H90</f>
        <v>1477</v>
      </c>
      <c r="AEH82" s="2" t="n">
        <f aca="false">[1]420排序!I90</f>
        <v>61</v>
      </c>
      <c r="AEI82" s="2" t="n">
        <f aca="false">[1]420排序!J90</f>
        <v>198</v>
      </c>
      <c r="AEJ82" s="2" t="n">
        <f aca="false">[1]420排序!K90</f>
        <v>20</v>
      </c>
      <c r="AEK82" s="2" t="n">
        <f aca="false">[1]420排序!L90</f>
        <v>46353</v>
      </c>
      <c r="AEL82" s="2" t="n">
        <f aca="false">[1]420排序!M90</f>
        <v>4798</v>
      </c>
      <c r="AEM82" s="2" t="n">
        <f aca="false">[1]420排序!C176</f>
        <v>1330</v>
      </c>
      <c r="AEN82" s="2" t="n">
        <f aca="false">[1]420排序!D176</f>
        <v>13</v>
      </c>
      <c r="AEO82" s="2" t="n">
        <f aca="false">[1]420排序!E176</f>
        <v>74</v>
      </c>
      <c r="AEP82" s="2" t="n">
        <f aca="false">[1]420排序!F176</f>
        <v>4</v>
      </c>
      <c r="AEQ82" s="2" t="n">
        <f aca="false">[1]420排序!G176</f>
        <v>192</v>
      </c>
      <c r="AER82" s="2" t="n">
        <f aca="false">[1]420排序!H176</f>
        <v>1064</v>
      </c>
      <c r="AES82" s="2" t="n">
        <f aca="false">[1]420排序!I176</f>
        <v>26</v>
      </c>
      <c r="AET82" s="2" t="n">
        <f aca="false">[1]420排序!J176</f>
        <v>640</v>
      </c>
      <c r="AEU82" s="2" t="n">
        <f aca="false">[1]420排序!K176</f>
        <v>36</v>
      </c>
      <c r="AEV82" s="2" t="n">
        <f aca="false">[1]420排序!L176</f>
        <v>41265</v>
      </c>
      <c r="AEW82" s="2" t="n">
        <f aca="false">[1]420排序!M176</f>
        <v>19849</v>
      </c>
      <c r="AEX82" s="2" t="n">
        <f aca="false">[1]420排序!C48</f>
        <v>1871</v>
      </c>
      <c r="AEY82" s="2" t="n">
        <f aca="false">[1]420排序!D48</f>
        <v>39</v>
      </c>
      <c r="AEZ82" s="2" t="n">
        <f aca="false">[1]420排序!E48</f>
        <v>47</v>
      </c>
      <c r="AFA82" s="2" t="n">
        <f aca="false">[1]420排序!F48</f>
        <v>8</v>
      </c>
      <c r="AFB82" s="2" t="n">
        <f aca="false">[1]420排序!G48</f>
        <v>709</v>
      </c>
      <c r="AFC82" s="2" t="n">
        <f aca="false">[1]420排序!H48</f>
        <v>1115</v>
      </c>
      <c r="AFD82" s="2" t="n">
        <f aca="false">[1]420排序!I48</f>
        <v>23</v>
      </c>
      <c r="AFE82" s="2" t="n">
        <f aca="false">[1]420排序!J48</f>
        <v>456</v>
      </c>
      <c r="AFF82" s="2" t="n">
        <f aca="false">[1]420排序!K48</f>
        <v>11</v>
      </c>
      <c r="AFG82" s="2" t="n">
        <f aca="false">[1]420排序!L48</f>
        <v>24186</v>
      </c>
      <c r="AFH82" s="2" t="n">
        <f aca="false">[1]420排序!M48</f>
        <v>5891</v>
      </c>
      <c r="AFI82" s="2" t="n">
        <f aca="false">[1]420排序!C26</f>
        <v>1285</v>
      </c>
      <c r="AFJ82" s="2" t="n">
        <f aca="false">[1]420排序!D26</f>
        <v>17</v>
      </c>
      <c r="AFK82" s="2" t="n">
        <f aca="false">[1]420排序!E26</f>
        <v>48</v>
      </c>
      <c r="AFL82" s="2" t="n">
        <f aca="false">[1]420排序!F26</f>
        <v>1</v>
      </c>
      <c r="AFM82" s="2" t="n">
        <f aca="false">[1]420排序!G26</f>
        <v>347</v>
      </c>
      <c r="AFN82" s="2" t="n">
        <f aca="false">[1]420排序!H26</f>
        <v>890</v>
      </c>
      <c r="AFO82" s="2" t="n">
        <f aca="false">[1]420排序!I26</f>
        <v>4</v>
      </c>
      <c r="AFP82" s="2" t="n">
        <f aca="false">[1]420排序!J26</f>
        <v>392</v>
      </c>
      <c r="AFQ82" s="2" t="n">
        <f aca="false">[1]420排序!K26</f>
        <v>15</v>
      </c>
      <c r="AFR82" s="2" t="n">
        <f aca="false">[1]420排序!L26</f>
        <v>17818</v>
      </c>
      <c r="AFS82" s="2" t="n">
        <f aca="false">[1]420排序!M26</f>
        <v>5431</v>
      </c>
      <c r="AFT82" s="2" t="n">
        <f aca="false">[1]420排序!C130</f>
        <v>308</v>
      </c>
      <c r="AFU82" s="2" t="n">
        <f aca="false">[1]420排序!D130</f>
        <v>1</v>
      </c>
      <c r="AFV82" s="2" t="n">
        <f aca="false">[1]420排序!E130</f>
        <v>5</v>
      </c>
      <c r="AFW82" s="2" t="n">
        <f aca="false">[1]420排序!F130</f>
        <v>0</v>
      </c>
      <c r="AFX82" s="2" t="n">
        <f aca="false">[1]420排序!G130</f>
        <v>55</v>
      </c>
      <c r="AFY82" s="2" t="n">
        <f aca="false">[1]420排序!H130</f>
        <v>248</v>
      </c>
      <c r="AFZ82" s="2" t="n">
        <f aca="false">[1]420排序!I130</f>
        <v>7</v>
      </c>
      <c r="AGA82" s="2" t="n">
        <f aca="false">[1]420排序!J130</f>
        <v>490</v>
      </c>
      <c r="AGB82" s="2" t="n">
        <f aca="false">[1]420排序!K130</f>
        <v>8</v>
      </c>
      <c r="AGC82" s="2" t="n">
        <f aca="false">[1]420排序!L130</f>
        <v>3874</v>
      </c>
      <c r="AGD82" s="2" t="n">
        <f aca="false">[1]420排序!M130</f>
        <v>6168</v>
      </c>
      <c r="AGE82" s="2" t="n">
        <f aca="false">[1]420排序!C170</f>
        <v>6318</v>
      </c>
      <c r="AGF82" s="2" t="n">
        <f aca="false">[1]420排序!D170</f>
        <v>324</v>
      </c>
      <c r="AGG82" s="2" t="n">
        <f aca="false">[1]420排序!E170</f>
        <v>122</v>
      </c>
      <c r="AGH82" s="2" t="n">
        <f aca="false">[1]420排序!F170</f>
        <v>5</v>
      </c>
      <c r="AGI82" s="2" t="n">
        <f aca="false">[1]420排序!G170</f>
        <v>753</v>
      </c>
      <c r="AGJ82" s="2" t="n">
        <f aca="false">[1]420排序!H170</f>
        <v>5443</v>
      </c>
      <c r="AGK82" s="2" t="n">
        <f aca="false">[1]420排序!I170</f>
        <v>120</v>
      </c>
      <c r="AGL82" s="2" t="n">
        <f aca="false">[1]420排序!J170</f>
        <v>723</v>
      </c>
      <c r="AGM82" s="2" t="n">
        <f aca="false">[1]420排序!K170</f>
        <v>14</v>
      </c>
      <c r="AGN82" s="2" t="n">
        <f aca="false">[1]420排序!L170</f>
        <v>38701</v>
      </c>
      <c r="AGO82" s="2" t="n">
        <f aca="false">[1]420排序!M170</f>
        <v>4429</v>
      </c>
      <c r="AGP82" s="2" t="n">
        <f aca="false">[1]420排序!C158</f>
        <v>8746</v>
      </c>
      <c r="AGQ82" s="2" t="n">
        <f aca="false">[1]420排序!D158</f>
        <v>328</v>
      </c>
      <c r="AGR82" s="2" t="n">
        <f aca="false">[1]420排序!E158</f>
        <v>451</v>
      </c>
      <c r="AGS82" s="2" t="n">
        <f aca="false">[1]420排序!F158</f>
        <v>30</v>
      </c>
      <c r="AGT82" s="2" t="n">
        <f aca="false">[1]420排序!G158</f>
        <v>1892</v>
      </c>
      <c r="AGU82" s="2" t="n">
        <f aca="false">[1]420排序!H158</f>
        <v>6403</v>
      </c>
      <c r="AGV82" s="2" t="n">
        <f aca="false">[1]420排序!I158</f>
        <v>256</v>
      </c>
      <c r="AGW82" s="2" t="n">
        <f aca="false">[1]420排序!J158</f>
        <v>455</v>
      </c>
      <c r="AGX82" s="2" t="n">
        <f aca="false">[1]420排序!K158</f>
        <v>23</v>
      </c>
      <c r="AGY82" s="2" t="n">
        <f aca="false">[1]420排序!L158</f>
        <v>93611</v>
      </c>
      <c r="AGZ82" s="2" t="n">
        <f aca="false">[1]420排序!M158</f>
        <v>4866</v>
      </c>
      <c r="AHA82" s="2" t="n">
        <f aca="false">[1]420排序!C31</f>
        <v>894</v>
      </c>
      <c r="AHB82" s="2" t="n">
        <f aca="false">[1]420排序!D31</f>
        <v>16</v>
      </c>
      <c r="AHC82" s="2" t="n">
        <f aca="false">[1]420排序!E31</f>
        <v>42</v>
      </c>
      <c r="AHD82" s="2" t="n">
        <f aca="false">[1]420排序!F31</f>
        <v>1</v>
      </c>
      <c r="AHE82" s="2" t="n">
        <f aca="false">[1]420排序!G31</f>
        <v>161</v>
      </c>
      <c r="AHF82" s="2" t="n">
        <f aca="false">[1]420排序!H31</f>
        <v>691</v>
      </c>
      <c r="AHG82" s="2" t="n">
        <f aca="false">[1]420排序!I31</f>
        <v>36</v>
      </c>
      <c r="AHH82" s="2" t="n">
        <f aca="false">[1]420排序!J31</f>
        <v>129</v>
      </c>
      <c r="AHI82" s="2" t="n">
        <f aca="false">[1]420排序!K31</f>
        <v>6</v>
      </c>
      <c r="AHJ82" s="2" t="n">
        <f aca="false">[1]420排序!L31</f>
        <v>26417</v>
      </c>
      <c r="AHK82" s="2" t="n">
        <f aca="false">[1]420排序!M31</f>
        <v>3802</v>
      </c>
      <c r="AHL82" s="2" t="n">
        <f aca="false">[1]420排序!C144</f>
        <v>1207</v>
      </c>
      <c r="AHM82" s="2" t="n">
        <f aca="false">[1]420排序!D144</f>
        <v>37</v>
      </c>
      <c r="AHN82" s="2" t="n">
        <f aca="false">[1]420排序!E144</f>
        <v>51</v>
      </c>
      <c r="AHO82" s="2" t="n">
        <f aca="false">[1]420排序!F144</f>
        <v>2</v>
      </c>
      <c r="AHP82" s="2" t="n">
        <f aca="false">[1]420排序!G144</f>
        <v>179</v>
      </c>
      <c r="AHQ82" s="2" t="n">
        <f aca="false">[1]420排序!H144</f>
        <v>977</v>
      </c>
      <c r="AHR82" s="2" t="n">
        <f aca="false">[1]420排序!I144</f>
        <v>15</v>
      </c>
      <c r="AHS82" s="2" t="n">
        <f aca="false">[1]420排序!J144</f>
        <v>579</v>
      </c>
      <c r="AHT82" s="2" t="n">
        <f aca="false">[1]420排序!K144</f>
        <v>24</v>
      </c>
      <c r="AHU82" s="2" t="n">
        <f aca="false">[1]420排序!L144</f>
        <v>11870</v>
      </c>
      <c r="AHV82" s="2" t="n">
        <f aca="false">[1]420排序!M144</f>
        <v>5697</v>
      </c>
      <c r="AHW82" s="2" t="n">
        <f aca="false">[1]420排序!C3</f>
        <v>562</v>
      </c>
      <c r="AHX82" s="2" t="n">
        <f aca="false">[1]420排序!D3</f>
        <v>14</v>
      </c>
      <c r="AHY82" s="2" t="n">
        <f aca="false">[1]420排序!E3</f>
        <v>26</v>
      </c>
      <c r="AHZ82" s="2" t="n">
        <f aca="false">[1]420排序!F3</f>
        <v>0</v>
      </c>
      <c r="AIA82" s="2" t="n">
        <f aca="false">[1]420排序!G3</f>
        <v>314</v>
      </c>
      <c r="AIB82" s="2" t="n">
        <f aca="false">[1]420排序!H3</f>
        <v>222</v>
      </c>
      <c r="AIC82" s="2" t="n">
        <f aca="false">[1]420排序!I3</f>
        <v>5</v>
      </c>
      <c r="AID82" s="2" t="n">
        <f aca="false">[1]420排序!J3</f>
        <v>195</v>
      </c>
      <c r="AIE82" s="2" t="n">
        <f aca="false">[1]420排序!K3</f>
        <v>9</v>
      </c>
      <c r="AIF82" s="2" t="n">
        <f aca="false">[1]420排序!L3</f>
        <v>5542</v>
      </c>
      <c r="AIG82" s="2" t="n">
        <f aca="false">[1]420排序!M3</f>
        <v>1926</v>
      </c>
      <c r="AIH82" s="2" t="n">
        <f aca="false">[1]420排序!C37</f>
        <v>34813</v>
      </c>
      <c r="AII82" s="2" t="n">
        <f aca="false">[1]420排序!D37</f>
        <v>1595</v>
      </c>
      <c r="AIJ82" s="2" t="n">
        <f aca="false">[1]420排序!E37</f>
        <v>1583</v>
      </c>
      <c r="AIK82" s="2" t="n">
        <f aca="false">[1]420排序!F37</f>
        <v>114</v>
      </c>
      <c r="AIL82" s="2" t="n">
        <f aca="false">[1]420排序!G37</f>
        <v>11807</v>
      </c>
      <c r="AIM82" s="2" t="n">
        <f aca="false">[1]420排序!H37</f>
        <v>21423</v>
      </c>
      <c r="AIN82" s="2" t="n">
        <f aca="false">[1]420排序!I37</f>
        <v>557</v>
      </c>
      <c r="AIO82" s="2" t="n">
        <f aca="false">[1]420排序!J37</f>
        <v>922</v>
      </c>
      <c r="AIP82" s="2" t="n">
        <f aca="false">[1]420排序!K37</f>
        <v>42</v>
      </c>
      <c r="AIQ82" s="2" t="n">
        <f aca="false">[1]420排序!L37</f>
        <v>536062</v>
      </c>
      <c r="AIR82" s="2" t="n">
        <f aca="false">[1]420排序!M37</f>
        <v>14203</v>
      </c>
      <c r="AIS82" s="2" t="n">
        <f aca="false">[1]420排序!C28</f>
        <v>38654</v>
      </c>
      <c r="AIT82" s="2" t="n">
        <f aca="false">[1]420排序!D28</f>
        <v>1996</v>
      </c>
      <c r="AIU82" s="2" t="n">
        <f aca="false">[1]420排序!E28</f>
        <v>2462</v>
      </c>
      <c r="AIV82" s="2" t="n">
        <f aca="false">[1]420排序!F28</f>
        <v>108</v>
      </c>
      <c r="AIW82" s="2" t="n">
        <f aca="false">[1]420排序!G28</f>
        <v>14026</v>
      </c>
      <c r="AIX82" s="2" t="n">
        <f aca="false">[1]420排序!H28</f>
        <v>22166</v>
      </c>
      <c r="AIY82" s="2" t="n">
        <f aca="false">[1]420排序!I28</f>
        <v>6634</v>
      </c>
      <c r="AIZ82" s="2" t="n">
        <f aca="false">[1]420排序!J28</f>
        <v>182</v>
      </c>
      <c r="AJA82" s="2" t="n">
        <f aca="false">[1]420排序!K28</f>
        <v>12</v>
      </c>
      <c r="AJB82" s="2" t="n">
        <f aca="false">[1]420排序!L28</f>
        <v>62985</v>
      </c>
      <c r="AJC82" s="2" t="n">
        <f aca="false">[1]420排序!M28</f>
        <v>296</v>
      </c>
      <c r="AJD82" s="2" t="n">
        <f aca="false">[1]420排序!C155</f>
        <v>20206</v>
      </c>
      <c r="AJE82" s="2" t="n">
        <f aca="false">[1]420排序!D155</f>
        <v>521</v>
      </c>
      <c r="AJF82" s="2" t="n">
        <f aca="false">[1]420排序!E155</f>
        <v>714</v>
      </c>
      <c r="AJG82" s="2" t="n">
        <f aca="false">[1]420排序!F155</f>
        <v>27</v>
      </c>
      <c r="AJH82" s="2" t="n">
        <f aca="false">[1]420排序!G155</f>
        <v>610</v>
      </c>
      <c r="AJI82" s="2" t="n">
        <f aca="false">[1]420排序!H155</f>
        <v>18882</v>
      </c>
      <c r="AJJ82" s="2" t="n">
        <f aca="false">[1]420排序!I155</f>
        <v>224</v>
      </c>
      <c r="AJK82" s="2" t="n">
        <f aca="false">[1]420排序!J155</f>
        <v>1982</v>
      </c>
      <c r="AJL82" s="2" t="n">
        <f aca="false">[1]420排序!K155</f>
        <v>70</v>
      </c>
      <c r="AJM82" s="2" t="n">
        <f aca="false">[1]420排序!L155</f>
        <v>235878</v>
      </c>
      <c r="AJN82" s="2" t="n">
        <f aca="false">[1]420排序!M155</f>
        <v>23133</v>
      </c>
      <c r="AJO82" s="2" t="n">
        <f aca="false">[1]420排序!C12</f>
        <v>6612</v>
      </c>
      <c r="AJP82" s="2" t="n">
        <f aca="false">[1]420排序!D12</f>
        <v>47</v>
      </c>
      <c r="AJQ82" s="2" t="n">
        <f aca="false">[1]420排序!E12</f>
        <v>71</v>
      </c>
      <c r="AJR82" s="2" t="n">
        <f aca="false">[1]420排序!F12</f>
        <v>2</v>
      </c>
      <c r="AJS82" s="2" t="n">
        <f aca="false">[1]420排序!G12</f>
        <v>4230</v>
      </c>
      <c r="AJT82" s="2" t="n">
        <f aca="false">[1]420排序!H12</f>
        <v>2311</v>
      </c>
      <c r="AJU82" s="2" t="n">
        <f aca="false">[1]420排序!I12</f>
        <v>48</v>
      </c>
      <c r="AJV82" s="2" t="n">
        <f aca="false">[1]420排序!J12</f>
        <v>259</v>
      </c>
      <c r="AJW82" s="2" t="n">
        <f aca="false">[1]420排序!K12</f>
        <v>3</v>
      </c>
      <c r="AJX82" s="2" t="n">
        <f aca="false">[1]420排序!L12</f>
        <v>420996</v>
      </c>
      <c r="AJY82" s="2" t="n">
        <f aca="false">[1]420排序!M12</f>
        <v>16510</v>
      </c>
      <c r="AJZ82" s="2" t="n">
        <f aca="false">[1]420排序!C96</f>
        <v>15251</v>
      </c>
      <c r="AKA82" s="2" t="n">
        <f aca="false">[1]420排序!D96</f>
        <v>493</v>
      </c>
      <c r="AKB82" s="2" t="n">
        <f aca="false">[1]420排序!E96</f>
        <v>610</v>
      </c>
      <c r="AKC82" s="2" t="n">
        <f aca="false">[1]420排序!F96</f>
        <v>39</v>
      </c>
      <c r="AKD82" s="2" t="n">
        <f aca="false">[1]420排序!G96</f>
        <v>77</v>
      </c>
      <c r="AKE82" s="2" t="n">
        <f aca="false">[1]420排序!H96</f>
        <v>14564</v>
      </c>
      <c r="AKF82" s="2" t="n">
        <f aca="false">[1]420排序!I96</f>
        <v>294</v>
      </c>
      <c r="AKG82" s="2" t="n">
        <f aca="false">[1]420排序!J96</f>
        <v>3089</v>
      </c>
      <c r="AKH82" s="2" t="n">
        <f aca="false">[1]420排序!K96</f>
        <v>124</v>
      </c>
      <c r="AKI82" s="2" t="n">
        <f aca="false">[1]420排序!L96</f>
        <v>90646</v>
      </c>
      <c r="AKJ82" s="2" t="n">
        <f aca="false">[1]420排序!M96</f>
        <v>18358</v>
      </c>
      <c r="AKK82" s="2" t="n">
        <f aca="false">[1]420排序!C59</f>
        <v>9468</v>
      </c>
      <c r="AKL82" s="2" t="n">
        <f aca="false">[1]420排序!D59</f>
        <v>446</v>
      </c>
      <c r="AKM82" s="2" t="n">
        <f aca="false">[1]420排序!E59</f>
        <v>474</v>
      </c>
      <c r="AKN82" s="2" t="n">
        <f aca="false">[1]420排序!F59</f>
        <v>18</v>
      </c>
      <c r="AKO82" s="2" t="n">
        <f aca="false">[1]420排序!G59</f>
        <v>1061</v>
      </c>
      <c r="AKP82" s="2" t="n">
        <f aca="false">[1]420排序!H59</f>
        <v>7933</v>
      </c>
      <c r="AKQ82" s="2" t="n">
        <f aca="false">[1]420排序!I59</f>
        <v>124</v>
      </c>
      <c r="AKR82" s="2" t="n">
        <f aca="false">[1]420排序!J59</f>
        <v>537</v>
      </c>
      <c r="AKS82" s="2" t="n">
        <f aca="false">[1]420排序!K59</f>
        <v>27</v>
      </c>
      <c r="AKT82" s="2" t="n">
        <f aca="false">[1]420排序!L59</f>
        <v>31809</v>
      </c>
      <c r="AKU82" s="2" t="n">
        <f aca="false">[1]420排序!M59</f>
        <v>1803</v>
      </c>
      <c r="AKV82" s="2" t="n">
        <f aca="false">[1]420排序!C115</f>
        <v>3550</v>
      </c>
      <c r="AKW82" s="2" t="n">
        <f aca="false">[1]420排序!D115</f>
        <v>13</v>
      </c>
      <c r="AKX82" s="2" t="n">
        <f aca="false">[1]420排序!E115</f>
        <v>73</v>
      </c>
      <c r="AKY82" s="2" t="n">
        <f aca="false">[1]420排序!F115</f>
        <v>1</v>
      </c>
      <c r="AKZ82" s="2" t="n">
        <f aca="false">[1]420排序!G115</f>
        <v>627</v>
      </c>
      <c r="ALA82" s="2" t="n">
        <f aca="false">[1]420排序!H115</f>
        <v>2850</v>
      </c>
      <c r="ALB82" s="2" t="n">
        <f aca="false">[1]420排序!I115</f>
        <v>31</v>
      </c>
      <c r="ALC82" s="2" t="n">
        <f aca="false">[1]420排序!J115</f>
        <v>5671</v>
      </c>
      <c r="ALD82" s="2" t="n">
        <f aca="false">[1]420排序!K115</f>
        <v>117</v>
      </c>
      <c r="ALE82" s="2" t="n">
        <f aca="false">[1]420排序!L115</f>
        <v>33666</v>
      </c>
      <c r="ALF82" s="2" t="n">
        <f aca="false">[1]420排序!M115</f>
        <v>53781</v>
      </c>
      <c r="ALG82" s="2" t="n">
        <f aca="false">[1]420排序!C126</f>
        <v>7497</v>
      </c>
      <c r="ALH82" s="2" t="n">
        <f aca="false">[1]420排序!D126</f>
        <v>622</v>
      </c>
      <c r="ALI82" s="2" t="n">
        <f aca="false">[1]420排序!E126</f>
        <v>650</v>
      </c>
      <c r="ALJ82" s="2" t="n">
        <f aca="false">[1]420排序!F126</f>
        <v>104</v>
      </c>
      <c r="ALK82" s="2" t="n">
        <f aca="false">[1]420排序!G126</f>
        <v>2627</v>
      </c>
      <c r="ALL82" s="2" t="n">
        <f aca="false">[1]420排序!H126</f>
        <v>4220</v>
      </c>
      <c r="ALM82" s="2" t="n">
        <f aca="false">[1]420排序!I126</f>
        <v>207</v>
      </c>
      <c r="ALN82" s="2" t="n">
        <f aca="false">[1]420排序!J126</f>
        <v>58</v>
      </c>
      <c r="ALO82" s="2" t="n">
        <f aca="false">[1]420排序!K126</f>
        <v>5</v>
      </c>
      <c r="ALP82" s="2" t="n">
        <f aca="false">[1]420排序!L126</f>
        <v>49167</v>
      </c>
      <c r="ALQ82" s="2" t="n">
        <f aca="false">[1]420排序!M126</f>
        <v>381</v>
      </c>
      <c r="ALR82" s="2" t="n">
        <f aca="false">[1]420排序!C70</f>
        <v>3783</v>
      </c>
      <c r="ALS82" s="2" t="n">
        <f aca="false">[1]420排序!D70</f>
        <v>102</v>
      </c>
      <c r="ALT82" s="2" t="n">
        <f aca="false">[1]420排序!E70</f>
        <v>94</v>
      </c>
      <c r="ALU82" s="2" t="n">
        <f aca="false">[1]420排序!F70</f>
        <v>4</v>
      </c>
      <c r="ALV82" s="2" t="n">
        <f aca="false">[1]420排序!G70</f>
        <v>1700</v>
      </c>
      <c r="ALW82" s="2" t="n">
        <f aca="false">[1]420排序!H70</f>
        <v>1989</v>
      </c>
      <c r="ALX82" s="2" t="n">
        <f aca="false">[1]420排序!I70</f>
        <v>68</v>
      </c>
      <c r="ALY82" s="2" t="n">
        <f aca="false">[1]420排序!J70</f>
        <v>683</v>
      </c>
      <c r="ALZ82" s="2" t="n">
        <f aca="false">[1]420排序!K70</f>
        <v>17</v>
      </c>
      <c r="AMA82" s="2" t="n">
        <f aca="false">[1]420排序!L70</f>
        <v>57300</v>
      </c>
      <c r="AMB82" s="2" t="n">
        <f aca="false">[1]420排序!M70</f>
        <v>10342</v>
      </c>
      <c r="AMC82" s="2" t="n">
        <f aca="false">[1]420排序!C149</f>
        <v>4273</v>
      </c>
      <c r="AMD82" s="2" t="n">
        <f aca="false">[1]420排序!D149</f>
        <v>63</v>
      </c>
      <c r="AME82" s="2" t="n">
        <f aca="false">[1]420排序!E149</f>
        <v>120</v>
      </c>
      <c r="AMF82" s="2" t="n">
        <f aca="false">[1]420排序!F149</f>
        <v>4</v>
      </c>
      <c r="AMG82" s="2" t="n">
        <f aca="false">[1]420排序!G149</f>
        <v>140</v>
      </c>
      <c r="AMH82" s="2" t="n">
        <f aca="false">[1]420排序!H149</f>
        <v>4013</v>
      </c>
      <c r="AMI82" s="2" t="n">
        <f aca="false">[1]420排序!I149</f>
        <v>96</v>
      </c>
      <c r="AMJ82" s="2" t="n">
        <f aca="false">[1]420排序!J149</f>
        <v>990</v>
      </c>
    </row>
    <row r="83" customFormat="false" ht="15.25" hidden="false" customHeight="false" outlineLevel="0" collapsed="false">
      <c r="A83" s="82" t="n">
        <v>43942</v>
      </c>
      <c r="B83" s="7" t="n">
        <v>2474392</v>
      </c>
      <c r="C83" s="6" t="n">
        <f aca="false">(B83-B82)</f>
        <v>71412</v>
      </c>
      <c r="D83" s="7" t="n">
        <v>169948</v>
      </c>
      <c r="E83" s="6" t="n">
        <f aca="false">(D83-D82)</f>
        <v>5092</v>
      </c>
      <c r="F83" s="7" t="n">
        <v>645019</v>
      </c>
      <c r="G83" s="7" t="n">
        <v>1659114</v>
      </c>
      <c r="H83" s="7" t="n">
        <v>56444</v>
      </c>
      <c r="J83" s="2" t="n">
        <f aca="false">[1]421排序!C1-[1]421排序!C44</f>
        <v>2389814</v>
      </c>
      <c r="K83" s="71" t="n">
        <f aca="false">J83-J82</f>
        <v>71060</v>
      </c>
      <c r="L83" s="2" t="n">
        <f aca="false">[1]421排序!E1-[1]421排序!E44</f>
        <v>165279</v>
      </c>
      <c r="M83" s="71" t="n">
        <f aca="false">L83-L82</f>
        <v>4280</v>
      </c>
      <c r="N83" s="123" t="n">
        <f aca="false">[1]421排序!C161</f>
        <v>10674</v>
      </c>
      <c r="O83" s="123" t="n">
        <f aca="false">[1]421排序!D161</f>
        <v>13</v>
      </c>
      <c r="P83" s="123" t="n">
        <f aca="false">[1]421排序!E161</f>
        <v>236</v>
      </c>
      <c r="Q83" s="123" t="n">
        <f aca="false">[1]421排序!F161</f>
        <v>2</v>
      </c>
      <c r="R83" s="123" t="n">
        <f aca="false">[1]421排序!G161</f>
        <v>8114</v>
      </c>
      <c r="S83" s="123" t="n">
        <f aca="false">[1]421排序!H161</f>
        <v>2324</v>
      </c>
      <c r="T83" s="123" t="n">
        <f aca="false">[1]421排序!I161</f>
        <v>55</v>
      </c>
      <c r="U83" s="123" t="n">
        <f aca="false">[1]421排序!J161</f>
        <v>208</v>
      </c>
      <c r="V83" s="123" t="n">
        <f aca="false">[1]421排序!K161</f>
        <v>5</v>
      </c>
      <c r="W83" s="123" t="n">
        <f aca="false">[1]421排序!L161</f>
        <v>563035</v>
      </c>
      <c r="X83" s="123" t="n">
        <f aca="false">[1]421排序!M161</f>
        <v>10982</v>
      </c>
      <c r="Y83" s="12" t="n">
        <f aca="false">[1]421排序!C99</f>
        <v>181228</v>
      </c>
      <c r="Z83" s="12" t="n">
        <f aca="false">(Y83-Y82)</f>
        <v>2256</v>
      </c>
      <c r="AA83" s="12" t="n">
        <f aca="false">[1]421排序!E99</f>
        <v>24114</v>
      </c>
      <c r="AB83" s="12" t="n">
        <f aca="false">(AA83-AA82)</f>
        <v>454</v>
      </c>
      <c r="AC83" s="12" t="n">
        <f aca="false">[1]421排序!G99</f>
        <v>48877</v>
      </c>
      <c r="AD83" s="12" t="n">
        <f aca="false">[1]421排序!H99</f>
        <v>108237</v>
      </c>
      <c r="AE83" s="12" t="n">
        <f aca="false">[1]421排序!I99</f>
        <v>2573</v>
      </c>
      <c r="AF83" s="12" t="n">
        <f aca="false">[1]421排序!J99</f>
        <v>2997</v>
      </c>
      <c r="AG83" s="12" t="n">
        <f aca="false">[1]421排序!K99</f>
        <v>399</v>
      </c>
      <c r="AH83" s="12" t="n">
        <f aca="false">[1]421排序!L99</f>
        <v>1398024</v>
      </c>
      <c r="AI83" s="12" t="n">
        <f aca="false">[1]421排序!M99</f>
        <v>23122</v>
      </c>
      <c r="AJ83" s="12" t="n">
        <f aca="false">[1]421排序!C94</f>
        <v>83505</v>
      </c>
      <c r="AK83" s="12" t="n">
        <f aca="false">[1]421排序!D94</f>
        <v>1294</v>
      </c>
      <c r="AL83" s="12" t="n">
        <f aca="false">[1]421排序!E94</f>
        <v>5209</v>
      </c>
      <c r="AM83" s="12" t="n">
        <f aca="false">[1]421排序!F94</f>
        <v>91</v>
      </c>
      <c r="AN83" s="12" t="n">
        <f aca="false">[1]421排序!G94</f>
        <v>59273</v>
      </c>
      <c r="AO83" s="12" t="n">
        <f aca="false">[1]421排序!H94</f>
        <v>19023</v>
      </c>
      <c r="AP83" s="12" t="n">
        <f aca="false">[1]421排序!I94</f>
        <v>3389</v>
      </c>
      <c r="AQ83" s="12" t="n">
        <f aca="false">[1]421排序!J94</f>
        <v>994</v>
      </c>
      <c r="AR83" s="12" t="n">
        <f aca="false">[1]421排序!K94</f>
        <v>62</v>
      </c>
      <c r="AS83" s="12" t="n">
        <f aca="false">[1]421排序!L94</f>
        <v>353012</v>
      </c>
      <c r="AT83" s="12" t="n">
        <f aca="false">[1]421排序!M94</f>
        <v>4203</v>
      </c>
      <c r="AU83" s="122" t="n">
        <v>150278</v>
      </c>
      <c r="AV83" s="122" t="n">
        <v>2434</v>
      </c>
      <c r="AW83" s="122" t="n">
        <v>20265</v>
      </c>
      <c r="AX83" s="122" t="n">
        <v>547</v>
      </c>
      <c r="AY83" s="122" t="n">
        <v>37409</v>
      </c>
      <c r="AZ83" s="122" t="n">
        <v>92604</v>
      </c>
      <c r="BA83" s="122" t="n">
        <v>5683</v>
      </c>
      <c r="BB83" s="122" t="n">
        <v>2302.28154878937</v>
      </c>
      <c r="BC83" s="122" t="n">
        <v>310.462846100005</v>
      </c>
      <c r="BD83" s="122" t="n">
        <v>463662</v>
      </c>
      <c r="BE83" s="122" t="n">
        <v>7103</v>
      </c>
      <c r="BF83" s="12" t="n">
        <f aca="false">[1]421排序!C77</f>
        <v>146653</v>
      </c>
      <c r="BG83" s="12" t="n">
        <f aca="false">[1]421排序!D77</f>
        <v>1469</v>
      </c>
      <c r="BH83" s="12" t="n">
        <f aca="false">[1]421排序!E77</f>
        <v>4706</v>
      </c>
      <c r="BI83" s="12" t="n">
        <f aca="false">[1]421排序!F77</f>
        <v>120</v>
      </c>
      <c r="BJ83" s="12" t="n">
        <f aca="false">[1]421排序!G77</f>
        <v>91500</v>
      </c>
      <c r="BK83" s="12" t="n">
        <f aca="false">[1]421排序!H77</f>
        <v>50447</v>
      </c>
      <c r="BL83" s="12" t="n">
        <f aca="false">[1]421排序!I77</f>
        <v>2889</v>
      </c>
      <c r="BM83" s="12" t="n">
        <f aca="false">[1]421排序!J77</f>
        <v>1750</v>
      </c>
      <c r="BN83" s="12" t="n">
        <f aca="false">[1]421排序!K77</f>
        <v>56</v>
      </c>
      <c r="BO83" s="12" t="n">
        <f aca="false">[1]421排序!L77</f>
        <v>1728357</v>
      </c>
      <c r="BP83" s="12" t="n">
        <f aca="false">[1]421排序!M77</f>
        <v>20629</v>
      </c>
      <c r="BQ83" s="12" t="n">
        <f aca="false">[1]421排序!C180</f>
        <v>200210</v>
      </c>
      <c r="BR83" s="12" t="n">
        <f aca="false">[1]421排序!D180</f>
        <v>1536</v>
      </c>
      <c r="BS83" s="12" t="n">
        <f aca="false">[1]421排序!E180</f>
        <v>20852</v>
      </c>
      <c r="BT83" s="12" t="n">
        <f aca="false">[1]421排序!F180</f>
        <v>-386</v>
      </c>
      <c r="BU83" s="12" t="n">
        <f aca="false">[1]421排序!G180</f>
        <v>80587</v>
      </c>
      <c r="BV83" s="12" t="n">
        <f aca="false">[1]421排序!H180</f>
        <v>98771</v>
      </c>
      <c r="BW83" s="12" t="n">
        <f aca="false">[1]421排序!I180</f>
        <v>7371</v>
      </c>
      <c r="BX83" s="12" t="n">
        <f aca="false">[1]421排序!J180</f>
        <v>4282</v>
      </c>
      <c r="BY83" s="12" t="n">
        <f aca="false">[1]421排序!K180</f>
        <v>446</v>
      </c>
      <c r="BZ83" s="12" t="n">
        <f aca="false">[1]421排序!L180</f>
        <v>930230</v>
      </c>
      <c r="CA83" s="12" t="n">
        <f aca="false">[1]421排序!M180</f>
        <v>19896</v>
      </c>
      <c r="CB83" s="12" t="n">
        <v>10751</v>
      </c>
      <c r="CC83" s="12" t="n">
        <v>532</v>
      </c>
      <c r="CD83" s="12" t="n">
        <v>253</v>
      </c>
      <c r="CE83" s="12" t="n">
        <v>17</v>
      </c>
      <c r="CF83" s="12" t="n">
        <v>1239</v>
      </c>
      <c r="CG83" s="12" t="n">
        <v>9259</v>
      </c>
      <c r="CH83" s="12" t="n">
        <v>217</v>
      </c>
      <c r="CI83" s="12" t="n">
        <v>88</v>
      </c>
      <c r="CJ83" s="12" t="n">
        <v>2</v>
      </c>
      <c r="CK83" s="12" t="n">
        <v>116725</v>
      </c>
      <c r="CL83" s="12" t="n">
        <v>923</v>
      </c>
      <c r="CM83" s="12" t="n">
        <f aca="false">[1]421排序!C202</f>
        <v>788690</v>
      </c>
      <c r="CN83" s="12" t="n">
        <f aca="false">[1]421排序!D202</f>
        <v>26194</v>
      </c>
      <c r="CO83" s="12" t="n">
        <f aca="false">[1]421排序!E202</f>
        <v>42263</v>
      </c>
      <c r="CP83" s="12" t="n">
        <f aca="false">[1]421排序!F202</f>
        <v>1785</v>
      </c>
      <c r="CQ83" s="12" t="n">
        <f aca="false">[1]421排序!G202</f>
        <v>71781</v>
      </c>
      <c r="CR83" s="12" t="n">
        <f aca="false">[1]421排序!H202</f>
        <v>674646</v>
      </c>
      <c r="CS83" s="12" t="n">
        <f aca="false">[1]421排序!I202</f>
        <v>13634</v>
      </c>
      <c r="CT83" s="12" t="n">
        <f aca="false">[1]421排序!J202</f>
        <v>2383</v>
      </c>
      <c r="CU83" s="12" t="n">
        <f aca="false">[1]421排序!K202</f>
        <v>128</v>
      </c>
      <c r="CV83" s="12" t="n">
        <f aca="false">[1]421排序!L202</f>
        <v>3993124</v>
      </c>
      <c r="CW83" s="12" t="n">
        <f aca="false">[1]421排序!M202</f>
        <v>12064</v>
      </c>
      <c r="CX83" s="12" t="n">
        <f aca="false">[1]421排序!C187</f>
        <v>27944</v>
      </c>
      <c r="CY83" s="12" t="n">
        <f aca="false">[1]421排序!D187</f>
        <v>204</v>
      </c>
      <c r="CZ83" s="12" t="n">
        <f aca="false">[1]421排序!E187</f>
        <v>1429</v>
      </c>
      <c r="DA83" s="12" t="n">
        <f aca="false">[1]421排序!F187</f>
        <v>36</v>
      </c>
      <c r="DB83" s="12" t="n">
        <f aca="false">[1]421排序!G187</f>
        <v>18600</v>
      </c>
      <c r="DC83" s="12" t="n">
        <f aca="false">[1]421排序!H187</f>
        <v>7915</v>
      </c>
      <c r="DD83" s="12" t="n">
        <f aca="false">[1]421排序!I187</f>
        <v>386</v>
      </c>
      <c r="DE83" s="12" t="n">
        <f aca="false">[1]421排序!J187</f>
        <v>3229</v>
      </c>
      <c r="DF83" s="12" t="n">
        <f aca="false">[1]421排序!K187</f>
        <v>165</v>
      </c>
      <c r="DG83" s="12" t="n">
        <f aca="false">[1]421排序!L187</f>
        <v>224442</v>
      </c>
      <c r="DH83" s="12" t="n">
        <f aca="false">[1]421排序!M187</f>
        <v>25933</v>
      </c>
      <c r="DI83" s="12" t="n">
        <f aca="false">[1]421排序!C199</f>
        <v>124743</v>
      </c>
      <c r="DJ83" s="12" t="n">
        <f aca="false">[1]421排序!D199</f>
        <v>4676</v>
      </c>
      <c r="DK83" s="12" t="n">
        <f aca="false">[1]421排序!E199</f>
        <v>16509</v>
      </c>
      <c r="DL83" s="12" t="n">
        <f aca="false">[1]421排序!F199</f>
        <v>449</v>
      </c>
      <c r="DM83" s="12" t="str">
        <f aca="false">[1]421排序!G199</f>
        <v>N/A</v>
      </c>
      <c r="DN83" s="12" t="n">
        <f aca="false">[1]421排序!H199</f>
        <v>107890</v>
      </c>
      <c r="DO83" s="12" t="n">
        <f aca="false">[1]421排序!I199</f>
        <v>1559</v>
      </c>
      <c r="DP83" s="12" t="n">
        <f aca="false">[1]421排序!J199</f>
        <v>1838</v>
      </c>
      <c r="DQ83" s="12" t="n">
        <f aca="false">[1]421排序!K199</f>
        <v>243</v>
      </c>
      <c r="DR83" s="12" t="n">
        <f aca="false">[1]421排序!L199</f>
        <v>501379</v>
      </c>
      <c r="DS83" s="12" t="n">
        <f aca="false">[1]421排序!M199</f>
        <v>7386</v>
      </c>
      <c r="DT83" s="12" t="n">
        <f aca="false">[1]421排序!C186</f>
        <v>14777</v>
      </c>
      <c r="DU83" s="12" t="n">
        <f aca="false">[1]421排序!D186</f>
        <v>392</v>
      </c>
      <c r="DV83" s="12" t="n">
        <f aca="false">[1]421排序!E186</f>
        <v>1580</v>
      </c>
      <c r="DW83" s="12" t="n">
        <f aca="false">[1]421排序!F186</f>
        <v>40</v>
      </c>
      <c r="DX83" s="12" t="n">
        <f aca="false">[1]421排序!G186</f>
        <v>550</v>
      </c>
      <c r="DY83" s="12" t="n">
        <f aca="false">[1]421排序!H186</f>
        <v>12647</v>
      </c>
      <c r="DZ83" s="12" t="n">
        <f aca="false">[1]421排序!I186</f>
        <v>521</v>
      </c>
      <c r="EA83" s="12" t="n">
        <f aca="false">[1]421排序!J186</f>
        <v>1463</v>
      </c>
      <c r="EB83" s="12" t="n">
        <f aca="false">[1]421排序!K186</f>
        <v>156</v>
      </c>
      <c r="EC83" s="12" t="n">
        <f aca="false">[1]421排序!L186</f>
        <v>74600</v>
      </c>
      <c r="ED83" s="12" t="n">
        <f aca="false">[1]421排序!M186</f>
        <v>7387</v>
      </c>
      <c r="EE83" s="12" t="n">
        <f aca="false">[1]421排序!C138</f>
        <v>33405</v>
      </c>
      <c r="EF83" s="12" t="n">
        <f aca="false">[1]421排序!D138</f>
        <v>750</v>
      </c>
      <c r="EG83" s="12" t="n">
        <f aca="false">[1]421排序!E138</f>
        <v>3751</v>
      </c>
      <c r="EH83" s="12" t="n">
        <f aca="false">[1]421排序!F138</f>
        <v>67</v>
      </c>
      <c r="EI83" s="12" t="n">
        <f aca="false">[1]421排序!G138</f>
        <v>250</v>
      </c>
      <c r="EJ83" s="12" t="n">
        <f aca="false">[1]421排序!H138</f>
        <v>29404</v>
      </c>
      <c r="EK83" s="12" t="n">
        <f aca="false">[1]421排序!I138</f>
        <v>1158</v>
      </c>
      <c r="EL83" s="12" t="n">
        <f aca="false">[1]421排序!J138</f>
        <v>1950</v>
      </c>
      <c r="EM83" s="12" t="n">
        <f aca="false">[1]421排序!K138</f>
        <v>219</v>
      </c>
      <c r="EN83" s="12" t="n">
        <f aca="false">[1]421排序!L138</f>
        <v>171415</v>
      </c>
      <c r="EO83" s="12" t="n">
        <f aca="false">[1]421排序!M138</f>
        <v>10004</v>
      </c>
      <c r="EP83" s="12" t="n">
        <f aca="false">[1]421排序!C145</f>
        <v>7127</v>
      </c>
      <c r="EQ83" s="12" t="n">
        <f aca="false">[1]421排序!D145</f>
        <v>49</v>
      </c>
      <c r="ER83" s="12" t="n">
        <f aca="false">[1]421排序!E145</f>
        <v>181</v>
      </c>
      <c r="ES83" s="12" t="n">
        <f aca="false">[1]421排序!F145</f>
        <v>16</v>
      </c>
      <c r="ET83" s="12" t="n">
        <f aca="false">[1]421排序!G145</f>
        <v>32</v>
      </c>
      <c r="EU83" s="12" t="n">
        <f aca="false">[1]421排序!H145</f>
        <v>6914</v>
      </c>
      <c r="EV83" s="12" t="n">
        <f aca="false">[1]421排序!I145</f>
        <v>58</v>
      </c>
      <c r="EW83" s="12" t="n">
        <f aca="false">[1]421排序!J145</f>
        <v>1315</v>
      </c>
      <c r="EX83" s="12" t="n">
        <f aca="false">[1]421排序!K145</f>
        <v>33</v>
      </c>
      <c r="EY83" s="12" t="n">
        <f aca="false">[1]421排序!L145</f>
        <v>143255</v>
      </c>
      <c r="EZ83" s="12" t="n">
        <f aca="false">[1]421排序!M145</f>
        <v>26425</v>
      </c>
      <c r="FA83" s="12" t="n">
        <f aca="false">[1]421排序!C53</f>
        <v>7515</v>
      </c>
      <c r="FB83" s="12" t="n">
        <f aca="false">[1]421排序!D53</f>
        <v>131</v>
      </c>
      <c r="FC83" s="12" t="n">
        <f aca="false">[1]421排序!E53</f>
        <v>364</v>
      </c>
      <c r="FD83" s="12" t="n">
        <f aca="false">[1]421排序!F53</f>
        <v>9</v>
      </c>
      <c r="FE83" s="12" t="n">
        <f aca="false">[1]421排序!G53</f>
        <v>4312</v>
      </c>
      <c r="FF83" s="12" t="n">
        <f aca="false">[1]421排序!H53</f>
        <v>2839</v>
      </c>
      <c r="FG83" s="12" t="n">
        <f aca="false">[1]421排序!I53</f>
        <v>84</v>
      </c>
      <c r="FH83" s="12" t="n">
        <f aca="false">[1]421排序!J53</f>
        <v>1297</v>
      </c>
      <c r="FI83" s="12" t="n">
        <f aca="false">[1]421排序!K53</f>
        <v>63</v>
      </c>
      <c r="FJ83" s="12" t="n">
        <f aca="false">[1]421排序!L53</f>
        <v>96244</v>
      </c>
      <c r="FK83" s="12" t="n">
        <f aca="false">[1]421排序!M53</f>
        <v>16616</v>
      </c>
      <c r="FL83" s="12" t="n">
        <f aca="false">[1]421排序!C20</f>
        <v>39983</v>
      </c>
      <c r="FM83" s="12" t="n">
        <f aca="false">[1]421排序!D20</f>
        <v>1487</v>
      </c>
      <c r="FN83" s="12" t="n">
        <f aca="false">[1]421排序!E20</f>
        <v>5828</v>
      </c>
      <c r="FO83" s="12" t="n">
        <f aca="false">[1]421排序!F20</f>
        <v>145</v>
      </c>
      <c r="FP83" s="12" t="n">
        <f aca="false">[1]421排序!G20</f>
        <v>8895</v>
      </c>
      <c r="FQ83" s="12" t="n">
        <f aca="false">[1]421排序!H20</f>
        <v>25260</v>
      </c>
      <c r="FR83" s="12" t="n">
        <f aca="false">[1]421排序!I20</f>
        <v>1071</v>
      </c>
      <c r="FS83" s="12" t="n">
        <f aca="false">[1]421排序!J20</f>
        <v>3450</v>
      </c>
      <c r="FT83" s="12" t="n">
        <f aca="false">[1]421排序!K20</f>
        <v>503</v>
      </c>
      <c r="FU83" s="12" t="n">
        <f aca="false">[1]421排序!L20</f>
        <v>161896</v>
      </c>
      <c r="FV83" s="12" t="n">
        <f aca="false">[1]421排序!M20</f>
        <v>13969</v>
      </c>
      <c r="FW83" s="12" t="n">
        <f aca="false">[1]421排序!C13</f>
        <v>14795</v>
      </c>
      <c r="FX83" s="12" t="n">
        <f aca="false">[1]421排序!D13</f>
        <v>46</v>
      </c>
      <c r="FY83" s="12" t="n">
        <f aca="false">[1]421排序!E13</f>
        <v>470</v>
      </c>
      <c r="FZ83" s="12" t="n">
        <f aca="false">[1]421排序!F13</f>
        <v>18</v>
      </c>
      <c r="GA83" s="12" t="n">
        <f aca="false">[1]421排序!G13</f>
        <v>10631</v>
      </c>
      <c r="GB83" s="12" t="n">
        <f aca="false">[1]421排序!H13</f>
        <v>3694</v>
      </c>
      <c r="GC83" s="12" t="n">
        <f aca="false">[1]421排序!I13</f>
        <v>194</v>
      </c>
      <c r="GD83" s="12" t="n">
        <f aca="false">[1]421排序!J13</f>
        <v>1643</v>
      </c>
      <c r="GE83" s="12" t="n">
        <f aca="false">[1]421排序!K13</f>
        <v>52</v>
      </c>
      <c r="GF83" s="12" t="n">
        <f aca="false">[1]421排序!L13</f>
        <v>182949</v>
      </c>
      <c r="GG83" s="12" t="n">
        <f aca="false">[1]421排序!M13</f>
        <v>20313</v>
      </c>
      <c r="GH83" s="12" t="n">
        <f aca="false">[1]421排序!C156</f>
        <v>6015</v>
      </c>
      <c r="GI83" s="12" t="n">
        <f aca="false">[1]421排序!D156</f>
        <v>567</v>
      </c>
      <c r="GJ83" s="12" t="n">
        <f aca="false">[1]421排序!E156</f>
        <v>9</v>
      </c>
      <c r="GK83" s="12" t="n">
        <f aca="false">[1]421排序!F156</f>
        <v>1</v>
      </c>
      <c r="GL83" s="12" t="n">
        <f aca="false">[1]421排序!G156</f>
        <v>555</v>
      </c>
      <c r="GM83" s="12" t="n">
        <f aca="false">[1]421排序!H156</f>
        <v>5451</v>
      </c>
      <c r="GN83" s="12" t="n">
        <f aca="false">[1]421排序!I156</f>
        <v>37</v>
      </c>
      <c r="GO83" s="12" t="n">
        <f aca="false">[1]421排序!J156</f>
        <v>2088</v>
      </c>
      <c r="GP83" s="12" t="n">
        <f aca="false">[1]421排序!K156</f>
        <v>3</v>
      </c>
      <c r="GQ83" s="12" t="n">
        <f aca="false">[1]421排序!L156</f>
        <v>64620</v>
      </c>
      <c r="GR83" s="12" t="n">
        <f aca="false">[1]421排序!M156</f>
        <v>22429</v>
      </c>
      <c r="GS83" s="12" t="n">
        <f aca="false">[1]421排序!C16</f>
        <v>1907</v>
      </c>
      <c r="GT83" s="12" t="n">
        <f aca="false">[1]421排序!D16</f>
        <v>26</v>
      </c>
      <c r="GU83" s="12" t="n">
        <f aca="false">[1]421排序!E16</f>
        <v>7</v>
      </c>
      <c r="GV83" s="12" t="n">
        <f aca="false">[1]421排序!F16</f>
        <v>0</v>
      </c>
      <c r="GW83" s="12" t="n">
        <f aca="false">[1]421排序!G16</f>
        <v>769</v>
      </c>
      <c r="GX83" s="12" t="n">
        <f aca="false">[1]421排序!H16</f>
        <v>1131</v>
      </c>
      <c r="GY83" s="12" t="n">
        <f aca="false">[1]421排序!I16</f>
        <v>2</v>
      </c>
      <c r="GZ83" s="12" t="n">
        <f aca="false">[1]421排序!J16</f>
        <v>1121</v>
      </c>
      <c r="HA83" s="12" t="n">
        <f aca="false">[1]421排序!K16</f>
        <v>4</v>
      </c>
      <c r="HB83" s="12" t="n">
        <f aca="false">[1]421排序!L16</f>
        <v>89225</v>
      </c>
      <c r="HC83" s="12" t="n">
        <f aca="false">[1]421排序!M16</f>
        <v>52437</v>
      </c>
      <c r="HD83" s="12" t="n">
        <f aca="false">[1]421排序!C173</f>
        <v>8014</v>
      </c>
      <c r="HE83" s="12" t="n">
        <f aca="false">[1]421排序!D173</f>
        <v>1426</v>
      </c>
      <c r="HF83" s="12" t="n">
        <f aca="false">[1]421排序!E173</f>
        <v>11</v>
      </c>
      <c r="HG83" s="12" t="n">
        <f aca="false">[1]421排序!F173</f>
        <v>0</v>
      </c>
      <c r="HH83" s="12" t="n">
        <f aca="false">[1]421排序!G173</f>
        <v>801</v>
      </c>
      <c r="HI83" s="12" t="n">
        <f aca="false">[1]421排序!H173</f>
        <v>7202</v>
      </c>
      <c r="HJ83" s="12" t="n">
        <f aca="false">[1]421排序!I173</f>
        <v>23</v>
      </c>
      <c r="HK83" s="12" t="n">
        <f aca="false">[1]421排序!J173</f>
        <v>1370</v>
      </c>
      <c r="HL83" s="12" t="n">
        <f aca="false">[1]421排序!K173</f>
        <v>2</v>
      </c>
      <c r="HM83" s="12" t="n">
        <f aca="false">[1]421排序!L173</f>
        <v>94796</v>
      </c>
      <c r="HN83" s="12" t="n">
        <f aca="false">[1]421排序!M173</f>
        <v>16203</v>
      </c>
      <c r="HO83" s="12" t="n">
        <f aca="false">[1]421排序!C118</f>
        <v>5425</v>
      </c>
      <c r="HP83" s="12" t="n">
        <f aca="false">[1]421排序!D118</f>
        <v>36</v>
      </c>
      <c r="HQ83" s="12" t="n">
        <f aca="false">[1]421排序!E118</f>
        <v>89</v>
      </c>
      <c r="HR83" s="12" t="n">
        <f aca="false">[1]421排序!F118</f>
        <v>0</v>
      </c>
      <c r="HS83" s="12" t="n">
        <f aca="false">[1]421排序!G118</f>
        <v>3295</v>
      </c>
      <c r="HT83" s="12" t="n">
        <f aca="false">[1]421排序!H118</f>
        <v>2041</v>
      </c>
      <c r="HU83" s="12" t="n">
        <f aca="false">[1]421排序!I118</f>
        <v>45</v>
      </c>
      <c r="HV83" s="12" t="n">
        <f aca="false">[1]421排序!J118</f>
        <v>168</v>
      </c>
      <c r="HW83" s="12" t="n">
        <f aca="false">[1]421排序!K118</f>
        <v>3</v>
      </c>
      <c r="HX83" s="12" t="n">
        <f aca="false">[1]421排序!L118</f>
        <v>108216</v>
      </c>
      <c r="HY83" s="12" t="n">
        <f aca="false">[1]421排序!M118</f>
        <v>3344</v>
      </c>
      <c r="HZ83" s="118"/>
      <c r="IA83" s="82" t="n">
        <v>43942</v>
      </c>
      <c r="IB83" s="12" t="n">
        <f aca="false">[1]421排序!C154</f>
        <v>9593</v>
      </c>
      <c r="IC83" s="12" t="n">
        <f aca="false">[1]421排序!D154</f>
        <v>306</v>
      </c>
      <c r="ID83" s="12" t="n">
        <f aca="false">[1]421排序!E154</f>
        <v>380</v>
      </c>
      <c r="IE83" s="12" t="n">
        <f aca="false">[1]421排序!F154</f>
        <v>20</v>
      </c>
      <c r="IF83" s="12" t="n">
        <f aca="false">[1]421排序!G154</f>
        <v>1133</v>
      </c>
      <c r="IG83" s="12" t="n">
        <f aca="false">[1]421排序!H154</f>
        <v>8080</v>
      </c>
      <c r="IH83" s="12" t="n">
        <f aca="false">[1]421排序!I154</f>
        <v>160</v>
      </c>
      <c r="II83" s="12" t="n">
        <f aca="false">[1]421排序!J154</f>
        <v>253</v>
      </c>
      <c r="IJ83" s="12" t="n">
        <f aca="false">[1]421排序!K154</f>
        <v>10</v>
      </c>
      <c r="IK83" s="12" t="n">
        <f aca="false">[1]421排序!L154</f>
        <v>214236</v>
      </c>
      <c r="IL83" s="12" t="n">
        <f aca="false">[1]421排序!M154</f>
        <v>5661</v>
      </c>
      <c r="IM83" s="13" t="n">
        <f aca="false">[1]421排序!C43</f>
        <v>10507</v>
      </c>
      <c r="IN83" s="13" t="n">
        <f aca="false">[1]421排序!D43</f>
        <v>419</v>
      </c>
      <c r="IO83" s="13" t="n">
        <f aca="false">[1]421排序!E43</f>
        <v>139</v>
      </c>
      <c r="IP83" s="13" t="n">
        <f aca="false">[1]421排序!F43</f>
        <v>6</v>
      </c>
      <c r="IQ83" s="13" t="n">
        <f aca="false">[1]421排序!G43</f>
        <v>4676</v>
      </c>
      <c r="IR83" s="13" t="n">
        <f aca="false">[1]421排序!H43</f>
        <v>5692</v>
      </c>
      <c r="IS83" s="13" t="n">
        <f aca="false">[1]421排序!I43</f>
        <v>377</v>
      </c>
      <c r="IT83" s="13" t="n">
        <f aca="false">[1]421排序!J43</f>
        <v>550</v>
      </c>
      <c r="IU83" s="13" t="n">
        <f aca="false">[1]421排序!K43</f>
        <v>7</v>
      </c>
      <c r="IV83" s="13" t="n">
        <f aca="false">[1]421排序!L43</f>
        <v>118827</v>
      </c>
      <c r="IW83" s="13" t="n">
        <f aca="false">[1]421排序!M43</f>
        <v>6216</v>
      </c>
      <c r="IX83" s="13" t="n">
        <f aca="false">[1]421排序!C168</f>
        <v>10484</v>
      </c>
      <c r="IY83" s="13" t="n">
        <f aca="false">[1]421排序!D168</f>
        <v>1122</v>
      </c>
      <c r="IZ83" s="13" t="n">
        <f aca="false">[1]421排序!E168</f>
        <v>103</v>
      </c>
      <c r="JA83" s="13" t="n">
        <f aca="false">[1]421排序!F168</f>
        <v>6</v>
      </c>
      <c r="JB83" s="13" t="n">
        <f aca="false">[1]421排序!G168</f>
        <v>1490</v>
      </c>
      <c r="JC83" s="13" t="n">
        <f aca="false">[1]421排序!H168</f>
        <v>8891</v>
      </c>
      <c r="JD83" s="13" t="n">
        <f aca="false">[1]421排序!I168</f>
        <v>88</v>
      </c>
      <c r="JE83" s="13" t="n">
        <f aca="false">[1]421排序!J168</f>
        <v>301</v>
      </c>
      <c r="JF83" s="13" t="n">
        <f aca="false">[1]421排序!K168</f>
        <v>3</v>
      </c>
      <c r="JG83" s="13" t="n">
        <f aca="false">[1]421排序!L168</f>
        <v>180000</v>
      </c>
      <c r="JH83" s="13" t="n">
        <f aca="false">[1]421排序!M168</f>
        <v>5170</v>
      </c>
      <c r="JI83" s="13" t="n">
        <f aca="false">[1]421排序!C93</f>
        <v>6760</v>
      </c>
      <c r="JJ83" s="13" t="n">
        <f aca="false">[1]421排序!D93</f>
        <v>185</v>
      </c>
      <c r="JK83" s="13" t="n">
        <f aca="false">[1]421排序!E93</f>
        <v>590</v>
      </c>
      <c r="JL83" s="13" t="n">
        <f aca="false">[1]421排序!F93</f>
        <v>8</v>
      </c>
      <c r="JM83" s="13" t="n">
        <f aca="false">[1]421排序!G93</f>
        <v>747</v>
      </c>
      <c r="JN83" s="13" t="n">
        <f aca="false">[1]421排序!H93</f>
        <v>5423</v>
      </c>
      <c r="JO83" s="13" t="n">
        <f aca="false">[1]421排序!I93</f>
        <v>0</v>
      </c>
      <c r="JP83" s="13" t="n">
        <f aca="false">[1]421排序!J93</f>
        <v>25</v>
      </c>
      <c r="JQ83" s="13" t="n">
        <f aca="false">[1]421排序!K93</f>
        <v>2</v>
      </c>
      <c r="JR83" s="13" t="n">
        <f aca="false">[1]421排序!L93</f>
        <v>43749</v>
      </c>
      <c r="JS83" s="13" t="n">
        <f aca="false">[1]421排序!M93</f>
        <v>160</v>
      </c>
      <c r="JT83" s="13" t="n">
        <f aca="false">[1]421排序!C92</f>
        <v>18539</v>
      </c>
      <c r="JU83" s="13" t="n">
        <f aca="false">[1]421排序!D92</f>
        <v>924</v>
      </c>
      <c r="JV83" s="13" t="n">
        <f aca="false">[1]421排序!E92</f>
        <v>592</v>
      </c>
      <c r="JW83" s="13" t="n">
        <f aca="false">[1]421排序!F92</f>
        <v>33</v>
      </c>
      <c r="JX83" s="13" t="n">
        <f aca="false">[1]421排序!G92</f>
        <v>3273</v>
      </c>
      <c r="JY83" s="13" t="n">
        <f aca="false">[1]421排序!H92</f>
        <v>14674</v>
      </c>
      <c r="JZ83" s="13" t="n">
        <f aca="false">[1]421排序!I92</f>
        <v>0</v>
      </c>
      <c r="KA83" s="13" t="n">
        <f aca="false">[1]421排序!J92</f>
        <v>13</v>
      </c>
      <c r="KB83" s="124" t="n">
        <f aca="false">[1]421排序!K92</f>
        <v>0.4</v>
      </c>
      <c r="KC83" s="13" t="n">
        <f aca="false">[1]421排序!L92</f>
        <v>401586</v>
      </c>
      <c r="KD83" s="13" t="n">
        <f aca="false">[1]421排序!M92</f>
        <v>291</v>
      </c>
      <c r="KE83" s="13" t="n">
        <f aca="false">[1]421排序!C152</f>
        <v>16325</v>
      </c>
      <c r="KF83" s="13" t="n">
        <f aca="false">[1]421排序!D152</f>
        <v>697</v>
      </c>
      <c r="KG83" s="13" t="n">
        <f aca="false">[1]421排序!E152</f>
        <v>445</v>
      </c>
      <c r="KH83" s="13" t="n">
        <f aca="false">[1]421排序!F152</f>
        <v>45</v>
      </c>
      <c r="KI83" s="13" t="n">
        <f aca="false">[1]421排序!G152</f>
        <v>6968</v>
      </c>
      <c r="KJ83" s="13" t="n">
        <f aca="false">[1]421排序!H152</f>
        <v>8912</v>
      </c>
      <c r="KK83" s="13" t="n">
        <f aca="false">[1]421排序!I152</f>
        <v>385</v>
      </c>
      <c r="KL83" s="13" t="n">
        <f aca="false">[1]421排序!J152</f>
        <v>495</v>
      </c>
      <c r="KM83" s="13" t="n">
        <f aca="false">[1]421排序!K152</f>
        <v>13</v>
      </c>
      <c r="KN83" s="13" t="n">
        <f aca="false">[1]421排序!L152</f>
        <v>148011</v>
      </c>
      <c r="KO83" s="13" t="n">
        <f aca="false">[1]421排序!M152</f>
        <v>4489</v>
      </c>
      <c r="KP83" s="13" t="n">
        <f aca="false">[1]421排序!C153</f>
        <v>6459</v>
      </c>
      <c r="KQ83" s="13" t="n">
        <f aca="false">[1]421排序!D153</f>
        <v>200</v>
      </c>
      <c r="KR83" s="13" t="n">
        <f aca="false">[1]421排序!E153</f>
        <v>428</v>
      </c>
      <c r="KS83" s="13" t="n">
        <f aca="false">[1]421排序!F153</f>
        <v>19</v>
      </c>
      <c r="KT83" s="13" t="n">
        <f aca="false">[1]421排序!G153</f>
        <v>613</v>
      </c>
      <c r="KU83" s="13" t="n">
        <f aca="false">[1]421排序!H153</f>
        <v>5418</v>
      </c>
      <c r="KV83" s="13" t="n">
        <f aca="false">[1]421排序!I153</f>
        <v>1</v>
      </c>
      <c r="KW83" s="13" t="n">
        <f aca="false">[1]421排序!J153</f>
        <v>59</v>
      </c>
      <c r="KX83" s="13" t="n">
        <f aca="false">[1]421排序!K153</f>
        <v>4</v>
      </c>
      <c r="KY83" s="13" t="n">
        <f aca="false">[1]421排序!L153</f>
        <v>59928</v>
      </c>
      <c r="KZ83" s="13" t="n">
        <f aca="false">[1]421排序!M153</f>
        <v>547</v>
      </c>
      <c r="LA83" s="13" t="n">
        <f aca="false">[1]421排序!C159</f>
        <v>47121</v>
      </c>
      <c r="LB83" s="13" t="n">
        <f aca="false">[1]421排序!D159</f>
        <v>4268</v>
      </c>
      <c r="LC83" s="13" t="n">
        <f aca="false">[1]421排序!E159</f>
        <v>405</v>
      </c>
      <c r="LD83" s="13" t="n">
        <f aca="false">[1]421排序!F159</f>
        <v>44</v>
      </c>
      <c r="LE83" s="13" t="n">
        <f aca="false">[1]421排序!G159</f>
        <v>3446</v>
      </c>
      <c r="LF83" s="13" t="n">
        <f aca="false">[1]421排序!H159</f>
        <v>43270</v>
      </c>
      <c r="LG83" s="13" t="n">
        <f aca="false">[1]421排序!I159</f>
        <v>700</v>
      </c>
      <c r="LH83" s="13" t="n">
        <f aca="false">[1]421排序!J159</f>
        <v>323</v>
      </c>
      <c r="LI83" s="13" t="n">
        <f aca="false">[1]421排序!K159</f>
        <v>3</v>
      </c>
      <c r="LJ83" s="13" t="n">
        <f aca="false">[1]421排序!L159</f>
        <v>2053319</v>
      </c>
      <c r="LK83" s="13" t="n">
        <f aca="false">[1]421排序!M159</f>
        <v>14070</v>
      </c>
      <c r="LL83" s="125" t="n">
        <f aca="false">[1]421排序!C147</f>
        <v>8418</v>
      </c>
      <c r="LM83" s="125" t="n">
        <f aca="false">[1]421排序!D147</f>
        <v>70</v>
      </c>
      <c r="LN83" s="125" t="n">
        <f aca="false">[1]421排序!E147</f>
        <v>176</v>
      </c>
      <c r="LO83" s="125" t="n">
        <f aca="false">[1]421排序!F147</f>
        <v>8</v>
      </c>
      <c r="LP83" s="125" t="n">
        <f aca="false">[1]421排序!G147</f>
        <v>1970</v>
      </c>
      <c r="LQ83" s="125" t="n">
        <f aca="false">[1]421排序!H147</f>
        <v>6272</v>
      </c>
      <c r="LR83" s="125" t="n">
        <f aca="false">[1]421排序!I147</f>
        <v>46</v>
      </c>
      <c r="LS83" s="125" t="n">
        <f aca="false">[1]421排序!J147</f>
        <v>38</v>
      </c>
      <c r="LT83" s="125" t="n">
        <f aca="false">[1]421排序!K147</f>
        <v>0.8</v>
      </c>
      <c r="LU83" s="125" t="n">
        <f aca="false">[1]421排序!L147</f>
        <v>104302</v>
      </c>
      <c r="LV83" s="125" t="n">
        <f aca="false">[1]421排序!M147</f>
        <v>472</v>
      </c>
      <c r="LW83" s="13" t="n">
        <f aca="false">[1]421排序!C129</f>
        <v>33</v>
      </c>
      <c r="LX83" s="13" t="n">
        <f aca="false">[1]421排序!D129</f>
        <v>1</v>
      </c>
      <c r="LY83" s="13" t="n">
        <f aca="false">[1]421排序!E129</f>
        <v>0</v>
      </c>
      <c r="LZ83" s="13" t="n">
        <f aca="false">[1]421排序!F129</f>
        <v>0</v>
      </c>
      <c r="MA83" s="13" t="n">
        <f aca="false">[1]421排序!G129</f>
        <v>7</v>
      </c>
      <c r="MB83" s="13" t="n">
        <f aca="false">[1]421排序!H129</f>
        <v>26</v>
      </c>
      <c r="MC83" s="13" t="n">
        <f aca="false">[1]421排序!I129</f>
        <v>0</v>
      </c>
      <c r="MD83" s="13" t="n">
        <f aca="false">[1]421排序!J129</f>
        <v>10</v>
      </c>
      <c r="ME83" s="13" t="n">
        <f aca="false">[1]421排序!K129</f>
        <v>0</v>
      </c>
      <c r="MF83" s="13" t="n">
        <f aca="false">[1]421排序!L129</f>
        <v>1554</v>
      </c>
      <c r="MG83" s="13" t="n">
        <f aca="false">[1]421排序!M129</f>
        <v>474</v>
      </c>
      <c r="MH83" s="13" t="n">
        <f aca="false">[1]421排序!C135</f>
        <v>117</v>
      </c>
      <c r="MI83" s="13" t="n">
        <f aca="false">[1]421排序!D135</f>
        <v>6</v>
      </c>
      <c r="MJ83" s="13" t="n">
        <f aca="false">[1]421排序!E135</f>
        <v>5</v>
      </c>
      <c r="MK83" s="13" t="n">
        <f aca="false">[1]421排序!F135</f>
        <v>0</v>
      </c>
      <c r="ML83" s="13" t="n">
        <f aca="false">[1]421排序!G135</f>
        <v>7</v>
      </c>
      <c r="MM83" s="13" t="n">
        <f aca="false">[1]421排序!H135</f>
        <v>105</v>
      </c>
      <c r="MN83" s="13" t="n">
        <f aca="false">[1]421排序!I135</f>
        <v>0</v>
      </c>
      <c r="MO83" s="13" t="n">
        <f aca="false">[1]421排序!J135</f>
        <v>2</v>
      </c>
      <c r="MP83" s="6" t="n">
        <f aca="false">[1]421排序!K135</f>
        <v>0.09</v>
      </c>
      <c r="MQ83" s="13" t="n">
        <f aca="false">[1]421排序!L135</f>
        <v>4786</v>
      </c>
      <c r="MR83" s="13" t="n">
        <f aca="false">[1]421排序!M135</f>
        <v>88</v>
      </c>
      <c r="MS83" s="13" t="n">
        <f aca="false">[1]421排序!C190</f>
        <v>2792</v>
      </c>
      <c r="MT83" s="13" t="n">
        <f aca="false">[1]421排序!D190</f>
        <v>27</v>
      </c>
      <c r="MU83" s="13" t="n">
        <f aca="false">[1]421排序!E190</f>
        <v>47</v>
      </c>
      <c r="MV83" s="13" t="n">
        <f aca="false">[1]421排序!F190</f>
        <v>0</v>
      </c>
      <c r="MW83" s="13" t="n">
        <f aca="false">[1]421排序!G190</f>
        <v>1999</v>
      </c>
      <c r="MX83" s="13" t="n">
        <f aca="false">[1]421排序!H190</f>
        <v>746</v>
      </c>
      <c r="MY83" s="13" t="n">
        <f aca="false">[1]421排序!I190</f>
        <v>61</v>
      </c>
      <c r="MZ83" s="13" t="n">
        <f aca="false">[1]421排序!J190</f>
        <v>40</v>
      </c>
      <c r="NA83" s="13" t="n">
        <f aca="false">[1]421排序!K190</f>
        <v>0.7</v>
      </c>
      <c r="NB83" s="13" t="n">
        <f aca="false">[1]421排序!L190</f>
        <v>142589</v>
      </c>
      <c r="NC83" s="13" t="n">
        <f aca="false">[1]421排序!M190</f>
        <v>2043</v>
      </c>
      <c r="ND83" s="13" t="n">
        <f aca="false">[1]421排序!C108</f>
        <v>19</v>
      </c>
      <c r="NE83" s="13" t="n">
        <f aca="false">[1]421排序!D108</f>
        <v>0</v>
      </c>
      <c r="NF83" s="13" t="n">
        <f aca="false">[1]421排序!E108</f>
        <v>0</v>
      </c>
      <c r="NG83" s="13" t="n">
        <f aca="false">[1]421排序!F108</f>
        <v>0</v>
      </c>
      <c r="NH83" s="13" t="n">
        <f aca="false">[1]421排序!G108</f>
        <v>2</v>
      </c>
      <c r="NI83" s="13" t="n">
        <f aca="false">[1]421排序!H108</f>
        <v>17</v>
      </c>
      <c r="NJ83" s="13" t="n">
        <f aca="false">[1]421排序!I108</f>
        <v>0</v>
      </c>
      <c r="NK83" s="13" t="n">
        <f aca="false">[1]421排序!J108</f>
        <v>3</v>
      </c>
      <c r="NL83" s="13" t="n">
        <f aca="false">[1]421排序!K108</f>
        <v>0</v>
      </c>
      <c r="NM83" s="13" t="n">
        <f aca="false">[1]421排序!L108</f>
        <v>1349</v>
      </c>
      <c r="NN83" s="13" t="n">
        <f aca="false">[1]421排序!M108</f>
        <v>185</v>
      </c>
      <c r="NO83" s="13" t="n">
        <f aca="false">[1]421排序!C35</f>
        <v>122</v>
      </c>
      <c r="NP83" s="13" t="n">
        <f aca="false">[1]421排序!D35</f>
        <v>0</v>
      </c>
      <c r="NQ83" s="13" t="n">
        <f aca="false">[1]421排序!E35</f>
        <v>0</v>
      </c>
      <c r="NR83" s="13" t="n">
        <f aca="false">[1]421排序!F35</f>
        <v>0</v>
      </c>
      <c r="NS83" s="13" t="n">
        <f aca="false">[1]421排序!G35</f>
        <v>107</v>
      </c>
      <c r="NT83" s="13" t="n">
        <f aca="false">[1]421排序!H35</f>
        <v>15</v>
      </c>
      <c r="NU83" s="13" t="n">
        <f aca="false">[1]421排序!I35</f>
        <v>1</v>
      </c>
      <c r="NV83" s="13" t="n">
        <f aca="false">[1]421排序!J35</f>
        <v>7</v>
      </c>
      <c r="NW83" s="13" t="n">
        <f aca="false">[1]421排序!K35</f>
        <v>0</v>
      </c>
      <c r="NX83" s="13" t="n">
        <f aca="false">[1]421排序!L35</f>
        <v>5768</v>
      </c>
      <c r="NY83" s="13" t="n">
        <f aca="false">[1]421排序!M35</f>
        <v>345</v>
      </c>
      <c r="NZ83" s="13" t="n">
        <f aca="false">[1]421排序!C206</f>
        <v>268</v>
      </c>
      <c r="OA83" s="13" t="n">
        <f aca="false">[1]421排序!D206</f>
        <v>0</v>
      </c>
      <c r="OB83" s="13" t="n">
        <f aca="false">[1]421排序!E206</f>
        <v>0</v>
      </c>
      <c r="OC83" s="13" t="n">
        <f aca="false">[1]421排序!F206</f>
        <v>0</v>
      </c>
      <c r="OD83" s="13" t="n">
        <f aca="false">[1]421排序!G206</f>
        <v>214</v>
      </c>
      <c r="OE83" s="13" t="n">
        <f aca="false">[1]421排序!H206</f>
        <v>54</v>
      </c>
      <c r="OF83" s="13" t="n">
        <f aca="false">[1]421排序!I206</f>
        <v>8</v>
      </c>
      <c r="OG83" s="13" t="n">
        <f aca="false">[1]421排序!J206</f>
        <v>3</v>
      </c>
      <c r="OH83" s="13" t="n">
        <f aca="false">[1]421排序!K206</f>
        <v>0</v>
      </c>
      <c r="OI83" s="13" t="n">
        <f aca="false">[1]421排序!L206</f>
        <v>206253</v>
      </c>
      <c r="OJ83" s="13" t="n">
        <f aca="false">[1]421排序!M206</f>
        <v>2119</v>
      </c>
      <c r="OK83" s="13" t="n">
        <f aca="false">[1]421排序!C30</f>
        <v>138</v>
      </c>
      <c r="OL83" s="13" t="n">
        <f aca="false">[1]421排序!D30</f>
        <v>0</v>
      </c>
      <c r="OM83" s="13" t="n">
        <f aca="false">[1]421排序!E30</f>
        <v>1</v>
      </c>
      <c r="ON83" s="13" t="n">
        <f aca="false">[1]421排序!F30</f>
        <v>0</v>
      </c>
      <c r="OO83" s="13" t="n">
        <f aca="false">[1]421排序!G30</f>
        <v>116</v>
      </c>
      <c r="OP83" s="13" t="n">
        <f aca="false">[1]421排序!H30</f>
        <v>21</v>
      </c>
      <c r="OQ83" s="13" t="n">
        <f aca="false">[1]421排序!I30</f>
        <v>2</v>
      </c>
      <c r="OR83" s="13" t="n">
        <f aca="false">[1]421排序!J30</f>
        <v>315</v>
      </c>
      <c r="OS83" s="13" t="n">
        <f aca="false">[1]421排序!K30</f>
        <v>2</v>
      </c>
      <c r="OT83" s="13" t="n">
        <f aca="false">[1]421排序!L30</f>
        <v>11633</v>
      </c>
      <c r="OU83" s="13" t="n">
        <f aca="false">[1]421排序!M30</f>
        <v>26591</v>
      </c>
      <c r="OV83" s="13" t="n">
        <f aca="false">[1]421排序!C95</f>
        <v>1574</v>
      </c>
      <c r="OW83" s="13" t="n">
        <f aca="false">[1]421排序!D95</f>
        <v>35</v>
      </c>
      <c r="OX83" s="13" t="n">
        <f aca="false">[1]421排序!E95</f>
        <v>82</v>
      </c>
      <c r="OY83" s="13" t="n">
        <f aca="false">[1]421排序!F95</f>
        <v>0</v>
      </c>
      <c r="OZ83" s="13" t="n">
        <f aca="false">[1]421排序!G95</f>
        <v>1043</v>
      </c>
      <c r="PA83" s="13" t="n">
        <f aca="false">[1]421排序!H95</f>
        <v>449</v>
      </c>
      <c r="PB83" s="13" t="n">
        <f aca="false">[1]421排序!I95</f>
        <v>0</v>
      </c>
      <c r="PC83" s="13" t="n">
        <f aca="false">[1]421排序!J95</f>
        <v>39</v>
      </c>
      <c r="PD83" s="13" t="n">
        <f aca="false">[1]421排序!K95</f>
        <v>2</v>
      </c>
      <c r="PE83" s="13" t="n">
        <f aca="false">[1]421排序!L95</f>
        <v>59055</v>
      </c>
      <c r="PF83" s="13" t="n">
        <f aca="false">[1]421排序!M95</f>
        <v>1468</v>
      </c>
      <c r="PG83" s="2" t="n">
        <f aca="false">[1]421排序!C195</f>
        <v>90980</v>
      </c>
      <c r="PH83" s="2" t="n">
        <f aca="false">[1]421排序!D195</f>
        <v>4674</v>
      </c>
      <c r="PI83" s="2" t="n">
        <f aca="false">[1]421排序!E195</f>
        <v>2140</v>
      </c>
      <c r="PJ83" s="2" t="n">
        <f aca="false">[1]421排序!F195</f>
        <v>123</v>
      </c>
      <c r="PK83" s="2" t="n">
        <f aca="false">[1]421排序!G195</f>
        <v>13430</v>
      </c>
      <c r="PL83" s="2" t="n">
        <f aca="false">[1]421排序!H195</f>
        <v>75410</v>
      </c>
      <c r="PM83" s="2" t="n">
        <f aca="false">[1]421排序!I195</f>
        <v>1909</v>
      </c>
      <c r="PN83" s="2" t="n">
        <f aca="false">[1]421排序!J195</f>
        <v>1079</v>
      </c>
      <c r="PO83" s="2" t="n">
        <f aca="false">[1]421排序!K195</f>
        <v>25</v>
      </c>
      <c r="PP83" s="2" t="n">
        <f aca="false">[1]421排序!L195</f>
        <v>673980</v>
      </c>
      <c r="PQ83" s="2" t="n">
        <f aca="false">[1]421排序!M195</f>
        <v>7991</v>
      </c>
      <c r="PR83" s="2" t="n">
        <f aca="false">[1]421排序!C188</f>
        <v>39</v>
      </c>
      <c r="PS83" s="2" t="n">
        <f aca="false">[1]421排序!D188</f>
        <v>0</v>
      </c>
      <c r="PT83" s="2" t="n">
        <f aca="false">[1]421排序!E188</f>
        <v>3</v>
      </c>
      <c r="PU83" s="2" t="n">
        <f aca="false">[1]421排序!F188</f>
        <v>0</v>
      </c>
      <c r="PV83" s="2" t="n">
        <f aca="false">[1]421排序!G188</f>
        <v>5</v>
      </c>
      <c r="PW83" s="2" t="n">
        <f aca="false">[1]421排序!H188</f>
        <v>31</v>
      </c>
      <c r="PX83" s="2" t="n">
        <f aca="false">[1]421排序!I188</f>
        <v>0</v>
      </c>
      <c r="PY83" s="2" t="n">
        <f aca="false">[1]421排序!J188</f>
        <v>2</v>
      </c>
      <c r="PZ83" s="2" t="n">
        <f aca="false">[1]421排序!K188</f>
        <v>0.2</v>
      </c>
      <c r="QA83" s="2" t="n">
        <f aca="false">[1]421排序!L188</f>
        <v>0</v>
      </c>
      <c r="QB83" s="2" t="n">
        <f aca="false">[1]421排序!M188</f>
        <v>0</v>
      </c>
      <c r="QC83" s="2" t="n">
        <f aca="false">[1]421排序!C103</f>
        <v>425</v>
      </c>
      <c r="QD83" s="2" t="n">
        <f aca="false">[1]421排序!D103</f>
        <v>8</v>
      </c>
      <c r="QE83" s="2" t="n">
        <f aca="false">[1]421排序!E103</f>
        <v>7</v>
      </c>
      <c r="QF83" s="2" t="n">
        <f aca="false">[1]421排序!F103</f>
        <v>0</v>
      </c>
      <c r="QG83" s="2" t="n">
        <f aca="false">[1]421排序!G103</f>
        <v>282</v>
      </c>
      <c r="QH83" s="2" t="n">
        <f aca="false">[1]421排序!H103</f>
        <v>136</v>
      </c>
      <c r="QI83" s="2" t="n">
        <f aca="false">[1]421排序!I103</f>
        <v>5</v>
      </c>
      <c r="QJ83" s="2" t="n">
        <f aca="false">[1]421排序!J103</f>
        <v>42</v>
      </c>
      <c r="QK83" s="2" t="n">
        <f aca="false">[1]421排序!K103</f>
        <v>0.7</v>
      </c>
      <c r="QL83" s="2" t="n">
        <f aca="false">[1]421排序!L103</f>
        <v>29000</v>
      </c>
      <c r="QM83" s="2" t="n">
        <f aca="false">[1]421排序!M103</f>
        <v>2842</v>
      </c>
      <c r="QN83" s="2" t="n">
        <f aca="false">[1]421排序!C110</f>
        <v>677</v>
      </c>
      <c r="QO83" s="2" t="n">
        <f aca="false">[1]421排序!D110</f>
        <v>4</v>
      </c>
      <c r="QP83" s="2" t="n">
        <f aca="false">[1]421排序!E110</f>
        <v>21</v>
      </c>
      <c r="QQ83" s="2" t="n">
        <f aca="false">[1]421排序!F110</f>
        <v>0</v>
      </c>
      <c r="QR83" s="2" t="n">
        <f aca="false">[1]421排序!G110</f>
        <v>103</v>
      </c>
      <c r="QS83" s="2" t="n">
        <f aca="false">[1]421排序!H110</f>
        <v>553</v>
      </c>
      <c r="QT83" s="2" t="n">
        <f aca="false">[1]421排序!I110</f>
        <v>27</v>
      </c>
      <c r="QU83" s="2" t="n">
        <f aca="false">[1]421排序!J110</f>
        <v>99</v>
      </c>
      <c r="QV83" s="2" t="n">
        <f aca="false">[1]421排序!K110</f>
        <v>3</v>
      </c>
      <c r="QW83" s="2" t="n">
        <f aca="false">[1]421排序!L110</f>
        <v>20929</v>
      </c>
      <c r="QX83" s="2" t="n">
        <f aca="false">[1]421排序!M110</f>
        <v>3066</v>
      </c>
      <c r="QY83" s="2" t="n">
        <f aca="false">[1]421排序!C98</f>
        <v>13713</v>
      </c>
      <c r="QZ83" s="2" t="n">
        <f aca="false">[1]421排序!D98</f>
        <v>222</v>
      </c>
      <c r="RA83" s="2" t="n">
        <f aca="false">[1]421排序!E98</f>
        <v>177</v>
      </c>
      <c r="RB83" s="2" t="n">
        <f aca="false">[1]421排序!F98</f>
        <v>5</v>
      </c>
      <c r="RC83" s="2" t="n">
        <f aca="false">[1]421排序!G98</f>
        <v>4049</v>
      </c>
      <c r="RD83" s="2" t="n">
        <f aca="false">[1]421排序!H98</f>
        <v>9487</v>
      </c>
      <c r="RE83" s="2" t="n">
        <f aca="false">[1]421排序!I98</f>
        <v>149</v>
      </c>
      <c r="RF83" s="2" t="n">
        <f aca="false">[1]421排序!J98</f>
        <v>1584</v>
      </c>
      <c r="RG83" s="2" t="n">
        <f aca="false">[1]421排序!K98</f>
        <v>20</v>
      </c>
      <c r="RH83" s="2" t="n">
        <f aca="false">[1]421排序!L98</f>
        <v>240303</v>
      </c>
      <c r="RI83" s="2" t="n">
        <f aca="false">[1]421排序!M98</f>
        <v>27763</v>
      </c>
      <c r="RJ83" s="2" t="n">
        <f aca="false">[1]421排序!C148</f>
        <v>449</v>
      </c>
      <c r="RK83" s="2" t="n">
        <f aca="false">[1]421排序!D148</f>
        <v>12</v>
      </c>
      <c r="RL83" s="2" t="n">
        <f aca="false">[1]421排序!E148</f>
        <v>3</v>
      </c>
      <c r="RM83" s="2" t="n">
        <f aca="false">[1]421排序!F148</f>
        <v>0</v>
      </c>
      <c r="RN83" s="2" t="n">
        <f aca="false">[1]421排序!G148</f>
        <v>71</v>
      </c>
      <c r="RO83" s="2" t="n">
        <f aca="false">[1]421排序!H148</f>
        <v>375</v>
      </c>
      <c r="RP83" s="2" t="n">
        <f aca="false">[1]421排序!I148</f>
        <v>0</v>
      </c>
      <c r="RQ83" s="2" t="n">
        <f aca="false">[1]421排序!J148</f>
        <v>88</v>
      </c>
      <c r="RR83" s="2" t="n">
        <f aca="false">[1]421排序!K148</f>
        <v>0.6</v>
      </c>
      <c r="RS83" s="2" t="n">
        <f aca="false">[1]421排序!L148</f>
        <v>17329</v>
      </c>
      <c r="RT83" s="2" t="n">
        <f aca="false">[1]421排序!M148</f>
        <v>3397</v>
      </c>
      <c r="RU83" s="2" t="n">
        <f aca="false">[1]421排序!C208</f>
        <v>1</v>
      </c>
      <c r="RV83" s="2" t="n">
        <f aca="false">[1]421排序!D208</f>
        <v>0</v>
      </c>
      <c r="RW83" s="2" t="n">
        <f aca="false">[1]421排序!E208</f>
        <v>0</v>
      </c>
      <c r="RX83" s="2" t="n">
        <f aca="false">[1]421排序!F208</f>
        <v>0</v>
      </c>
      <c r="RY83" s="2" t="n">
        <f aca="false">[1]421排序!G208</f>
        <v>0</v>
      </c>
      <c r="RZ83" s="2" t="n">
        <f aca="false">[1]421排序!H208</f>
        <v>1</v>
      </c>
      <c r="SA83" s="2" t="n">
        <f aca="false">[1]421排序!I208</f>
        <v>0</v>
      </c>
      <c r="SB83" s="2" t="n">
        <f aca="false">[1]421排序!J208</f>
        <v>0.03</v>
      </c>
      <c r="SC83" s="2" t="n">
        <f aca="false">[1]421排序!K208</f>
        <v>0</v>
      </c>
      <c r="SD83" s="2" t="n">
        <f aca="false">[1]421排序!L208</f>
        <v>0</v>
      </c>
      <c r="SE83" s="2" t="n">
        <f aca="false">[1]421排序!M208</f>
        <v>0</v>
      </c>
      <c r="SF83" s="2" t="n">
        <f aca="false">[1]421排序!C146</f>
        <v>1410</v>
      </c>
      <c r="SG83" s="2" t="n">
        <f aca="false">[1]421排序!D146</f>
        <v>144</v>
      </c>
      <c r="SH83" s="2" t="n">
        <f aca="false">[1]421排序!E146</f>
        <v>7</v>
      </c>
      <c r="SI83" s="2" t="n">
        <f aca="false">[1]421排序!F146</f>
        <v>0</v>
      </c>
      <c r="SJ83" s="2" t="n">
        <f aca="false">[1]421排序!G146</f>
        <v>238</v>
      </c>
      <c r="SK83" s="2" t="n">
        <f aca="false">[1]421排序!H146</f>
        <v>1165</v>
      </c>
      <c r="SL83" s="2" t="n">
        <f aca="false">[1]421排序!I146</f>
        <v>3</v>
      </c>
      <c r="SM83" s="2" t="n">
        <f aca="false">[1]421排序!J146</f>
        <v>276</v>
      </c>
      <c r="SN83" s="2" t="n">
        <f aca="false">[1]421排序!K146</f>
        <v>1</v>
      </c>
      <c r="SO83" s="2" t="n">
        <f aca="false">[1]421排序!L146</f>
        <v>0</v>
      </c>
      <c r="SP83" s="2" t="n">
        <f aca="false">[1]421排序!M146</f>
        <v>0</v>
      </c>
      <c r="SQ83" s="2" t="n">
        <f aca="false">[1]421排序!C197</f>
        <v>7265</v>
      </c>
      <c r="SR83" s="2" t="n">
        <f aca="false">[1]421排序!D197</f>
        <v>484</v>
      </c>
      <c r="SS83" s="2" t="n">
        <f aca="false">[1]421排序!E197</f>
        <v>43</v>
      </c>
      <c r="ST83" s="2" t="n">
        <f aca="false">[1]421排序!F197</f>
        <v>2</v>
      </c>
      <c r="SU83" s="2" t="n">
        <f aca="false">[1]421排序!G197</f>
        <v>1360</v>
      </c>
      <c r="SV83" s="2" t="n">
        <f aca="false">[1]421排序!H197</f>
        <v>5862</v>
      </c>
      <c r="SW83" s="2" t="n">
        <f aca="false">[1]421排序!I197</f>
        <v>1</v>
      </c>
      <c r="SX83" s="2" t="n">
        <f aca="false">[1]421排序!J197</f>
        <v>735</v>
      </c>
      <c r="SY83" s="2" t="n">
        <f aca="false">[1]421排序!K197</f>
        <v>4</v>
      </c>
      <c r="SZ83" s="2" t="n">
        <f aca="false">[1]421排序!L197</f>
        <v>767000</v>
      </c>
      <c r="TA83" s="2" t="n">
        <f aca="false">[1]421排序!M197</f>
        <v>77550</v>
      </c>
      <c r="TB83" s="2" t="n">
        <f aca="false">[1]421排序!C106</f>
        <v>1995</v>
      </c>
      <c r="TC83" s="2" t="n">
        <f aca="false">[1]421排序!D106</f>
        <v>80</v>
      </c>
      <c r="TD83" s="2" t="n">
        <f aca="false">[1]421排序!E106</f>
        <v>9</v>
      </c>
      <c r="TE83" s="2" t="n">
        <f aca="false">[1]421排序!F106</f>
        <v>2</v>
      </c>
      <c r="TF83" s="2" t="n">
        <f aca="false">[1]421排序!G106</f>
        <v>367</v>
      </c>
      <c r="TG83" s="2" t="n">
        <f aca="false">[1]421排序!H106</f>
        <v>1619</v>
      </c>
      <c r="TH83" s="2" t="n">
        <f aca="false">[1]421排序!I106</f>
        <v>39</v>
      </c>
      <c r="TI83" s="2" t="n">
        <f aca="false">[1]421排序!J106</f>
        <v>467</v>
      </c>
      <c r="TJ83" s="2" t="n">
        <f aca="false">[1]421排序!K106</f>
        <v>2</v>
      </c>
      <c r="TK83" s="2" t="n">
        <f aca="false">[1]421排序!L106</f>
        <v>0</v>
      </c>
      <c r="TL83" s="2" t="n">
        <f aca="false">[1]421排序!M106</f>
        <v>0</v>
      </c>
      <c r="TM83" s="2" t="n">
        <f aca="false">[1]421排序!C80</f>
        <v>2245</v>
      </c>
      <c r="TN83" s="2" t="n">
        <f aca="false">[1]421排序!D80</f>
        <v>10</v>
      </c>
      <c r="TO83" s="2" t="n">
        <f aca="false">[1]421排序!E80</f>
        <v>116</v>
      </c>
      <c r="TP83" s="2" t="n">
        <f aca="false">[1]421排序!F80</f>
        <v>3</v>
      </c>
      <c r="TQ83" s="2" t="n">
        <f aca="false">[1]421排序!G80</f>
        <v>269</v>
      </c>
      <c r="TR83" s="2" t="n">
        <f aca="false">[1]421排序!H80</f>
        <v>1860</v>
      </c>
      <c r="TS83" s="2" t="n">
        <f aca="false">[1]421排序!I80</f>
        <v>61</v>
      </c>
      <c r="TT83" s="2" t="n">
        <f aca="false">[1]421排序!J80</f>
        <v>215</v>
      </c>
      <c r="TU83" s="2" t="n">
        <f aca="false">[1]421排序!K80</f>
        <v>11</v>
      </c>
      <c r="TV83" s="2" t="n">
        <f aca="false">[1]421排序!L80</f>
        <v>54344</v>
      </c>
      <c r="TW83" s="2" t="n">
        <f aca="false">[1]421排序!M80</f>
        <v>5214</v>
      </c>
      <c r="TX83" s="2" t="n">
        <f aca="false">[1]421排序!C51</f>
        <v>772</v>
      </c>
      <c r="TY83" s="2" t="n">
        <f aca="false">[1]421排序!D51</f>
        <v>5</v>
      </c>
      <c r="TZ83" s="2" t="n">
        <f aca="false">[1]421排序!E51</f>
        <v>12</v>
      </c>
      <c r="UA83" s="2" t="n">
        <f aca="false">[1]421排序!F51</f>
        <v>0</v>
      </c>
      <c r="UB83" s="2" t="n">
        <f aca="false">[1]421排序!G51</f>
        <v>81</v>
      </c>
      <c r="UC83" s="2" t="n">
        <f aca="false">[1]421排序!H51</f>
        <v>679</v>
      </c>
      <c r="UD83" s="2" t="n">
        <f aca="false">[1]421排序!I51</f>
        <v>15</v>
      </c>
      <c r="UE83" s="2" t="n">
        <f aca="false">[1]421排序!J51</f>
        <v>639</v>
      </c>
      <c r="UF83" s="2" t="n">
        <f aca="false">[1]421排序!K51</f>
        <v>10</v>
      </c>
      <c r="UG83" s="2" t="n">
        <f aca="false">[1]421排序!L51</f>
        <v>34087</v>
      </c>
      <c r="UH83" s="2" t="n">
        <f aca="false">[1]421排序!M51</f>
        <v>28233</v>
      </c>
      <c r="UT83" s="2" t="n">
        <f aca="false">[1]421排序!C17</f>
        <v>2948</v>
      </c>
      <c r="UU83" s="2" t="n">
        <f aca="false">[1]421排序!D17</f>
        <v>492</v>
      </c>
      <c r="UV83" s="2" t="n">
        <f aca="false">[1]421排序!E17</f>
        <v>101</v>
      </c>
      <c r="UW83" s="2" t="n">
        <f aca="false">[1]421排序!F17</f>
        <v>10</v>
      </c>
      <c r="UX83" s="2" t="n">
        <f aca="false">[1]421排序!G17</f>
        <v>85</v>
      </c>
      <c r="UY83" s="2" t="n">
        <f aca="false">[1]421排序!H17</f>
        <v>2762</v>
      </c>
      <c r="UZ83" s="2" t="n">
        <f aca="false">[1]421排序!I17</f>
        <v>1</v>
      </c>
      <c r="VA83" s="2" t="n">
        <f aca="false">[1]421排序!J17</f>
        <v>18</v>
      </c>
      <c r="VB83" s="2" t="n">
        <f aca="false">[1]421排序!K17</f>
        <v>0.6</v>
      </c>
      <c r="VC83" s="2" t="n">
        <f aca="false">[1]421排序!L17</f>
        <v>26604</v>
      </c>
      <c r="VD83" s="2" t="n">
        <f aca="false">[1]421排序!M17</f>
        <v>162</v>
      </c>
      <c r="VE83" s="2" t="n">
        <f aca="false">[1]421排序!C2</f>
        <v>1026</v>
      </c>
      <c r="VF83" s="2" t="n">
        <f aca="false">[1]421排序!D2</f>
        <v>30</v>
      </c>
      <c r="VG83" s="2" t="n">
        <f aca="false">[1]421排序!E2</f>
        <v>36</v>
      </c>
      <c r="VH83" s="2" t="n">
        <f aca="false">[1]421排序!F2</f>
        <v>3</v>
      </c>
      <c r="VI83" s="2" t="n">
        <f aca="false">[1]421排序!G2</f>
        <v>135</v>
      </c>
      <c r="VJ83" s="2" t="n">
        <f aca="false">[1]421排序!H2</f>
        <v>855</v>
      </c>
      <c r="VK83" s="2" t="n">
        <f aca="false">[1]421排序!I2</f>
        <v>7</v>
      </c>
      <c r="VL83" s="2" t="n">
        <f aca="false">[1]421排序!J2</f>
        <v>26</v>
      </c>
      <c r="VM83" s="2" t="n">
        <f aca="false">[1]421排序!K2</f>
        <v>0.9</v>
      </c>
      <c r="VN83" s="2" t="n">
        <f aca="false">[1]421排序!L2</f>
        <v>6422</v>
      </c>
      <c r="VO83" s="2" t="n">
        <f aca="false">[1]421排序!M2</f>
        <v>165</v>
      </c>
      <c r="VP83" s="2" t="n">
        <f aca="false">[1]421排序!C181</f>
        <v>304</v>
      </c>
      <c r="VQ83" s="2" t="n">
        <f aca="false">[1]421排序!D181</f>
        <v>33</v>
      </c>
      <c r="VR83" s="2" t="n">
        <f aca="false">[1]421排序!E181</f>
        <v>7</v>
      </c>
      <c r="VS83" s="2" t="n">
        <f aca="false">[1]421排序!F181</f>
        <v>0</v>
      </c>
      <c r="VT83" s="2" t="n">
        <f aca="false">[1]421排序!G181</f>
        <v>98</v>
      </c>
      <c r="VU83" s="2" t="n">
        <f aca="false">[1]421排序!H181</f>
        <v>199</v>
      </c>
      <c r="VV83" s="2" t="n">
        <f aca="false">[1]421排序!I181</f>
        <v>1</v>
      </c>
      <c r="VW83" s="2" t="n">
        <f aca="false">[1]421排序!J181</f>
        <v>14</v>
      </c>
      <c r="VX83" s="2" t="n">
        <f aca="false">[1]421排序!K181</f>
        <v>0.3</v>
      </c>
      <c r="VY83" s="2" t="n">
        <f aca="false">[1]421排序!L181</f>
        <v>6463</v>
      </c>
      <c r="VZ83" s="2" t="n">
        <f aca="false">[1]421排序!M181</f>
        <v>302</v>
      </c>
      <c r="WA83" s="2" t="n">
        <f aca="false">[1]421排序!C119</f>
        <v>69</v>
      </c>
      <c r="WB83" s="2" t="n">
        <f aca="false">[1]421排序!D119</f>
        <v>17</v>
      </c>
      <c r="WC83" s="2" t="n">
        <f aca="false">[1]421排序!E119</f>
        <v>0</v>
      </c>
      <c r="WD83" s="2" t="n">
        <f aca="false">[1]421排序!F119</f>
        <v>0</v>
      </c>
      <c r="WE83" s="2" t="n">
        <f aca="false">[1]421排序!G119</f>
        <v>16</v>
      </c>
      <c r="WF83" s="2" t="n">
        <f aca="false">[1]421排序!H119</f>
        <v>53</v>
      </c>
      <c r="WG83" s="2" t="n">
        <f aca="false">[1]421排序!I119</f>
        <v>1</v>
      </c>
      <c r="WH83" s="2" t="n">
        <f aca="false">[1]421排序!J119</f>
        <v>128</v>
      </c>
      <c r="WI83" s="2" t="n">
        <f aca="false">[1]421排序!K119</f>
        <v>0</v>
      </c>
      <c r="WJ83" s="2" t="n">
        <f aca="false">[1]421排序!L119</f>
        <v>4139</v>
      </c>
      <c r="WK83" s="2" t="n">
        <f aca="false">[1]421排序!M119</f>
        <v>7657</v>
      </c>
      <c r="WL83" s="2" t="n">
        <f aca="false">[1]421排序!C137</f>
        <v>31</v>
      </c>
      <c r="WM83" s="2" t="n">
        <f aca="false">[1]421排序!D137</f>
        <v>0</v>
      </c>
      <c r="WN83" s="2" t="n">
        <f aca="false">[1]421排序!E137</f>
        <v>0</v>
      </c>
      <c r="WO83" s="2" t="n">
        <f aca="false">[1]421排序!F137</f>
        <v>0</v>
      </c>
      <c r="WP83" s="2" t="n">
        <f aca="false">[1]421排序!G137</f>
        <v>4</v>
      </c>
      <c r="WQ83" s="2" t="n">
        <f aca="false">[1]421排序!H137</f>
        <v>27</v>
      </c>
      <c r="WR83" s="2" t="n">
        <f aca="false">[1]421排序!I137</f>
        <v>0</v>
      </c>
      <c r="WS83" s="2" t="n">
        <f aca="false">[1]421排序!J137</f>
        <v>1</v>
      </c>
      <c r="WT83" s="2" t="n">
        <f aca="false">[1]421排序!K137</f>
        <v>0</v>
      </c>
      <c r="WU83" s="2" t="n">
        <f aca="false">[1]421排序!L137</f>
        <v>29567</v>
      </c>
      <c r="WV83" s="2" t="n">
        <f aca="false">[1]421排序!M137</f>
        <v>1015</v>
      </c>
      <c r="WW83" s="2" t="n">
        <f aca="false">[1]421排序!C24</f>
        <v>5</v>
      </c>
      <c r="WX83" s="2" t="n">
        <f aca="false">[1]421排序!D24</f>
        <v>0</v>
      </c>
      <c r="WY83" s="2" t="n">
        <f aca="false">[1]421排序!E24</f>
        <v>0</v>
      </c>
      <c r="WZ83" s="2" t="n">
        <f aca="false">[1]421排序!F24</f>
        <v>0</v>
      </c>
      <c r="XA83" s="2" t="n">
        <f aca="false">[1]421排序!G24</f>
        <v>2</v>
      </c>
      <c r="XB83" s="2" t="n">
        <f aca="false">[1]421排序!H24</f>
        <v>3</v>
      </c>
      <c r="XC83" s="2" t="n">
        <f aca="false">[1]421排序!I24</f>
        <v>0</v>
      </c>
      <c r="XD83" s="2" t="n">
        <f aca="false">[1]421排序!J24</f>
        <v>6</v>
      </c>
      <c r="XE83" s="2" t="n">
        <f aca="false">[1]421排序!K24</f>
        <v>0</v>
      </c>
      <c r="XF83" s="2" t="n">
        <f aca="false">[1]421排序!L24</f>
        <v>8570</v>
      </c>
      <c r="XG83" s="2" t="n">
        <f aca="false">[1]421排序!M24</f>
        <v>11107</v>
      </c>
      <c r="XH83" s="2" t="n">
        <f aca="false">[1]421排序!C104</f>
        <v>1852</v>
      </c>
      <c r="XI83" s="2" t="n">
        <f aca="false">[1]421排序!D104</f>
        <v>176</v>
      </c>
      <c r="XJ83" s="2" t="n">
        <f aca="false">[1]421排序!E104</f>
        <v>19</v>
      </c>
      <c r="XK83" s="2" t="n">
        <f aca="false">[1]421排序!F104</f>
        <v>2</v>
      </c>
      <c r="XL83" s="2" t="n">
        <f aca="false">[1]421排序!G104</f>
        <v>447</v>
      </c>
      <c r="XM83" s="2" t="n">
        <f aca="false">[1]421排序!H104</f>
        <v>1386</v>
      </c>
      <c r="XN83" s="2" t="n">
        <f aca="false">[1]421排序!I104</f>
        <v>22</v>
      </c>
      <c r="XO83" s="2" t="n">
        <f aca="false">[1]421排序!J104</f>
        <v>99</v>
      </c>
      <c r="XP83" s="2" t="n">
        <f aca="false">[1]421排序!K104</f>
        <v>1</v>
      </c>
      <c r="XQ83" s="2" t="n">
        <f aca="false">[1]421排序!L104</f>
        <v>117949</v>
      </c>
      <c r="XR83" s="2" t="n">
        <f aca="false">[1]421排序!M104</f>
        <v>6282</v>
      </c>
      <c r="XS83" s="2" t="n">
        <f aca="false">[1]421排序!C203</f>
        <v>1627</v>
      </c>
      <c r="XT83" s="2" t="n">
        <f aca="false">[1]421排序!D203</f>
        <v>62</v>
      </c>
      <c r="XU83" s="2" t="n">
        <f aca="false">[1]421排序!E203</f>
        <v>5</v>
      </c>
      <c r="XV83" s="2" t="n">
        <f aca="false">[1]421排序!F203</f>
        <v>0</v>
      </c>
      <c r="XW83" s="2" t="n">
        <f aca="false">[1]421排序!G203</f>
        <v>261</v>
      </c>
      <c r="XX83" s="2" t="n">
        <f aca="false">[1]421排序!H203</f>
        <v>1361</v>
      </c>
      <c r="XY83" s="2" t="n">
        <f aca="false">[1]421排序!I203</f>
        <v>8</v>
      </c>
      <c r="XZ83" s="2" t="n">
        <f aca="false">[1]421排序!J203</f>
        <v>49</v>
      </c>
      <c r="YA83" s="2" t="n">
        <f aca="false">[1]421排序!K203</f>
        <v>0.1</v>
      </c>
      <c r="YB83" s="2" t="n">
        <f aca="false">[1]421排序!L203</f>
        <v>136000</v>
      </c>
      <c r="YC83" s="2" t="n">
        <f aca="false">[1]421排序!M203</f>
        <v>4063</v>
      </c>
      <c r="YZ83" s="2" t="n">
        <f aca="false">[1]421排序!C107</f>
        <v>568</v>
      </c>
      <c r="ZA83" s="2" t="n">
        <f aca="false">[1]421排序!D107</f>
        <v>14</v>
      </c>
      <c r="ZB83" s="2" t="n">
        <f aca="false">[1]421排序!E107</f>
        <v>7</v>
      </c>
      <c r="ZC83" s="2" t="n">
        <f aca="false">[1]421排序!F107</f>
        <v>2</v>
      </c>
      <c r="ZD83" s="2" t="n">
        <f aca="false">[1]421排序!G107</f>
        <v>201</v>
      </c>
      <c r="ZE83" s="2" t="n">
        <f aca="false">[1]421排序!H107</f>
        <v>360</v>
      </c>
      <c r="ZF83" s="2" t="n">
        <f aca="false">[1]421排序!I107</f>
        <v>5</v>
      </c>
      <c r="ZG83" s="2" t="n">
        <f aca="false">[1]421排序!J107</f>
        <v>87</v>
      </c>
      <c r="ZH83" s="2" t="n">
        <f aca="false">[1]421排序!K107</f>
        <v>1</v>
      </c>
      <c r="ZI83" s="2" t="n">
        <f aca="false">[1]421排序!L107</f>
        <v>26147</v>
      </c>
      <c r="ZJ83" s="2" t="n">
        <f aca="false">[1]421排序!M107</f>
        <v>4008</v>
      </c>
      <c r="ZK83" s="2" t="n">
        <f aca="false">[1]421排序!C200</f>
        <v>5710</v>
      </c>
      <c r="ZL83" s="2" t="n">
        <f aca="false">[1]421排序!D200</f>
        <v>261</v>
      </c>
      <c r="ZM83" s="2" t="n">
        <f aca="false">[1]421排序!E200</f>
        <v>151</v>
      </c>
      <c r="ZN83" s="2" t="n">
        <f aca="false">[1]421排序!F200</f>
        <v>10</v>
      </c>
      <c r="ZO83" s="2" t="n">
        <f aca="false">[1]421排序!G200</f>
        <v>359</v>
      </c>
      <c r="ZP83" s="2" t="n">
        <f aca="false">[1]421排序!H200</f>
        <v>5200</v>
      </c>
      <c r="ZQ83" s="2" t="n">
        <f aca="false">[1]421排序!I200</f>
        <v>45</v>
      </c>
      <c r="ZR83" s="2" t="n">
        <f aca="false">[1]421排序!J200</f>
        <v>131</v>
      </c>
      <c r="ZS83" s="2" t="n">
        <f aca="false">[1]421排序!K200</f>
        <v>3</v>
      </c>
      <c r="ZT83" s="2" t="n">
        <f aca="false">[1]421排序!L200</f>
        <v>58093</v>
      </c>
      <c r="ZU83" s="2" t="n">
        <f aca="false">[1]421排序!M200</f>
        <v>1328</v>
      </c>
      <c r="ZV83" s="2" t="n">
        <f aca="false">[1]421排序!C19</f>
        <v>6264</v>
      </c>
      <c r="ZW83" s="2" t="n">
        <f aca="false">[1]421排序!D19</f>
        <v>1485</v>
      </c>
      <c r="ZX83" s="2" t="n">
        <f aca="false">[1]421排序!E19</f>
        <v>51</v>
      </c>
      <c r="ZY83" s="2" t="n">
        <f aca="false">[1]421排序!F19</f>
        <v>4</v>
      </c>
      <c r="ZZ83" s="2" t="n">
        <f aca="false">[1]421排序!G19</f>
        <v>514</v>
      </c>
      <c r="AAA83" s="2" t="n">
        <f aca="false">[1]421排序!H19</f>
        <v>5699</v>
      </c>
      <c r="AAB83" s="2" t="n">
        <f aca="false">[1]421排序!I19</f>
        <v>92</v>
      </c>
      <c r="AAC83" s="2" t="n">
        <f aca="false">[1]421排序!J19</f>
        <v>663</v>
      </c>
      <c r="AAD83" s="2" t="n">
        <f aca="false">[1]421排序!K19</f>
        <v>5</v>
      </c>
      <c r="AAE83" s="2" t="n">
        <f aca="false">[1]421排序!L19</f>
        <v>102556</v>
      </c>
      <c r="AAF83" s="2" t="n">
        <f aca="false">[1]421排序!M19</f>
        <v>10853</v>
      </c>
      <c r="AAG83" s="2" t="n">
        <f aca="false">[1]421排序!C76</f>
        <v>402</v>
      </c>
      <c r="AAH83" s="2" t="n">
        <f aca="false">[1]421排序!D76</f>
        <v>8</v>
      </c>
      <c r="AAI83" s="2" t="n">
        <f aca="false">[1]421排序!E76</f>
        <v>4</v>
      </c>
      <c r="AAJ83" s="2" t="n">
        <f aca="false">[1]421排序!F76</f>
        <v>0</v>
      </c>
      <c r="AAK83" s="2" t="n">
        <f aca="false">[1]421排序!G76</f>
        <v>95</v>
      </c>
      <c r="AAL83" s="2" t="n">
        <f aca="false">[1]421排序!H76</f>
        <v>303</v>
      </c>
      <c r="AAM83" s="2" t="n">
        <f aca="false">[1]421排序!I76</f>
        <v>6</v>
      </c>
      <c r="AAN83" s="2" t="n">
        <f aca="false">[1]421排序!J76</f>
        <v>101</v>
      </c>
      <c r="AAO83" s="2" t="n">
        <f aca="false">[1]421排序!K76</f>
        <v>1</v>
      </c>
      <c r="AAP83" s="2" t="n">
        <f aca="false">[1]421排序!L76</f>
        <v>7611</v>
      </c>
      <c r="AAQ83" s="2" t="n">
        <f aca="false">[1]421排序!M76</f>
        <v>1908</v>
      </c>
      <c r="AAR83" s="2" t="n">
        <f aca="false">[1]421排序!C14</f>
        <v>1436</v>
      </c>
      <c r="AAS83" s="2" t="n">
        <f aca="false">[1]421排序!D14</f>
        <v>38</v>
      </c>
      <c r="AAT83" s="2" t="n">
        <f aca="false">[1]421排序!E14</f>
        <v>19</v>
      </c>
      <c r="AAU83" s="2" t="n">
        <f aca="false">[1]421排序!F14</f>
        <v>0</v>
      </c>
      <c r="AAV83" s="2" t="n">
        <f aca="false">[1]421排序!G14</f>
        <v>791</v>
      </c>
      <c r="AAW83" s="2" t="n">
        <f aca="false">[1]421排序!H14</f>
        <v>626</v>
      </c>
      <c r="AAX83" s="2" t="n">
        <f aca="false">[1]421排序!I14</f>
        <v>16</v>
      </c>
      <c r="AAY83" s="2" t="n">
        <f aca="false">[1]421排序!J14</f>
        <v>142</v>
      </c>
      <c r="AAZ83" s="2" t="n">
        <f aca="false">[1]421排序!K14</f>
        <v>2</v>
      </c>
      <c r="ABA83" s="2" t="n">
        <f aca="false">[1]421排序!L14</f>
        <v>95747</v>
      </c>
      <c r="ABB83" s="2" t="n">
        <f aca="false">[1]421排序!M14</f>
        <v>9443</v>
      </c>
      <c r="ABC83" s="2" t="n">
        <f aca="false">[1]421排序!C10</f>
        <v>1339</v>
      </c>
      <c r="ABD83" s="2" t="n">
        <f aca="false">[1]421排序!D10</f>
        <v>48</v>
      </c>
      <c r="ABE83" s="2" t="n">
        <f aca="false">[1]421排序!E10</f>
        <v>22</v>
      </c>
      <c r="ABF83" s="2" t="n">
        <f aca="false">[1]421排序!F10</f>
        <v>2</v>
      </c>
      <c r="ABG83" s="2" t="n">
        <f aca="false">[1]421排序!G10</f>
        <v>580</v>
      </c>
      <c r="ABH83" s="2" t="n">
        <f aca="false">[1]421排序!H10</f>
        <v>737</v>
      </c>
      <c r="ABI83" s="2" t="n">
        <f aca="false">[1]421排序!I10</f>
        <v>30</v>
      </c>
      <c r="ABJ83" s="2" t="n">
        <f aca="false">[1]421排序!J10</f>
        <v>452</v>
      </c>
      <c r="ABK83" s="2" t="n">
        <f aca="false">[1]421排序!K10</f>
        <v>7</v>
      </c>
      <c r="ABL83" s="2" t="n">
        <f aca="false">[1]421排序!L10</f>
        <v>13373</v>
      </c>
      <c r="ABM83" s="2" t="n">
        <f aca="false">[1]421排序!M10</f>
        <v>4513</v>
      </c>
      <c r="ABN83" s="2" t="n">
        <f aca="false">[1]421排序!C127</f>
        <v>2548</v>
      </c>
      <c r="ABO83" s="2" t="n">
        <f aca="false">[1]421排序!D127</f>
        <v>76</v>
      </c>
      <c r="ABP83" s="2" t="n">
        <f aca="false">[1]421排序!E127</f>
        <v>70</v>
      </c>
      <c r="ABQ83" s="2" t="n">
        <f aca="false">[1]421排序!F127</f>
        <v>3</v>
      </c>
      <c r="ABR83" s="2" t="n">
        <f aca="false">[1]421排序!G127</f>
        <v>457</v>
      </c>
      <c r="ABS83" s="2" t="n">
        <f aca="false">[1]421排序!H127</f>
        <v>2021</v>
      </c>
      <c r="ABT83" s="2" t="n">
        <f aca="false">[1]421排序!I127</f>
        <v>212</v>
      </c>
      <c r="ABU83" s="2" t="n">
        <f aca="false">[1]421排序!J127</f>
        <v>632</v>
      </c>
      <c r="ABV83" s="2" t="n">
        <f aca="false">[1]421排序!K127</f>
        <v>17</v>
      </c>
      <c r="ABW83" s="2" t="n">
        <f aca="false">[1]421排序!L127</f>
        <v>11763</v>
      </c>
      <c r="ABX83" s="2" t="n">
        <f aca="false">[1]421排序!M127</f>
        <v>2916</v>
      </c>
      <c r="ABY83" s="2" t="n">
        <f aca="false">[1]421排序!C114</f>
        <v>1326</v>
      </c>
      <c r="ABZ83" s="2" t="n">
        <f aca="false">[1]421排序!D114</f>
        <v>28</v>
      </c>
      <c r="ACA83" s="2" t="n">
        <f aca="false">[1]421排序!E114</f>
        <v>37</v>
      </c>
      <c r="ACB83" s="2" t="n">
        <f aca="false">[1]421排序!F114</f>
        <v>2</v>
      </c>
      <c r="ACC83" s="2" t="n">
        <f aca="false">[1]421排序!G114</f>
        <v>242</v>
      </c>
      <c r="ACD83" s="2" t="n">
        <f aca="false">[1]421排序!H114</f>
        <v>1047</v>
      </c>
      <c r="ACE83" s="2" t="n">
        <f aca="false">[1]421排序!I114</f>
        <v>17</v>
      </c>
      <c r="ACF83" s="2" t="n">
        <f aca="false">[1]421排序!J114</f>
        <v>487</v>
      </c>
      <c r="ACG83" s="2" t="n">
        <f aca="false">[1]421排序!K114</f>
        <v>14</v>
      </c>
      <c r="ACH83" s="2" t="n">
        <f aca="false">[1]421排序!L114</f>
        <v>66352</v>
      </c>
      <c r="ACI83" s="2" t="n">
        <f aca="false">[1]421排序!M114</f>
        <v>24374</v>
      </c>
      <c r="ACJ83" s="2" t="n">
        <f aca="false">[1]421排序!C64</f>
        <v>1535</v>
      </c>
      <c r="ACK83" s="2" t="n">
        <f aca="false">[1]421排序!D64</f>
        <v>7</v>
      </c>
      <c r="ACL83" s="2" t="n">
        <f aca="false">[1]421排序!E64</f>
        <v>40</v>
      </c>
      <c r="ACM83" s="2" t="n">
        <f aca="false">[1]421排序!F64</f>
        <v>0</v>
      </c>
      <c r="ACN83" s="2" t="n">
        <f aca="false">[1]421排序!G64</f>
        <v>165</v>
      </c>
      <c r="ACO83" s="2" t="n">
        <f aca="false">[1]421排序!H64</f>
        <v>1330</v>
      </c>
      <c r="ACP83" s="2" t="n">
        <f aca="false">[1]421排序!I64</f>
        <v>9</v>
      </c>
      <c r="ACQ83" s="2" t="n">
        <f aca="false">[1]421排序!J64</f>
        <v>1157</v>
      </c>
      <c r="ACR83" s="2" t="n">
        <f aca="false">[1]421排序!K64</f>
        <v>30</v>
      </c>
      <c r="ACS83" s="2" t="n">
        <f aca="false">[1]421排序!L64</f>
        <v>40930</v>
      </c>
      <c r="ACT83" s="2" t="n">
        <f aca="false">[1]421排序!M64</f>
        <v>30855</v>
      </c>
      <c r="ACU83" s="2" t="n">
        <f aca="false">[1]421排序!C109</f>
        <v>739</v>
      </c>
      <c r="ACV83" s="2" t="n">
        <f aca="false">[1]421排序!D109</f>
        <v>12</v>
      </c>
      <c r="ACW83" s="2" t="n">
        <f aca="false">[1]421排序!E109</f>
        <v>5</v>
      </c>
      <c r="ACX83" s="2" t="n">
        <f aca="false">[1]421排序!F109</f>
        <v>0</v>
      </c>
      <c r="ACY83" s="2" t="n">
        <f aca="false">[1]421排序!G109</f>
        <v>88</v>
      </c>
      <c r="ACZ83" s="2" t="n">
        <f aca="false">[1]421排序!H109</f>
        <v>646</v>
      </c>
      <c r="ADA83" s="2" t="n">
        <f aca="false">[1]421排序!I109</f>
        <v>5</v>
      </c>
      <c r="ADB83" s="2" t="n">
        <f aca="false">[1]421排序!J109</f>
        <v>392</v>
      </c>
      <c r="ADC83" s="2" t="n">
        <f aca="false">[1]421排序!K109</f>
        <v>3</v>
      </c>
      <c r="ADD83" s="2" t="n">
        <f aca="false">[1]421排序!L109</f>
        <v>36668</v>
      </c>
      <c r="ADE83" s="2" t="n">
        <f aca="false">[1]421排序!M109</f>
        <v>19440</v>
      </c>
      <c r="ADF83" s="2" t="n">
        <f aca="false">[1]421排序!C52</f>
        <v>6838</v>
      </c>
      <c r="ADG83" s="2" t="n">
        <f aca="false">[1]421排序!D52</f>
        <v>137</v>
      </c>
      <c r="ADH83" s="2" t="n">
        <f aca="false">[1]421排序!E52</f>
        <v>194</v>
      </c>
      <c r="ADI83" s="2" t="n">
        <f aca="false">[1]421排序!F52</f>
        <v>8</v>
      </c>
      <c r="ADJ83" s="2" t="n">
        <f aca="false">[1]421排序!G52</f>
        <v>1559</v>
      </c>
      <c r="ADK83" s="2" t="n">
        <f aca="false">[1]421排序!H52</f>
        <v>5085</v>
      </c>
      <c r="ADL83" s="2" t="n">
        <f aca="false">[1]421排序!I52</f>
        <v>84</v>
      </c>
      <c r="ADM83" s="2" t="n">
        <f aca="false">[1]421排序!J52</f>
        <v>639</v>
      </c>
      <c r="ADN83" s="2" t="n">
        <f aca="false">[1]421排序!K52</f>
        <v>18</v>
      </c>
      <c r="ADO83" s="2" t="n">
        <f aca="false">[1]421排序!L52</f>
        <v>172123</v>
      </c>
      <c r="ADP83" s="2" t="n">
        <f aca="false">[1]421排序!M52</f>
        <v>16073</v>
      </c>
      <c r="ADQ83" s="2" t="n">
        <f aca="false">[1]421排序!C175</f>
        <v>1173</v>
      </c>
      <c r="ADR83" s="2" t="n">
        <f aca="false">[1]421排序!D175</f>
        <v>12</v>
      </c>
      <c r="ADS83" s="2" t="n">
        <f aca="false">[1]421排序!E175</f>
        <v>13</v>
      </c>
      <c r="ADT83" s="2" t="n">
        <f aca="false">[1]421排序!F175</f>
        <v>1</v>
      </c>
      <c r="ADU83" s="2" t="n">
        <f aca="false">[1]421排序!G175</f>
        <v>251</v>
      </c>
      <c r="ADV83" s="2" t="n">
        <f aca="false">[1]421排序!H175</f>
        <v>909</v>
      </c>
      <c r="ADW83" s="2" t="n">
        <f aca="false">[1]421排序!I175</f>
        <v>8</v>
      </c>
      <c r="ADX83" s="2" t="n">
        <f aca="false">[1]421排序!J175</f>
        <v>215</v>
      </c>
      <c r="ADY83" s="2" t="n">
        <f aca="false">[1]421排序!K175</f>
        <v>2</v>
      </c>
      <c r="ADZ83" s="2" t="n">
        <f aca="false">[1]421排序!L175</f>
        <v>46734</v>
      </c>
      <c r="AEA83" s="2" t="n">
        <f aca="false">[1]421排序!M175</f>
        <v>8560</v>
      </c>
      <c r="AEB83" s="2" t="n">
        <f aca="false">[1]421排序!C90</f>
        <v>1984</v>
      </c>
      <c r="AEC83" s="2" t="n">
        <f aca="false">[1]421排序!D90</f>
        <v>68</v>
      </c>
      <c r="AED83" s="2" t="n">
        <f aca="false">[1]421排序!E90</f>
        <v>199</v>
      </c>
      <c r="AEE83" s="2" t="n">
        <f aca="false">[1]421排序!F90</f>
        <v>10</v>
      </c>
      <c r="AEF83" s="2" t="n">
        <f aca="false">[1]421排序!G90</f>
        <v>267</v>
      </c>
      <c r="AEG83" s="2" t="n">
        <f aca="false">[1]421排序!H90</f>
        <v>1518</v>
      </c>
      <c r="AEH83" s="2" t="n">
        <f aca="false">[1]421排序!I90</f>
        <v>60</v>
      </c>
      <c r="AEI83" s="2" t="n">
        <f aca="false">[1]421排序!J90</f>
        <v>205</v>
      </c>
      <c r="AEJ83" s="2" t="n">
        <f aca="false">[1]421排序!K90</f>
        <v>21</v>
      </c>
      <c r="AEK83" s="2" t="n">
        <f aca="false">[1]421排序!L90</f>
        <v>48057</v>
      </c>
      <c r="AEL83" s="2" t="n">
        <f aca="false">[1]421排序!M90</f>
        <v>4975</v>
      </c>
      <c r="AEM83" s="2" t="n">
        <f aca="false">[1]421排序!C176</f>
        <v>1335</v>
      </c>
      <c r="AEN83" s="2" t="n">
        <f aca="false">[1]421排序!D176</f>
        <v>5</v>
      </c>
      <c r="AEO83" s="2" t="n">
        <f aca="false">[1]421排序!E176</f>
        <v>77</v>
      </c>
      <c r="AEP83" s="2" t="n">
        <f aca="false">[1]421排序!F176</f>
        <v>3</v>
      </c>
      <c r="AEQ83" s="2" t="n">
        <f aca="false">[1]421排序!G176</f>
        <v>193</v>
      </c>
      <c r="AER83" s="2" t="n">
        <f aca="false">[1]421排序!H176</f>
        <v>1065</v>
      </c>
      <c r="AES83" s="2" t="n">
        <f aca="false">[1]421排序!I176</f>
        <v>26</v>
      </c>
      <c r="AET83" s="2" t="n">
        <f aca="false">[1]421排序!J176</f>
        <v>642</v>
      </c>
      <c r="AEU83" s="2" t="n">
        <f aca="false">[1]421排序!K176</f>
        <v>37</v>
      </c>
      <c r="AEV83" s="2" t="n">
        <f aca="false">[1]421排序!L176</f>
        <v>41802</v>
      </c>
      <c r="AEW83" s="2" t="n">
        <f aca="false">[1]421排序!M176</f>
        <v>20107</v>
      </c>
      <c r="AEX83" s="2" t="n">
        <f aca="false">[1]421排序!C48</f>
        <v>1881</v>
      </c>
      <c r="AEY83" s="2" t="n">
        <f aca="false">[1]421排序!D48</f>
        <v>10</v>
      </c>
      <c r="AEZ83" s="2" t="n">
        <f aca="false">[1]421排序!E48</f>
        <v>47</v>
      </c>
      <c r="AFA83" s="2" t="n">
        <f aca="false">[1]421排序!F48</f>
        <v>0</v>
      </c>
      <c r="AFB83" s="2" t="n">
        <f aca="false">[1]421排序!G48</f>
        <v>771</v>
      </c>
      <c r="AFC83" s="2" t="n">
        <f aca="false">[1]421排序!H48</f>
        <v>1063</v>
      </c>
      <c r="AFD83" s="2" t="n">
        <f aca="false">[1]421排序!I48</f>
        <v>18</v>
      </c>
      <c r="AFE83" s="2" t="n">
        <f aca="false">[1]421排序!J48</f>
        <v>458</v>
      </c>
      <c r="AFF83" s="2" t="n">
        <f aca="false">[1]421排序!K48</f>
        <v>11</v>
      </c>
      <c r="AFG83" s="2" t="n">
        <f aca="false">[1]421排序!L48</f>
        <v>26610</v>
      </c>
      <c r="AFH83" s="2" t="n">
        <f aca="false">[1]421排序!M48</f>
        <v>6482</v>
      </c>
      <c r="AFI83" s="2" t="n">
        <f aca="false">[1]421排序!C26</f>
        <v>1309</v>
      </c>
      <c r="AFJ83" s="2" t="n">
        <f aca="false">[1]421排序!D26</f>
        <v>24</v>
      </c>
      <c r="AFK83" s="2" t="n">
        <f aca="false">[1]421排序!E26</f>
        <v>49</v>
      </c>
      <c r="AFL83" s="2" t="n">
        <f aca="false">[1]421排序!F26</f>
        <v>1</v>
      </c>
      <c r="AFM83" s="2" t="n">
        <f aca="false">[1]421排序!G26</f>
        <v>381</v>
      </c>
      <c r="AFN83" s="2" t="n">
        <f aca="false">[1]421排序!H26</f>
        <v>879</v>
      </c>
      <c r="AFO83" s="2" t="n">
        <f aca="false">[1]421排序!I26</f>
        <v>4</v>
      </c>
      <c r="AFP83" s="2" t="n">
        <f aca="false">[1]421排序!J26</f>
        <v>399</v>
      </c>
      <c r="AFQ83" s="2" t="n">
        <f aca="false">[1]421排序!K26</f>
        <v>15</v>
      </c>
      <c r="AFR83" s="2" t="n">
        <f aca="false">[1]421排序!L26</f>
        <v>18538</v>
      </c>
      <c r="AFS83" s="2" t="n">
        <f aca="false">[1]421排序!M26</f>
        <v>5650</v>
      </c>
      <c r="AFT83" s="2" t="n">
        <f aca="false">[1]421排序!C130</f>
        <v>312</v>
      </c>
      <c r="AFU83" s="2" t="n">
        <f aca="false">[1]421排序!D130</f>
        <v>4</v>
      </c>
      <c r="AFV83" s="2" t="n">
        <f aca="false">[1]421排序!E130</f>
        <v>5</v>
      </c>
      <c r="AFW83" s="2" t="n">
        <f aca="false">[1]421排序!F130</f>
        <v>0</v>
      </c>
      <c r="AFX83" s="2" t="n">
        <f aca="false">[1]421排序!G130</f>
        <v>88</v>
      </c>
      <c r="AFY83" s="2" t="n">
        <f aca="false">[1]421排序!H130</f>
        <v>219</v>
      </c>
      <c r="AFZ83" s="2" t="n">
        <f aca="false">[1]421排序!I130</f>
        <v>7</v>
      </c>
      <c r="AGA83" s="2" t="n">
        <f aca="false">[1]421排序!J130</f>
        <v>497</v>
      </c>
      <c r="AGB83" s="2" t="n">
        <f aca="false">[1]421排序!K130</f>
        <v>8</v>
      </c>
      <c r="AGC83" s="2" t="n">
        <f aca="false">[1]421排序!L130</f>
        <v>3874</v>
      </c>
      <c r="AGD83" s="2" t="n">
        <f aca="false">[1]421排序!M130</f>
        <v>6168</v>
      </c>
      <c r="AGE83" s="2" t="n">
        <f aca="false">[1]421排序!C170</f>
        <v>6630</v>
      </c>
      <c r="AGF83" s="2" t="n">
        <f aca="false">[1]421排序!D170</f>
        <v>312</v>
      </c>
      <c r="AGG83" s="2" t="n">
        <f aca="false">[1]421排序!E170</f>
        <v>125</v>
      </c>
      <c r="AGH83" s="2" t="n">
        <f aca="false">[1]421排序!F170</f>
        <v>3</v>
      </c>
      <c r="AGI83" s="2" t="n">
        <f aca="false">[1]421排序!G170</f>
        <v>870</v>
      </c>
      <c r="AGJ83" s="2" t="n">
        <f aca="false">[1]421排序!H170</f>
        <v>5635</v>
      </c>
      <c r="AGK83" s="2" t="n">
        <f aca="false">[1]421排序!I170</f>
        <v>108</v>
      </c>
      <c r="AGL83" s="2" t="n">
        <f aca="false">[1]421排序!J170</f>
        <v>759</v>
      </c>
      <c r="AGM83" s="2" t="n">
        <f aca="false">[1]421排序!K170</f>
        <v>14</v>
      </c>
      <c r="AGN83" s="2" t="n">
        <f aca="false">[1]421排序!L170</f>
        <v>41812</v>
      </c>
      <c r="AGO83" s="2" t="n">
        <f aca="false">[1]421排序!M170</f>
        <v>4785</v>
      </c>
      <c r="AGP83" s="2" t="n">
        <f aca="false">[1]421排序!C158</f>
        <v>8936</v>
      </c>
      <c r="AGQ83" s="2" t="n">
        <f aca="false">[1]421排序!D158</f>
        <v>190</v>
      </c>
      <c r="AGR83" s="2" t="n">
        <f aca="false">[1]421排序!E158</f>
        <v>478</v>
      </c>
      <c r="AGS83" s="2" t="n">
        <f aca="false">[1]421排序!F158</f>
        <v>27</v>
      </c>
      <c r="AGT83" s="2" t="n">
        <f aca="false">[1]421排序!G158</f>
        <v>2017</v>
      </c>
      <c r="AGU83" s="2" t="n">
        <f aca="false">[1]421排序!H158</f>
        <v>6441</v>
      </c>
      <c r="AGV83" s="2" t="n">
        <f aca="false">[1]421排序!I158</f>
        <v>261</v>
      </c>
      <c r="AGW83" s="2" t="n">
        <f aca="false">[1]421排序!J158</f>
        <v>465</v>
      </c>
      <c r="AGX83" s="2" t="n">
        <f aca="false">[1]421排序!K158</f>
        <v>25</v>
      </c>
      <c r="AGY83" s="2" t="n">
        <f aca="false">[1]421排序!L158</f>
        <v>98491</v>
      </c>
      <c r="AGZ83" s="2" t="n">
        <f aca="false">[1]421排序!M158</f>
        <v>5120</v>
      </c>
      <c r="AHA83" s="2" t="n">
        <f aca="false">[1]421排序!C31</f>
        <v>929</v>
      </c>
      <c r="AHB83" s="2" t="n">
        <f aca="false">[1]421排序!D31</f>
        <v>35</v>
      </c>
      <c r="AHC83" s="2" t="n">
        <f aca="false">[1]421排序!E31</f>
        <v>43</v>
      </c>
      <c r="AHD83" s="2" t="n">
        <f aca="false">[1]421排序!F31</f>
        <v>1</v>
      </c>
      <c r="AHE83" s="2" t="n">
        <f aca="false">[1]421排序!G31</f>
        <v>167</v>
      </c>
      <c r="AHF83" s="2" t="n">
        <f aca="false">[1]421排序!H31</f>
        <v>719</v>
      </c>
      <c r="AHG83" s="2" t="n">
        <f aca="false">[1]421排序!I31</f>
        <v>34</v>
      </c>
      <c r="AHH83" s="2" t="n">
        <f aca="false">[1]421排序!J31</f>
        <v>134</v>
      </c>
      <c r="AHI83" s="2" t="n">
        <f aca="false">[1]421排序!K31</f>
        <v>6</v>
      </c>
      <c r="AHJ83" s="2" t="n">
        <f aca="false">[1]421排序!L31</f>
        <v>26417</v>
      </c>
      <c r="AHK83" s="2" t="n">
        <f aca="false">[1]421排序!M31</f>
        <v>3802</v>
      </c>
      <c r="AHL83" s="2" t="n">
        <f aca="false">[1]421排序!C144</f>
        <v>1225</v>
      </c>
      <c r="AHM83" s="2" t="n">
        <f aca="false">[1]421排序!D144</f>
        <v>18</v>
      </c>
      <c r="AHN83" s="2" t="n">
        <f aca="false">[1]421排序!E144</f>
        <v>54</v>
      </c>
      <c r="AHO83" s="2" t="n">
        <f aca="false">[1]421排序!F144</f>
        <v>3</v>
      </c>
      <c r="AHP83" s="2" t="n">
        <f aca="false">[1]421排序!G144</f>
        <v>200</v>
      </c>
      <c r="AHQ83" s="2" t="n">
        <f aca="false">[1]421排序!H144</f>
        <v>971</v>
      </c>
      <c r="AHR83" s="2" t="n">
        <f aca="false">[1]421排序!I144</f>
        <v>9</v>
      </c>
      <c r="AHS83" s="2" t="n">
        <f aca="false">[1]421排序!J144</f>
        <v>588</v>
      </c>
      <c r="AHT83" s="2" t="n">
        <f aca="false">[1]421排序!K144</f>
        <v>26</v>
      </c>
      <c r="AHU83" s="2" t="n">
        <f aca="false">[1]421排序!L144</f>
        <v>11870</v>
      </c>
      <c r="AHV83" s="2" t="n">
        <f aca="false">[1]421排序!M144</f>
        <v>5697</v>
      </c>
      <c r="AHW83" s="2" t="n">
        <f aca="false">[1]421排序!C3</f>
        <v>584</v>
      </c>
      <c r="AHX83" s="2" t="n">
        <f aca="false">[1]421排序!D3</f>
        <v>22</v>
      </c>
      <c r="AHY83" s="2" t="n">
        <f aca="false">[1]421排序!E3</f>
        <v>26</v>
      </c>
      <c r="AHZ83" s="2" t="n">
        <f aca="false">[1]421排序!F3</f>
        <v>0</v>
      </c>
      <c r="AIA83" s="2" t="n">
        <f aca="false">[1]421排序!G3</f>
        <v>327</v>
      </c>
      <c r="AIB83" s="2" t="n">
        <f aca="false">[1]421排序!H3</f>
        <v>231</v>
      </c>
      <c r="AIC83" s="2" t="n">
        <f aca="false">[1]421排序!I3</f>
        <v>5</v>
      </c>
      <c r="AID83" s="2" t="n">
        <f aca="false">[1]421排序!J3</f>
        <v>203</v>
      </c>
      <c r="AIE83" s="2" t="n">
        <f aca="false">[1]421排序!K3</f>
        <v>9</v>
      </c>
      <c r="AIF83" s="2" t="n">
        <f aca="false">[1]421排序!L3</f>
        <v>5775</v>
      </c>
      <c r="AIG83" s="2" t="n">
        <f aca="false">[1]421排序!M3</f>
        <v>2007</v>
      </c>
      <c r="AIH83" s="2" t="n">
        <f aca="false">[1]421排序!C37</f>
        <v>36670</v>
      </c>
      <c r="AII83" s="2" t="n">
        <f aca="false">[1]421排序!D37</f>
        <v>1857</v>
      </c>
      <c r="AIJ83" s="2" t="n">
        <f aca="false">[1]421排序!E37</f>
        <v>1680</v>
      </c>
      <c r="AIK83" s="2" t="n">
        <f aca="false">[1]421排序!F37</f>
        <v>97</v>
      </c>
      <c r="AIL83" s="2" t="n">
        <f aca="false">[1]421排序!G37</f>
        <v>12197</v>
      </c>
      <c r="AIM83" s="2" t="n">
        <f aca="false">[1]421排序!H37</f>
        <v>22793</v>
      </c>
      <c r="AIN83" s="2" t="n">
        <f aca="false">[1]421排序!I37</f>
        <v>557</v>
      </c>
      <c r="AIO83" s="2" t="n">
        <f aca="false">[1]421排序!J37</f>
        <v>972</v>
      </c>
      <c r="AIP83" s="2" t="n">
        <f aca="false">[1]421排序!K37</f>
        <v>45</v>
      </c>
      <c r="AIQ83" s="2" t="n">
        <f aca="false">[1]421排序!L37</f>
        <v>549349</v>
      </c>
      <c r="AIR83" s="2" t="n">
        <f aca="false">[1]421排序!M37</f>
        <v>14555</v>
      </c>
      <c r="AIS83" s="2" t="n">
        <f aca="false">[1]421排序!C28</f>
        <v>40581</v>
      </c>
      <c r="AIT83" s="2" t="n">
        <f aca="false">[1]421排序!D28</f>
        <v>1927</v>
      </c>
      <c r="AIU83" s="2" t="n">
        <f aca="false">[1]421排序!E28</f>
        <v>2575</v>
      </c>
      <c r="AIV83" s="2" t="n">
        <f aca="false">[1]421排序!F28</f>
        <v>113</v>
      </c>
      <c r="AIW83" s="2" t="n">
        <f aca="false">[1]421排序!G28</f>
        <v>22130</v>
      </c>
      <c r="AIX83" s="2" t="n">
        <f aca="false">[1]421排序!H28</f>
        <v>15876</v>
      </c>
      <c r="AIY83" s="2" t="n">
        <f aca="false">[1]421排序!I28</f>
        <v>7919</v>
      </c>
      <c r="AIZ83" s="2" t="n">
        <f aca="false">[1]421排序!J28</f>
        <v>191</v>
      </c>
      <c r="AJA83" s="2" t="n">
        <f aca="false">[1]421排序!K28</f>
        <v>12</v>
      </c>
      <c r="AJB83" s="2" t="n">
        <f aca="false">[1]421排序!L28</f>
        <v>62985</v>
      </c>
      <c r="AJC83" s="2" t="n">
        <f aca="false">[1]421排序!M28</f>
        <v>296</v>
      </c>
      <c r="AJD83" s="2" t="n">
        <f aca="false">[1]421排序!C155</f>
        <v>20863</v>
      </c>
      <c r="AJE83" s="2" t="n">
        <f aca="false">[1]421排序!D155</f>
        <v>657</v>
      </c>
      <c r="AJF83" s="2" t="n">
        <f aca="false">[1]421排序!E155</f>
        <v>735</v>
      </c>
      <c r="AJG83" s="2" t="n">
        <f aca="false">[1]421排序!F155</f>
        <v>21</v>
      </c>
      <c r="AJH83" s="2" t="n">
        <f aca="false">[1]421排序!G155</f>
        <v>610</v>
      </c>
      <c r="AJI83" s="2" t="n">
        <f aca="false">[1]421排序!H155</f>
        <v>19518</v>
      </c>
      <c r="AJJ83" s="2" t="n">
        <f aca="false">[1]421排序!I155</f>
        <v>215</v>
      </c>
      <c r="AJK83" s="2" t="n">
        <f aca="false">[1]421排序!J155</f>
        <v>2046</v>
      </c>
      <c r="AJL83" s="2" t="n">
        <f aca="false">[1]421排序!K155</f>
        <v>72</v>
      </c>
      <c r="AJM83" s="2" t="n">
        <f aca="false">[1]421排序!L155</f>
        <v>235878</v>
      </c>
      <c r="AJN83" s="2" t="n">
        <f aca="false">[1]421排序!M155</f>
        <v>23133</v>
      </c>
      <c r="AJO83" s="2" t="n">
        <f aca="false">[1]421排序!C12</f>
        <v>6619</v>
      </c>
      <c r="AJP83" s="2" t="n">
        <f aca="false">[1]421排序!D12</f>
        <v>7</v>
      </c>
      <c r="AJQ83" s="2" t="n">
        <f aca="false">[1]421排序!E12</f>
        <v>71</v>
      </c>
      <c r="AJR83" s="2" t="n">
        <f aca="false">[1]421排序!F12</f>
        <v>0</v>
      </c>
      <c r="AJS83" s="2" t="n">
        <f aca="false">[1]421排序!G12</f>
        <v>4258</v>
      </c>
      <c r="AJT83" s="2" t="n">
        <f aca="false">[1]421排序!H12</f>
        <v>2290</v>
      </c>
      <c r="AJU83" s="2" t="n">
        <f aca="false">[1]421排序!I12</f>
        <v>49</v>
      </c>
      <c r="AJV83" s="2" t="n">
        <f aca="false">[1]421排序!J12</f>
        <v>260</v>
      </c>
      <c r="AJW83" s="2" t="n">
        <f aca="false">[1]421排序!K12</f>
        <v>3</v>
      </c>
      <c r="AJX83" s="2" t="n">
        <f aca="false">[1]421排序!L12</f>
        <v>431734</v>
      </c>
      <c r="AJY83" s="2" t="n">
        <f aca="false">[1]421排序!M12</f>
        <v>16931</v>
      </c>
      <c r="AJZ83" s="2" t="n">
        <f aca="false">[1]421排序!C96</f>
        <v>15652</v>
      </c>
      <c r="AKA83" s="2" t="n">
        <f aca="false">[1]421排序!D96</f>
        <v>401</v>
      </c>
      <c r="AKB83" s="2" t="n">
        <f aca="false">[1]421排序!E96</f>
        <v>687</v>
      </c>
      <c r="AKC83" s="2" t="n">
        <f aca="false">[1]421排序!F96</f>
        <v>77</v>
      </c>
      <c r="AKD83" s="2" t="n">
        <f aca="false">[1]421排序!G96</f>
        <v>77</v>
      </c>
      <c r="AKE83" s="2" t="n">
        <f aca="false">[1]421排序!H96</f>
        <v>14888</v>
      </c>
      <c r="AKF83" s="2" t="n">
        <f aca="false">[1]421排序!I96</f>
        <v>294</v>
      </c>
      <c r="AKG83" s="2" t="n">
        <f aca="false">[1]421排序!J96</f>
        <v>3170</v>
      </c>
      <c r="AKH83" s="2" t="n">
        <f aca="false">[1]421排序!K96</f>
        <v>139</v>
      </c>
      <c r="AKI83" s="2" t="n">
        <f aca="false">[1]421排序!L96</f>
        <v>90646</v>
      </c>
      <c r="AKJ83" s="2" t="n">
        <f aca="false">[1]421排序!M96</f>
        <v>18358</v>
      </c>
      <c r="AKK83" s="2" t="n">
        <f aca="false">[1]421排序!C59</f>
        <v>10128</v>
      </c>
      <c r="AKL83" s="2" t="n">
        <f aca="false">[1]421排序!D59</f>
        <v>660</v>
      </c>
      <c r="AKM83" s="2" t="n">
        <f aca="false">[1]421排序!E59</f>
        <v>507</v>
      </c>
      <c r="AKN83" s="2" t="n">
        <f aca="false">[1]421排序!F59</f>
        <v>33</v>
      </c>
      <c r="AKO83" s="2" t="n">
        <f aca="false">[1]421排序!G59</f>
        <v>1150</v>
      </c>
      <c r="AKP83" s="2" t="n">
        <f aca="false">[1]421排序!H59</f>
        <v>8471</v>
      </c>
      <c r="AKQ83" s="2" t="n">
        <f aca="false">[1]421排序!I59</f>
        <v>124</v>
      </c>
      <c r="AKR83" s="2" t="n">
        <f aca="false">[1]421排序!J59</f>
        <v>574</v>
      </c>
      <c r="AKS83" s="2" t="n">
        <f aca="false">[1]421排序!K59</f>
        <v>29</v>
      </c>
      <c r="AKT83" s="2" t="n">
        <f aca="false">[1]421排序!L59</f>
        <v>32453</v>
      </c>
      <c r="AKU83" s="2" t="n">
        <f aca="false">[1]421排序!M59</f>
        <v>1839</v>
      </c>
      <c r="AKV83" s="2" t="n">
        <f aca="false">[1]421排序!C115</f>
        <v>3558</v>
      </c>
      <c r="AKW83" s="2" t="n">
        <f aca="false">[1]421排序!D115</f>
        <v>8</v>
      </c>
      <c r="AKX83" s="2" t="n">
        <f aca="false">[1]421排序!E115</f>
        <v>75</v>
      </c>
      <c r="AKY83" s="2" t="n">
        <f aca="false">[1]421排序!F115</f>
        <v>2</v>
      </c>
      <c r="AKZ83" s="2" t="n">
        <f aca="false">[1]421排序!G115</f>
        <v>637</v>
      </c>
      <c r="ALA83" s="2" t="n">
        <f aca="false">[1]421排序!H115</f>
        <v>2846</v>
      </c>
      <c r="ALB83" s="2" t="n">
        <f aca="false">[1]421排序!I115</f>
        <v>32</v>
      </c>
      <c r="ALC83" s="2" t="n">
        <f aca="false">[1]421排序!J115</f>
        <v>5684</v>
      </c>
      <c r="ALD83" s="2" t="n">
        <f aca="false">[1]421排序!K115</f>
        <v>120</v>
      </c>
      <c r="ALE83" s="2" t="n">
        <f aca="false">[1]421排序!L115</f>
        <v>33798</v>
      </c>
      <c r="ALF83" s="2" t="n">
        <f aca="false">[1]421排序!M115</f>
        <v>53992</v>
      </c>
      <c r="ALG83" s="2" t="n">
        <f aca="false">[1]421排序!C126</f>
        <v>8261</v>
      </c>
      <c r="ALH83" s="2" t="n">
        <f aca="false">[1]421排序!D126</f>
        <v>764</v>
      </c>
      <c r="ALI83" s="2" t="n">
        <f aca="false">[1]421排序!E126</f>
        <v>686</v>
      </c>
      <c r="ALJ83" s="2" t="n">
        <f aca="false">[1]421排序!F126</f>
        <v>36</v>
      </c>
      <c r="ALK83" s="2" t="n">
        <f aca="false">[1]421排序!G126</f>
        <v>2627</v>
      </c>
      <c r="ALL83" s="2" t="n">
        <f aca="false">[1]421排序!H126</f>
        <v>4948</v>
      </c>
      <c r="ALM83" s="2" t="n">
        <f aca="false">[1]421排序!I126</f>
        <v>207</v>
      </c>
      <c r="ALN83" s="2" t="n">
        <f aca="false">[1]421排序!J126</f>
        <v>64</v>
      </c>
      <c r="ALO83" s="2" t="n">
        <f aca="false">[1]421排序!K126</f>
        <v>5</v>
      </c>
      <c r="ALP83" s="2" t="n">
        <f aca="false">[1]421排序!L126</f>
        <v>49570</v>
      </c>
      <c r="ALQ83" s="2" t="n">
        <f aca="false">[1]421排序!M126</f>
        <v>384</v>
      </c>
      <c r="ALR83" s="2" t="n">
        <f aca="false">[1]421排序!C70</f>
        <v>3868</v>
      </c>
      <c r="ALS83" s="2" t="n">
        <f aca="false">[1]421排序!D70</f>
        <v>85</v>
      </c>
      <c r="ALT83" s="2" t="n">
        <f aca="false">[1]421排序!E70</f>
        <v>98</v>
      </c>
      <c r="ALU83" s="2" t="n">
        <f aca="false">[1]421排序!F70</f>
        <v>4</v>
      </c>
      <c r="ALV83" s="2" t="n">
        <f aca="false">[1]421排序!G70</f>
        <v>2000</v>
      </c>
      <c r="ALW83" s="2" t="n">
        <f aca="false">[1]421排序!H70</f>
        <v>1770</v>
      </c>
      <c r="ALX83" s="2" t="n">
        <f aca="false">[1]421排序!I70</f>
        <v>67</v>
      </c>
      <c r="ALY83" s="2" t="n">
        <f aca="false">[1]421排序!J70</f>
        <v>698</v>
      </c>
      <c r="ALZ83" s="2" t="n">
        <f aca="false">[1]421排序!K70</f>
        <v>18</v>
      </c>
      <c r="AMA83" s="2" t="n">
        <f aca="false">[1]421排序!L70</f>
        <v>59200</v>
      </c>
      <c r="AMB83" s="2" t="n">
        <f aca="false">[1]421排序!M70</f>
        <v>10685</v>
      </c>
      <c r="AMC83" s="2" t="n">
        <f aca="false">[1]421排序!C149</f>
        <v>4467</v>
      </c>
      <c r="AMD83" s="2" t="n">
        <f aca="false">[1]421排序!D149</f>
        <v>194</v>
      </c>
      <c r="AME83" s="2" t="n">
        <f aca="false">[1]421排序!E149</f>
        <v>126</v>
      </c>
      <c r="AMF83" s="2" t="n">
        <f aca="false">[1]421排序!F149</f>
        <v>6</v>
      </c>
      <c r="AMG83" s="2" t="n">
        <f aca="false">[1]421排序!G149</f>
        <v>165</v>
      </c>
      <c r="AMH83" s="2" t="n">
        <f aca="false">[1]421排序!H149</f>
        <v>4176</v>
      </c>
      <c r="AMI83" s="2" t="n">
        <f aca="false">[1]421排序!I149</f>
        <v>98</v>
      </c>
      <c r="AMJ83" s="2" t="n">
        <f aca="false">[1]421排序!J149</f>
        <v>1035</v>
      </c>
    </row>
    <row r="84" customFormat="false" ht="15.25" hidden="false" customHeight="false" outlineLevel="0" collapsed="false">
      <c r="A84" s="82" t="n">
        <v>43943</v>
      </c>
      <c r="B84" s="7" t="n">
        <f aca="false">[1]422排序!C1</f>
        <v>2551538</v>
      </c>
      <c r="C84" s="6" t="n">
        <f aca="false">(B84-B83)</f>
        <v>77146</v>
      </c>
      <c r="D84" s="7" t="n">
        <f aca="false">[1]422排序!E1</f>
        <v>177177</v>
      </c>
      <c r="E84" s="6" t="n">
        <f aca="false">(D84-D83)</f>
        <v>7229</v>
      </c>
      <c r="F84" s="7" t="n">
        <v>688356</v>
      </c>
      <c r="G84" s="7" t="n">
        <v>1686005</v>
      </c>
      <c r="H84" s="7" t="n">
        <v>57254</v>
      </c>
      <c r="J84" s="2" t="n">
        <f aca="false">[1]422排序!C1-[1]422排序!C44</f>
        <v>2467280</v>
      </c>
      <c r="K84" s="71" t="n">
        <f aca="false">J84-J83</f>
        <v>77466</v>
      </c>
      <c r="L84" s="2" t="n">
        <f aca="false">[1]422排序!E1-[1]422排序!E44</f>
        <v>172535</v>
      </c>
      <c r="M84" s="71" t="n">
        <f aca="false">L84-L83</f>
        <v>7256</v>
      </c>
      <c r="N84" s="123" t="n">
        <f aca="false">[1]422排序!C161</f>
        <v>10683</v>
      </c>
      <c r="O84" s="123" t="n">
        <f aca="false">[1]422排序!D161</f>
        <v>9</v>
      </c>
      <c r="P84" s="123" t="n">
        <f aca="false">[1]422排序!E161</f>
        <v>237</v>
      </c>
      <c r="Q84" s="123" t="n">
        <f aca="false">[1]422排序!F161</f>
        <v>1</v>
      </c>
      <c r="R84" s="123" t="n">
        <f aca="false">[1]422排序!G161</f>
        <v>8213</v>
      </c>
      <c r="S84" s="123" t="n">
        <f aca="false">[1]422排序!H161</f>
        <v>2233</v>
      </c>
      <c r="T84" s="123" t="n">
        <f aca="false">[1]422排序!I161</f>
        <v>55</v>
      </c>
      <c r="U84" s="123" t="n">
        <f aca="false">[1]422排序!J161</f>
        <v>208</v>
      </c>
      <c r="V84" s="123" t="n">
        <f aca="false">[1]422排序!K161</f>
        <v>5</v>
      </c>
      <c r="W84" s="123" t="n">
        <f aca="false">[1]422排序!L161</f>
        <v>571014</v>
      </c>
      <c r="X84" s="123" t="n">
        <f aca="false">[1]422排序!M161</f>
        <v>11138</v>
      </c>
      <c r="Y84" s="12" t="n">
        <f aca="false">[1]422排序!C99</f>
        <v>183957</v>
      </c>
      <c r="Z84" s="12" t="n">
        <f aca="false">[1]422排序!D99</f>
        <v>2729</v>
      </c>
      <c r="AA84" s="12" t="n">
        <f aca="false">[1]422排序!E99</f>
        <v>24648</v>
      </c>
      <c r="AB84" s="12" t="n">
        <f aca="false">[1]422排序!F99</f>
        <v>534</v>
      </c>
      <c r="AC84" s="12" t="n">
        <f aca="false">[1]422排序!G99</f>
        <v>51600</v>
      </c>
      <c r="AD84" s="12" t="n">
        <f aca="false">[1]422排序!H99</f>
        <v>107709</v>
      </c>
      <c r="AE84" s="12" t="n">
        <f aca="false">[1]422排序!I99</f>
        <v>2471</v>
      </c>
      <c r="AF84" s="12" t="n">
        <f aca="false">[1]422排序!J99</f>
        <v>3043</v>
      </c>
      <c r="AG84" s="12" t="n">
        <f aca="false">[1]422排序!K99</f>
        <v>408</v>
      </c>
      <c r="AH84" s="12" t="n">
        <f aca="false">[1]422排序!L99</f>
        <v>1450150</v>
      </c>
      <c r="AI84" s="12" t="n">
        <f aca="false">[1]422排序!M99</f>
        <v>23985</v>
      </c>
      <c r="AJ84" s="12" t="n">
        <f aca="false">[1]422排序!C94</f>
        <v>84802</v>
      </c>
      <c r="AK84" s="12" t="n">
        <f aca="false">[1]422排序!D94</f>
        <v>1297</v>
      </c>
      <c r="AL84" s="12" t="n">
        <f aca="false">[1]422排序!E94</f>
        <v>5297</v>
      </c>
      <c r="AM84" s="12" t="n">
        <f aca="false">[1]422排序!F94</f>
        <v>88</v>
      </c>
      <c r="AN84" s="12" t="n">
        <f aca="false">[1]422排序!G94</f>
        <v>60965</v>
      </c>
      <c r="AO84" s="12" t="n">
        <f aca="false">[1]422排序!H94</f>
        <v>18540</v>
      </c>
      <c r="AP84" s="12" t="n">
        <f aca="false">[1]422排序!I94</f>
        <v>3357</v>
      </c>
      <c r="AQ84" s="12" t="n">
        <f aca="false">[1]422排序!J94</f>
        <v>1010</v>
      </c>
      <c r="AR84" s="12" t="n">
        <f aca="false">[1]422排序!K94</f>
        <v>63</v>
      </c>
      <c r="AS84" s="12" t="n">
        <f aca="false">[1]422排序!L94</f>
        <v>365723</v>
      </c>
      <c r="AT84" s="12" t="n">
        <f aca="false">[1]422排序!M94</f>
        <v>4354</v>
      </c>
      <c r="AU84" s="122" t="n">
        <v>153531</v>
      </c>
      <c r="AV84" s="122" t="n">
        <v>3253</v>
      </c>
      <c r="AW84" s="122" t="n">
        <v>20796</v>
      </c>
      <c r="AX84" s="122" t="n">
        <v>531</v>
      </c>
      <c r="AY84" s="122" t="n">
        <v>39181</v>
      </c>
      <c r="AZ84" s="122" t="n">
        <v>93554</v>
      </c>
      <c r="BA84" s="122" t="n">
        <v>5433</v>
      </c>
      <c r="BB84" s="122" t="n">
        <v>2352.11799775869</v>
      </c>
      <c r="BC84" s="122" t="n">
        <v>318.597845916393</v>
      </c>
      <c r="BD84" s="122" t="n">
        <v>463662</v>
      </c>
      <c r="BE84" s="122" t="n">
        <v>7103</v>
      </c>
      <c r="BF84" s="12" t="n">
        <f aca="false">[1]422排序!C77</f>
        <v>148291</v>
      </c>
      <c r="BG84" s="12" t="n">
        <f aca="false">[1]422排序!D77</f>
        <v>1638</v>
      </c>
      <c r="BH84" s="12" t="n">
        <f aca="false">[1]422排序!E77</f>
        <v>5033</v>
      </c>
      <c r="BI84" s="12" t="n">
        <f aca="false">[1]422排序!F77</f>
        <v>327</v>
      </c>
      <c r="BJ84" s="12" t="n">
        <f aca="false">[1]422排序!G77</f>
        <v>95200</v>
      </c>
      <c r="BK84" s="12" t="n">
        <f aca="false">[1]422排序!H77</f>
        <v>48058</v>
      </c>
      <c r="BL84" s="12" t="n">
        <f aca="false">[1]422排序!I77</f>
        <v>2889</v>
      </c>
      <c r="BM84" s="12" t="n">
        <f aca="false">[1]422排序!J77</f>
        <v>1770</v>
      </c>
      <c r="BN84" s="12" t="n">
        <f aca="false">[1]422排序!K77</f>
        <v>60</v>
      </c>
      <c r="BO84" s="12" t="n">
        <f aca="false">[1]422排序!L77</f>
        <v>1728357</v>
      </c>
      <c r="BP84" s="12" t="n">
        <f aca="false">[1]422排序!M77</f>
        <v>20629</v>
      </c>
      <c r="BQ84" s="12" t="n">
        <f aca="false">[1]422排序!C180</f>
        <v>204178</v>
      </c>
      <c r="BR84" s="12" t="n">
        <f aca="false">[1]422排序!D180</f>
        <v>3968</v>
      </c>
      <c r="BS84" s="12" t="n">
        <f aca="false">[1]422排序!E180</f>
        <v>21282</v>
      </c>
      <c r="BT84" s="12" t="n">
        <f aca="false">[1]422排序!F180</f>
        <v>430</v>
      </c>
      <c r="BU84" s="12" t="n">
        <f aca="false">[1]422排序!G180</f>
        <v>82514</v>
      </c>
      <c r="BV84" s="12" t="n">
        <f aca="false">[1]422排序!H180</f>
        <v>100382</v>
      </c>
      <c r="BW84" s="12" t="n">
        <f aca="false">[1]422排序!I180</f>
        <v>7705</v>
      </c>
      <c r="BX84" s="12" t="n">
        <f aca="false">[1]422排序!J180</f>
        <v>4367</v>
      </c>
      <c r="BY84" s="12" t="n">
        <f aca="false">[1]422排序!K180</f>
        <v>455</v>
      </c>
      <c r="BZ84" s="12" t="n">
        <f aca="false">[1]422排序!L180</f>
        <v>930230</v>
      </c>
      <c r="CA84" s="12" t="n">
        <f aca="false">[1]422排序!M180</f>
        <v>19896</v>
      </c>
      <c r="CB84" s="12" t="n">
        <v>11119</v>
      </c>
      <c r="CC84" s="12" t="n">
        <v>368</v>
      </c>
      <c r="CD84" s="12" t="n">
        <v>263</v>
      </c>
      <c r="CE84" s="12" t="n">
        <v>10</v>
      </c>
      <c r="CF84" s="12" t="n">
        <v>1239</v>
      </c>
      <c r="CG84" s="12" t="n">
        <v>9617</v>
      </c>
      <c r="CH84" s="12" t="n">
        <v>217</v>
      </c>
      <c r="CI84" s="12" t="n">
        <v>88</v>
      </c>
      <c r="CJ84" s="12" t="n">
        <v>2</v>
      </c>
      <c r="CK84" s="12" t="n">
        <v>116725</v>
      </c>
      <c r="CL84" s="12" t="n">
        <v>923</v>
      </c>
      <c r="CM84" s="12" t="n">
        <f aca="false">[1]422排序!C202</f>
        <v>815892</v>
      </c>
      <c r="CN84" s="12" t="n">
        <f aca="false">[1]422排序!D202</f>
        <v>27202</v>
      </c>
      <c r="CO84" s="12" t="n">
        <f aca="false">[1]422排序!E202</f>
        <v>45126</v>
      </c>
      <c r="CP84" s="12" t="n">
        <f aca="false">[1]422排序!F202</f>
        <v>2863</v>
      </c>
      <c r="CQ84" s="12" t="n">
        <f aca="false">[1]422排序!G202</f>
        <v>82620</v>
      </c>
      <c r="CR84" s="12" t="n">
        <f aca="false">[1]422排序!H202</f>
        <v>688146</v>
      </c>
      <c r="CS84" s="12" t="n">
        <f aca="false">[1]422排序!I202</f>
        <v>14016</v>
      </c>
      <c r="CT84" s="12" t="n">
        <f aca="false">[1]422排序!J202</f>
        <v>2465</v>
      </c>
      <c r="CU84" s="12" t="n">
        <f aca="false">[1]422排序!K202</f>
        <v>136</v>
      </c>
      <c r="CV84" s="12" t="n">
        <f aca="false">[1]422排序!L202</f>
        <v>4174472</v>
      </c>
      <c r="CW84" s="12" t="n">
        <f aca="false">[1]422排序!M202</f>
        <v>12612</v>
      </c>
      <c r="CX84" s="12" t="n">
        <f aca="false">[1]422排序!C187</f>
        <v>28063</v>
      </c>
      <c r="CY84" s="12" t="n">
        <f aca="false">[1]422排序!D187</f>
        <v>119</v>
      </c>
      <c r="CZ84" s="12" t="n">
        <f aca="false">[1]422排序!E187</f>
        <v>1478</v>
      </c>
      <c r="DA84" s="12" t="n">
        <f aca="false">[1]422排序!F187</f>
        <v>49</v>
      </c>
      <c r="DB84" s="12" t="n">
        <f aca="false">[1]422排序!G187</f>
        <v>19400</v>
      </c>
      <c r="DC84" s="12" t="n">
        <f aca="false">[1]422排序!H187</f>
        <v>7185</v>
      </c>
      <c r="DD84" s="12" t="n">
        <f aca="false">[1]422排序!I187</f>
        <v>386</v>
      </c>
      <c r="DE84" s="12" t="n">
        <f aca="false">[1]422排序!J187</f>
        <v>3243</v>
      </c>
      <c r="DF84" s="12" t="n">
        <f aca="false">[1]422排序!K187</f>
        <v>171</v>
      </c>
      <c r="DG84" s="12" t="n">
        <f aca="false">[1]422排序!L187</f>
        <v>227554</v>
      </c>
      <c r="DH84" s="12" t="n">
        <f aca="false">[1]422排序!M187</f>
        <v>26293</v>
      </c>
      <c r="DI84" s="12" t="n">
        <f aca="false">[1]422排序!C199</f>
        <v>129044</v>
      </c>
      <c r="DJ84" s="12" t="n">
        <f aca="false">[1]422排序!D199</f>
        <v>4301</v>
      </c>
      <c r="DK84" s="12" t="n">
        <f aca="false">[1]422排序!E199</f>
        <v>17337</v>
      </c>
      <c r="DL84" s="12" t="n">
        <f aca="false">[1]422排序!F199</f>
        <v>828</v>
      </c>
      <c r="DM84" s="12" t="str">
        <f aca="false">[1]422排序!G199</f>
        <v>N/A</v>
      </c>
      <c r="DN84" s="12" t="n">
        <f aca="false">[1]422排序!H199</f>
        <v>111363</v>
      </c>
      <c r="DO84" s="12" t="n">
        <f aca="false">[1]422排序!I199</f>
        <v>1559</v>
      </c>
      <c r="DP84" s="12" t="n">
        <f aca="false">[1]422排序!J199</f>
        <v>1901</v>
      </c>
      <c r="DQ84" s="12" t="n">
        <f aca="false">[1]422排序!K199</f>
        <v>255</v>
      </c>
      <c r="DR84" s="12" t="n">
        <f aca="false">[1]422排序!L199</f>
        <v>535342</v>
      </c>
      <c r="DS84" s="12" t="n">
        <f aca="false">[1]422排序!M199</f>
        <v>7886</v>
      </c>
      <c r="DT84" s="12" t="n">
        <f aca="false">[1]422排序!C186</f>
        <v>15322</v>
      </c>
      <c r="DU84" s="12" t="n">
        <f aca="false">[1]422排序!D186</f>
        <v>545</v>
      </c>
      <c r="DV84" s="12" t="n">
        <f aca="false">[1]422排序!E186</f>
        <v>1765</v>
      </c>
      <c r="DW84" s="12" t="n">
        <f aca="false">[1]422排序!F186</f>
        <v>185</v>
      </c>
      <c r="DX84" s="12" t="n">
        <f aca="false">[1]422排序!G186</f>
        <v>550</v>
      </c>
      <c r="DY84" s="12" t="n">
        <f aca="false">[1]422排序!H186</f>
        <v>13007</v>
      </c>
      <c r="DZ84" s="12" t="n">
        <f aca="false">[1]422排序!I186</f>
        <v>515</v>
      </c>
      <c r="EA84" s="12" t="n">
        <f aca="false">[1]422排序!J186</f>
        <v>1517</v>
      </c>
      <c r="EB84" s="12" t="n">
        <f aca="false">[1]422排序!K186</f>
        <v>175</v>
      </c>
      <c r="EC84" s="12" t="n">
        <f aca="false">[1]422排序!L186</f>
        <v>94500</v>
      </c>
      <c r="ED84" s="12" t="n">
        <f aca="false">[1]422排序!M186</f>
        <v>9357</v>
      </c>
      <c r="EE84" s="12" t="n">
        <f aca="false">[1]422排序!C138</f>
        <v>34134</v>
      </c>
      <c r="EF84" s="12" t="n">
        <f aca="false">[1]422排序!D138</f>
        <v>729</v>
      </c>
      <c r="EG84" s="12" t="n">
        <f aca="false">[1]422排序!E138</f>
        <v>3916</v>
      </c>
      <c r="EH84" s="12" t="n">
        <f aca="false">[1]422排序!F138</f>
        <v>165</v>
      </c>
      <c r="EI84" s="12" t="str">
        <f aca="false">[1]422排序!G138</f>
        <v>N/A</v>
      </c>
      <c r="EJ84" s="12" t="n">
        <f aca="false">[1]422排序!H138</f>
        <v>29968</v>
      </c>
      <c r="EK84" s="12" t="n">
        <f aca="false">[1]422排序!I138</f>
        <v>1087</v>
      </c>
      <c r="EL84" s="12" t="n">
        <f aca="false">[1]422排序!J138</f>
        <v>1992</v>
      </c>
      <c r="EM84" s="12" t="n">
        <f aca="false">[1]422排序!K138</f>
        <v>229</v>
      </c>
      <c r="EN84" s="12" t="n">
        <f aca="false">[1]422排序!L138</f>
        <v>171415</v>
      </c>
      <c r="EO84" s="12" t="n">
        <f aca="false">[1]422排序!M138</f>
        <v>10004</v>
      </c>
      <c r="EP84" s="12" t="n">
        <f aca="false">[1]422排序!C145</f>
        <v>7191</v>
      </c>
      <c r="EQ84" s="12" t="n">
        <f aca="false">[1]422排序!D145</f>
        <v>64</v>
      </c>
      <c r="ER84" s="12" t="n">
        <f aca="false">[1]422排序!E145</f>
        <v>182</v>
      </c>
      <c r="ES84" s="12" t="n">
        <f aca="false">[1]422排序!F145</f>
        <v>1</v>
      </c>
      <c r="ET84" s="12" t="n">
        <f aca="false">[1]422排序!G145</f>
        <v>32</v>
      </c>
      <c r="EU84" s="12" t="n">
        <f aca="false">[1]422排序!H145</f>
        <v>6977</v>
      </c>
      <c r="EV84" s="12" t="n">
        <f aca="false">[1]422排序!I145</f>
        <v>58</v>
      </c>
      <c r="EW84" s="12" t="n">
        <f aca="false">[1]422排序!J145</f>
        <v>1326</v>
      </c>
      <c r="EX84" s="12" t="n">
        <f aca="false">[1]422排序!K145</f>
        <v>34</v>
      </c>
      <c r="EY84" s="12" t="n">
        <f aca="false">[1]422排序!L145</f>
        <v>145279</v>
      </c>
      <c r="EZ84" s="12" t="n">
        <f aca="false">[1]422排序!M145</f>
        <v>26798</v>
      </c>
      <c r="FA84" s="12" t="n">
        <f aca="false">[1]422排序!C53</f>
        <v>7695</v>
      </c>
      <c r="FB84" s="12" t="n">
        <f aca="false">[1]422排序!D53</f>
        <v>180</v>
      </c>
      <c r="FC84" s="12" t="n">
        <f aca="false">[1]422排序!E53</f>
        <v>370</v>
      </c>
      <c r="FD84" s="12" t="n">
        <f aca="false">[1]422排序!F53</f>
        <v>6</v>
      </c>
      <c r="FE84" s="12" t="n">
        <f aca="false">[1]422排序!G53</f>
        <v>4700</v>
      </c>
      <c r="FF84" s="12" t="n">
        <f aca="false">[1]422排序!H53</f>
        <v>2625</v>
      </c>
      <c r="FG84" s="12" t="n">
        <f aca="false">[1]422排序!I53</f>
        <v>81</v>
      </c>
      <c r="FH84" s="12" t="n">
        <f aca="false">[1]422排序!J53</f>
        <v>1329</v>
      </c>
      <c r="FI84" s="12" t="n">
        <f aca="false">[1]422排序!K53</f>
        <v>64</v>
      </c>
      <c r="FJ84" s="12" t="n">
        <f aca="false">[1]422排序!L53</f>
        <v>100543</v>
      </c>
      <c r="FK84" s="12" t="n">
        <f aca="false">[1]422排序!M53</f>
        <v>17358</v>
      </c>
      <c r="FL84" s="12" t="n">
        <f aca="false">[1]422排序!C20</f>
        <v>40956</v>
      </c>
      <c r="FM84" s="12" t="n">
        <f aca="false">[1]422排序!D20</f>
        <v>973</v>
      </c>
      <c r="FN84" s="12" t="n">
        <f aca="false">[1]422排序!E20</f>
        <v>5998</v>
      </c>
      <c r="FO84" s="12" t="n">
        <f aca="false">[1]422排序!F20</f>
        <v>170</v>
      </c>
      <c r="FP84" s="12" t="n">
        <f aca="false">[1]422排序!G20</f>
        <v>9002</v>
      </c>
      <c r="FQ84" s="12" t="n">
        <f aca="false">[1]422排序!H20</f>
        <v>25956</v>
      </c>
      <c r="FR84" s="12" t="n">
        <f aca="false">[1]422排序!I20</f>
        <v>1079</v>
      </c>
      <c r="FS84" s="12" t="n">
        <f aca="false">[1]422排序!J20</f>
        <v>3534</v>
      </c>
      <c r="FT84" s="12" t="n">
        <f aca="false">[1]422排序!K20</f>
        <v>518</v>
      </c>
      <c r="FU84" s="12" t="n">
        <f aca="false">[1]422排序!L20</f>
        <v>167110</v>
      </c>
      <c r="FV84" s="12" t="n">
        <f aca="false">[1]422排序!M20</f>
        <v>14419</v>
      </c>
      <c r="FW84" s="12" t="n">
        <f aca="false">[1]422排序!C13</f>
        <v>14873</v>
      </c>
      <c r="FX84" s="12" t="n">
        <f aca="false">[1]422排序!D13</f>
        <v>78</v>
      </c>
      <c r="FY84" s="12" t="n">
        <f aca="false">[1]422排序!E13</f>
        <v>491</v>
      </c>
      <c r="FZ84" s="12" t="n">
        <f aca="false">[1]422排序!F13</f>
        <v>21</v>
      </c>
      <c r="GA84" s="12" t="n">
        <f aca="false">[1]422排序!G13</f>
        <v>10971</v>
      </c>
      <c r="GB84" s="12" t="n">
        <f aca="false">[1]422排序!H13</f>
        <v>3411</v>
      </c>
      <c r="GC84" s="12" t="n">
        <f aca="false">[1]422排序!I13</f>
        <v>196</v>
      </c>
      <c r="GD84" s="12" t="n">
        <f aca="false">[1]422排序!J13</f>
        <v>1651</v>
      </c>
      <c r="GE84" s="12" t="n">
        <f aca="false">[1]422排序!K13</f>
        <v>55</v>
      </c>
      <c r="GF84" s="12" t="n">
        <f aca="false">[1]422排序!L13</f>
        <v>189018</v>
      </c>
      <c r="GG84" s="12" t="n">
        <f aca="false">[1]422排序!M13</f>
        <v>20987</v>
      </c>
      <c r="GH84" s="12" t="n">
        <f aca="false">[1]422排序!C156</f>
        <v>6533</v>
      </c>
      <c r="GI84" s="12" t="n">
        <f aca="false">[1]422排序!D156</f>
        <v>518</v>
      </c>
      <c r="GJ84" s="12" t="n">
        <f aca="false">[1]422排序!E156</f>
        <v>9</v>
      </c>
      <c r="GK84" s="12" t="n">
        <f aca="false">[1]422排序!F156</f>
        <v>0</v>
      </c>
      <c r="GL84" s="12" t="n">
        <f aca="false">[1]422排序!G156</f>
        <v>614</v>
      </c>
      <c r="GM84" s="12" t="n">
        <f aca="false">[1]422排序!H156</f>
        <v>5910</v>
      </c>
      <c r="GN84" s="12" t="n">
        <f aca="false">[1]422排序!I156</f>
        <v>37</v>
      </c>
      <c r="GO84" s="12" t="n">
        <f aca="false">[1]422排序!J156</f>
        <v>2268</v>
      </c>
      <c r="GP84" s="12" t="n">
        <f aca="false">[1]422排序!K156</f>
        <v>3</v>
      </c>
      <c r="GQ84" s="12" t="n">
        <f aca="false">[1]422排序!L156</f>
        <v>66725</v>
      </c>
      <c r="GR84" s="12" t="n">
        <f aca="false">[1]422排序!M156</f>
        <v>23160</v>
      </c>
      <c r="GS84" s="12" t="n">
        <f aca="false">[1]422排序!C16</f>
        <v>1973</v>
      </c>
      <c r="GT84" s="12" t="n">
        <f aca="false">[1]422排序!D16</f>
        <v>66</v>
      </c>
      <c r="GU84" s="12" t="n">
        <f aca="false">[1]422排序!E16</f>
        <v>7</v>
      </c>
      <c r="GV84" s="12" t="n">
        <f aca="false">[1]422排序!F16</f>
        <v>0</v>
      </c>
      <c r="GW84" s="12" t="n">
        <f aca="false">[1]422排序!G16</f>
        <v>784</v>
      </c>
      <c r="GX84" s="12" t="n">
        <f aca="false">[1]422排序!H16</f>
        <v>1182</v>
      </c>
      <c r="GY84" s="12" t="n">
        <f aca="false">[1]422排序!I16</f>
        <v>2</v>
      </c>
      <c r="GZ84" s="12" t="n">
        <f aca="false">[1]422排序!J16</f>
        <v>1160</v>
      </c>
      <c r="HA84" s="12" t="n">
        <f aca="false">[1]422排序!K16</f>
        <v>4</v>
      </c>
      <c r="HB84" s="12" t="n">
        <f aca="false">[1]422排序!L16</f>
        <v>94380</v>
      </c>
      <c r="HC84" s="12" t="n">
        <f aca="false">[1]422排序!M16</f>
        <v>55466</v>
      </c>
      <c r="HD84" s="12" t="n">
        <f aca="false">[1]422排序!C173</f>
        <v>9125</v>
      </c>
      <c r="HE84" s="12" t="n">
        <f aca="false">[1]422排序!D173</f>
        <v>1111</v>
      </c>
      <c r="HF84" s="12" t="n">
        <f aca="false">[1]422排序!E173</f>
        <v>11</v>
      </c>
      <c r="HG84" s="12" t="n">
        <f aca="false">[1]422排序!F173</f>
        <v>0</v>
      </c>
      <c r="HH84" s="12" t="n">
        <f aca="false">[1]422排序!G173</f>
        <v>839</v>
      </c>
      <c r="HI84" s="12" t="n">
        <f aca="false">[1]422排序!H173</f>
        <v>8275</v>
      </c>
      <c r="HJ84" s="12" t="n">
        <f aca="false">[1]422排序!I173</f>
        <v>23</v>
      </c>
      <c r="HK84" s="12" t="n">
        <f aca="false">[1]422排序!J173</f>
        <v>1560</v>
      </c>
      <c r="HL84" s="12" t="n">
        <f aca="false">[1]422排序!K173</f>
        <v>2</v>
      </c>
      <c r="HM84" s="12" t="n">
        <f aca="false">[1]422排序!L173</f>
        <v>94796</v>
      </c>
      <c r="HN84" s="12" t="n">
        <f aca="false">[1]422排序!M173</f>
        <v>16203</v>
      </c>
      <c r="HO84" s="12" t="n">
        <f aca="false">[1]422排序!C118</f>
        <v>5482</v>
      </c>
      <c r="HP84" s="12" t="n">
        <f aca="false">[1]422排序!D118</f>
        <v>57</v>
      </c>
      <c r="HQ84" s="12" t="n">
        <f aca="false">[1]422排序!E118</f>
        <v>92</v>
      </c>
      <c r="HR84" s="12" t="n">
        <f aca="false">[1]422排序!F118</f>
        <v>3</v>
      </c>
      <c r="HS84" s="12" t="n">
        <f aca="false">[1]422排序!G118</f>
        <v>3349</v>
      </c>
      <c r="HT84" s="12" t="n">
        <f aca="false">[1]422排序!H118</f>
        <v>2041</v>
      </c>
      <c r="HU84" s="12" t="n">
        <f aca="false">[1]422排序!I118</f>
        <v>43</v>
      </c>
      <c r="HV84" s="12" t="n">
        <f aca="false">[1]422排序!J118</f>
        <v>169</v>
      </c>
      <c r="HW84" s="12" t="n">
        <f aca="false">[1]422排序!K118</f>
        <v>3</v>
      </c>
      <c r="HX84" s="12" t="n">
        <f aca="false">[1]422排序!L118</f>
        <v>108216</v>
      </c>
      <c r="HY84" s="12" t="n">
        <f aca="false">[1]422排序!M118</f>
        <v>3344</v>
      </c>
      <c r="HZ84" s="118"/>
      <c r="IA84" s="82" t="n">
        <v>43943</v>
      </c>
      <c r="IB84" s="12" t="n">
        <f aca="false">[1]422排序!C154</f>
        <v>9856</v>
      </c>
      <c r="IC84" s="12" t="n">
        <f aca="false">[1]422排序!D154</f>
        <v>263</v>
      </c>
      <c r="ID84" s="12" t="n">
        <f aca="false">[1]422排序!E154</f>
        <v>401</v>
      </c>
      <c r="IE84" s="12" t="n">
        <f aca="false">[1]422排序!F154</f>
        <v>21</v>
      </c>
      <c r="IF84" s="12" t="n">
        <f aca="false">[1]422排序!G154</f>
        <v>1297</v>
      </c>
      <c r="IG84" s="12" t="n">
        <f aca="false">[1]422排序!H154</f>
        <v>8158</v>
      </c>
      <c r="IH84" s="12" t="n">
        <f aca="false">[1]422排序!I154</f>
        <v>160</v>
      </c>
      <c r="II84" s="12" t="n">
        <f aca="false">[1]422排序!J154</f>
        <v>260</v>
      </c>
      <c r="IJ84" s="12" t="n">
        <f aca="false">[1]422排序!K154</f>
        <v>11</v>
      </c>
      <c r="IK84" s="12" t="n">
        <f aca="false">[1]422排序!L154</f>
        <v>224355</v>
      </c>
      <c r="IL84" s="12" t="n">
        <f aca="false">[1]422排序!M154</f>
        <v>5928</v>
      </c>
      <c r="IM84" s="13" t="n">
        <f aca="false">[1]422排序!C43</f>
        <v>10832</v>
      </c>
      <c r="IN84" s="13" t="n">
        <f aca="false">[1]422排序!D43</f>
        <v>325</v>
      </c>
      <c r="IO84" s="13" t="n">
        <f aca="false">[1]422排序!E43</f>
        <v>147</v>
      </c>
      <c r="IP84" s="13" t="n">
        <f aca="false">[1]422排序!F43</f>
        <v>8</v>
      </c>
      <c r="IQ84" s="13" t="n">
        <f aca="false">[1]422排序!G43</f>
        <v>4969</v>
      </c>
      <c r="IR84" s="13" t="n">
        <f aca="false">[1]422排序!H43</f>
        <v>5716</v>
      </c>
      <c r="IS84" s="13" t="n">
        <f aca="false">[1]422排序!I43</f>
        <v>392</v>
      </c>
      <c r="IT84" s="13" t="n">
        <f aca="false">[1]422排序!J43</f>
        <v>567</v>
      </c>
      <c r="IU84" s="13" t="n">
        <f aca="false">[1]422排序!K43</f>
        <v>8</v>
      </c>
      <c r="IV84" s="13" t="n">
        <f aca="false">[1]422排序!L43</f>
        <v>122357</v>
      </c>
      <c r="IW84" s="13" t="n">
        <f aca="false">[1]422排序!M43</f>
        <v>6401</v>
      </c>
      <c r="IX84" s="13" t="n">
        <f aca="false">[1]422排序!C168</f>
        <v>11631</v>
      </c>
      <c r="IY84" s="13" t="n">
        <f aca="false">[1]422排序!D168</f>
        <v>1147</v>
      </c>
      <c r="IZ84" s="13" t="n">
        <f aca="false">[1]422排序!E168</f>
        <v>109</v>
      </c>
      <c r="JA84" s="13" t="n">
        <f aca="false">[1]422排序!F168</f>
        <v>6</v>
      </c>
      <c r="JB84" s="13" t="n">
        <f aca="false">[1]422排序!G168</f>
        <v>1640</v>
      </c>
      <c r="JC84" s="13" t="n">
        <f aca="false">[1]422排序!H168</f>
        <v>9882</v>
      </c>
      <c r="JD84" s="13" t="n">
        <f aca="false">[1]422排序!I168</f>
        <v>81</v>
      </c>
      <c r="JE84" s="13" t="n">
        <f aca="false">[1]422排序!J168</f>
        <v>334</v>
      </c>
      <c r="JF84" s="13" t="n">
        <f aca="false">[1]422排序!K168</f>
        <v>3</v>
      </c>
      <c r="JG84" s="13" t="n">
        <f aca="false">[1]422排序!L168</f>
        <v>500000</v>
      </c>
      <c r="JH84" s="13" t="n">
        <f aca="false">[1]422排序!M168</f>
        <v>14362</v>
      </c>
      <c r="JI84" s="13" t="n">
        <f aca="false">[1]422排序!C93</f>
        <v>7135</v>
      </c>
      <c r="JJ84" s="13" t="n">
        <f aca="false">[1]422排序!D93</f>
        <v>375</v>
      </c>
      <c r="JK84" s="13" t="n">
        <f aca="false">[1]422排序!E93</f>
        <v>616</v>
      </c>
      <c r="JL84" s="13" t="n">
        <f aca="false">[1]422排序!F93</f>
        <v>26</v>
      </c>
      <c r="JM84" s="13" t="n">
        <f aca="false">[1]422排序!G93</f>
        <v>842</v>
      </c>
      <c r="JN84" s="13" t="n">
        <f aca="false">[1]422排序!H93</f>
        <v>5677</v>
      </c>
      <c r="JO84" s="13" t="n">
        <f aca="false">[1]422排序!I93</f>
        <v>0</v>
      </c>
      <c r="JP84" s="13" t="n">
        <f aca="false">[1]422排序!J93</f>
        <v>26</v>
      </c>
      <c r="JQ84" s="13" t="n">
        <f aca="false">[1]422排序!K93</f>
        <v>2</v>
      </c>
      <c r="JR84" s="13" t="n">
        <f aca="false">[1]422排序!L93</f>
        <v>50370</v>
      </c>
      <c r="JS84" s="13" t="n">
        <f aca="false">[1]422排序!M93</f>
        <v>184</v>
      </c>
      <c r="JT84" s="13" t="n">
        <f aca="false">[1]422排序!C92</f>
        <v>20080</v>
      </c>
      <c r="JU84" s="13" t="n">
        <f aca="false">[1]422排序!D92</f>
        <v>1541</v>
      </c>
      <c r="JV84" s="13" t="n">
        <f aca="false">[1]422排序!E92</f>
        <v>645</v>
      </c>
      <c r="JW84" s="13" t="n">
        <f aca="false">[1]422排序!F92</f>
        <v>53</v>
      </c>
      <c r="JX84" s="13" t="n">
        <f aca="false">[1]422排序!G92</f>
        <v>3975</v>
      </c>
      <c r="JY84" s="13" t="n">
        <f aca="false">[1]422排序!H92</f>
        <v>15460</v>
      </c>
      <c r="JZ84" s="13" t="n">
        <f aca="false">[1]422排序!I92</f>
        <v>0</v>
      </c>
      <c r="KA84" s="13" t="n">
        <f aca="false">[1]422排序!J92</f>
        <v>15</v>
      </c>
      <c r="KB84" s="124" t="n">
        <f aca="false">[1]422排序!K92</f>
        <v>0.5</v>
      </c>
      <c r="KC84" s="13" t="n">
        <f aca="false">[1]422排序!L92</f>
        <v>447812</v>
      </c>
      <c r="KD84" s="13" t="n">
        <f aca="false">[1]422排序!M92</f>
        <v>325</v>
      </c>
      <c r="KE84" s="13" t="n">
        <f aca="false">[1]422排序!C152</f>
        <v>17837</v>
      </c>
      <c r="KF84" s="13" t="n">
        <f aca="false">[1]422排序!D152</f>
        <v>1512</v>
      </c>
      <c r="KG84" s="13" t="n">
        <f aca="false">[1]422排序!E152</f>
        <v>484</v>
      </c>
      <c r="KH84" s="13" t="n">
        <f aca="false">[1]422排序!F152</f>
        <v>39</v>
      </c>
      <c r="KI84" s="13" t="n">
        <f aca="false">[1]422排序!G152</f>
        <v>6982</v>
      </c>
      <c r="KJ84" s="13" t="n">
        <f aca="false">[1]422排序!H152</f>
        <v>10371</v>
      </c>
      <c r="KK84" s="13" t="n">
        <f aca="false">[1]422排序!I152</f>
        <v>380</v>
      </c>
      <c r="KL84" s="13" t="n">
        <f aca="false">[1]422排序!J152</f>
        <v>541</v>
      </c>
      <c r="KM84" s="13" t="n">
        <f aca="false">[1]422排序!K152</f>
        <v>15</v>
      </c>
      <c r="KN84" s="13" t="n">
        <f aca="false">[1]422排序!L152</f>
        <v>155724</v>
      </c>
      <c r="KO84" s="13" t="n">
        <f aca="false">[1]422排序!M152</f>
        <v>4723</v>
      </c>
      <c r="KP84" s="13" t="n">
        <f aca="false">[1]422排序!C153</f>
        <v>6599</v>
      </c>
      <c r="KQ84" s="13" t="n">
        <f aca="false">[1]422排序!D153</f>
        <v>140</v>
      </c>
      <c r="KR84" s="13" t="n">
        <f aca="false">[1]422排序!E153</f>
        <v>437</v>
      </c>
      <c r="KS84" s="13" t="n">
        <f aca="false">[1]422排序!F153</f>
        <v>9</v>
      </c>
      <c r="KT84" s="13" t="n">
        <f aca="false">[1]422排序!G153</f>
        <v>654</v>
      </c>
      <c r="KU84" s="13" t="n">
        <f aca="false">[1]422排序!H153</f>
        <v>5508</v>
      </c>
      <c r="KV84" s="13" t="n">
        <f aca="false">[1]422排序!I153</f>
        <v>1</v>
      </c>
      <c r="KW84" s="13" t="n">
        <f aca="false">[1]422排序!J153</f>
        <v>60</v>
      </c>
      <c r="KX84" s="13" t="n">
        <f aca="false">[1]422排序!K153</f>
        <v>4</v>
      </c>
      <c r="KY84" s="13" t="n">
        <f aca="false">[1]422排序!L153</f>
        <v>64845</v>
      </c>
      <c r="KZ84" s="13" t="n">
        <f aca="false">[1]422排序!M153</f>
        <v>592</v>
      </c>
      <c r="LA84" s="13" t="n">
        <f aca="false">[1]422排序!C159</f>
        <v>52763</v>
      </c>
      <c r="LB84" s="13" t="n">
        <f aca="false">[1]422排序!D159</f>
        <v>5642</v>
      </c>
      <c r="LC84" s="13" t="n">
        <f aca="false">[1]422排序!E159</f>
        <v>456</v>
      </c>
      <c r="LD84" s="13" t="n">
        <f aca="false">[1]422排序!F159</f>
        <v>51</v>
      </c>
      <c r="LE84" s="13" t="n">
        <f aca="false">[1]422排序!G159</f>
        <v>3873</v>
      </c>
      <c r="LF84" s="13" t="n">
        <f aca="false">[1]422排序!H159</f>
        <v>48434</v>
      </c>
      <c r="LG84" s="13" t="n">
        <f aca="false">[1]422排序!I159</f>
        <v>700</v>
      </c>
      <c r="LH84" s="13" t="n">
        <f aca="false">[1]422排序!J159</f>
        <v>362</v>
      </c>
      <c r="LI84" s="13" t="n">
        <f aca="false">[1]422排序!K159</f>
        <v>3</v>
      </c>
      <c r="LJ84" s="13" t="n">
        <f aca="false">[1]422排序!L159</f>
        <v>2142604</v>
      </c>
      <c r="LK84" s="13" t="n">
        <f aca="false">[1]422排序!M159</f>
        <v>14682</v>
      </c>
      <c r="LL84" s="125" t="n">
        <f aca="false">[1]422排序!C147</f>
        <v>9565</v>
      </c>
      <c r="LM84" s="125" t="n">
        <f aca="false">[1]422排序!D147</f>
        <v>1147</v>
      </c>
      <c r="LN84" s="125" t="n">
        <f aca="false">[1]422排序!E147</f>
        <v>201</v>
      </c>
      <c r="LO84" s="125" t="n">
        <f aca="false">[1]422排序!F147</f>
        <v>25</v>
      </c>
      <c r="LP84" s="125" t="n">
        <f aca="false">[1]422排序!G147</f>
        <v>2073</v>
      </c>
      <c r="LQ84" s="125" t="n">
        <f aca="false">[1]422排序!H147</f>
        <v>7291</v>
      </c>
      <c r="LR84" s="125" t="n">
        <f aca="false">[1]422排序!I147</f>
        <v>46</v>
      </c>
      <c r="LS84" s="125" t="n">
        <f aca="false">[1]422排序!J147</f>
        <v>43</v>
      </c>
      <c r="LT84" s="125" t="n">
        <f aca="false">[1]422排序!K147</f>
        <v>0.9</v>
      </c>
      <c r="LU84" s="125" t="n">
        <f aca="false">[1]422排序!L147</f>
        <v>111806</v>
      </c>
      <c r="LV84" s="125" t="n">
        <f aca="false">[1]422排序!M147</f>
        <v>506</v>
      </c>
      <c r="LW84" s="13" t="n">
        <f aca="false">[1]422排序!C129</f>
        <v>34</v>
      </c>
      <c r="LX84" s="13" t="n">
        <f aca="false">[1]422排序!D129</f>
        <v>1</v>
      </c>
      <c r="LY84" s="13" t="n">
        <f aca="false">[1]422排序!E129</f>
        <v>0</v>
      </c>
      <c r="LZ84" s="13" t="n">
        <f aca="false">[1]422排序!F129</f>
        <v>0</v>
      </c>
      <c r="MA84" s="13" t="n">
        <f aca="false">[1]422排序!G129</f>
        <v>8</v>
      </c>
      <c r="MB84" s="13" t="n">
        <f aca="false">[1]422排序!H129</f>
        <v>26</v>
      </c>
      <c r="MC84" s="13" t="n">
        <f aca="false">[1]422排序!I129</f>
        <v>0</v>
      </c>
      <c r="MD84" s="13" t="n">
        <f aca="false">[1]422排序!J129</f>
        <v>10</v>
      </c>
      <c r="ME84" s="13" t="n">
        <f aca="false">[1]422排序!K129</f>
        <v>0</v>
      </c>
      <c r="MF84" s="13" t="n">
        <f aca="false">[1]422排序!L129</f>
        <v>6800</v>
      </c>
      <c r="MG84" s="13" t="n">
        <f aca="false">[1]422排序!M129</f>
        <v>2074</v>
      </c>
      <c r="MH84" s="13" t="n">
        <f aca="false">[1]422排序!C135</f>
        <v>121</v>
      </c>
      <c r="MI84" s="13" t="n">
        <f aca="false">[1]422排序!D135</f>
        <v>4</v>
      </c>
      <c r="MJ84" s="13" t="n">
        <f aca="false">[1]422排序!E135</f>
        <v>5</v>
      </c>
      <c r="MK84" s="13" t="n">
        <f aca="false">[1]422排序!F135</f>
        <v>0</v>
      </c>
      <c r="ML84" s="13" t="n">
        <f aca="false">[1]422排序!G135</f>
        <v>7</v>
      </c>
      <c r="MM84" s="13" t="n">
        <f aca="false">[1]422排序!H135</f>
        <v>109</v>
      </c>
      <c r="MN84" s="13" t="n">
        <f aca="false">[1]422排序!I135</f>
        <v>0</v>
      </c>
      <c r="MO84" s="13" t="n">
        <f aca="false">[1]422排序!J135</f>
        <v>2</v>
      </c>
      <c r="MP84" s="6" t="n">
        <f aca="false">[1]422排序!K135</f>
        <v>0.09</v>
      </c>
      <c r="MQ84" s="13" t="n">
        <f aca="false">[1]422排序!L135</f>
        <v>5198</v>
      </c>
      <c r="MR84" s="13" t="n">
        <f aca="false">[1]422排序!M135</f>
        <v>96</v>
      </c>
      <c r="MS84" s="13" t="n">
        <f aca="false">[1]422排序!C190</f>
        <v>2811</v>
      </c>
      <c r="MT84" s="13" t="n">
        <f aca="false">[1]422排序!D190</f>
        <v>19</v>
      </c>
      <c r="MU84" s="13" t="n">
        <f aca="false">[1]422排序!E190</f>
        <v>48</v>
      </c>
      <c r="MV84" s="13" t="n">
        <f aca="false">[1]422排序!F190</f>
        <v>1</v>
      </c>
      <c r="MW84" s="13" t="n">
        <f aca="false">[1]422排序!G190</f>
        <v>2108</v>
      </c>
      <c r="MX84" s="13" t="n">
        <f aca="false">[1]422排序!H190</f>
        <v>655</v>
      </c>
      <c r="MY84" s="13" t="n">
        <f aca="false">[1]422排序!I190</f>
        <v>61</v>
      </c>
      <c r="MZ84" s="13" t="n">
        <f aca="false">[1]422排序!J190</f>
        <v>40</v>
      </c>
      <c r="NA84" s="13" t="n">
        <f aca="false">[1]422排序!K190</f>
        <v>0.7</v>
      </c>
      <c r="NB84" s="13" t="n">
        <f aca="false">[1]422排序!L190</f>
        <v>142589</v>
      </c>
      <c r="NC84" s="13" t="n">
        <f aca="false">[1]422排序!M190</f>
        <v>2043</v>
      </c>
      <c r="ND84" s="13" t="n">
        <f aca="false">[1]422排序!C108</f>
        <v>19</v>
      </c>
      <c r="NE84" s="13" t="n">
        <f aca="false">[1]422排序!D108</f>
        <v>0</v>
      </c>
      <c r="NF84" s="13" t="n">
        <f aca="false">[1]422排序!E108</f>
        <v>0</v>
      </c>
      <c r="NG84" s="13" t="n">
        <f aca="false">[1]422排序!F108</f>
        <v>0</v>
      </c>
      <c r="NH84" s="13" t="n">
        <f aca="false">[1]422排序!G108</f>
        <v>2</v>
      </c>
      <c r="NI84" s="13" t="n">
        <f aca="false">[1]422排序!H108</f>
        <v>17</v>
      </c>
      <c r="NJ84" s="13" t="n">
        <f aca="false">[1]422排序!I108</f>
        <v>0</v>
      </c>
      <c r="NK84" s="13" t="n">
        <f aca="false">[1]422排序!J108</f>
        <v>3</v>
      </c>
      <c r="NL84" s="13" t="n">
        <f aca="false">[1]422排序!K108</f>
        <v>0</v>
      </c>
      <c r="NM84" s="13" t="n">
        <f aca="false">[1]422排序!L108</f>
        <v>1349</v>
      </c>
      <c r="NN84" s="13" t="n">
        <f aca="false">[1]422排序!M108</f>
        <v>185</v>
      </c>
      <c r="NO84" s="13" t="n">
        <f aca="false">[1]422排序!C35</f>
        <v>122</v>
      </c>
      <c r="NP84" s="13" t="n">
        <f aca="false">[1]422排序!D35</f>
        <v>0</v>
      </c>
      <c r="NQ84" s="13" t="n">
        <f aca="false">[1]422排序!E35</f>
        <v>0</v>
      </c>
      <c r="NR84" s="13" t="n">
        <f aca="false">[1]422排序!F35</f>
        <v>0</v>
      </c>
      <c r="NS84" s="13" t="n">
        <f aca="false">[1]422排序!G35</f>
        <v>110</v>
      </c>
      <c r="NT84" s="13" t="n">
        <f aca="false">[1]422排序!H35</f>
        <v>12</v>
      </c>
      <c r="NU84" s="13" t="n">
        <f aca="false">[1]422排序!I35</f>
        <v>1</v>
      </c>
      <c r="NV84" s="13" t="n">
        <f aca="false">[1]422排序!J35</f>
        <v>7</v>
      </c>
      <c r="NW84" s="13" t="n">
        <f aca="false">[1]422排序!K35</f>
        <v>0</v>
      </c>
      <c r="NX84" s="13" t="n">
        <f aca="false">[1]422排序!L35</f>
        <v>5768</v>
      </c>
      <c r="NY84" s="13" t="n">
        <f aca="false">[1]422排序!M35</f>
        <v>345</v>
      </c>
      <c r="NZ84" s="13" t="n">
        <f aca="false">[1]422排序!C206</f>
        <v>268</v>
      </c>
      <c r="OA84" s="13" t="n">
        <f aca="false">[1]422排序!D206</f>
        <v>0</v>
      </c>
      <c r="OB84" s="13" t="n">
        <f aca="false">[1]422排序!E206</f>
        <v>0</v>
      </c>
      <c r="OC84" s="13" t="n">
        <f aca="false">[1]422排序!F206</f>
        <v>0</v>
      </c>
      <c r="OD84" s="13" t="n">
        <f aca="false">[1]422排序!G206</f>
        <v>216</v>
      </c>
      <c r="OE84" s="13" t="n">
        <f aca="false">[1]422排序!H206</f>
        <v>52</v>
      </c>
      <c r="OF84" s="13" t="n">
        <f aca="false">[1]422排序!I206</f>
        <v>8</v>
      </c>
      <c r="OG84" s="13" t="n">
        <f aca="false">[1]422排序!J206</f>
        <v>3</v>
      </c>
      <c r="OH84" s="13" t="n">
        <f aca="false">[1]422排序!K206</f>
        <v>0</v>
      </c>
      <c r="OI84" s="13" t="n">
        <f aca="false">[1]422排序!L206</f>
        <v>206253</v>
      </c>
      <c r="OJ84" s="13" t="n">
        <f aca="false">[1]422排序!M206</f>
        <v>2119</v>
      </c>
      <c r="OK84" s="13" t="n">
        <f aca="false">[1]422排序!C30</f>
        <v>138</v>
      </c>
      <c r="OL84" s="13" t="n">
        <f aca="false">[1]422排序!D30</f>
        <v>0</v>
      </c>
      <c r="OM84" s="13" t="n">
        <f aca="false">[1]422排序!E30</f>
        <v>1</v>
      </c>
      <c r="ON84" s="13" t="n">
        <f aca="false">[1]422排序!F30</f>
        <v>0</v>
      </c>
      <c r="OO84" s="13" t="n">
        <f aca="false">[1]422排序!G30</f>
        <v>116</v>
      </c>
      <c r="OP84" s="13" t="n">
        <f aca="false">[1]422排序!H30</f>
        <v>21</v>
      </c>
      <c r="OQ84" s="13" t="n">
        <f aca="false">[1]422排序!I30</f>
        <v>2</v>
      </c>
      <c r="OR84" s="13" t="n">
        <f aca="false">[1]422排序!J30</f>
        <v>315</v>
      </c>
      <c r="OS84" s="13" t="n">
        <f aca="false">[1]422排序!K30</f>
        <v>2</v>
      </c>
      <c r="OT84" s="13" t="n">
        <f aca="false">[1]422排序!L30</f>
        <v>11633</v>
      </c>
      <c r="OU84" s="13" t="n">
        <f aca="false">[1]422排序!M30</f>
        <v>26591</v>
      </c>
      <c r="OV84" s="13" t="n">
        <f aca="false">[1]422排序!C95</f>
        <v>1602</v>
      </c>
      <c r="OW84" s="13" t="n">
        <f aca="false">[1]422排序!D95</f>
        <v>28</v>
      </c>
      <c r="OX84" s="13" t="n">
        <f aca="false">[1]422排序!E95</f>
        <v>83</v>
      </c>
      <c r="OY84" s="13" t="n">
        <f aca="false">[1]422排序!F95</f>
        <v>1</v>
      </c>
      <c r="OZ84" s="13" t="n">
        <f aca="false">[1]422排序!G95</f>
        <v>1096</v>
      </c>
      <c r="PA84" s="13" t="n">
        <f aca="false">[1]422排序!H95</f>
        <v>423</v>
      </c>
      <c r="PB84" s="13" t="n">
        <f aca="false">[1]422排序!I95</f>
        <v>0</v>
      </c>
      <c r="PC84" s="13" t="n">
        <f aca="false">[1]422排序!J95</f>
        <v>40</v>
      </c>
      <c r="PD84" s="13" t="n">
        <f aca="false">[1]422排序!K95</f>
        <v>2</v>
      </c>
      <c r="PE84" s="13" t="n">
        <f aca="false">[1]422排序!L95</f>
        <v>60837</v>
      </c>
      <c r="PF84" s="13" t="n">
        <f aca="false">[1]422排序!M95</f>
        <v>1513</v>
      </c>
      <c r="PG84" s="2" t="n">
        <f aca="false">[1]422排序!C195</f>
        <v>95591</v>
      </c>
      <c r="PH84" s="2" t="n">
        <f aca="false">[1]422排序!D195</f>
        <v>4611</v>
      </c>
      <c r="PI84" s="2" t="n">
        <f aca="false">[1]422排序!E195</f>
        <v>2259</v>
      </c>
      <c r="PJ84" s="2" t="n">
        <f aca="false">[1]422排序!F195</f>
        <v>119</v>
      </c>
      <c r="PK84" s="2" t="n">
        <f aca="false">[1]422排序!G195</f>
        <v>14918</v>
      </c>
      <c r="PL84" s="2" t="n">
        <f aca="false">[1]422排序!H195</f>
        <v>78414</v>
      </c>
      <c r="PM84" s="2" t="n">
        <f aca="false">[1]422排序!I195</f>
        <v>1865</v>
      </c>
      <c r="PN84" s="2" t="n">
        <f aca="false">[1]422排序!J195</f>
        <v>1133</v>
      </c>
      <c r="PO84" s="2" t="n">
        <f aca="false">[1]422排序!K195</f>
        <v>27</v>
      </c>
      <c r="PP84" s="2" t="n">
        <f aca="false">[1]422排序!L195</f>
        <v>713409</v>
      </c>
      <c r="PQ84" s="2" t="n">
        <f aca="false">[1]422排序!M195</f>
        <v>8459</v>
      </c>
      <c r="PR84" s="2" t="n">
        <f aca="false">[1]422排序!C188</f>
        <v>42</v>
      </c>
      <c r="PS84" s="2" t="n">
        <f aca="false">[1]422排序!D188</f>
        <v>3</v>
      </c>
      <c r="PT84" s="2" t="n">
        <f aca="false">[1]422排序!E188</f>
        <v>3</v>
      </c>
      <c r="PU84" s="2" t="n">
        <f aca="false">[1]422排序!F188</f>
        <v>0</v>
      </c>
      <c r="PV84" s="2" t="n">
        <f aca="false">[1]422排序!G188</f>
        <v>6</v>
      </c>
      <c r="PW84" s="2" t="n">
        <f aca="false">[1]422排序!H188</f>
        <v>33</v>
      </c>
      <c r="PX84" s="2" t="n">
        <f aca="false">[1]422排序!I188</f>
        <v>0</v>
      </c>
      <c r="PY84" s="2" t="n">
        <f aca="false">[1]422排序!J188</f>
        <v>2</v>
      </c>
      <c r="PZ84" s="2" t="n">
        <f aca="false">[1]422排序!K188</f>
        <v>0.2</v>
      </c>
      <c r="QA84" s="2" t="n">
        <f aca="false">[1]422排序!L188</f>
        <v>0</v>
      </c>
      <c r="QB84" s="2" t="n">
        <f aca="false">[1]422排序!M188</f>
        <v>0</v>
      </c>
      <c r="QC84" s="2" t="n">
        <f aca="false">[1]422排序!C103</f>
        <v>428</v>
      </c>
      <c r="QD84" s="2" t="n">
        <f aca="false">[1]422排序!D103</f>
        <v>3</v>
      </c>
      <c r="QE84" s="2" t="n">
        <f aca="false">[1]422排序!E103</f>
        <v>7</v>
      </c>
      <c r="QF84" s="2" t="n">
        <f aca="false">[1]422排序!F103</f>
        <v>0</v>
      </c>
      <c r="QG84" s="2" t="n">
        <f aca="false">[1]422排序!G103</f>
        <v>297</v>
      </c>
      <c r="QH84" s="2" t="n">
        <f aca="false">[1]422排序!H103</f>
        <v>124</v>
      </c>
      <c r="QI84" s="2" t="n">
        <f aca="false">[1]422排序!I103</f>
        <v>5</v>
      </c>
      <c r="QJ84" s="2" t="n">
        <f aca="false">[1]422排序!J103</f>
        <v>42</v>
      </c>
      <c r="QK84" s="2" t="n">
        <f aca="false">[1]422排序!K103</f>
        <v>0.7</v>
      </c>
      <c r="QL84" s="2" t="n">
        <f aca="false">[1]422排序!L103</f>
        <v>33000</v>
      </c>
      <c r="QM84" s="2" t="n">
        <f aca="false">[1]422排序!M103</f>
        <v>3234</v>
      </c>
      <c r="QN84" s="2" t="n">
        <f aca="false">[1]422排序!C110</f>
        <v>677</v>
      </c>
      <c r="QO84" s="2" t="n">
        <f aca="false">[1]422排序!D110</f>
        <v>0</v>
      </c>
      <c r="QP84" s="2" t="n">
        <f aca="false">[1]422排序!E110</f>
        <v>21</v>
      </c>
      <c r="QQ84" s="2" t="n">
        <f aca="false">[1]422排序!F110</f>
        <v>0</v>
      </c>
      <c r="QR84" s="2" t="n">
        <f aca="false">[1]422排序!G110</f>
        <v>108</v>
      </c>
      <c r="QS84" s="2" t="n">
        <f aca="false">[1]422排序!H110</f>
        <v>548</v>
      </c>
      <c r="QT84" s="2" t="n">
        <f aca="false">[1]422排序!I110</f>
        <v>27</v>
      </c>
      <c r="QU84" s="2" t="n">
        <f aca="false">[1]422排序!J110</f>
        <v>99</v>
      </c>
      <c r="QV84" s="2" t="n">
        <f aca="false">[1]422排序!K110</f>
        <v>3</v>
      </c>
      <c r="QW84" s="2" t="n">
        <f aca="false">[1]422排序!L110</f>
        <v>21424</v>
      </c>
      <c r="QX84" s="2" t="n">
        <f aca="false">[1]422排序!M110</f>
        <v>3139</v>
      </c>
      <c r="QY84" s="2" t="n">
        <f aca="false">[1]422排序!C98</f>
        <v>13942</v>
      </c>
      <c r="QZ84" s="2" t="n">
        <f aca="false">[1]422排序!D98</f>
        <v>229</v>
      </c>
      <c r="RA84" s="2" t="n">
        <f aca="false">[1]422排序!E98</f>
        <v>184</v>
      </c>
      <c r="RB84" s="2" t="n">
        <f aca="false">[1]422排序!F98</f>
        <v>7</v>
      </c>
      <c r="RC84" s="2" t="n">
        <f aca="false">[1]422排序!G98</f>
        <v>4507</v>
      </c>
      <c r="RD84" s="2" t="n">
        <f aca="false">[1]422排序!H98</f>
        <v>9251</v>
      </c>
      <c r="RE84" s="2" t="n">
        <f aca="false">[1]422排序!I98</f>
        <v>139</v>
      </c>
      <c r="RF84" s="2" t="n">
        <f aca="false">[1]422排序!J98</f>
        <v>1611</v>
      </c>
      <c r="RG84" s="2" t="n">
        <f aca="false">[1]422排序!K98</f>
        <v>21</v>
      </c>
      <c r="RH84" s="2" t="n">
        <f aca="false">[1]422排序!L98</f>
        <v>240303</v>
      </c>
      <c r="RI84" s="2" t="n">
        <f aca="false">[1]422排序!M98</f>
        <v>27763</v>
      </c>
      <c r="RJ84" s="2" t="n">
        <f aca="false">[1]422排序!C148</f>
        <v>466</v>
      </c>
      <c r="RK84" s="2" t="n">
        <f aca="false">[1]422排序!D148</f>
        <v>17</v>
      </c>
      <c r="RL84" s="2" t="n">
        <f aca="false">[1]422排序!E148</f>
        <v>4</v>
      </c>
      <c r="RM84" s="2" t="n">
        <f aca="false">[1]422排序!F148</f>
        <v>1</v>
      </c>
      <c r="RN84" s="2" t="n">
        <f aca="false">[1]422排序!G148</f>
        <v>71</v>
      </c>
      <c r="RO84" s="2" t="n">
        <f aca="false">[1]422排序!H148</f>
        <v>391</v>
      </c>
      <c r="RP84" s="2" t="n">
        <f aca="false">[1]422排序!I148</f>
        <v>0</v>
      </c>
      <c r="RQ84" s="2" t="n">
        <f aca="false">[1]422排序!J148</f>
        <v>91</v>
      </c>
      <c r="RR84" s="2" t="n">
        <f aca="false">[1]422排序!K148</f>
        <v>0.8</v>
      </c>
      <c r="RS84" s="2" t="n">
        <f aca="false">[1]422排序!L148</f>
        <v>17329</v>
      </c>
      <c r="RT84" s="2" t="n">
        <f aca="false">[1]422排序!M148</f>
        <v>3397</v>
      </c>
      <c r="RU84" s="2" t="n">
        <f aca="false">[1]422排序!C208</f>
        <v>1</v>
      </c>
      <c r="RV84" s="2" t="n">
        <f aca="false">[1]422排序!D208</f>
        <v>0</v>
      </c>
      <c r="RW84" s="2" t="n">
        <f aca="false">[1]422排序!E208</f>
        <v>0</v>
      </c>
      <c r="RX84" s="2" t="n">
        <f aca="false">[1]422排序!F208</f>
        <v>0</v>
      </c>
      <c r="RY84" s="2" t="n">
        <f aca="false">[1]422排序!G208</f>
        <v>0</v>
      </c>
      <c r="RZ84" s="2" t="n">
        <f aca="false">[1]422排序!H208</f>
        <v>1</v>
      </c>
      <c r="SA84" s="2" t="n">
        <f aca="false">[1]422排序!I208</f>
        <v>0</v>
      </c>
      <c r="SB84" s="2" t="n">
        <f aca="false">[1]422排序!J208</f>
        <v>0.03</v>
      </c>
      <c r="SC84" s="2" t="n">
        <f aca="false">[1]422排序!K208</f>
        <v>0</v>
      </c>
      <c r="SD84" s="2" t="n">
        <f aca="false">[1]422排序!L208</f>
        <v>0</v>
      </c>
      <c r="SE84" s="2" t="n">
        <f aca="false">[1]422排序!M208</f>
        <v>0</v>
      </c>
      <c r="SF84" s="2" t="n">
        <f aca="false">[1]422排序!C146</f>
        <v>1508</v>
      </c>
      <c r="SG84" s="2" t="n">
        <f aca="false">[1]422排序!D146</f>
        <v>98</v>
      </c>
      <c r="SH84" s="2" t="n">
        <f aca="false">[1]422排序!E146</f>
        <v>8</v>
      </c>
      <c r="SI84" s="2" t="n">
        <f aca="false">[1]422排序!F146</f>
        <v>1</v>
      </c>
      <c r="SJ84" s="2" t="n">
        <f aca="false">[1]422排序!G146</f>
        <v>238</v>
      </c>
      <c r="SK84" s="2" t="n">
        <f aca="false">[1]422排序!H146</f>
        <v>1262</v>
      </c>
      <c r="SL84" s="2" t="n">
        <f aca="false">[1]422排序!I146</f>
        <v>3</v>
      </c>
      <c r="SM84" s="2" t="n">
        <f aca="false">[1]422排序!J146</f>
        <v>295</v>
      </c>
      <c r="SN84" s="2" t="n">
        <f aca="false">[1]422排序!K146</f>
        <v>2</v>
      </c>
      <c r="SO84" s="2" t="n">
        <f aca="false">[1]422排序!L146</f>
        <v>0</v>
      </c>
      <c r="SP84" s="2" t="n">
        <f aca="false">[1]422排序!M146</f>
        <v>0</v>
      </c>
      <c r="SQ84" s="2" t="n">
        <f aca="false">[1]422排序!C197</f>
        <v>7755</v>
      </c>
      <c r="SR84" s="2" t="n">
        <f aca="false">[1]422排序!D197</f>
        <v>490</v>
      </c>
      <c r="SS84" s="2" t="n">
        <f aca="false">[1]422排序!E197</f>
        <v>46</v>
      </c>
      <c r="ST84" s="2" t="n">
        <f aca="false">[1]422排序!F197</f>
        <v>3</v>
      </c>
      <c r="SU84" s="2" t="n">
        <f aca="false">[1]422排序!G197</f>
        <v>1443</v>
      </c>
      <c r="SV84" s="2" t="n">
        <f aca="false">[1]422排序!H197</f>
        <v>6266</v>
      </c>
      <c r="SW84" s="2" t="n">
        <f aca="false">[1]422排序!I197</f>
        <v>1</v>
      </c>
      <c r="SX84" s="2" t="n">
        <f aca="false">[1]422排序!J197</f>
        <v>784</v>
      </c>
      <c r="SY84" s="2" t="n">
        <f aca="false">[1]422排序!K197</f>
        <v>5</v>
      </c>
      <c r="SZ84" s="2" t="n">
        <f aca="false">[1]422排序!L197</f>
        <v>790000</v>
      </c>
      <c r="TA84" s="2" t="n">
        <f aca="false">[1]422排序!M197</f>
        <v>79875</v>
      </c>
      <c r="TB84" s="2" t="n">
        <f aca="false">[1]422排序!C106</f>
        <v>2080</v>
      </c>
      <c r="TC84" s="2" t="n">
        <f aca="false">[1]422排序!D106</f>
        <v>85</v>
      </c>
      <c r="TD84" s="2" t="n">
        <f aca="false">[1]422排序!E106</f>
        <v>11</v>
      </c>
      <c r="TE84" s="2" t="n">
        <f aca="false">[1]422排序!F106</f>
        <v>2</v>
      </c>
      <c r="TF84" s="2" t="n">
        <f aca="false">[1]422排序!G106</f>
        <v>412</v>
      </c>
      <c r="TG84" s="2" t="n">
        <f aca="false">[1]422排序!H106</f>
        <v>1657</v>
      </c>
      <c r="TH84" s="2" t="n">
        <f aca="false">[1]422排序!I106</f>
        <v>46</v>
      </c>
      <c r="TI84" s="2" t="n">
        <f aca="false">[1]422排序!J106</f>
        <v>487</v>
      </c>
      <c r="TJ84" s="2" t="n">
        <f aca="false">[1]422排序!K106</f>
        <v>3</v>
      </c>
      <c r="TK84" s="2" t="n">
        <f aca="false">[1]422排序!L106</f>
        <v>0</v>
      </c>
      <c r="TL84" s="2" t="n">
        <f aca="false">[1]422排序!M106</f>
        <v>0</v>
      </c>
      <c r="TM84" s="2" t="n">
        <f aca="false">[1]422排序!C80</f>
        <v>2401</v>
      </c>
      <c r="TN84" s="2" t="n">
        <f aca="false">[1]422排序!D80</f>
        <v>156</v>
      </c>
      <c r="TO84" s="2" t="n">
        <f aca="false">[1]422排序!E80</f>
        <v>121</v>
      </c>
      <c r="TP84" s="2" t="n">
        <f aca="false">[1]422排序!F80</f>
        <v>5</v>
      </c>
      <c r="TQ84" s="2" t="n">
        <f aca="false">[1]422排序!G80</f>
        <v>577</v>
      </c>
      <c r="TR84" s="2" t="n">
        <f aca="false">[1]422排序!H80</f>
        <v>1703</v>
      </c>
      <c r="TS84" s="2" t="n">
        <f aca="false">[1]422排序!I80</f>
        <v>59</v>
      </c>
      <c r="TT84" s="2" t="n">
        <f aca="false">[1]422排序!J80</f>
        <v>230</v>
      </c>
      <c r="TU84" s="2" t="n">
        <f aca="false">[1]422排序!K80</f>
        <v>12</v>
      </c>
      <c r="TV84" s="2" t="n">
        <f aca="false">[1]422排序!L80</f>
        <v>55666</v>
      </c>
      <c r="TW84" s="2" t="n">
        <f aca="false">[1]422排序!M80</f>
        <v>5341</v>
      </c>
      <c r="TX84" s="2" t="n">
        <f aca="false">[1]422排序!C51</f>
        <v>784</v>
      </c>
      <c r="TY84" s="2" t="n">
        <f aca="false">[1]422排序!D51</f>
        <v>12</v>
      </c>
      <c r="TZ84" s="2" t="n">
        <f aca="false">[1]422排序!E51</f>
        <v>12</v>
      </c>
      <c r="UA84" s="2" t="n">
        <f aca="false">[1]422排序!F51</f>
        <v>0</v>
      </c>
      <c r="UB84" s="2" t="n">
        <f aca="false">[1]422排序!G51</f>
        <v>98</v>
      </c>
      <c r="UC84" s="2" t="n">
        <f aca="false">[1]422排序!H51</f>
        <v>674</v>
      </c>
      <c r="UD84" s="2" t="n">
        <f aca="false">[1]422排序!I51</f>
        <v>15</v>
      </c>
      <c r="UE84" s="2" t="n">
        <f aca="false">[1]422排序!J51</f>
        <v>649</v>
      </c>
      <c r="UF84" s="2" t="n">
        <f aca="false">[1]422排序!K51</f>
        <v>10</v>
      </c>
      <c r="UG84" s="2" t="n">
        <f aca="false">[1]422排序!L51</f>
        <v>37081</v>
      </c>
      <c r="UH84" s="2" t="n">
        <f aca="false">[1]422排序!M51</f>
        <v>30712</v>
      </c>
      <c r="UT84" s="2" t="n">
        <f aca="false">[1]422排序!C17</f>
        <v>3382</v>
      </c>
      <c r="UU84" s="2" t="n">
        <f aca="false">[1]422排序!D17</f>
        <v>434</v>
      </c>
      <c r="UV84" s="2" t="n">
        <f aca="false">[1]422排序!E17</f>
        <v>110</v>
      </c>
      <c r="UW84" s="2" t="n">
        <f aca="false">[1]422排序!F17</f>
        <v>9</v>
      </c>
      <c r="UX84" s="2" t="n">
        <f aca="false">[1]422排序!G17</f>
        <v>87</v>
      </c>
      <c r="UY84" s="2" t="n">
        <f aca="false">[1]422排序!H17</f>
        <v>3185</v>
      </c>
      <c r="UZ84" s="2" t="n">
        <f aca="false">[1]422排序!I17</f>
        <v>1</v>
      </c>
      <c r="VA84" s="2" t="n">
        <f aca="false">[1]422排序!J17</f>
        <v>21</v>
      </c>
      <c r="VB84" s="2" t="n">
        <f aca="false">[1]422排序!K17</f>
        <v>0.7</v>
      </c>
      <c r="VC84" s="2" t="n">
        <f aca="false">[1]422排序!L17</f>
        <v>29578</v>
      </c>
      <c r="VD84" s="2" t="n">
        <f aca="false">[1]422排序!M17</f>
        <v>180</v>
      </c>
      <c r="VE84" s="2" t="n">
        <f aca="false">[1]422排序!C2</f>
        <v>1092</v>
      </c>
      <c r="VF84" s="2" t="n">
        <f aca="false">[1]422排序!D2</f>
        <v>66</v>
      </c>
      <c r="VG84" s="2" t="n">
        <f aca="false">[1]422排序!E2</f>
        <v>36</v>
      </c>
      <c r="VH84" s="2" t="n">
        <f aca="false">[1]422排序!F2</f>
        <v>0</v>
      </c>
      <c r="VI84" s="2" t="n">
        <f aca="false">[1]422排序!G2</f>
        <v>150</v>
      </c>
      <c r="VJ84" s="2" t="n">
        <f aca="false">[1]422排序!H2</f>
        <v>906</v>
      </c>
      <c r="VK84" s="2" t="n">
        <f aca="false">[1]422排序!I2</f>
        <v>7</v>
      </c>
      <c r="VL84" s="2" t="n">
        <f aca="false">[1]422排序!J2</f>
        <v>28</v>
      </c>
      <c r="VM84" s="2" t="n">
        <f aca="false">[1]422排序!K2</f>
        <v>0.9</v>
      </c>
      <c r="VN84" s="2" t="n">
        <f aca="false">[1]422排序!L2</f>
        <v>6422</v>
      </c>
      <c r="VO84" s="2" t="n">
        <f aca="false">[1]422排序!M2</f>
        <v>165</v>
      </c>
      <c r="VP84" s="2" t="n">
        <f aca="false">[1]422排序!C181</f>
        <v>310</v>
      </c>
      <c r="VQ84" s="2" t="n">
        <f aca="false">[1]422排序!D181</f>
        <v>6</v>
      </c>
      <c r="VR84" s="2" t="n">
        <f aca="false">[1]422排序!E181</f>
        <v>7</v>
      </c>
      <c r="VS84" s="2" t="n">
        <f aca="false">[1]422排序!F181</f>
        <v>0</v>
      </c>
      <c r="VT84" s="2" t="n">
        <f aca="false">[1]422排序!G181</f>
        <v>102</v>
      </c>
      <c r="VU84" s="2" t="n">
        <f aca="false">[1]422排序!H181</f>
        <v>201</v>
      </c>
      <c r="VV84" s="2" t="n">
        <f aca="false">[1]422排序!I181</f>
        <v>1</v>
      </c>
      <c r="VW84" s="2" t="n">
        <f aca="false">[1]422排序!J181</f>
        <v>14</v>
      </c>
      <c r="VX84" s="2" t="n">
        <f aca="false">[1]422排序!K181</f>
        <v>0.3</v>
      </c>
      <c r="VY84" s="2" t="n">
        <f aca="false">[1]422排序!L181</f>
        <v>6793</v>
      </c>
      <c r="VZ84" s="2" t="n">
        <f aca="false">[1]422排序!M181</f>
        <v>317</v>
      </c>
      <c r="WA84" s="2" t="n">
        <f aca="false">[1]422排序!C119</f>
        <v>83</v>
      </c>
      <c r="WB84" s="2" t="n">
        <f aca="false">[1]422排序!D119</f>
        <v>14</v>
      </c>
      <c r="WC84" s="2" t="n">
        <f aca="false">[1]422排序!E119</f>
        <v>0</v>
      </c>
      <c r="WD84" s="2" t="n">
        <f aca="false">[1]422排序!F119</f>
        <v>0</v>
      </c>
      <c r="WE84" s="2" t="n">
        <f aca="false">[1]422排序!G119</f>
        <v>16</v>
      </c>
      <c r="WF84" s="2" t="n">
        <f aca="false">[1]422排序!H119</f>
        <v>67</v>
      </c>
      <c r="WG84" s="2" t="n">
        <f aca="false">[1]422排序!I119</f>
        <v>2</v>
      </c>
      <c r="WH84" s="2" t="n">
        <f aca="false">[1]422排序!J119</f>
        <v>154</v>
      </c>
      <c r="WI84" s="2" t="n">
        <f aca="false">[1]422排序!K119</f>
        <v>0</v>
      </c>
      <c r="WJ84" s="2" t="n">
        <f aca="false">[1]422排序!L119</f>
        <v>4139</v>
      </c>
      <c r="WK84" s="2" t="n">
        <f aca="false">[1]422排序!M119</f>
        <v>7657</v>
      </c>
      <c r="WL84" s="2" t="n">
        <f aca="false">[1]422排序!C137</f>
        <v>43</v>
      </c>
      <c r="WM84" s="2" t="n">
        <f aca="false">[1]422排序!D137</f>
        <v>12</v>
      </c>
      <c r="WN84" s="2" t="n">
        <f aca="false">[1]422排序!E137</f>
        <v>0</v>
      </c>
      <c r="WO84" s="2" t="n">
        <f aca="false">[1]422排序!F137</f>
        <v>0</v>
      </c>
      <c r="WP84" s="2" t="n">
        <f aca="false">[1]422排序!G137</f>
        <v>4</v>
      </c>
      <c r="WQ84" s="2" t="n">
        <f aca="false">[1]422排序!H137</f>
        <v>39</v>
      </c>
      <c r="WR84" s="2" t="n">
        <f aca="false">[1]422排序!I137</f>
        <v>0</v>
      </c>
      <c r="WS84" s="2" t="n">
        <f aca="false">[1]422排序!J137</f>
        <v>1</v>
      </c>
      <c r="WT84" s="2" t="n">
        <f aca="false">[1]422排序!K137</f>
        <v>0</v>
      </c>
      <c r="WU84" s="2" t="n">
        <f aca="false">[1]422排序!L137</f>
        <v>29567</v>
      </c>
      <c r="WV84" s="2" t="n">
        <f aca="false">[1]422排序!M137</f>
        <v>1015</v>
      </c>
      <c r="WW84" s="2" t="n">
        <f aca="false">[1]422排序!C24</f>
        <v>6</v>
      </c>
      <c r="WX84" s="2" t="n">
        <f aca="false">[1]422排序!D24</f>
        <v>1</v>
      </c>
      <c r="WY84" s="2" t="n">
        <f aca="false">[1]422排序!E24</f>
        <v>0</v>
      </c>
      <c r="WZ84" s="2" t="n">
        <f aca="false">[1]422排序!F24</f>
        <v>0</v>
      </c>
      <c r="XA84" s="2" t="n">
        <f aca="false">[1]422排序!G24</f>
        <v>2</v>
      </c>
      <c r="XB84" s="2" t="n">
        <f aca="false">[1]422排序!H24</f>
        <v>4</v>
      </c>
      <c r="XC84" s="2" t="n">
        <f aca="false">[1]422排序!I24</f>
        <v>0</v>
      </c>
      <c r="XD84" s="2" t="n">
        <f aca="false">[1]422排序!J24</f>
        <v>8</v>
      </c>
      <c r="XE84" s="2" t="n">
        <f aca="false">[1]422排序!K24</f>
        <v>0</v>
      </c>
      <c r="XF84" s="2" t="n">
        <f aca="false">[1]422排序!L24</f>
        <v>8765</v>
      </c>
      <c r="XG84" s="2" t="n">
        <f aca="false">[1]422排序!M24</f>
        <v>11359</v>
      </c>
      <c r="XH84" s="2" t="n">
        <f aca="false">[1]422排序!C104</f>
        <v>1995</v>
      </c>
      <c r="XI84" s="2" t="n">
        <f aca="false">[1]422排序!D104</f>
        <v>143</v>
      </c>
      <c r="XJ84" s="2" t="n">
        <f aca="false">[1]422排序!E104</f>
        <v>19</v>
      </c>
      <c r="XK84" s="2" t="n">
        <f aca="false">[1]422排序!F104</f>
        <v>0</v>
      </c>
      <c r="XL84" s="2" t="n">
        <f aca="false">[1]422排序!G104</f>
        <v>489</v>
      </c>
      <c r="XM84" s="2" t="n">
        <f aca="false">[1]422排序!H104</f>
        <v>1487</v>
      </c>
      <c r="XN84" s="2" t="n">
        <f aca="false">[1]422排序!I104</f>
        <v>22</v>
      </c>
      <c r="XO84" s="2" t="n">
        <f aca="false">[1]422排序!J104</f>
        <v>106</v>
      </c>
      <c r="XP84" s="2" t="n">
        <f aca="false">[1]422排序!K104</f>
        <v>1</v>
      </c>
      <c r="XQ84" s="2" t="n">
        <f aca="false">[1]422排序!L104</f>
        <v>126727</v>
      </c>
      <c r="XR84" s="2" t="n">
        <f aca="false">[1]422排序!M104</f>
        <v>6749</v>
      </c>
      <c r="XS84" s="2" t="n">
        <f aca="false">[1]422排序!C203</f>
        <v>1678</v>
      </c>
      <c r="XT84" s="2" t="n">
        <f aca="false">[1]422排序!D203</f>
        <v>51</v>
      </c>
      <c r="XU84" s="2" t="n">
        <f aca="false">[1]422排序!E203</f>
        <v>6</v>
      </c>
      <c r="XV84" s="2" t="n">
        <f aca="false">[1]422排序!F203</f>
        <v>1</v>
      </c>
      <c r="XW84" s="2" t="n">
        <f aca="false">[1]422排序!G203</f>
        <v>357</v>
      </c>
      <c r="XX84" s="2" t="n">
        <f aca="false">[1]422排序!H203</f>
        <v>1315</v>
      </c>
      <c r="XY84" s="2" t="n">
        <f aca="false">[1]422排序!I203</f>
        <v>8</v>
      </c>
      <c r="XZ84" s="2" t="n">
        <f aca="false">[1]422排序!J203</f>
        <v>50</v>
      </c>
      <c r="YA84" s="2" t="n">
        <f aca="false">[1]422排序!K203</f>
        <v>0.2</v>
      </c>
      <c r="YB84" s="2" t="n">
        <f aca="false">[1]422排序!L203</f>
        <v>150000</v>
      </c>
      <c r="YC84" s="2" t="n">
        <f aca="false">[1]422排序!M203</f>
        <v>4482</v>
      </c>
      <c r="YZ84" s="2" t="n">
        <f aca="false">[1]422排序!C107</f>
        <v>590</v>
      </c>
      <c r="ZA84" s="2" t="n">
        <f aca="false">[1]422排序!D107</f>
        <v>22</v>
      </c>
      <c r="ZB84" s="2" t="n">
        <f aca="false">[1]422排序!E107</f>
        <v>7</v>
      </c>
      <c r="ZC84" s="2" t="n">
        <f aca="false">[1]422排序!F107</f>
        <v>0</v>
      </c>
      <c r="ZD84" s="2" t="n">
        <f aca="false">[1]422排序!G107</f>
        <v>216</v>
      </c>
      <c r="ZE84" s="2" t="n">
        <f aca="false">[1]422排序!H107</f>
        <v>367</v>
      </c>
      <c r="ZF84" s="2" t="n">
        <f aca="false">[1]422排序!I107</f>
        <v>5</v>
      </c>
      <c r="ZG84" s="2" t="n">
        <f aca="false">[1]422排序!J107</f>
        <v>90</v>
      </c>
      <c r="ZH84" s="2" t="n">
        <f aca="false">[1]422排序!K107</f>
        <v>1</v>
      </c>
      <c r="ZI84" s="2" t="n">
        <f aca="false">[1]422排序!L107</f>
        <v>26147</v>
      </c>
      <c r="ZJ84" s="2" t="n">
        <f aca="false">[1]422排序!M107</f>
        <v>4008</v>
      </c>
      <c r="ZK84" s="2" t="n">
        <f aca="false">[1]422排序!C200</f>
        <v>6125</v>
      </c>
      <c r="ZL84" s="2" t="n">
        <f aca="false">[1]422排序!D200</f>
        <v>415</v>
      </c>
      <c r="ZM84" s="2" t="n">
        <f aca="false">[1]422排序!E200</f>
        <v>161</v>
      </c>
      <c r="ZN84" s="2" t="n">
        <f aca="false">[1]422排序!F200</f>
        <v>10</v>
      </c>
      <c r="ZO84" s="2" t="n">
        <f aca="false">[1]422排序!G200</f>
        <v>367</v>
      </c>
      <c r="ZP84" s="2" t="n">
        <f aca="false">[1]422排序!H200</f>
        <v>5597</v>
      </c>
      <c r="ZQ84" s="2" t="n">
        <f aca="false">[1]422排序!I200</f>
        <v>45</v>
      </c>
      <c r="ZR84" s="2" t="n">
        <f aca="false">[1]422排序!J200</f>
        <v>140</v>
      </c>
      <c r="ZS84" s="2" t="n">
        <f aca="false">[1]422排序!K200</f>
        <v>4</v>
      </c>
      <c r="ZT84" s="2" t="n">
        <f aca="false">[1]422排序!L200</f>
        <v>61997</v>
      </c>
      <c r="ZU84" s="2" t="n">
        <f aca="false">[1]422排序!M200</f>
        <v>1418</v>
      </c>
      <c r="ZV84" s="2" t="n">
        <f aca="false">[1]422排序!C19</f>
        <v>6723</v>
      </c>
      <c r="ZW84" s="2" t="n">
        <f aca="false">[1]422排序!D19</f>
        <v>459</v>
      </c>
      <c r="ZX84" s="2" t="n">
        <f aca="false">[1]422排序!E19</f>
        <v>55</v>
      </c>
      <c r="ZY84" s="2" t="n">
        <f aca="false">[1]422排序!F19</f>
        <v>4</v>
      </c>
      <c r="ZZ84" s="2" t="n">
        <f aca="false">[1]422排序!G19</f>
        <v>577</v>
      </c>
      <c r="AAA84" s="2" t="n">
        <f aca="false">[1]422排序!H19</f>
        <v>6091</v>
      </c>
      <c r="AAB84" s="2" t="n">
        <f aca="false">[1]422排序!I19</f>
        <v>92</v>
      </c>
      <c r="AAC84" s="2" t="n">
        <f aca="false">[1]422排序!J19</f>
        <v>711</v>
      </c>
      <c r="AAD84" s="2" t="n">
        <f aca="false">[1]422排序!K19</f>
        <v>6</v>
      </c>
      <c r="AAE84" s="2" t="n">
        <f aca="false">[1]422排序!L19</f>
        <v>108545</v>
      </c>
      <c r="AAF84" s="2" t="n">
        <f aca="false">[1]422排序!M19</f>
        <v>11487</v>
      </c>
      <c r="AAG84" s="2" t="n">
        <f aca="false">[1]422排序!C76</f>
        <v>408</v>
      </c>
      <c r="AAH84" s="2" t="n">
        <f aca="false">[1]422排序!D76</f>
        <v>6</v>
      </c>
      <c r="AAI84" s="2" t="n">
        <f aca="false">[1]422排序!E76</f>
        <v>4</v>
      </c>
      <c r="AAJ84" s="2" t="n">
        <f aca="false">[1]422排序!F76</f>
        <v>0</v>
      </c>
      <c r="AAK84" s="2" t="n">
        <f aca="false">[1]422排序!G76</f>
        <v>97</v>
      </c>
      <c r="AAL84" s="2" t="n">
        <f aca="false">[1]422排序!H76</f>
        <v>307</v>
      </c>
      <c r="AAM84" s="2" t="n">
        <f aca="false">[1]422排序!I76</f>
        <v>6</v>
      </c>
      <c r="AAN84" s="2" t="n">
        <f aca="false">[1]422排序!J76</f>
        <v>102</v>
      </c>
      <c r="AAO84" s="2" t="n">
        <f aca="false">[1]422排序!K76</f>
        <v>1</v>
      </c>
      <c r="AAP84" s="2" t="n">
        <f aca="false">[1]422排序!L76</f>
        <v>7611</v>
      </c>
      <c r="AAQ84" s="2" t="n">
        <f aca="false">[1]422排序!M76</f>
        <v>1908</v>
      </c>
      <c r="AAR84" s="2" t="n">
        <f aca="false">[1]422排序!C14</f>
        <v>1480</v>
      </c>
      <c r="AAS84" s="2" t="n">
        <f aca="false">[1]422排序!D14</f>
        <v>44</v>
      </c>
      <c r="AAT84" s="2" t="n">
        <f aca="false">[1]422排序!E14</f>
        <v>20</v>
      </c>
      <c r="AAU84" s="2" t="n">
        <f aca="false">[1]422排序!F14</f>
        <v>1</v>
      </c>
      <c r="AAV84" s="2" t="n">
        <f aca="false">[1]422排序!G14</f>
        <v>865</v>
      </c>
      <c r="AAW84" s="2" t="n">
        <f aca="false">[1]422排序!H14</f>
        <v>595</v>
      </c>
      <c r="AAX84" s="2" t="n">
        <f aca="false">[1]422排序!I14</f>
        <v>16</v>
      </c>
      <c r="AAY84" s="2" t="n">
        <f aca="false">[1]422排序!J14</f>
        <v>146</v>
      </c>
      <c r="AAZ84" s="2" t="n">
        <f aca="false">[1]422排序!K14</f>
        <v>2</v>
      </c>
      <c r="ABA84" s="2" t="n">
        <f aca="false">[1]422排序!L14</f>
        <v>102764</v>
      </c>
      <c r="ABB84" s="2" t="n">
        <f aca="false">[1]422排序!M14</f>
        <v>10135</v>
      </c>
      <c r="ABC84" s="2" t="n">
        <f aca="false">[1]422排序!C10</f>
        <v>1401</v>
      </c>
      <c r="ABD84" s="2" t="n">
        <f aca="false">[1]422排序!D10</f>
        <v>62</v>
      </c>
      <c r="ABE84" s="2" t="n">
        <f aca="false">[1]422排序!E10</f>
        <v>24</v>
      </c>
      <c r="ABF84" s="2" t="n">
        <f aca="false">[1]422排序!F10</f>
        <v>2</v>
      </c>
      <c r="ABG84" s="2" t="n">
        <f aca="false">[1]422排序!G10</f>
        <v>609</v>
      </c>
      <c r="ABH84" s="2" t="n">
        <f aca="false">[1]422排序!H10</f>
        <v>768</v>
      </c>
      <c r="ABI84" s="2" t="n">
        <f aca="false">[1]422排序!I10</f>
        <v>30</v>
      </c>
      <c r="ABJ84" s="2" t="n">
        <f aca="false">[1]422排序!J10</f>
        <v>473</v>
      </c>
      <c r="ABK84" s="2" t="n">
        <f aca="false">[1]422排序!K10</f>
        <v>8</v>
      </c>
      <c r="ABL84" s="2" t="n">
        <f aca="false">[1]422排序!L10</f>
        <v>13929</v>
      </c>
      <c r="ABM84" s="2" t="n">
        <f aca="false">[1]422排序!M10</f>
        <v>4701</v>
      </c>
      <c r="ABN84" s="2" t="n">
        <f aca="false">[1]422排序!C127</f>
        <v>2614</v>
      </c>
      <c r="ABO84" s="2" t="n">
        <f aca="false">[1]422排序!D127</f>
        <v>66</v>
      </c>
      <c r="ABP84" s="2" t="n">
        <f aca="false">[1]422排序!E127</f>
        <v>72</v>
      </c>
      <c r="ABQ84" s="2" t="n">
        <f aca="false">[1]422排序!F127</f>
        <v>2</v>
      </c>
      <c r="ABR84" s="2" t="n">
        <f aca="false">[1]422排序!G127</f>
        <v>505</v>
      </c>
      <c r="ABS84" s="2" t="n">
        <f aca="false">[1]422排序!H127</f>
        <v>2037</v>
      </c>
      <c r="ABT84" s="2" t="n">
        <f aca="false">[1]422排序!I127</f>
        <v>212</v>
      </c>
      <c r="ABU84" s="2" t="n">
        <f aca="false">[1]422排序!J127</f>
        <v>648</v>
      </c>
      <c r="ABV84" s="2" t="n">
        <f aca="false">[1]422排序!K127</f>
        <v>18</v>
      </c>
      <c r="ABW84" s="2" t="n">
        <f aca="false">[1]422排序!L127</f>
        <v>11763</v>
      </c>
      <c r="ABX84" s="2" t="n">
        <f aca="false">[1]422排序!M127</f>
        <v>2916</v>
      </c>
      <c r="ABY84" s="2" t="n">
        <f aca="false">[1]422排序!C114</f>
        <v>1350</v>
      </c>
      <c r="ABZ84" s="2" t="n">
        <f aca="false">[1]422排序!D114</f>
        <v>24</v>
      </c>
      <c r="ACA84" s="2" t="n">
        <f aca="false">[1]422排序!E114</f>
        <v>38</v>
      </c>
      <c r="ACB84" s="2" t="n">
        <f aca="false">[1]422排序!F114</f>
        <v>1</v>
      </c>
      <c r="ACC84" s="2" t="n">
        <f aca="false">[1]422排序!G114</f>
        <v>298</v>
      </c>
      <c r="ACD84" s="2" t="n">
        <f aca="false">[1]422排序!H114</f>
        <v>1014</v>
      </c>
      <c r="ACE84" s="2" t="n">
        <f aca="false">[1]422排序!I114</f>
        <v>17</v>
      </c>
      <c r="ACF84" s="2" t="n">
        <f aca="false">[1]422排序!J114</f>
        <v>496</v>
      </c>
      <c r="ACG84" s="2" t="n">
        <f aca="false">[1]422排序!K114</f>
        <v>14</v>
      </c>
      <c r="ACH84" s="2" t="n">
        <f aca="false">[1]422排序!L114</f>
        <v>70753</v>
      </c>
      <c r="ACI84" s="2" t="n">
        <f aca="false">[1]422排序!M114</f>
        <v>25990</v>
      </c>
      <c r="ACJ84" s="2" t="n">
        <f aca="false">[1]422排序!C64</f>
        <v>1552</v>
      </c>
      <c r="ACK84" s="2" t="n">
        <f aca="false">[1]422排序!D64</f>
        <v>17</v>
      </c>
      <c r="ACL84" s="2" t="n">
        <f aca="false">[1]422排序!E64</f>
        <v>43</v>
      </c>
      <c r="ACM84" s="2" t="n">
        <f aca="false">[1]422排序!F64</f>
        <v>3</v>
      </c>
      <c r="ACN84" s="2" t="n">
        <f aca="false">[1]422排序!G64</f>
        <v>169</v>
      </c>
      <c r="ACO84" s="2" t="n">
        <f aca="false">[1]422排序!H64</f>
        <v>1340</v>
      </c>
      <c r="ACP84" s="2" t="n">
        <f aca="false">[1]422排序!I64</f>
        <v>9</v>
      </c>
      <c r="ACQ84" s="2" t="n">
        <f aca="false">[1]422排序!J64</f>
        <v>1170</v>
      </c>
      <c r="ACR84" s="2" t="n">
        <f aca="false">[1]422排序!K64</f>
        <v>32</v>
      </c>
      <c r="ACS84" s="2" t="n">
        <f aca="false">[1]422排序!L64</f>
        <v>42213</v>
      </c>
      <c r="ACT84" s="2" t="n">
        <f aca="false">[1]422排序!M64</f>
        <v>31822</v>
      </c>
      <c r="ACU84" s="2" t="n">
        <f aca="false">[1]422排序!C109</f>
        <v>748</v>
      </c>
      <c r="ACV84" s="2" t="n">
        <f aca="false">[1]422排序!D109</f>
        <v>9</v>
      </c>
      <c r="ACW84" s="2" t="n">
        <f aca="false">[1]422排序!E109</f>
        <v>9</v>
      </c>
      <c r="ACX84" s="2" t="n">
        <f aca="false">[1]422排序!F109</f>
        <v>4</v>
      </c>
      <c r="ACY84" s="2" t="n">
        <f aca="false">[1]422排序!G109</f>
        <v>133</v>
      </c>
      <c r="ACZ84" s="2" t="n">
        <f aca="false">[1]422排序!H109</f>
        <v>606</v>
      </c>
      <c r="ADA84" s="2" t="n">
        <f aca="false">[1]422排序!I109</f>
        <v>3</v>
      </c>
      <c r="ADB84" s="2" t="n">
        <f aca="false">[1]422排序!J109</f>
        <v>397</v>
      </c>
      <c r="ADC84" s="2" t="n">
        <f aca="false">[1]422排序!K109</f>
        <v>5</v>
      </c>
      <c r="ADD84" s="2" t="n">
        <f aca="false">[1]422排序!L109</f>
        <v>37972</v>
      </c>
      <c r="ADE84" s="2" t="n">
        <f aca="false">[1]422排序!M109</f>
        <v>20132</v>
      </c>
      <c r="ADF84" s="2" t="n">
        <f aca="false">[1]422排序!C52</f>
        <v>6961</v>
      </c>
      <c r="ADG84" s="2" t="n">
        <f aca="false">[1]422排序!D52</f>
        <v>123</v>
      </c>
      <c r="ADH84" s="2" t="n">
        <f aca="false">[1]422排序!E52</f>
        <v>201</v>
      </c>
      <c r="ADI84" s="2" t="n">
        <f aca="false">[1]422排序!F52</f>
        <v>7</v>
      </c>
      <c r="ADJ84" s="2" t="n">
        <f aca="false">[1]422排序!G52</f>
        <v>1753</v>
      </c>
      <c r="ADK84" s="2" t="n">
        <f aca="false">[1]422排序!H52</f>
        <v>5007</v>
      </c>
      <c r="ADL84" s="2" t="n">
        <f aca="false">[1]422排序!I52</f>
        <v>75</v>
      </c>
      <c r="ADM84" s="2" t="n">
        <f aca="false">[1]422排序!J52</f>
        <v>650</v>
      </c>
      <c r="ADN84" s="2" t="n">
        <f aca="false">[1]422排序!K52</f>
        <v>19</v>
      </c>
      <c r="ADO84" s="2" t="n">
        <f aca="false">[1]422排序!L52</f>
        <v>178617</v>
      </c>
      <c r="ADP84" s="2" t="n">
        <f aca="false">[1]422排序!M52</f>
        <v>16679</v>
      </c>
      <c r="ADQ84" s="2" t="n">
        <f aca="false">[1]422排序!C175</f>
        <v>1199</v>
      </c>
      <c r="ADR84" s="2" t="n">
        <f aca="false">[1]422排序!D175</f>
        <v>26</v>
      </c>
      <c r="ADS84" s="2" t="n">
        <f aca="false">[1]422排序!E175</f>
        <v>14</v>
      </c>
      <c r="ADT84" s="2" t="n">
        <f aca="false">[1]422排序!F175</f>
        <v>1</v>
      </c>
      <c r="ADU84" s="2" t="n">
        <f aca="false">[1]422排序!G175</f>
        <v>258</v>
      </c>
      <c r="ADV84" s="2" t="n">
        <f aca="false">[1]422排序!H175</f>
        <v>927</v>
      </c>
      <c r="ADW84" s="2" t="n">
        <f aca="false">[1]422排序!I175</f>
        <v>7</v>
      </c>
      <c r="ADX84" s="2" t="n">
        <f aca="false">[1]422排序!J175</f>
        <v>220</v>
      </c>
      <c r="ADY84" s="2" t="n">
        <f aca="false">[1]422排序!K175</f>
        <v>3</v>
      </c>
      <c r="ADZ84" s="2" t="n">
        <f aca="false">[1]422排序!L175</f>
        <v>49428</v>
      </c>
      <c r="AEA84" s="2" t="n">
        <f aca="false">[1]422排序!M175</f>
        <v>9053</v>
      </c>
      <c r="AEB84" s="2" t="n">
        <f aca="false">[1]422排序!C90</f>
        <v>2098</v>
      </c>
      <c r="AEC84" s="2" t="n">
        <f aca="false">[1]422排序!D90</f>
        <v>114</v>
      </c>
      <c r="AED84" s="2" t="n">
        <f aca="false">[1]422排序!E90</f>
        <v>213</v>
      </c>
      <c r="AEE84" s="2" t="n">
        <f aca="false">[1]422排序!F90</f>
        <v>14</v>
      </c>
      <c r="AEF84" s="2" t="n">
        <f aca="false">[1]422排序!G90</f>
        <v>287</v>
      </c>
      <c r="AEG84" s="2" t="n">
        <f aca="false">[1]422排序!H90</f>
        <v>1598</v>
      </c>
      <c r="AEH84" s="2" t="n">
        <f aca="false">[1]422排序!I90</f>
        <v>82</v>
      </c>
      <c r="AEI84" s="2" t="n">
        <f aca="false">[1]422排序!J90</f>
        <v>217</v>
      </c>
      <c r="AEJ84" s="2" t="n">
        <f aca="false">[1]422排序!K90</f>
        <v>22</v>
      </c>
      <c r="AEK84" s="2" t="n">
        <f aca="false">[1]422排序!L90</f>
        <v>50052</v>
      </c>
      <c r="AEL84" s="2" t="n">
        <f aca="false">[1]422排序!M90</f>
        <v>5181</v>
      </c>
      <c r="AEM84" s="2" t="n">
        <f aca="false">[1]422排序!C176</f>
        <v>1344</v>
      </c>
      <c r="AEN84" s="2" t="n">
        <f aca="false">[1]422排序!D176</f>
        <v>9</v>
      </c>
      <c r="AEO84" s="2" t="n">
        <f aca="false">[1]422排序!E176</f>
        <v>77</v>
      </c>
      <c r="AEP84" s="2" t="n">
        <f aca="false">[1]422排序!F176</f>
        <v>0</v>
      </c>
      <c r="AEQ84" s="2" t="n">
        <f aca="false">[1]422排序!G176</f>
        <v>197</v>
      </c>
      <c r="AER84" s="2" t="n">
        <f aca="false">[1]422排序!H176</f>
        <v>1070</v>
      </c>
      <c r="AES84" s="2" t="n">
        <f aca="false">[1]422排序!I176</f>
        <v>25</v>
      </c>
      <c r="AET84" s="2" t="n">
        <f aca="false">[1]422排序!J176</f>
        <v>646</v>
      </c>
      <c r="AEU84" s="2" t="n">
        <f aca="false">[1]422排序!K176</f>
        <v>37</v>
      </c>
      <c r="AEV84" s="2" t="n">
        <f aca="false">[1]422排序!L176</f>
        <v>42976</v>
      </c>
      <c r="AEW84" s="2" t="n">
        <f aca="false">[1]422排序!M176</f>
        <v>20672</v>
      </c>
      <c r="AEX84" s="2" t="n">
        <f aca="false">[1]422排序!C48</f>
        <v>1908</v>
      </c>
      <c r="AEY84" s="2" t="n">
        <f aca="false">[1]422排序!D48</f>
        <v>27</v>
      </c>
      <c r="AEZ84" s="2" t="n">
        <f aca="false">[1]422排序!E48</f>
        <v>48</v>
      </c>
      <c r="AFA84" s="2" t="n">
        <f aca="false">[1]422排序!F48</f>
        <v>1</v>
      </c>
      <c r="AFB84" s="2" t="n">
        <f aca="false">[1]422排序!G48</f>
        <v>801</v>
      </c>
      <c r="AFC84" s="2" t="n">
        <f aca="false">[1]422排序!H48</f>
        <v>1059</v>
      </c>
      <c r="AFD84" s="2" t="n">
        <f aca="false">[1]422排序!I48</f>
        <v>18</v>
      </c>
      <c r="AFE84" s="2" t="n">
        <f aca="false">[1]422排序!J48</f>
        <v>465</v>
      </c>
      <c r="AFF84" s="2" t="n">
        <f aca="false">[1]422排序!K48</f>
        <v>12</v>
      </c>
      <c r="AFG84" s="2" t="n">
        <f aca="false">[1]422排序!L48</f>
        <v>26610</v>
      </c>
      <c r="AFH84" s="2" t="n">
        <f aca="false">[1]422排序!M48</f>
        <v>6482</v>
      </c>
      <c r="AFI84" s="2" t="n">
        <f aca="false">[1]422排序!C26</f>
        <v>1342</v>
      </c>
      <c r="AFJ84" s="2" t="n">
        <f aca="false">[1]422排序!D26</f>
        <v>33</v>
      </c>
      <c r="AFK84" s="2" t="n">
        <f aca="false">[1]422排序!E26</f>
        <v>51</v>
      </c>
      <c r="AFL84" s="2" t="n">
        <f aca="false">[1]422排序!F26</f>
        <v>2</v>
      </c>
      <c r="AFM84" s="2" t="n">
        <f aca="false">[1]422排序!G26</f>
        <v>437</v>
      </c>
      <c r="AFN84" s="2" t="n">
        <f aca="false">[1]422排序!H26</f>
        <v>854</v>
      </c>
      <c r="AFO84" s="2" t="n">
        <f aca="false">[1]422排序!I26</f>
        <v>4</v>
      </c>
      <c r="AFP84" s="2" t="n">
        <f aca="false">[1]422排序!J26</f>
        <v>409</v>
      </c>
      <c r="AFQ84" s="2" t="n">
        <f aca="false">[1]422排序!K26</f>
        <v>16</v>
      </c>
      <c r="AFR84" s="2" t="n">
        <f aca="false">[1]422排序!L26</f>
        <v>19195</v>
      </c>
      <c r="AFS84" s="2" t="n">
        <f aca="false">[1]422排序!M26</f>
        <v>5851</v>
      </c>
      <c r="AFT84" s="2" t="n">
        <f aca="false">[1]422排序!C130</f>
        <v>313</v>
      </c>
      <c r="AFU84" s="2" t="n">
        <f aca="false">[1]422排序!D130</f>
        <v>1</v>
      </c>
      <c r="AFV84" s="2" t="n">
        <f aca="false">[1]422排序!E130</f>
        <v>5</v>
      </c>
      <c r="AFW84" s="2" t="n">
        <f aca="false">[1]422排序!F130</f>
        <v>0</v>
      </c>
      <c r="AFX84" s="2" t="n">
        <f aca="false">[1]422排序!G130</f>
        <v>101</v>
      </c>
      <c r="AFY84" s="2" t="n">
        <f aca="false">[1]422排序!H130</f>
        <v>207</v>
      </c>
      <c r="AFZ84" s="2" t="n">
        <f aca="false">[1]422排序!I130</f>
        <v>7</v>
      </c>
      <c r="AGA84" s="2" t="n">
        <f aca="false">[1]422排序!J130</f>
        <v>498</v>
      </c>
      <c r="AGB84" s="2" t="n">
        <f aca="false">[1]422排序!K130</f>
        <v>8</v>
      </c>
      <c r="AGC84" s="2" t="n">
        <f aca="false">[1]422排序!L130</f>
        <v>5085</v>
      </c>
      <c r="AGD84" s="2" t="n">
        <f aca="false">[1]422排序!M130</f>
        <v>8096</v>
      </c>
      <c r="AGE84" s="2" t="n">
        <f aca="false">[1]422排序!C170</f>
        <v>6890</v>
      </c>
      <c r="AGF84" s="2" t="n">
        <f aca="false">[1]422排序!D170</f>
        <v>260</v>
      </c>
      <c r="AGG84" s="2" t="n">
        <f aca="false">[1]422排序!E170</f>
        <v>130</v>
      </c>
      <c r="AGH84" s="2" t="n">
        <f aca="false">[1]422排序!F170</f>
        <v>5</v>
      </c>
      <c r="AGI84" s="2" t="n">
        <f aca="false">[1]422排序!G170</f>
        <v>977</v>
      </c>
      <c r="AGJ84" s="2" t="n">
        <f aca="false">[1]422排序!H170</f>
        <v>5783</v>
      </c>
      <c r="AGK84" s="2" t="n">
        <f aca="false">[1]422排序!I170</f>
        <v>101</v>
      </c>
      <c r="AGL84" s="2" t="n">
        <f aca="false">[1]422排序!J170</f>
        <v>789</v>
      </c>
      <c r="AGM84" s="2" t="n">
        <f aca="false">[1]422排序!K170</f>
        <v>15</v>
      </c>
      <c r="AGN84" s="2" t="n">
        <f aca="false">[1]422排序!L170</f>
        <v>45355</v>
      </c>
      <c r="AGO84" s="2" t="n">
        <f aca="false">[1]422排序!M170</f>
        <v>5191</v>
      </c>
      <c r="AGP84" s="2" t="n">
        <f aca="false">[1]422排序!C158</f>
        <v>9242</v>
      </c>
      <c r="AGQ84" s="2" t="n">
        <f aca="false">[1]422排序!D158</f>
        <v>306</v>
      </c>
      <c r="AGR84" s="2" t="n">
        <f aca="false">[1]422排序!E158</f>
        <v>498</v>
      </c>
      <c r="AGS84" s="2" t="n">
        <f aca="false">[1]422排序!F158</f>
        <v>20</v>
      </c>
      <c r="AGT84" s="2" t="n">
        <f aca="false">[1]422排序!G158</f>
        <v>2153</v>
      </c>
      <c r="AGU84" s="2" t="n">
        <f aca="false">[1]422排序!H158</f>
        <v>6591</v>
      </c>
      <c r="AGV84" s="2" t="n">
        <f aca="false">[1]422排序!I158</f>
        <v>245</v>
      </c>
      <c r="AGW84" s="2" t="n">
        <f aca="false">[1]422排序!J158</f>
        <v>480</v>
      </c>
      <c r="AGX84" s="2" t="n">
        <f aca="false">[1]422排序!K158</f>
        <v>26</v>
      </c>
      <c r="AGY84" s="2" t="n">
        <f aca="false">[1]422排序!L158</f>
        <v>101552</v>
      </c>
      <c r="AGZ84" s="2" t="n">
        <f aca="false">[1]422排序!M158</f>
        <v>5279</v>
      </c>
      <c r="AHA84" s="2" t="n">
        <f aca="false">[1]422排序!C31</f>
        <v>975</v>
      </c>
      <c r="AHB84" s="2" t="n">
        <f aca="false">[1]422排序!D31</f>
        <v>46</v>
      </c>
      <c r="AHC84" s="2" t="n">
        <f aca="false">[1]422排序!E31</f>
        <v>45</v>
      </c>
      <c r="AHD84" s="2" t="n">
        <f aca="false">[1]422排序!F31</f>
        <v>2</v>
      </c>
      <c r="AHE84" s="2" t="n">
        <f aca="false">[1]422排序!G31</f>
        <v>170</v>
      </c>
      <c r="AHF84" s="2" t="n">
        <f aca="false">[1]422排序!H31</f>
        <v>760</v>
      </c>
      <c r="AHG84" s="2" t="n">
        <f aca="false">[1]422排序!I31</f>
        <v>34</v>
      </c>
      <c r="AHH84" s="2" t="n">
        <f aca="false">[1]422排序!J31</f>
        <v>140</v>
      </c>
      <c r="AHI84" s="2" t="n">
        <f aca="false">[1]422排序!K31</f>
        <v>6</v>
      </c>
      <c r="AHJ84" s="2" t="n">
        <f aca="false">[1]422排序!L31</f>
        <v>26417</v>
      </c>
      <c r="AHK84" s="2" t="n">
        <f aca="false">[1]422排序!M31</f>
        <v>3802</v>
      </c>
      <c r="AHL84" s="2" t="n">
        <f aca="false">[1]422排序!C144</f>
        <v>1231</v>
      </c>
      <c r="AHM84" s="2" t="n">
        <f aca="false">[1]422排序!D144</f>
        <v>6</v>
      </c>
      <c r="AHN84" s="2" t="n">
        <f aca="false">[1]422排序!E144</f>
        <v>55</v>
      </c>
      <c r="AHO84" s="2" t="n">
        <f aca="false">[1]422排序!F144</f>
        <v>1</v>
      </c>
      <c r="AHP84" s="2" t="n">
        <f aca="false">[1]422排序!G144</f>
        <v>224</v>
      </c>
      <c r="AHQ84" s="2" t="n">
        <f aca="false">[1]422排序!H144</f>
        <v>952</v>
      </c>
      <c r="AHR84" s="2" t="n">
        <f aca="false">[1]422排序!I144</f>
        <v>9</v>
      </c>
      <c r="AHS84" s="2" t="n">
        <f aca="false">[1]422排序!J144</f>
        <v>591</v>
      </c>
      <c r="AHT84" s="2" t="n">
        <f aca="false">[1]422排序!K144</f>
        <v>26</v>
      </c>
      <c r="AHU84" s="2" t="n">
        <f aca="false">[1]422排序!L144</f>
        <v>12340</v>
      </c>
      <c r="AHV84" s="2" t="n">
        <f aca="false">[1]422排序!M144</f>
        <v>5923</v>
      </c>
      <c r="AHW84" s="2" t="n">
        <f aca="false">[1]422排序!C3</f>
        <v>609</v>
      </c>
      <c r="AHX84" s="2" t="n">
        <f aca="false">[1]422排序!D3</f>
        <v>25</v>
      </c>
      <c r="AHY84" s="2" t="n">
        <f aca="false">[1]422排序!E3</f>
        <v>26</v>
      </c>
      <c r="AHZ84" s="2" t="n">
        <f aca="false">[1]422排序!F3</f>
        <v>0</v>
      </c>
      <c r="AIA84" s="2" t="n">
        <f aca="false">[1]422排序!G3</f>
        <v>345</v>
      </c>
      <c r="AIB84" s="2" t="n">
        <f aca="false">[1]422排序!H3</f>
        <v>238</v>
      </c>
      <c r="AIC84" s="2" t="n">
        <f aca="false">[1]422排序!I3</f>
        <v>10</v>
      </c>
      <c r="AID84" s="2" t="n">
        <f aca="false">[1]422排序!J3</f>
        <v>212</v>
      </c>
      <c r="AIE84" s="2" t="n">
        <f aca="false">[1]422排序!K3</f>
        <v>9</v>
      </c>
      <c r="AIF84" s="2" t="n">
        <f aca="false">[1]422排序!L3</f>
        <v>6017</v>
      </c>
      <c r="AIG84" s="2" t="n">
        <f aca="false">[1]422排序!M3</f>
        <v>2091</v>
      </c>
      <c r="AIH84" s="2" t="n">
        <f aca="false">[1]422排序!C37</f>
        <v>38210</v>
      </c>
      <c r="AII84" s="2" t="n">
        <f aca="false">[1]422排序!D37</f>
        <v>1540</v>
      </c>
      <c r="AIJ84" s="2" t="n">
        <f aca="false">[1]422排序!E37</f>
        <v>1831</v>
      </c>
      <c r="AIK84" s="2" t="n">
        <f aca="false">[1]422排序!F37</f>
        <v>151</v>
      </c>
      <c r="AIL84" s="2" t="n">
        <f aca="false">[1]422排序!G37</f>
        <v>13143</v>
      </c>
      <c r="AIM84" s="2" t="n">
        <f aca="false">[1]422排序!H37</f>
        <v>23236</v>
      </c>
      <c r="AIN84" s="2" t="n">
        <f aca="false">[1]422排序!I37</f>
        <v>557</v>
      </c>
      <c r="AIO84" s="2" t="n">
        <f aca="false">[1]422排序!J37</f>
        <v>1012</v>
      </c>
      <c r="AIP84" s="2" t="n">
        <f aca="false">[1]422排序!K37</f>
        <v>49</v>
      </c>
      <c r="AIQ84" s="2" t="n">
        <f aca="false">[1]422排序!L37</f>
        <v>565931</v>
      </c>
      <c r="AIR84" s="2" t="n">
        <f aca="false">[1]422排序!M37</f>
        <v>14995</v>
      </c>
      <c r="AIS84" s="2" t="n">
        <f aca="false">[1]422排序!C28</f>
        <v>43079</v>
      </c>
      <c r="AIT84" s="2" t="n">
        <f aca="false">[1]422排序!D28</f>
        <v>2498</v>
      </c>
      <c r="AIU84" s="2" t="n">
        <f aca="false">[1]422排序!E28</f>
        <v>2741</v>
      </c>
      <c r="AIV84" s="2" t="n">
        <f aca="false">[1]422排序!F28</f>
        <v>166</v>
      </c>
      <c r="AIW84" s="2" t="n">
        <f aca="false">[1]422排序!G28</f>
        <v>22991</v>
      </c>
      <c r="AIX84" s="2" t="n">
        <f aca="false">[1]422排序!H28</f>
        <v>17347</v>
      </c>
      <c r="AIY84" s="2" t="n">
        <f aca="false">[1]422排序!I28</f>
        <v>8318</v>
      </c>
      <c r="AIZ84" s="2" t="n">
        <f aca="false">[1]422排序!J28</f>
        <v>203</v>
      </c>
      <c r="AJA84" s="2" t="n">
        <f aca="false">[1]422排序!K28</f>
        <v>13</v>
      </c>
      <c r="AJB84" s="2" t="n">
        <f aca="false">[1]422排序!L28</f>
        <v>291922</v>
      </c>
      <c r="AJC84" s="2" t="n">
        <f aca="false">[1]422排序!M28</f>
        <v>1373</v>
      </c>
      <c r="AJD84" s="2" t="n">
        <f aca="false">[1]422排序!C155</f>
        <v>21379</v>
      </c>
      <c r="AJE84" s="2" t="n">
        <f aca="false">[1]422排序!D155</f>
        <v>516</v>
      </c>
      <c r="AJF84" s="2" t="n">
        <f aca="false">[1]422排序!E155</f>
        <v>762</v>
      </c>
      <c r="AJG84" s="2" t="n">
        <f aca="false">[1]422排序!F155</f>
        <v>27</v>
      </c>
      <c r="AJH84" s="2" t="n">
        <f aca="false">[1]422排序!G155</f>
        <v>917</v>
      </c>
      <c r="AJI84" s="2" t="n">
        <f aca="false">[1]422排序!H155</f>
        <v>19700</v>
      </c>
      <c r="AJJ84" s="2" t="n">
        <f aca="false">[1]422排序!I155</f>
        <v>213</v>
      </c>
      <c r="AJK84" s="2" t="n">
        <f aca="false">[1]422排序!J155</f>
        <v>2097</v>
      </c>
      <c r="AJL84" s="2" t="n">
        <f aca="false">[1]422排序!K155</f>
        <v>75</v>
      </c>
      <c r="AJM84" s="2" t="n">
        <f aca="false">[1]422排序!L155</f>
        <v>271962</v>
      </c>
      <c r="AJN84" s="2" t="n">
        <f aca="false">[1]422排序!M155</f>
        <v>26672</v>
      </c>
      <c r="AJO84" s="2" t="n">
        <f aca="false">[1]422排序!C12</f>
        <v>6645</v>
      </c>
      <c r="AJP84" s="2" t="n">
        <f aca="false">[1]422排序!D12</f>
        <v>26</v>
      </c>
      <c r="AJQ84" s="2" t="n">
        <f aca="false">[1]422排序!E12</f>
        <v>71</v>
      </c>
      <c r="AJR84" s="2" t="n">
        <f aca="false">[1]422排序!F12</f>
        <v>0</v>
      </c>
      <c r="AJS84" s="2" t="n">
        <f aca="false">[1]422排序!G12</f>
        <v>4685</v>
      </c>
      <c r="AJT84" s="2" t="n">
        <f aca="false">[1]422排序!H12</f>
        <v>1889</v>
      </c>
      <c r="AJU84" s="2" t="n">
        <f aca="false">[1]422排序!I12</f>
        <v>49</v>
      </c>
      <c r="AJV84" s="2" t="n">
        <f aca="false">[1]422排序!J12</f>
        <v>261</v>
      </c>
      <c r="AJW84" s="2" t="n">
        <f aca="false">[1]422排序!K12</f>
        <v>3</v>
      </c>
      <c r="AJX84" s="2" t="n">
        <f aca="false">[1]422排序!L12</f>
        <v>439000</v>
      </c>
      <c r="AJY84" s="2" t="n">
        <f aca="false">[1]422排序!M12</f>
        <v>17216</v>
      </c>
      <c r="AJZ84" s="2" t="n">
        <f aca="false">[1]422排序!C96</f>
        <v>16040</v>
      </c>
      <c r="AKA84" s="2" t="n">
        <f aca="false">[1]422排序!D96</f>
        <v>388</v>
      </c>
      <c r="AKB84" s="2" t="n">
        <f aca="false">[1]422排序!E96</f>
        <v>730</v>
      </c>
      <c r="AKC84" s="2" t="n">
        <f aca="false">[1]422排序!F96</f>
        <v>43</v>
      </c>
      <c r="AKD84" s="2" t="n">
        <f aca="false">[1]422排序!G96</f>
        <v>9233</v>
      </c>
      <c r="AKE84" s="2" t="n">
        <f aca="false">[1]422排序!H96</f>
        <v>6077</v>
      </c>
      <c r="AKF84" s="2" t="n">
        <f aca="false">[1]422排序!I96</f>
        <v>315</v>
      </c>
      <c r="AKG84" s="2" t="n">
        <f aca="false">[1]422排序!J96</f>
        <v>3248</v>
      </c>
      <c r="AKH84" s="2" t="n">
        <f aca="false">[1]422排序!K96</f>
        <v>148</v>
      </c>
      <c r="AKI84" s="2" t="n">
        <f aca="false">[1]422排序!L96</f>
        <v>111584</v>
      </c>
      <c r="AKJ84" s="2" t="n">
        <f aca="false">[1]422排序!M96</f>
        <v>22598</v>
      </c>
      <c r="AKK84" s="2" t="n">
        <f aca="false">[1]422排序!C59</f>
        <v>10398</v>
      </c>
      <c r="AKL84" s="2" t="n">
        <f aca="false">[1]422排序!D59</f>
        <v>270</v>
      </c>
      <c r="AKM84" s="2" t="n">
        <f aca="false">[1]422排序!E59</f>
        <v>520</v>
      </c>
      <c r="AKN84" s="2" t="n">
        <f aca="false">[1]422排序!F59</f>
        <v>13</v>
      </c>
      <c r="AKO84" s="2" t="n">
        <f aca="false">[1]422排序!G59</f>
        <v>1207</v>
      </c>
      <c r="AKP84" s="2" t="n">
        <f aca="false">[1]422排序!H59</f>
        <v>8671</v>
      </c>
      <c r="AKQ84" s="2" t="n">
        <f aca="false">[1]422排序!I59</f>
        <v>137</v>
      </c>
      <c r="AKR84" s="2" t="n">
        <f aca="false">[1]422排序!J59</f>
        <v>589</v>
      </c>
      <c r="AKS84" s="2" t="n">
        <f aca="false">[1]422排序!K59</f>
        <v>29</v>
      </c>
      <c r="AKT84" s="2" t="n">
        <f aca="false">[1]422排序!L59</f>
        <v>33389</v>
      </c>
      <c r="AKU84" s="2" t="n">
        <f aca="false">[1]422排序!M59</f>
        <v>1892</v>
      </c>
      <c r="AKV84" s="2" t="n">
        <f aca="false">[1]422排序!C115</f>
        <v>3618</v>
      </c>
      <c r="AKW84" s="2" t="n">
        <f aca="false">[1]422排序!D115</f>
        <v>60</v>
      </c>
      <c r="AKX84" s="2" t="n">
        <f aca="false">[1]422排序!E115</f>
        <v>78</v>
      </c>
      <c r="AKY84" s="2" t="n">
        <f aca="false">[1]422排序!F115</f>
        <v>3</v>
      </c>
      <c r="AKZ84" s="2" t="n">
        <f aca="false">[1]422排序!G115</f>
        <v>670</v>
      </c>
      <c r="ALA84" s="2" t="n">
        <f aca="false">[1]422排序!H115</f>
        <v>2870</v>
      </c>
      <c r="ALB84" s="2" t="n">
        <f aca="false">[1]422排序!I115</f>
        <v>32</v>
      </c>
      <c r="ALC84" s="2" t="n">
        <f aca="false">[1]422排序!J115</f>
        <v>5780</v>
      </c>
      <c r="ALD84" s="2" t="n">
        <f aca="false">[1]422排序!K115</f>
        <v>125</v>
      </c>
      <c r="ALE84" s="2" t="n">
        <f aca="false">[1]422排序!L115</f>
        <v>34962</v>
      </c>
      <c r="ALF84" s="2" t="n">
        <f aca="false">[1]422排序!M115</f>
        <v>55852</v>
      </c>
      <c r="ALG84" s="2" t="n">
        <f aca="false">[1]422排序!C126</f>
        <v>8772</v>
      </c>
      <c r="ALH84" s="2" t="n">
        <f aca="false">[1]422排序!D126</f>
        <v>511</v>
      </c>
      <c r="ALI84" s="2" t="n">
        <f aca="false">[1]422排序!E126</f>
        <v>712</v>
      </c>
      <c r="ALJ84" s="2" t="n">
        <f aca="false">[1]422排序!F126</f>
        <v>26</v>
      </c>
      <c r="ALK84" s="2" t="n">
        <f aca="false">[1]422排序!G126</f>
        <v>2627</v>
      </c>
      <c r="ALL84" s="2" t="n">
        <f aca="false">[1]422排序!H126</f>
        <v>5433</v>
      </c>
      <c r="ALM84" s="2" t="n">
        <f aca="false">[1]422排序!I126</f>
        <v>378</v>
      </c>
      <c r="ALN84" s="2" t="n">
        <f aca="false">[1]422排序!J126</f>
        <v>68</v>
      </c>
      <c r="ALO84" s="2" t="n">
        <f aca="false">[1]422排序!K126</f>
        <v>6</v>
      </c>
      <c r="ALP84" s="2" t="n">
        <f aca="false">[1]422排序!L126</f>
        <v>49570</v>
      </c>
      <c r="ALQ84" s="2" t="n">
        <f aca="false">[1]422排序!M126</f>
        <v>384</v>
      </c>
      <c r="ALR84" s="2" t="n">
        <f aca="false">[1]422排序!C70</f>
        <v>4014</v>
      </c>
      <c r="ALS84" s="2" t="n">
        <f aca="false">[1]422排序!D70</f>
        <v>146</v>
      </c>
      <c r="ALT84" s="2" t="n">
        <f aca="false">[1]422排序!E70</f>
        <v>141</v>
      </c>
      <c r="ALU84" s="2" t="n">
        <f aca="false">[1]422排序!F70</f>
        <v>43</v>
      </c>
      <c r="ALV84" s="2" t="n">
        <f aca="false">[1]422排序!G70</f>
        <v>2000</v>
      </c>
      <c r="ALW84" s="2" t="n">
        <f aca="false">[1]422排序!H70</f>
        <v>1873</v>
      </c>
      <c r="ALX84" s="2" t="n">
        <f aca="false">[1]422排序!I70</f>
        <v>63</v>
      </c>
      <c r="ALY84" s="2" t="n">
        <f aca="false">[1]422排序!J70</f>
        <v>724</v>
      </c>
      <c r="ALZ84" s="2" t="n">
        <f aca="false">[1]422排序!K70</f>
        <v>25</v>
      </c>
      <c r="AMA84" s="2" t="n">
        <f aca="false">[1]422排序!L70</f>
        <v>61800</v>
      </c>
      <c r="AMB84" s="2" t="n">
        <f aca="false">[1]422排序!M70</f>
        <v>11154</v>
      </c>
      <c r="AMC84" s="2" t="n">
        <f aca="false">[1]422排序!C149</f>
        <v>4658</v>
      </c>
      <c r="AMD84" s="2" t="n">
        <f aca="false">[1]422排序!D149</f>
        <v>191</v>
      </c>
      <c r="AME84" s="2" t="n">
        <f aca="false">[1]422排序!E149</f>
        <v>136</v>
      </c>
      <c r="AMF84" s="2" t="n">
        <f aca="false">[1]422排序!F149</f>
        <v>10</v>
      </c>
      <c r="AMG84" s="2" t="n">
        <f aca="false">[1]422排序!G149</f>
        <v>204</v>
      </c>
      <c r="AMH84" s="2" t="n">
        <f aca="false">[1]422排序!H149</f>
        <v>4318</v>
      </c>
      <c r="AMI84" s="2" t="n">
        <f aca="false">[1]422排序!I149</f>
        <v>98</v>
      </c>
      <c r="AMJ84" s="2" t="n">
        <f aca="false">[1]422排序!J149</f>
        <v>1080</v>
      </c>
    </row>
    <row r="85" customFormat="false" ht="15.25" hidden="false" customHeight="false" outlineLevel="0" collapsed="false">
      <c r="A85" s="82" t="n">
        <v>43944</v>
      </c>
      <c r="B85" s="7" t="n">
        <f aca="false">[1]423排序!C1</f>
        <v>2629951</v>
      </c>
      <c r="C85" s="6" t="n">
        <f aca="false">(B85-B84)</f>
        <v>78413</v>
      </c>
      <c r="D85" s="7" t="n">
        <f aca="false">[1]423排序!E1</f>
        <v>183723</v>
      </c>
      <c r="E85" s="6" t="n">
        <f aca="false">(D85-D84)</f>
        <v>6546</v>
      </c>
      <c r="F85" s="7" t="n">
        <v>716731</v>
      </c>
      <c r="G85" s="7" t="n">
        <v>1729497</v>
      </c>
      <c r="H85" s="7" t="n">
        <v>56678</v>
      </c>
      <c r="J85" s="2" t="n">
        <f aca="false">[1]423排序!C1-[1]423排序!C44</f>
        <v>2545658</v>
      </c>
      <c r="K85" s="71" t="n">
        <f aca="false">J85-J84</f>
        <v>78378</v>
      </c>
      <c r="L85" s="2" t="n">
        <f aca="false">[1]423排序!E1-[1]423排序!E44</f>
        <v>179081</v>
      </c>
      <c r="M85" s="71" t="n">
        <f aca="false">L85-L84</f>
        <v>6546</v>
      </c>
      <c r="N85" s="123" t="n">
        <f aca="false">[1]423排序!C161</f>
        <v>10694</v>
      </c>
      <c r="O85" s="123" t="n">
        <f aca="false">[1]423排序!D161</f>
        <v>11</v>
      </c>
      <c r="P85" s="123" t="n">
        <f aca="false">[1]423排序!E161</f>
        <v>238</v>
      </c>
      <c r="Q85" s="123" t="n">
        <f aca="false">[1]423排序!F161</f>
        <v>1</v>
      </c>
      <c r="R85" s="123" t="n">
        <f aca="false">[1]423排序!G161</f>
        <v>8277</v>
      </c>
      <c r="S85" s="123" t="n">
        <f aca="false">[1]423排序!H161</f>
        <v>2179</v>
      </c>
      <c r="T85" s="123" t="n">
        <f aca="false">[1]423排序!I161</f>
        <v>55</v>
      </c>
      <c r="U85" s="123" t="n">
        <f aca="false">[1]423排序!J161</f>
        <v>209</v>
      </c>
      <c r="V85" s="123" t="n">
        <f aca="false">[1]423排序!K161</f>
        <v>5</v>
      </c>
      <c r="W85" s="123" t="n">
        <f aca="false">[1]423排序!L161</f>
        <v>577959</v>
      </c>
      <c r="X85" s="123" t="n">
        <f aca="false">[1]423排序!M161</f>
        <v>11273</v>
      </c>
      <c r="Y85" s="12" t="n">
        <f aca="false">[1]423排序!C99</f>
        <v>187327</v>
      </c>
      <c r="Z85" s="12" t="n">
        <f aca="false">[1]423排序!D99</f>
        <v>3370</v>
      </c>
      <c r="AA85" s="12" t="n">
        <f aca="false">[1]423排序!E99</f>
        <v>25085</v>
      </c>
      <c r="AB85" s="12" t="n">
        <f aca="false">[1]423排序!F99</f>
        <v>437</v>
      </c>
      <c r="AC85" s="12" t="n">
        <f aca="false">[1]423排序!G99</f>
        <v>54543</v>
      </c>
      <c r="AD85" s="12" t="n">
        <f aca="false">[1]423排序!H99</f>
        <v>107699</v>
      </c>
      <c r="AE85" s="12" t="n">
        <f aca="false">[1]423排序!I99</f>
        <v>2384</v>
      </c>
      <c r="AF85" s="12" t="n">
        <f aca="false">[1]423排序!J99</f>
        <v>3098</v>
      </c>
      <c r="AG85" s="12" t="n">
        <f aca="false">[1]423排序!K99</f>
        <v>415</v>
      </c>
      <c r="AH85" s="12" t="n">
        <f aca="false">[1]423排序!L99</f>
        <v>1513251</v>
      </c>
      <c r="AI85" s="12" t="n">
        <f aca="false">[1]423排序!M99</f>
        <v>25028</v>
      </c>
      <c r="AJ85" s="12" t="n">
        <f aca="false">[1]423排序!C94</f>
        <v>85996</v>
      </c>
      <c r="AK85" s="12" t="n">
        <f aca="false">[1]423排序!D94</f>
        <v>1194</v>
      </c>
      <c r="AL85" s="12" t="n">
        <f aca="false">[1]423排序!E94</f>
        <v>5391</v>
      </c>
      <c r="AM85" s="12" t="n">
        <f aca="false">[1]423排序!F94</f>
        <v>94</v>
      </c>
      <c r="AN85" s="12" t="n">
        <f aca="false">[1]423排序!G94</f>
        <v>63113</v>
      </c>
      <c r="AO85" s="12" t="n">
        <f aca="false">[1]423排序!H94</f>
        <v>17492</v>
      </c>
      <c r="AP85" s="12" t="n">
        <f aca="false">[1]423排序!I94</f>
        <v>3311</v>
      </c>
      <c r="AQ85" s="12" t="n">
        <f aca="false">[1]423排序!J94</f>
        <v>1024</v>
      </c>
      <c r="AR85" s="12" t="n">
        <f aca="false">[1]423排序!K94</f>
        <v>64</v>
      </c>
      <c r="AS85" s="12" t="n">
        <f aca="false">[1]423排序!L94</f>
        <v>377396</v>
      </c>
      <c r="AT85" s="12" t="n">
        <f aca="false">[1]423排序!M94</f>
        <v>4493</v>
      </c>
      <c r="AU85" s="122" t="n">
        <v>155944</v>
      </c>
      <c r="AV85" s="122" t="n">
        <v>2413</v>
      </c>
      <c r="AW85" s="122" t="n">
        <v>21340</v>
      </c>
      <c r="AX85" s="122" t="n">
        <v>544</v>
      </c>
      <c r="AY85" s="122" t="n">
        <v>40657</v>
      </c>
      <c r="AZ85" s="122" t="n">
        <v>93947</v>
      </c>
      <c r="BA85" s="122" t="n">
        <v>5218</v>
      </c>
      <c r="BB85" s="122" t="n">
        <v>2389.0855204648</v>
      </c>
      <c r="BC85" s="122" t="n">
        <v>326.932007686855</v>
      </c>
      <c r="BD85" s="122" t="n">
        <v>463662</v>
      </c>
      <c r="BE85" s="122" t="n">
        <v>7103</v>
      </c>
      <c r="BF85" s="12" t="n">
        <f aca="false">[1]423排序!C77</f>
        <v>150062</v>
      </c>
      <c r="BG85" s="12" t="n">
        <f aca="false">[1]423排序!D77</f>
        <v>1771</v>
      </c>
      <c r="BH85" s="12" t="n">
        <f aca="false">[1]423排序!E77</f>
        <v>5250</v>
      </c>
      <c r="BI85" s="12" t="n">
        <f aca="false">[1]423排序!F77</f>
        <v>217</v>
      </c>
      <c r="BJ85" s="12" t="n">
        <f aca="false">[1]423排序!G77</f>
        <v>99400</v>
      </c>
      <c r="BK85" s="12" t="n">
        <f aca="false">[1]423排序!H77</f>
        <v>45412</v>
      </c>
      <c r="BL85" s="12" t="n">
        <f aca="false">[1]423排序!I77</f>
        <v>2908</v>
      </c>
      <c r="BM85" s="12" t="n">
        <f aca="false">[1]423排序!J77</f>
        <v>1791</v>
      </c>
      <c r="BN85" s="12" t="n">
        <f aca="false">[1]423排序!K77</f>
        <v>63</v>
      </c>
      <c r="BO85" s="12" t="n">
        <f aca="false">[1]423排序!L77</f>
        <v>2072669</v>
      </c>
      <c r="BP85" s="12" t="n">
        <f aca="false">[1]423排序!M77</f>
        <v>24738</v>
      </c>
      <c r="BQ85" s="12" t="n">
        <f aca="false">[1]423排序!C180</f>
        <v>208389</v>
      </c>
      <c r="BR85" s="12" t="n">
        <f aca="false">[1]423排序!D180</f>
        <v>4211</v>
      </c>
      <c r="BS85" s="12" t="n">
        <f aca="false">[1]423排序!E180</f>
        <v>21717</v>
      </c>
      <c r="BT85" s="12" t="n">
        <f aca="false">[1]423排序!F180</f>
        <v>435</v>
      </c>
      <c r="BU85" s="12" t="n">
        <f aca="false">[1]423排序!G180</f>
        <v>85915</v>
      </c>
      <c r="BV85" s="12" t="n">
        <f aca="false">[1]423排序!H180</f>
        <v>100757</v>
      </c>
      <c r="BW85" s="12" t="n">
        <f aca="false">[1]423排序!I180</f>
        <v>7705</v>
      </c>
      <c r="BX85" s="12" t="n">
        <f aca="false">[1]423排序!J180</f>
        <v>4457</v>
      </c>
      <c r="BY85" s="12" t="n">
        <f aca="false">[1]423排序!K180</f>
        <v>464</v>
      </c>
      <c r="BZ85" s="12" t="n">
        <f aca="false">[1]423排序!L180</f>
        <v>930230</v>
      </c>
      <c r="CA85" s="12" t="n">
        <f aca="false">[1]423排序!M180</f>
        <v>19896</v>
      </c>
      <c r="CB85" s="12" t="n">
        <v>11512</v>
      </c>
      <c r="CC85" s="12" t="n">
        <v>393</v>
      </c>
      <c r="CD85" s="12" t="n">
        <v>281</v>
      </c>
      <c r="CE85" s="12" t="n">
        <v>18</v>
      </c>
      <c r="CF85" s="12" t="n">
        <v>1356</v>
      </c>
      <c r="CG85" s="12" t="n">
        <v>9875</v>
      </c>
      <c r="CH85" s="12" t="n">
        <v>232</v>
      </c>
      <c r="CI85" s="12" t="n">
        <v>91</v>
      </c>
      <c r="CJ85" s="12" t="n">
        <v>2</v>
      </c>
      <c r="CK85" s="12" t="n">
        <v>124550</v>
      </c>
      <c r="CL85" s="12" t="n">
        <v>985</v>
      </c>
      <c r="CM85" s="12" t="n">
        <f aca="false">[1]423排序!C202</f>
        <v>844992</v>
      </c>
      <c r="CN85" s="12" t="n">
        <f aca="false">[1]423排序!D202</f>
        <v>29100</v>
      </c>
      <c r="CO85" s="12" t="n">
        <f aca="false">[1]423排序!E202</f>
        <v>47430</v>
      </c>
      <c r="CP85" s="12" t="n">
        <f aca="false">[1]423排序!F202</f>
        <v>2304</v>
      </c>
      <c r="CQ85" s="12" t="n">
        <f aca="false">[1]423排序!G202</f>
        <v>83910</v>
      </c>
      <c r="CR85" s="12" t="n">
        <f aca="false">[1]423排序!H202</f>
        <v>713652</v>
      </c>
      <c r="CS85" s="12" t="n">
        <f aca="false">[1]423排序!I202</f>
        <v>14014</v>
      </c>
      <c r="CT85" s="12" t="n">
        <f aca="false">[1]423排序!J202</f>
        <v>2553</v>
      </c>
      <c r="CU85" s="12" t="n">
        <f aca="false">[1]423排序!K202</f>
        <v>143</v>
      </c>
      <c r="CV85" s="12" t="n">
        <f aca="false">[1]423排序!L202</f>
        <v>4307429</v>
      </c>
      <c r="CW85" s="12" t="n">
        <f aca="false">[1]423排序!M202</f>
        <v>13013</v>
      </c>
      <c r="CX85" s="12" t="n">
        <f aca="false">[1]423排序!C187</f>
        <v>28268</v>
      </c>
      <c r="CY85" s="12" t="n">
        <f aca="false">[1]423排序!D187</f>
        <v>205</v>
      </c>
      <c r="CZ85" s="12" t="n">
        <f aca="false">[1]423排序!E187</f>
        <v>1509</v>
      </c>
      <c r="DA85" s="12" t="n">
        <f aca="false">[1]423排序!F187</f>
        <v>31</v>
      </c>
      <c r="DB85" s="12" t="n">
        <f aca="false">[1]423排序!G187</f>
        <v>19900</v>
      </c>
      <c r="DC85" s="12" t="n">
        <f aca="false">[1]423排序!H187</f>
        <v>6859</v>
      </c>
      <c r="DD85" s="12" t="n">
        <f aca="false">[1]423排序!I187</f>
        <v>386</v>
      </c>
      <c r="DE85" s="12" t="n">
        <f aca="false">[1]423排序!J187</f>
        <v>3266</v>
      </c>
      <c r="DF85" s="12" t="n">
        <f aca="false">[1]423排序!K187</f>
        <v>174</v>
      </c>
      <c r="DG85" s="12" t="n">
        <f aca="false">[1]423排序!L187</f>
        <v>227554</v>
      </c>
      <c r="DH85" s="12" t="n">
        <f aca="false">[1]423排序!M187</f>
        <v>26293</v>
      </c>
      <c r="DI85" s="12" t="n">
        <f aca="false">[1]423排序!C199</f>
        <v>133495</v>
      </c>
      <c r="DJ85" s="12" t="n">
        <f aca="false">[1]423排序!D199</f>
        <v>4451</v>
      </c>
      <c r="DK85" s="12" t="n">
        <f aca="false">[1]423排序!E199</f>
        <v>18100</v>
      </c>
      <c r="DL85" s="12" t="n">
        <f aca="false">[1]423排序!F199</f>
        <v>763</v>
      </c>
      <c r="DM85" s="12" t="str">
        <f aca="false">[1]423排序!G199</f>
        <v>N/A</v>
      </c>
      <c r="DN85" s="12" t="n">
        <f aca="false">[1]423排序!H199</f>
        <v>115051</v>
      </c>
      <c r="DO85" s="12" t="n">
        <f aca="false">[1]423排序!I199</f>
        <v>1559</v>
      </c>
      <c r="DP85" s="12" t="n">
        <f aca="false">[1]423排序!J199</f>
        <v>1966</v>
      </c>
      <c r="DQ85" s="12" t="n">
        <f aca="false">[1]423排序!K199</f>
        <v>267</v>
      </c>
      <c r="DR85" s="12" t="n">
        <f aca="false">[1]423排序!L199</f>
        <v>559935</v>
      </c>
      <c r="DS85" s="12" t="n">
        <f aca="false">[1]423排序!M199</f>
        <v>8248</v>
      </c>
      <c r="DT85" s="12" t="n">
        <f aca="false">[1]423排序!C186</f>
        <v>16004</v>
      </c>
      <c r="DU85" s="12" t="n">
        <f aca="false">[1]423排序!D186</f>
        <v>682</v>
      </c>
      <c r="DV85" s="12" t="n">
        <f aca="false">[1]423排序!E186</f>
        <v>1937</v>
      </c>
      <c r="DW85" s="12" t="n">
        <f aca="false">[1]423排序!F186</f>
        <v>172</v>
      </c>
      <c r="DX85" s="12" t="n">
        <f aca="false">[1]423排序!G186</f>
        <v>550</v>
      </c>
      <c r="DY85" s="12" t="n">
        <f aca="false">[1]423排序!H186</f>
        <v>13517</v>
      </c>
      <c r="DZ85" s="12" t="n">
        <f aca="false">[1]423排序!I186</f>
        <v>515</v>
      </c>
      <c r="EA85" s="12" t="n">
        <f aca="false">[1]423排序!J186</f>
        <v>1585</v>
      </c>
      <c r="EB85" s="12" t="n">
        <f aca="false">[1]423排序!K186</f>
        <v>192</v>
      </c>
      <c r="EC85" s="12" t="n">
        <f aca="false">[1]423排序!L186</f>
        <v>94500</v>
      </c>
      <c r="ED85" s="12" t="n">
        <f aca="false">[1]423排序!M186</f>
        <v>9357</v>
      </c>
      <c r="EE85" s="12" t="n">
        <f aca="false">[1]423排序!C138</f>
        <v>34842</v>
      </c>
      <c r="EF85" s="12" t="n">
        <f aca="false">[1]423排序!D138</f>
        <v>708</v>
      </c>
      <c r="EG85" s="12" t="n">
        <f aca="false">[1]423排序!E138</f>
        <v>4054</v>
      </c>
      <c r="EH85" s="12" t="n">
        <f aca="false">[1]423排序!F138</f>
        <v>138</v>
      </c>
      <c r="EI85" s="12" t="str">
        <f aca="false">[1]423排序!G138</f>
        <v>N/A</v>
      </c>
      <c r="EJ85" s="12" t="n">
        <f aca="false">[1]423排序!H138</f>
        <v>30538</v>
      </c>
      <c r="EK85" s="12" t="n">
        <f aca="false">[1]423排序!I138</f>
        <v>1050</v>
      </c>
      <c r="EL85" s="12" t="n">
        <f aca="false">[1]423排序!J138</f>
        <v>2033</v>
      </c>
      <c r="EM85" s="12" t="n">
        <f aca="false">[1]423排序!K138</f>
        <v>237</v>
      </c>
      <c r="EN85" s="12" t="n">
        <f aca="false">[1]423排序!L138</f>
        <v>171415</v>
      </c>
      <c r="EO85" s="12" t="n">
        <f aca="false">[1]423排序!M138</f>
        <v>10004</v>
      </c>
      <c r="EP85" s="12" t="n">
        <f aca="false">[1]423排序!C145</f>
        <v>7275</v>
      </c>
      <c r="EQ85" s="12" t="n">
        <f aca="false">[1]423排序!D145</f>
        <v>84</v>
      </c>
      <c r="ER85" s="12" t="n">
        <f aca="false">[1]423排序!E145</f>
        <v>187</v>
      </c>
      <c r="ES85" s="12" t="n">
        <f aca="false">[1]423排序!F145</f>
        <v>5</v>
      </c>
      <c r="ET85" s="12" t="n">
        <f aca="false">[1]423排序!G145</f>
        <v>32</v>
      </c>
      <c r="EU85" s="12" t="n">
        <f aca="false">[1]423排序!H145</f>
        <v>7056</v>
      </c>
      <c r="EV85" s="12" t="n">
        <f aca="false">[1]423排序!I145</f>
        <v>54</v>
      </c>
      <c r="EW85" s="12" t="n">
        <f aca="false">[1]423排序!J145</f>
        <v>1342</v>
      </c>
      <c r="EX85" s="12" t="n">
        <f aca="false">[1]423排序!K145</f>
        <v>34</v>
      </c>
      <c r="EY85" s="12" t="n">
        <f aca="false">[1]423排序!L145</f>
        <v>148656</v>
      </c>
      <c r="EZ85" s="12" t="n">
        <f aca="false">[1]423排序!M145</f>
        <v>27421</v>
      </c>
      <c r="FA85" s="12" t="n">
        <f aca="false">[1]423排序!C53</f>
        <v>7912</v>
      </c>
      <c r="FB85" s="12" t="n">
        <f aca="false">[1]423排序!D53</f>
        <v>217</v>
      </c>
      <c r="FC85" s="12" t="n">
        <f aca="false">[1]423排序!E53</f>
        <v>384</v>
      </c>
      <c r="FD85" s="12" t="n">
        <f aca="false">[1]423排序!F53</f>
        <v>14</v>
      </c>
      <c r="FE85" s="12" t="n">
        <f aca="false">[1]423排序!G53</f>
        <v>5087</v>
      </c>
      <c r="FF85" s="12" t="n">
        <f aca="false">[1]423排序!H53</f>
        <v>2441</v>
      </c>
      <c r="FG85" s="12" t="n">
        <f aca="false">[1]423排序!I53</f>
        <v>80</v>
      </c>
      <c r="FH85" s="12" t="n">
        <f aca="false">[1]423排序!J53</f>
        <v>1366</v>
      </c>
      <c r="FI85" s="12" t="n">
        <f aca="false">[1]423排序!K53</f>
        <v>66</v>
      </c>
      <c r="FJ85" s="12" t="n">
        <f aca="false">[1]423排序!L53</f>
        <v>108465</v>
      </c>
      <c r="FK85" s="12" t="n">
        <f aca="false">[1]423排序!M53</f>
        <v>18726</v>
      </c>
      <c r="FL85" s="12" t="n">
        <f aca="false">[1]423排序!C20</f>
        <v>41889</v>
      </c>
      <c r="FM85" s="12" t="n">
        <f aca="false">[1]423排序!D20</f>
        <v>933</v>
      </c>
      <c r="FN85" s="12" t="n">
        <f aca="false">[1]423排序!E20</f>
        <v>6262</v>
      </c>
      <c r="FO85" s="12" t="n">
        <f aca="false">[1]423排序!F20</f>
        <v>264</v>
      </c>
      <c r="FP85" s="12" t="n">
        <f aca="false">[1]423排序!G20</f>
        <v>9433</v>
      </c>
      <c r="FQ85" s="12" t="n">
        <f aca="false">[1]423排序!H20</f>
        <v>26194</v>
      </c>
      <c r="FR85" s="12" t="n">
        <f aca="false">[1]423排序!I20</f>
        <v>1020</v>
      </c>
      <c r="FS85" s="12" t="n">
        <f aca="false">[1]423排序!J20</f>
        <v>3614</v>
      </c>
      <c r="FT85" s="12" t="n">
        <f aca="false">[1]423排序!K20</f>
        <v>540</v>
      </c>
      <c r="FU85" s="12" t="n">
        <f aca="false">[1]423排序!L20</f>
        <v>171400</v>
      </c>
      <c r="FV85" s="12" t="n">
        <f aca="false">[1]423排序!M20</f>
        <v>14789</v>
      </c>
      <c r="FW85" s="12" t="n">
        <f aca="false">[1]423排序!C13</f>
        <v>14925</v>
      </c>
      <c r="FX85" s="12" t="n">
        <f aca="false">[1]423排序!D13</f>
        <v>52</v>
      </c>
      <c r="FY85" s="12" t="n">
        <f aca="false">[1]423排序!E13</f>
        <v>510</v>
      </c>
      <c r="FZ85" s="12" t="n">
        <f aca="false">[1]423排序!F13</f>
        <v>19</v>
      </c>
      <c r="GA85" s="12" t="n">
        <f aca="false">[1]423排序!G13</f>
        <v>11328</v>
      </c>
      <c r="GB85" s="12" t="n">
        <f aca="false">[1]423排序!H13</f>
        <v>3087</v>
      </c>
      <c r="GC85" s="12" t="n">
        <f aca="false">[1]423排序!I13</f>
        <v>176</v>
      </c>
      <c r="GD85" s="12" t="n">
        <f aca="false">[1]423排序!J13</f>
        <v>1657</v>
      </c>
      <c r="GE85" s="12" t="n">
        <f aca="false">[1]423排序!K13</f>
        <v>57</v>
      </c>
      <c r="GF85" s="12" t="n">
        <f aca="false">[1]423排序!L13</f>
        <v>201794</v>
      </c>
      <c r="GG85" s="12" t="n">
        <f aca="false">[1]423排序!M13</f>
        <v>22406</v>
      </c>
      <c r="GH85" s="12" t="n">
        <f aca="false">[1]423排序!C156</f>
        <v>7141</v>
      </c>
      <c r="GI85" s="12" t="n">
        <f aca="false">[1]423排序!D156</f>
        <v>608</v>
      </c>
      <c r="GJ85" s="12" t="n">
        <f aca="false">[1]423排序!E156</f>
        <v>10</v>
      </c>
      <c r="GK85" s="12" t="n">
        <f aca="false">[1]423排序!F156</f>
        <v>1</v>
      </c>
      <c r="GL85" s="12" t="n">
        <f aca="false">[1]423排序!G156</f>
        <v>689</v>
      </c>
      <c r="GM85" s="12" t="n">
        <f aca="false">[1]423排序!H156</f>
        <v>6442</v>
      </c>
      <c r="GN85" s="12" t="n">
        <f aca="false">[1]423排序!I156</f>
        <v>37</v>
      </c>
      <c r="GO85" s="12" t="n">
        <f aca="false">[1]423排序!J156</f>
        <v>2479</v>
      </c>
      <c r="GP85" s="12" t="n">
        <f aca="false">[1]423排序!K156</f>
        <v>3</v>
      </c>
      <c r="GQ85" s="12" t="n">
        <f aca="false">[1]423排序!L156</f>
        <v>70012</v>
      </c>
      <c r="GR85" s="12" t="n">
        <f aca="false">[1]423排序!M156</f>
        <v>24301</v>
      </c>
      <c r="GS85" s="12" t="n">
        <f aca="false">[1]423排序!C16</f>
        <v>2027</v>
      </c>
      <c r="GT85" s="12" t="n">
        <f aca="false">[1]423排序!D16</f>
        <v>54</v>
      </c>
      <c r="GU85" s="12" t="n">
        <f aca="false">[1]423排序!E16</f>
        <v>7</v>
      </c>
      <c r="GV85" s="12" t="n">
        <f aca="false">[1]423排序!F16</f>
        <v>0</v>
      </c>
      <c r="GW85" s="12" t="n">
        <f aca="false">[1]423排序!G16</f>
        <v>1026</v>
      </c>
      <c r="GX85" s="12" t="n">
        <f aca="false">[1]423排序!H16</f>
        <v>994</v>
      </c>
      <c r="GY85" s="12" t="n">
        <f aca="false">[1]423排序!I16</f>
        <v>2</v>
      </c>
      <c r="GZ85" s="12" t="n">
        <f aca="false">[1]423排序!J16</f>
        <v>1191</v>
      </c>
      <c r="HA85" s="12" t="n">
        <f aca="false">[1]423排序!K16</f>
        <v>4</v>
      </c>
      <c r="HB85" s="12" t="n">
        <f aca="false">[1]423排序!L16</f>
        <v>97796</v>
      </c>
      <c r="HC85" s="12" t="n">
        <f aca="false">[1]423排序!M16</f>
        <v>57474</v>
      </c>
      <c r="HD85" s="12" t="n">
        <f aca="false">[1]423排序!C173</f>
        <v>10141</v>
      </c>
      <c r="HE85" s="12" t="n">
        <f aca="false">[1]423排序!D173</f>
        <v>1016</v>
      </c>
      <c r="HF85" s="12" t="n">
        <f aca="false">[1]423排序!E173</f>
        <v>12</v>
      </c>
      <c r="HG85" s="12" t="n">
        <f aca="false">[1]423排序!F173</f>
        <v>1</v>
      </c>
      <c r="HH85" s="12" t="n">
        <f aca="false">[1]423排序!G173</f>
        <v>896</v>
      </c>
      <c r="HI85" s="12" t="n">
        <f aca="false">[1]423排序!H173</f>
        <v>9233</v>
      </c>
      <c r="HJ85" s="12" t="n">
        <f aca="false">[1]423排序!I173</f>
        <v>27</v>
      </c>
      <c r="HK85" s="12" t="n">
        <f aca="false">[1]423排序!J173</f>
        <v>1733</v>
      </c>
      <c r="HL85" s="12" t="n">
        <f aca="false">[1]423排序!K173</f>
        <v>2</v>
      </c>
      <c r="HM85" s="12" t="n">
        <f aca="false">[1]423排序!L173</f>
        <v>94796</v>
      </c>
      <c r="HN85" s="12" t="n">
        <f aca="false">[1]423排序!M173</f>
        <v>16203</v>
      </c>
      <c r="HO85" s="12" t="n">
        <f aca="false">[1]423排序!C118</f>
        <v>5532</v>
      </c>
      <c r="HP85" s="12" t="n">
        <f aca="false">[1]423排序!D118</f>
        <v>50</v>
      </c>
      <c r="HQ85" s="12" t="n">
        <f aca="false">[1]423排序!E118</f>
        <v>93</v>
      </c>
      <c r="HR85" s="12" t="n">
        <f aca="false">[1]423排序!F118</f>
        <v>1</v>
      </c>
      <c r="HS85" s="12" t="n">
        <f aca="false">[1]423排序!G118</f>
        <v>3452</v>
      </c>
      <c r="HT85" s="12" t="n">
        <f aca="false">[1]423排序!H118</f>
        <v>1987</v>
      </c>
      <c r="HU85" s="12" t="n">
        <f aca="false">[1]423排序!I118</f>
        <v>43</v>
      </c>
      <c r="HV85" s="12" t="n">
        <f aca="false">[1]423排序!J118</f>
        <v>171</v>
      </c>
      <c r="HW85" s="12" t="n">
        <f aca="false">[1]423排序!K118</f>
        <v>3</v>
      </c>
      <c r="HX85" s="12" t="n">
        <f aca="false">[1]423排序!L118</f>
        <v>113755</v>
      </c>
      <c r="HY85" s="12" t="n">
        <f aca="false">[1]423排序!M118</f>
        <v>3515</v>
      </c>
      <c r="HZ85" s="118"/>
      <c r="IA85" s="82" t="n">
        <v>43944</v>
      </c>
      <c r="IB85" s="12" t="n">
        <f aca="false">[1]423排序!C154</f>
        <v>10169</v>
      </c>
      <c r="IC85" s="12" t="n">
        <f aca="false">[1]423排序!D154</f>
        <v>313</v>
      </c>
      <c r="ID85" s="12" t="n">
        <f aca="false">[1]423排序!E154</f>
        <v>426</v>
      </c>
      <c r="IE85" s="12" t="n">
        <f aca="false">[1]423排序!F154</f>
        <v>25</v>
      </c>
      <c r="IF85" s="12" t="n">
        <f aca="false">[1]423排序!G154</f>
        <v>1513</v>
      </c>
      <c r="IG85" s="12" t="n">
        <f aca="false">[1]423排序!H154</f>
        <v>8230</v>
      </c>
      <c r="IH85" s="12" t="n">
        <f aca="false">[1]423排序!I154</f>
        <v>160</v>
      </c>
      <c r="II85" s="12" t="n">
        <f aca="false">[1]423排序!J154</f>
        <v>269</v>
      </c>
      <c r="IJ85" s="12" t="n">
        <f aca="false">[1]423排序!K154</f>
        <v>11</v>
      </c>
      <c r="IK85" s="12" t="n">
        <f aca="false">[1]423排序!L154</f>
        <v>238799</v>
      </c>
      <c r="IL85" s="12" t="n">
        <f aca="false">[1]423排序!M154</f>
        <v>6310</v>
      </c>
      <c r="IM85" s="13" t="n">
        <f aca="false">[1]423排序!C43</f>
        <v>11296</v>
      </c>
      <c r="IN85" s="13" t="n">
        <f aca="false">[1]423排序!D43</f>
        <v>464</v>
      </c>
      <c r="IO85" s="13" t="n">
        <f aca="false">[1]423排序!E43</f>
        <v>160</v>
      </c>
      <c r="IP85" s="13" t="n">
        <f aca="false">[1]423排序!F43</f>
        <v>13</v>
      </c>
      <c r="IQ85" s="13" t="n">
        <f aca="false">[1]423排序!G43</f>
        <v>5386</v>
      </c>
      <c r="IR85" s="13" t="n">
        <f aca="false">[1]423排序!H43</f>
        <v>5750</v>
      </c>
      <c r="IS85" s="13" t="n">
        <f aca="false">[1]423排序!I43</f>
        <v>399</v>
      </c>
      <c r="IT85" s="13" t="n">
        <f aca="false">[1]423排序!J43</f>
        <v>591</v>
      </c>
      <c r="IU85" s="13" t="n">
        <f aca="false">[1]423排序!K43</f>
        <v>8</v>
      </c>
      <c r="IV85" s="13" t="n">
        <f aca="false">[1]423排序!L43</f>
        <v>128722</v>
      </c>
      <c r="IW85" s="13" t="n">
        <f aca="false">[1]423排序!M43</f>
        <v>6734</v>
      </c>
      <c r="IX85" s="13" t="n">
        <f aca="false">[1]423排序!C168</f>
        <v>12772</v>
      </c>
      <c r="IY85" s="13" t="n">
        <f aca="false">[1]423排序!D168</f>
        <v>1141</v>
      </c>
      <c r="IZ85" s="13" t="n">
        <f aca="false">[1]423排序!E168</f>
        <v>114</v>
      </c>
      <c r="JA85" s="13" t="n">
        <f aca="false">[1]423排序!F168</f>
        <v>5</v>
      </c>
      <c r="JB85" s="13" t="n">
        <f aca="false">[1]423排序!G168</f>
        <v>1812</v>
      </c>
      <c r="JC85" s="13" t="n">
        <f aca="false">[1]423排序!H168</f>
        <v>10846</v>
      </c>
      <c r="JD85" s="13" t="n">
        <f aca="false">[1]423排序!I168</f>
        <v>82</v>
      </c>
      <c r="JE85" s="13" t="n">
        <f aca="false">[1]423排序!J168</f>
        <v>367</v>
      </c>
      <c r="JF85" s="13" t="n">
        <f aca="false">[1]423排序!K168</f>
        <v>3</v>
      </c>
      <c r="JG85" s="13" t="n">
        <f aca="false">[1]423排序!L168</f>
        <v>200000</v>
      </c>
      <c r="JH85" s="13" t="n">
        <f aca="false">[1]423排序!M168</f>
        <v>5745</v>
      </c>
      <c r="JI85" s="13" t="n">
        <f aca="false">[1]423排序!C93</f>
        <v>7418</v>
      </c>
      <c r="JJ85" s="13" t="n">
        <f aca="false">[1]423排序!D93</f>
        <v>283</v>
      </c>
      <c r="JK85" s="13" t="n">
        <f aca="false">[1]423排序!E93</f>
        <v>635</v>
      </c>
      <c r="JL85" s="13" t="n">
        <f aca="false">[1]423排序!F93</f>
        <v>19</v>
      </c>
      <c r="JM85" s="13" t="n">
        <f aca="false">[1]423排序!G93</f>
        <v>913</v>
      </c>
      <c r="JN85" s="13" t="n">
        <f aca="false">[1]423排序!H93</f>
        <v>5870</v>
      </c>
      <c r="JO85" s="13" t="n">
        <f aca="false">[1]423排序!I93</f>
        <v>0</v>
      </c>
      <c r="JP85" s="13" t="n">
        <f aca="false">[1]423排序!J93</f>
        <v>27</v>
      </c>
      <c r="JQ85" s="13" t="n">
        <f aca="false">[1]423排序!K93</f>
        <v>2</v>
      </c>
      <c r="JR85" s="13" t="n">
        <f aca="false">[1]423排序!L93</f>
        <v>55732</v>
      </c>
      <c r="JS85" s="13" t="n">
        <f aca="false">[1]423排序!M93</f>
        <v>204</v>
      </c>
      <c r="JT85" s="13" t="n">
        <f aca="false">[1]423排序!C92</f>
        <v>21370</v>
      </c>
      <c r="JU85" s="13" t="n">
        <f aca="false">[1]423排序!D92</f>
        <v>1290</v>
      </c>
      <c r="JV85" s="13" t="n">
        <f aca="false">[1]423排序!E92</f>
        <v>681</v>
      </c>
      <c r="JW85" s="13" t="n">
        <f aca="false">[1]423排序!F92</f>
        <v>36</v>
      </c>
      <c r="JX85" s="13" t="n">
        <f aca="false">[1]423排序!G92</f>
        <v>4370</v>
      </c>
      <c r="JY85" s="13" t="n">
        <f aca="false">[1]423排序!H92</f>
        <v>16319</v>
      </c>
      <c r="JZ85" s="13" t="n">
        <f aca="false">[1]423排序!I92</f>
        <v>0</v>
      </c>
      <c r="KA85" s="13" t="n">
        <f aca="false">[1]423排序!J92</f>
        <v>15</v>
      </c>
      <c r="KB85" s="124" t="n">
        <f aca="false">[1]423排序!K92</f>
        <v>0.5</v>
      </c>
      <c r="KC85" s="13" t="n">
        <f aca="false">[1]423排序!L92</f>
        <v>462621</v>
      </c>
      <c r="KD85" s="13" t="n">
        <f aca="false">[1]423排序!M92</f>
        <v>335</v>
      </c>
      <c r="KE85" s="13" t="n">
        <f aca="false">[1]423排序!C152</f>
        <v>19250</v>
      </c>
      <c r="KF85" s="13" t="n">
        <f aca="false">[1]423排序!D152</f>
        <v>1413</v>
      </c>
      <c r="KG85" s="13" t="n">
        <f aca="false">[1]423排序!E152</f>
        <v>530</v>
      </c>
      <c r="KH85" s="13" t="n">
        <f aca="false">[1]423排序!F152</f>
        <v>46</v>
      </c>
      <c r="KI85" s="13" t="n">
        <f aca="false">[1]423排序!G152</f>
        <v>7027</v>
      </c>
      <c r="KJ85" s="13" t="n">
        <f aca="false">[1]423排序!H152</f>
        <v>11693</v>
      </c>
      <c r="KK85" s="13" t="n">
        <f aca="false">[1]423排序!I152</f>
        <v>396</v>
      </c>
      <c r="KL85" s="13" t="n">
        <f aca="false">[1]423排序!J152</f>
        <v>584</v>
      </c>
      <c r="KM85" s="13" t="n">
        <f aca="false">[1]423排序!K152</f>
        <v>16</v>
      </c>
      <c r="KN85" s="13" t="n">
        <f aca="false">[1]423排序!L152</f>
        <v>170400</v>
      </c>
      <c r="KO85" s="13" t="n">
        <f aca="false">[1]423排序!M152</f>
        <v>5168</v>
      </c>
      <c r="KP85" s="13" t="n">
        <f aca="false">[1]423排序!C153</f>
        <v>6710</v>
      </c>
      <c r="KQ85" s="13" t="n">
        <f aca="false">[1]423排序!D153</f>
        <v>111</v>
      </c>
      <c r="KR85" s="13" t="n">
        <f aca="false">[1]423排序!E153</f>
        <v>446</v>
      </c>
      <c r="KS85" s="13" t="n">
        <f aca="false">[1]423排序!F153</f>
        <v>9</v>
      </c>
      <c r="KT85" s="13" t="n">
        <f aca="false">[1]423排序!G153</f>
        <v>693</v>
      </c>
      <c r="KU85" s="13" t="n">
        <f aca="false">[1]423排序!H153</f>
        <v>5571</v>
      </c>
      <c r="KV85" s="13" t="n">
        <f aca="false">[1]423排序!I153</f>
        <v>1</v>
      </c>
      <c r="KW85" s="13" t="n">
        <f aca="false">[1]423排序!J153</f>
        <v>61</v>
      </c>
      <c r="KX85" s="13" t="n">
        <f aca="false">[1]423排序!K153</f>
        <v>4</v>
      </c>
      <c r="KY85" s="13" t="n">
        <f aca="false">[1]423排序!L153</f>
        <v>68532</v>
      </c>
      <c r="KZ85" s="13" t="n">
        <f aca="false">[1]423排序!M153</f>
        <v>625</v>
      </c>
      <c r="LA85" s="13" t="n">
        <f aca="false">[1]423排序!C159</f>
        <v>57999</v>
      </c>
      <c r="LB85" s="13" t="n">
        <f aca="false">[1]423排序!D159</f>
        <v>5236</v>
      </c>
      <c r="LC85" s="13" t="n">
        <f aca="false">[1]423排序!E159</f>
        <v>513</v>
      </c>
      <c r="LD85" s="13" t="n">
        <f aca="false">[1]423排序!F159</f>
        <v>57</v>
      </c>
      <c r="LE85" s="13" t="n">
        <f aca="false">[1]423排序!G159</f>
        <v>4420</v>
      </c>
      <c r="LF85" s="13" t="n">
        <f aca="false">[1]423排序!H159</f>
        <v>53066</v>
      </c>
      <c r="LG85" s="13" t="n">
        <f aca="false">[1]423排序!I159</f>
        <v>700</v>
      </c>
      <c r="LH85" s="13" t="n">
        <f aca="false">[1]423排序!J159</f>
        <v>397</v>
      </c>
      <c r="LI85" s="13" t="n">
        <f aca="false">[1]423排序!K159</f>
        <v>4</v>
      </c>
      <c r="LJ85" s="13" t="n">
        <f aca="false">[1]423排序!L159</f>
        <v>2250000</v>
      </c>
      <c r="LK85" s="13" t="n">
        <f aca="false">[1]423排序!M159</f>
        <v>15418</v>
      </c>
      <c r="LL85" s="125" t="n">
        <f aca="false">[1]423排序!C147</f>
        <v>10076</v>
      </c>
      <c r="LM85" s="125" t="n">
        <f aca="false">[1]423排序!D147</f>
        <v>511</v>
      </c>
      <c r="LN85" s="125" t="n">
        <f aca="false">[1]423排序!E147</f>
        <v>212</v>
      </c>
      <c r="LO85" s="125" t="n">
        <f aca="false">[1]423排序!F147</f>
        <v>11</v>
      </c>
      <c r="LP85" s="125" t="n">
        <f aca="false">[1]423排序!G147</f>
        <v>2156</v>
      </c>
      <c r="LQ85" s="125" t="n">
        <f aca="false">[1]423排序!H147</f>
        <v>7708</v>
      </c>
      <c r="LR85" s="125" t="n">
        <f aca="false">[1]423排序!I147</f>
        <v>58</v>
      </c>
      <c r="LS85" s="125" t="n">
        <f aca="false">[1]423排序!J147</f>
        <v>46</v>
      </c>
      <c r="LT85" s="125" t="n">
        <f aca="false">[1]423排序!K147</f>
        <v>1</v>
      </c>
      <c r="LU85" s="125" t="n">
        <f aca="false">[1]423排序!L147</f>
        <v>118020</v>
      </c>
      <c r="LV85" s="125" t="n">
        <f aca="false">[1]423排序!M147</f>
        <v>534</v>
      </c>
      <c r="LW85" s="13" t="n">
        <f aca="false">[1]423排序!C129</f>
        <v>35</v>
      </c>
      <c r="LX85" s="13" t="n">
        <f aca="false">[1]423排序!D129</f>
        <v>1</v>
      </c>
      <c r="LY85" s="13" t="n">
        <f aca="false">[1]423排序!E129</f>
        <v>0</v>
      </c>
      <c r="LZ85" s="13" t="n">
        <f aca="false">[1]423排序!F129</f>
        <v>0</v>
      </c>
      <c r="MA85" s="13" t="n">
        <f aca="false">[1]423排序!G129</f>
        <v>8</v>
      </c>
      <c r="MB85" s="13" t="n">
        <f aca="false">[1]423排序!H129</f>
        <v>27</v>
      </c>
      <c r="MC85" s="13" t="n">
        <f aca="false">[1]423排序!I129</f>
        <v>0</v>
      </c>
      <c r="MD85" s="13" t="n">
        <f aca="false">[1]423排序!J129</f>
        <v>11</v>
      </c>
      <c r="ME85" s="13" t="n">
        <f aca="false">[1]423排序!K129</f>
        <v>0</v>
      </c>
      <c r="MF85" s="13" t="n">
        <f aca="false">[1]423排序!L129</f>
        <v>7130</v>
      </c>
      <c r="MG85" s="13" t="n">
        <f aca="false">[1]423排序!M129</f>
        <v>2175</v>
      </c>
      <c r="MH85" s="13" t="n">
        <f aca="false">[1]423排序!C135</f>
        <v>123</v>
      </c>
      <c r="MI85" s="13" t="n">
        <f aca="false">[1]423排序!D135</f>
        <v>2</v>
      </c>
      <c r="MJ85" s="13" t="n">
        <f aca="false">[1]423排序!E135</f>
        <v>5</v>
      </c>
      <c r="MK85" s="13" t="n">
        <f aca="false">[1]423排序!F135</f>
        <v>0</v>
      </c>
      <c r="ML85" s="13" t="n">
        <f aca="false">[1]423排序!G135</f>
        <v>7</v>
      </c>
      <c r="MM85" s="13" t="n">
        <f aca="false">[1]423排序!H135</f>
        <v>111</v>
      </c>
      <c r="MN85" s="13" t="n">
        <f aca="false">[1]423排序!I135</f>
        <v>0</v>
      </c>
      <c r="MO85" s="13" t="n">
        <f aca="false">[1]423排序!J135</f>
        <v>2</v>
      </c>
      <c r="MP85" s="6" t="n">
        <f aca="false">[1]423排序!K135</f>
        <v>0.09</v>
      </c>
      <c r="MQ85" s="13" t="n">
        <f aca="false">[1]423排序!L135</f>
        <v>5198</v>
      </c>
      <c r="MR85" s="13" t="n">
        <f aca="false">[1]423排序!M135</f>
        <v>96</v>
      </c>
      <c r="MS85" s="13" t="n">
        <f aca="false">[1]423排序!C190</f>
        <v>2826</v>
      </c>
      <c r="MT85" s="13" t="n">
        <f aca="false">[1]423排序!D190</f>
        <v>15</v>
      </c>
      <c r="MU85" s="13" t="n">
        <f aca="false">[1]423排序!E190</f>
        <v>49</v>
      </c>
      <c r="MV85" s="13" t="n">
        <f aca="false">[1]423排序!F190</f>
        <v>1</v>
      </c>
      <c r="MW85" s="13" t="n">
        <f aca="false">[1]423排序!G190</f>
        <v>2352</v>
      </c>
      <c r="MX85" s="13" t="n">
        <f aca="false">[1]423排序!H190</f>
        <v>425</v>
      </c>
      <c r="MY85" s="13" t="n">
        <f aca="false">[1]423排序!I190</f>
        <v>61</v>
      </c>
      <c r="MZ85" s="13" t="n">
        <f aca="false">[1]423排序!J190</f>
        <v>40</v>
      </c>
      <c r="NA85" s="13" t="n">
        <f aca="false">[1]423排序!K190</f>
        <v>0.7</v>
      </c>
      <c r="NB85" s="13" t="n">
        <f aca="false">[1]423排序!L190</f>
        <v>142589</v>
      </c>
      <c r="NC85" s="13" t="n">
        <f aca="false">[1]423排序!M190</f>
        <v>2043</v>
      </c>
      <c r="ND85" s="13" t="n">
        <f aca="false">[1]423排序!C108</f>
        <v>19</v>
      </c>
      <c r="NE85" s="13" t="n">
        <f aca="false">[1]423排序!D108</f>
        <v>0</v>
      </c>
      <c r="NF85" s="13" t="n">
        <f aca="false">[1]423排序!E108</f>
        <v>0</v>
      </c>
      <c r="NG85" s="13" t="n">
        <f aca="false">[1]423排序!F108</f>
        <v>0</v>
      </c>
      <c r="NH85" s="13" t="n">
        <f aca="false">[1]423排序!G108</f>
        <v>4</v>
      </c>
      <c r="NI85" s="13" t="n">
        <f aca="false">[1]423排序!H108</f>
        <v>15</v>
      </c>
      <c r="NJ85" s="13" t="n">
        <f aca="false">[1]423排序!I108</f>
        <v>0</v>
      </c>
      <c r="NK85" s="13" t="n">
        <f aca="false">[1]423排序!J108</f>
        <v>3</v>
      </c>
      <c r="NL85" s="13" t="n">
        <f aca="false">[1]423排序!K108</f>
        <v>0</v>
      </c>
      <c r="NM85" s="13" t="n">
        <f aca="false">[1]423排序!L108</f>
        <v>1461</v>
      </c>
      <c r="NN85" s="13" t="n">
        <f aca="false">[1]423排序!M108</f>
        <v>201</v>
      </c>
      <c r="NO85" s="13" t="n">
        <f aca="false">[1]423排序!C35</f>
        <v>122</v>
      </c>
      <c r="NP85" s="13" t="n">
        <f aca="false">[1]423排序!D35</f>
        <v>0</v>
      </c>
      <c r="NQ85" s="13" t="n">
        <f aca="false">[1]423排序!E35</f>
        <v>0</v>
      </c>
      <c r="NR85" s="13" t="n">
        <f aca="false">[1]423排序!F35</f>
        <v>0</v>
      </c>
      <c r="NS85" s="13" t="n">
        <f aca="false">[1]423排序!G35</f>
        <v>110</v>
      </c>
      <c r="NT85" s="13" t="n">
        <f aca="false">[1]423排序!H35</f>
        <v>12</v>
      </c>
      <c r="NU85" s="13" t="n">
        <f aca="false">[1]423排序!I35</f>
        <v>1</v>
      </c>
      <c r="NV85" s="13" t="n">
        <f aca="false">[1]423排序!J35</f>
        <v>7</v>
      </c>
      <c r="NW85" s="13" t="n">
        <f aca="false">[1]423排序!K35</f>
        <v>0</v>
      </c>
      <c r="NX85" s="13" t="n">
        <f aca="false">[1]423排序!L35</f>
        <v>5768</v>
      </c>
      <c r="NY85" s="13" t="n">
        <f aca="false">[1]423排序!M35</f>
        <v>345</v>
      </c>
      <c r="NZ85" s="13" t="n">
        <f aca="false">[1]423排序!C206</f>
        <v>268</v>
      </c>
      <c r="OA85" s="13" t="n">
        <f aca="false">[1]423排序!D206</f>
        <v>0</v>
      </c>
      <c r="OB85" s="13" t="n">
        <f aca="false">[1]423排序!E206</f>
        <v>0</v>
      </c>
      <c r="OC85" s="13" t="n">
        <f aca="false">[1]423排序!F206</f>
        <v>0</v>
      </c>
      <c r="OD85" s="13" t="n">
        <f aca="false">[1]423排序!G206</f>
        <v>223</v>
      </c>
      <c r="OE85" s="13" t="n">
        <f aca="false">[1]423排序!H206</f>
        <v>45</v>
      </c>
      <c r="OF85" s="13" t="n">
        <f aca="false">[1]423排序!I206</f>
        <v>8</v>
      </c>
      <c r="OG85" s="13" t="n">
        <f aca="false">[1]423排序!J206</f>
        <v>3</v>
      </c>
      <c r="OH85" s="13" t="n">
        <f aca="false">[1]423排序!K206</f>
        <v>0</v>
      </c>
      <c r="OI85" s="13" t="n">
        <f aca="false">[1]423排序!L206</f>
        <v>206253</v>
      </c>
      <c r="OJ85" s="13" t="n">
        <f aca="false">[1]423排序!M206</f>
        <v>2119</v>
      </c>
      <c r="OK85" s="13" t="n">
        <f aca="false">[1]423排序!C30</f>
        <v>138</v>
      </c>
      <c r="OL85" s="13" t="n">
        <f aca="false">[1]423排序!D30</f>
        <v>0</v>
      </c>
      <c r="OM85" s="13" t="n">
        <f aca="false">[1]423排序!E30</f>
        <v>1</v>
      </c>
      <c r="ON85" s="13" t="n">
        <f aca="false">[1]423排序!F30</f>
        <v>0</v>
      </c>
      <c r="OO85" s="13" t="n">
        <f aca="false">[1]423排序!G30</f>
        <v>117</v>
      </c>
      <c r="OP85" s="13" t="n">
        <f aca="false">[1]423排序!H30</f>
        <v>20</v>
      </c>
      <c r="OQ85" s="13" t="n">
        <f aca="false">[1]423排序!I30</f>
        <v>2</v>
      </c>
      <c r="OR85" s="13" t="n">
        <f aca="false">[1]423排序!J30</f>
        <v>315</v>
      </c>
      <c r="OS85" s="13" t="n">
        <f aca="false">[1]423排序!K30</f>
        <v>2</v>
      </c>
      <c r="OT85" s="13" t="n">
        <f aca="false">[1]423排序!L30</f>
        <v>12149</v>
      </c>
      <c r="OU85" s="13" t="n">
        <f aca="false">[1]423排序!M30</f>
        <v>27770</v>
      </c>
      <c r="OV85" s="13" t="n">
        <f aca="false">[1]423排序!C95</f>
        <v>1631</v>
      </c>
      <c r="OW85" s="13" t="n">
        <f aca="false">[1]423排序!D95</f>
        <v>29</v>
      </c>
      <c r="OX85" s="13" t="n">
        <f aca="false">[1]423排序!E95</f>
        <v>83</v>
      </c>
      <c r="OY85" s="13" t="n">
        <f aca="false">[1]423排序!F95</f>
        <v>0</v>
      </c>
      <c r="OZ85" s="13" t="n">
        <f aca="false">[1]423排序!G95</f>
        <v>1146</v>
      </c>
      <c r="PA85" s="13" t="n">
        <f aca="false">[1]423排序!H95</f>
        <v>402</v>
      </c>
      <c r="PB85" s="13" t="n">
        <f aca="false">[1]423排序!I95</f>
        <v>0</v>
      </c>
      <c r="PC85" s="13" t="n">
        <f aca="false">[1]423排序!J95</f>
        <v>41</v>
      </c>
      <c r="PD85" s="13" t="n">
        <f aca="false">[1]423排序!K95</f>
        <v>2</v>
      </c>
      <c r="PE85" s="13" t="n">
        <f aca="false">[1]423排序!L95</f>
        <v>62880</v>
      </c>
      <c r="PF85" s="13" t="n">
        <f aca="false">[1]423排序!M95</f>
        <v>1563</v>
      </c>
      <c r="PG85" s="2" t="n">
        <f aca="false">[1]423排序!C195</f>
        <v>98674</v>
      </c>
      <c r="PH85" s="2" t="n">
        <f aca="false">[1]423排序!D195</f>
        <v>3083</v>
      </c>
      <c r="PI85" s="2" t="n">
        <f aca="false">[1]423排序!E195</f>
        <v>2376</v>
      </c>
      <c r="PJ85" s="2" t="n">
        <f aca="false">[1]423排序!F195</f>
        <v>117</v>
      </c>
      <c r="PK85" s="2" t="n">
        <f aca="false">[1]423排序!G195</f>
        <v>16477</v>
      </c>
      <c r="PL85" s="2" t="n">
        <f aca="false">[1]423排序!H195</f>
        <v>79821</v>
      </c>
      <c r="PM85" s="2" t="n">
        <f aca="false">[1]423排序!I195</f>
        <v>1814</v>
      </c>
      <c r="PN85" s="2" t="n">
        <f aca="false">[1]423排序!J195</f>
        <v>1170</v>
      </c>
      <c r="PO85" s="2" t="n">
        <f aca="false">[1]423排序!K195</f>
        <v>28</v>
      </c>
      <c r="PP85" s="2" t="n">
        <f aca="false">[1]423排序!L195</f>
        <v>750944</v>
      </c>
      <c r="PQ85" s="2" t="n">
        <f aca="false">[1]423排序!M195</f>
        <v>8904</v>
      </c>
      <c r="PR85" s="2" t="n">
        <f aca="false">[1]423排序!C188</f>
        <v>42</v>
      </c>
      <c r="PS85" s="2" t="n">
        <f aca="false">[1]423排序!D188</f>
        <v>0</v>
      </c>
      <c r="PT85" s="2" t="n">
        <f aca="false">[1]423排序!E188</f>
        <v>3</v>
      </c>
      <c r="PU85" s="2" t="n">
        <f aca="false">[1]423排序!F188</f>
        <v>0</v>
      </c>
      <c r="PV85" s="2" t="n">
        <f aca="false">[1]423排序!G188</f>
        <v>6</v>
      </c>
      <c r="PW85" s="2" t="n">
        <f aca="false">[1]423排序!H188</f>
        <v>33</v>
      </c>
      <c r="PX85" s="2" t="n">
        <f aca="false">[1]423排序!I188</f>
        <v>0</v>
      </c>
      <c r="PY85" s="2" t="n">
        <f aca="false">[1]423排序!J188</f>
        <v>2</v>
      </c>
      <c r="PZ85" s="2" t="n">
        <f aca="false">[1]423排序!K188</f>
        <v>0.2</v>
      </c>
      <c r="QA85" s="2" t="n">
        <f aca="false">[1]423排序!L188</f>
        <v>0</v>
      </c>
      <c r="QB85" s="2" t="n">
        <f aca="false">[1]423排序!M188</f>
        <v>0</v>
      </c>
      <c r="QC85" s="2" t="n">
        <f aca="false">[1]423排序!C103</f>
        <v>435</v>
      </c>
      <c r="QD85" s="2" t="n">
        <f aca="false">[1]423排序!D103</f>
        <v>7</v>
      </c>
      <c r="QE85" s="2" t="n">
        <f aca="false">[1]423排序!E103</f>
        <v>7</v>
      </c>
      <c r="QF85" s="2" t="n">
        <f aca="false">[1]423排序!F103</f>
        <v>0</v>
      </c>
      <c r="QG85" s="2" t="n">
        <f aca="false">[1]423排序!G103</f>
        <v>315</v>
      </c>
      <c r="QH85" s="2" t="n">
        <f aca="false">[1]423排序!H103</f>
        <v>113</v>
      </c>
      <c r="QI85" s="2" t="n">
        <f aca="false">[1]423排序!I103</f>
        <v>5</v>
      </c>
      <c r="QJ85" s="2" t="n">
        <f aca="false">[1]423排序!J103</f>
        <v>43</v>
      </c>
      <c r="QK85" s="2" t="n">
        <f aca="false">[1]423排序!K103</f>
        <v>0.7</v>
      </c>
      <c r="QL85" s="2" t="n">
        <f aca="false">[1]423排序!L103</f>
        <v>35000</v>
      </c>
      <c r="QM85" s="2" t="n">
        <f aca="false">[1]423排序!M103</f>
        <v>3430</v>
      </c>
      <c r="QN85" s="2" t="n">
        <f aca="false">[1]423排序!C110</f>
        <v>682</v>
      </c>
      <c r="QO85" s="2" t="n">
        <f aca="false">[1]423排序!D110</f>
        <v>5</v>
      </c>
      <c r="QP85" s="2" t="n">
        <f aca="false">[1]423排序!E110</f>
        <v>22</v>
      </c>
      <c r="QQ85" s="2" t="n">
        <f aca="false">[1]423排序!F110</f>
        <v>1</v>
      </c>
      <c r="QR85" s="2" t="n">
        <f aca="false">[1]423排序!G110</f>
        <v>113</v>
      </c>
      <c r="QS85" s="2" t="n">
        <f aca="false">[1]423排序!H110</f>
        <v>547</v>
      </c>
      <c r="QT85" s="2" t="n">
        <f aca="false">[1]423排序!I110</f>
        <v>26</v>
      </c>
      <c r="QU85" s="2" t="n">
        <f aca="false">[1]423排序!J110</f>
        <v>100</v>
      </c>
      <c r="QV85" s="2" t="n">
        <f aca="false">[1]423排序!K110</f>
        <v>3</v>
      </c>
      <c r="QW85" s="2" t="n">
        <f aca="false">[1]423排序!L110</f>
        <v>22853</v>
      </c>
      <c r="QX85" s="2" t="n">
        <f aca="false">[1]423排序!M110</f>
        <v>3348</v>
      </c>
      <c r="QY85" s="2" t="n">
        <f aca="false">[1]423排序!C98</f>
        <v>14498</v>
      </c>
      <c r="QZ85" s="2" t="n">
        <f aca="false">[1]423排序!D98</f>
        <v>556</v>
      </c>
      <c r="RA85" s="2" t="n">
        <f aca="false">[1]423排序!E98</f>
        <v>189</v>
      </c>
      <c r="RB85" s="2" t="n">
        <f aca="false">[1]423排序!F98</f>
        <v>5</v>
      </c>
      <c r="RC85" s="2" t="n">
        <f aca="false">[1]423排序!G98</f>
        <v>5215</v>
      </c>
      <c r="RD85" s="2" t="n">
        <f aca="false">[1]423排序!H98</f>
        <v>9094</v>
      </c>
      <c r="RE85" s="2" t="n">
        <f aca="false">[1]423排序!I98</f>
        <v>141</v>
      </c>
      <c r="RF85" s="2" t="n">
        <f aca="false">[1]423排序!J98</f>
        <v>1675</v>
      </c>
      <c r="RG85" s="2" t="n">
        <f aca="false">[1]423排序!K98</f>
        <v>22</v>
      </c>
      <c r="RH85" s="2" t="n">
        <f aca="false">[1]423排序!L98</f>
        <v>240303</v>
      </c>
      <c r="RI85" s="2" t="n">
        <f aca="false">[1]423排序!M98</f>
        <v>27763</v>
      </c>
      <c r="RJ85" s="2" t="n">
        <f aca="false">[1]423排序!C148</f>
        <v>474</v>
      </c>
      <c r="RK85" s="2" t="n">
        <f aca="false">[1]423排序!D148</f>
        <v>8</v>
      </c>
      <c r="RL85" s="2" t="n">
        <f aca="false">[1]423排序!E148</f>
        <v>4</v>
      </c>
      <c r="RM85" s="2" t="n">
        <f aca="false">[1]423排序!F148</f>
        <v>0</v>
      </c>
      <c r="RN85" s="2" t="n">
        <f aca="false">[1]423排序!G148</f>
        <v>71</v>
      </c>
      <c r="RO85" s="2" t="n">
        <f aca="false">[1]423排序!H148</f>
        <v>399</v>
      </c>
      <c r="RP85" s="2" t="n">
        <f aca="false">[1]423排序!I148</f>
        <v>0</v>
      </c>
      <c r="RQ85" s="2" t="n">
        <f aca="false">[1]423排序!J148</f>
        <v>93</v>
      </c>
      <c r="RR85" s="2" t="n">
        <f aca="false">[1]423排序!K148</f>
        <v>0.8</v>
      </c>
      <c r="RS85" s="2" t="n">
        <f aca="false">[1]423排序!L148</f>
        <v>17329</v>
      </c>
      <c r="RT85" s="2" t="n">
        <f aca="false">[1]423排序!M148</f>
        <v>3397</v>
      </c>
      <c r="RU85" s="2" t="n">
        <f aca="false">[1]423排序!C208</f>
        <v>1</v>
      </c>
      <c r="RV85" s="2" t="n">
        <f aca="false">[1]423排序!D208</f>
        <v>0</v>
      </c>
      <c r="RW85" s="2" t="n">
        <f aca="false">[1]423排序!E208</f>
        <v>0</v>
      </c>
      <c r="RX85" s="2" t="n">
        <f aca="false">[1]423排序!F208</f>
        <v>0</v>
      </c>
      <c r="RY85" s="2" t="n">
        <f aca="false">[1]423排序!G208</f>
        <v>0</v>
      </c>
      <c r="RZ85" s="2" t="n">
        <f aca="false">[1]423排序!H208</f>
        <v>1</v>
      </c>
      <c r="SA85" s="2" t="n">
        <f aca="false">[1]423排序!I208</f>
        <v>0</v>
      </c>
      <c r="SB85" s="2" t="n">
        <f aca="false">[1]423排序!J208</f>
        <v>0.03</v>
      </c>
      <c r="SC85" s="2" t="n">
        <f aca="false">[1]423排序!K208</f>
        <v>0</v>
      </c>
      <c r="SD85" s="2" t="n">
        <f aca="false">[1]423排序!L208</f>
        <v>0</v>
      </c>
      <c r="SE85" s="2" t="n">
        <f aca="false">[1]423排序!M208</f>
        <v>0</v>
      </c>
      <c r="SF85" s="2" t="n">
        <f aca="false">[1]423排序!C146</f>
        <v>1614</v>
      </c>
      <c r="SG85" s="2" t="n">
        <f aca="false">[1]423排序!D146</f>
        <v>106</v>
      </c>
      <c r="SH85" s="2" t="n">
        <f aca="false">[1]423排序!E146</f>
        <v>8</v>
      </c>
      <c r="SI85" s="2" t="n">
        <f aca="false">[1]423排序!F146</f>
        <v>0</v>
      </c>
      <c r="SJ85" s="2" t="n">
        <f aca="false">[1]423排序!G146</f>
        <v>238</v>
      </c>
      <c r="SK85" s="2" t="n">
        <f aca="false">[1]423排序!H146</f>
        <v>1368</v>
      </c>
      <c r="SL85" s="2" t="n">
        <f aca="false">[1]423排序!I146</f>
        <v>3</v>
      </c>
      <c r="SM85" s="2" t="n">
        <f aca="false">[1]423排序!J146</f>
        <v>316</v>
      </c>
      <c r="SN85" s="2" t="n">
        <f aca="false">[1]423排序!K146</f>
        <v>2</v>
      </c>
      <c r="SO85" s="2" t="n">
        <f aca="false">[1]423排序!L146</f>
        <v>0</v>
      </c>
      <c r="SP85" s="2" t="n">
        <f aca="false">[1]423排序!M146</f>
        <v>0</v>
      </c>
      <c r="SQ85" s="2" t="n">
        <f aca="false">[1]423排序!C197</f>
        <v>8238</v>
      </c>
      <c r="SR85" s="2" t="n">
        <f aca="false">[1]423排序!D197</f>
        <v>483</v>
      </c>
      <c r="SS85" s="2" t="n">
        <f aca="false">[1]423排序!E197</f>
        <v>52</v>
      </c>
      <c r="ST85" s="2" t="n">
        <f aca="false">[1]423排序!F197</f>
        <v>6</v>
      </c>
      <c r="SU85" s="2" t="n">
        <f aca="false">[1]423排序!G197</f>
        <v>1546</v>
      </c>
      <c r="SV85" s="2" t="n">
        <f aca="false">[1]423排序!H197</f>
        <v>6640</v>
      </c>
      <c r="SW85" s="2" t="n">
        <f aca="false">[1]423排序!I197</f>
        <v>1</v>
      </c>
      <c r="SX85" s="2" t="n">
        <f aca="false">[1]423排序!J197</f>
        <v>833</v>
      </c>
      <c r="SY85" s="2" t="n">
        <f aca="false">[1]423排序!K197</f>
        <v>5</v>
      </c>
      <c r="SZ85" s="2" t="n">
        <f aca="false">[1]423排序!L197</f>
        <v>790000</v>
      </c>
      <c r="TA85" s="2" t="n">
        <f aca="false">[1]423排序!M197</f>
        <v>79875</v>
      </c>
      <c r="TB85" s="2" t="n">
        <f aca="false">[1]423排序!C106</f>
        <v>2248</v>
      </c>
      <c r="TC85" s="2" t="n">
        <f aca="false">[1]423排序!D106</f>
        <v>168</v>
      </c>
      <c r="TD85" s="2" t="n">
        <f aca="false">[1]423排序!E106</f>
        <v>13</v>
      </c>
      <c r="TE85" s="2" t="n">
        <f aca="false">[1]423排序!F106</f>
        <v>2</v>
      </c>
      <c r="TF85" s="2" t="n">
        <f aca="false">[1]423排序!G106</f>
        <v>443</v>
      </c>
      <c r="TG85" s="2" t="n">
        <f aca="false">[1]423排序!H106</f>
        <v>1792</v>
      </c>
      <c r="TH85" s="2" t="n">
        <f aca="false">[1]423排序!I106</f>
        <v>50</v>
      </c>
      <c r="TI85" s="2" t="n">
        <f aca="false">[1]423排序!J106</f>
        <v>526</v>
      </c>
      <c r="TJ85" s="2" t="n">
        <f aca="false">[1]423排序!K106</f>
        <v>3</v>
      </c>
      <c r="TK85" s="2" t="n">
        <f aca="false">[1]423排序!L106</f>
        <v>0</v>
      </c>
      <c r="TL85" s="2" t="n">
        <f aca="false">[1]423排序!M106</f>
        <v>0</v>
      </c>
      <c r="TM85" s="2" t="n">
        <f aca="false">[1]423排序!C80</f>
        <v>2408</v>
      </c>
      <c r="TN85" s="2" t="n">
        <f aca="false">[1]423排序!D80</f>
        <v>7</v>
      </c>
      <c r="TO85" s="2" t="n">
        <f aca="false">[1]423排序!E80</f>
        <v>121</v>
      </c>
      <c r="TP85" s="2" t="n">
        <f aca="false">[1]423排序!F80</f>
        <v>0</v>
      </c>
      <c r="TQ85" s="2" t="n">
        <f aca="false">[1]423排序!G80</f>
        <v>577</v>
      </c>
      <c r="TR85" s="2" t="n">
        <f aca="false">[1]423排序!H80</f>
        <v>1710</v>
      </c>
      <c r="TS85" s="2" t="n">
        <f aca="false">[1]423排序!I80</f>
        <v>55</v>
      </c>
      <c r="TT85" s="2" t="n">
        <f aca="false">[1]423排序!J80</f>
        <v>231</v>
      </c>
      <c r="TU85" s="2" t="n">
        <f aca="false">[1]423排序!K80</f>
        <v>12</v>
      </c>
      <c r="TV85" s="2" t="n">
        <f aca="false">[1]423排序!L80</f>
        <v>56944</v>
      </c>
      <c r="TW85" s="2" t="n">
        <f aca="false">[1]423排序!M80</f>
        <v>5463</v>
      </c>
      <c r="TX85" s="2" t="n">
        <f aca="false">[1]423排序!C51</f>
        <v>790</v>
      </c>
      <c r="TY85" s="2" t="n">
        <f aca="false">[1]423排序!D51</f>
        <v>6</v>
      </c>
      <c r="TZ85" s="2" t="n">
        <f aca="false">[1]423排序!E51</f>
        <v>13</v>
      </c>
      <c r="UA85" s="2" t="n">
        <f aca="false">[1]423排序!F51</f>
        <v>1</v>
      </c>
      <c r="UB85" s="2" t="n">
        <f aca="false">[1]423排序!G51</f>
        <v>98</v>
      </c>
      <c r="UC85" s="2" t="n">
        <f aca="false">[1]423排序!H51</f>
        <v>679</v>
      </c>
      <c r="UD85" s="2" t="n">
        <f aca="false">[1]423排序!I51</f>
        <v>15</v>
      </c>
      <c r="UE85" s="2" t="n">
        <f aca="false">[1]423排序!J51</f>
        <v>654</v>
      </c>
      <c r="UF85" s="2" t="n">
        <f aca="false">[1]423排序!K51</f>
        <v>11</v>
      </c>
      <c r="UG85" s="2" t="n">
        <f aca="false">[1]423排序!L51</f>
        <v>37081</v>
      </c>
      <c r="UH85" s="2" t="n">
        <f aca="false">[1]423排序!M51</f>
        <v>30712</v>
      </c>
      <c r="UT85" s="2" t="n">
        <f aca="false">[1]423排序!C17</f>
        <v>3772</v>
      </c>
      <c r="UU85" s="2" t="n">
        <f aca="false">[1]423排序!D17</f>
        <v>390</v>
      </c>
      <c r="UV85" s="2" t="n">
        <f aca="false">[1]423排序!E17</f>
        <v>120</v>
      </c>
      <c r="UW85" s="2" t="n">
        <f aca="false">[1]423排序!F17</f>
        <v>10</v>
      </c>
      <c r="UX85" s="2" t="n">
        <f aca="false">[1]423排序!G17</f>
        <v>92</v>
      </c>
      <c r="UY85" s="2" t="n">
        <f aca="false">[1]423排序!H17</f>
        <v>3560</v>
      </c>
      <c r="UZ85" s="2" t="n">
        <f aca="false">[1]423排序!I17</f>
        <v>1</v>
      </c>
      <c r="VA85" s="2" t="n">
        <f aca="false">[1]423排序!J17</f>
        <v>23</v>
      </c>
      <c r="VB85" s="2" t="n">
        <f aca="false">[1]423排序!K17</f>
        <v>0.7</v>
      </c>
      <c r="VC85" s="2" t="n">
        <f aca="false">[1]423排序!L17</f>
        <v>32630</v>
      </c>
      <c r="VD85" s="2" t="n">
        <f aca="false">[1]423排序!M17</f>
        <v>198</v>
      </c>
      <c r="VE85" s="2" t="n">
        <f aca="false">[1]423排序!C2</f>
        <v>1176</v>
      </c>
      <c r="VF85" s="2" t="n">
        <f aca="false">[1]423排序!D2</f>
        <v>84</v>
      </c>
      <c r="VG85" s="2" t="n">
        <f aca="false">[1]423排序!E2</f>
        <v>40</v>
      </c>
      <c r="VH85" s="2" t="n">
        <f aca="false">[1]423排序!F2</f>
        <v>4</v>
      </c>
      <c r="VI85" s="2" t="n">
        <f aca="false">[1]423排序!G2</f>
        <v>166</v>
      </c>
      <c r="VJ85" s="2" t="n">
        <f aca="false">[1]423排序!H2</f>
        <v>970</v>
      </c>
      <c r="VK85" s="2" t="n">
        <f aca="false">[1]423排序!I2</f>
        <v>7</v>
      </c>
      <c r="VL85" s="2" t="n">
        <f aca="false">[1]423排序!J2</f>
        <v>30</v>
      </c>
      <c r="VM85" s="2" t="n">
        <f aca="false">[1]423排序!K2</f>
        <v>1</v>
      </c>
      <c r="VN85" s="2" t="n">
        <f aca="false">[1]423排序!L2</f>
        <v>6422</v>
      </c>
      <c r="VO85" s="2" t="n">
        <f aca="false">[1]423排序!M2</f>
        <v>165</v>
      </c>
      <c r="VP85" s="2" t="n">
        <f aca="false">[1]423排序!C181</f>
        <v>330</v>
      </c>
      <c r="VQ85" s="2" t="n">
        <f aca="false">[1]423排序!D181</f>
        <v>20</v>
      </c>
      <c r="VR85" s="2" t="n">
        <f aca="false">[1]423排序!E181</f>
        <v>7</v>
      </c>
      <c r="VS85" s="2" t="n">
        <f aca="false">[1]423排序!F181</f>
        <v>0</v>
      </c>
      <c r="VT85" s="2" t="n">
        <f aca="false">[1]423排序!G181</f>
        <v>105</v>
      </c>
      <c r="VU85" s="2" t="n">
        <f aca="false">[1]423排序!H181</f>
        <v>218</v>
      </c>
      <c r="VV85" s="2" t="n">
        <f aca="false">[1]423排序!I181</f>
        <v>2</v>
      </c>
      <c r="VW85" s="2" t="n">
        <f aca="false">[1]423排序!J181</f>
        <v>15</v>
      </c>
      <c r="VX85" s="2" t="n">
        <f aca="false">[1]423排序!K181</f>
        <v>0.3</v>
      </c>
      <c r="VY85" s="2" t="n">
        <f aca="false">[1]423排序!L181</f>
        <v>7393</v>
      </c>
      <c r="VZ85" s="2" t="n">
        <f aca="false">[1]423排序!M181</f>
        <v>345</v>
      </c>
      <c r="WA85" s="2" t="n">
        <f aca="false">[1]423排序!C119</f>
        <v>86</v>
      </c>
      <c r="WB85" s="2" t="n">
        <f aca="false">[1]423排序!D119</f>
        <v>3</v>
      </c>
      <c r="WC85" s="2" t="n">
        <f aca="false">[1]423排序!E119</f>
        <v>0</v>
      </c>
      <c r="WD85" s="2" t="n">
        <f aca="false">[1]423排序!F119</f>
        <v>0</v>
      </c>
      <c r="WE85" s="2" t="n">
        <f aca="false">[1]423排序!G119</f>
        <v>16</v>
      </c>
      <c r="WF85" s="2" t="n">
        <f aca="false">[1]423排序!H119</f>
        <v>70</v>
      </c>
      <c r="WG85" s="2" t="n">
        <f aca="false">[1]423排序!I119</f>
        <v>2</v>
      </c>
      <c r="WH85" s="2" t="n">
        <f aca="false">[1]423排序!J119</f>
        <v>159</v>
      </c>
      <c r="WI85" s="2" t="n">
        <f aca="false">[1]423排序!K119</f>
        <v>0</v>
      </c>
      <c r="WJ85" s="2" t="n">
        <f aca="false">[1]423排序!L119</f>
        <v>4139</v>
      </c>
      <c r="WK85" s="2" t="n">
        <f aca="false">[1]423排序!M119</f>
        <v>7657</v>
      </c>
      <c r="WL85" s="2" t="n">
        <f aca="false">[1]423排序!C137</f>
        <v>45</v>
      </c>
      <c r="WM85" s="2" t="n">
        <f aca="false">[1]423排序!D137</f>
        <v>2</v>
      </c>
      <c r="WN85" s="2" t="n">
        <f aca="false">[1]423排序!E137</f>
        <v>0</v>
      </c>
      <c r="WO85" s="2" t="n">
        <f aca="false">[1]423排序!F137</f>
        <v>0</v>
      </c>
      <c r="WP85" s="2" t="n">
        <f aca="false">[1]423排序!G137</f>
        <v>7</v>
      </c>
      <c r="WQ85" s="2" t="n">
        <f aca="false">[1]423排序!H137</f>
        <v>38</v>
      </c>
      <c r="WR85" s="2" t="n">
        <f aca="false">[1]423排序!I137</f>
        <v>0</v>
      </c>
      <c r="WS85" s="2" t="n">
        <f aca="false">[1]423排序!J137</f>
        <v>2</v>
      </c>
      <c r="WT85" s="2" t="n">
        <f aca="false">[1]423排序!K137</f>
        <v>0</v>
      </c>
      <c r="WU85" s="2" t="n">
        <f aca="false">[1]423排序!L137</f>
        <v>8773</v>
      </c>
      <c r="WV85" s="2" t="n">
        <f aca="false">[1]423排序!M137</f>
        <v>301</v>
      </c>
      <c r="WW85" s="2" t="n">
        <f aca="false">[1]423排序!C24</f>
        <v>6</v>
      </c>
      <c r="WX85" s="2" t="n">
        <f aca="false">[1]423排序!D24</f>
        <v>0</v>
      </c>
      <c r="WY85" s="2" t="n">
        <f aca="false">[1]423排序!E24</f>
        <v>0</v>
      </c>
      <c r="WZ85" s="2" t="n">
        <f aca="false">[1]423排序!F24</f>
        <v>0</v>
      </c>
      <c r="XA85" s="2" t="n">
        <f aca="false">[1]423排序!G24</f>
        <v>2</v>
      </c>
      <c r="XB85" s="2" t="n">
        <f aca="false">[1]423排序!H24</f>
        <v>4</v>
      </c>
      <c r="XC85" s="2" t="n">
        <f aca="false">[1]423排序!I24</f>
        <v>0</v>
      </c>
      <c r="XD85" s="2" t="n">
        <f aca="false">[1]423排序!J24</f>
        <v>8</v>
      </c>
      <c r="XE85" s="2" t="n">
        <f aca="false">[1]423排序!K24</f>
        <v>0</v>
      </c>
      <c r="XF85" s="2" t="n">
        <f aca="false">[1]423排序!L24</f>
        <v>8953</v>
      </c>
      <c r="XG85" s="2" t="n">
        <f aca="false">[1]423排序!M24</f>
        <v>11603</v>
      </c>
      <c r="XH85" s="2" t="n">
        <f aca="false">[1]423排序!C104</f>
        <v>2135</v>
      </c>
      <c r="XI85" s="2" t="n">
        <f aca="false">[1]423排序!D104</f>
        <v>140</v>
      </c>
      <c r="XJ85" s="2" t="n">
        <f aca="false">[1]423排序!E104</f>
        <v>19</v>
      </c>
      <c r="XK85" s="2" t="n">
        <f aca="false">[1]423排序!F104</f>
        <v>0</v>
      </c>
      <c r="XL85" s="2" t="n">
        <f aca="false">[1]423排序!G104</f>
        <v>515</v>
      </c>
      <c r="XM85" s="2" t="n">
        <f aca="false">[1]423排序!H104</f>
        <v>1601</v>
      </c>
      <c r="XN85" s="2" t="n">
        <f aca="false">[1]423排序!I104</f>
        <v>32</v>
      </c>
      <c r="XO85" s="2" t="n">
        <f aca="false">[1]423排序!J104</f>
        <v>114</v>
      </c>
      <c r="XP85" s="2" t="n">
        <f aca="false">[1]423排序!K104</f>
        <v>1</v>
      </c>
      <c r="XQ85" s="2" t="n">
        <f aca="false">[1]423排序!L104</f>
        <v>139207</v>
      </c>
      <c r="XR85" s="2" t="n">
        <f aca="false">[1]423排序!M104</f>
        <v>7414</v>
      </c>
      <c r="XS85" s="2" t="n">
        <f aca="false">[1]423排序!C203</f>
        <v>1716</v>
      </c>
      <c r="XT85" s="2" t="n">
        <f aca="false">[1]423排序!D203</f>
        <v>38</v>
      </c>
      <c r="XU85" s="2" t="n">
        <f aca="false">[1]423排序!E203</f>
        <v>7</v>
      </c>
      <c r="XV85" s="2" t="n">
        <f aca="false">[1]423排序!F203</f>
        <v>1</v>
      </c>
      <c r="XW85" s="2" t="n">
        <f aca="false">[1]423排序!G203</f>
        <v>450</v>
      </c>
      <c r="XX85" s="2" t="n">
        <f aca="false">[1]423排序!H203</f>
        <v>1259</v>
      </c>
      <c r="XY85" s="2" t="n">
        <f aca="false">[1]423排序!I203</f>
        <v>8</v>
      </c>
      <c r="XZ85" s="2" t="n">
        <f aca="false">[1]423排序!J203</f>
        <v>51</v>
      </c>
      <c r="YA85" s="2" t="n">
        <f aca="false">[1]423排序!K203</f>
        <v>0.2</v>
      </c>
      <c r="YB85" s="2" t="n">
        <f aca="false">[1]423排序!L203</f>
        <v>150000</v>
      </c>
      <c r="YC85" s="2" t="n">
        <f aca="false">[1]423排序!M203</f>
        <v>4482</v>
      </c>
      <c r="YZ85" s="2" t="n">
        <f aca="false">[1]423排序!C107</f>
        <v>612</v>
      </c>
      <c r="ZA85" s="2" t="n">
        <f aca="false">[1]423排序!D107</f>
        <v>22</v>
      </c>
      <c r="ZB85" s="2" t="n">
        <f aca="false">[1]423排序!E107</f>
        <v>7</v>
      </c>
      <c r="ZC85" s="2" t="n">
        <f aca="false">[1]423排序!F107</f>
        <v>0</v>
      </c>
      <c r="ZD85" s="2" t="n">
        <f aca="false">[1]423排序!G107</f>
        <v>254</v>
      </c>
      <c r="ZE85" s="2" t="n">
        <f aca="false">[1]423排序!H107</f>
        <v>351</v>
      </c>
      <c r="ZF85" s="2" t="n">
        <f aca="false">[1]423排序!I107</f>
        <v>5</v>
      </c>
      <c r="ZG85" s="2" t="n">
        <f aca="false">[1]423排序!J107</f>
        <v>94</v>
      </c>
      <c r="ZH85" s="2" t="n">
        <f aca="false">[1]423排序!K107</f>
        <v>1</v>
      </c>
      <c r="ZI85" s="2" t="n">
        <f aca="false">[1]423排序!L107</f>
        <v>26147</v>
      </c>
      <c r="ZJ85" s="2" t="n">
        <f aca="false">[1]423排序!M107</f>
        <v>4008</v>
      </c>
      <c r="ZK85" s="2" t="n">
        <f aca="false">[1]423排序!C200</f>
        <v>6592</v>
      </c>
      <c r="ZL85" s="2" t="n">
        <f aca="false">[1]423排序!D200</f>
        <v>467</v>
      </c>
      <c r="ZM85" s="2" t="n">
        <f aca="false">[1]423排序!E200</f>
        <v>174</v>
      </c>
      <c r="ZN85" s="2" t="n">
        <f aca="false">[1]423排序!F200</f>
        <v>13</v>
      </c>
      <c r="ZO85" s="2" t="n">
        <f aca="false">[1]423排序!G200</f>
        <v>424</v>
      </c>
      <c r="ZP85" s="2" t="n">
        <f aca="false">[1]423排序!H200</f>
        <v>5994</v>
      </c>
      <c r="ZQ85" s="2" t="n">
        <f aca="false">[1]423排序!I200</f>
        <v>45</v>
      </c>
      <c r="ZR85" s="2" t="n">
        <f aca="false">[1]423排序!J200</f>
        <v>151</v>
      </c>
      <c r="ZS85" s="2" t="n">
        <f aca="false">[1]423排序!K200</f>
        <v>4</v>
      </c>
      <c r="ZT85" s="2" t="n">
        <f aca="false">[1]423排序!L200</f>
        <v>67520</v>
      </c>
      <c r="ZU85" s="2" t="n">
        <f aca="false">[1]423排序!M200</f>
        <v>1544</v>
      </c>
      <c r="ZV85" s="2" t="n">
        <f aca="false">[1]423排序!C19</f>
        <v>7281</v>
      </c>
      <c r="ZW85" s="2" t="n">
        <f aca="false">[1]423排序!D19</f>
        <v>558</v>
      </c>
      <c r="ZX85" s="2" t="n">
        <f aca="false">[1]423排序!E19</f>
        <v>58</v>
      </c>
      <c r="ZY85" s="2" t="n">
        <f aca="false">[1]423排序!F19</f>
        <v>3</v>
      </c>
      <c r="ZZ85" s="2" t="n">
        <f aca="false">[1]423排序!G19</f>
        <v>769</v>
      </c>
      <c r="AAA85" s="2" t="n">
        <f aca="false">[1]423排序!H19</f>
        <v>6454</v>
      </c>
      <c r="AAB85" s="2" t="n">
        <f aca="false">[1]423排序!I19</f>
        <v>92</v>
      </c>
      <c r="AAC85" s="2" t="n">
        <f aca="false">[1]423排序!J19</f>
        <v>771</v>
      </c>
      <c r="AAD85" s="2" t="n">
        <f aca="false">[1]423排序!K19</f>
        <v>6</v>
      </c>
      <c r="AAE85" s="2" t="n">
        <f aca="false">[1]423排序!L19</f>
        <v>114955</v>
      </c>
      <c r="AAF85" s="2" t="n">
        <f aca="false">[1]423排序!M19</f>
        <v>12165</v>
      </c>
      <c r="AAG85" s="2" t="n">
        <f aca="false">[1]423排序!C76</f>
        <v>416</v>
      </c>
      <c r="AAH85" s="2" t="n">
        <f aca="false">[1]423排序!D76</f>
        <v>8</v>
      </c>
      <c r="AAI85" s="2" t="n">
        <f aca="false">[1]423排序!E76</f>
        <v>5</v>
      </c>
      <c r="AAJ85" s="2" t="n">
        <f aca="false">[1]423排序!F76</f>
        <v>1</v>
      </c>
      <c r="AAK85" s="2" t="n">
        <f aca="false">[1]423排序!G76</f>
        <v>107</v>
      </c>
      <c r="AAL85" s="2" t="n">
        <f aca="false">[1]423排序!H76</f>
        <v>304</v>
      </c>
      <c r="AAM85" s="2" t="n">
        <f aca="false">[1]423排序!I76</f>
        <v>6</v>
      </c>
      <c r="AAN85" s="2" t="n">
        <f aca="false">[1]423排序!J76</f>
        <v>104</v>
      </c>
      <c r="AAO85" s="2" t="n">
        <f aca="false">[1]423排序!K76</f>
        <v>1</v>
      </c>
      <c r="AAP85" s="2" t="n">
        <f aca="false">[1]423排序!L76</f>
        <v>8375</v>
      </c>
      <c r="AAQ85" s="2" t="n">
        <f aca="false">[1]423排序!M76</f>
        <v>2099</v>
      </c>
      <c r="AAR85" s="2" t="n">
        <f aca="false">[1]423排序!C14</f>
        <v>1518</v>
      </c>
      <c r="AAS85" s="2" t="n">
        <f aca="false">[1]423排序!D14</f>
        <v>38</v>
      </c>
      <c r="AAT85" s="2" t="n">
        <f aca="false">[1]423排序!E14</f>
        <v>20</v>
      </c>
      <c r="AAU85" s="2" t="n">
        <f aca="false">[1]423排序!F14</f>
        <v>0</v>
      </c>
      <c r="AAV85" s="2" t="n">
        <f aca="false">[1]423排序!G14</f>
        <v>907</v>
      </c>
      <c r="AAW85" s="2" t="n">
        <f aca="false">[1]423排序!H14</f>
        <v>591</v>
      </c>
      <c r="AAX85" s="2" t="n">
        <f aca="false">[1]423排序!I14</f>
        <v>14</v>
      </c>
      <c r="AAY85" s="2" t="n">
        <f aca="false">[1]423排序!J14</f>
        <v>150</v>
      </c>
      <c r="AAZ85" s="2" t="n">
        <f aca="false">[1]423排序!K14</f>
        <v>2</v>
      </c>
      <c r="ABA85" s="2" t="n">
        <f aca="false">[1]423排序!L14</f>
        <v>108221</v>
      </c>
      <c r="ABB85" s="2" t="n">
        <f aca="false">[1]423排序!M14</f>
        <v>10674</v>
      </c>
      <c r="ABC85" s="2" t="n">
        <f aca="false">[1]423排序!C10</f>
        <v>1473</v>
      </c>
      <c r="ABD85" s="2" t="n">
        <f aca="false">[1]423排序!D10</f>
        <v>72</v>
      </c>
      <c r="ABE85" s="2" t="n">
        <f aca="false">[1]423排序!E10</f>
        <v>24</v>
      </c>
      <c r="ABF85" s="2" t="n">
        <f aca="false">[1]423排序!F10</f>
        <v>0</v>
      </c>
      <c r="ABG85" s="2" t="n">
        <f aca="false">[1]423排序!G10</f>
        <v>633</v>
      </c>
      <c r="ABH85" s="2" t="n">
        <f aca="false">[1]423排序!H10</f>
        <v>816</v>
      </c>
      <c r="ABI85" s="2" t="n">
        <f aca="false">[1]423排序!I10</f>
        <v>30</v>
      </c>
      <c r="ABJ85" s="2" t="n">
        <f aca="false">[1]423排序!J10</f>
        <v>497</v>
      </c>
      <c r="ABK85" s="2" t="n">
        <f aca="false">[1]423排序!K10</f>
        <v>8</v>
      </c>
      <c r="ABL85" s="2" t="n">
        <f aca="false">[1]423排序!L10</f>
        <v>14966</v>
      </c>
      <c r="ABM85" s="2" t="n">
        <f aca="false">[1]423排序!M10</f>
        <v>5051</v>
      </c>
      <c r="ABN85" s="2" t="n">
        <f aca="false">[1]423排序!C127</f>
        <v>2778</v>
      </c>
      <c r="ABO85" s="2" t="n">
        <f aca="false">[1]423排序!D127</f>
        <v>164</v>
      </c>
      <c r="ABP85" s="2" t="n">
        <f aca="false">[1]423排序!E127</f>
        <v>75</v>
      </c>
      <c r="ABQ85" s="2" t="n">
        <f aca="false">[1]423排序!F127</f>
        <v>3</v>
      </c>
      <c r="ABR85" s="2" t="n">
        <f aca="false">[1]423排序!G127</f>
        <v>560</v>
      </c>
      <c r="ABS85" s="2" t="n">
        <f aca="false">[1]423排序!H127</f>
        <v>2143</v>
      </c>
      <c r="ABT85" s="2" t="n">
        <f aca="false">[1]423排序!I127</f>
        <v>212</v>
      </c>
      <c r="ABU85" s="2" t="n">
        <f aca="false">[1]423排序!J127</f>
        <v>689</v>
      </c>
      <c r="ABV85" s="2" t="n">
        <f aca="false">[1]423排序!K127</f>
        <v>19</v>
      </c>
      <c r="ABW85" s="2" t="n">
        <f aca="false">[1]423排序!L127</f>
        <v>11763</v>
      </c>
      <c r="ABX85" s="2" t="n">
        <f aca="false">[1]423排序!M127</f>
        <v>2916</v>
      </c>
      <c r="ABY85" s="2" t="n">
        <f aca="false">[1]423排序!C114</f>
        <v>1370</v>
      </c>
      <c r="ABZ85" s="2" t="n">
        <f aca="false">[1]423排序!D114</f>
        <v>20</v>
      </c>
      <c r="ACA85" s="2" t="n">
        <f aca="false">[1]423排序!E114</f>
        <v>38</v>
      </c>
      <c r="ACB85" s="2" t="n">
        <f aca="false">[1]423排序!F114</f>
        <v>0</v>
      </c>
      <c r="ACC85" s="2" t="n">
        <f aca="false">[1]423排序!G114</f>
        <v>357</v>
      </c>
      <c r="ACD85" s="2" t="n">
        <f aca="false">[1]423排序!H114</f>
        <v>975</v>
      </c>
      <c r="ACE85" s="2" t="n">
        <f aca="false">[1]423排序!I114</f>
        <v>17</v>
      </c>
      <c r="ACF85" s="2" t="n">
        <f aca="false">[1]423排序!J114</f>
        <v>503</v>
      </c>
      <c r="ACG85" s="2" t="n">
        <f aca="false">[1]423排序!K114</f>
        <v>14</v>
      </c>
      <c r="ACH85" s="2" t="n">
        <f aca="false">[1]423排序!L114</f>
        <v>76973</v>
      </c>
      <c r="ACI85" s="2" t="n">
        <f aca="false">[1]423排序!M114</f>
        <v>28275</v>
      </c>
      <c r="ACJ85" s="2" t="n">
        <f aca="false">[1]423排序!C64</f>
        <v>1559</v>
      </c>
      <c r="ACK85" s="2" t="n">
        <f aca="false">[1]423排序!D64</f>
        <v>7</v>
      </c>
      <c r="ACL85" s="2" t="n">
        <f aca="false">[1]423排序!E64</f>
        <v>44</v>
      </c>
      <c r="ACM85" s="2" t="n">
        <f aca="false">[1]423排序!F64</f>
        <v>1</v>
      </c>
      <c r="ACN85" s="2" t="n">
        <f aca="false">[1]423排序!G64</f>
        <v>184</v>
      </c>
      <c r="ACO85" s="2" t="n">
        <f aca="false">[1]423排序!H64</f>
        <v>1331</v>
      </c>
      <c r="ACP85" s="2" t="n">
        <f aca="false">[1]423排序!I64</f>
        <v>7</v>
      </c>
      <c r="ACQ85" s="2" t="n">
        <f aca="false">[1]423排序!J64</f>
        <v>1175</v>
      </c>
      <c r="ACR85" s="2" t="n">
        <f aca="false">[1]423排序!K64</f>
        <v>33</v>
      </c>
      <c r="ACS85" s="2" t="n">
        <f aca="false">[1]423排序!L64</f>
        <v>43637</v>
      </c>
      <c r="ACT85" s="2" t="n">
        <f aca="false">[1]423排序!M64</f>
        <v>32895</v>
      </c>
      <c r="ACU85" s="2" t="n">
        <f aca="false">[1]423排序!C109</f>
        <v>761</v>
      </c>
      <c r="ACV85" s="2" t="n">
        <f aca="false">[1]423排序!D109</f>
        <v>13</v>
      </c>
      <c r="ACW85" s="2" t="n">
        <f aca="false">[1]423排序!E109</f>
        <v>11</v>
      </c>
      <c r="ACX85" s="2" t="n">
        <f aca="false">[1]423排序!F109</f>
        <v>2</v>
      </c>
      <c r="ACY85" s="2" t="n">
        <f aca="false">[1]423排序!G109</f>
        <v>133</v>
      </c>
      <c r="ACZ85" s="2" t="n">
        <f aca="false">[1]423排序!H109</f>
        <v>617</v>
      </c>
      <c r="ADA85" s="2" t="n">
        <f aca="false">[1]423排序!I109</f>
        <v>5</v>
      </c>
      <c r="ADB85" s="2" t="n">
        <f aca="false">[1]423排序!J109</f>
        <v>403</v>
      </c>
      <c r="ADC85" s="2" t="n">
        <f aca="false">[1]423排序!K109</f>
        <v>6</v>
      </c>
      <c r="ADD85" s="2" t="n">
        <f aca="false">[1]423排序!L109</f>
        <v>39336</v>
      </c>
      <c r="ADE85" s="2" t="n">
        <f aca="false">[1]423排序!M109</f>
        <v>20855</v>
      </c>
      <c r="ADF85" s="2" t="n">
        <f aca="false">[1]423排序!C52</f>
        <v>7087</v>
      </c>
      <c r="ADG85" s="2" t="n">
        <f aca="false">[1]423排序!D52</f>
        <v>126</v>
      </c>
      <c r="ADH85" s="2" t="n">
        <f aca="false">[1]423排序!E52</f>
        <v>208</v>
      </c>
      <c r="ADI85" s="2" t="n">
        <f aca="false">[1]423排序!F52</f>
        <v>7</v>
      </c>
      <c r="ADJ85" s="2" t="n">
        <f aca="false">[1]423排序!G52</f>
        <v>1989</v>
      </c>
      <c r="ADK85" s="2" t="n">
        <f aca="false">[1]423排序!H52</f>
        <v>4890</v>
      </c>
      <c r="ADL85" s="2" t="n">
        <f aca="false">[1]423排序!I52</f>
        <v>80</v>
      </c>
      <c r="ADM85" s="2" t="n">
        <f aca="false">[1]423排序!J52</f>
        <v>662</v>
      </c>
      <c r="ADN85" s="2" t="n">
        <f aca="false">[1]423排序!K52</f>
        <v>19</v>
      </c>
      <c r="ADO85" s="2" t="n">
        <f aca="false">[1]423排序!L52</f>
        <v>186918</v>
      </c>
      <c r="ADP85" s="2" t="n">
        <f aca="false">[1]423排序!M52</f>
        <v>17454</v>
      </c>
      <c r="ADQ85" s="2" t="n">
        <f aca="false">[1]423排序!C175</f>
        <v>1244</v>
      </c>
      <c r="ADR85" s="2" t="n">
        <f aca="false">[1]423排序!D175</f>
        <v>45</v>
      </c>
      <c r="ADS85" s="2" t="n">
        <f aca="false">[1]423排序!E175</f>
        <v>14</v>
      </c>
      <c r="ADT85" s="2" t="n">
        <f aca="false">[1]423排序!F175</f>
        <v>0</v>
      </c>
      <c r="ADU85" s="2" t="n">
        <f aca="false">[1]423排序!G175</f>
        <v>284</v>
      </c>
      <c r="ADV85" s="2" t="n">
        <f aca="false">[1]423排序!H175</f>
        <v>946</v>
      </c>
      <c r="ADW85" s="2" t="n">
        <f aca="false">[1]423排序!I175</f>
        <v>7</v>
      </c>
      <c r="ADX85" s="2" t="n">
        <f aca="false">[1]423排序!J175</f>
        <v>228</v>
      </c>
      <c r="ADY85" s="2" t="n">
        <f aca="false">[1]423排序!K175</f>
        <v>3</v>
      </c>
      <c r="ADZ85" s="2" t="n">
        <f aca="false">[1]423排序!L175</f>
        <v>52649</v>
      </c>
      <c r="AEA85" s="2" t="n">
        <f aca="false">[1]423排序!M175</f>
        <v>9643</v>
      </c>
      <c r="AEB85" s="2" t="n">
        <f aca="false">[1]423排序!C90</f>
        <v>2168</v>
      </c>
      <c r="AEC85" s="2" t="n">
        <f aca="false">[1]423排序!D90</f>
        <v>70</v>
      </c>
      <c r="AED85" s="2" t="n">
        <f aca="false">[1]423排序!E90</f>
        <v>225</v>
      </c>
      <c r="AEE85" s="2" t="n">
        <f aca="false">[1]423排序!F90</f>
        <v>12</v>
      </c>
      <c r="AEF85" s="2" t="n">
        <f aca="false">[1]423排序!G90</f>
        <v>295</v>
      </c>
      <c r="AEG85" s="2" t="n">
        <f aca="false">[1]423排序!H90</f>
        <v>1648</v>
      </c>
      <c r="AEH85" s="2" t="n">
        <f aca="false">[1]423排序!I90</f>
        <v>82</v>
      </c>
      <c r="AEI85" s="2" t="n">
        <f aca="false">[1]423排序!J90</f>
        <v>224</v>
      </c>
      <c r="AEJ85" s="2" t="n">
        <f aca="false">[1]423排序!K90</f>
        <v>23</v>
      </c>
      <c r="AEK85" s="2" t="n">
        <f aca="false">[1]423排序!L90</f>
        <v>52702</v>
      </c>
      <c r="AEL85" s="2" t="n">
        <f aca="false">[1]423排序!M90</f>
        <v>5455</v>
      </c>
      <c r="AEM85" s="2" t="n">
        <f aca="false">[1]423排序!C176</f>
        <v>1353</v>
      </c>
      <c r="AEN85" s="2" t="n">
        <f aca="false">[1]423排序!D176</f>
        <v>9</v>
      </c>
      <c r="AEO85" s="2" t="n">
        <f aca="false">[1]423排序!E176</f>
        <v>79</v>
      </c>
      <c r="AEP85" s="2" t="n">
        <f aca="false">[1]423排序!F176</f>
        <v>2</v>
      </c>
      <c r="AEQ85" s="2" t="n">
        <f aca="false">[1]423排序!G176</f>
        <v>205</v>
      </c>
      <c r="AER85" s="2" t="n">
        <f aca="false">[1]423排序!H176</f>
        <v>1069</v>
      </c>
      <c r="AES85" s="2" t="n">
        <f aca="false">[1]423排序!I176</f>
        <v>24</v>
      </c>
      <c r="AET85" s="2" t="n">
        <f aca="false">[1]423排序!J176</f>
        <v>651</v>
      </c>
      <c r="AEU85" s="2" t="n">
        <f aca="false">[1]423排序!K176</f>
        <v>38</v>
      </c>
      <c r="AEV85" s="2" t="n">
        <f aca="false">[1]423排序!L176</f>
        <v>44435</v>
      </c>
      <c r="AEW85" s="2" t="n">
        <f aca="false">[1]423排序!M176</f>
        <v>21374</v>
      </c>
      <c r="AEX85" s="2" t="n">
        <f aca="false">[1]423排序!C48</f>
        <v>1950</v>
      </c>
      <c r="AEY85" s="2" t="n">
        <f aca="false">[1]423排序!D48</f>
        <v>42</v>
      </c>
      <c r="AEZ85" s="2" t="n">
        <f aca="false">[1]423排序!E48</f>
        <v>48</v>
      </c>
      <c r="AFA85" s="2" t="n">
        <f aca="false">[1]423排序!F48</f>
        <v>0</v>
      </c>
      <c r="AFB85" s="2" t="n">
        <f aca="false">[1]423排序!G48</f>
        <v>869</v>
      </c>
      <c r="AFC85" s="2" t="n">
        <f aca="false">[1]423排序!H48</f>
        <v>1033</v>
      </c>
      <c r="AFD85" s="2" t="n">
        <f aca="false">[1]423排序!I48</f>
        <v>19</v>
      </c>
      <c r="AFE85" s="2" t="n">
        <f aca="false">[1]423排序!J48</f>
        <v>475</v>
      </c>
      <c r="AFF85" s="2" t="n">
        <f aca="false">[1]423排序!K48</f>
        <v>12</v>
      </c>
      <c r="AFG85" s="2" t="n">
        <f aca="false">[1]423排序!L48</f>
        <v>27614</v>
      </c>
      <c r="AFH85" s="2" t="n">
        <f aca="false">[1]423排序!M48</f>
        <v>6726</v>
      </c>
      <c r="AFI85" s="2" t="n">
        <f aca="false">[1]423排序!C26</f>
        <v>1368</v>
      </c>
      <c r="AFJ85" s="2" t="n">
        <f aca="false">[1]423排序!D26</f>
        <v>26</v>
      </c>
      <c r="AFK85" s="2" t="n">
        <f aca="false">[1]423排序!E26</f>
        <v>53</v>
      </c>
      <c r="AFL85" s="2" t="n">
        <f aca="false">[1]423排序!F26</f>
        <v>2</v>
      </c>
      <c r="AFM85" s="2" t="n">
        <f aca="false">[1]423排序!G26</f>
        <v>460</v>
      </c>
      <c r="AFN85" s="2" t="n">
        <f aca="false">[1]423排序!H26</f>
        <v>855</v>
      </c>
      <c r="AFO85" s="2" t="n">
        <f aca="false">[1]423排序!I26</f>
        <v>4</v>
      </c>
      <c r="AFP85" s="2" t="n">
        <f aca="false">[1]423排序!J26</f>
        <v>417</v>
      </c>
      <c r="AFQ85" s="2" t="n">
        <f aca="false">[1]423排序!K26</f>
        <v>16</v>
      </c>
      <c r="AFR85" s="2" t="n">
        <f aca="false">[1]423排序!L26</f>
        <v>20125</v>
      </c>
      <c r="AFS85" s="2" t="n">
        <f aca="false">[1]423排序!M26</f>
        <v>6134</v>
      </c>
      <c r="AFT85" s="2" t="n">
        <f aca="false">[1]423排序!C130</f>
        <v>315</v>
      </c>
      <c r="AFU85" s="2" t="n">
        <f aca="false">[1]423排序!D130</f>
        <v>2</v>
      </c>
      <c r="AFV85" s="2" t="n">
        <f aca="false">[1]423排序!E130</f>
        <v>5</v>
      </c>
      <c r="AFW85" s="2" t="n">
        <f aca="false">[1]423排序!F130</f>
        <v>0</v>
      </c>
      <c r="AFX85" s="2" t="n">
        <f aca="false">[1]423排序!G130</f>
        <v>116</v>
      </c>
      <c r="AFY85" s="2" t="n">
        <f aca="false">[1]423排序!H130</f>
        <v>194</v>
      </c>
      <c r="AFZ85" s="2" t="n">
        <f aca="false">[1]423排序!I130</f>
        <v>7</v>
      </c>
      <c r="AGA85" s="2" t="n">
        <f aca="false">[1]423排序!J130</f>
        <v>502</v>
      </c>
      <c r="AGB85" s="2" t="n">
        <f aca="false">[1]423排序!K130</f>
        <v>8</v>
      </c>
      <c r="AGC85" s="2" t="n">
        <f aca="false">[1]423排序!L130</f>
        <v>5085</v>
      </c>
      <c r="AGD85" s="2" t="n">
        <f aca="false">[1]423排序!M130</f>
        <v>8096</v>
      </c>
      <c r="AGE85" s="2" t="n">
        <f aca="false">[1]423排序!C170</f>
        <v>7114</v>
      </c>
      <c r="AGF85" s="2" t="n">
        <f aca="false">[1]423排序!D170</f>
        <v>224</v>
      </c>
      <c r="AGG85" s="2" t="n">
        <f aca="false">[1]423排序!E170</f>
        <v>134</v>
      </c>
      <c r="AGH85" s="2" t="n">
        <f aca="false">[1]423排序!F170</f>
        <v>4</v>
      </c>
      <c r="AGI85" s="2" t="n">
        <f aca="false">[1]423排序!G170</f>
        <v>1025</v>
      </c>
      <c r="AGJ85" s="2" t="n">
        <f aca="false">[1]423排序!H170</f>
        <v>5955</v>
      </c>
      <c r="AGK85" s="2" t="n">
        <f aca="false">[1]423排序!I170</f>
        <v>101</v>
      </c>
      <c r="AGL85" s="2" t="n">
        <f aca="false">[1]423排序!J170</f>
        <v>814</v>
      </c>
      <c r="AGM85" s="2" t="n">
        <f aca="false">[1]423排序!K170</f>
        <v>15</v>
      </c>
      <c r="AGN85" s="2" t="n">
        <f aca="false">[1]423排序!L170</f>
        <v>48636</v>
      </c>
      <c r="AGO85" s="2" t="n">
        <f aca="false">[1]423排序!M170</f>
        <v>5566</v>
      </c>
      <c r="AGP85" s="2" t="n">
        <f aca="false">[1]423排序!C158</f>
        <v>9710</v>
      </c>
      <c r="AGQ85" s="2" t="n">
        <f aca="false">[1]423排序!D158</f>
        <v>468</v>
      </c>
      <c r="AGR85" s="2" t="n">
        <f aca="false">[1]423排序!E158</f>
        <v>524</v>
      </c>
      <c r="AGS85" s="2" t="n">
        <f aca="false">[1]423排序!F158</f>
        <v>26</v>
      </c>
      <c r="AGT85" s="2" t="n">
        <f aca="false">[1]423排序!G158</f>
        <v>2406</v>
      </c>
      <c r="AGU85" s="2" t="n">
        <f aca="false">[1]423排序!H158</f>
        <v>6780</v>
      </c>
      <c r="AGV85" s="2" t="n">
        <f aca="false">[1]423排序!I158</f>
        <v>288</v>
      </c>
      <c r="AGW85" s="2" t="n">
        <f aca="false">[1]423排序!J158</f>
        <v>505</v>
      </c>
      <c r="AGX85" s="2" t="n">
        <f aca="false">[1]423排序!K158</f>
        <v>27</v>
      </c>
      <c r="AGY85" s="2" t="n">
        <f aca="false">[1]423排序!L158</f>
        <v>106357</v>
      </c>
      <c r="AGZ85" s="2" t="n">
        <f aca="false">[1]423排序!M158</f>
        <v>5529</v>
      </c>
      <c r="AHA85" s="2" t="n">
        <f aca="false">[1]423排序!C31</f>
        <v>1024</v>
      </c>
      <c r="AHB85" s="2" t="n">
        <f aca="false">[1]423排序!D31</f>
        <v>49</v>
      </c>
      <c r="AHC85" s="2" t="n">
        <f aca="false">[1]423排序!E31</f>
        <v>49</v>
      </c>
      <c r="AHD85" s="2" t="n">
        <f aca="false">[1]423排序!F31</f>
        <v>4</v>
      </c>
      <c r="AHE85" s="2" t="n">
        <f aca="false">[1]423排序!G31</f>
        <v>174</v>
      </c>
      <c r="AHF85" s="2" t="n">
        <f aca="false">[1]423排序!H31</f>
        <v>801</v>
      </c>
      <c r="AHG85" s="2" t="n">
        <f aca="false">[1]423排序!I31</f>
        <v>37</v>
      </c>
      <c r="AHH85" s="2" t="n">
        <f aca="false">[1]423排序!J31</f>
        <v>147</v>
      </c>
      <c r="AHI85" s="2" t="n">
        <f aca="false">[1]423排序!K31</f>
        <v>7</v>
      </c>
      <c r="AHJ85" s="2" t="n">
        <f aca="false">[1]423排序!L31</f>
        <v>27000</v>
      </c>
      <c r="AHK85" s="2" t="n">
        <f aca="false">[1]423排序!M31</f>
        <v>3886</v>
      </c>
      <c r="AHL85" s="2" t="n">
        <f aca="false">[1]423排序!C144</f>
        <v>1259</v>
      </c>
      <c r="AHM85" s="2" t="n">
        <f aca="false">[1]423排序!D144</f>
        <v>28</v>
      </c>
      <c r="AHN85" s="2" t="n">
        <f aca="false">[1]423排序!E144</f>
        <v>56</v>
      </c>
      <c r="AHO85" s="2" t="n">
        <f aca="false">[1]423排序!F144</f>
        <v>1</v>
      </c>
      <c r="AHP85" s="2" t="n">
        <f aca="false">[1]423排序!G144</f>
        <v>272</v>
      </c>
      <c r="AHQ85" s="2" t="n">
        <f aca="false">[1]423排序!H144</f>
        <v>931</v>
      </c>
      <c r="AHR85" s="2" t="n">
        <f aca="false">[1]423排序!I144</f>
        <v>8</v>
      </c>
      <c r="AHS85" s="2" t="n">
        <f aca="false">[1]423排序!J144</f>
        <v>604</v>
      </c>
      <c r="AHT85" s="2" t="n">
        <f aca="false">[1]423排序!K144</f>
        <v>27</v>
      </c>
      <c r="AHU85" s="2" t="n">
        <f aca="false">[1]423排序!L144</f>
        <v>13000</v>
      </c>
      <c r="AHV85" s="2" t="n">
        <f aca="false">[1]423排序!M144</f>
        <v>6240</v>
      </c>
      <c r="AHW85" s="2" t="n">
        <f aca="false">[1]423排序!C3</f>
        <v>634</v>
      </c>
      <c r="AHX85" s="2" t="n">
        <f aca="false">[1]423排序!D3</f>
        <v>25</v>
      </c>
      <c r="AHY85" s="2" t="n">
        <f aca="false">[1]423排序!E3</f>
        <v>27</v>
      </c>
      <c r="AHZ85" s="2" t="n">
        <f aca="false">[1]423排序!F3</f>
        <v>1</v>
      </c>
      <c r="AIA85" s="2" t="n">
        <f aca="false">[1]423排序!G3</f>
        <v>356</v>
      </c>
      <c r="AIB85" s="2" t="n">
        <f aca="false">[1]423排序!H3</f>
        <v>251</v>
      </c>
      <c r="AIC85" s="2" t="n">
        <f aca="false">[1]423排序!I3</f>
        <v>4</v>
      </c>
      <c r="AID85" s="2" t="n">
        <f aca="false">[1]423排序!J3</f>
        <v>220</v>
      </c>
      <c r="AIE85" s="2" t="n">
        <f aca="false">[1]423排序!K3</f>
        <v>9</v>
      </c>
      <c r="AIF85" s="2" t="n">
        <f aca="false">[1]423排序!L3</f>
        <v>6269</v>
      </c>
      <c r="AIG85" s="2" t="n">
        <f aca="false">[1]423排序!M3</f>
        <v>2178</v>
      </c>
      <c r="AIH85" s="2" t="n">
        <f aca="false">[1]423排序!C37</f>
        <v>39813</v>
      </c>
      <c r="AII85" s="2" t="n">
        <f aca="false">[1]423排序!D37</f>
        <v>1603</v>
      </c>
      <c r="AIJ85" s="2" t="n">
        <f aca="false">[1]423排序!E37</f>
        <v>1966</v>
      </c>
      <c r="AIK85" s="2" t="n">
        <f aca="false">[1]423排序!F37</f>
        <v>135</v>
      </c>
      <c r="AIL85" s="2" t="n">
        <f aca="false">[1]423排序!G37</f>
        <v>13647</v>
      </c>
      <c r="AIM85" s="2" t="n">
        <f aca="false">[1]423排序!H37</f>
        <v>24200</v>
      </c>
      <c r="AIN85" s="2" t="n">
        <f aca="false">[1]423排序!I37</f>
        <v>557</v>
      </c>
      <c r="AIO85" s="2" t="n">
        <f aca="false">[1]423排序!J37</f>
        <v>1055</v>
      </c>
      <c r="AIP85" s="2" t="n">
        <f aca="false">[1]423排序!K37</f>
        <v>52</v>
      </c>
      <c r="AIQ85" s="2" t="n">
        <f aca="false">[1]423排序!L37</f>
        <v>569878</v>
      </c>
      <c r="AIR85" s="2" t="n">
        <f aca="false">[1]423排序!M37</f>
        <v>15099</v>
      </c>
      <c r="AIS85" s="2" t="n">
        <f aca="false">[1]423排序!C28</f>
        <v>45757</v>
      </c>
      <c r="AIT85" s="2" t="n">
        <f aca="false">[1]423排序!D28</f>
        <v>2678</v>
      </c>
      <c r="AIU85" s="2" t="n">
        <f aca="false">[1]423排序!E28</f>
        <v>2906</v>
      </c>
      <c r="AIV85" s="2" t="n">
        <f aca="false">[1]423排序!F28</f>
        <v>165</v>
      </c>
      <c r="AIW85" s="2" t="n">
        <f aca="false">[1]423排序!G28</f>
        <v>25318</v>
      </c>
      <c r="AIX85" s="2" t="n">
        <f aca="false">[1]423排序!H28</f>
        <v>17533</v>
      </c>
      <c r="AIY85" s="2" t="n">
        <f aca="false">[1]423排序!I28</f>
        <v>8318</v>
      </c>
      <c r="AIZ85" s="2" t="n">
        <f aca="false">[1]423排序!J28</f>
        <v>215</v>
      </c>
      <c r="AJA85" s="2" t="n">
        <f aca="false">[1]423排序!K28</f>
        <v>14</v>
      </c>
      <c r="AJB85" s="2" t="n">
        <f aca="false">[1]423排序!L28</f>
        <v>291922</v>
      </c>
      <c r="AJC85" s="2" t="n">
        <f aca="false">[1]423排序!M28</f>
        <v>1373</v>
      </c>
      <c r="AJD85" s="2" t="n">
        <f aca="false">[1]423排序!C155</f>
        <v>21982</v>
      </c>
      <c r="AJE85" s="2" t="n">
        <f aca="false">[1]423排序!D155</f>
        <v>603</v>
      </c>
      <c r="AJF85" s="2" t="n">
        <f aca="false">[1]423排序!E155</f>
        <v>785</v>
      </c>
      <c r="AJG85" s="2" t="n">
        <f aca="false">[1]423排序!F155</f>
        <v>23</v>
      </c>
      <c r="AJH85" s="2" t="n">
        <f aca="false">[1]423排序!G155</f>
        <v>1143</v>
      </c>
      <c r="AJI85" s="2" t="n">
        <f aca="false">[1]423排序!H155</f>
        <v>20054</v>
      </c>
      <c r="AJJ85" s="2" t="n">
        <f aca="false">[1]423排序!I155</f>
        <v>207</v>
      </c>
      <c r="AJK85" s="2" t="n">
        <f aca="false">[1]423排序!J155</f>
        <v>2156</v>
      </c>
      <c r="AJL85" s="2" t="n">
        <f aca="false">[1]423排序!K155</f>
        <v>77</v>
      </c>
      <c r="AJM85" s="2" t="n">
        <f aca="false">[1]423排序!L155</f>
        <v>284741</v>
      </c>
      <c r="AJN85" s="2" t="n">
        <f aca="false">[1]423排序!M155</f>
        <v>27925</v>
      </c>
      <c r="AJO85" s="2" t="n">
        <f aca="false">[1]423排序!C12</f>
        <v>6649</v>
      </c>
      <c r="AJP85" s="2" t="n">
        <f aca="false">[1]423排序!D12</f>
        <v>4</v>
      </c>
      <c r="AJQ85" s="2" t="n">
        <f aca="false">[1]423排序!E12</f>
        <v>74</v>
      </c>
      <c r="AJR85" s="2" t="n">
        <f aca="false">[1]423排序!F12</f>
        <v>3</v>
      </c>
      <c r="AJS85" s="2" t="n">
        <f aca="false">[1]423排序!G12</f>
        <v>4920</v>
      </c>
      <c r="AJT85" s="2" t="n">
        <f aca="false">[1]423排序!H12</f>
        <v>1655</v>
      </c>
      <c r="AJU85" s="2" t="n">
        <f aca="false">[1]423排序!I12</f>
        <v>47</v>
      </c>
      <c r="AJV85" s="2" t="n">
        <f aca="false">[1]423排序!J12</f>
        <v>261</v>
      </c>
      <c r="AJW85" s="2" t="n">
        <f aca="false">[1]423排序!K12</f>
        <v>3</v>
      </c>
      <c r="AJX85" s="2" t="n">
        <f aca="false">[1]423排序!L12</f>
        <v>452441</v>
      </c>
      <c r="AJY85" s="2" t="n">
        <f aca="false">[1]423排序!M12</f>
        <v>17743</v>
      </c>
      <c r="AJZ85" s="2" t="n">
        <f aca="false">[1]423排序!C96</f>
        <v>16671</v>
      </c>
      <c r="AKA85" s="2" t="n">
        <f aca="false">[1]423排序!D96</f>
        <v>631</v>
      </c>
      <c r="AKB85" s="2" t="n">
        <f aca="false">[1]423排序!E96</f>
        <v>769</v>
      </c>
      <c r="AKC85" s="2" t="n">
        <f aca="false">[1]423排序!F96</f>
        <v>39</v>
      </c>
      <c r="AKD85" s="2" t="n">
        <f aca="false">[1]423排序!G96</f>
        <v>9233</v>
      </c>
      <c r="AKE85" s="2" t="n">
        <f aca="false">[1]423排序!H96</f>
        <v>6669</v>
      </c>
      <c r="AKF85" s="2" t="n">
        <f aca="false">[1]423排序!I96</f>
        <v>147</v>
      </c>
      <c r="AKG85" s="2" t="n">
        <f aca="false">[1]423排序!J96</f>
        <v>3376</v>
      </c>
      <c r="AKH85" s="2" t="n">
        <f aca="false">[1]423排序!K96</f>
        <v>156</v>
      </c>
      <c r="AKI85" s="2" t="n">
        <f aca="false">[1]423排序!L96</f>
        <v>111584</v>
      </c>
      <c r="AKJ85" s="2" t="n">
        <f aca="false">[1]423排序!M96</f>
        <v>22598</v>
      </c>
      <c r="AKK85" s="2" t="n">
        <f aca="false">[1]423排序!C59</f>
        <v>10850</v>
      </c>
      <c r="AKL85" s="2" t="n">
        <f aca="false">[1]423排序!D59</f>
        <v>452</v>
      </c>
      <c r="AKM85" s="2" t="n">
        <f aca="false">[1]423排序!E59</f>
        <v>537</v>
      </c>
      <c r="AKN85" s="2" t="n">
        <f aca="false">[1]423排序!F59</f>
        <v>17</v>
      </c>
      <c r="AKO85" s="2" t="n">
        <f aca="false">[1]423排序!G59</f>
        <v>1262</v>
      </c>
      <c r="AKP85" s="2" t="n">
        <f aca="false">[1]423排序!H59</f>
        <v>9051</v>
      </c>
      <c r="AKQ85" s="2" t="n">
        <f aca="false">[1]423排序!I59</f>
        <v>141</v>
      </c>
      <c r="AKR85" s="2" t="n">
        <f aca="false">[1]423排序!J59</f>
        <v>615</v>
      </c>
      <c r="AKS85" s="2" t="n">
        <f aca="false">[1]423排序!K59</f>
        <v>30</v>
      </c>
      <c r="AKT85" s="2" t="n">
        <f aca="false">[1]423排序!L59</f>
        <v>33389</v>
      </c>
      <c r="AKU85" s="2" t="n">
        <f aca="false">[1]423排序!M59</f>
        <v>1892</v>
      </c>
      <c r="AKV85" s="2" t="n">
        <f aca="false">[1]423排序!C115</f>
        <v>3654</v>
      </c>
      <c r="AKW85" s="2" t="n">
        <f aca="false">[1]423排序!D115</f>
        <v>36</v>
      </c>
      <c r="AKX85" s="2" t="n">
        <f aca="false">[1]423排序!E115</f>
        <v>80</v>
      </c>
      <c r="AKY85" s="2" t="n">
        <f aca="false">[1]423排序!F115</f>
        <v>2</v>
      </c>
      <c r="AKZ85" s="2" t="n">
        <f aca="false">[1]423排序!G115</f>
        <v>711</v>
      </c>
      <c r="ALA85" s="2" t="n">
        <f aca="false">[1]423排序!H115</f>
        <v>2863</v>
      </c>
      <c r="ALB85" s="2" t="n">
        <f aca="false">[1]423排序!I115</f>
        <v>32</v>
      </c>
      <c r="ALC85" s="2" t="n">
        <f aca="false">[1]423排序!J115</f>
        <v>5837</v>
      </c>
      <c r="ALD85" s="2" t="n">
        <f aca="false">[1]423排序!K115</f>
        <v>128</v>
      </c>
      <c r="ALE85" s="2" t="n">
        <f aca="false">[1]423排序!L115</f>
        <v>36087</v>
      </c>
      <c r="ALF85" s="2" t="n">
        <f aca="false">[1]423排序!M115</f>
        <v>57649</v>
      </c>
      <c r="ALG85" s="2" t="n">
        <f aca="false">[1]423排序!C126</f>
        <v>9501</v>
      </c>
      <c r="ALH85" s="2" t="n">
        <f aca="false">[1]423排序!D126</f>
        <v>729</v>
      </c>
      <c r="ALI85" s="2" t="n">
        <f aca="false">[1]423排序!E126</f>
        <v>857</v>
      </c>
      <c r="ALJ85" s="2" t="n">
        <f aca="false">[1]423排序!F126</f>
        <v>145</v>
      </c>
      <c r="ALK85" s="2" t="n">
        <f aca="false">[1]423排序!G126</f>
        <v>2627</v>
      </c>
      <c r="ALL85" s="2" t="n">
        <f aca="false">[1]423排序!H126</f>
        <v>6017</v>
      </c>
      <c r="ALM85" s="2" t="n">
        <f aca="false">[1]423排序!I126</f>
        <v>378</v>
      </c>
      <c r="ALN85" s="2" t="n">
        <f aca="false">[1]423排序!J126</f>
        <v>74</v>
      </c>
      <c r="ALO85" s="2" t="n">
        <f aca="false">[1]423排序!K126</f>
        <v>7</v>
      </c>
      <c r="ALP85" s="2" t="n">
        <f aca="false">[1]423排序!L126</f>
        <v>49570</v>
      </c>
      <c r="ALQ85" s="2" t="n">
        <f aca="false">[1]423排序!M126</f>
        <v>384</v>
      </c>
      <c r="ALR85" s="2" t="n">
        <f aca="false">[1]423排序!C70</f>
        <v>4129</v>
      </c>
      <c r="ALS85" s="2" t="n">
        <f aca="false">[1]423排序!D70</f>
        <v>115</v>
      </c>
      <c r="ALT85" s="2" t="n">
        <f aca="false">[1]423排序!E70</f>
        <v>149</v>
      </c>
      <c r="ALU85" s="2" t="n">
        <f aca="false">[1]423排序!F70</f>
        <v>8</v>
      </c>
      <c r="ALV85" s="2" t="n">
        <f aca="false">[1]423排序!G70</f>
        <v>2000</v>
      </c>
      <c r="ALW85" s="2" t="n">
        <f aca="false">[1]423排序!H70</f>
        <v>1980</v>
      </c>
      <c r="ALX85" s="2" t="n">
        <f aca="false">[1]423排序!I70</f>
        <v>63</v>
      </c>
      <c r="ALY85" s="2" t="n">
        <f aca="false">[1]423排序!J70</f>
        <v>745</v>
      </c>
      <c r="ALZ85" s="2" t="n">
        <f aca="false">[1]423排序!K70</f>
        <v>27</v>
      </c>
      <c r="AMA85" s="2" t="n">
        <f aca="false">[1]423排序!L70</f>
        <v>68552</v>
      </c>
      <c r="AMB85" s="2" t="n">
        <f aca="false">[1]423排序!M70</f>
        <v>12372</v>
      </c>
      <c r="AMC85" s="2" t="n">
        <f aca="false">[1]423排序!C149</f>
        <v>4821</v>
      </c>
      <c r="AMD85" s="2" t="n">
        <f aca="false">[1]423排序!D149</f>
        <v>163</v>
      </c>
      <c r="AME85" s="2" t="n">
        <f aca="false">[1]423排序!E149</f>
        <v>141</v>
      </c>
      <c r="AMF85" s="2" t="n">
        <f aca="false">[1]423排序!F149</f>
        <v>5</v>
      </c>
      <c r="AMG85" s="2" t="n">
        <f aca="false">[1]423排序!G149</f>
        <v>231</v>
      </c>
      <c r="AMH85" s="2" t="n">
        <f aca="false">[1]423排序!H149</f>
        <v>4449</v>
      </c>
      <c r="AMI85" s="2" t="n">
        <f aca="false">[1]423排序!I149</f>
        <v>94</v>
      </c>
      <c r="AMJ85" s="2" t="n">
        <f aca="false">[1]423排序!J149</f>
        <v>1117</v>
      </c>
    </row>
    <row r="86" customFormat="false" ht="15.25" hidden="false" customHeight="false" outlineLevel="0" collapsed="false">
      <c r="A86" s="82" t="n">
        <v>43945</v>
      </c>
      <c r="B86" s="7" t="n">
        <f aca="false">[1]424排序!C1</f>
        <v>2710294</v>
      </c>
      <c r="C86" s="6" t="n">
        <f aca="false">(B86-B85)</f>
        <v>80343</v>
      </c>
      <c r="D86" s="7" t="n">
        <f aca="false">[1]424排序!E1</f>
        <v>190110</v>
      </c>
      <c r="E86" s="6" t="n">
        <f aca="false">(D86-D85)</f>
        <v>6387</v>
      </c>
      <c r="F86" s="7" t="n">
        <v>743567</v>
      </c>
      <c r="G86" s="7" t="n">
        <v>1776617</v>
      </c>
      <c r="H86" s="7" t="n">
        <v>58675</v>
      </c>
      <c r="J86" s="2" t="n">
        <f aca="false">[1]424排序!C1-[1]424排序!C44</f>
        <v>2625988</v>
      </c>
      <c r="K86" s="71" t="n">
        <f aca="false">J86-J85</f>
        <v>80330</v>
      </c>
      <c r="L86" s="2" t="n">
        <f aca="false">[1]424排序!E1-[1]424排序!E44</f>
        <v>185468</v>
      </c>
      <c r="M86" s="71" t="n">
        <f aca="false">L86-L85</f>
        <v>6387</v>
      </c>
      <c r="N86" s="123" t="n">
        <f aca="false">[1]424排序!C161</f>
        <v>10702</v>
      </c>
      <c r="O86" s="123" t="n">
        <f aca="false">[1]424排序!D161</f>
        <v>8</v>
      </c>
      <c r="P86" s="123" t="n">
        <f aca="false">[1]424排序!E161</f>
        <v>240</v>
      </c>
      <c r="Q86" s="123" t="n">
        <f aca="false">[1]424排序!F161</f>
        <v>2</v>
      </c>
      <c r="R86" s="123" t="n">
        <f aca="false">[1]424排序!G161</f>
        <v>8411</v>
      </c>
      <c r="S86" s="123" t="n">
        <f aca="false">[1]424排序!H161</f>
        <v>2051</v>
      </c>
      <c r="T86" s="123" t="n">
        <f aca="false">[1]424排序!I161</f>
        <v>55</v>
      </c>
      <c r="U86" s="123" t="n">
        <f aca="false">[1]424排序!J161</f>
        <v>209</v>
      </c>
      <c r="V86" s="123" t="n">
        <f aca="false">[1]424排序!K161</f>
        <v>5</v>
      </c>
      <c r="W86" s="123" t="n">
        <f aca="false">[1]424排序!L161</f>
        <v>583971</v>
      </c>
      <c r="X86" s="123" t="n">
        <f aca="false">[1]424排序!M161</f>
        <v>11390</v>
      </c>
      <c r="Y86" s="12" t="n">
        <f aca="false">[1]424排序!C99</f>
        <v>189973</v>
      </c>
      <c r="Z86" s="12" t="n">
        <f aca="false">[1]424排序!D99</f>
        <v>2646</v>
      </c>
      <c r="AA86" s="12" t="n">
        <f aca="false">[1]424排序!E99</f>
        <v>25549</v>
      </c>
      <c r="AB86" s="12" t="n">
        <f aca="false">[1]424排序!F99</f>
        <v>464</v>
      </c>
      <c r="AC86" s="12" t="n">
        <f aca="false">[1]424排序!G99</f>
        <v>57576</v>
      </c>
      <c r="AD86" s="12" t="n">
        <f aca="false">[1]424排序!H99</f>
        <v>106848</v>
      </c>
      <c r="AE86" s="12" t="n">
        <f aca="false">[1]424排序!I99</f>
        <v>2267</v>
      </c>
      <c r="AF86" s="12" t="n">
        <f aca="false">[1]424排序!J99</f>
        <v>3142</v>
      </c>
      <c r="AG86" s="12" t="n">
        <f aca="false">[1]424排序!K99</f>
        <v>423</v>
      </c>
      <c r="AH86" s="12" t="n">
        <f aca="false">[1]424排序!L99</f>
        <v>1579909</v>
      </c>
      <c r="AI86" s="12" t="n">
        <f aca="false">[1]424排序!M99</f>
        <v>26131</v>
      </c>
      <c r="AJ86" s="12" t="n">
        <f aca="false">[1]424排序!C94</f>
        <v>87026</v>
      </c>
      <c r="AK86" s="12" t="n">
        <f aca="false">[1]424排序!D94</f>
        <v>1030</v>
      </c>
      <c r="AL86" s="12" t="n">
        <f aca="false">[1]424排序!E94</f>
        <v>5481</v>
      </c>
      <c r="AM86" s="12" t="n">
        <f aca="false">[1]424排序!F94</f>
        <v>90</v>
      </c>
      <c r="AN86" s="12" t="n">
        <f aca="false">[1]424排序!G94</f>
        <v>64843</v>
      </c>
      <c r="AO86" s="12" t="n">
        <f aca="false">[1]424排序!H94</f>
        <v>16702</v>
      </c>
      <c r="AP86" s="12" t="n">
        <f aca="false">[1]424排序!I94</f>
        <v>3105</v>
      </c>
      <c r="AQ86" s="12" t="n">
        <f aca="false">[1]424排序!J94</f>
        <v>1036</v>
      </c>
      <c r="AR86" s="12" t="n">
        <f aca="false">[1]424排序!K94</f>
        <v>65</v>
      </c>
      <c r="AS86" s="12" t="n">
        <f aca="false">[1]424排序!L94</f>
        <v>389507</v>
      </c>
      <c r="AT86" s="12" t="n">
        <f aca="false">[1]424排序!M94</f>
        <v>4637</v>
      </c>
      <c r="AU86" s="122" t="n">
        <v>158183</v>
      </c>
      <c r="AV86" s="122" t="n">
        <v>2239</v>
      </c>
      <c r="AW86" s="122" t="n">
        <v>21856</v>
      </c>
      <c r="AX86" s="122" t="n">
        <v>516</v>
      </c>
      <c r="AY86" s="122" t="n">
        <v>42088</v>
      </c>
      <c r="AZ86" s="122" t="n">
        <v>94239</v>
      </c>
      <c r="BA86" s="122" t="n">
        <v>5053</v>
      </c>
      <c r="BB86" s="122" t="n">
        <v>2423.38733701639</v>
      </c>
      <c r="BC86" s="122" t="n">
        <v>334.837205248543</v>
      </c>
      <c r="BD86" s="122" t="n">
        <v>463662</v>
      </c>
      <c r="BE86" s="122" t="n">
        <v>7103</v>
      </c>
      <c r="BF86" s="12" t="n">
        <f aca="false">[1]424排序!C77</f>
        <v>151784</v>
      </c>
      <c r="BG86" s="12" t="n">
        <f aca="false">[1]424排序!D77</f>
        <v>1722</v>
      </c>
      <c r="BH86" s="12" t="n">
        <f aca="false">[1]424排序!E77</f>
        <v>5404</v>
      </c>
      <c r="BI86" s="12" t="n">
        <f aca="false">[1]424排序!F77</f>
        <v>154</v>
      </c>
      <c r="BJ86" s="12" t="n">
        <f aca="false">[1]424排序!G77</f>
        <v>103300</v>
      </c>
      <c r="BK86" s="12" t="n">
        <f aca="false">[1]424排序!H77</f>
        <v>43080</v>
      </c>
      <c r="BL86" s="12" t="n">
        <f aca="false">[1]424排序!I77</f>
        <v>2908</v>
      </c>
      <c r="BM86" s="12" t="n">
        <f aca="false">[1]424排序!J77</f>
        <v>1812</v>
      </c>
      <c r="BN86" s="12" t="n">
        <f aca="false">[1]424排序!K77</f>
        <v>64</v>
      </c>
      <c r="BO86" s="12" t="n">
        <f aca="false">[1]424排序!L77</f>
        <v>2072669</v>
      </c>
      <c r="BP86" s="12" t="n">
        <f aca="false">[1]424排序!M77</f>
        <v>24738</v>
      </c>
      <c r="BQ86" s="12" t="n">
        <f aca="false">[1]424排序!C180</f>
        <v>213024</v>
      </c>
      <c r="BR86" s="12" t="n">
        <f aca="false">[1]424排序!D180</f>
        <v>4635</v>
      </c>
      <c r="BS86" s="12" t="n">
        <f aca="false">[1]424排序!E180</f>
        <v>22157</v>
      </c>
      <c r="BT86" s="12" t="n">
        <f aca="false">[1]424排序!F180</f>
        <v>440</v>
      </c>
      <c r="BU86" s="12" t="n">
        <f aca="false">[1]424排序!G180</f>
        <v>89250</v>
      </c>
      <c r="BV86" s="12" t="n">
        <f aca="false">[1]424排序!H180</f>
        <v>101617</v>
      </c>
      <c r="BW86" s="12" t="n">
        <f aca="false">[1]424排序!I180</f>
        <v>7705</v>
      </c>
      <c r="BX86" s="12" t="n">
        <f aca="false">[1]424排序!J180</f>
        <v>4556</v>
      </c>
      <c r="BY86" s="12" t="n">
        <f aca="false">[1]424排序!K180</f>
        <v>474</v>
      </c>
      <c r="BZ86" s="12" t="n">
        <f aca="false">[1]424排序!L180</f>
        <v>930230</v>
      </c>
      <c r="CA86" s="12" t="n">
        <f aca="false">[1]424排序!M180</f>
        <v>19896</v>
      </c>
      <c r="CB86" s="12" t="n">
        <v>11950</v>
      </c>
      <c r="CC86" s="12" t="n">
        <v>438</v>
      </c>
      <c r="CD86" s="12" t="n">
        <v>299</v>
      </c>
      <c r="CE86" s="12" t="n">
        <v>18</v>
      </c>
      <c r="CF86" s="12" t="n">
        <v>1424</v>
      </c>
      <c r="CG86" s="12" t="n">
        <v>10227</v>
      </c>
      <c r="CH86" s="12" t="n">
        <v>241</v>
      </c>
      <c r="CI86" s="12" t="n">
        <v>94</v>
      </c>
      <c r="CJ86" s="12" t="n">
        <v>2</v>
      </c>
      <c r="CK86" s="12" t="n">
        <v>130587</v>
      </c>
      <c r="CL86" s="12" t="n">
        <v>1033</v>
      </c>
      <c r="CM86" s="12" t="n">
        <f aca="false">[1]424排序!C202</f>
        <v>876174</v>
      </c>
      <c r="CN86" s="12" t="n">
        <f aca="false">[1]424排序!D202</f>
        <v>31182</v>
      </c>
      <c r="CO86" s="12" t="n">
        <f aca="false">[1]424排序!E202</f>
        <v>49651</v>
      </c>
      <c r="CP86" s="12" t="n">
        <f aca="false">[1]424排序!F202</f>
        <v>2221</v>
      </c>
      <c r="CQ86" s="12" t="n">
        <f aca="false">[1]424排序!G202</f>
        <v>85010</v>
      </c>
      <c r="CR86" s="12" t="n">
        <f aca="false">[1]424排序!H202</f>
        <v>741513</v>
      </c>
      <c r="CS86" s="12" t="n">
        <f aca="false">[1]424排序!I202</f>
        <v>14994</v>
      </c>
      <c r="CT86" s="12" t="n">
        <f aca="false">[1]424排序!J202</f>
        <v>2647</v>
      </c>
      <c r="CU86" s="12" t="n">
        <f aca="false">[1]424排序!K202</f>
        <v>150</v>
      </c>
      <c r="CV86" s="12" t="n">
        <f aca="false">[1]424排序!L202</f>
        <v>4489618</v>
      </c>
      <c r="CW86" s="12" t="n">
        <f aca="false">[1]424排序!M202</f>
        <v>13564</v>
      </c>
      <c r="CX86" s="12" t="n">
        <f aca="false">[1]424排序!C187</f>
        <v>28496</v>
      </c>
      <c r="CY86" s="12" t="n">
        <f aca="false">[1]424排序!D187</f>
        <v>228</v>
      </c>
      <c r="CZ86" s="12" t="n">
        <f aca="false">[1]424排序!E187</f>
        <v>1549</v>
      </c>
      <c r="DA86" s="12" t="n">
        <f aca="false">[1]424排序!F187</f>
        <v>40</v>
      </c>
      <c r="DB86" s="12" t="n">
        <f aca="false">[1]424排序!G187</f>
        <v>20600</v>
      </c>
      <c r="DC86" s="12" t="n">
        <f aca="false">[1]424排序!H187</f>
        <v>6347</v>
      </c>
      <c r="DD86" s="12" t="n">
        <f aca="false">[1]424排序!I187</f>
        <v>386</v>
      </c>
      <c r="DE86" s="12" t="n">
        <f aca="false">[1]424排序!J187</f>
        <v>3293</v>
      </c>
      <c r="DF86" s="12" t="n">
        <f aca="false">[1]424排序!K187</f>
        <v>179</v>
      </c>
      <c r="DG86" s="12" t="n">
        <f aca="false">[1]424排序!L187</f>
        <v>227554</v>
      </c>
      <c r="DH86" s="12" t="n">
        <f aca="false">[1]424排序!M187</f>
        <v>26293</v>
      </c>
      <c r="DI86" s="12" t="n">
        <f aca="false">[1]424排序!C199</f>
        <v>138078</v>
      </c>
      <c r="DJ86" s="12" t="n">
        <f aca="false">[1]424排序!D199</f>
        <v>4583</v>
      </c>
      <c r="DK86" s="12" t="n">
        <f aca="false">[1]424排序!E199</f>
        <v>18738</v>
      </c>
      <c r="DL86" s="12" t="n">
        <f aca="false">[1]424排序!F199</f>
        <v>638</v>
      </c>
      <c r="DM86" s="12" t="str">
        <f aca="false">[1]424排序!G199</f>
        <v>N/A</v>
      </c>
      <c r="DN86" s="12" t="n">
        <f aca="false">[1]424排序!H199</f>
        <v>118996</v>
      </c>
      <c r="DO86" s="12" t="n">
        <f aca="false">[1]424排序!I199</f>
        <v>1559</v>
      </c>
      <c r="DP86" s="12" t="n">
        <f aca="false">[1]424排序!J199</f>
        <v>2034</v>
      </c>
      <c r="DQ86" s="12" t="n">
        <f aca="false">[1]424排序!K199</f>
        <v>276</v>
      </c>
      <c r="DR86" s="12" t="n">
        <f aca="false">[1]424排序!L199</f>
        <v>583496</v>
      </c>
      <c r="DS86" s="12" t="n">
        <f aca="false">[1]424排序!M199</f>
        <v>8595</v>
      </c>
      <c r="DT86" s="12" t="n">
        <f aca="false">[1]424排序!C186</f>
        <v>16755</v>
      </c>
      <c r="DU86" s="12" t="n">
        <f aca="false">[1]424排序!D186</f>
        <v>751</v>
      </c>
      <c r="DV86" s="12" t="n">
        <f aca="false">[1]424排序!E186</f>
        <v>2021</v>
      </c>
      <c r="DW86" s="12" t="n">
        <f aca="false">[1]424排序!F186</f>
        <v>84</v>
      </c>
      <c r="DX86" s="12" t="n">
        <f aca="false">[1]424排序!G186</f>
        <v>550</v>
      </c>
      <c r="DY86" s="12" t="n">
        <f aca="false">[1]424排序!H186</f>
        <v>14184</v>
      </c>
      <c r="DZ86" s="12" t="n">
        <f aca="false">[1]424排序!I186</f>
        <v>533</v>
      </c>
      <c r="EA86" s="12" t="n">
        <f aca="false">[1]424排序!J186</f>
        <v>1659</v>
      </c>
      <c r="EB86" s="12" t="n">
        <f aca="false">[1]424排序!K186</f>
        <v>200</v>
      </c>
      <c r="EC86" s="12" t="n">
        <f aca="false">[1]424排序!L186</f>
        <v>94500</v>
      </c>
      <c r="ED86" s="12" t="n">
        <f aca="false">[1]424排序!M186</f>
        <v>9357</v>
      </c>
      <c r="EE86" s="12" t="n">
        <f aca="false">[1]424排序!C138</f>
        <v>35729</v>
      </c>
      <c r="EF86" s="12" t="n">
        <f aca="false">[1]424排序!D138</f>
        <v>887</v>
      </c>
      <c r="EG86" s="12" t="n">
        <f aca="false">[1]424排序!E138</f>
        <v>4177</v>
      </c>
      <c r="EH86" s="12" t="n">
        <f aca="false">[1]424排序!F138</f>
        <v>123</v>
      </c>
      <c r="EI86" s="12" t="str">
        <f aca="false">[1]424排序!G138</f>
        <v>N/A</v>
      </c>
      <c r="EJ86" s="12" t="n">
        <f aca="false">[1]424排序!H138</f>
        <v>31302</v>
      </c>
      <c r="EK86" s="12" t="n">
        <f aca="false">[1]424排序!I138</f>
        <v>1008</v>
      </c>
      <c r="EL86" s="12" t="n">
        <f aca="false">[1]424排序!J138</f>
        <v>2085</v>
      </c>
      <c r="EM86" s="12" t="n">
        <f aca="false">[1]424排序!K138</f>
        <v>244</v>
      </c>
      <c r="EN86" s="12" t="n">
        <f aca="false">[1]424排序!L138</f>
        <v>187000</v>
      </c>
      <c r="EO86" s="12" t="n">
        <f aca="false">[1]424排序!M138</f>
        <v>10913</v>
      </c>
      <c r="EP86" s="12" t="n">
        <f aca="false">[1]424排序!C145</f>
        <v>7361</v>
      </c>
      <c r="EQ86" s="12" t="n">
        <f aca="false">[1]424排序!D145</f>
        <v>86</v>
      </c>
      <c r="ER86" s="12" t="n">
        <f aca="false">[1]424排序!E145</f>
        <v>193</v>
      </c>
      <c r="ES86" s="12" t="n">
        <f aca="false">[1]424排序!F145</f>
        <v>6</v>
      </c>
      <c r="ET86" s="12" t="n">
        <f aca="false">[1]424排序!G145</f>
        <v>32</v>
      </c>
      <c r="EU86" s="12" t="n">
        <f aca="false">[1]424排序!H145</f>
        <v>7136</v>
      </c>
      <c r="EV86" s="12" t="n">
        <f aca="false">[1]424排序!I145</f>
        <v>50</v>
      </c>
      <c r="EW86" s="12" t="n">
        <f aca="false">[1]424排序!J145</f>
        <v>1358</v>
      </c>
      <c r="EX86" s="12" t="n">
        <f aca="false">[1]424排序!K145</f>
        <v>36</v>
      </c>
      <c r="EY86" s="12" t="n">
        <f aca="false">[1]424排序!L145</f>
        <v>152095</v>
      </c>
      <c r="EZ86" s="12" t="n">
        <f aca="false">[1]424排序!M145</f>
        <v>28055</v>
      </c>
      <c r="FA86" s="12" t="n">
        <f aca="false">[1]424排序!C53</f>
        <v>8073</v>
      </c>
      <c r="FB86" s="12" t="n">
        <f aca="false">[1]424排序!D53</f>
        <v>161</v>
      </c>
      <c r="FC86" s="12" t="n">
        <f aca="false">[1]424排序!E53</f>
        <v>394</v>
      </c>
      <c r="FD86" s="12" t="n">
        <f aca="false">[1]424排序!F53</f>
        <v>10</v>
      </c>
      <c r="FE86" s="12" t="n">
        <f aca="false">[1]424排序!G53</f>
        <v>5384</v>
      </c>
      <c r="FF86" s="12" t="n">
        <f aca="false">[1]424排序!H53</f>
        <v>2295</v>
      </c>
      <c r="FG86" s="12" t="n">
        <f aca="false">[1]424排序!I53</f>
        <v>74</v>
      </c>
      <c r="FH86" s="12" t="n">
        <f aca="false">[1]424排序!J53</f>
        <v>1394</v>
      </c>
      <c r="FI86" s="12" t="n">
        <f aca="false">[1]424排序!K53</f>
        <v>68</v>
      </c>
      <c r="FJ86" s="12" t="n">
        <f aca="false">[1]424排序!L53</f>
        <v>116621</v>
      </c>
      <c r="FK86" s="12" t="n">
        <f aca="false">[1]424排序!M53</f>
        <v>20134</v>
      </c>
      <c r="FL86" s="12" t="n">
        <f aca="false">[1]424排序!C20</f>
        <v>42797</v>
      </c>
      <c r="FM86" s="12" t="n">
        <f aca="false">[1]424排序!D20</f>
        <v>908</v>
      </c>
      <c r="FN86" s="12" t="n">
        <f aca="false">[1]424排序!E20</f>
        <v>6490</v>
      </c>
      <c r="FO86" s="12" t="n">
        <f aca="false">[1]424排序!F20</f>
        <v>228</v>
      </c>
      <c r="FP86" s="12" t="n">
        <f aca="false">[1]424排序!G20</f>
        <v>9800</v>
      </c>
      <c r="FQ86" s="12" t="n">
        <f aca="false">[1]424排序!H20</f>
        <v>26507</v>
      </c>
      <c r="FR86" s="12" t="n">
        <f aca="false">[1]424排序!I20</f>
        <v>993</v>
      </c>
      <c r="FS86" s="12" t="n">
        <f aca="false">[1]424排序!J20</f>
        <v>3693</v>
      </c>
      <c r="FT86" s="12" t="n">
        <f aca="false">[1]424排序!K20</f>
        <v>560</v>
      </c>
      <c r="FU86" s="12" t="n">
        <f aca="false">[1]424排序!L20</f>
        <v>179666</v>
      </c>
      <c r="FV86" s="12" t="n">
        <f aca="false">[1]424排序!M20</f>
        <v>15502</v>
      </c>
      <c r="FW86" s="12" t="n">
        <f aca="false">[1]424排序!C13</f>
        <v>15002</v>
      </c>
      <c r="FX86" s="12" t="n">
        <f aca="false">[1]424排序!D13</f>
        <v>77</v>
      </c>
      <c r="FY86" s="12" t="n">
        <f aca="false">[1]424排序!E13</f>
        <v>522</v>
      </c>
      <c r="FZ86" s="12" t="n">
        <f aca="false">[1]424排序!F13</f>
        <v>12</v>
      </c>
      <c r="GA86" s="12" t="n">
        <f aca="false">[1]424排序!G13</f>
        <v>11694</v>
      </c>
      <c r="GB86" s="12" t="n">
        <f aca="false">[1]424排序!H13</f>
        <v>2786</v>
      </c>
      <c r="GC86" s="12" t="n">
        <f aca="false">[1]424排序!I13</f>
        <v>169</v>
      </c>
      <c r="GD86" s="12" t="n">
        <f aca="false">[1]424排序!J13</f>
        <v>1666</v>
      </c>
      <c r="GE86" s="12" t="n">
        <f aca="false">[1]424排序!K13</f>
        <v>58</v>
      </c>
      <c r="GF86" s="12" t="n">
        <f aca="false">[1]424排序!L13</f>
        <v>205835</v>
      </c>
      <c r="GG86" s="12" t="n">
        <f aca="false">[1]424排序!M13</f>
        <v>22854</v>
      </c>
      <c r="GH86" s="12" t="n">
        <f aca="false">[1]424排序!C156</f>
        <v>7764</v>
      </c>
      <c r="GI86" s="12" t="n">
        <f aca="false">[1]424排序!D156</f>
        <v>623</v>
      </c>
      <c r="GJ86" s="12" t="n">
        <f aca="false">[1]424排序!E156</f>
        <v>10</v>
      </c>
      <c r="GK86" s="12" t="n">
        <f aca="false">[1]424排序!F156</f>
        <v>0</v>
      </c>
      <c r="GL86" s="12" t="n">
        <f aca="false">[1]424排序!G156</f>
        <v>750</v>
      </c>
      <c r="GM86" s="12" t="n">
        <f aca="false">[1]424排序!H156</f>
        <v>7004</v>
      </c>
      <c r="GN86" s="12" t="n">
        <f aca="false">[1]424排序!I156</f>
        <v>72</v>
      </c>
      <c r="GO86" s="12" t="n">
        <f aca="false">[1]424排序!J156</f>
        <v>2695</v>
      </c>
      <c r="GP86" s="12" t="n">
        <f aca="false">[1]424排序!K156</f>
        <v>3</v>
      </c>
      <c r="GQ86" s="12" t="n">
        <f aca="false">[1]424排序!L156</f>
        <v>73457</v>
      </c>
      <c r="GR86" s="12" t="n">
        <f aca="false">[1]424排序!M156</f>
        <v>25497</v>
      </c>
      <c r="GS86" s="12" t="n">
        <f aca="false">[1]424排序!C16</f>
        <v>2217</v>
      </c>
      <c r="GT86" s="12" t="n">
        <f aca="false">[1]424排序!D16</f>
        <v>190</v>
      </c>
      <c r="GU86" s="12" t="n">
        <f aca="false">[1]424排序!E16</f>
        <v>8</v>
      </c>
      <c r="GV86" s="12" t="n">
        <f aca="false">[1]424排序!F16</f>
        <v>1</v>
      </c>
      <c r="GW86" s="12" t="n">
        <f aca="false">[1]424排序!G16</f>
        <v>1082</v>
      </c>
      <c r="GX86" s="12" t="n">
        <f aca="false">[1]424排序!H16</f>
        <v>1127</v>
      </c>
      <c r="GY86" s="12" t="n">
        <f aca="false">[1]424排序!I16</f>
        <v>2</v>
      </c>
      <c r="GZ86" s="12" t="n">
        <f aca="false">[1]424排序!J16</f>
        <v>1303</v>
      </c>
      <c r="HA86" s="12" t="n">
        <f aca="false">[1]424排序!K16</f>
        <v>5</v>
      </c>
      <c r="HB86" s="12" t="n">
        <f aca="false">[1]424排序!L16</f>
        <v>100031</v>
      </c>
      <c r="HC86" s="12" t="n">
        <f aca="false">[1]424排序!M16</f>
        <v>58787</v>
      </c>
      <c r="HD86" s="12" t="n">
        <f aca="false">[1]424排序!C173</f>
        <v>11178</v>
      </c>
      <c r="HE86" s="12" t="n">
        <f aca="false">[1]424排序!D173</f>
        <v>1037</v>
      </c>
      <c r="HF86" s="12" t="n">
        <f aca="false">[1]424排序!E173</f>
        <v>12</v>
      </c>
      <c r="HG86" s="12" t="n">
        <f aca="false">[1]424排序!F173</f>
        <v>0</v>
      </c>
      <c r="HH86" s="12" t="n">
        <f aca="false">[1]424排序!G173</f>
        <v>924</v>
      </c>
      <c r="HI86" s="12" t="n">
        <f aca="false">[1]424排序!H173</f>
        <v>10242</v>
      </c>
      <c r="HJ86" s="12" t="n">
        <f aca="false">[1]424排序!I173</f>
        <v>26</v>
      </c>
      <c r="HK86" s="12" t="n">
        <f aca="false">[1]424排序!J173</f>
        <v>1911</v>
      </c>
      <c r="HL86" s="12" t="n">
        <f aca="false">[1]424排序!K173</f>
        <v>2</v>
      </c>
      <c r="HM86" s="12" t="n">
        <f aca="false">[1]424排序!L173</f>
        <v>94796</v>
      </c>
      <c r="HN86" s="12" t="n">
        <f aca="false">[1]424排序!M173</f>
        <v>16203</v>
      </c>
      <c r="HO86" s="12" t="n">
        <f aca="false">[1]424排序!C118</f>
        <v>5603</v>
      </c>
      <c r="HP86" s="12" t="n">
        <f aca="false">[1]424排序!D118</f>
        <v>71</v>
      </c>
      <c r="HQ86" s="12" t="n">
        <f aca="false">[1]424排序!E118</f>
        <v>95</v>
      </c>
      <c r="HR86" s="12" t="n">
        <f aca="false">[1]424排序!F118</f>
        <v>2</v>
      </c>
      <c r="HS86" s="12" t="n">
        <f aca="false">[1]424排序!G118</f>
        <v>3542</v>
      </c>
      <c r="HT86" s="12" t="n">
        <f aca="false">[1]424排序!H118</f>
        <v>1966</v>
      </c>
      <c r="HU86" s="12" t="n">
        <f aca="false">[1]424排序!I118</f>
        <v>42</v>
      </c>
      <c r="HV86" s="12" t="n">
        <f aca="false">[1]424排序!J118</f>
        <v>173</v>
      </c>
      <c r="HW86" s="12" t="n">
        <f aca="false">[1]424排序!K118</f>
        <v>3</v>
      </c>
      <c r="HX86" s="12" t="n">
        <f aca="false">[1]424排序!L118</f>
        <v>117406</v>
      </c>
      <c r="HY86" s="12" t="n">
        <f aca="false">[1]424排序!M118</f>
        <v>3627</v>
      </c>
      <c r="HZ86" s="118"/>
      <c r="IA86" s="82" t="n">
        <v>43945</v>
      </c>
      <c r="IB86" s="12" t="n">
        <f aca="false">[1]424排序!C154</f>
        <v>10511</v>
      </c>
      <c r="IC86" s="12" t="n">
        <f aca="false">[1]424排序!D154</f>
        <v>342</v>
      </c>
      <c r="ID86" s="12" t="n">
        <f aca="false">[1]424排序!E154</f>
        <v>454</v>
      </c>
      <c r="IE86" s="12" t="n">
        <f aca="false">[1]424排序!F154</f>
        <v>28</v>
      </c>
      <c r="IF86" s="12" t="n">
        <f aca="false">[1]424排序!G154</f>
        <v>1740</v>
      </c>
      <c r="IG86" s="12" t="n">
        <f aca="false">[1]424排序!H154</f>
        <v>8317</v>
      </c>
      <c r="IH86" s="12" t="n">
        <f aca="false">[1]424排序!I154</f>
        <v>160</v>
      </c>
      <c r="II86" s="12" t="n">
        <f aca="false">[1]424排序!J154</f>
        <v>278</v>
      </c>
      <c r="IJ86" s="12" t="n">
        <f aca="false">[1]424排序!K154</f>
        <v>12</v>
      </c>
      <c r="IK86" s="12" t="n">
        <f aca="false">[1]424排序!L154</f>
        <v>250719</v>
      </c>
      <c r="IL86" s="12" t="n">
        <f aca="false">[1]424排序!M154</f>
        <v>6625</v>
      </c>
      <c r="IM86" s="13" t="n">
        <f aca="false">[1]424排序!C43</f>
        <v>11812</v>
      </c>
      <c r="IN86" s="13" t="n">
        <f aca="false">[1]424排序!D43</f>
        <v>516</v>
      </c>
      <c r="IO86" s="13" t="n">
        <f aca="false">[1]424排序!E43</f>
        <v>168</v>
      </c>
      <c r="IP86" s="13" t="n">
        <f aca="false">[1]424排序!F43</f>
        <v>8</v>
      </c>
      <c r="IQ86" s="13" t="n">
        <f aca="false">[1]424排序!G43</f>
        <v>5804</v>
      </c>
      <c r="IR86" s="13" t="n">
        <f aca="false">[1]424排序!H43</f>
        <v>5840</v>
      </c>
      <c r="IS86" s="13" t="n">
        <f aca="false">[1]424排序!I43</f>
        <v>411</v>
      </c>
      <c r="IT86" s="13" t="n">
        <f aca="false">[1]424排序!J43</f>
        <v>618</v>
      </c>
      <c r="IU86" s="13" t="n">
        <f aca="false">[1]424排序!K43</f>
        <v>9</v>
      </c>
      <c r="IV86" s="13" t="n">
        <f aca="false">[1]424排序!L43</f>
        <v>135147</v>
      </c>
      <c r="IW86" s="13" t="n">
        <f aca="false">[1]424排序!M43</f>
        <v>7070</v>
      </c>
      <c r="IX86" s="13" t="n">
        <f aca="false">[1]424排序!C168</f>
        <v>13930</v>
      </c>
      <c r="IY86" s="13" t="n">
        <f aca="false">[1]424排序!D168</f>
        <v>1158</v>
      </c>
      <c r="IZ86" s="13" t="n">
        <f aca="false">[1]424排序!E168</f>
        <v>121</v>
      </c>
      <c r="JA86" s="13" t="n">
        <f aca="false">[1]424排序!F168</f>
        <v>7</v>
      </c>
      <c r="JB86" s="13" t="n">
        <f aca="false">[1]424排序!G168</f>
        <v>1925</v>
      </c>
      <c r="JC86" s="13" t="n">
        <f aca="false">[1]424排序!H168</f>
        <v>11884</v>
      </c>
      <c r="JD86" s="13" t="n">
        <f aca="false">[1]424排序!I168</f>
        <v>93</v>
      </c>
      <c r="JE86" s="13" t="n">
        <f aca="false">[1]424排序!J168</f>
        <v>400</v>
      </c>
      <c r="JF86" s="13" t="n">
        <f aca="false">[1]424排序!K168</f>
        <v>3</v>
      </c>
      <c r="JG86" s="13" t="n">
        <f aca="false">[1]424排序!L168</f>
        <v>200000</v>
      </c>
      <c r="JH86" s="13" t="n">
        <f aca="false">[1]424排序!M168</f>
        <v>5745</v>
      </c>
      <c r="JI86" s="13" t="n">
        <f aca="false">[1]424排序!C93</f>
        <v>7775</v>
      </c>
      <c r="JJ86" s="13" t="n">
        <f aca="false">[1]424排序!D93</f>
        <v>357</v>
      </c>
      <c r="JK86" s="13" t="n">
        <f aca="false">[1]424排序!E93</f>
        <v>647</v>
      </c>
      <c r="JL86" s="13" t="n">
        <f aca="false">[1]424排序!F93</f>
        <v>12</v>
      </c>
      <c r="JM86" s="13" t="n">
        <f aca="false">[1]424排序!G93</f>
        <v>960</v>
      </c>
      <c r="JN86" s="13" t="n">
        <f aca="false">[1]424排序!H93</f>
        <v>6168</v>
      </c>
      <c r="JO86" s="13" t="n">
        <f aca="false">[1]424排序!I93</f>
        <v>0</v>
      </c>
      <c r="JP86" s="13" t="n">
        <f aca="false">[1]424排序!J93</f>
        <v>28</v>
      </c>
      <c r="JQ86" s="13" t="n">
        <f aca="false">[1]424排序!K93</f>
        <v>2</v>
      </c>
      <c r="JR86" s="13" t="n">
        <f aca="false">[1]424排序!L93</f>
        <v>59935</v>
      </c>
      <c r="JS86" s="13" t="n">
        <f aca="false">[1]424排序!M93</f>
        <v>219</v>
      </c>
      <c r="JT86" s="13" t="n">
        <f aca="false">[1]424排序!C92</f>
        <v>23039</v>
      </c>
      <c r="JU86" s="13" t="n">
        <f aca="false">[1]424排序!D92</f>
        <v>1669</v>
      </c>
      <c r="JV86" s="13" t="n">
        <f aca="false">[1]424排序!E92</f>
        <v>721</v>
      </c>
      <c r="JW86" s="13" t="n">
        <f aca="false">[1]424排序!F92</f>
        <v>40</v>
      </c>
      <c r="JX86" s="13" t="n">
        <f aca="false">[1]424排序!G92</f>
        <v>5012</v>
      </c>
      <c r="JY86" s="13" t="n">
        <f aca="false">[1]424排序!H92</f>
        <v>17306</v>
      </c>
      <c r="JZ86" s="13" t="n">
        <f aca="false">[1]424排序!I92</f>
        <v>0</v>
      </c>
      <c r="KA86" s="13" t="n">
        <f aca="false">[1]424排序!J92</f>
        <v>17</v>
      </c>
      <c r="KB86" s="124" t="n">
        <f aca="false">[1]424排序!K92</f>
        <v>0.5</v>
      </c>
      <c r="KC86" s="13" t="n">
        <f aca="false">[1]424排序!L92</f>
        <v>500542</v>
      </c>
      <c r="KD86" s="13" t="n">
        <f aca="false">[1]424排序!M92</f>
        <v>363</v>
      </c>
      <c r="KE86" s="13" t="n">
        <f aca="false">[1]424排序!C152</f>
        <v>20914</v>
      </c>
      <c r="KF86" s="13" t="n">
        <f aca="false">[1]424排序!D152</f>
        <v>1664</v>
      </c>
      <c r="KG86" s="13" t="n">
        <f aca="false">[1]424排序!E152</f>
        <v>572</v>
      </c>
      <c r="KH86" s="13" t="n">
        <f aca="false">[1]424排序!F152</f>
        <v>42</v>
      </c>
      <c r="KI86" s="13" t="n">
        <f aca="false">[1]424排序!G152</f>
        <v>7422</v>
      </c>
      <c r="KJ86" s="13" t="n">
        <f aca="false">[1]424排序!H152</f>
        <v>12920</v>
      </c>
      <c r="KK86" s="13" t="n">
        <f aca="false">[1]424排序!I152</f>
        <v>396</v>
      </c>
      <c r="KL86" s="13" t="n">
        <f aca="false">[1]424排序!J152</f>
        <v>634</v>
      </c>
      <c r="KM86" s="13" t="n">
        <f aca="false">[1]424排序!K152</f>
        <v>17</v>
      </c>
      <c r="KN86" s="13" t="n">
        <f aca="false">[1]424排序!L152</f>
        <v>185238</v>
      </c>
      <c r="KO86" s="13" t="n">
        <f aca="false">[1]424排序!M152</f>
        <v>5618</v>
      </c>
      <c r="KP86" s="13" t="n">
        <f aca="false">[1]424排序!C153</f>
        <v>6981</v>
      </c>
      <c r="KQ86" s="13" t="n">
        <f aca="false">[1]424排序!D153</f>
        <v>271</v>
      </c>
      <c r="KR86" s="13" t="n">
        <f aca="false">[1]424排序!E153</f>
        <v>462</v>
      </c>
      <c r="KS86" s="13" t="n">
        <f aca="false">[1]424排序!F153</f>
        <v>16</v>
      </c>
      <c r="KT86" s="13" t="n">
        <f aca="false">[1]424排序!G153</f>
        <v>722</v>
      </c>
      <c r="KU86" s="13" t="n">
        <f aca="false">[1]424排序!H153</f>
        <v>5797</v>
      </c>
      <c r="KV86" s="13" t="n">
        <f aca="false">[1]424排序!I153</f>
        <v>1</v>
      </c>
      <c r="KW86" s="13" t="n">
        <f aca="false">[1]424排序!J153</f>
        <v>64</v>
      </c>
      <c r="KX86" s="13" t="n">
        <f aca="false">[1]424排序!K153</f>
        <v>4</v>
      </c>
      <c r="KY86" s="13" t="n">
        <f aca="false">[1]424排序!L153</f>
        <v>72346</v>
      </c>
      <c r="KZ86" s="13" t="n">
        <f aca="false">[1]424排序!M153</f>
        <v>660</v>
      </c>
      <c r="LA86" s="13" t="n">
        <f aca="false">[1]424排序!C159</f>
        <v>62773</v>
      </c>
      <c r="LB86" s="13" t="n">
        <f aca="false">[1]424排序!D159</f>
        <v>4774</v>
      </c>
      <c r="LC86" s="13" t="n">
        <f aca="false">[1]424排序!E159</f>
        <v>555</v>
      </c>
      <c r="LD86" s="13" t="n">
        <f aca="false">[1]424排序!F159</f>
        <v>42</v>
      </c>
      <c r="LE86" s="13" t="n">
        <f aca="false">[1]424排序!G159</f>
        <v>4891</v>
      </c>
      <c r="LF86" s="13" t="n">
        <f aca="false">[1]424排序!H159</f>
        <v>57327</v>
      </c>
      <c r="LG86" s="13" t="n">
        <f aca="false">[1]424排序!I159</f>
        <v>2300</v>
      </c>
      <c r="LH86" s="13" t="n">
        <f aca="false">[1]424排序!J159</f>
        <v>430</v>
      </c>
      <c r="LI86" s="13" t="n">
        <f aca="false">[1]424排序!K159</f>
        <v>4</v>
      </c>
      <c r="LJ86" s="13" t="n">
        <f aca="false">[1]424排序!L159</f>
        <v>2401616</v>
      </c>
      <c r="LK86" s="13" t="n">
        <f aca="false">[1]424排序!M159</f>
        <v>16457</v>
      </c>
      <c r="LL86" s="125" t="n">
        <f aca="false">[1]424排序!C147</f>
        <v>11057</v>
      </c>
      <c r="LM86" s="125" t="n">
        <f aca="false">[1]424排序!D147</f>
        <v>981</v>
      </c>
      <c r="LN86" s="125" t="n">
        <f aca="false">[1]424排序!E147</f>
        <v>235</v>
      </c>
      <c r="LO86" s="125" t="n">
        <f aca="false">[1]424排序!F147</f>
        <v>23</v>
      </c>
      <c r="LP86" s="125" t="n">
        <f aca="false">[1]424排序!G147</f>
        <v>2337</v>
      </c>
      <c r="LQ86" s="125" t="n">
        <f aca="false">[1]424排序!H147</f>
        <v>8485</v>
      </c>
      <c r="LR86" s="125" t="n">
        <f aca="false">[1]424排序!I147</f>
        <v>60</v>
      </c>
      <c r="LS86" s="125" t="n">
        <f aca="false">[1]424排序!J147</f>
        <v>50</v>
      </c>
      <c r="LT86" s="125" t="n">
        <f aca="false">[1]424排序!K147</f>
        <v>1</v>
      </c>
      <c r="LU86" s="125" t="n">
        <f aca="false">[1]424排序!L147</f>
        <v>124549</v>
      </c>
      <c r="LV86" s="125" t="n">
        <f aca="false">[1]424排序!M147</f>
        <v>564</v>
      </c>
      <c r="LW86" s="13" t="n">
        <f aca="false">[1]424排序!C129</f>
        <v>35</v>
      </c>
      <c r="LX86" s="13" t="n">
        <f aca="false">[1]424排序!D129</f>
        <v>0</v>
      </c>
      <c r="LY86" s="13" t="n">
        <f aca="false">[1]424排序!E129</f>
        <v>0</v>
      </c>
      <c r="LZ86" s="13" t="n">
        <f aca="false">[1]424排序!F129</f>
        <v>0</v>
      </c>
      <c r="MA86" s="13" t="n">
        <f aca="false">[1]424排序!G129</f>
        <v>8</v>
      </c>
      <c r="MB86" s="13" t="n">
        <f aca="false">[1]424排序!H129</f>
        <v>27</v>
      </c>
      <c r="MC86" s="13" t="n">
        <f aca="false">[1]424排序!I129</f>
        <v>0</v>
      </c>
      <c r="MD86" s="13" t="n">
        <f aca="false">[1]424排序!J129</f>
        <v>11</v>
      </c>
      <c r="ME86" s="13" t="n">
        <f aca="false">[1]424排序!K129</f>
        <v>0</v>
      </c>
      <c r="MF86" s="13" t="n">
        <f aca="false">[1]424排序!L129</f>
        <v>7156</v>
      </c>
      <c r="MG86" s="13" t="n">
        <f aca="false">[1]424排序!M129</f>
        <v>2183</v>
      </c>
      <c r="MH86" s="13" t="n">
        <f aca="false">[1]424排序!C135</f>
        <v>132</v>
      </c>
      <c r="MI86" s="13" t="n">
        <f aca="false">[1]424排序!D135</f>
        <v>9</v>
      </c>
      <c r="MJ86" s="13" t="n">
        <f aca="false">[1]424排序!E135</f>
        <v>5</v>
      </c>
      <c r="MK86" s="13" t="n">
        <f aca="false">[1]424排序!F135</f>
        <v>0</v>
      </c>
      <c r="ML86" s="13" t="n">
        <f aca="false">[1]424排序!G135</f>
        <v>9</v>
      </c>
      <c r="MM86" s="13" t="n">
        <f aca="false">[1]424排序!H135</f>
        <v>118</v>
      </c>
      <c r="MN86" s="13" t="n">
        <f aca="false">[1]424排序!I135</f>
        <v>0</v>
      </c>
      <c r="MO86" s="13" t="n">
        <f aca="false">[1]424排序!J135</f>
        <v>2</v>
      </c>
      <c r="MP86" s="6" t="n">
        <f aca="false">[1]424排序!K135</f>
        <v>0.09</v>
      </c>
      <c r="MQ86" s="13" t="n">
        <f aca="false">[1]424排序!L135</f>
        <v>5528</v>
      </c>
      <c r="MR86" s="13" t="n">
        <f aca="false">[1]424排序!M135</f>
        <v>102</v>
      </c>
      <c r="MS86" s="13" t="n">
        <f aca="false">[1]424排序!C190</f>
        <v>2839</v>
      </c>
      <c r="MT86" s="13" t="n">
        <f aca="false">[1]424排序!D190</f>
        <v>13</v>
      </c>
      <c r="MU86" s="13" t="n">
        <f aca="false">[1]424排序!E190</f>
        <v>50</v>
      </c>
      <c r="MV86" s="13" t="n">
        <f aca="false">[1]424排序!F190</f>
        <v>1</v>
      </c>
      <c r="MW86" s="13" t="n">
        <f aca="false">[1]424排序!G190</f>
        <v>2430</v>
      </c>
      <c r="MX86" s="13" t="n">
        <f aca="false">[1]424排序!H190</f>
        <v>359</v>
      </c>
      <c r="MY86" s="13" t="n">
        <f aca="false">[1]424排序!I190</f>
        <v>61</v>
      </c>
      <c r="MZ86" s="13" t="n">
        <f aca="false">[1]424排序!J190</f>
        <v>41</v>
      </c>
      <c r="NA86" s="13" t="n">
        <f aca="false">[1]424排序!K190</f>
        <v>0.7</v>
      </c>
      <c r="NB86" s="13" t="n">
        <f aca="false">[1]424排序!L190</f>
        <v>142589</v>
      </c>
      <c r="NC86" s="13" t="n">
        <f aca="false">[1]424排序!M190</f>
        <v>2043</v>
      </c>
      <c r="ND86" s="13" t="n">
        <f aca="false">[1]424排序!C108</f>
        <v>19</v>
      </c>
      <c r="NE86" s="13" t="n">
        <f aca="false">[1]424排序!D108</f>
        <v>0</v>
      </c>
      <c r="NF86" s="13" t="n">
        <f aca="false">[1]424排序!E108</f>
        <v>0</v>
      </c>
      <c r="NG86" s="13" t="n">
        <f aca="false">[1]424排序!F108</f>
        <v>0</v>
      </c>
      <c r="NH86" s="13" t="n">
        <f aca="false">[1]424排序!G108</f>
        <v>4</v>
      </c>
      <c r="NI86" s="13" t="n">
        <f aca="false">[1]424排序!H108</f>
        <v>15</v>
      </c>
      <c r="NJ86" s="13" t="n">
        <f aca="false">[1]424排序!I108</f>
        <v>0</v>
      </c>
      <c r="NK86" s="13" t="n">
        <f aca="false">[1]424排序!J108</f>
        <v>3</v>
      </c>
      <c r="NL86" s="13" t="n">
        <f aca="false">[1]424排序!K108</f>
        <v>0</v>
      </c>
      <c r="NM86" s="13" t="n">
        <f aca="false">[1]424排序!L108</f>
        <v>1461</v>
      </c>
      <c r="NN86" s="13" t="n">
        <f aca="false">[1]424排序!M108</f>
        <v>201</v>
      </c>
      <c r="NO86" s="13" t="n">
        <f aca="false">[1]424排序!C35</f>
        <v>122</v>
      </c>
      <c r="NP86" s="13" t="n">
        <f aca="false">[1]424排序!D35</f>
        <v>0</v>
      </c>
      <c r="NQ86" s="13" t="n">
        <f aca="false">[1]424排序!E35</f>
        <v>0</v>
      </c>
      <c r="NR86" s="13" t="n">
        <f aca="false">[1]424排序!F35</f>
        <v>0</v>
      </c>
      <c r="NS86" s="13" t="n">
        <f aca="false">[1]424排序!G35</f>
        <v>110</v>
      </c>
      <c r="NT86" s="13" t="n">
        <f aca="false">[1]424排序!H35</f>
        <v>12</v>
      </c>
      <c r="NU86" s="13" t="n">
        <f aca="false">[1]424排序!I35</f>
        <v>1</v>
      </c>
      <c r="NV86" s="13" t="n">
        <f aca="false">[1]424排序!J35</f>
        <v>7</v>
      </c>
      <c r="NW86" s="13" t="n">
        <f aca="false">[1]424排序!K35</f>
        <v>0</v>
      </c>
      <c r="NX86" s="13" t="n">
        <f aca="false">[1]424排序!L35</f>
        <v>5768</v>
      </c>
      <c r="NY86" s="13" t="n">
        <f aca="false">[1]424排序!M35</f>
        <v>345</v>
      </c>
      <c r="NZ86" s="13" t="n">
        <f aca="false">[1]424排序!C206</f>
        <v>268</v>
      </c>
      <c r="OA86" s="13" t="n">
        <f aca="false">[1]424排序!D206</f>
        <v>0</v>
      </c>
      <c r="OB86" s="13" t="n">
        <f aca="false">[1]424排序!E206</f>
        <v>0</v>
      </c>
      <c r="OC86" s="13" t="n">
        <f aca="false">[1]424排序!F206</f>
        <v>0</v>
      </c>
      <c r="OD86" s="13" t="n">
        <f aca="false">[1]424排序!G206</f>
        <v>224</v>
      </c>
      <c r="OE86" s="13" t="n">
        <f aca="false">[1]424排序!H206</f>
        <v>44</v>
      </c>
      <c r="OF86" s="13" t="n">
        <f aca="false">[1]424排序!I206</f>
        <v>8</v>
      </c>
      <c r="OG86" s="13" t="n">
        <f aca="false">[1]424排序!J206</f>
        <v>3</v>
      </c>
      <c r="OH86" s="13" t="n">
        <f aca="false">[1]424排序!K206</f>
        <v>0</v>
      </c>
      <c r="OI86" s="13" t="n">
        <f aca="false">[1]424排序!L206</f>
        <v>206253</v>
      </c>
      <c r="OJ86" s="13" t="n">
        <f aca="false">[1]424排序!M206</f>
        <v>2119</v>
      </c>
      <c r="OK86" s="13" t="n">
        <f aca="false">[1]424排序!C30</f>
        <v>138</v>
      </c>
      <c r="OL86" s="13" t="n">
        <f aca="false">[1]424排序!D30</f>
        <v>0</v>
      </c>
      <c r="OM86" s="13" t="n">
        <f aca="false">[1]424排序!E30</f>
        <v>1</v>
      </c>
      <c r="ON86" s="13" t="n">
        <f aca="false">[1]424排序!F30</f>
        <v>0</v>
      </c>
      <c r="OO86" s="13" t="n">
        <f aca="false">[1]424排序!G30</f>
        <v>119</v>
      </c>
      <c r="OP86" s="13" t="n">
        <f aca="false">[1]424排序!H30</f>
        <v>18</v>
      </c>
      <c r="OQ86" s="13" t="n">
        <f aca="false">[1]424排序!I30</f>
        <v>2</v>
      </c>
      <c r="OR86" s="13" t="n">
        <f aca="false">[1]424排序!J30</f>
        <v>315</v>
      </c>
      <c r="OS86" s="13" t="n">
        <f aca="false">[1]424排序!K30</f>
        <v>2</v>
      </c>
      <c r="OT86" s="13" t="n">
        <f aca="false">[1]424排序!L30</f>
        <v>12430</v>
      </c>
      <c r="OU86" s="13" t="n">
        <f aca="false">[1]424排序!M30</f>
        <v>28413</v>
      </c>
      <c r="OV86" s="13" t="n">
        <f aca="false">[1]424排序!C95</f>
        <v>1677</v>
      </c>
      <c r="OW86" s="13" t="n">
        <f aca="false">[1]424排序!D95</f>
        <v>46</v>
      </c>
      <c r="OX86" s="13" t="n">
        <f aca="false">[1]424排序!E95</f>
        <v>83</v>
      </c>
      <c r="OY86" s="13" t="n">
        <f aca="false">[1]424排序!F95</f>
        <v>0</v>
      </c>
      <c r="OZ86" s="13" t="n">
        <f aca="false">[1]424排序!G95</f>
        <v>1171</v>
      </c>
      <c r="PA86" s="13" t="n">
        <f aca="false">[1]424排序!H95</f>
        <v>423</v>
      </c>
      <c r="PB86" s="13" t="n">
        <f aca="false">[1]424排序!I95</f>
        <v>0</v>
      </c>
      <c r="PC86" s="13" t="n">
        <f aca="false">[1]424排序!J95</f>
        <v>42</v>
      </c>
      <c r="PD86" s="13" t="n">
        <f aca="false">[1]424排序!K95</f>
        <v>2</v>
      </c>
      <c r="PE86" s="13" t="n">
        <f aca="false">[1]424排序!L95</f>
        <v>64882</v>
      </c>
      <c r="PF86" s="13" t="n">
        <f aca="false">[1]424排序!M95</f>
        <v>1613</v>
      </c>
      <c r="PG86" s="2" t="n">
        <f aca="false">[1]424排序!C195</f>
        <v>101790</v>
      </c>
      <c r="PH86" s="2" t="n">
        <f aca="false">[1]424排序!D195</f>
        <v>3116</v>
      </c>
      <c r="PI86" s="2" t="n">
        <f aca="false">[1]424排序!E195</f>
        <v>2491</v>
      </c>
      <c r="PJ86" s="2" t="n">
        <f aca="false">[1]424排序!F195</f>
        <v>115</v>
      </c>
      <c r="PK86" s="2" t="n">
        <f aca="false">[1]424排序!G195</f>
        <v>18491</v>
      </c>
      <c r="PL86" s="2" t="n">
        <f aca="false">[1]424排序!H195</f>
        <v>80808</v>
      </c>
      <c r="PM86" s="2" t="n">
        <f aca="false">[1]424排序!I195</f>
        <v>1816</v>
      </c>
      <c r="PN86" s="2" t="n">
        <f aca="false">[1]424排序!J195</f>
        <v>1207</v>
      </c>
      <c r="PO86" s="2" t="n">
        <f aca="false">[1]424排序!K195</f>
        <v>30</v>
      </c>
      <c r="PP86" s="2" t="n">
        <f aca="false">[1]424排序!L195</f>
        <v>791906</v>
      </c>
      <c r="PQ86" s="2" t="n">
        <f aca="false">[1]424排序!M195</f>
        <v>9390</v>
      </c>
      <c r="PR86" s="2" t="n">
        <f aca="false">[1]424排序!C188</f>
        <v>42</v>
      </c>
      <c r="PS86" s="2" t="n">
        <f aca="false">[1]424排序!D188</f>
        <v>0</v>
      </c>
      <c r="PT86" s="2" t="n">
        <f aca="false">[1]424排序!E188</f>
        <v>3</v>
      </c>
      <c r="PU86" s="2" t="n">
        <f aca="false">[1]424排序!F188</f>
        <v>0</v>
      </c>
      <c r="PV86" s="2" t="n">
        <f aca="false">[1]424排序!G188</f>
        <v>6</v>
      </c>
      <c r="PW86" s="2" t="n">
        <f aca="false">[1]424排序!H188</f>
        <v>33</v>
      </c>
      <c r="PX86" s="2" t="n">
        <f aca="false">[1]424排序!I188</f>
        <v>0</v>
      </c>
      <c r="PY86" s="2" t="n">
        <f aca="false">[1]424排序!J188</f>
        <v>2</v>
      </c>
      <c r="PZ86" s="2" t="n">
        <f aca="false">[1]424排序!K188</f>
        <v>0.2</v>
      </c>
      <c r="QA86" s="2" t="n">
        <f aca="false">[1]424排序!L188</f>
        <v>0</v>
      </c>
      <c r="QB86" s="2" t="n">
        <f aca="false">[1]424排序!M188</f>
        <v>0</v>
      </c>
      <c r="QC86" s="2" t="n">
        <f aca="false">[1]424排序!C103</f>
        <v>437</v>
      </c>
      <c r="QD86" s="2" t="n">
        <f aca="false">[1]424排序!D103</f>
        <v>2</v>
      </c>
      <c r="QE86" s="2" t="n">
        <f aca="false">[1]424排序!E103</f>
        <v>7</v>
      </c>
      <c r="QF86" s="2" t="n">
        <f aca="false">[1]424排序!F103</f>
        <v>0</v>
      </c>
      <c r="QG86" s="2" t="n">
        <f aca="false">[1]424排序!G103</f>
        <v>318</v>
      </c>
      <c r="QH86" s="2" t="n">
        <f aca="false">[1]424排序!H103</f>
        <v>112</v>
      </c>
      <c r="QI86" s="2" t="n">
        <f aca="false">[1]424排序!I103</f>
        <v>5</v>
      </c>
      <c r="QJ86" s="2" t="n">
        <f aca="false">[1]424排序!J103</f>
        <v>43</v>
      </c>
      <c r="QK86" s="2" t="n">
        <f aca="false">[1]424排序!K103</f>
        <v>0.7</v>
      </c>
      <c r="QL86" s="2" t="n">
        <f aca="false">[1]424排序!L103</f>
        <v>36000</v>
      </c>
      <c r="QM86" s="2" t="n">
        <f aca="false">[1]424排序!M103</f>
        <v>3528</v>
      </c>
      <c r="QN86" s="2" t="n">
        <f aca="false">[1]424排序!C110</f>
        <v>688</v>
      </c>
      <c r="QO86" s="2" t="n">
        <f aca="false">[1]424排序!D110</f>
        <v>6</v>
      </c>
      <c r="QP86" s="2" t="n">
        <f aca="false">[1]424排序!E110</f>
        <v>22</v>
      </c>
      <c r="QQ86" s="2" t="n">
        <f aca="false">[1]424排序!F110</f>
        <v>0</v>
      </c>
      <c r="QR86" s="2" t="n">
        <f aca="false">[1]424排序!G110</f>
        <v>140</v>
      </c>
      <c r="QS86" s="2" t="n">
        <f aca="false">[1]424排序!H110</f>
        <v>526</v>
      </c>
      <c r="QT86" s="2" t="n">
        <f aca="false">[1]424排序!I110</f>
        <v>46</v>
      </c>
      <c r="QU86" s="2" t="n">
        <f aca="false">[1]424排序!J110</f>
        <v>101</v>
      </c>
      <c r="QV86" s="2" t="n">
        <f aca="false">[1]424排序!K110</f>
        <v>3</v>
      </c>
      <c r="QW86" s="2" t="n">
        <f aca="false">[1]424排序!L110</f>
        <v>24210</v>
      </c>
      <c r="QX86" s="2" t="n">
        <f aca="false">[1]424排序!M110</f>
        <v>3547</v>
      </c>
      <c r="QY86" s="2" t="n">
        <f aca="false">[1]424排序!C98</f>
        <v>14803</v>
      </c>
      <c r="QZ86" s="2" t="n">
        <f aca="false">[1]424排序!D98</f>
        <v>305</v>
      </c>
      <c r="RA86" s="2" t="n">
        <f aca="false">[1]424排序!E98</f>
        <v>192</v>
      </c>
      <c r="RB86" s="2" t="n">
        <f aca="false">[1]424排序!F98</f>
        <v>3</v>
      </c>
      <c r="RC86" s="2" t="n">
        <f aca="false">[1]424排序!G98</f>
        <v>5611</v>
      </c>
      <c r="RD86" s="2" t="n">
        <f aca="false">[1]424排序!H98</f>
        <v>9000</v>
      </c>
      <c r="RE86" s="2" t="n">
        <f aca="false">[1]424排序!I98</f>
        <v>139</v>
      </c>
      <c r="RF86" s="2" t="n">
        <f aca="false">[1]424排序!J98</f>
        <v>1710</v>
      </c>
      <c r="RG86" s="2" t="n">
        <f aca="false">[1]424排序!K98</f>
        <v>22</v>
      </c>
      <c r="RH86" s="2" t="n">
        <f aca="false">[1]424排序!L98</f>
        <v>240303</v>
      </c>
      <c r="RI86" s="2" t="n">
        <f aca="false">[1]424排序!M98</f>
        <v>27763</v>
      </c>
      <c r="RJ86" s="2" t="n">
        <f aca="false">[1]424排序!C148</f>
        <v>480</v>
      </c>
      <c r="RK86" s="2" t="n">
        <f aca="false">[1]424排序!D148</f>
        <v>6</v>
      </c>
      <c r="RL86" s="2" t="n">
        <f aca="false">[1]424排序!E148</f>
        <v>4</v>
      </c>
      <c r="RM86" s="2" t="n">
        <f aca="false">[1]424排序!F148</f>
        <v>0</v>
      </c>
      <c r="RN86" s="2" t="n">
        <f aca="false">[1]424排序!G148</f>
        <v>92</v>
      </c>
      <c r="RO86" s="2" t="n">
        <f aca="false">[1]424排序!H148</f>
        <v>384</v>
      </c>
      <c r="RP86" s="2" t="n">
        <f aca="false">[1]424排序!I148</f>
        <v>0</v>
      </c>
      <c r="RQ86" s="2" t="n">
        <f aca="false">[1]424排序!J148</f>
        <v>94</v>
      </c>
      <c r="RR86" s="2" t="n">
        <f aca="false">[1]424排序!K148</f>
        <v>0.8</v>
      </c>
      <c r="RS86" s="2" t="n">
        <f aca="false">[1]424排序!L148</f>
        <v>27000</v>
      </c>
      <c r="RT86" s="2" t="n">
        <f aca="false">[1]424排序!M148</f>
        <v>5293</v>
      </c>
      <c r="RU86" s="2" t="n">
        <f aca="false">[1]424排序!C208</f>
        <v>1</v>
      </c>
      <c r="RV86" s="2" t="n">
        <f aca="false">[1]424排序!D208</f>
        <v>0</v>
      </c>
      <c r="RW86" s="2" t="n">
        <f aca="false">[1]424排序!E208</f>
        <v>0</v>
      </c>
      <c r="RX86" s="2" t="n">
        <f aca="false">[1]424排序!F208</f>
        <v>0</v>
      </c>
      <c r="RY86" s="2" t="n">
        <f aca="false">[1]424排序!G208</f>
        <v>0</v>
      </c>
      <c r="RZ86" s="2" t="n">
        <f aca="false">[1]424排序!H208</f>
        <v>1</v>
      </c>
      <c r="SA86" s="2" t="n">
        <f aca="false">[1]424排序!I208</f>
        <v>0</v>
      </c>
      <c r="SB86" s="2" t="n">
        <f aca="false">[1]424排序!J208</f>
        <v>0.03</v>
      </c>
      <c r="SC86" s="2" t="n">
        <f aca="false">[1]424排序!K208</f>
        <v>0</v>
      </c>
      <c r="SD86" s="2" t="n">
        <f aca="false">[1]424排序!L208</f>
        <v>0</v>
      </c>
      <c r="SE86" s="2" t="n">
        <f aca="false">[1]424排序!M208</f>
        <v>0</v>
      </c>
      <c r="SF86" s="2" t="n">
        <f aca="false">[1]424排序!C146</f>
        <v>1716</v>
      </c>
      <c r="SG86" s="2" t="n">
        <f aca="false">[1]424排序!D146</f>
        <v>102</v>
      </c>
      <c r="SH86" s="2" t="n">
        <f aca="false">[1]424排序!E146</f>
        <v>9</v>
      </c>
      <c r="SI86" s="2" t="n">
        <f aca="false">[1]424排序!F146</f>
        <v>1</v>
      </c>
      <c r="SJ86" s="2" t="n">
        <f aca="false">[1]424排序!G146</f>
        <v>307</v>
      </c>
      <c r="SK86" s="2" t="n">
        <f aca="false">[1]424排序!H146</f>
        <v>1400</v>
      </c>
      <c r="SL86" s="2" t="n">
        <f aca="false">[1]424排序!I146</f>
        <v>3</v>
      </c>
      <c r="SM86" s="2" t="n">
        <f aca="false">[1]424排序!J146</f>
        <v>336</v>
      </c>
      <c r="SN86" s="2" t="n">
        <f aca="false">[1]424排序!K146</f>
        <v>2</v>
      </c>
      <c r="SO86" s="2" t="n">
        <f aca="false">[1]424排序!L146</f>
        <v>0</v>
      </c>
      <c r="SP86" s="2" t="n">
        <f aca="false">[1]424排序!M146</f>
        <v>0</v>
      </c>
      <c r="SQ86" s="2" t="n">
        <f aca="false">[1]424排序!C197</f>
        <v>8756</v>
      </c>
      <c r="SR86" s="2" t="n">
        <f aca="false">[1]424排序!D197</f>
        <v>518</v>
      </c>
      <c r="SS86" s="2" t="n">
        <f aca="false">[1]424排序!E197</f>
        <v>56</v>
      </c>
      <c r="ST86" s="2" t="n">
        <f aca="false">[1]424排序!F197</f>
        <v>4</v>
      </c>
      <c r="SU86" s="2" t="n">
        <f aca="false">[1]424排序!G197</f>
        <v>1637</v>
      </c>
      <c r="SV86" s="2" t="n">
        <f aca="false">[1]424排序!H197</f>
        <v>7063</v>
      </c>
      <c r="SW86" s="2" t="n">
        <f aca="false">[1]424排序!I197</f>
        <v>1</v>
      </c>
      <c r="SX86" s="2" t="n">
        <f aca="false">[1]424排序!J197</f>
        <v>885</v>
      </c>
      <c r="SY86" s="2" t="n">
        <f aca="false">[1]424排序!K197</f>
        <v>6</v>
      </c>
      <c r="SZ86" s="2" t="n">
        <f aca="false">[1]424排序!L197</f>
        <v>790000</v>
      </c>
      <c r="TA86" s="2" t="n">
        <f aca="false">[1]424排序!M197</f>
        <v>79875</v>
      </c>
      <c r="TB86" s="2" t="n">
        <f aca="false">[1]424排序!C106</f>
        <v>2399</v>
      </c>
      <c r="TC86" s="2" t="n">
        <f aca="false">[1]424排序!D106</f>
        <v>151</v>
      </c>
      <c r="TD86" s="2" t="n">
        <f aca="false">[1]424排序!E106</f>
        <v>14</v>
      </c>
      <c r="TE86" s="2" t="n">
        <f aca="false">[1]424排序!F106</f>
        <v>1</v>
      </c>
      <c r="TF86" s="2" t="n">
        <f aca="false">[1]424排序!G106</f>
        <v>498</v>
      </c>
      <c r="TG86" s="2" t="n">
        <f aca="false">[1]424排序!H106</f>
        <v>1887</v>
      </c>
      <c r="TH86" s="2" t="n">
        <f aca="false">[1]424排序!I106</f>
        <v>55</v>
      </c>
      <c r="TI86" s="2" t="n">
        <f aca="false">[1]424排序!J106</f>
        <v>562</v>
      </c>
      <c r="TJ86" s="2" t="n">
        <f aca="false">[1]424排序!K106</f>
        <v>3</v>
      </c>
      <c r="TK86" s="2" t="n">
        <f aca="false">[1]424排序!L106</f>
        <v>0</v>
      </c>
      <c r="TL86" s="2" t="n">
        <f aca="false">[1]424排序!M106</f>
        <v>0</v>
      </c>
      <c r="TM86" s="2" t="n">
        <f aca="false">[1]424排序!C80</f>
        <v>2463</v>
      </c>
      <c r="TN86" s="2" t="n">
        <f aca="false">[1]424排序!D80</f>
        <v>55</v>
      </c>
      <c r="TO86" s="2" t="n">
        <f aca="false">[1]424排序!E80</f>
        <v>125</v>
      </c>
      <c r="TP86" s="2" t="n">
        <f aca="false">[1]424排序!F80</f>
        <v>4</v>
      </c>
      <c r="TQ86" s="2" t="n">
        <f aca="false">[1]424排序!G80</f>
        <v>577</v>
      </c>
      <c r="TR86" s="2" t="n">
        <f aca="false">[1]424排序!H80</f>
        <v>1761</v>
      </c>
      <c r="TS86" s="2" t="n">
        <f aca="false">[1]424排序!I80</f>
        <v>52</v>
      </c>
      <c r="TT86" s="2" t="n">
        <f aca="false">[1]424排序!J80</f>
        <v>236</v>
      </c>
      <c r="TU86" s="2" t="n">
        <f aca="false">[1]424排序!K80</f>
        <v>12</v>
      </c>
      <c r="TV86" s="2" t="n">
        <f aca="false">[1]424排序!L80</f>
        <v>59241</v>
      </c>
      <c r="TW86" s="2" t="n">
        <f aca="false">[1]424排序!M80</f>
        <v>5684</v>
      </c>
      <c r="TX86" s="2" t="n">
        <f aca="false">[1]424排序!C51</f>
        <v>795</v>
      </c>
      <c r="TY86" s="2" t="n">
        <f aca="false">[1]424排序!D51</f>
        <v>5</v>
      </c>
      <c r="TZ86" s="2" t="n">
        <f aca="false">[1]424排序!E51</f>
        <v>13</v>
      </c>
      <c r="UA86" s="2" t="n">
        <f aca="false">[1]424排序!F51</f>
        <v>0</v>
      </c>
      <c r="UB86" s="2" t="n">
        <f aca="false">[1]424排序!G51</f>
        <v>98</v>
      </c>
      <c r="UC86" s="2" t="n">
        <f aca="false">[1]424排序!H51</f>
        <v>684</v>
      </c>
      <c r="UD86" s="2" t="n">
        <f aca="false">[1]424排序!I51</f>
        <v>15</v>
      </c>
      <c r="UE86" s="2" t="n">
        <f aca="false">[1]424排序!J51</f>
        <v>658</v>
      </c>
      <c r="UF86" s="2" t="n">
        <f aca="false">[1]424排序!K51</f>
        <v>11</v>
      </c>
      <c r="UG86" s="2" t="n">
        <f aca="false">[1]424排序!L51</f>
        <v>40745</v>
      </c>
      <c r="UH86" s="2" t="n">
        <f aca="false">[1]424排序!M51</f>
        <v>33747</v>
      </c>
      <c r="UT86" s="2" t="n">
        <f aca="false">[1]424排序!C17</f>
        <v>4186</v>
      </c>
      <c r="UU86" s="2" t="n">
        <f aca="false">[1]424排序!D17</f>
        <v>414</v>
      </c>
      <c r="UV86" s="2" t="n">
        <f aca="false">[1]424排序!E17</f>
        <v>127</v>
      </c>
      <c r="UW86" s="2" t="n">
        <f aca="false">[1]424排序!F17</f>
        <v>7</v>
      </c>
      <c r="UX86" s="2" t="n">
        <f aca="false">[1]424排序!G17</f>
        <v>108</v>
      </c>
      <c r="UY86" s="2" t="n">
        <f aca="false">[1]424排序!H17</f>
        <v>3951</v>
      </c>
      <c r="UZ86" s="2" t="n">
        <f aca="false">[1]424排序!I17</f>
        <v>1</v>
      </c>
      <c r="VA86" s="2" t="n">
        <f aca="false">[1]424排序!J17</f>
        <v>25</v>
      </c>
      <c r="VB86" s="2" t="n">
        <f aca="false">[1]424排序!K17</f>
        <v>0.8</v>
      </c>
      <c r="VC86" s="2" t="n">
        <f aca="false">[1]424排序!L17</f>
        <v>36090</v>
      </c>
      <c r="VD86" s="2" t="n">
        <f aca="false">[1]424排序!M17</f>
        <v>219</v>
      </c>
      <c r="VE86" s="2" t="n">
        <f aca="false">[1]424排序!C2</f>
        <v>1279</v>
      </c>
      <c r="VF86" s="2" t="n">
        <f aca="false">[1]424排序!D2</f>
        <v>103</v>
      </c>
      <c r="VG86" s="2" t="n">
        <f aca="false">[1]424排序!E2</f>
        <v>42</v>
      </c>
      <c r="VH86" s="2" t="n">
        <f aca="false">[1]424排序!F2</f>
        <v>2</v>
      </c>
      <c r="VI86" s="2" t="n">
        <f aca="false">[1]424排序!G2</f>
        <v>179</v>
      </c>
      <c r="VJ86" s="2" t="n">
        <f aca="false">[1]424排序!H2</f>
        <v>1058</v>
      </c>
      <c r="VK86" s="2" t="n">
        <f aca="false">[1]424排序!I2</f>
        <v>7</v>
      </c>
      <c r="VL86" s="2" t="n">
        <f aca="false">[1]424排序!J2</f>
        <v>33</v>
      </c>
      <c r="VM86" s="2" t="n">
        <f aca="false">[1]424排序!K2</f>
        <v>1</v>
      </c>
      <c r="VN86" s="2" t="n">
        <f aca="false">[1]424排序!L2</f>
        <v>6422</v>
      </c>
      <c r="VO86" s="2" t="n">
        <f aca="false">[1]424排序!M2</f>
        <v>165</v>
      </c>
      <c r="VP86" s="2" t="n">
        <f aca="false">[1]424排序!C181</f>
        <v>368</v>
      </c>
      <c r="VQ86" s="2" t="n">
        <f aca="false">[1]424排序!D181</f>
        <v>38</v>
      </c>
      <c r="VR86" s="2" t="n">
        <f aca="false">[1]424排序!E181</f>
        <v>7</v>
      </c>
      <c r="VS86" s="2" t="n">
        <f aca="false">[1]424排序!F181</f>
        <v>0</v>
      </c>
      <c r="VT86" s="2" t="n">
        <f aca="false">[1]424排序!G181</f>
        <v>107</v>
      </c>
      <c r="VU86" s="2" t="n">
        <f aca="false">[1]424排序!H181</f>
        <v>254</v>
      </c>
      <c r="VV86" s="2" t="n">
        <f aca="false">[1]424排序!I181</f>
        <v>2</v>
      </c>
      <c r="VW86" s="2" t="n">
        <f aca="false">[1]424排序!J181</f>
        <v>17</v>
      </c>
      <c r="VX86" s="2" t="n">
        <f aca="false">[1]424排序!K181</f>
        <v>0.3</v>
      </c>
      <c r="VY86" s="2" t="n">
        <f aca="false">[1]424排序!L181</f>
        <v>7393</v>
      </c>
      <c r="VZ86" s="2" t="n">
        <f aca="false">[1]424排序!M181</f>
        <v>345</v>
      </c>
      <c r="WA86" s="2" t="n">
        <f aca="false">[1]424排序!C119</f>
        <v>108</v>
      </c>
      <c r="WB86" s="2" t="n">
        <f aca="false">[1]424排序!D119</f>
        <v>22</v>
      </c>
      <c r="WC86" s="2" t="n">
        <f aca="false">[1]424排序!E119</f>
        <v>0</v>
      </c>
      <c r="WD86" s="2" t="n">
        <f aca="false">[1]424排序!F119</f>
        <v>0</v>
      </c>
      <c r="WE86" s="2" t="n">
        <f aca="false">[1]424排序!G119</f>
        <v>16</v>
      </c>
      <c r="WF86" s="2" t="n">
        <f aca="false">[1]424排序!H119</f>
        <v>92</v>
      </c>
      <c r="WG86" s="2" t="n">
        <f aca="false">[1]424排序!I119</f>
        <v>2</v>
      </c>
      <c r="WH86" s="2" t="n">
        <f aca="false">[1]424排序!J119</f>
        <v>200</v>
      </c>
      <c r="WI86" s="2" t="n">
        <f aca="false">[1]424排序!K119</f>
        <v>0</v>
      </c>
      <c r="WJ86" s="2" t="n">
        <f aca="false">[1]424排序!L119</f>
        <v>4696</v>
      </c>
      <c r="WK86" s="2" t="n">
        <f aca="false">[1]424排序!M119</f>
        <v>8688</v>
      </c>
      <c r="WL86" s="2" t="n">
        <f aca="false">[1]424排序!C137</f>
        <v>48</v>
      </c>
      <c r="WM86" s="2" t="n">
        <f aca="false">[1]424排序!D137</f>
        <v>3</v>
      </c>
      <c r="WN86" s="2" t="n">
        <f aca="false">[1]424排序!E137</f>
        <v>0</v>
      </c>
      <c r="WO86" s="2" t="n">
        <f aca="false">[1]424排序!F137</f>
        <v>0</v>
      </c>
      <c r="WP86" s="2" t="n">
        <f aca="false">[1]424排序!G137</f>
        <v>9</v>
      </c>
      <c r="WQ86" s="2" t="n">
        <f aca="false">[1]424排序!H137</f>
        <v>39</v>
      </c>
      <c r="WR86" s="2" t="n">
        <f aca="false">[1]424排序!I137</f>
        <v>0</v>
      </c>
      <c r="WS86" s="2" t="n">
        <f aca="false">[1]424排序!J137</f>
        <v>2</v>
      </c>
      <c r="WT86" s="2" t="n">
        <f aca="false">[1]424排序!K137</f>
        <v>0</v>
      </c>
      <c r="WU86" s="2" t="n">
        <f aca="false">[1]424排序!L137</f>
        <v>8773</v>
      </c>
      <c r="WV86" s="2" t="n">
        <f aca="false">[1]424排序!M137</f>
        <v>301</v>
      </c>
      <c r="WW86" s="2" t="n">
        <f aca="false">[1]424排序!C24</f>
        <v>7</v>
      </c>
      <c r="WX86" s="2" t="n">
        <f aca="false">[1]424排序!D24</f>
        <v>1</v>
      </c>
      <c r="WY86" s="2" t="n">
        <f aca="false">[1]424排序!E24</f>
        <v>0</v>
      </c>
      <c r="WZ86" s="2" t="n">
        <f aca="false">[1]424排序!F24</f>
        <v>0</v>
      </c>
      <c r="XA86" s="2" t="n">
        <f aca="false">[1]424排序!G24</f>
        <v>3</v>
      </c>
      <c r="XB86" s="2" t="n">
        <f aca="false">[1]424排序!H24</f>
        <v>4</v>
      </c>
      <c r="XC86" s="2" t="n">
        <f aca="false">[1]424排序!I24</f>
        <v>0</v>
      </c>
      <c r="XD86" s="2" t="n">
        <f aca="false">[1]424排序!J24</f>
        <v>9</v>
      </c>
      <c r="XE86" s="2" t="n">
        <f aca="false">[1]424排序!K24</f>
        <v>0</v>
      </c>
      <c r="XF86" s="2" t="n">
        <f aca="false">[1]424排序!L24</f>
        <v>8953</v>
      </c>
      <c r="XG86" s="2" t="n">
        <f aca="false">[1]424排序!M24</f>
        <v>11603</v>
      </c>
      <c r="XH86" s="2" t="n">
        <f aca="false">[1]424排序!C104</f>
        <v>2289</v>
      </c>
      <c r="XI86" s="2" t="n">
        <f aca="false">[1]424排序!D104</f>
        <v>154</v>
      </c>
      <c r="XJ86" s="2" t="n">
        <f aca="false">[1]424排序!E104</f>
        <v>20</v>
      </c>
      <c r="XK86" s="2" t="n">
        <f aca="false">[1]424排序!F104</f>
        <v>1</v>
      </c>
      <c r="XL86" s="2" t="n">
        <f aca="false">[1]424排序!G104</f>
        <v>560</v>
      </c>
      <c r="XM86" s="2" t="n">
        <f aca="false">[1]424排序!H104</f>
        <v>1709</v>
      </c>
      <c r="XN86" s="2" t="n">
        <f aca="false">[1]424排序!I104</f>
        <v>29</v>
      </c>
      <c r="XO86" s="2" t="n">
        <f aca="false">[1]424排序!J104</f>
        <v>122</v>
      </c>
      <c r="XP86" s="2" t="n">
        <f aca="false">[1]424排序!K104</f>
        <v>1</v>
      </c>
      <c r="XQ86" s="2" t="n">
        <f aca="false">[1]424排序!L104</f>
        <v>153492</v>
      </c>
      <c r="XR86" s="2" t="n">
        <f aca="false">[1]424排序!M104</f>
        <v>8175</v>
      </c>
      <c r="XS86" s="2" t="n">
        <f aca="false">[1]424排序!C203</f>
        <v>1758</v>
      </c>
      <c r="XT86" s="2" t="n">
        <f aca="false">[1]424排序!D203</f>
        <v>42</v>
      </c>
      <c r="XU86" s="2" t="n">
        <f aca="false">[1]424排序!E203</f>
        <v>7</v>
      </c>
      <c r="XV86" s="2" t="n">
        <f aca="false">[1]424排序!F203</f>
        <v>0</v>
      </c>
      <c r="XW86" s="2" t="n">
        <f aca="false">[1]424排序!G203</f>
        <v>561</v>
      </c>
      <c r="XX86" s="2" t="n">
        <f aca="false">[1]424排序!H203</f>
        <v>1190</v>
      </c>
      <c r="XY86" s="2" t="n">
        <f aca="false">[1]424排序!I203</f>
        <v>8</v>
      </c>
      <c r="XZ86" s="2" t="n">
        <f aca="false">[1]424排序!J203</f>
        <v>53</v>
      </c>
      <c r="YA86" s="2" t="n">
        <f aca="false">[1]424排序!K203</f>
        <v>0.2</v>
      </c>
      <c r="YB86" s="2" t="n">
        <f aca="false">[1]424排序!L203</f>
        <v>210000</v>
      </c>
      <c r="YC86" s="2" t="n">
        <f aca="false">[1]424排序!M203</f>
        <v>6274</v>
      </c>
      <c r="YZ86" s="2" t="n">
        <f aca="false">[1]424排序!C107</f>
        <v>631</v>
      </c>
      <c r="ZA86" s="2" t="n">
        <f aca="false">[1]424排序!D107</f>
        <v>19</v>
      </c>
      <c r="ZB86" s="2" t="n">
        <f aca="false">[1]424排序!E107</f>
        <v>8</v>
      </c>
      <c r="ZC86" s="2" t="n">
        <f aca="false">[1]424排序!F107</f>
        <v>1</v>
      </c>
      <c r="ZD86" s="2" t="n">
        <f aca="false">[1]424排序!G107</f>
        <v>302</v>
      </c>
      <c r="ZE86" s="2" t="n">
        <f aca="false">[1]424排序!H107</f>
        <v>321</v>
      </c>
      <c r="ZF86" s="2" t="n">
        <f aca="false">[1]424排序!I107</f>
        <v>11</v>
      </c>
      <c r="ZG86" s="2" t="n">
        <f aca="false">[1]424排序!J107</f>
        <v>97</v>
      </c>
      <c r="ZH86" s="2" t="n">
        <f aca="false">[1]424排序!K107</f>
        <v>1</v>
      </c>
      <c r="ZI86" s="2" t="n">
        <f aca="false">[1]424排序!L107</f>
        <v>39615</v>
      </c>
      <c r="ZJ86" s="2" t="n">
        <f aca="false">[1]424排序!M107</f>
        <v>6072</v>
      </c>
      <c r="ZK86" s="2" t="n">
        <f aca="false">[1]424排序!C200</f>
        <v>7170</v>
      </c>
      <c r="ZL86" s="2" t="n">
        <f aca="false">[1]424排序!D200</f>
        <v>578</v>
      </c>
      <c r="ZM86" s="2" t="n">
        <f aca="false">[1]424排序!E200</f>
        <v>187</v>
      </c>
      <c r="ZN86" s="2" t="n">
        <f aca="false">[1]424排序!F200</f>
        <v>13</v>
      </c>
      <c r="ZO86" s="2" t="n">
        <f aca="false">[1]424排序!G200</f>
        <v>504</v>
      </c>
      <c r="ZP86" s="2" t="n">
        <f aca="false">[1]424排序!H200</f>
        <v>6479</v>
      </c>
      <c r="ZQ86" s="2" t="n">
        <f aca="false">[1]424排序!I200</f>
        <v>45</v>
      </c>
      <c r="ZR86" s="2" t="n">
        <f aca="false">[1]424排序!J200</f>
        <v>164</v>
      </c>
      <c r="ZS86" s="2" t="n">
        <f aca="false">[1]424排序!K200</f>
        <v>4</v>
      </c>
      <c r="ZT86" s="2" t="n">
        <f aca="false">[1]424排序!L200</f>
        <v>72296</v>
      </c>
      <c r="ZU86" s="2" t="n">
        <f aca="false">[1]424排序!M200</f>
        <v>1653</v>
      </c>
      <c r="ZV86" s="2" t="n">
        <f aca="false">[1]424排序!C19</f>
        <v>8022</v>
      </c>
      <c r="ZW86" s="2" t="n">
        <f aca="false">[1]424排序!D19</f>
        <v>741</v>
      </c>
      <c r="ZX86" s="2" t="n">
        <f aca="false">[1]424排序!E19</f>
        <v>60</v>
      </c>
      <c r="ZY86" s="2" t="n">
        <f aca="false">[1]424排序!F19</f>
        <v>2</v>
      </c>
      <c r="ZZ86" s="2" t="n">
        <f aca="false">[1]424排序!G19</f>
        <v>938</v>
      </c>
      <c r="AAA86" s="2" t="n">
        <f aca="false">[1]424排序!H19</f>
        <v>7024</v>
      </c>
      <c r="AAB86" s="2" t="n">
        <f aca="false">[1]424排序!I19</f>
        <v>92</v>
      </c>
      <c r="AAC86" s="2" t="n">
        <f aca="false">[1]424排序!J19</f>
        <v>849</v>
      </c>
      <c r="AAD86" s="2" t="n">
        <f aca="false">[1]424排序!K19</f>
        <v>6</v>
      </c>
      <c r="AAE86" s="2" t="n">
        <f aca="false">[1]424排序!L19</f>
        <v>122543</v>
      </c>
      <c r="AAF86" s="2" t="n">
        <f aca="false">[1]424排序!M19</f>
        <v>12968</v>
      </c>
      <c r="AAG86" s="2" t="n">
        <f aca="false">[1]424排序!C76</f>
        <v>425</v>
      </c>
      <c r="AAH86" s="2" t="n">
        <f aca="false">[1]424排序!D76</f>
        <v>9</v>
      </c>
      <c r="AAI86" s="2" t="n">
        <f aca="false">[1]424排序!E76</f>
        <v>5</v>
      </c>
      <c r="AAJ86" s="2" t="n">
        <f aca="false">[1]424排序!F76</f>
        <v>0</v>
      </c>
      <c r="AAK86" s="2" t="n">
        <f aca="false">[1]424排序!G76</f>
        <v>111</v>
      </c>
      <c r="AAL86" s="2" t="n">
        <f aca="false">[1]424排序!H76</f>
        <v>309</v>
      </c>
      <c r="AAM86" s="2" t="n">
        <f aca="false">[1]424排序!I76</f>
        <v>6</v>
      </c>
      <c r="AAN86" s="2" t="n">
        <f aca="false">[1]424排序!J76</f>
        <v>107</v>
      </c>
      <c r="AAO86" s="2" t="n">
        <f aca="false">[1]424排序!K76</f>
        <v>1</v>
      </c>
      <c r="AAP86" s="2" t="n">
        <f aca="false">[1]424排序!L76</f>
        <v>8375</v>
      </c>
      <c r="AAQ86" s="2" t="n">
        <f aca="false">[1]424排序!M76</f>
        <v>2099</v>
      </c>
      <c r="AAR86" s="2" t="n">
        <f aca="false">[1]424排序!C14</f>
        <v>1548</v>
      </c>
      <c r="AAS86" s="2" t="n">
        <f aca="false">[1]424排序!D14</f>
        <v>30</v>
      </c>
      <c r="AAT86" s="2" t="n">
        <f aca="false">[1]424排序!E14</f>
        <v>20</v>
      </c>
      <c r="AAU86" s="2" t="n">
        <f aca="false">[1]424排序!F14</f>
        <v>0</v>
      </c>
      <c r="AAV86" s="2" t="n">
        <f aca="false">[1]424排序!G14</f>
        <v>948</v>
      </c>
      <c r="AAW86" s="2" t="n">
        <f aca="false">[1]424排序!H14</f>
        <v>580</v>
      </c>
      <c r="AAX86" s="2" t="n">
        <f aca="false">[1]424排序!I14</f>
        <v>14</v>
      </c>
      <c r="AAY86" s="2" t="n">
        <f aca="false">[1]424排序!J14</f>
        <v>153</v>
      </c>
      <c r="AAZ86" s="2" t="n">
        <f aca="false">[1]424排序!K14</f>
        <v>2</v>
      </c>
      <c r="ABA86" s="2" t="n">
        <f aca="false">[1]424排序!L14</f>
        <v>108221</v>
      </c>
      <c r="ABB86" s="2" t="n">
        <f aca="false">[1]424排序!M14</f>
        <v>10674</v>
      </c>
      <c r="ABC86" s="2" t="n">
        <f aca="false">[1]424排序!C10</f>
        <v>1523</v>
      </c>
      <c r="ABD86" s="2" t="n">
        <f aca="false">[1]424排序!D10</f>
        <v>50</v>
      </c>
      <c r="ABE86" s="2" t="n">
        <f aca="false">[1]424排序!E10</f>
        <v>24</v>
      </c>
      <c r="ABF86" s="2" t="n">
        <f aca="false">[1]424排序!F10</f>
        <v>0</v>
      </c>
      <c r="ABG86" s="2" t="n">
        <f aca="false">[1]424排序!G10</f>
        <v>659</v>
      </c>
      <c r="ABH86" s="2" t="n">
        <f aca="false">[1]424排序!H10</f>
        <v>840</v>
      </c>
      <c r="ABI86" s="2" t="n">
        <f aca="false">[1]424排序!I10</f>
        <v>10</v>
      </c>
      <c r="ABJ86" s="2" t="n">
        <f aca="false">[1]424排序!J10</f>
        <v>514</v>
      </c>
      <c r="ABK86" s="2" t="n">
        <f aca="false">[1]424排序!K10</f>
        <v>8</v>
      </c>
      <c r="ABL86" s="2" t="n">
        <f aca="false">[1]424排序!L10</f>
        <v>15960</v>
      </c>
      <c r="ABM86" s="2" t="n">
        <f aca="false">[1]424排序!M10</f>
        <v>5386</v>
      </c>
      <c r="ABN86" s="2" t="n">
        <f aca="false">[1]424排序!C127</f>
        <v>2926</v>
      </c>
      <c r="ABO86" s="2" t="n">
        <f aca="false">[1]424排序!D127</f>
        <v>148</v>
      </c>
      <c r="ABP86" s="2" t="n">
        <f aca="false">[1]424排序!E127</f>
        <v>80</v>
      </c>
      <c r="ABQ86" s="2" t="n">
        <f aca="false">[1]424排序!F127</f>
        <v>5</v>
      </c>
      <c r="ABR86" s="2" t="n">
        <f aca="false">[1]424排序!G127</f>
        <v>661</v>
      </c>
      <c r="ABS86" s="2" t="n">
        <f aca="false">[1]424排序!H127</f>
        <v>2185</v>
      </c>
      <c r="ABT86" s="2" t="n">
        <f aca="false">[1]424排序!I127</f>
        <v>212</v>
      </c>
      <c r="ABU86" s="2" t="n">
        <f aca="false">[1]424排序!J127</f>
        <v>725</v>
      </c>
      <c r="ABV86" s="2" t="n">
        <f aca="false">[1]424排序!K127</f>
        <v>20</v>
      </c>
      <c r="ABW86" s="2" t="n">
        <f aca="false">[1]424排序!L127</f>
        <v>11763</v>
      </c>
      <c r="ABX86" s="2" t="n">
        <f aca="false">[1]424排序!M127</f>
        <v>2916</v>
      </c>
      <c r="ABY86" s="2" t="n">
        <f aca="false">[1]424排序!C114</f>
        <v>1398</v>
      </c>
      <c r="ABZ86" s="2" t="n">
        <f aca="false">[1]424排序!D114</f>
        <v>28</v>
      </c>
      <c r="ACA86" s="2" t="n">
        <f aca="false">[1]424排序!E114</f>
        <v>40</v>
      </c>
      <c r="ACB86" s="2" t="n">
        <f aca="false">[1]424排序!F114</f>
        <v>2</v>
      </c>
      <c r="ACC86" s="2" t="n">
        <f aca="false">[1]424排序!G114</f>
        <v>399</v>
      </c>
      <c r="ACD86" s="2" t="n">
        <f aca="false">[1]424排序!H114</f>
        <v>959</v>
      </c>
      <c r="ACE86" s="2" t="n">
        <f aca="false">[1]424排序!I114</f>
        <v>17</v>
      </c>
      <c r="ACF86" s="2" t="n">
        <f aca="false">[1]424排序!J114</f>
        <v>514</v>
      </c>
      <c r="ACG86" s="2" t="n">
        <f aca="false">[1]424排序!K114</f>
        <v>15</v>
      </c>
      <c r="ACH86" s="2" t="n">
        <f aca="false">[1]424排序!L114</f>
        <v>83591</v>
      </c>
      <c r="ACI86" s="2" t="n">
        <f aca="false">[1]424排序!M114</f>
        <v>30706</v>
      </c>
      <c r="ACJ86" s="2" t="n">
        <f aca="false">[1]424排序!C64</f>
        <v>1592</v>
      </c>
      <c r="ACK86" s="2" t="n">
        <f aca="false">[1]424排序!D64</f>
        <v>33</v>
      </c>
      <c r="ACL86" s="2" t="n">
        <f aca="false">[1]424排序!E64</f>
        <v>45</v>
      </c>
      <c r="ACM86" s="2" t="n">
        <f aca="false">[1]424排序!F64</f>
        <v>1</v>
      </c>
      <c r="ACN86" s="2" t="n">
        <f aca="false">[1]424排序!G64</f>
        <v>192</v>
      </c>
      <c r="ACO86" s="2" t="n">
        <f aca="false">[1]424排序!H64</f>
        <v>1355</v>
      </c>
      <c r="ACP86" s="2" t="n">
        <f aca="false">[1]424排序!I64</f>
        <v>7</v>
      </c>
      <c r="ACQ86" s="2" t="n">
        <f aca="false">[1]424排序!J64</f>
        <v>1200</v>
      </c>
      <c r="ACR86" s="2" t="n">
        <f aca="false">[1]424排序!K64</f>
        <v>34</v>
      </c>
      <c r="ACS86" s="2" t="n">
        <f aca="false">[1]424排序!L64</f>
        <v>45181</v>
      </c>
      <c r="ACT86" s="2" t="n">
        <f aca="false">[1]424排序!M64</f>
        <v>34059</v>
      </c>
      <c r="ACU86" s="2" t="n">
        <f aca="false">[1]424排序!C109</f>
        <v>778</v>
      </c>
      <c r="ACV86" s="2" t="n">
        <f aca="false">[1]424排序!D109</f>
        <v>17</v>
      </c>
      <c r="ACW86" s="2" t="n">
        <f aca="false">[1]424排序!E109</f>
        <v>11</v>
      </c>
      <c r="ACX86" s="2" t="n">
        <f aca="false">[1]424排序!F109</f>
        <v>0</v>
      </c>
      <c r="ACY86" s="2" t="n">
        <f aca="false">[1]424排序!G109</f>
        <v>133</v>
      </c>
      <c r="ACZ86" s="2" t="n">
        <f aca="false">[1]424排序!H109</f>
        <v>634</v>
      </c>
      <c r="ADA86" s="2" t="n">
        <f aca="false">[1]424排序!I109</f>
        <v>6</v>
      </c>
      <c r="ADB86" s="2" t="n">
        <f aca="false">[1]424排序!J109</f>
        <v>412</v>
      </c>
      <c r="ADC86" s="2" t="n">
        <f aca="false">[1]424排序!K109</f>
        <v>6</v>
      </c>
      <c r="ADD86" s="2" t="n">
        <f aca="false">[1]424排序!L109</f>
        <v>41041</v>
      </c>
      <c r="ADE86" s="2" t="n">
        <f aca="false">[1]424排序!M109</f>
        <v>21759</v>
      </c>
      <c r="ADF86" s="2" t="n">
        <f aca="false">[1]424排序!C52</f>
        <v>7138</v>
      </c>
      <c r="ADG86" s="2" t="n">
        <f aca="false">[1]424排序!D52</f>
        <v>51</v>
      </c>
      <c r="ADH86" s="2" t="n">
        <f aca="false">[1]424排序!E52</f>
        <v>210</v>
      </c>
      <c r="ADI86" s="2" t="n">
        <f aca="false">[1]424排序!F52</f>
        <v>2</v>
      </c>
      <c r="ADJ86" s="2" t="n">
        <f aca="false">[1]424排序!G52</f>
        <v>2152</v>
      </c>
      <c r="ADK86" s="2" t="n">
        <f aca="false">[1]424排序!H52</f>
        <v>4776</v>
      </c>
      <c r="ADL86" s="2" t="n">
        <f aca="false">[1]424排序!I52</f>
        <v>76</v>
      </c>
      <c r="ADM86" s="2" t="n">
        <f aca="false">[1]424排序!J52</f>
        <v>667</v>
      </c>
      <c r="ADN86" s="2" t="n">
        <f aca="false">[1]424排序!K52</f>
        <v>20</v>
      </c>
      <c r="ADO86" s="2" t="n">
        <f aca="false">[1]424排序!L52</f>
        <v>195725</v>
      </c>
      <c r="ADP86" s="2" t="n">
        <f aca="false">[1]424排序!M52</f>
        <v>18277</v>
      </c>
      <c r="ADQ86" s="2" t="n">
        <f aca="false">[1]424排序!C175</f>
        <v>1325</v>
      </c>
      <c r="ADR86" s="2" t="n">
        <f aca="false">[1]424排序!D175</f>
        <v>81</v>
      </c>
      <c r="ADS86" s="2" t="n">
        <f aca="false">[1]424排序!E175</f>
        <v>15</v>
      </c>
      <c r="ADT86" s="2" t="n">
        <f aca="false">[1]424排序!F175</f>
        <v>1</v>
      </c>
      <c r="ADU86" s="2" t="n">
        <f aca="false">[1]424排序!G175</f>
        <v>288</v>
      </c>
      <c r="ADV86" s="2" t="n">
        <f aca="false">[1]424排序!H175</f>
        <v>1022</v>
      </c>
      <c r="ADW86" s="2" t="n">
        <f aca="false">[1]424排序!I175</f>
        <v>9</v>
      </c>
      <c r="ADX86" s="2" t="n">
        <f aca="false">[1]424排序!J175</f>
        <v>243</v>
      </c>
      <c r="ADY86" s="2" t="n">
        <f aca="false">[1]424排序!K175</f>
        <v>3</v>
      </c>
      <c r="ADZ86" s="2" t="n">
        <f aca="false">[1]424排序!L175</f>
        <v>57421</v>
      </c>
      <c r="AEA86" s="2" t="n">
        <f aca="false">[1]424排序!M175</f>
        <v>10517</v>
      </c>
      <c r="AEB86" s="2" t="n">
        <f aca="false">[1]424排序!C90</f>
        <v>2284</v>
      </c>
      <c r="AEC86" s="2" t="n">
        <f aca="false">[1]424排序!D90</f>
        <v>116</v>
      </c>
      <c r="AED86" s="2" t="n">
        <f aca="false">[1]424排序!E90</f>
        <v>239</v>
      </c>
      <c r="AEE86" s="2" t="n">
        <f aca="false">[1]424排序!F90</f>
        <v>14</v>
      </c>
      <c r="AEF86" s="2" t="n">
        <f aca="false">[1]424排序!G90</f>
        <v>390</v>
      </c>
      <c r="AEG86" s="2" t="n">
        <f aca="false">[1]424排序!H90</f>
        <v>1655</v>
      </c>
      <c r="AEH86" s="2" t="n">
        <f aca="false">[1]424排序!I90</f>
        <v>61</v>
      </c>
      <c r="AEI86" s="2" t="n">
        <f aca="false">[1]424排序!J90</f>
        <v>236</v>
      </c>
      <c r="AEJ86" s="2" t="n">
        <f aca="false">[1]424排序!K90</f>
        <v>25</v>
      </c>
      <c r="AEK86" s="2" t="n">
        <f aca="false">[1]424排序!L90</f>
        <v>55390</v>
      </c>
      <c r="AEL86" s="2" t="n">
        <f aca="false">[1]424排序!M90</f>
        <v>5734</v>
      </c>
      <c r="AEM86" s="2" t="n">
        <f aca="false">[1]424排序!C176</f>
        <v>1366</v>
      </c>
      <c r="AEN86" s="2" t="n">
        <f aca="false">[1]424排序!D176</f>
        <v>13</v>
      </c>
      <c r="AEO86" s="2" t="n">
        <f aca="false">[1]424排序!E176</f>
        <v>79</v>
      </c>
      <c r="AEP86" s="2" t="n">
        <f aca="false">[1]424排序!F176</f>
        <v>0</v>
      </c>
      <c r="AEQ86" s="2" t="n">
        <f aca="false">[1]424排序!G176</f>
        <v>211</v>
      </c>
      <c r="AER86" s="2" t="n">
        <f aca="false">[1]424排序!H176</f>
        <v>1076</v>
      </c>
      <c r="AES86" s="2" t="n">
        <f aca="false">[1]424排序!I176</f>
        <v>23</v>
      </c>
      <c r="AET86" s="2" t="n">
        <f aca="false">[1]424排序!J176</f>
        <v>657</v>
      </c>
      <c r="AEU86" s="2" t="n">
        <f aca="false">[1]424排序!K176</f>
        <v>38</v>
      </c>
      <c r="AEV86" s="2" t="n">
        <f aca="false">[1]424排序!L176</f>
        <v>45703</v>
      </c>
      <c r="AEW86" s="2" t="n">
        <f aca="false">[1]424排序!M176</f>
        <v>21984</v>
      </c>
      <c r="AEX86" s="2" t="n">
        <f aca="false">[1]424排序!C48</f>
        <v>1981</v>
      </c>
      <c r="AEY86" s="2" t="n">
        <f aca="false">[1]424排序!D48</f>
        <v>31</v>
      </c>
      <c r="AEZ86" s="2" t="n">
        <f aca="false">[1]424排序!E48</f>
        <v>50</v>
      </c>
      <c r="AFA86" s="2" t="n">
        <f aca="false">[1]424排序!F48</f>
        <v>2</v>
      </c>
      <c r="AFB86" s="2" t="n">
        <f aca="false">[1]424排序!G48</f>
        <v>883</v>
      </c>
      <c r="AFC86" s="2" t="n">
        <f aca="false">[1]424排序!H48</f>
        <v>1048</v>
      </c>
      <c r="AFD86" s="2" t="n">
        <f aca="false">[1]424排序!I48</f>
        <v>19</v>
      </c>
      <c r="AFE86" s="2" t="n">
        <f aca="false">[1]424排序!J48</f>
        <v>483</v>
      </c>
      <c r="AFF86" s="2" t="n">
        <f aca="false">[1]424排序!K48</f>
        <v>12</v>
      </c>
      <c r="AFG86" s="2" t="n">
        <f aca="false">[1]424排序!L48</f>
        <v>28853</v>
      </c>
      <c r="AFH86" s="2" t="n">
        <f aca="false">[1]424排序!M48</f>
        <v>7028</v>
      </c>
      <c r="AFI86" s="2" t="n">
        <f aca="false">[1]424排序!C26</f>
        <v>1413</v>
      </c>
      <c r="AFJ86" s="2" t="n">
        <f aca="false">[1]424排序!D26</f>
        <v>45</v>
      </c>
      <c r="AFK86" s="2" t="n">
        <f aca="false">[1]424排序!E26</f>
        <v>54</v>
      </c>
      <c r="AFL86" s="2" t="n">
        <f aca="false">[1]424排序!F26</f>
        <v>1</v>
      </c>
      <c r="AFM86" s="2" t="n">
        <f aca="false">[1]424排序!G26</f>
        <v>485</v>
      </c>
      <c r="AFN86" s="2" t="n">
        <f aca="false">[1]424排序!H26</f>
        <v>874</v>
      </c>
      <c r="AFO86" s="2" t="n">
        <f aca="false">[1]424排序!I26</f>
        <v>4</v>
      </c>
      <c r="AFP86" s="2" t="n">
        <f aca="false">[1]424排序!J26</f>
        <v>431</v>
      </c>
      <c r="AFQ86" s="2" t="n">
        <f aca="false">[1]424排序!K26</f>
        <v>16</v>
      </c>
      <c r="AFR86" s="2" t="n">
        <f aca="false">[1]424排序!L26</f>
        <v>21432</v>
      </c>
      <c r="AFS86" s="2" t="n">
        <f aca="false">[1]424排序!M26</f>
        <v>6533</v>
      </c>
      <c r="AFT86" s="2" t="n">
        <f aca="false">[1]424排序!C130</f>
        <v>316</v>
      </c>
      <c r="AFU86" s="2" t="n">
        <f aca="false">[1]424排序!D130</f>
        <v>1</v>
      </c>
      <c r="AFV86" s="2" t="n">
        <f aca="false">[1]424排序!E130</f>
        <v>5</v>
      </c>
      <c r="AFW86" s="2" t="n">
        <f aca="false">[1]424排序!F130</f>
        <v>0</v>
      </c>
      <c r="AFX86" s="2" t="n">
        <f aca="false">[1]424排序!G130</f>
        <v>123</v>
      </c>
      <c r="AFY86" s="2" t="n">
        <f aca="false">[1]424排序!H130</f>
        <v>188</v>
      </c>
      <c r="AFZ86" s="2" t="n">
        <f aca="false">[1]424排序!I130</f>
        <v>7</v>
      </c>
      <c r="AGA86" s="2" t="n">
        <f aca="false">[1]424排序!J130</f>
        <v>503</v>
      </c>
      <c r="AGB86" s="2" t="n">
        <f aca="false">[1]424排序!K130</f>
        <v>8</v>
      </c>
      <c r="AGC86" s="2" t="n">
        <f aca="false">[1]424排序!L130</f>
        <v>5085</v>
      </c>
      <c r="AGD86" s="2" t="n">
        <f aca="false">[1]424排序!M130</f>
        <v>8096</v>
      </c>
      <c r="AGE86" s="2" t="n">
        <f aca="false">[1]424排序!C170</f>
        <v>7276</v>
      </c>
      <c r="AGF86" s="2" t="n">
        <f aca="false">[1]424排序!D170</f>
        <v>162</v>
      </c>
      <c r="AGG86" s="2" t="n">
        <f aca="false">[1]424排序!E170</f>
        <v>139</v>
      </c>
      <c r="AGH86" s="2" t="n">
        <f aca="false">[1]424排序!F170</f>
        <v>5</v>
      </c>
      <c r="AGI86" s="2" t="n">
        <f aca="false">[1]424排序!G170</f>
        <v>1063</v>
      </c>
      <c r="AGJ86" s="2" t="n">
        <f aca="false">[1]424排序!H170</f>
        <v>6074</v>
      </c>
      <c r="AGK86" s="2" t="n">
        <f aca="false">[1]424排序!I170</f>
        <v>96</v>
      </c>
      <c r="AGL86" s="2" t="n">
        <f aca="false">[1]424排序!J170</f>
        <v>833</v>
      </c>
      <c r="AGM86" s="2" t="n">
        <f aca="false">[1]424排序!K170</f>
        <v>16</v>
      </c>
      <c r="AGN86" s="2" t="n">
        <f aca="false">[1]424排序!L170</f>
        <v>51324</v>
      </c>
      <c r="AGO86" s="2" t="n">
        <f aca="false">[1]424排序!M170</f>
        <v>5874</v>
      </c>
      <c r="AGP86" s="2" t="n">
        <f aca="false">[1]424排序!C158</f>
        <v>10096</v>
      </c>
      <c r="AGQ86" s="2" t="n">
        <f aca="false">[1]424排序!D158</f>
        <v>386</v>
      </c>
      <c r="AGR86" s="2" t="n">
        <f aca="false">[1]424排序!E158</f>
        <v>545</v>
      </c>
      <c r="AGS86" s="2" t="n">
        <f aca="false">[1]424排序!F158</f>
        <v>21</v>
      </c>
      <c r="AGT86" s="2" t="n">
        <f aca="false">[1]424排序!G158</f>
        <v>2478</v>
      </c>
      <c r="AGU86" s="2" t="n">
        <f aca="false">[1]424排序!H158</f>
        <v>7073</v>
      </c>
      <c r="AGV86" s="2" t="n">
        <f aca="false">[1]424排序!I158</f>
        <v>236</v>
      </c>
      <c r="AGW86" s="2" t="n">
        <f aca="false">[1]424排序!J158</f>
        <v>525</v>
      </c>
      <c r="AGX86" s="2" t="n">
        <f aca="false">[1]424排序!K158</f>
        <v>28</v>
      </c>
      <c r="AGY86" s="2" t="n">
        <f aca="false">[1]424排序!L158</f>
        <v>113336</v>
      </c>
      <c r="AGZ86" s="2" t="n">
        <f aca="false">[1]424排序!M158</f>
        <v>5891</v>
      </c>
      <c r="AHA86" s="2" t="n">
        <f aca="false">[1]424排序!C31</f>
        <v>1097</v>
      </c>
      <c r="AHB86" s="2" t="n">
        <f aca="false">[1]424排序!D31</f>
        <v>73</v>
      </c>
      <c r="AHC86" s="2" t="n">
        <f aca="false">[1]424排序!E31</f>
        <v>52</v>
      </c>
      <c r="AHD86" s="2" t="n">
        <f aca="false">[1]424排序!F31</f>
        <v>3</v>
      </c>
      <c r="AHE86" s="2" t="n">
        <f aca="false">[1]424排序!G31</f>
        <v>190</v>
      </c>
      <c r="AHF86" s="2" t="n">
        <f aca="false">[1]424排序!H31</f>
        <v>855</v>
      </c>
      <c r="AHG86" s="2" t="n">
        <f aca="false">[1]424排序!I31</f>
        <v>37</v>
      </c>
      <c r="AHH86" s="2" t="n">
        <f aca="false">[1]424排序!J31</f>
        <v>158</v>
      </c>
      <c r="AHI86" s="2" t="n">
        <f aca="false">[1]424排序!K31</f>
        <v>7</v>
      </c>
      <c r="AHJ86" s="2" t="n">
        <f aca="false">[1]424排序!L31</f>
        <v>27000</v>
      </c>
      <c r="AHK86" s="2" t="n">
        <f aca="false">[1]424排序!M31</f>
        <v>3886</v>
      </c>
      <c r="AHL86" s="2" t="n">
        <f aca="false">[1]424排序!C144</f>
        <v>1300</v>
      </c>
      <c r="AHM86" s="2" t="n">
        <f aca="false">[1]424排序!D144</f>
        <v>41</v>
      </c>
      <c r="AHN86" s="2" t="n">
        <f aca="false">[1]424排序!E144</f>
        <v>56</v>
      </c>
      <c r="AHO86" s="2" t="n">
        <f aca="false">[1]424排序!F144</f>
        <v>0</v>
      </c>
      <c r="AHP86" s="2" t="n">
        <f aca="false">[1]424排序!G144</f>
        <v>301</v>
      </c>
      <c r="AHQ86" s="2" t="n">
        <f aca="false">[1]424排序!H144</f>
        <v>943</v>
      </c>
      <c r="AHR86" s="2" t="n">
        <f aca="false">[1]424排序!I144</f>
        <v>14</v>
      </c>
      <c r="AHS86" s="2" t="n">
        <f aca="false">[1]424排序!J144</f>
        <v>624</v>
      </c>
      <c r="AHT86" s="2" t="n">
        <f aca="false">[1]424排序!K144</f>
        <v>27</v>
      </c>
      <c r="AHU86" s="2" t="n">
        <f aca="false">[1]424排序!L144</f>
        <v>13649</v>
      </c>
      <c r="AHV86" s="2" t="n">
        <f aca="false">[1]424排序!M144</f>
        <v>6551</v>
      </c>
      <c r="AHW86" s="2" t="n">
        <f aca="false">[1]424排序!C3</f>
        <v>663</v>
      </c>
      <c r="AHX86" s="2" t="n">
        <f aca="false">[1]424排序!D3</f>
        <v>29</v>
      </c>
      <c r="AHY86" s="2" t="n">
        <f aca="false">[1]424排序!E3</f>
        <v>27</v>
      </c>
      <c r="AHZ86" s="2" t="n">
        <f aca="false">[1]424排序!F3</f>
        <v>0</v>
      </c>
      <c r="AIA86" s="2" t="n">
        <f aca="false">[1]424排序!G3</f>
        <v>385</v>
      </c>
      <c r="AIB86" s="2" t="n">
        <f aca="false">[1]424排序!H3</f>
        <v>251</v>
      </c>
      <c r="AIC86" s="2" t="n">
        <f aca="false">[1]424排序!I3</f>
        <v>4</v>
      </c>
      <c r="AID86" s="2" t="n">
        <f aca="false">[1]424排序!J3</f>
        <v>230</v>
      </c>
      <c r="AIE86" s="2" t="n">
        <f aca="false">[1]424排序!K3</f>
        <v>9</v>
      </c>
      <c r="AIF86" s="2" t="n">
        <f aca="false">[1]424排序!L3</f>
        <v>6509</v>
      </c>
      <c r="AIG86" s="2" t="n">
        <f aca="false">[1]424排序!M3</f>
        <v>2262</v>
      </c>
      <c r="AIH86" s="2" t="n">
        <f aca="false">[1]424排序!C37</f>
        <v>41791</v>
      </c>
      <c r="AII86" s="2" t="n">
        <f aca="false">[1]424排序!D37</f>
        <v>1978</v>
      </c>
      <c r="AIJ86" s="2" t="n">
        <f aca="false">[1]424排序!E37</f>
        <v>2141</v>
      </c>
      <c r="AIK86" s="2" t="n">
        <f aca="false">[1]424排序!F37</f>
        <v>175</v>
      </c>
      <c r="AIL86" s="2" t="n">
        <f aca="false">[1]424排序!G37</f>
        <v>13986</v>
      </c>
      <c r="AIM86" s="2" t="n">
        <f aca="false">[1]424排序!H37</f>
        <v>25664</v>
      </c>
      <c r="AIN86" s="2" t="n">
        <f aca="false">[1]424排序!I37</f>
        <v>557</v>
      </c>
      <c r="AIO86" s="2" t="n">
        <f aca="false">[1]424排序!J37</f>
        <v>1107</v>
      </c>
      <c r="AIP86" s="2" t="n">
        <f aca="false">[1]424排序!K37</f>
        <v>57</v>
      </c>
      <c r="AIQ86" s="2" t="n">
        <f aca="false">[1]424排序!L37</f>
        <v>620101</v>
      </c>
      <c r="AIR86" s="2" t="n">
        <f aca="false">[1]424排序!M37</f>
        <v>16430</v>
      </c>
      <c r="AIS86" s="2" t="n">
        <f aca="false">[1]424排序!C28</f>
        <v>49492</v>
      </c>
      <c r="AIT86" s="2" t="n">
        <f aca="false">[1]424排序!D28</f>
        <v>3735</v>
      </c>
      <c r="AIU86" s="2" t="n">
        <f aca="false">[1]424排序!E28</f>
        <v>3313</v>
      </c>
      <c r="AIV86" s="2" t="n">
        <f aca="false">[1]424排序!F28</f>
        <v>407</v>
      </c>
      <c r="AIW86" s="2" t="n">
        <f aca="false">[1]424排序!G28</f>
        <v>26573</v>
      </c>
      <c r="AIX86" s="2" t="n">
        <f aca="false">[1]424排序!H28</f>
        <v>19606</v>
      </c>
      <c r="AIY86" s="2" t="n">
        <f aca="false">[1]424排序!I28</f>
        <v>8318</v>
      </c>
      <c r="AIZ86" s="2" t="n">
        <f aca="false">[1]424排序!J28</f>
        <v>233</v>
      </c>
      <c r="AJA86" s="2" t="n">
        <f aca="false">[1]424排序!K28</f>
        <v>16</v>
      </c>
      <c r="AJB86" s="2" t="n">
        <f aca="false">[1]424排序!L28</f>
        <v>291922</v>
      </c>
      <c r="AJC86" s="2" t="n">
        <f aca="false">[1]424排序!M28</f>
        <v>1373</v>
      </c>
      <c r="AJD86" s="2" t="n">
        <f aca="false">[1]424排序!C155</f>
        <v>22353</v>
      </c>
      <c r="AJE86" s="2" t="n">
        <f aca="false">[1]424排序!D155</f>
        <v>371</v>
      </c>
      <c r="AJF86" s="2" t="n">
        <f aca="false">[1]424排序!E155</f>
        <v>820</v>
      </c>
      <c r="AJG86" s="2" t="n">
        <f aca="false">[1]424排序!F155</f>
        <v>35</v>
      </c>
      <c r="AJH86" s="2" t="n">
        <f aca="false">[1]424排序!G155</f>
        <v>1201</v>
      </c>
      <c r="AJI86" s="2" t="n">
        <f aca="false">[1]424排序!H155</f>
        <v>20332</v>
      </c>
      <c r="AJJ86" s="2" t="n">
        <f aca="false">[1]424排序!I155</f>
        <v>204</v>
      </c>
      <c r="AJK86" s="2" t="n">
        <f aca="false">[1]424排序!J155</f>
        <v>2192</v>
      </c>
      <c r="AJL86" s="2" t="n">
        <f aca="false">[1]424排序!K155</f>
        <v>80</v>
      </c>
      <c r="AJM86" s="2" t="n">
        <f aca="false">[1]424排序!L155</f>
        <v>300525</v>
      </c>
      <c r="AJN86" s="2" t="n">
        <f aca="false">[1]424排序!M155</f>
        <v>29473</v>
      </c>
      <c r="AJO86" s="2" t="n">
        <f aca="false">[1]424排序!C12</f>
        <v>6661</v>
      </c>
      <c r="AJP86" s="2" t="n">
        <f aca="false">[1]424排序!D12</f>
        <v>12</v>
      </c>
      <c r="AJQ86" s="2" t="n">
        <f aca="false">[1]424排序!E12</f>
        <v>75</v>
      </c>
      <c r="AJR86" s="2" t="n">
        <f aca="false">[1]424排序!F12</f>
        <v>1</v>
      </c>
      <c r="AJS86" s="2" t="n">
        <f aca="false">[1]424排序!G12</f>
        <v>5045</v>
      </c>
      <c r="AJT86" s="2" t="n">
        <f aca="false">[1]424排序!H12</f>
        <v>1541</v>
      </c>
      <c r="AJU86" s="2" t="n">
        <f aca="false">[1]424排序!I12</f>
        <v>45</v>
      </c>
      <c r="AJV86" s="2" t="n">
        <f aca="false">[1]424排序!J12</f>
        <v>261</v>
      </c>
      <c r="AJW86" s="2" t="n">
        <f aca="false">[1]424排序!K12</f>
        <v>3</v>
      </c>
      <c r="AJX86" s="2" t="n">
        <f aca="false">[1]424排序!L12</f>
        <v>466659</v>
      </c>
      <c r="AJY86" s="2" t="n">
        <f aca="false">[1]424排序!M12</f>
        <v>18300</v>
      </c>
      <c r="AJZ86" s="2" t="n">
        <f aca="false">[1]424排序!C96</f>
        <v>17607</v>
      </c>
      <c r="AKA86" s="2" t="n">
        <f aca="false">[1]424排序!D96</f>
        <v>936</v>
      </c>
      <c r="AKB86" s="2" t="n">
        <f aca="false">[1]424排序!E96</f>
        <v>794</v>
      </c>
      <c r="AKC86" s="2" t="n">
        <f aca="false">[1]424排序!F96</f>
        <v>25</v>
      </c>
      <c r="AKD86" s="2" t="n">
        <f aca="false">[1]424排序!G96</f>
        <v>9233</v>
      </c>
      <c r="AKE86" s="2" t="n">
        <f aca="false">[1]424排序!H96</f>
        <v>7580</v>
      </c>
      <c r="AKF86" s="2" t="n">
        <f aca="false">[1]424排序!I96</f>
        <v>147</v>
      </c>
      <c r="AKG86" s="2" t="n">
        <f aca="false">[1]424排序!J96</f>
        <v>3566</v>
      </c>
      <c r="AKH86" s="2" t="n">
        <f aca="false">[1]424排序!K96</f>
        <v>161</v>
      </c>
      <c r="AKI86" s="2" t="n">
        <f aca="false">[1]424排序!L96</f>
        <v>111584</v>
      </c>
      <c r="AKJ86" s="2" t="n">
        <f aca="false">[1]424排序!M96</f>
        <v>22598</v>
      </c>
      <c r="AKK86" s="2" t="n">
        <f aca="false">[1]424排序!C59</f>
        <v>11183</v>
      </c>
      <c r="AKL86" s="2" t="n">
        <f aca="false">[1]424排序!D59</f>
        <v>333</v>
      </c>
      <c r="AKM86" s="2" t="n">
        <f aca="false">[1]424排序!E59</f>
        <v>560</v>
      </c>
      <c r="AKN86" s="2" t="n">
        <f aca="false">[1]424排序!F59</f>
        <v>23</v>
      </c>
      <c r="AKO86" s="2" t="n">
        <f aca="false">[1]424排序!G59</f>
        <v>1328</v>
      </c>
      <c r="AKP86" s="2" t="n">
        <f aca="false">[1]424排序!H59</f>
        <v>9295</v>
      </c>
      <c r="AKQ86" s="2" t="n">
        <f aca="false">[1]424排序!I59</f>
        <v>141</v>
      </c>
      <c r="AKR86" s="2" t="n">
        <f aca="false">[1]424排序!J59</f>
        <v>634</v>
      </c>
      <c r="AKS86" s="2" t="n">
        <f aca="false">[1]424排序!K59</f>
        <v>32</v>
      </c>
      <c r="AKT86" s="2" t="n">
        <f aca="false">[1]424排序!L59</f>
        <v>34840</v>
      </c>
      <c r="AKU86" s="2" t="n">
        <f aca="false">[1]424排序!M59</f>
        <v>1975</v>
      </c>
      <c r="AKV86" s="2" t="n">
        <f aca="false">[1]424排序!C115</f>
        <v>3665</v>
      </c>
      <c r="AKW86" s="2" t="n">
        <f aca="false">[1]424排序!D115</f>
        <v>11</v>
      </c>
      <c r="AKX86" s="2" t="n">
        <f aca="false">[1]424排序!E115</f>
        <v>83</v>
      </c>
      <c r="AKY86" s="2" t="n">
        <f aca="false">[1]424排序!F115</f>
        <v>3</v>
      </c>
      <c r="AKZ86" s="2" t="n">
        <f aca="false">[1]424排序!G115</f>
        <v>728</v>
      </c>
      <c r="ALA86" s="2" t="n">
        <f aca="false">[1]424排序!H115</f>
        <v>2854</v>
      </c>
      <c r="ALB86" s="2" t="n">
        <f aca="false">[1]424排序!I115</f>
        <v>27</v>
      </c>
      <c r="ALC86" s="2" t="n">
        <f aca="false">[1]424排序!J115</f>
        <v>5855</v>
      </c>
      <c r="ALD86" s="2" t="n">
        <f aca="false">[1]424排序!K115</f>
        <v>133</v>
      </c>
      <c r="ALE86" s="2" t="n">
        <f aca="false">[1]424排序!L115</f>
        <v>36891</v>
      </c>
      <c r="ALF86" s="2" t="n">
        <f aca="false">[1]424排序!M115</f>
        <v>58933</v>
      </c>
      <c r="ALG86" s="2" t="n">
        <f aca="false">[1]424排序!C126</f>
        <v>10544</v>
      </c>
      <c r="ALH86" s="2" t="n">
        <f aca="false">[1]424排序!D126</f>
        <v>1043</v>
      </c>
      <c r="ALI86" s="2" t="n">
        <f aca="false">[1]424排序!E126</f>
        <v>970</v>
      </c>
      <c r="ALJ86" s="2" t="n">
        <f aca="false">[1]424排序!F126</f>
        <v>113</v>
      </c>
      <c r="ALK86" s="2" t="n">
        <f aca="false">[1]424排序!G126</f>
        <v>2627</v>
      </c>
      <c r="ALL86" s="2" t="n">
        <f aca="false">[1]424排序!H126</f>
        <v>6947</v>
      </c>
      <c r="ALM86" s="2" t="n">
        <f aca="false">[1]424排序!I126</f>
        <v>378</v>
      </c>
      <c r="ALN86" s="2" t="n">
        <f aca="false">[1]424排序!J126</f>
        <v>82</v>
      </c>
      <c r="ALO86" s="2" t="n">
        <f aca="false">[1]424排序!K126</f>
        <v>8</v>
      </c>
      <c r="ALP86" s="2" t="n">
        <f aca="false">[1]424排序!L126</f>
        <v>49570</v>
      </c>
      <c r="ALQ86" s="2" t="n">
        <f aca="false">[1]424排序!M126</f>
        <v>384</v>
      </c>
      <c r="ALR86" s="2" t="n">
        <f aca="false">[1]424排序!C70</f>
        <v>4284</v>
      </c>
      <c r="ALS86" s="2" t="n">
        <f aca="false">[1]424排序!D70</f>
        <v>155</v>
      </c>
      <c r="ALT86" s="2" t="n">
        <f aca="false">[1]424排序!E70</f>
        <v>172</v>
      </c>
      <c r="ALU86" s="2" t="n">
        <f aca="false">[1]424排序!F70</f>
        <v>23</v>
      </c>
      <c r="ALV86" s="2" t="n">
        <f aca="false">[1]424排序!G70</f>
        <v>2000</v>
      </c>
      <c r="ALW86" s="2" t="n">
        <f aca="false">[1]424排序!H70</f>
        <v>2112</v>
      </c>
      <c r="ALX86" s="2" t="n">
        <f aca="false">[1]424排序!I70</f>
        <v>60</v>
      </c>
      <c r="ALY86" s="2" t="n">
        <f aca="false">[1]424排序!J70</f>
        <v>773</v>
      </c>
      <c r="ALZ86" s="2" t="n">
        <f aca="false">[1]424排序!K70</f>
        <v>31</v>
      </c>
      <c r="AMA86" s="2" t="n">
        <f aca="false">[1]424排序!L70</f>
        <v>71000</v>
      </c>
      <c r="AMB86" s="2" t="n">
        <f aca="false">[1]424排序!M70</f>
        <v>12814</v>
      </c>
      <c r="AMC86" s="2" t="n">
        <f aca="false">[1]424排序!C149</f>
        <v>4992</v>
      </c>
      <c r="AMD86" s="2" t="n">
        <f aca="false">[1]424排序!D149</f>
        <v>171</v>
      </c>
      <c r="AME86" s="2" t="n">
        <f aca="false">[1]424排序!E149</f>
        <v>144</v>
      </c>
      <c r="AMF86" s="2" t="n">
        <f aca="false">[1]424排序!F149</f>
        <v>3</v>
      </c>
      <c r="AMG86" s="2" t="n">
        <f aca="false">[1]424排序!G149</f>
        <v>255</v>
      </c>
      <c r="AMH86" s="2" t="n">
        <f aca="false">[1]424排序!H149</f>
        <v>4593</v>
      </c>
      <c r="AMI86" s="2" t="n">
        <f aca="false">[1]424排序!I149</f>
        <v>97</v>
      </c>
      <c r="AMJ86" s="2" t="n">
        <f aca="false">[1]424排序!J149</f>
        <v>1157</v>
      </c>
    </row>
    <row r="87" customFormat="false" ht="15.25" hidden="false" customHeight="false" outlineLevel="0" collapsed="false">
      <c r="A87" s="82" t="n">
        <v>43946</v>
      </c>
      <c r="B87" s="7" t="n">
        <f aca="false">[1]425排序!C1</f>
        <v>2818176</v>
      </c>
      <c r="C87" s="6" t="n">
        <f aca="false">(B87-B86)</f>
        <v>107882</v>
      </c>
      <c r="D87" s="7" t="n">
        <f aca="false">[1]425排序!E1</f>
        <v>196575</v>
      </c>
      <c r="E87" s="6" t="n">
        <f aca="false">(D87-D86)</f>
        <v>6465</v>
      </c>
      <c r="F87" s="7" t="n">
        <v>779766</v>
      </c>
      <c r="G87" s="7" t="n">
        <v>1841835</v>
      </c>
      <c r="H87" s="7" t="n">
        <v>58347</v>
      </c>
      <c r="J87" s="2" t="n">
        <f aca="false">[1]425排序!C1-[1]425排序!C44</f>
        <v>2733863</v>
      </c>
      <c r="K87" s="71" t="n">
        <f aca="false">J87-J86</f>
        <v>107875</v>
      </c>
      <c r="L87" s="2" t="n">
        <f aca="false">[1]425排序!E1-[1]425排序!E44</f>
        <v>191933</v>
      </c>
      <c r="M87" s="71" t="n">
        <f aca="false">L87-L86</f>
        <v>6465</v>
      </c>
      <c r="N87" s="123" t="n">
        <f aca="false">[1]425排序!C161</f>
        <v>10708</v>
      </c>
      <c r="O87" s="123" t="n">
        <f aca="false">[1]425排序!D161</f>
        <v>6</v>
      </c>
      <c r="P87" s="123" t="n">
        <f aca="false">[1]425排序!E161</f>
        <v>240</v>
      </c>
      <c r="Q87" s="123" t="n">
        <f aca="false">[1]425排序!F161</f>
        <v>0</v>
      </c>
      <c r="R87" s="123" t="n">
        <f aca="false">[1]425排序!G161</f>
        <v>8501</v>
      </c>
      <c r="S87" s="123" t="n">
        <f aca="false">[1]425排序!H161</f>
        <v>1967</v>
      </c>
      <c r="T87" s="123" t="n">
        <f aca="false">[1]425排序!I161</f>
        <v>55</v>
      </c>
      <c r="U87" s="123" t="n">
        <f aca="false">[1]425排序!J161</f>
        <v>209</v>
      </c>
      <c r="V87" s="123" t="n">
        <f aca="false">[1]425排序!K161</f>
        <v>5</v>
      </c>
      <c r="W87" s="123" t="n">
        <f aca="false">[1]425排序!L161</f>
        <v>589520</v>
      </c>
      <c r="X87" s="123" t="n">
        <f aca="false">[1]425排序!M161</f>
        <v>11499</v>
      </c>
      <c r="Y87" s="12" t="n">
        <f aca="false">[1]425排序!C99</f>
        <v>192994</v>
      </c>
      <c r="Z87" s="12" t="n">
        <f aca="false">[1]425排序!D99</f>
        <v>3021</v>
      </c>
      <c r="AA87" s="12" t="n">
        <f aca="false">[1]425排序!E99</f>
        <v>25969</v>
      </c>
      <c r="AB87" s="12" t="n">
        <f aca="false">[1]425排序!F99</f>
        <v>420</v>
      </c>
      <c r="AC87" s="12" t="n">
        <f aca="false">[1]425排序!G99</f>
        <v>60498</v>
      </c>
      <c r="AD87" s="12" t="n">
        <f aca="false">[1]425排序!H99</f>
        <v>106527</v>
      </c>
      <c r="AE87" s="12" t="n">
        <f aca="false">[1]425排序!I99</f>
        <v>2173</v>
      </c>
      <c r="AF87" s="12" t="n">
        <f aca="false">[1]425排序!J99</f>
        <v>3192</v>
      </c>
      <c r="AG87" s="12" t="n">
        <f aca="false">[1]425排序!K99</f>
        <v>430</v>
      </c>
      <c r="AH87" s="12" t="n">
        <f aca="false">[1]425排序!L99</f>
        <v>1642356</v>
      </c>
      <c r="AI87" s="12" t="n">
        <f aca="false">[1]425排序!M99</f>
        <v>27164</v>
      </c>
      <c r="AJ87" s="12" t="n">
        <f aca="false">[1]425排序!C94</f>
        <v>88194</v>
      </c>
      <c r="AK87" s="12" t="n">
        <f aca="false">[1]425排序!D94</f>
        <v>1168</v>
      </c>
      <c r="AL87" s="12" t="n">
        <f aca="false">[1]425排序!E94</f>
        <v>5574</v>
      </c>
      <c r="AM87" s="12" t="n">
        <f aca="false">[1]425排序!F94</f>
        <v>93</v>
      </c>
      <c r="AN87" s="12" t="n">
        <f aca="false">[1]425排序!G94</f>
        <v>66599</v>
      </c>
      <c r="AO87" s="12" t="n">
        <f aca="false">[1]425排序!H94</f>
        <v>16021</v>
      </c>
      <c r="AP87" s="12" t="n">
        <f aca="false">[1]425排序!I94</f>
        <v>3121</v>
      </c>
      <c r="AQ87" s="12" t="n">
        <f aca="false">[1]425排序!J94</f>
        <v>1050</v>
      </c>
      <c r="AR87" s="12" t="n">
        <f aca="false">[1]425排序!K94</f>
        <v>66</v>
      </c>
      <c r="AS87" s="12" t="n">
        <f aca="false">[1]425排序!L94</f>
        <v>399927</v>
      </c>
      <c r="AT87" s="12" t="n">
        <f aca="false">[1]425排序!M94</f>
        <v>4761</v>
      </c>
      <c r="AU87" s="122" t="n">
        <v>159828</v>
      </c>
      <c r="AV87" s="122" t="n">
        <v>1645</v>
      </c>
      <c r="AW87" s="122" t="n">
        <v>22245</v>
      </c>
      <c r="AX87" s="122" t="n">
        <v>389</v>
      </c>
      <c r="AY87" s="122" t="n">
        <v>43493</v>
      </c>
      <c r="AZ87" s="122" t="n">
        <v>94090</v>
      </c>
      <c r="BA87" s="122" t="n">
        <v>4870</v>
      </c>
      <c r="BB87" s="122" t="n">
        <v>2448.58898428185</v>
      </c>
      <c r="BC87" s="122" t="n">
        <v>340.796743720435</v>
      </c>
      <c r="BD87" s="122" t="n">
        <v>463662</v>
      </c>
      <c r="BE87" s="122" t="n">
        <v>7103</v>
      </c>
      <c r="BF87" s="12" t="n">
        <f aca="false">[1]425排序!C77</f>
        <v>154545</v>
      </c>
      <c r="BG87" s="12" t="n">
        <f aca="false">[1]425排序!D77</f>
        <v>2761</v>
      </c>
      <c r="BH87" s="12" t="n">
        <f aca="false">[1]425排序!E77</f>
        <v>5723</v>
      </c>
      <c r="BI87" s="12" t="n">
        <f aca="false">[1]425排序!F77</f>
        <v>319</v>
      </c>
      <c r="BJ87" s="12" t="n">
        <f aca="false">[1]425排序!G77</f>
        <v>106800</v>
      </c>
      <c r="BK87" s="12" t="n">
        <f aca="false">[1]425排序!H77</f>
        <v>42022</v>
      </c>
      <c r="BL87" s="12" t="n">
        <f aca="false">[1]425排序!I77</f>
        <v>2908</v>
      </c>
      <c r="BM87" s="12" t="n">
        <f aca="false">[1]425排序!J77</f>
        <v>1845</v>
      </c>
      <c r="BN87" s="12" t="n">
        <f aca="false">[1]425排序!K77</f>
        <v>68</v>
      </c>
      <c r="BO87" s="12" t="n">
        <f aca="false">[1]425排序!L77</f>
        <v>2072669</v>
      </c>
      <c r="BP87" s="12" t="n">
        <f aca="false">[1]425排序!M77</f>
        <v>24738</v>
      </c>
      <c r="BQ87" s="12" t="n">
        <f aca="false">[1]425排序!C180</f>
        <v>219764</v>
      </c>
      <c r="BR87" s="12" t="n">
        <f aca="false">[1]425排序!D180</f>
        <v>6740</v>
      </c>
      <c r="BS87" s="12" t="n">
        <f aca="false">[1]425排序!E180</f>
        <v>22524</v>
      </c>
      <c r="BT87" s="12" t="n">
        <f aca="false">[1]425排序!F180</f>
        <v>367</v>
      </c>
      <c r="BU87" s="12" t="n">
        <f aca="false">[1]425排序!G180</f>
        <v>92355</v>
      </c>
      <c r="BV87" s="12" t="n">
        <f aca="false">[1]425排序!H180</f>
        <v>104885</v>
      </c>
      <c r="BW87" s="12" t="n">
        <f aca="false">[1]425排序!I180</f>
        <v>7705</v>
      </c>
      <c r="BX87" s="12" t="n">
        <f aca="false">[1]425排序!J180</f>
        <v>4700</v>
      </c>
      <c r="BY87" s="12" t="n">
        <f aca="false">[1]425排序!K180</f>
        <v>482</v>
      </c>
      <c r="BZ87" s="12" t="n">
        <f aca="false">[1]425排序!L180</f>
        <v>930230</v>
      </c>
      <c r="CA87" s="12" t="n">
        <f aca="false">[1]425排序!M180</f>
        <v>19896</v>
      </c>
      <c r="CB87" s="12" t="n">
        <v>12368</v>
      </c>
      <c r="CC87" s="12" t="n">
        <v>418</v>
      </c>
      <c r="CD87" s="12" t="n">
        <v>328</v>
      </c>
      <c r="CE87" s="12" t="n">
        <v>29</v>
      </c>
      <c r="CF87" s="12" t="n">
        <v>1494</v>
      </c>
      <c r="CG87" s="12" t="n">
        <v>10546</v>
      </c>
      <c r="CH87" s="12" t="n">
        <v>259</v>
      </c>
      <c r="CI87" s="12" t="n">
        <v>98</v>
      </c>
      <c r="CJ87" s="12" t="n">
        <v>3</v>
      </c>
      <c r="CK87" s="12" t="n">
        <v>135983</v>
      </c>
      <c r="CL87" s="12" t="n">
        <v>1075</v>
      </c>
      <c r="CM87" s="12" t="n">
        <f aca="false">[1]425排序!C202</f>
        <v>916348</v>
      </c>
      <c r="CN87" s="12" t="n">
        <f aca="false">[1]425排序!D202</f>
        <v>40174</v>
      </c>
      <c r="CO87" s="12" t="n">
        <f aca="false">[1]425排序!E202</f>
        <v>51742</v>
      </c>
      <c r="CP87" s="12" t="n">
        <f aca="false">[1]425排序!F202</f>
        <v>2091</v>
      </c>
      <c r="CQ87" s="12" t="n">
        <f aca="false">[1]425排序!G202</f>
        <v>93275</v>
      </c>
      <c r="CR87" s="12" t="n">
        <f aca="false">[1]425排序!H202</f>
        <v>771331</v>
      </c>
      <c r="CS87" s="12" t="n">
        <f aca="false">[1]425排序!I202</f>
        <v>14932</v>
      </c>
      <c r="CT87" s="12" t="n">
        <f aca="false">[1]425排序!J202</f>
        <v>2768</v>
      </c>
      <c r="CU87" s="12" t="n">
        <f aca="false">[1]425排序!K202</f>
        <v>156</v>
      </c>
      <c r="CV87" s="12" t="n">
        <f aca="false">[1]425排序!L202</f>
        <v>4979566</v>
      </c>
      <c r="CW87" s="12" t="n">
        <f aca="false">[1]425排序!M202</f>
        <v>15044</v>
      </c>
      <c r="CX87" s="12" t="n">
        <f aca="false">[1]425排序!C187</f>
        <v>28677</v>
      </c>
      <c r="CY87" s="12" t="n">
        <f aca="false">[1]425排序!D187</f>
        <v>181</v>
      </c>
      <c r="CZ87" s="12" t="n">
        <f aca="false">[1]425排序!E187</f>
        <v>1589</v>
      </c>
      <c r="DA87" s="12" t="n">
        <f aca="false">[1]425排序!F187</f>
        <v>40</v>
      </c>
      <c r="DB87" s="12" t="n">
        <f aca="false">[1]425排序!G187</f>
        <v>21000</v>
      </c>
      <c r="DC87" s="12" t="n">
        <f aca="false">[1]425排序!H187</f>
        <v>6088</v>
      </c>
      <c r="DD87" s="12" t="n">
        <f aca="false">[1]425排序!I187</f>
        <v>386</v>
      </c>
      <c r="DE87" s="12" t="n">
        <f aca="false">[1]425排序!J187</f>
        <v>3313</v>
      </c>
      <c r="DF87" s="12" t="n">
        <f aca="false">[1]425排序!K187</f>
        <v>184</v>
      </c>
      <c r="DG87" s="12" t="n">
        <f aca="false">[1]425排序!L187</f>
        <v>235252</v>
      </c>
      <c r="DH87" s="12" t="n">
        <f aca="false">[1]425排序!M187</f>
        <v>27182</v>
      </c>
      <c r="DI87" s="12" t="n">
        <f aca="false">[1]425排序!C199</f>
        <v>143464</v>
      </c>
      <c r="DJ87" s="12" t="n">
        <f aca="false">[1]425排序!D199</f>
        <v>5386</v>
      </c>
      <c r="DK87" s="12" t="n">
        <f aca="false">[1]425排序!E199</f>
        <v>19506</v>
      </c>
      <c r="DL87" s="12" t="n">
        <f aca="false">[1]425排序!F199</f>
        <v>768</v>
      </c>
      <c r="DM87" s="12" t="str">
        <f aca="false">[1]425排序!G199</f>
        <v>N/A</v>
      </c>
      <c r="DN87" s="12" t="n">
        <f aca="false">[1]425排序!H199</f>
        <v>123614</v>
      </c>
      <c r="DO87" s="12" t="n">
        <f aca="false">[1]425排序!I199</f>
        <v>1559</v>
      </c>
      <c r="DP87" s="12" t="n">
        <f aca="false">[1]425排序!J199</f>
        <v>2113</v>
      </c>
      <c r="DQ87" s="12" t="n">
        <f aca="false">[1]425排序!K199</f>
        <v>287</v>
      </c>
      <c r="DR87" s="12" t="n">
        <f aca="false">[1]425排序!L199</f>
        <v>612031</v>
      </c>
      <c r="DS87" s="12" t="n">
        <f aca="false">[1]425排序!M199</f>
        <v>9016</v>
      </c>
      <c r="DT87" s="12" t="n">
        <f aca="false">[1]425排序!C186</f>
        <v>17567</v>
      </c>
      <c r="DU87" s="12" t="n">
        <f aca="false">[1]425排序!D186</f>
        <v>812</v>
      </c>
      <c r="DV87" s="12" t="n">
        <f aca="false">[1]425排序!E186</f>
        <v>2152</v>
      </c>
      <c r="DW87" s="12" t="n">
        <f aca="false">[1]425排序!F186</f>
        <v>131</v>
      </c>
      <c r="DX87" s="12" t="n">
        <f aca="false">[1]425排序!G186</f>
        <v>550</v>
      </c>
      <c r="DY87" s="12" t="n">
        <f aca="false">[1]425排序!H186</f>
        <v>14865</v>
      </c>
      <c r="DZ87" s="12" t="n">
        <f aca="false">[1]425排序!I186</f>
        <v>547</v>
      </c>
      <c r="EA87" s="12" t="n">
        <f aca="false">[1]425排序!J186</f>
        <v>1739</v>
      </c>
      <c r="EB87" s="12" t="n">
        <f aca="false">[1]425排序!K186</f>
        <v>213</v>
      </c>
      <c r="EC87" s="12" t="n">
        <f aca="false">[1]425排序!L186</f>
        <v>94500</v>
      </c>
      <c r="ED87" s="12" t="n">
        <f aca="false">[1]425排序!M186</f>
        <v>9357</v>
      </c>
      <c r="EE87" s="12" t="n">
        <f aca="false">[1]425排序!C138</f>
        <v>36535</v>
      </c>
      <c r="EF87" s="12" t="n">
        <f aca="false">[1]425排序!D138</f>
        <v>806</v>
      </c>
      <c r="EG87" s="12" t="n">
        <f aca="false">[1]425排序!E138</f>
        <v>4289</v>
      </c>
      <c r="EH87" s="12" t="n">
        <f aca="false">[1]425排序!F138</f>
        <v>112</v>
      </c>
      <c r="EI87" s="12" t="str">
        <f aca="false">[1]425排序!G138</f>
        <v>N/A</v>
      </c>
      <c r="EJ87" s="12" t="n">
        <f aca="false">[1]425排序!H138</f>
        <v>31996</v>
      </c>
      <c r="EK87" s="12" t="n">
        <f aca="false">[1]425排序!I138</f>
        <v>963</v>
      </c>
      <c r="EL87" s="12" t="n">
        <f aca="false">[1]425排序!J138</f>
        <v>2132</v>
      </c>
      <c r="EM87" s="12" t="n">
        <f aca="false">[1]425排序!K138</f>
        <v>250</v>
      </c>
      <c r="EN87" s="12" t="n">
        <f aca="false">[1]425排序!L138</f>
        <v>187000</v>
      </c>
      <c r="EO87" s="12" t="n">
        <f aca="false">[1]425排序!M138</f>
        <v>10913</v>
      </c>
      <c r="EP87" s="12" t="n">
        <f aca="false">[1]425排序!C145</f>
        <v>7444</v>
      </c>
      <c r="EQ87" s="12" t="n">
        <f aca="false">[1]425排序!D145</f>
        <v>83</v>
      </c>
      <c r="ER87" s="12" t="n">
        <f aca="false">[1]425排序!E145</f>
        <v>199</v>
      </c>
      <c r="ES87" s="12" t="n">
        <f aca="false">[1]425排序!F145</f>
        <v>6</v>
      </c>
      <c r="ET87" s="12" t="n">
        <f aca="false">[1]425排序!G145</f>
        <v>32</v>
      </c>
      <c r="EU87" s="12" t="n">
        <f aca="false">[1]425排序!H145</f>
        <v>7213</v>
      </c>
      <c r="EV87" s="12" t="n">
        <f aca="false">[1]425排序!I145</f>
        <v>53</v>
      </c>
      <c r="EW87" s="12" t="n">
        <f aca="false">[1]425排序!J145</f>
        <v>1373</v>
      </c>
      <c r="EX87" s="12" t="n">
        <f aca="false">[1]425排序!K145</f>
        <v>37</v>
      </c>
      <c r="EY87" s="12" t="n">
        <f aca="false">[1]425排序!L145</f>
        <v>155125</v>
      </c>
      <c r="EZ87" s="12" t="n">
        <f aca="false">[1]425排序!M145</f>
        <v>28614</v>
      </c>
      <c r="FA87" s="12" t="n">
        <f aca="false">[1]425排序!C53</f>
        <v>8210</v>
      </c>
      <c r="FB87" s="12" t="n">
        <f aca="false">[1]425排序!D53</f>
        <v>137</v>
      </c>
      <c r="FC87" s="12" t="n">
        <f aca="false">[1]425排序!E53</f>
        <v>403</v>
      </c>
      <c r="FD87" s="12" t="n">
        <f aca="false">[1]425排序!F53</f>
        <v>9</v>
      </c>
      <c r="FE87" s="12" t="n">
        <f aca="false">[1]425排序!G53</f>
        <v>5526</v>
      </c>
      <c r="FF87" s="12" t="n">
        <f aca="false">[1]425排序!H53</f>
        <v>2281</v>
      </c>
      <c r="FG87" s="12" t="n">
        <f aca="false">[1]425排序!I53</f>
        <v>69</v>
      </c>
      <c r="FH87" s="12" t="n">
        <f aca="false">[1]425排序!J53</f>
        <v>1417</v>
      </c>
      <c r="FI87" s="12" t="n">
        <f aca="false">[1]425排序!K53</f>
        <v>70</v>
      </c>
      <c r="FJ87" s="12" t="n">
        <f aca="false">[1]425排序!L53</f>
        <v>125329</v>
      </c>
      <c r="FK87" s="12" t="n">
        <f aca="false">[1]425排序!M53</f>
        <v>21638</v>
      </c>
      <c r="FL87" s="12" t="n">
        <f aca="false">[1]425排序!C20</f>
        <v>44293</v>
      </c>
      <c r="FM87" s="12" t="n">
        <f aca="false">[1]425排序!D20</f>
        <v>1496</v>
      </c>
      <c r="FN87" s="12" t="n">
        <f aca="false">[1]425排序!E20</f>
        <v>6679</v>
      </c>
      <c r="FO87" s="12" t="n">
        <f aca="false">[1]425排序!F20</f>
        <v>189</v>
      </c>
      <c r="FP87" s="12" t="n">
        <f aca="false">[1]425排序!G20</f>
        <v>10122</v>
      </c>
      <c r="FQ87" s="12" t="n">
        <f aca="false">[1]425排序!H20</f>
        <v>27492</v>
      </c>
      <c r="FR87" s="12" t="n">
        <f aca="false">[1]425排序!I20</f>
        <v>970</v>
      </c>
      <c r="FS87" s="12" t="n">
        <f aca="false">[1]425排序!J20</f>
        <v>3822</v>
      </c>
      <c r="FT87" s="12" t="n">
        <f aca="false">[1]425排序!K20</f>
        <v>576</v>
      </c>
      <c r="FU87" s="12" t="n">
        <f aca="false">[1]425排序!L20</f>
        <v>189067</v>
      </c>
      <c r="FV87" s="12" t="n">
        <f aca="false">[1]425排序!M20</f>
        <v>16313</v>
      </c>
      <c r="FW87" s="12" t="n">
        <f aca="false">[1]425排序!C13</f>
        <v>15071</v>
      </c>
      <c r="FX87" s="12" t="n">
        <f aca="false">[1]425排序!D13</f>
        <v>69</v>
      </c>
      <c r="FY87" s="12" t="n">
        <f aca="false">[1]425排序!E13</f>
        <v>530</v>
      </c>
      <c r="FZ87" s="12" t="n">
        <f aca="false">[1]425排序!F13</f>
        <v>8</v>
      </c>
      <c r="GA87" s="12" t="n">
        <f aca="false">[1]425排序!G13</f>
        <v>11872</v>
      </c>
      <c r="GB87" s="12" t="n">
        <f aca="false">[1]425排序!H13</f>
        <v>2669</v>
      </c>
      <c r="GC87" s="12" t="n">
        <f aca="false">[1]425排序!I13</f>
        <v>156</v>
      </c>
      <c r="GD87" s="12" t="n">
        <f aca="false">[1]425排序!J13</f>
        <v>1673</v>
      </c>
      <c r="GE87" s="12" t="n">
        <f aca="false">[1]425排序!K13</f>
        <v>59</v>
      </c>
      <c r="GF87" s="12" t="n">
        <f aca="false">[1]425排序!L13</f>
        <v>212686</v>
      </c>
      <c r="GG87" s="12" t="n">
        <f aca="false">[1]425排序!M13</f>
        <v>23615</v>
      </c>
      <c r="GH87" s="12" t="n">
        <f aca="false">[1]425排序!C156</f>
        <v>8525</v>
      </c>
      <c r="GI87" s="12" t="n">
        <f aca="false">[1]425排序!D156</f>
        <v>761</v>
      </c>
      <c r="GJ87" s="12" t="n">
        <f aca="false">[1]425排序!E156</f>
        <v>10</v>
      </c>
      <c r="GK87" s="12" t="n">
        <f aca="false">[1]425排序!F156</f>
        <v>0</v>
      </c>
      <c r="GL87" s="12" t="n">
        <f aca="false">[1]425排序!G156</f>
        <v>809</v>
      </c>
      <c r="GM87" s="12" t="n">
        <f aca="false">[1]425排序!H156</f>
        <v>7706</v>
      </c>
      <c r="GN87" s="12" t="n">
        <f aca="false">[1]425排序!I156</f>
        <v>72</v>
      </c>
      <c r="GO87" s="12" t="n">
        <f aca="false">[1]425排序!J156</f>
        <v>2959</v>
      </c>
      <c r="GP87" s="12" t="n">
        <f aca="false">[1]425排序!K156</f>
        <v>3</v>
      </c>
      <c r="GQ87" s="12" t="n">
        <f aca="false">[1]425排序!L156</f>
        <v>75888</v>
      </c>
      <c r="GR87" s="12" t="n">
        <f aca="false">[1]425排序!M156</f>
        <v>26340</v>
      </c>
      <c r="GS87" s="12" t="n">
        <f aca="false">[1]425排序!C16</f>
        <v>2518</v>
      </c>
      <c r="GT87" s="12" t="n">
        <f aca="false">[1]425排序!D16</f>
        <v>301</v>
      </c>
      <c r="GU87" s="12" t="n">
        <f aca="false">[1]425排序!E16</f>
        <v>8</v>
      </c>
      <c r="GV87" s="12" t="n">
        <f aca="false">[1]425排序!F16</f>
        <v>0</v>
      </c>
      <c r="GW87" s="12" t="n">
        <f aca="false">[1]425排序!G16</f>
        <v>1113</v>
      </c>
      <c r="GX87" s="12" t="n">
        <f aca="false">[1]425排序!H16</f>
        <v>1397</v>
      </c>
      <c r="GY87" s="12" t="n">
        <f aca="false">[1]425排序!I16</f>
        <v>1</v>
      </c>
      <c r="GZ87" s="12" t="n">
        <f aca="false">[1]425排序!J16</f>
        <v>1480</v>
      </c>
      <c r="HA87" s="12" t="n">
        <f aca="false">[1]425排序!K16</f>
        <v>5</v>
      </c>
      <c r="HB87" s="12" t="n">
        <f aca="false">[1]425排序!L16</f>
        <v>107273</v>
      </c>
      <c r="HC87" s="12" t="n">
        <f aca="false">[1]425排序!M16</f>
        <v>63043</v>
      </c>
      <c r="HD87" s="12" t="n">
        <f aca="false">[1]425排序!C173</f>
        <v>12075</v>
      </c>
      <c r="HE87" s="12" t="n">
        <f aca="false">[1]425排序!D173</f>
        <v>897</v>
      </c>
      <c r="HF87" s="12" t="n">
        <f aca="false">[1]425排序!E173</f>
        <v>12</v>
      </c>
      <c r="HG87" s="12" t="n">
        <f aca="false">[1]425排序!F173</f>
        <v>0</v>
      </c>
      <c r="HH87" s="12" t="n">
        <f aca="false">[1]425排序!G173</f>
        <v>924</v>
      </c>
      <c r="HI87" s="12" t="n">
        <f aca="false">[1]425排序!H173</f>
        <v>11139</v>
      </c>
      <c r="HJ87" s="12" t="n">
        <f aca="false">[1]425排序!I173</f>
        <v>26</v>
      </c>
      <c r="HK87" s="12" t="n">
        <f aca="false">[1]425排序!J173</f>
        <v>2064</v>
      </c>
      <c r="HL87" s="12" t="n">
        <f aca="false">[1]425排序!K173</f>
        <v>2</v>
      </c>
      <c r="HM87" s="12" t="n">
        <f aca="false">[1]425排序!L173</f>
        <v>94796</v>
      </c>
      <c r="HN87" s="12" t="n">
        <f aca="false">[1]425排序!M173</f>
        <v>16203</v>
      </c>
      <c r="HO87" s="12" t="n">
        <f aca="false">[1]425排序!C118</f>
        <v>5691</v>
      </c>
      <c r="HP87" s="12" t="n">
        <f aca="false">[1]425排序!D118</f>
        <v>88</v>
      </c>
      <c r="HQ87" s="12" t="n">
        <f aca="false">[1]425排序!E118</f>
        <v>96</v>
      </c>
      <c r="HR87" s="12" t="n">
        <f aca="false">[1]425排序!F118</f>
        <v>1</v>
      </c>
      <c r="HS87" s="12" t="n">
        <f aca="false">[1]425排序!G118</f>
        <v>3663</v>
      </c>
      <c r="HT87" s="12" t="n">
        <f aca="false">[1]425排序!H118</f>
        <v>1932</v>
      </c>
      <c r="HU87" s="12" t="n">
        <f aca="false">[1]425排序!I118</f>
        <v>41</v>
      </c>
      <c r="HV87" s="12" t="n">
        <f aca="false">[1]425排序!J118</f>
        <v>176</v>
      </c>
      <c r="HW87" s="12" t="n">
        <f aca="false">[1]425排序!K118</f>
        <v>3</v>
      </c>
      <c r="HX87" s="12" t="n">
        <f aca="false">[1]425排序!L118</f>
        <v>121722</v>
      </c>
      <c r="HY87" s="12" t="n">
        <f aca="false">[1]425排序!M118</f>
        <v>3761</v>
      </c>
      <c r="HZ87" s="118"/>
      <c r="IA87" s="82" t="n">
        <v>43945</v>
      </c>
      <c r="IB87" s="12" t="n">
        <f aca="false">[1]425排序!C154</f>
        <v>10892</v>
      </c>
      <c r="IC87" s="12" t="n">
        <f aca="false">[1]425排序!D154</f>
        <v>381</v>
      </c>
      <c r="ID87" s="12" t="n">
        <f aca="false">[1]425排序!E154</f>
        <v>494</v>
      </c>
      <c r="IE87" s="12" t="n">
        <f aca="false">[1]425排序!F154</f>
        <v>40</v>
      </c>
      <c r="IF87" s="12" t="n">
        <f aca="false">[1]425排序!G154</f>
        <v>1944</v>
      </c>
      <c r="IG87" s="12" t="n">
        <f aca="false">[1]425排序!H154</f>
        <v>8454</v>
      </c>
      <c r="IH87" s="12" t="n">
        <f aca="false">[1]425排序!I154</f>
        <v>160</v>
      </c>
      <c r="II87" s="12" t="n">
        <f aca="false">[1]425排序!J154</f>
        <v>288</v>
      </c>
      <c r="IJ87" s="12" t="n">
        <f aca="false">[1]425排序!K154</f>
        <v>13</v>
      </c>
      <c r="IK87" s="12" t="n">
        <f aca="false">[1]425排序!L154</f>
        <v>265201</v>
      </c>
      <c r="IL87" s="12" t="n">
        <f aca="false">[1]425排序!M154</f>
        <v>7007</v>
      </c>
      <c r="IM87" s="13" t="n">
        <f aca="false">[1]425排序!C43</f>
        <v>12306</v>
      </c>
      <c r="IN87" s="13" t="n">
        <f aca="false">[1]425排序!D43</f>
        <v>494</v>
      </c>
      <c r="IO87" s="13" t="n">
        <f aca="false">[1]425排序!E43</f>
        <v>174</v>
      </c>
      <c r="IP87" s="13" t="n">
        <f aca="false">[1]425排序!F43</f>
        <v>6</v>
      </c>
      <c r="IQ87" s="13" t="n">
        <f aca="false">[1]425排序!G43</f>
        <v>6327</v>
      </c>
      <c r="IR87" s="13" t="n">
        <f aca="false">[1]425排序!H43</f>
        <v>5805</v>
      </c>
      <c r="IS87" s="13" t="n">
        <f aca="false">[1]425排序!I43</f>
        <v>408</v>
      </c>
      <c r="IT87" s="13" t="n">
        <f aca="false">[1]425排序!J43</f>
        <v>644</v>
      </c>
      <c r="IU87" s="13" t="n">
        <f aca="false">[1]425排序!K43</f>
        <v>9</v>
      </c>
      <c r="IV87" s="13" t="n">
        <f aca="false">[1]425排序!L43</f>
        <v>142267</v>
      </c>
      <c r="IW87" s="13" t="n">
        <f aca="false">[1]425排序!M43</f>
        <v>7442</v>
      </c>
      <c r="IX87" s="13" t="n">
        <f aca="false">[1]425排序!C168</f>
        <v>15102</v>
      </c>
      <c r="IY87" s="13" t="n">
        <f aca="false">[1]425排序!D168</f>
        <v>1172</v>
      </c>
      <c r="IZ87" s="13" t="n">
        <f aca="false">[1]425排序!E168</f>
        <v>127</v>
      </c>
      <c r="JA87" s="13" t="n">
        <f aca="false">[1]425排序!F168</f>
        <v>6</v>
      </c>
      <c r="JB87" s="13" t="n">
        <f aca="false">[1]425排序!G168</f>
        <v>2049</v>
      </c>
      <c r="JC87" s="13" t="n">
        <f aca="false">[1]425排序!H168</f>
        <v>12926</v>
      </c>
      <c r="JD87" s="13" t="n">
        <f aca="false">[1]425排序!I168</f>
        <v>93</v>
      </c>
      <c r="JE87" s="13" t="n">
        <f aca="false">[1]425排序!J168</f>
        <v>434</v>
      </c>
      <c r="JF87" s="13" t="n">
        <f aca="false">[1]425排序!K168</f>
        <v>4</v>
      </c>
      <c r="JG87" s="13" t="n">
        <f aca="false">[1]425排序!L168</f>
        <v>200000</v>
      </c>
      <c r="JH87" s="13" t="n">
        <f aca="false">[1]425排序!M168</f>
        <v>5745</v>
      </c>
      <c r="JI87" s="13" t="n">
        <f aca="false">[1]425排序!C93</f>
        <v>8211</v>
      </c>
      <c r="JJ87" s="13" t="n">
        <f aca="false">[1]425排序!D93</f>
        <v>436</v>
      </c>
      <c r="JK87" s="13" t="n">
        <f aca="false">[1]425排序!E93</f>
        <v>689</v>
      </c>
      <c r="JL87" s="13" t="n">
        <f aca="false">[1]425排序!F93</f>
        <v>42</v>
      </c>
      <c r="JM87" s="13" t="n">
        <f aca="false">[1]425排序!G93</f>
        <v>1002</v>
      </c>
      <c r="JN87" s="13" t="n">
        <f aca="false">[1]425排序!H93</f>
        <v>6520</v>
      </c>
      <c r="JO87" s="13" t="n">
        <f aca="false">[1]425排序!I93</f>
        <v>0</v>
      </c>
      <c r="JP87" s="13" t="n">
        <f aca="false">[1]425排序!J93</f>
        <v>30</v>
      </c>
      <c r="JQ87" s="13" t="n">
        <f aca="false">[1]425排序!K93</f>
        <v>3</v>
      </c>
      <c r="JR87" s="13" t="n">
        <f aca="false">[1]425排序!L93</f>
        <v>64054</v>
      </c>
      <c r="JS87" s="13" t="n">
        <f aca="false">[1]425排序!M93</f>
        <v>234</v>
      </c>
      <c r="JT87" s="13" t="n">
        <f aca="false">[1]425排序!C92</f>
        <v>24447</v>
      </c>
      <c r="JU87" s="13" t="n">
        <f aca="false">[1]425排序!D92</f>
        <v>1408</v>
      </c>
      <c r="JV87" s="13" t="n">
        <f aca="false">[1]425排序!E92</f>
        <v>780</v>
      </c>
      <c r="JW87" s="13" t="n">
        <f aca="false">[1]425排序!F92</f>
        <v>59</v>
      </c>
      <c r="JX87" s="13" t="n">
        <f aca="false">[1]425排序!G92</f>
        <v>5496</v>
      </c>
      <c r="JY87" s="13" t="n">
        <f aca="false">[1]425排序!H92</f>
        <v>18171</v>
      </c>
      <c r="JZ87" s="13" t="n">
        <f aca="false">[1]425排序!I92</f>
        <v>0</v>
      </c>
      <c r="KA87" s="13" t="n">
        <f aca="false">[1]425排序!J92</f>
        <v>18</v>
      </c>
      <c r="KB87" s="13" t="n">
        <f aca="false">[1]425排序!K92</f>
        <v>0.6</v>
      </c>
      <c r="KC87" s="13" t="n">
        <f aca="false">[1]425排序!L92</f>
        <v>541789</v>
      </c>
      <c r="KD87" s="13" t="n">
        <f aca="false">[1]425排序!M92</f>
        <v>393</v>
      </c>
      <c r="KE87" s="13" t="n">
        <f aca="false">[1]425排序!C152</f>
        <v>21648</v>
      </c>
      <c r="KF87" s="13" t="n">
        <f aca="false">[1]425排序!D152</f>
        <v>734</v>
      </c>
      <c r="KG87" s="13" t="n">
        <f aca="false">[1]425排序!E152</f>
        <v>634</v>
      </c>
      <c r="KH87" s="13" t="n">
        <f aca="false">[1]425排序!F152</f>
        <v>62</v>
      </c>
      <c r="KI87" s="13" t="n">
        <f aca="false">[1]425排序!G152</f>
        <v>7496</v>
      </c>
      <c r="KJ87" s="13" t="n">
        <f aca="false">[1]425排序!H152</f>
        <v>13518</v>
      </c>
      <c r="KK87" s="13" t="n">
        <f aca="false">[1]425排序!I152</f>
        <v>505</v>
      </c>
      <c r="KL87" s="13" t="n">
        <f aca="false">[1]425排序!J152</f>
        <v>657</v>
      </c>
      <c r="KM87" s="13" t="n">
        <f aca="false">[1]425排序!K152</f>
        <v>19</v>
      </c>
      <c r="KN87" s="13" t="n">
        <f aca="false">[1]425排序!L152</f>
        <v>198349</v>
      </c>
      <c r="KO87" s="13" t="n">
        <f aca="false">[1]425排序!M152</f>
        <v>6016</v>
      </c>
      <c r="KP87" s="13" t="n">
        <f aca="false">[1]425排序!C153</f>
        <v>7192</v>
      </c>
      <c r="KQ87" s="13" t="n">
        <f aca="false">[1]425排序!D153</f>
        <v>211</v>
      </c>
      <c r="KR87" s="13" t="n">
        <f aca="false">[1]425排序!E153</f>
        <v>477</v>
      </c>
      <c r="KS87" s="13" t="n">
        <f aca="false">[1]425排序!F153</f>
        <v>15</v>
      </c>
      <c r="KT87" s="13" t="n">
        <f aca="false">[1]425排序!G153</f>
        <v>762</v>
      </c>
      <c r="KU87" s="13" t="n">
        <f aca="false">[1]425排序!H153</f>
        <v>5953</v>
      </c>
      <c r="KV87" s="13" t="n">
        <f aca="false">[1]425排序!I153</f>
        <v>1</v>
      </c>
      <c r="KW87" s="13" t="n">
        <f aca="false">[1]425排序!J153</f>
        <v>66</v>
      </c>
      <c r="KX87" s="13" t="n">
        <f aca="false">[1]425排序!K153</f>
        <v>4</v>
      </c>
      <c r="KY87" s="13" t="n">
        <f aca="false">[1]425排序!L153</f>
        <v>76956</v>
      </c>
      <c r="KZ87" s="13" t="n">
        <f aca="false">[1]425排序!M153</f>
        <v>702</v>
      </c>
      <c r="LA87" s="13" t="n">
        <f aca="false">[1]425排序!C159</f>
        <v>68622</v>
      </c>
      <c r="LB87" s="13" t="n">
        <f aca="false">[1]425排序!D159</f>
        <v>5849</v>
      </c>
      <c r="LC87" s="13" t="n">
        <f aca="false">[1]425排序!E159</f>
        <v>615</v>
      </c>
      <c r="LD87" s="13" t="n">
        <f aca="false">[1]425排序!F159</f>
        <v>60</v>
      </c>
      <c r="LE87" s="13" t="n">
        <f aca="false">[1]425排序!G159</f>
        <v>5568</v>
      </c>
      <c r="LF87" s="13" t="n">
        <f aca="false">[1]425排序!H159</f>
        <v>62439</v>
      </c>
      <c r="LG87" s="13" t="n">
        <f aca="false">[1]425排序!I159</f>
        <v>2300</v>
      </c>
      <c r="LH87" s="13" t="n">
        <f aca="false">[1]425排序!J159</f>
        <v>470</v>
      </c>
      <c r="LI87" s="13" t="n">
        <f aca="false">[1]425排序!K159</f>
        <v>4</v>
      </c>
      <c r="LJ87" s="13" t="n">
        <f aca="false">[1]425排序!L159</f>
        <v>2550000</v>
      </c>
      <c r="LK87" s="13" t="n">
        <f aca="false">[1]425排序!M159</f>
        <v>17474</v>
      </c>
      <c r="LL87" s="125" t="n">
        <f aca="false">[1]425排序!C147</f>
        <v>11940</v>
      </c>
      <c r="LM87" s="125" t="n">
        <f aca="false">[1]425排序!D147</f>
        <v>883</v>
      </c>
      <c r="LN87" s="125" t="n">
        <f aca="false">[1]425排序!E147</f>
        <v>253</v>
      </c>
      <c r="LO87" s="125" t="n">
        <f aca="false">[1]425排序!F147</f>
        <v>18</v>
      </c>
      <c r="LP87" s="125" t="n">
        <f aca="false">[1]425排序!G147</f>
        <v>2755</v>
      </c>
      <c r="LQ87" s="125" t="n">
        <f aca="false">[1]425排序!H147</f>
        <v>8932</v>
      </c>
      <c r="LR87" s="125" t="n">
        <f aca="false">[1]425排序!I147</f>
        <v>111</v>
      </c>
      <c r="LS87" s="125" t="n">
        <f aca="false">[1]425排序!J147</f>
        <v>54</v>
      </c>
      <c r="LT87" s="125" t="n">
        <f aca="false">[1]425排序!K147</f>
        <v>1</v>
      </c>
      <c r="LU87" s="125" t="n">
        <f aca="false">[1]425排序!L147</f>
        <v>131365</v>
      </c>
      <c r="LV87" s="125" t="n">
        <f aca="false">[1]425排序!M147</f>
        <v>595</v>
      </c>
      <c r="LW87" s="13" t="n">
        <f aca="false">[1]425排序!C129</f>
        <v>36</v>
      </c>
      <c r="LX87" s="13" t="n">
        <f aca="false">[1]425排序!D129</f>
        <v>1</v>
      </c>
      <c r="LY87" s="13" t="n">
        <f aca="false">[1]425排序!E129</f>
        <v>0</v>
      </c>
      <c r="LZ87" s="13" t="n">
        <f aca="false">[1]425排序!F129</f>
        <v>0</v>
      </c>
      <c r="MA87" s="13" t="n">
        <f aca="false">[1]425排序!G129</f>
        <v>9</v>
      </c>
      <c r="MB87" s="13" t="n">
        <f aca="false">[1]425排序!H129</f>
        <v>27</v>
      </c>
      <c r="MC87" s="13" t="n">
        <f aca="false">[1]425排序!I129</f>
        <v>0</v>
      </c>
      <c r="MD87" s="13" t="n">
        <f aca="false">[1]425排序!J129</f>
        <v>11</v>
      </c>
      <c r="ME87" s="13" t="n">
        <f aca="false">[1]425排序!K129</f>
        <v>0</v>
      </c>
      <c r="MF87" s="13" t="n">
        <f aca="false">[1]425排序!L129</f>
        <v>7234</v>
      </c>
      <c r="MG87" s="13" t="n">
        <f aca="false">[1]425排序!M129</f>
        <v>2207</v>
      </c>
      <c r="MH87" s="13" t="n">
        <f aca="false">[1]425排序!C135</f>
        <v>144</v>
      </c>
      <c r="MI87" s="13" t="n">
        <f aca="false">[1]425排序!D135</f>
        <v>12</v>
      </c>
      <c r="MJ87" s="13" t="n">
        <f aca="false">[1]425排序!E135</f>
        <v>5</v>
      </c>
      <c r="MK87" s="13" t="n">
        <f aca="false">[1]425排序!F135</f>
        <v>0</v>
      </c>
      <c r="ML87" s="13" t="n">
        <f aca="false">[1]425排序!G135</f>
        <v>9</v>
      </c>
      <c r="MM87" s="13" t="n">
        <f aca="false">[1]425排序!H135</f>
        <v>130</v>
      </c>
      <c r="MN87" s="13" t="n">
        <f aca="false">[1]425排序!I135</f>
        <v>0</v>
      </c>
      <c r="MO87" s="13" t="n">
        <f aca="false">[1]425排序!J135</f>
        <v>3</v>
      </c>
      <c r="MP87" s="6" t="n">
        <f aca="false">[1]425排序!K135</f>
        <v>0.09</v>
      </c>
      <c r="MQ87" s="13" t="n">
        <f aca="false">[1]425排序!L135</f>
        <v>5775</v>
      </c>
      <c r="MR87" s="13" t="n">
        <f aca="false">[1]425排序!M135</f>
        <v>106</v>
      </c>
      <c r="MS87" s="13" t="n">
        <f aca="false">[1]425排序!C190</f>
        <v>2854</v>
      </c>
      <c r="MT87" s="13" t="n">
        <f aca="false">[1]425排序!D190</f>
        <v>15</v>
      </c>
      <c r="MU87" s="13" t="n">
        <f aca="false">[1]425排序!E190</f>
        <v>50</v>
      </c>
      <c r="MV87" s="13" t="n">
        <f aca="false">[1]425排序!F190</f>
        <v>0</v>
      </c>
      <c r="MW87" s="13" t="n">
        <f aca="false">[1]425排序!G190</f>
        <v>2490</v>
      </c>
      <c r="MX87" s="13" t="n">
        <f aca="false">[1]425排序!H190</f>
        <v>314</v>
      </c>
      <c r="MY87" s="13" t="n">
        <f aca="false">[1]425排序!I190</f>
        <v>61</v>
      </c>
      <c r="MZ87" s="13" t="n">
        <f aca="false">[1]425排序!J190</f>
        <v>41</v>
      </c>
      <c r="NA87" s="13" t="n">
        <f aca="false">[1]425排序!K190</f>
        <v>0.7</v>
      </c>
      <c r="NB87" s="13" t="n">
        <f aca="false">[1]425排序!L190</f>
        <v>142589</v>
      </c>
      <c r="NC87" s="13" t="n">
        <f aca="false">[1]425排序!M190</f>
        <v>2043</v>
      </c>
      <c r="ND87" s="13" t="n">
        <f aca="false">[1]425排序!C108</f>
        <v>19</v>
      </c>
      <c r="NE87" s="13" t="n">
        <f aca="false">[1]425排序!D108</f>
        <v>0</v>
      </c>
      <c r="NF87" s="13" t="n">
        <f aca="false">[1]425排序!E108</f>
        <v>0</v>
      </c>
      <c r="NG87" s="13" t="n">
        <f aca="false">[1]425排序!F108</f>
        <v>0</v>
      </c>
      <c r="NH87" s="13" t="n">
        <f aca="false">[1]425排序!G108</f>
        <v>4</v>
      </c>
      <c r="NI87" s="13" t="n">
        <f aca="false">[1]425排序!H108</f>
        <v>15</v>
      </c>
      <c r="NJ87" s="13" t="n">
        <f aca="false">[1]425排序!I108</f>
        <v>0</v>
      </c>
      <c r="NK87" s="13" t="n">
        <f aca="false">[1]425排序!J108</f>
        <v>3</v>
      </c>
      <c r="NL87" s="13" t="n">
        <f aca="false">[1]425排序!K108</f>
        <v>0</v>
      </c>
      <c r="NM87" s="13" t="n">
        <f aca="false">[1]425排序!L108</f>
        <v>1461</v>
      </c>
      <c r="NN87" s="13" t="n">
        <f aca="false">[1]425排序!M108</f>
        <v>201</v>
      </c>
      <c r="NO87" s="13" t="n">
        <f aca="false">[1]425排序!C35</f>
        <v>122</v>
      </c>
      <c r="NP87" s="13" t="n">
        <f aca="false">[1]425排序!D35</f>
        <v>0</v>
      </c>
      <c r="NQ87" s="13" t="n">
        <f aca="false">[1]425排序!E35</f>
        <v>0</v>
      </c>
      <c r="NR87" s="13" t="n">
        <f aca="false">[1]425排序!F35</f>
        <v>0</v>
      </c>
      <c r="NS87" s="13" t="n">
        <f aca="false">[1]425排序!G35</f>
        <v>110</v>
      </c>
      <c r="NT87" s="13" t="n">
        <f aca="false">[1]425排序!H35</f>
        <v>12</v>
      </c>
      <c r="NU87" s="13" t="n">
        <f aca="false">[1]425排序!I35</f>
        <v>1</v>
      </c>
      <c r="NV87" s="13" t="n">
        <f aca="false">[1]425排序!J35</f>
        <v>7</v>
      </c>
      <c r="NW87" s="13" t="n">
        <f aca="false">[1]425排序!K35</f>
        <v>0</v>
      </c>
      <c r="NX87" s="13" t="n">
        <f aca="false">[1]425排序!L35</f>
        <v>5768</v>
      </c>
      <c r="NY87" s="13" t="n">
        <f aca="false">[1]425排序!M35</f>
        <v>345</v>
      </c>
      <c r="NZ87" s="13" t="n">
        <f aca="false">[1]425排序!C206</f>
        <v>270</v>
      </c>
      <c r="OA87" s="13" t="n">
        <f aca="false">[1]425排序!D206</f>
        <v>2</v>
      </c>
      <c r="OB87" s="13" t="n">
        <f aca="false">[1]425排序!E206</f>
        <v>0</v>
      </c>
      <c r="OC87" s="13" t="n">
        <f aca="false">[1]425排序!F206</f>
        <v>0</v>
      </c>
      <c r="OD87" s="13" t="n">
        <f aca="false">[1]425排序!G206</f>
        <v>225</v>
      </c>
      <c r="OE87" s="13" t="n">
        <f aca="false">[1]425排序!H206</f>
        <v>45</v>
      </c>
      <c r="OF87" s="13" t="n">
        <f aca="false">[1]425排序!I206</f>
        <v>8</v>
      </c>
      <c r="OG87" s="13" t="n">
        <f aca="false">[1]425排序!J206</f>
        <v>3</v>
      </c>
      <c r="OH87" s="13" t="n">
        <f aca="false">[1]425排序!K206</f>
        <v>0</v>
      </c>
      <c r="OI87" s="13" t="n">
        <f aca="false">[1]425排序!L206</f>
        <v>206253</v>
      </c>
      <c r="OJ87" s="13" t="n">
        <f aca="false">[1]425排序!M206</f>
        <v>2119</v>
      </c>
      <c r="OK87" s="13" t="n">
        <f aca="false">[1]425排序!C30</f>
        <v>138</v>
      </c>
      <c r="OL87" s="13" t="n">
        <f aca="false">[1]425排序!D30</f>
        <v>0</v>
      </c>
      <c r="OM87" s="13" t="n">
        <f aca="false">[1]425排序!E30</f>
        <v>1</v>
      </c>
      <c r="ON87" s="13" t="n">
        <f aca="false">[1]425排序!F30</f>
        <v>0</v>
      </c>
      <c r="OO87" s="13" t="n">
        <f aca="false">[1]425排序!G30</f>
        <v>120</v>
      </c>
      <c r="OP87" s="13" t="n">
        <f aca="false">[1]425排序!H30</f>
        <v>17</v>
      </c>
      <c r="OQ87" s="13" t="n">
        <f aca="false">[1]425排序!I30</f>
        <v>2</v>
      </c>
      <c r="OR87" s="13" t="n">
        <f aca="false">[1]425排序!J30</f>
        <v>315</v>
      </c>
      <c r="OS87" s="13" t="n">
        <f aca="false">[1]425排序!K30</f>
        <v>2</v>
      </c>
      <c r="OT87" s="13" t="n">
        <f aca="false">[1]425排序!L30</f>
        <v>12770</v>
      </c>
      <c r="OU87" s="13" t="n">
        <f aca="false">[1]425排序!M30</f>
        <v>29190</v>
      </c>
      <c r="OV87" s="13" t="n">
        <f aca="false">[1]425排序!C95</f>
        <v>1708</v>
      </c>
      <c r="OW87" s="13" t="n">
        <f aca="false">[1]425排序!D95</f>
        <v>31</v>
      </c>
      <c r="OX87" s="13" t="n">
        <f aca="false">[1]425排序!E95</f>
        <v>86</v>
      </c>
      <c r="OY87" s="13" t="n">
        <f aca="false">[1]425排序!F95</f>
        <v>3</v>
      </c>
      <c r="OZ87" s="13" t="n">
        <f aca="false">[1]425排序!G95</f>
        <v>1204</v>
      </c>
      <c r="PA87" s="13" t="n">
        <f aca="false">[1]425排序!H95</f>
        <v>418</v>
      </c>
      <c r="PB87" s="13" t="n">
        <f aca="false">[1]425排序!I95</f>
        <v>0</v>
      </c>
      <c r="PC87" s="13" t="n">
        <f aca="false">[1]425排序!J95</f>
        <v>42</v>
      </c>
      <c r="PD87" s="13" t="n">
        <f aca="false">[1]425排序!K95</f>
        <v>2</v>
      </c>
      <c r="PE87" s="13" t="n">
        <f aca="false">[1]425排序!L95</f>
        <v>67293</v>
      </c>
      <c r="PF87" s="13" t="n">
        <f aca="false">[1]425排序!M95</f>
        <v>1673</v>
      </c>
      <c r="PG87" s="2" t="n">
        <f aca="false">[1]425排序!C195</f>
        <v>104912</v>
      </c>
      <c r="PH87" s="2" t="n">
        <f aca="false">[1]425排序!D195</f>
        <v>3122</v>
      </c>
      <c r="PI87" s="2" t="n">
        <f aca="false">[1]425排序!E195</f>
        <v>2600</v>
      </c>
      <c r="PJ87" s="2" t="n">
        <f aca="false">[1]425排序!F195</f>
        <v>109</v>
      </c>
      <c r="PK87" s="2" t="n">
        <f aca="false">[1]425排序!G195</f>
        <v>21737</v>
      </c>
      <c r="PL87" s="2" t="n">
        <f aca="false">[1]425排序!H195</f>
        <v>80575</v>
      </c>
      <c r="PM87" s="2" t="n">
        <f aca="false">[1]425排序!I195</f>
        <v>1790</v>
      </c>
      <c r="PN87" s="2" t="n">
        <f aca="false">[1]425排序!J195</f>
        <v>1244</v>
      </c>
      <c r="PO87" s="2" t="n">
        <f aca="false">[1]425排序!K195</f>
        <v>31</v>
      </c>
      <c r="PP87" s="2" t="n">
        <f aca="false">[1]425排序!L195</f>
        <v>830257</v>
      </c>
      <c r="PQ87" s="2" t="n">
        <f aca="false">[1]425排序!M195</f>
        <v>9844</v>
      </c>
      <c r="PR87" s="2" t="n">
        <f aca="false">[1]425排序!C188</f>
        <v>42</v>
      </c>
      <c r="PS87" s="2" t="n">
        <f aca="false">[1]425排序!D188</f>
        <v>0</v>
      </c>
      <c r="PT87" s="2" t="n">
        <f aca="false">[1]425排序!E188</f>
        <v>3</v>
      </c>
      <c r="PU87" s="2" t="n">
        <f aca="false">[1]425排序!F188</f>
        <v>0</v>
      </c>
      <c r="PV87" s="2" t="n">
        <f aca="false">[1]425排序!G188</f>
        <v>6</v>
      </c>
      <c r="PW87" s="2" t="n">
        <f aca="false">[1]425排序!H188</f>
        <v>33</v>
      </c>
      <c r="PX87" s="2" t="n">
        <f aca="false">[1]425排序!I188</f>
        <v>0</v>
      </c>
      <c r="PY87" s="2" t="n">
        <f aca="false">[1]425排序!J188</f>
        <v>2</v>
      </c>
      <c r="PZ87" s="2" t="n">
        <f aca="false">[1]425排序!K188</f>
        <v>0.2</v>
      </c>
      <c r="QA87" s="2" t="n">
        <f aca="false">[1]425排序!L188</f>
        <v>0</v>
      </c>
      <c r="QB87" s="2" t="n">
        <f aca="false">[1]425排序!M188</f>
        <v>0</v>
      </c>
      <c r="QC87" s="2" t="n">
        <f aca="false">[1]425排序!C103</f>
        <v>441</v>
      </c>
      <c r="QD87" s="2" t="n">
        <f aca="false">[1]425排序!D103</f>
        <v>4</v>
      </c>
      <c r="QE87" s="2" t="n">
        <f aca="false">[1]425排序!E103</f>
        <v>7</v>
      </c>
      <c r="QF87" s="2" t="n">
        <f aca="false">[1]425排序!F103</f>
        <v>0</v>
      </c>
      <c r="QG87" s="2" t="n">
        <f aca="false">[1]425排序!G103</f>
        <v>326</v>
      </c>
      <c r="QH87" s="2" t="n">
        <f aca="false">[1]425排序!H103</f>
        <v>108</v>
      </c>
      <c r="QI87" s="2" t="n">
        <f aca="false">[1]425排序!I103</f>
        <v>5</v>
      </c>
      <c r="QJ87" s="2" t="n">
        <f aca="false">[1]425排序!J103</f>
        <v>43</v>
      </c>
      <c r="QK87" s="2" t="n">
        <f aca="false">[1]425排序!K103</f>
        <v>0.7</v>
      </c>
      <c r="QL87" s="2" t="n">
        <f aca="false">[1]425排序!L103</f>
        <v>61608</v>
      </c>
      <c r="QM87" s="2" t="n">
        <f aca="false">[1]425排序!M103</f>
        <v>6038</v>
      </c>
      <c r="QN87" s="2" t="n">
        <f aca="false">[1]425排序!C110</f>
        <v>696</v>
      </c>
      <c r="QO87" s="2" t="n">
        <f aca="false">[1]425排序!D110</f>
        <v>8</v>
      </c>
      <c r="QP87" s="2" t="n">
        <f aca="false">[1]425排序!E110</f>
        <v>22</v>
      </c>
      <c r="QQ87" s="2" t="n">
        <f aca="false">[1]425排序!F110</f>
        <v>0</v>
      </c>
      <c r="QR87" s="2" t="n">
        <f aca="false">[1]425排序!G110</f>
        <v>140</v>
      </c>
      <c r="QS87" s="2" t="n">
        <f aca="false">[1]425排序!H110</f>
        <v>534</v>
      </c>
      <c r="QT87" s="2" t="n">
        <f aca="false">[1]425排序!I110</f>
        <v>46</v>
      </c>
      <c r="QU87" s="2" t="n">
        <f aca="false">[1]425排序!J110</f>
        <v>102</v>
      </c>
      <c r="QV87" s="2" t="n">
        <f aca="false">[1]425排序!K110</f>
        <v>3</v>
      </c>
      <c r="QW87" s="2" t="n">
        <f aca="false">[1]425排序!L110</f>
        <v>25337</v>
      </c>
      <c r="QX87" s="2" t="n">
        <f aca="false">[1]425排序!M110</f>
        <v>3712</v>
      </c>
      <c r="QY87" s="2" t="n">
        <f aca="false">[1]425排序!C98</f>
        <v>15058</v>
      </c>
      <c r="QZ87" s="2" t="n">
        <f aca="false">[1]425排序!D98</f>
        <v>255</v>
      </c>
      <c r="RA87" s="2" t="n">
        <f aca="false">[1]425排序!E98</f>
        <v>194</v>
      </c>
      <c r="RB87" s="2" t="n">
        <f aca="false">[1]425排序!F98</f>
        <v>2</v>
      </c>
      <c r="RC87" s="2" t="n">
        <f aca="false">[1]425排序!G98</f>
        <v>6003</v>
      </c>
      <c r="RD87" s="2" t="n">
        <f aca="false">[1]425排序!H98</f>
        <v>8861</v>
      </c>
      <c r="RE87" s="2" t="n">
        <f aca="false">[1]425排序!I98</f>
        <v>137</v>
      </c>
      <c r="RF87" s="2" t="n">
        <f aca="false">[1]425排序!J98</f>
        <v>1740</v>
      </c>
      <c r="RG87" s="2" t="n">
        <f aca="false">[1]425排序!K98</f>
        <v>22</v>
      </c>
      <c r="RH87" s="2" t="n">
        <f aca="false">[1]425排序!L98</f>
        <v>287034</v>
      </c>
      <c r="RI87" s="2" t="n">
        <f aca="false">[1]425排序!M98</f>
        <v>33162</v>
      </c>
      <c r="RJ87" s="2" t="n">
        <f aca="false">[1]425排序!C148</f>
        <v>484</v>
      </c>
      <c r="RK87" s="2" t="n">
        <f aca="false">[1]425排序!D148</f>
        <v>4</v>
      </c>
      <c r="RL87" s="2" t="n">
        <f aca="false">[1]425排序!E148</f>
        <v>4</v>
      </c>
      <c r="RM87" s="2" t="n">
        <f aca="false">[1]425排序!F148</f>
        <v>0</v>
      </c>
      <c r="RN87" s="2" t="n">
        <f aca="false">[1]425排序!G148</f>
        <v>92</v>
      </c>
      <c r="RO87" s="2" t="n">
        <f aca="false">[1]425排序!H148</f>
        <v>388</v>
      </c>
      <c r="RP87" s="2" t="n">
        <f aca="false">[1]425排序!I148</f>
        <v>0</v>
      </c>
      <c r="RQ87" s="2" t="n">
        <f aca="false">[1]425排序!J148</f>
        <v>95</v>
      </c>
      <c r="RR87" s="2" t="n">
        <f aca="false">[1]425排序!K148</f>
        <v>0.8</v>
      </c>
      <c r="RS87" s="2" t="n">
        <f aca="false">[1]425排序!L148</f>
        <v>27000</v>
      </c>
      <c r="RT87" s="2" t="n">
        <f aca="false">[1]425排序!M148</f>
        <v>5293</v>
      </c>
      <c r="RU87" s="2" t="n">
        <f aca="false">[1]425排序!C208</f>
        <v>1</v>
      </c>
      <c r="RV87" s="2" t="n">
        <f aca="false">[1]425排序!D208</f>
        <v>0</v>
      </c>
      <c r="RW87" s="2" t="n">
        <f aca="false">[1]425排序!E208</f>
        <v>0</v>
      </c>
      <c r="RX87" s="2" t="n">
        <f aca="false">[1]425排序!F208</f>
        <v>0</v>
      </c>
      <c r="RY87" s="2" t="n">
        <f aca="false">[1]425排序!G208</f>
        <v>1</v>
      </c>
      <c r="RZ87" s="2" t="n">
        <f aca="false">[1]425排序!H208</f>
        <v>0</v>
      </c>
      <c r="SA87" s="2" t="n">
        <f aca="false">[1]425排序!I208</f>
        <v>0</v>
      </c>
      <c r="SB87" s="2" t="n">
        <f aca="false">[1]425排序!J208</f>
        <v>0.03</v>
      </c>
      <c r="SC87" s="2" t="n">
        <f aca="false">[1]425排序!K208</f>
        <v>0</v>
      </c>
      <c r="SD87" s="2" t="n">
        <f aca="false">[1]425排序!L208</f>
        <v>120</v>
      </c>
      <c r="SE87" s="2" t="n">
        <f aca="false">[1]425排序!M208</f>
        <v>4</v>
      </c>
      <c r="SF87" s="2" t="n">
        <f aca="false">[1]425排序!C146</f>
        <v>1790</v>
      </c>
      <c r="SG87" s="2" t="n">
        <f aca="false">[1]425排序!D146</f>
        <v>74</v>
      </c>
      <c r="SH87" s="2" t="n">
        <f aca="false">[1]425排序!E146</f>
        <v>10</v>
      </c>
      <c r="SI87" s="2" t="n">
        <f aca="false">[1]425排序!F146</f>
        <v>1</v>
      </c>
      <c r="SJ87" s="2" t="n">
        <f aca="false">[1]425排序!G146</f>
        <v>325</v>
      </c>
      <c r="SK87" s="2" t="n">
        <f aca="false">[1]425排序!H146</f>
        <v>1455</v>
      </c>
      <c r="SL87" s="2" t="n">
        <f aca="false">[1]425排序!I146</f>
        <v>3</v>
      </c>
      <c r="SM87" s="2" t="n">
        <f aca="false">[1]425排序!J146</f>
        <v>351</v>
      </c>
      <c r="SN87" s="2" t="n">
        <f aca="false">[1]425排序!K146</f>
        <v>2</v>
      </c>
      <c r="SO87" s="2" t="n">
        <f aca="false">[1]425排序!L146</f>
        <v>0</v>
      </c>
      <c r="SP87" s="2" t="n">
        <f aca="false">[1]425排序!M146</f>
        <v>0</v>
      </c>
      <c r="SQ87" s="2" t="n">
        <f aca="false">[1]425排序!C197</f>
        <v>9281</v>
      </c>
      <c r="SR87" s="2" t="n">
        <f aca="false">[1]425排序!D197</f>
        <v>525</v>
      </c>
      <c r="SS87" s="2" t="n">
        <f aca="false">[1]425排序!E197</f>
        <v>64</v>
      </c>
      <c r="ST87" s="2" t="n">
        <f aca="false">[1]425排序!F197</f>
        <v>8</v>
      </c>
      <c r="SU87" s="2" t="n">
        <f aca="false">[1]425排序!G197</f>
        <v>1760</v>
      </c>
      <c r="SV87" s="2" t="n">
        <f aca="false">[1]425排序!H197</f>
        <v>7457</v>
      </c>
      <c r="SW87" s="2" t="n">
        <f aca="false">[1]425排序!I197</f>
        <v>1</v>
      </c>
      <c r="SX87" s="2" t="n">
        <f aca="false">[1]425排序!J197</f>
        <v>938</v>
      </c>
      <c r="SY87" s="2" t="n">
        <f aca="false">[1]425排序!K197</f>
        <v>6</v>
      </c>
      <c r="SZ87" s="2" t="n">
        <f aca="false">[1]425排序!L197</f>
        <v>790000</v>
      </c>
      <c r="TA87" s="2" t="n">
        <f aca="false">[1]425排序!M197</f>
        <v>79875</v>
      </c>
      <c r="TB87" s="2" t="n">
        <f aca="false">[1]425排序!C106</f>
        <v>2614</v>
      </c>
      <c r="TC87" s="2" t="n">
        <f aca="false">[1]425排序!D106</f>
        <v>215</v>
      </c>
      <c r="TD87" s="2" t="n">
        <f aca="false">[1]425排序!E106</f>
        <v>15</v>
      </c>
      <c r="TE87" s="2" t="n">
        <f aca="false">[1]425排序!F106</f>
        <v>1</v>
      </c>
      <c r="TF87" s="2" t="n">
        <f aca="false">[1]425排序!G106</f>
        <v>613</v>
      </c>
      <c r="TG87" s="2" t="n">
        <f aca="false">[1]425排序!H106</f>
        <v>1986</v>
      </c>
      <c r="TH87" s="2" t="n">
        <f aca="false">[1]425排序!I106</f>
        <v>60</v>
      </c>
      <c r="TI87" s="2" t="n">
        <f aca="false">[1]425排序!J106</f>
        <v>612</v>
      </c>
      <c r="TJ87" s="2" t="n">
        <f aca="false">[1]425排序!K106</f>
        <v>4</v>
      </c>
      <c r="TK87" s="2" t="n">
        <f aca="false">[1]425排序!L106</f>
        <v>0</v>
      </c>
      <c r="TL87" s="2" t="n">
        <f aca="false">[1]425排序!M106</f>
        <v>0</v>
      </c>
      <c r="TM87" s="2" t="n">
        <f aca="false">[1]425排序!C80</f>
        <v>2490</v>
      </c>
      <c r="TN87" s="2" t="n">
        <f aca="false">[1]425排序!D80</f>
        <v>27</v>
      </c>
      <c r="TO87" s="2" t="n">
        <f aca="false">[1]425排序!E80</f>
        <v>130</v>
      </c>
      <c r="TP87" s="2" t="n">
        <f aca="false">[1]425排序!F80</f>
        <v>5</v>
      </c>
      <c r="TQ87" s="2" t="n">
        <f aca="false">[1]425排序!G80</f>
        <v>577</v>
      </c>
      <c r="TR87" s="2" t="n">
        <f aca="false">[1]425排序!H80</f>
        <v>1783</v>
      </c>
      <c r="TS87" s="2" t="n">
        <f aca="false">[1]425排序!I80</f>
        <v>48</v>
      </c>
      <c r="TT87" s="2" t="n">
        <f aca="false">[1]425排序!J80</f>
        <v>239</v>
      </c>
      <c r="TU87" s="2" t="n">
        <f aca="false">[1]425排序!K80</f>
        <v>12</v>
      </c>
      <c r="TV87" s="2" t="n">
        <f aca="false">[1]425排序!L80</f>
        <v>61407</v>
      </c>
      <c r="TW87" s="2" t="n">
        <f aca="false">[1]425排序!M80</f>
        <v>5891</v>
      </c>
      <c r="TX87" s="2" t="n">
        <f aca="false">[1]425排序!C51</f>
        <v>804</v>
      </c>
      <c r="TY87" s="2" t="n">
        <f aca="false">[1]425排序!D51</f>
        <v>9</v>
      </c>
      <c r="TZ87" s="2" t="n">
        <f aca="false">[1]425排序!E51</f>
        <v>14</v>
      </c>
      <c r="UA87" s="2" t="n">
        <f aca="false">[1]425排序!F51</f>
        <v>1</v>
      </c>
      <c r="UB87" s="2" t="n">
        <f aca="false">[1]425排序!G51</f>
        <v>98</v>
      </c>
      <c r="UC87" s="2" t="n">
        <f aca="false">[1]425排序!H51</f>
        <v>692</v>
      </c>
      <c r="UD87" s="2" t="n">
        <f aca="false">[1]425排序!I51</f>
        <v>15</v>
      </c>
      <c r="UE87" s="2" t="n">
        <f aca="false">[1]425排序!J51</f>
        <v>666</v>
      </c>
      <c r="UF87" s="2" t="n">
        <f aca="false">[1]425排序!K51</f>
        <v>12</v>
      </c>
      <c r="UG87" s="2" t="n">
        <f aca="false">[1]425排序!L51</f>
        <v>43542</v>
      </c>
      <c r="UH87" s="2" t="n">
        <f aca="false">[1]425排序!M51</f>
        <v>36064</v>
      </c>
      <c r="UT87" s="2" t="n">
        <f aca="false">[1]425排序!C17</f>
        <v>4689</v>
      </c>
      <c r="UU87" s="2" t="n">
        <f aca="false">[1]425排序!D17</f>
        <v>503</v>
      </c>
      <c r="UV87" s="2" t="n">
        <f aca="false">[1]425排序!E17</f>
        <v>131</v>
      </c>
      <c r="UW87" s="2" t="n">
        <f aca="false">[1]425排序!F17</f>
        <v>4</v>
      </c>
      <c r="UX87" s="2" t="n">
        <f aca="false">[1]425排序!G17</f>
        <v>112</v>
      </c>
      <c r="UY87" s="2" t="n">
        <f aca="false">[1]425排序!H17</f>
        <v>4446</v>
      </c>
      <c r="UZ87" s="2" t="n">
        <f aca="false">[1]425排序!I17</f>
        <v>1</v>
      </c>
      <c r="VA87" s="2" t="n">
        <f aca="false">[1]425排序!J17</f>
        <v>28</v>
      </c>
      <c r="VB87" s="2" t="n">
        <f aca="false">[1]425排序!K17</f>
        <v>0.8</v>
      </c>
      <c r="VC87" s="2" t="n">
        <f aca="false">[1]425排序!L17</f>
        <v>39476</v>
      </c>
      <c r="VD87" s="2" t="n">
        <f aca="false">[1]425排序!M17</f>
        <v>240</v>
      </c>
      <c r="VE87" s="2" t="n">
        <f aca="false">[1]425排序!C2</f>
        <v>1351</v>
      </c>
      <c r="VF87" s="2" t="n">
        <f aca="false">[1]425排序!D2</f>
        <v>72</v>
      </c>
      <c r="VG87" s="2" t="n">
        <f aca="false">[1]425排序!E2</f>
        <v>43</v>
      </c>
      <c r="VH87" s="2" t="n">
        <f aca="false">[1]425排序!F2</f>
        <v>1</v>
      </c>
      <c r="VI87" s="2" t="n">
        <f aca="false">[1]425排序!G2</f>
        <v>188</v>
      </c>
      <c r="VJ87" s="2" t="n">
        <f aca="false">[1]425排序!H2</f>
        <v>1120</v>
      </c>
      <c r="VK87" s="2" t="n">
        <f aca="false">[1]425排序!I2</f>
        <v>7</v>
      </c>
      <c r="VL87" s="2" t="n">
        <f aca="false">[1]425排序!J2</f>
        <v>35</v>
      </c>
      <c r="VM87" s="2" t="n">
        <f aca="false">[1]425排序!K2</f>
        <v>1</v>
      </c>
      <c r="VN87" s="2" t="n">
        <f aca="false">[1]425排序!L2</f>
        <v>6422</v>
      </c>
      <c r="VO87" s="2" t="n">
        <f aca="false">[1]425排序!M2</f>
        <v>165</v>
      </c>
      <c r="VP87" s="2" t="n">
        <f aca="false">[1]425排序!C181</f>
        <v>417</v>
      </c>
      <c r="VQ87" s="2" t="n">
        <f aca="false">[1]425排序!D181</f>
        <v>49</v>
      </c>
      <c r="VR87" s="2" t="n">
        <f aca="false">[1]425排序!E181</f>
        <v>7</v>
      </c>
      <c r="VS87" s="2" t="n">
        <f aca="false">[1]425排序!F181</f>
        <v>0</v>
      </c>
      <c r="VT87" s="2" t="n">
        <f aca="false">[1]425排序!G181</f>
        <v>109</v>
      </c>
      <c r="VU87" s="2" t="n">
        <f aca="false">[1]425排序!H181</f>
        <v>301</v>
      </c>
      <c r="VV87" s="2" t="n">
        <f aca="false">[1]425排序!I181</f>
        <v>2</v>
      </c>
      <c r="VW87" s="2" t="n">
        <f aca="false">[1]425排序!J181</f>
        <v>19</v>
      </c>
      <c r="VX87" s="2" t="n">
        <f aca="false">[1]425排序!K181</f>
        <v>0.3</v>
      </c>
      <c r="VY87" s="2" t="n">
        <f aca="false">[1]425排序!L181</f>
        <v>13142</v>
      </c>
      <c r="VZ87" s="2" t="n">
        <f aca="false">[1]425排序!M181</f>
        <v>614</v>
      </c>
      <c r="WA87" s="2" t="n">
        <f aca="false">[1]425排序!C119</f>
        <v>116</v>
      </c>
      <c r="WB87" s="2" t="n">
        <f aca="false">[1]425排序!D119</f>
        <v>8</v>
      </c>
      <c r="WC87" s="2" t="n">
        <f aca="false">[1]425排序!E119</f>
        <v>0</v>
      </c>
      <c r="WD87" s="2" t="n">
        <f aca="false">[1]425排序!F119</f>
        <v>0</v>
      </c>
      <c r="WE87" s="2" t="n">
        <f aca="false">[1]425排序!G119</f>
        <v>16</v>
      </c>
      <c r="WF87" s="2" t="n">
        <f aca="false">[1]425排序!H119</f>
        <v>100</v>
      </c>
      <c r="WG87" s="2" t="n">
        <f aca="false">[1]425排序!I119</f>
        <v>2</v>
      </c>
      <c r="WH87" s="2" t="n">
        <f aca="false">[1]425排序!J119</f>
        <v>215</v>
      </c>
      <c r="WI87" s="2" t="n">
        <f aca="false">[1]425排序!K119</f>
        <v>0</v>
      </c>
      <c r="WJ87" s="2" t="n">
        <f aca="false">[1]425排序!L119</f>
        <v>5296</v>
      </c>
      <c r="WK87" s="2" t="n">
        <f aca="false">[1]425排序!M119</f>
        <v>9798</v>
      </c>
      <c r="WL87" s="2" t="n">
        <f aca="false">[1]425排序!C137</f>
        <v>49</v>
      </c>
      <c r="WM87" s="2" t="n">
        <f aca="false">[1]425排序!D137</f>
        <v>1</v>
      </c>
      <c r="WN87" s="2" t="n">
        <f aca="false">[1]425排序!E137</f>
        <v>0</v>
      </c>
      <c r="WO87" s="2" t="n">
        <f aca="false">[1]425排序!F137</f>
        <v>0</v>
      </c>
      <c r="WP87" s="2" t="n">
        <f aca="false">[1]425排序!G137</f>
        <v>10</v>
      </c>
      <c r="WQ87" s="2" t="n">
        <f aca="false">[1]425排序!H137</f>
        <v>39</v>
      </c>
      <c r="WR87" s="2" t="n">
        <f aca="false">[1]425排序!I137</f>
        <v>0</v>
      </c>
      <c r="WS87" s="2" t="n">
        <f aca="false">[1]425排序!J137</f>
        <v>2</v>
      </c>
      <c r="WT87" s="2" t="n">
        <f aca="false">[1]425排序!K137</f>
        <v>0</v>
      </c>
      <c r="WU87" s="2" t="n">
        <f aca="false">[1]425排序!L137</f>
        <v>9408</v>
      </c>
      <c r="WV87" s="2" t="n">
        <f aca="false">[1]425排序!M137</f>
        <v>323</v>
      </c>
      <c r="WW87" s="2" t="n">
        <f aca="false">[1]425排序!C24</f>
        <v>7</v>
      </c>
      <c r="WX87" s="2" t="n">
        <f aca="false">[1]425排序!D24</f>
        <v>0</v>
      </c>
      <c r="WY87" s="2" t="n">
        <f aca="false">[1]425排序!E24</f>
        <v>0</v>
      </c>
      <c r="WZ87" s="2" t="n">
        <f aca="false">[1]425排序!F24</f>
        <v>0</v>
      </c>
      <c r="XA87" s="2" t="n">
        <f aca="false">[1]425排序!G24</f>
        <v>3</v>
      </c>
      <c r="XB87" s="2" t="n">
        <f aca="false">[1]425排序!H24</f>
        <v>4</v>
      </c>
      <c r="XC87" s="2" t="n">
        <f aca="false">[1]425排序!I24</f>
        <v>0</v>
      </c>
      <c r="XD87" s="2" t="n">
        <f aca="false">[1]425排序!J24</f>
        <v>9</v>
      </c>
      <c r="XE87" s="2" t="n">
        <f aca="false">[1]425排序!K24</f>
        <v>0</v>
      </c>
      <c r="XF87" s="2" t="n">
        <f aca="false">[1]425排序!L24</f>
        <v>8953</v>
      </c>
      <c r="XG87" s="2" t="n">
        <f aca="false">[1]425排序!M24</f>
        <v>11603</v>
      </c>
      <c r="XH87" s="2" t="n">
        <f aca="false">[1]425排序!C104</f>
        <v>2416</v>
      </c>
      <c r="XI87" s="2" t="n">
        <f aca="false">[1]425排序!D104</f>
        <v>127</v>
      </c>
      <c r="XJ87" s="2" t="n">
        <f aca="false">[1]425排序!E104</f>
        <v>25</v>
      </c>
      <c r="XK87" s="2" t="n">
        <f aca="false">[1]425排序!F104</f>
        <v>5</v>
      </c>
      <c r="XL87" s="2" t="n">
        <f aca="false">[1]425排序!G104</f>
        <v>604</v>
      </c>
      <c r="XM87" s="2" t="n">
        <f aca="false">[1]425排序!H104</f>
        <v>1787</v>
      </c>
      <c r="XN87" s="2" t="n">
        <f aca="false">[1]425排序!I104</f>
        <v>29</v>
      </c>
      <c r="XO87" s="2" t="n">
        <f aca="false">[1]425排序!J104</f>
        <v>129</v>
      </c>
      <c r="XP87" s="2" t="n">
        <f aca="false">[1]425排序!K104</f>
        <v>1</v>
      </c>
      <c r="XQ87" s="2" t="n">
        <f aca="false">[1]425排序!L104</f>
        <v>153492</v>
      </c>
      <c r="XR87" s="2" t="n">
        <f aca="false">[1]425排序!M104</f>
        <v>8175</v>
      </c>
      <c r="XS87" s="2" t="n">
        <f aca="false">[1]425排序!C203</f>
        <v>1804</v>
      </c>
      <c r="XT87" s="2" t="n">
        <f aca="false">[1]425排序!D203</f>
        <v>46</v>
      </c>
      <c r="XU87" s="2" t="n">
        <f aca="false">[1]425排序!E203</f>
        <v>8</v>
      </c>
      <c r="XV87" s="2" t="n">
        <f aca="false">[1]425排序!F203</f>
        <v>1</v>
      </c>
      <c r="XW87" s="2" t="n">
        <f aca="false">[1]425排序!G203</f>
        <v>621</v>
      </c>
      <c r="XX87" s="2" t="n">
        <f aca="false">[1]425排序!H203</f>
        <v>1175</v>
      </c>
      <c r="XY87" s="2" t="n">
        <f aca="false">[1]425排序!I203</f>
        <v>8</v>
      </c>
      <c r="XZ87" s="2" t="n">
        <f aca="false">[1]425排序!J203</f>
        <v>54</v>
      </c>
      <c r="YA87" s="2" t="n">
        <f aca="false">[1]425排序!K203</f>
        <v>0.2</v>
      </c>
      <c r="YB87" s="2" t="n">
        <f aca="false">[1]425排序!L203</f>
        <v>210000</v>
      </c>
      <c r="YC87" s="2" t="n">
        <f aca="false">[1]425排序!M203</f>
        <v>6274</v>
      </c>
      <c r="YZ87" s="2" t="n">
        <f aca="false">[1]425排序!C107</f>
        <v>656</v>
      </c>
      <c r="ZA87" s="2" t="n">
        <f aca="false">[1]425排序!D107</f>
        <v>25</v>
      </c>
      <c r="ZB87" s="2" t="n">
        <f aca="false">[1]425排序!E107</f>
        <v>8</v>
      </c>
      <c r="ZC87" s="2" t="n">
        <f aca="false">[1]425排序!F107</f>
        <v>0</v>
      </c>
      <c r="ZD87" s="2" t="n">
        <f aca="false">[1]425排序!G107</f>
        <v>322</v>
      </c>
      <c r="ZE87" s="2" t="n">
        <f aca="false">[1]425排序!H107</f>
        <v>326</v>
      </c>
      <c r="ZF87" s="2" t="n">
        <f aca="false">[1]425排序!I107</f>
        <v>11</v>
      </c>
      <c r="ZG87" s="2" t="n">
        <f aca="false">[1]425排序!J107</f>
        <v>101</v>
      </c>
      <c r="ZH87" s="2" t="n">
        <f aca="false">[1]425排序!K107</f>
        <v>1</v>
      </c>
      <c r="ZI87" s="2" t="n">
        <f aca="false">[1]425排序!L107</f>
        <v>39615</v>
      </c>
      <c r="ZJ87" s="2" t="n">
        <f aca="false">[1]425排序!M107</f>
        <v>6072</v>
      </c>
      <c r="ZK87" s="2" t="n">
        <f aca="false">[1]425排序!C200</f>
        <v>7647</v>
      </c>
      <c r="ZL87" s="2" t="n">
        <f aca="false">[1]425排序!D200</f>
        <v>477</v>
      </c>
      <c r="ZM87" s="2" t="n">
        <f aca="false">[1]425排序!E200</f>
        <v>193</v>
      </c>
      <c r="ZN87" s="2" t="n">
        <f aca="false">[1]425排序!F200</f>
        <v>6</v>
      </c>
      <c r="ZO87" s="2" t="n">
        <f aca="false">[1]425排序!G200</f>
        <v>601</v>
      </c>
      <c r="ZP87" s="2" t="n">
        <f aca="false">[1]425排序!H200</f>
        <v>6853</v>
      </c>
      <c r="ZQ87" s="2" t="n">
        <f aca="false">[1]425排序!I200</f>
        <v>45</v>
      </c>
      <c r="ZR87" s="2" t="n">
        <f aca="false">[1]425排序!J200</f>
        <v>175</v>
      </c>
      <c r="ZS87" s="2" t="n">
        <f aca="false">[1]425排序!K200</f>
        <v>4</v>
      </c>
      <c r="ZT87" s="2" t="n">
        <f aca="false">[1]425排序!L200</f>
        <v>77752</v>
      </c>
      <c r="ZU87" s="2" t="n">
        <f aca="false">[1]425排序!M200</f>
        <v>1778</v>
      </c>
      <c r="ZV87" s="2" t="n">
        <f aca="false">[1]425排序!C19</f>
        <v>8773</v>
      </c>
      <c r="ZW87" s="2" t="n">
        <f aca="false">[1]425排序!D19</f>
        <v>751</v>
      </c>
      <c r="ZX87" s="2" t="n">
        <f aca="false">[1]425排序!E19</f>
        <v>63</v>
      </c>
      <c r="ZY87" s="2" t="n">
        <f aca="false">[1]425排序!F19</f>
        <v>3</v>
      </c>
      <c r="ZZ87" s="2" t="n">
        <f aca="false">[1]425排序!G19</f>
        <v>1120</v>
      </c>
      <c r="AAA87" s="2" t="n">
        <f aca="false">[1]425排序!H19</f>
        <v>7590</v>
      </c>
      <c r="AAB87" s="2" t="n">
        <f aca="false">[1]425排序!I19</f>
        <v>92</v>
      </c>
      <c r="AAC87" s="2" t="n">
        <f aca="false">[1]425排序!J19</f>
        <v>928</v>
      </c>
      <c r="AAD87" s="2" t="n">
        <f aca="false">[1]425排序!K19</f>
        <v>7</v>
      </c>
      <c r="AAE87" s="2" t="n">
        <f aca="false">[1]425排序!L19</f>
        <v>130824</v>
      </c>
      <c r="AAF87" s="2" t="n">
        <f aca="false">[1]425排序!M19</f>
        <v>13845</v>
      </c>
      <c r="AAG87" s="2" t="n">
        <f aca="false">[1]425排序!C76</f>
        <v>444</v>
      </c>
      <c r="AAH87" s="2" t="n">
        <f aca="false">[1]425排序!D76</f>
        <v>19</v>
      </c>
      <c r="AAI87" s="2" t="n">
        <f aca="false">[1]425排序!E76</f>
        <v>5</v>
      </c>
      <c r="AAJ87" s="2" t="n">
        <f aca="false">[1]425排序!F76</f>
        <v>0</v>
      </c>
      <c r="AAK87" s="2" t="n">
        <f aca="false">[1]425排序!G76</f>
        <v>132</v>
      </c>
      <c r="AAL87" s="2" t="n">
        <f aca="false">[1]425排序!H76</f>
        <v>307</v>
      </c>
      <c r="AAM87" s="2" t="n">
        <f aca="false">[1]425排序!I76</f>
        <v>6</v>
      </c>
      <c r="AAN87" s="2" t="n">
        <f aca="false">[1]425排序!J76</f>
        <v>111</v>
      </c>
      <c r="AAO87" s="2" t="n">
        <f aca="false">[1]425排序!K76</f>
        <v>1</v>
      </c>
      <c r="AAP87" s="2" t="n">
        <f aca="false">[1]425排序!L76</f>
        <v>8375</v>
      </c>
      <c r="AAQ87" s="2" t="n">
        <f aca="false">[1]425排序!M76</f>
        <v>2099</v>
      </c>
      <c r="AAR87" s="2" t="n">
        <f aca="false">[1]425排序!C14</f>
        <v>1592</v>
      </c>
      <c r="AAS87" s="2" t="n">
        <f aca="false">[1]425排序!D14</f>
        <v>44</v>
      </c>
      <c r="AAT87" s="2" t="n">
        <f aca="false">[1]425排序!E14</f>
        <v>21</v>
      </c>
      <c r="AAU87" s="2" t="n">
        <f aca="false">[1]425排序!F14</f>
        <v>1</v>
      </c>
      <c r="AAV87" s="2" t="n">
        <f aca="false">[1]425排序!G14</f>
        <v>1013</v>
      </c>
      <c r="AAW87" s="2" t="n">
        <f aca="false">[1]425排序!H14</f>
        <v>558</v>
      </c>
      <c r="AAX87" s="2" t="n">
        <f aca="false">[1]425排序!I14</f>
        <v>14</v>
      </c>
      <c r="AAY87" s="2" t="n">
        <f aca="false">[1]425排序!J14</f>
        <v>157</v>
      </c>
      <c r="AAZ87" s="2" t="n">
        <f aca="false">[1]425排序!K14</f>
        <v>2</v>
      </c>
      <c r="ABA87" s="2" t="n">
        <f aca="false">[1]425排序!L14</f>
        <v>114410</v>
      </c>
      <c r="ABB87" s="2" t="n">
        <f aca="false">[1]425排序!M14</f>
        <v>11284</v>
      </c>
      <c r="ABC87" s="2" t="n">
        <f aca="false">[1]425排序!C10</f>
        <v>1596</v>
      </c>
      <c r="ABD87" s="2" t="n">
        <f aca="false">[1]425排序!D10</f>
        <v>73</v>
      </c>
      <c r="ABE87" s="2" t="n">
        <f aca="false">[1]425排序!E10</f>
        <v>27</v>
      </c>
      <c r="ABF87" s="2" t="n">
        <f aca="false">[1]425排序!F10</f>
        <v>3</v>
      </c>
      <c r="ABG87" s="2" t="n">
        <f aca="false">[1]425排序!G10</f>
        <v>728</v>
      </c>
      <c r="ABH87" s="2" t="n">
        <f aca="false">[1]425排序!H10</f>
        <v>841</v>
      </c>
      <c r="ABI87" s="2" t="n">
        <f aca="false">[1]425排序!I10</f>
        <v>10</v>
      </c>
      <c r="ABJ87" s="2" t="n">
        <f aca="false">[1]425排序!J10</f>
        <v>539</v>
      </c>
      <c r="ABK87" s="2" t="n">
        <f aca="false">[1]425排序!K10</f>
        <v>9</v>
      </c>
      <c r="ABL87" s="2" t="n">
        <f aca="false">[1]425排序!L10</f>
        <v>16552</v>
      </c>
      <c r="ABM87" s="2" t="n">
        <f aca="false">[1]425排序!M10</f>
        <v>5586</v>
      </c>
      <c r="ABN87" s="2" t="n">
        <f aca="false">[1]425排序!C127</f>
        <v>3110</v>
      </c>
      <c r="ABO87" s="2" t="n">
        <f aca="false">[1]425排序!D127</f>
        <v>184</v>
      </c>
      <c r="ABP87" s="2" t="n">
        <f aca="false">[1]425排序!E127</f>
        <v>84</v>
      </c>
      <c r="ABQ87" s="2" t="n">
        <f aca="false">[1]425排序!F127</f>
        <v>4</v>
      </c>
      <c r="ABR87" s="2" t="n">
        <f aca="false">[1]425排序!G127</f>
        <v>755</v>
      </c>
      <c r="ABS87" s="2" t="n">
        <f aca="false">[1]425排序!H127</f>
        <v>2271</v>
      </c>
      <c r="ABT87" s="2" t="n">
        <f aca="false">[1]425排序!I127</f>
        <v>212</v>
      </c>
      <c r="ABU87" s="2" t="n">
        <f aca="false">[1]425排序!J127</f>
        <v>771</v>
      </c>
      <c r="ABV87" s="2" t="n">
        <f aca="false">[1]425排序!K127</f>
        <v>21</v>
      </c>
      <c r="ABW87" s="2" t="n">
        <f aca="false">[1]425排序!L127</f>
        <v>11763</v>
      </c>
      <c r="ABX87" s="2" t="n">
        <f aca="false">[1]425排序!M127</f>
        <v>2916</v>
      </c>
      <c r="ABY87" s="2" t="n">
        <f aca="false">[1]425排序!C114</f>
        <v>1410</v>
      </c>
      <c r="ABZ87" s="2" t="n">
        <f aca="false">[1]425排序!D114</f>
        <v>12</v>
      </c>
      <c r="ACA87" s="2" t="n">
        <f aca="false">[1]425排序!E114</f>
        <v>40</v>
      </c>
      <c r="ACB87" s="2" t="n">
        <f aca="false">[1]425排序!F114</f>
        <v>0</v>
      </c>
      <c r="ACC87" s="2" t="n">
        <f aca="false">[1]425排序!G114</f>
        <v>430</v>
      </c>
      <c r="ACD87" s="2" t="n">
        <f aca="false">[1]425排序!H114</f>
        <v>940</v>
      </c>
      <c r="ACE87" s="2" t="n">
        <f aca="false">[1]425排序!I114</f>
        <v>17</v>
      </c>
      <c r="ACF87" s="2" t="n">
        <f aca="false">[1]425排序!J114</f>
        <v>518</v>
      </c>
      <c r="ACG87" s="2" t="n">
        <f aca="false">[1]425排序!K114</f>
        <v>15</v>
      </c>
      <c r="ACH87" s="2" t="n">
        <f aca="false">[1]425排序!L114</f>
        <v>90992</v>
      </c>
      <c r="ACI87" s="2" t="n">
        <f aca="false">[1]425排序!M114</f>
        <v>33425</v>
      </c>
      <c r="ACJ87" s="2" t="n">
        <f aca="false">[1]425排序!C64</f>
        <v>1605</v>
      </c>
      <c r="ACK87" s="2" t="n">
        <f aca="false">[1]425排序!D64</f>
        <v>13</v>
      </c>
      <c r="ACL87" s="2" t="n">
        <f aca="false">[1]425排序!E64</f>
        <v>46</v>
      </c>
      <c r="ACM87" s="2" t="n">
        <f aca="false">[1]425排序!F64</f>
        <v>1</v>
      </c>
      <c r="ACN87" s="2" t="n">
        <f aca="false">[1]425排序!G64</f>
        <v>206</v>
      </c>
      <c r="ACO87" s="2" t="n">
        <f aca="false">[1]425排序!H64</f>
        <v>1353</v>
      </c>
      <c r="ACP87" s="2" t="n">
        <f aca="false">[1]425排序!I64</f>
        <v>6</v>
      </c>
      <c r="ACQ87" s="2" t="n">
        <f aca="false">[1]425排序!J64</f>
        <v>1210</v>
      </c>
      <c r="ACR87" s="2" t="n">
        <f aca="false">[1]425排序!K64</f>
        <v>35</v>
      </c>
      <c r="ACS87" s="2" t="n">
        <f aca="false">[1]425排序!L64</f>
        <v>46281</v>
      </c>
      <c r="ACT87" s="2" t="n">
        <f aca="false">[1]425排序!M64</f>
        <v>34889</v>
      </c>
      <c r="ACU87" s="2" t="n">
        <f aca="false">[1]425排序!C109</f>
        <v>784</v>
      </c>
      <c r="ACV87" s="2" t="n">
        <f aca="false">[1]425排序!D109</f>
        <v>6</v>
      </c>
      <c r="ACW87" s="2" t="n">
        <f aca="false">[1]425排序!E109</f>
        <v>12</v>
      </c>
      <c r="ACX87" s="2" t="n">
        <f aca="false">[1]425排序!F109</f>
        <v>1</v>
      </c>
      <c r="ACY87" s="2" t="n">
        <f aca="false">[1]425排序!G109</f>
        <v>267</v>
      </c>
      <c r="ACZ87" s="2" t="n">
        <f aca="false">[1]425排序!H109</f>
        <v>505</v>
      </c>
      <c r="ADA87" s="2" t="n">
        <f aca="false">[1]425排序!I109</f>
        <v>6</v>
      </c>
      <c r="ADB87" s="2" t="n">
        <f aca="false">[1]425排序!J109</f>
        <v>416</v>
      </c>
      <c r="ADC87" s="2" t="n">
        <f aca="false">[1]425排序!K109</f>
        <v>6</v>
      </c>
      <c r="ADD87" s="2" t="n">
        <f aca="false">[1]425排序!L109</f>
        <v>43080</v>
      </c>
      <c r="ADE87" s="2" t="n">
        <f aca="false">[1]425排序!M109</f>
        <v>22840</v>
      </c>
      <c r="ADF87" s="2" t="n">
        <f aca="false">[1]425排序!C52</f>
        <v>7236</v>
      </c>
      <c r="ADG87" s="2" t="n">
        <f aca="false">[1]425排序!D52</f>
        <v>98</v>
      </c>
      <c r="ADH87" s="2" t="n">
        <f aca="false">[1]425排序!E52</f>
        <v>214</v>
      </c>
      <c r="ADI87" s="2" t="n">
        <f aca="false">[1]425排序!F52</f>
        <v>4</v>
      </c>
      <c r="ADJ87" s="2" t="n">
        <f aca="false">[1]425排序!G52</f>
        <v>2371</v>
      </c>
      <c r="ADK87" s="2" t="n">
        <f aca="false">[1]425排序!H52</f>
        <v>4651</v>
      </c>
      <c r="ADL87" s="2" t="n">
        <f aca="false">[1]425排序!I52</f>
        <v>76</v>
      </c>
      <c r="ADM87" s="2" t="n">
        <f aca="false">[1]425排序!J52</f>
        <v>676</v>
      </c>
      <c r="ADN87" s="2" t="n">
        <f aca="false">[1]425排序!K52</f>
        <v>20</v>
      </c>
      <c r="ADO87" s="2" t="n">
        <f aca="false">[1]425排序!L52</f>
        <v>203622</v>
      </c>
      <c r="ADP87" s="2" t="n">
        <f aca="false">[1]425排序!M52</f>
        <v>19014</v>
      </c>
      <c r="ADQ87" s="2" t="n">
        <f aca="false">[1]425排序!C175</f>
        <v>1360</v>
      </c>
      <c r="ADR87" s="2" t="n">
        <f aca="false">[1]425排序!D175</f>
        <v>35</v>
      </c>
      <c r="ADS87" s="2" t="n">
        <f aca="false">[1]425排序!E175</f>
        <v>17</v>
      </c>
      <c r="ADT87" s="2" t="n">
        <f aca="false">[1]425排序!F175</f>
        <v>2</v>
      </c>
      <c r="ADU87" s="2" t="n">
        <f aca="false">[1]425排序!G175</f>
        <v>355</v>
      </c>
      <c r="ADV87" s="2" t="n">
        <f aca="false">[1]425排序!H175</f>
        <v>988</v>
      </c>
      <c r="ADW87" s="2" t="n">
        <f aca="false">[1]425排序!I175</f>
        <v>8</v>
      </c>
      <c r="ADX87" s="2" t="n">
        <f aca="false">[1]425排序!J175</f>
        <v>249</v>
      </c>
      <c r="ADY87" s="2" t="n">
        <f aca="false">[1]425排序!K175</f>
        <v>3</v>
      </c>
      <c r="ADZ87" s="2" t="n">
        <f aca="false">[1]425排序!L175</f>
        <v>61261</v>
      </c>
      <c r="AEA87" s="2" t="n">
        <f aca="false">[1]425排序!M175</f>
        <v>11221</v>
      </c>
      <c r="AEB87" s="2" t="n">
        <f aca="false">[1]425排序!C90</f>
        <v>2383</v>
      </c>
      <c r="AEC87" s="2" t="n">
        <f aca="false">[1]425排序!D90</f>
        <v>99</v>
      </c>
      <c r="AED87" s="2" t="n">
        <f aca="false">[1]425排序!E90</f>
        <v>250</v>
      </c>
      <c r="AEE87" s="2" t="n">
        <f aca="false">[1]425排序!F90</f>
        <v>11</v>
      </c>
      <c r="AEF87" s="2" t="n">
        <f aca="false">[1]425排序!G90</f>
        <v>401</v>
      </c>
      <c r="AEG87" s="2" t="n">
        <f aca="false">[1]425排序!H90</f>
        <v>1732</v>
      </c>
      <c r="AEH87" s="2" t="n">
        <f aca="false">[1]425排序!I90</f>
        <v>61</v>
      </c>
      <c r="AEI87" s="2" t="n">
        <f aca="false">[1]425排序!J90</f>
        <v>247</v>
      </c>
      <c r="AEJ87" s="2" t="n">
        <f aca="false">[1]425排序!K90</f>
        <v>26</v>
      </c>
      <c r="AEK87" s="2" t="n">
        <f aca="false">[1]425排序!L90</f>
        <v>58251</v>
      </c>
      <c r="AEL87" s="2" t="n">
        <f aca="false">[1]425排序!M90</f>
        <v>6030</v>
      </c>
      <c r="AEM87" s="2" t="n">
        <f aca="false">[1]425排序!C176</f>
        <v>1373</v>
      </c>
      <c r="AEN87" s="2" t="n">
        <f aca="false">[1]425排序!D176</f>
        <v>7</v>
      </c>
      <c r="AEO87" s="2" t="n">
        <f aca="false">[1]425排序!E176</f>
        <v>80</v>
      </c>
      <c r="AEP87" s="2" t="n">
        <f aca="false">[1]425排序!F176</f>
        <v>1</v>
      </c>
      <c r="AEQ87" s="2" t="n">
        <f aca="false">[1]425排序!G176</f>
        <v>211</v>
      </c>
      <c r="AER87" s="2" t="n">
        <f aca="false">[1]425排序!H176</f>
        <v>1082</v>
      </c>
      <c r="AES87" s="2" t="n">
        <f aca="false">[1]425排序!I176</f>
        <v>23</v>
      </c>
      <c r="AET87" s="2" t="n">
        <f aca="false">[1]425排序!J176</f>
        <v>660</v>
      </c>
      <c r="AEU87" s="2" t="n">
        <f aca="false">[1]425排序!K176</f>
        <v>38</v>
      </c>
      <c r="AEV87" s="2" t="n">
        <f aca="false">[1]425排序!L176</f>
        <v>45703</v>
      </c>
      <c r="AEW87" s="2" t="n">
        <f aca="false">[1]425排序!M176</f>
        <v>21984</v>
      </c>
      <c r="AEX87" s="2" t="n">
        <f aca="false">[1]425排序!C48</f>
        <v>2009</v>
      </c>
      <c r="AEY87" s="2" t="n">
        <f aca="false">[1]425排序!D48</f>
        <v>28</v>
      </c>
      <c r="AEZ87" s="2" t="n">
        <f aca="false">[1]425排序!E48</f>
        <v>51</v>
      </c>
      <c r="AFA87" s="2" t="n">
        <f aca="false">[1]425排序!F48</f>
        <v>1</v>
      </c>
      <c r="AFB87" s="2" t="n">
        <f aca="false">[1]425排序!G48</f>
        <v>982</v>
      </c>
      <c r="AFC87" s="2" t="n">
        <f aca="false">[1]425排序!H48</f>
        <v>976</v>
      </c>
      <c r="AFD87" s="2" t="n">
        <f aca="false">[1]425排序!I48</f>
        <v>19</v>
      </c>
      <c r="AFE87" s="2" t="n">
        <f aca="false">[1]425排序!J48</f>
        <v>489</v>
      </c>
      <c r="AFF87" s="2" t="n">
        <f aca="false">[1]425排序!K48</f>
        <v>12</v>
      </c>
      <c r="AFG87" s="2" t="n">
        <f aca="false">[1]425排序!L48</f>
        <v>30213</v>
      </c>
      <c r="AFH87" s="2" t="n">
        <f aca="false">[1]425排序!M48</f>
        <v>7360</v>
      </c>
      <c r="AFI87" s="2" t="n">
        <f aca="false">[1]425排序!C26</f>
        <v>1421</v>
      </c>
      <c r="AFJ87" s="2" t="n">
        <f aca="false">[1]425排序!D26</f>
        <v>8</v>
      </c>
      <c r="AFK87" s="2" t="n">
        <f aca="false">[1]425排序!E26</f>
        <v>55</v>
      </c>
      <c r="AFL87" s="2" t="n">
        <f aca="false">[1]425排序!F26</f>
        <v>1</v>
      </c>
      <c r="AFM87" s="2" t="n">
        <f aca="false">[1]425排序!G26</f>
        <v>538</v>
      </c>
      <c r="AFN87" s="2" t="n">
        <f aca="false">[1]425排序!H26</f>
        <v>828</v>
      </c>
      <c r="AFO87" s="2" t="n">
        <f aca="false">[1]425排序!I26</f>
        <v>4</v>
      </c>
      <c r="AFP87" s="2" t="n">
        <f aca="false">[1]425排序!J26</f>
        <v>433</v>
      </c>
      <c r="AFQ87" s="2" t="n">
        <f aca="false">[1]425排序!K26</f>
        <v>17</v>
      </c>
      <c r="AFR87" s="2" t="n">
        <f aca="false">[1]425排序!L26</f>
        <v>21432</v>
      </c>
      <c r="AFS87" s="2" t="n">
        <f aca="false">[1]425排序!M26</f>
        <v>6533</v>
      </c>
      <c r="AFT87" s="2" t="n">
        <f aca="false">[1]425排序!C130</f>
        <v>319</v>
      </c>
      <c r="AFU87" s="2" t="n">
        <f aca="false">[1]425排序!D130</f>
        <v>3</v>
      </c>
      <c r="AFV87" s="2" t="n">
        <f aca="false">[1]425排序!E130</f>
        <v>6</v>
      </c>
      <c r="AFW87" s="2" t="n">
        <f aca="false">[1]425排序!F130</f>
        <v>1</v>
      </c>
      <c r="AFX87" s="2" t="n">
        <f aca="false">[1]425排序!G130</f>
        <v>123</v>
      </c>
      <c r="AFY87" s="2" t="n">
        <f aca="false">[1]425排序!H130</f>
        <v>190</v>
      </c>
      <c r="AFZ87" s="2" t="n">
        <f aca="false">[1]425排序!I130</f>
        <v>7</v>
      </c>
      <c r="AGA87" s="2" t="n">
        <f aca="false">[1]425排序!J130</f>
        <v>508</v>
      </c>
      <c r="AGB87" s="2" t="n">
        <f aca="false">[1]425排序!K130</f>
        <v>10</v>
      </c>
      <c r="AGC87" s="2" t="n">
        <f aca="false">[1]425排序!L130</f>
        <v>5085</v>
      </c>
      <c r="AGD87" s="2" t="n">
        <f aca="false">[1]425排序!M130</f>
        <v>8096</v>
      </c>
      <c r="AGE87" s="2" t="n">
        <f aca="false">[1]425排序!C170</f>
        <v>7483</v>
      </c>
      <c r="AGF87" s="2" t="n">
        <f aca="false">[1]425排序!D170</f>
        <v>207</v>
      </c>
      <c r="AGG87" s="2" t="n">
        <f aca="false">[1]425排序!E170</f>
        <v>144</v>
      </c>
      <c r="AGH87" s="2" t="n">
        <f aca="false">[1]425排序!F170</f>
        <v>5</v>
      </c>
      <c r="AGI87" s="2" t="n">
        <f aca="false">[1]425排序!G170</f>
        <v>1094</v>
      </c>
      <c r="AGJ87" s="2" t="n">
        <f aca="false">[1]425排序!H170</f>
        <v>6245</v>
      </c>
      <c r="AGK87" s="2" t="n">
        <f aca="false">[1]425排序!I170</f>
        <v>96</v>
      </c>
      <c r="AGL87" s="2" t="n">
        <f aca="false">[1]425排序!J170</f>
        <v>856</v>
      </c>
      <c r="AGM87" s="2" t="n">
        <f aca="false">[1]425排序!K170</f>
        <v>16</v>
      </c>
      <c r="AGN87" s="2" t="n">
        <f aca="false">[1]425排序!L170</f>
        <v>54887</v>
      </c>
      <c r="AGO87" s="2" t="n">
        <f aca="false">[1]425排序!M170</f>
        <v>6282</v>
      </c>
      <c r="AGP87" s="2" t="n">
        <f aca="false">[1]425排序!C158</f>
        <v>10417</v>
      </c>
      <c r="AGQ87" s="2" t="n">
        <f aca="false">[1]425排序!D158</f>
        <v>321</v>
      </c>
      <c r="AGR87" s="2" t="n">
        <f aca="false">[1]425排序!E158</f>
        <v>567</v>
      </c>
      <c r="AGS87" s="2" t="n">
        <f aca="false">[1]425排序!F158</f>
        <v>22</v>
      </c>
      <c r="AGT87" s="2" t="n">
        <f aca="false">[1]425排序!G158</f>
        <v>2817</v>
      </c>
      <c r="AGU87" s="2" t="n">
        <f aca="false">[1]425排序!H158</f>
        <v>7033</v>
      </c>
      <c r="AGV87" s="2" t="n">
        <f aca="false">[1]425排序!I158</f>
        <v>241</v>
      </c>
      <c r="AGW87" s="2" t="n">
        <f aca="false">[1]425排序!J158</f>
        <v>541</v>
      </c>
      <c r="AGX87" s="2" t="n">
        <f aca="false">[1]425排序!K158</f>
        <v>29</v>
      </c>
      <c r="AGY87" s="2" t="n">
        <f aca="false">[1]425排序!L158</f>
        <v>121602</v>
      </c>
      <c r="AGZ87" s="2" t="n">
        <f aca="false">[1]425排序!M158</f>
        <v>6321</v>
      </c>
      <c r="AHA87" s="2" t="n">
        <f aca="false">[1]425排序!C31</f>
        <v>1188</v>
      </c>
      <c r="AHB87" s="2" t="n">
        <f aca="false">[1]425排序!D31</f>
        <v>91</v>
      </c>
      <c r="AHC87" s="2" t="n">
        <f aca="false">[1]425排序!E31</f>
        <v>54</v>
      </c>
      <c r="AHD87" s="2" t="n">
        <f aca="false">[1]425排序!F31</f>
        <v>2</v>
      </c>
      <c r="AHE87" s="2" t="n">
        <f aca="false">[1]425排序!G31</f>
        <v>193</v>
      </c>
      <c r="AHF87" s="2" t="n">
        <f aca="false">[1]425排序!H31</f>
        <v>941</v>
      </c>
      <c r="AHG87" s="2" t="n">
        <f aca="false">[1]425排序!I31</f>
        <v>37</v>
      </c>
      <c r="AHH87" s="2" t="n">
        <f aca="false">[1]425排序!J31</f>
        <v>171</v>
      </c>
      <c r="AHI87" s="2" t="n">
        <f aca="false">[1]425排序!K31</f>
        <v>8</v>
      </c>
      <c r="AHJ87" s="2" t="n">
        <f aca="false">[1]425排序!L31</f>
        <v>27000</v>
      </c>
      <c r="AHK87" s="2" t="n">
        <f aca="false">[1]425排序!M31</f>
        <v>3886</v>
      </c>
      <c r="AHL87" s="2" t="n">
        <f aca="false">[1]425排序!C144</f>
        <v>1326</v>
      </c>
      <c r="AHM87" s="2" t="n">
        <f aca="false">[1]425排序!D144</f>
        <v>26</v>
      </c>
      <c r="AHN87" s="2" t="n">
        <f aca="false">[1]425排序!E144</f>
        <v>57</v>
      </c>
      <c r="AHO87" s="2" t="n">
        <f aca="false">[1]425排序!F144</f>
        <v>1</v>
      </c>
      <c r="AHP87" s="2" t="n">
        <f aca="false">[1]425排序!G144</f>
        <v>337</v>
      </c>
      <c r="AHQ87" s="2" t="n">
        <f aca="false">[1]425排序!H144</f>
        <v>932</v>
      </c>
      <c r="AHR87" s="2" t="n">
        <f aca="false">[1]425排序!I144</f>
        <v>14</v>
      </c>
      <c r="AHS87" s="2" t="n">
        <f aca="false">[1]425排序!J144</f>
        <v>636</v>
      </c>
      <c r="AHT87" s="2" t="n">
        <f aca="false">[1]425排序!K144</f>
        <v>27</v>
      </c>
      <c r="AHU87" s="2" t="n">
        <f aca="false">[1]425排序!L144</f>
        <v>13649</v>
      </c>
      <c r="AHV87" s="2" t="n">
        <f aca="false">[1]425排序!M144</f>
        <v>6551</v>
      </c>
      <c r="AHW87" s="2" t="n">
        <f aca="false">[1]425排序!C3</f>
        <v>678</v>
      </c>
      <c r="AHX87" s="2" t="n">
        <f aca="false">[1]425排序!D3</f>
        <v>15</v>
      </c>
      <c r="AHY87" s="2" t="n">
        <f aca="false">[1]425排序!E3</f>
        <v>27</v>
      </c>
      <c r="AHZ87" s="2" t="n">
        <f aca="false">[1]425排序!F3</f>
        <v>0</v>
      </c>
      <c r="AIA87" s="2" t="n">
        <f aca="false">[1]425排序!G3</f>
        <v>394</v>
      </c>
      <c r="AIB87" s="2" t="n">
        <f aca="false">[1]425排序!H3</f>
        <v>257</v>
      </c>
      <c r="AIC87" s="2" t="n">
        <f aca="false">[1]425排序!I3</f>
        <v>4</v>
      </c>
      <c r="AID87" s="2" t="n">
        <f aca="false">[1]425排序!J3</f>
        <v>236</v>
      </c>
      <c r="AIE87" s="2" t="n">
        <f aca="false">[1]425排序!K3</f>
        <v>9</v>
      </c>
      <c r="AIF87" s="2" t="n">
        <f aca="false">[1]425排序!L3</f>
        <v>6509</v>
      </c>
      <c r="AIG87" s="2" t="n">
        <f aca="false">[1]425排序!M3</f>
        <v>2262</v>
      </c>
      <c r="AIH87" s="2" t="n">
        <f aca="false">[1]425排序!C37</f>
        <v>43552</v>
      </c>
      <c r="AII87" s="2" t="n">
        <f aca="false">[1]425排序!D37</f>
        <v>1761</v>
      </c>
      <c r="AIJ87" s="2" t="n">
        <f aca="false">[1]425排序!E37</f>
        <v>2294</v>
      </c>
      <c r="AIK87" s="2" t="n">
        <f aca="false">[1]425排序!F37</f>
        <v>153</v>
      </c>
      <c r="AIL87" s="2" t="n">
        <f aca="false">[1]425排序!G37</f>
        <v>15469</v>
      </c>
      <c r="AIM87" s="2" t="n">
        <f aca="false">[1]425排序!H37</f>
        <v>25789</v>
      </c>
      <c r="AIN87" s="2" t="n">
        <f aca="false">[1]425排序!I37</f>
        <v>557</v>
      </c>
      <c r="AIO87" s="2" t="n">
        <f aca="false">[1]425排序!J37</f>
        <v>1154</v>
      </c>
      <c r="AIP87" s="2" t="n">
        <f aca="false">[1]425排序!K37</f>
        <v>61</v>
      </c>
      <c r="AIQ87" s="2" t="n">
        <f aca="false">[1]425排序!L37</f>
        <v>643398</v>
      </c>
      <c r="AIR87" s="2" t="n">
        <f aca="false">[1]425排序!M37</f>
        <v>17047</v>
      </c>
      <c r="AIS87" s="2" t="n">
        <f aca="false">[1]425排序!C28</f>
        <v>52995</v>
      </c>
      <c r="AIT87" s="2" t="n">
        <f aca="false">[1]425排序!D28</f>
        <v>3503</v>
      </c>
      <c r="AIU87" s="2" t="n">
        <f aca="false">[1]425排序!E28</f>
        <v>3670</v>
      </c>
      <c r="AIV87" s="2" t="n">
        <f aca="false">[1]425排序!F28</f>
        <v>357</v>
      </c>
      <c r="AIW87" s="2" t="n">
        <f aca="false">[1]425排序!G28</f>
        <v>26573</v>
      </c>
      <c r="AIX87" s="2" t="n">
        <f aca="false">[1]425排序!H28</f>
        <v>22752</v>
      </c>
      <c r="AIY87" s="2" t="n">
        <f aca="false">[1]425排序!I28</f>
        <v>8318</v>
      </c>
      <c r="AIZ87" s="2" t="n">
        <f aca="false">[1]425排序!J28</f>
        <v>249</v>
      </c>
      <c r="AJA87" s="2" t="n">
        <f aca="false">[1]425排序!K28</f>
        <v>17</v>
      </c>
      <c r="AJB87" s="2" t="n">
        <f aca="false">[1]425排序!L28</f>
        <v>291922</v>
      </c>
      <c r="AJC87" s="2" t="n">
        <f aca="false">[1]425排序!M28</f>
        <v>1373</v>
      </c>
      <c r="AJD87" s="2" t="n">
        <f aca="false">[1]425排序!C155</f>
        <v>22797</v>
      </c>
      <c r="AJE87" s="2" t="n">
        <f aca="false">[1]425排序!D155</f>
        <v>444</v>
      </c>
      <c r="AJF87" s="2" t="n">
        <f aca="false">[1]425排序!E155</f>
        <v>854</v>
      </c>
      <c r="AJG87" s="2" t="n">
        <f aca="false">[1]425排序!F155</f>
        <v>34</v>
      </c>
      <c r="AJH87" s="2" t="n">
        <f aca="false">[1]425排序!G155</f>
        <v>1228</v>
      </c>
      <c r="AJI87" s="2" t="n">
        <f aca="false">[1]425排序!H155</f>
        <v>20715</v>
      </c>
      <c r="AJJ87" s="2" t="n">
        <f aca="false">[1]425排序!I155</f>
        <v>188</v>
      </c>
      <c r="AJK87" s="2" t="n">
        <f aca="false">[1]425排序!J155</f>
        <v>2236</v>
      </c>
      <c r="AJL87" s="2" t="n">
        <f aca="false">[1]425排序!K155</f>
        <v>84</v>
      </c>
      <c r="AJM87" s="2" t="n">
        <f aca="false">[1]425排序!L155</f>
        <v>315758</v>
      </c>
      <c r="AJN87" s="2" t="n">
        <f aca="false">[1]425排序!M155</f>
        <v>30967</v>
      </c>
      <c r="AJO87" s="2" t="n">
        <f aca="false">[1]425排序!C12</f>
        <v>6675</v>
      </c>
      <c r="AJP87" s="2" t="n">
        <f aca="false">[1]425排序!D12</f>
        <v>14</v>
      </c>
      <c r="AJQ87" s="2" t="n">
        <f aca="false">[1]425排序!E12</f>
        <v>79</v>
      </c>
      <c r="AJR87" s="2" t="n">
        <f aca="false">[1]425排序!F12</f>
        <v>4</v>
      </c>
      <c r="AJS87" s="2" t="n">
        <f aca="false">[1]425排序!G12</f>
        <v>5136</v>
      </c>
      <c r="AJT87" s="2" t="n">
        <f aca="false">[1]425排序!H12</f>
        <v>1460</v>
      </c>
      <c r="AJU87" s="2" t="n">
        <f aca="false">[1]425排序!I12</f>
        <v>43</v>
      </c>
      <c r="AJV87" s="2" t="n">
        <f aca="false">[1]425排序!J12</f>
        <v>262</v>
      </c>
      <c r="AJW87" s="2" t="n">
        <f aca="false">[1]425排序!K12</f>
        <v>3</v>
      </c>
      <c r="AJX87" s="2" t="n">
        <f aca="false">[1]425排序!L12</f>
        <v>482371</v>
      </c>
      <c r="AJY87" s="2" t="n">
        <f aca="false">[1]425排序!M12</f>
        <v>18917</v>
      </c>
      <c r="AJZ87" s="2" t="n">
        <f aca="false">[1]425排序!C96</f>
        <v>18184</v>
      </c>
      <c r="AKA87" s="2" t="n">
        <f aca="false">[1]425排序!D96</f>
        <v>577</v>
      </c>
      <c r="AKB87" s="2" t="n">
        <f aca="false">[1]425排序!E96</f>
        <v>1014</v>
      </c>
      <c r="AKC87" s="2" t="n">
        <f aca="false">[1]425排序!F96</f>
        <v>220</v>
      </c>
      <c r="AKD87" s="2" t="n">
        <f aca="false">[1]425排序!G96</f>
        <v>9233</v>
      </c>
      <c r="AKE87" s="2" t="n">
        <f aca="false">[1]425排序!H96</f>
        <v>7937</v>
      </c>
      <c r="AKF87" s="2" t="n">
        <f aca="false">[1]425排序!I96</f>
        <v>142</v>
      </c>
      <c r="AKG87" s="2" t="n">
        <f aca="false">[1]425排序!J96</f>
        <v>3683</v>
      </c>
      <c r="AKH87" s="2" t="n">
        <f aca="false">[1]425排序!K96</f>
        <v>205</v>
      </c>
      <c r="AKI87" s="2" t="n">
        <f aca="false">[1]425排序!L96</f>
        <v>111584</v>
      </c>
      <c r="AKJ87" s="2" t="n">
        <f aca="false">[1]425排序!M96</f>
        <v>22598</v>
      </c>
      <c r="AKK87" s="2" t="n">
        <f aca="false">[1]425排序!C59</f>
        <v>22719</v>
      </c>
      <c r="AKL87" s="2" t="n">
        <f aca="false">[1]425排序!D59</f>
        <v>11536</v>
      </c>
      <c r="AKM87" s="2" t="n">
        <f aca="false">[1]425排序!E59</f>
        <v>576</v>
      </c>
      <c r="AKN87" s="2" t="n">
        <f aca="false">[1]425排序!F59</f>
        <v>16</v>
      </c>
      <c r="AKO87" s="2" t="n">
        <f aca="false">[1]425排序!G59</f>
        <v>1366</v>
      </c>
      <c r="AKP87" s="2" t="n">
        <f aca="false">[1]425排序!H59</f>
        <v>20777</v>
      </c>
      <c r="AKQ87" s="2" t="n">
        <f aca="false">[1]425排序!I59</f>
        <v>127</v>
      </c>
      <c r="AKR87" s="2" t="n">
        <f aca="false">[1]425排序!J59</f>
        <v>1288</v>
      </c>
      <c r="AKS87" s="2" t="n">
        <f aca="false">[1]425排序!K59</f>
        <v>33</v>
      </c>
      <c r="AKT87" s="2" t="n">
        <f aca="false">[1]425排序!L59</f>
        <v>56513</v>
      </c>
      <c r="AKU87" s="2" t="n">
        <f aca="false">[1]425排序!M59</f>
        <v>3203</v>
      </c>
      <c r="AKV87" s="2" t="n">
        <f aca="false">[1]425排序!C115</f>
        <v>3695</v>
      </c>
      <c r="AKW87" s="2" t="n">
        <f aca="false">[1]425排序!D115</f>
        <v>30</v>
      </c>
      <c r="AKX87" s="2" t="n">
        <f aca="false">[1]425排序!E115</f>
        <v>85</v>
      </c>
      <c r="AKY87" s="2" t="n">
        <f aca="false">[1]425排序!F115</f>
        <v>2</v>
      </c>
      <c r="AKZ87" s="2" t="n">
        <f aca="false">[1]425排序!G115</f>
        <v>3007</v>
      </c>
      <c r="ALA87" s="2" t="n">
        <f aca="false">[1]425排序!H115</f>
        <v>603</v>
      </c>
      <c r="ALB87" s="2" t="n">
        <f aca="false">[1]425排序!I115</f>
        <v>25</v>
      </c>
      <c r="ALC87" s="2" t="n">
        <f aca="false">[1]425排序!J115</f>
        <v>5903</v>
      </c>
      <c r="ALD87" s="2" t="n">
        <f aca="false">[1]425排序!K115</f>
        <v>136</v>
      </c>
      <c r="ALE87" s="2" t="n">
        <f aca="false">[1]425排序!L115</f>
        <v>37782</v>
      </c>
      <c r="ALF87" s="2" t="n">
        <f aca="false">[1]425排序!M115</f>
        <v>60357</v>
      </c>
      <c r="ALG87" s="2" t="n">
        <f aca="false">[1]425排序!C126</f>
        <v>11633</v>
      </c>
      <c r="ALH87" s="2" t="n">
        <f aca="false">[1]425排序!D126</f>
        <v>1089</v>
      </c>
      <c r="ALI87" s="2" t="n">
        <f aca="false">[1]425排序!E126</f>
        <v>1069</v>
      </c>
      <c r="ALJ87" s="2" t="n">
        <f aca="false">[1]425排序!F126</f>
        <v>99</v>
      </c>
      <c r="ALK87" s="2" t="n">
        <f aca="false">[1]425排序!G126</f>
        <v>2627</v>
      </c>
      <c r="ALL87" s="2" t="n">
        <f aca="false">[1]425排序!H126</f>
        <v>7937</v>
      </c>
      <c r="ALM87" s="2" t="n">
        <f aca="false">[1]425排序!I126</f>
        <v>378</v>
      </c>
      <c r="ALN87" s="2" t="n">
        <f aca="false">[1]425排序!J126</f>
        <v>90</v>
      </c>
      <c r="ALO87" s="2" t="n">
        <f aca="false">[1]425排序!K126</f>
        <v>8</v>
      </c>
      <c r="ALP87" s="2" t="n">
        <f aca="false">[1]425排序!L126</f>
        <v>51297</v>
      </c>
      <c r="ALQ87" s="2" t="n">
        <f aca="false">[1]425排序!M126</f>
        <v>398</v>
      </c>
      <c r="ALR87" s="2" t="n">
        <f aca="false">[1]425排序!C70</f>
        <v>4395</v>
      </c>
      <c r="ALS87" s="2" t="n">
        <f aca="false">[1]425排序!D70</f>
        <v>111</v>
      </c>
      <c r="ALT87" s="2" t="n">
        <f aca="false">[1]425排序!E70</f>
        <v>177</v>
      </c>
      <c r="ALU87" s="2" t="n">
        <f aca="false">[1]425排序!F70</f>
        <v>5</v>
      </c>
      <c r="ALV87" s="2" t="n">
        <f aca="false">[1]425排序!G70</f>
        <v>2500</v>
      </c>
      <c r="ALW87" s="2" t="n">
        <f aca="false">[1]425排序!H70</f>
        <v>1718</v>
      </c>
      <c r="ALX87" s="2" t="n">
        <f aca="false">[1]425排序!I70</f>
        <v>61</v>
      </c>
      <c r="ALY87" s="2" t="n">
        <f aca="false">[1]425排序!J70</f>
        <v>793</v>
      </c>
      <c r="ALZ87" s="2" t="n">
        <f aca="false">[1]425排序!K70</f>
        <v>32</v>
      </c>
      <c r="AMA87" s="2" t="n">
        <f aca="false">[1]425排序!L70</f>
        <v>74500</v>
      </c>
      <c r="AMB87" s="2" t="n">
        <f aca="false">[1]425排序!M70</f>
        <v>13446</v>
      </c>
      <c r="AMC87" s="2" t="n">
        <f aca="false">[1]425排序!C149</f>
        <v>5166</v>
      </c>
      <c r="AMD87" s="2" t="n">
        <f aca="false">[1]425排序!D149</f>
        <v>174</v>
      </c>
      <c r="AME87" s="2" t="n">
        <f aca="false">[1]425排序!E149</f>
        <v>146</v>
      </c>
      <c r="AMF87" s="2" t="n">
        <f aca="false">[1]425排序!F149</f>
        <v>2</v>
      </c>
      <c r="AMG87" s="2" t="n">
        <f aca="false">[1]425排序!G149</f>
        <v>271</v>
      </c>
      <c r="AMH87" s="2" t="n">
        <f aca="false">[1]425排序!H149</f>
        <v>4749</v>
      </c>
      <c r="AMI87" s="2" t="n">
        <f aca="false">[1]425排序!I149</f>
        <v>86</v>
      </c>
      <c r="AMJ87" s="2" t="n">
        <f aca="false">[1]425排序!J149</f>
        <v>1197</v>
      </c>
    </row>
    <row r="88" customFormat="false" ht="15.25" hidden="false" customHeight="false" outlineLevel="0" collapsed="false">
      <c r="A88" s="82" t="n">
        <v>43947</v>
      </c>
      <c r="B88" s="7" t="n">
        <f aca="false">[1]426排序!C1</f>
        <v>2912046</v>
      </c>
      <c r="C88" s="6" t="n">
        <f aca="false">(B88-B87)</f>
        <v>93870</v>
      </c>
      <c r="D88" s="7" t="n">
        <f aca="false">[1]426排序!E1</f>
        <v>202936</v>
      </c>
      <c r="E88" s="6" t="n">
        <f aca="false">(D88-D87)</f>
        <v>6361</v>
      </c>
      <c r="F88" s="7"/>
      <c r="G88" s="7"/>
      <c r="H88" s="7"/>
      <c r="J88" s="2" t="n">
        <f aca="false">[1]426排序!C1-[1]426排序!C44</f>
        <v>2827718</v>
      </c>
      <c r="K88" s="71" t="n">
        <f aca="false">J88-J87</f>
        <v>93855</v>
      </c>
      <c r="L88" s="2" t="n">
        <f aca="false">[1]426排序!E1-[1]426排序!E44</f>
        <v>198294</v>
      </c>
      <c r="M88" s="71" t="n">
        <f aca="false">L88-L87</f>
        <v>6361</v>
      </c>
      <c r="N88" s="123" t="n">
        <f aca="false">[1]426排序!C161</f>
        <v>10718</v>
      </c>
      <c r="O88" s="123" t="n">
        <f aca="false">[1]426排序!D161</f>
        <v>10</v>
      </c>
      <c r="P88" s="123" t="n">
        <f aca="false">[1]426排序!E161</f>
        <v>240</v>
      </c>
      <c r="Q88" s="123" t="n">
        <f aca="false">[1]426排序!F161</f>
        <v>0</v>
      </c>
      <c r="R88" s="123" t="n">
        <f aca="false">[1]426排序!G161</f>
        <v>8635</v>
      </c>
      <c r="S88" s="123" t="n">
        <f aca="false">[1]426排序!H161</f>
        <v>1843</v>
      </c>
      <c r="T88" s="123" t="n">
        <f aca="false">[1]426排序!I161</f>
        <v>55</v>
      </c>
      <c r="U88" s="123" t="n">
        <f aca="false">[1]426排序!J161</f>
        <v>209</v>
      </c>
      <c r="V88" s="123" t="n">
        <f aca="false">[1]426排序!K161</f>
        <v>5</v>
      </c>
      <c r="W88" s="123" t="n">
        <f aca="false">[1]426排序!L161</f>
        <v>595161</v>
      </c>
      <c r="X88" s="123" t="n">
        <f aca="false">[1]426排序!M161</f>
        <v>11609</v>
      </c>
      <c r="Y88" s="12" t="n">
        <f aca="false">[1]426排序!C99</f>
        <v>195351</v>
      </c>
      <c r="Z88" s="12" t="n">
        <f aca="false">[1]426排序!D99</f>
        <v>2357</v>
      </c>
      <c r="AA88" s="12" t="n">
        <f aca="false">[1]426排序!E99</f>
        <v>26384</v>
      </c>
      <c r="AB88" s="12" t="n">
        <f aca="false">[1]426排序!F99</f>
        <v>415</v>
      </c>
      <c r="AC88" s="12" t="n">
        <f aca="false">[1]426排序!G99</f>
        <v>63120</v>
      </c>
      <c r="AD88" s="12" t="n">
        <f aca="false">[1]426排序!H99</f>
        <v>105847</v>
      </c>
      <c r="AE88" s="12" t="n">
        <f aca="false">[1]426排序!I99</f>
        <v>2102</v>
      </c>
      <c r="AF88" s="12" t="n">
        <f aca="false">[1]426排序!J99</f>
        <v>3231</v>
      </c>
      <c r="AG88" s="12" t="n">
        <f aca="false">[1]426排序!K99</f>
        <v>436</v>
      </c>
      <c r="AH88" s="12" t="n">
        <f aca="false">[1]426排序!L99</f>
        <v>1707743</v>
      </c>
      <c r="AI88" s="12" t="n">
        <f aca="false">[1]426排序!M99</f>
        <v>28245</v>
      </c>
      <c r="AJ88" s="12" t="n">
        <f aca="false">[1]426排序!C94</f>
        <v>89328</v>
      </c>
      <c r="AK88" s="126" t="n">
        <f aca="false">[1]426排序!D94</f>
        <v>1134</v>
      </c>
      <c r="AL88" s="126" t="n">
        <f aca="false">[1]426排序!E94</f>
        <v>5650</v>
      </c>
      <c r="AM88" s="126" t="n">
        <f aca="false">[1]426排序!F94</f>
        <v>76</v>
      </c>
      <c r="AN88" s="126" t="n">
        <f aca="false">[1]426排序!G94</f>
        <v>68193</v>
      </c>
      <c r="AO88" s="126" t="n">
        <f aca="false">[1]426排序!H94</f>
        <v>15485</v>
      </c>
      <c r="AP88" s="126" t="n">
        <f aca="false">[1]426排序!I94</f>
        <v>3096</v>
      </c>
      <c r="AQ88" s="126" t="n">
        <f aca="false">[1]426排序!J94</f>
        <v>1064</v>
      </c>
      <c r="AR88" s="126" t="n">
        <f aca="false">[1]426排序!K94</f>
        <v>67</v>
      </c>
      <c r="AS88" s="126" t="n">
        <f aca="false">[1]426排序!L94</f>
        <v>410075</v>
      </c>
      <c r="AT88" s="126" t="n">
        <f aca="false">[1]426排序!M94</f>
        <v>4882</v>
      </c>
      <c r="AU88" s="122" t="n">
        <f aca="false">[1]426排序!C71</f>
        <v>161488</v>
      </c>
      <c r="AV88" s="122" t="n">
        <f aca="false">[1]426排序!D71</f>
        <v>1660</v>
      </c>
      <c r="AW88" s="122" t="n">
        <f aca="false">[1]426排序!E71</f>
        <v>22614</v>
      </c>
      <c r="AX88" s="122" t="n">
        <f aca="false">[1]426排序!F71</f>
        <v>369</v>
      </c>
      <c r="AY88" s="122" t="n">
        <f aca="false">[1]426排序!G71</f>
        <v>44594</v>
      </c>
      <c r="AZ88" s="122" t="n">
        <f aca="false">[1]426排序!H71</f>
        <v>94280</v>
      </c>
      <c r="BA88" s="122" t="n">
        <f aca="false">[1]426排序!I71</f>
        <v>4725</v>
      </c>
      <c r="BB88" s="122" t="n">
        <f aca="false">[1]426排序!J71</f>
        <v>2474</v>
      </c>
      <c r="BC88" s="122" t="n">
        <f aca="false">[1]426排序!K71</f>
        <v>346</v>
      </c>
      <c r="BD88" s="122" t="n">
        <f aca="false">[1]426排序!L71</f>
        <v>463662</v>
      </c>
      <c r="BE88" s="122" t="n">
        <f aca="false">[1]426排序!M71</f>
        <v>7103</v>
      </c>
      <c r="BF88" s="12" t="n">
        <f aca="false">[1]426排序!C77</f>
        <v>156126</v>
      </c>
      <c r="BG88" s="12" t="n">
        <f aca="false">[1]426排序!D77</f>
        <v>1581</v>
      </c>
      <c r="BH88" s="12" t="n">
        <f aca="false">[1]426排序!E77</f>
        <v>5846</v>
      </c>
      <c r="BI88" s="12" t="n">
        <f aca="false">[1]426排序!F77</f>
        <v>123</v>
      </c>
      <c r="BJ88" s="12" t="n">
        <f aca="false">[1]426排序!G77</f>
        <v>109800</v>
      </c>
      <c r="BK88" s="12" t="n">
        <f aca="false">[1]426排序!H77</f>
        <v>40480</v>
      </c>
      <c r="BL88" s="12" t="n">
        <f aca="false">[1]426排序!I77</f>
        <v>2908</v>
      </c>
      <c r="BM88" s="12" t="n">
        <f aca="false">[1]426排序!J77</f>
        <v>1863</v>
      </c>
      <c r="BN88" s="12" t="n">
        <f aca="false">[1]426排序!K77</f>
        <v>70</v>
      </c>
      <c r="BO88" s="12" t="n">
        <f aca="false">[1]426排序!L77</f>
        <v>2072669</v>
      </c>
      <c r="BP88" s="12" t="n">
        <f aca="false">[1]426排序!M77</f>
        <v>24738</v>
      </c>
      <c r="BQ88" s="12" t="n">
        <f aca="false">[1]426排序!C180</f>
        <v>223759</v>
      </c>
      <c r="BR88" s="12" t="n">
        <f aca="false">[1]426排序!D180</f>
        <v>3995</v>
      </c>
      <c r="BS88" s="12" t="n">
        <f aca="false">[1]426排序!E180</f>
        <v>22902</v>
      </c>
      <c r="BT88" s="12" t="n">
        <f aca="false">[1]426排序!F180</f>
        <v>378</v>
      </c>
      <c r="BU88" s="12" t="n">
        <f aca="false">[1]426排序!G180</f>
        <v>95708</v>
      </c>
      <c r="BV88" s="12" t="n">
        <f aca="false">[1]426排序!H180</f>
        <v>105149</v>
      </c>
      <c r="BW88" s="12" t="n">
        <f aca="false">[1]426排序!I180</f>
        <v>7705</v>
      </c>
      <c r="BX88" s="12" t="n">
        <f aca="false">[1]426排序!J180</f>
        <v>4786</v>
      </c>
      <c r="BY88" s="12" t="n">
        <f aca="false">[1]426排序!K180</f>
        <v>490</v>
      </c>
      <c r="BZ88" s="12" t="n">
        <f aca="false">[1]426排序!L180</f>
        <v>930230</v>
      </c>
      <c r="CA88" s="12" t="n">
        <f aca="false">[1]426排序!M180</f>
        <v>19896</v>
      </c>
      <c r="CB88" s="12" t="n">
        <f aca="false">[1]426排序!C102</f>
        <v>12829</v>
      </c>
      <c r="CC88" s="12" t="n">
        <f aca="false">[1]426排序!D102</f>
        <v>461</v>
      </c>
      <c r="CD88" s="12" t="n">
        <f aca="false">[1]426排序!E102</f>
        <v>345</v>
      </c>
      <c r="CE88" s="12" t="n">
        <f aca="false">[1]426排序!F102</f>
        <v>17</v>
      </c>
      <c r="CF88" s="12" t="n">
        <f aca="false">[1]426排序!G102</f>
        <v>1530</v>
      </c>
      <c r="CG88" s="12" t="n">
        <f aca="false">[1]426排序!H102</f>
        <v>10954</v>
      </c>
      <c r="CH88" s="12" t="n">
        <f aca="false">[1]426排序!I102</f>
        <v>263</v>
      </c>
      <c r="CI88" s="12" t="n">
        <f aca="false">[1]426排序!J102</f>
        <v>101</v>
      </c>
      <c r="CJ88" s="12" t="n">
        <f aca="false">[1]426排序!K102</f>
        <v>3</v>
      </c>
      <c r="CK88" s="12" t="n">
        <f aca="false">[1]426排序!L102</f>
        <v>141600</v>
      </c>
      <c r="CL88" s="12" t="n">
        <f aca="false">[1]426排序!M102</f>
        <v>1120</v>
      </c>
      <c r="CM88" s="12" t="n">
        <f aca="false">[1]426排序!C202</f>
        <v>955488</v>
      </c>
      <c r="CN88" s="12" t="n">
        <f aca="false">[1]426排序!D202</f>
        <v>39140</v>
      </c>
      <c r="CO88" s="12" t="n">
        <f aca="false">[1]426排序!E202</f>
        <v>54120</v>
      </c>
      <c r="CP88" s="12" t="n">
        <f aca="false">[1]426排序!F202</f>
        <v>2378</v>
      </c>
      <c r="CQ88" s="12" t="n">
        <f aca="false">[1]426排序!G202</f>
        <v>116167</v>
      </c>
      <c r="CR88" s="12" t="n">
        <f aca="false">[1]426排序!H202</f>
        <v>785201</v>
      </c>
      <c r="CS88" s="12" t="n">
        <f aca="false">[1]426排序!I202</f>
        <v>15110</v>
      </c>
      <c r="CT88" s="12" t="n">
        <f aca="false">[1]426排序!J202</f>
        <v>2887</v>
      </c>
      <c r="CU88" s="12" t="n">
        <f aca="false">[1]426排序!K202</f>
        <v>164</v>
      </c>
      <c r="CV88" s="12" t="n">
        <f aca="false">[1]426排序!L202</f>
        <v>5258504</v>
      </c>
      <c r="CW88" s="12" t="n">
        <f aca="false">[1]426排序!M202</f>
        <v>15887</v>
      </c>
      <c r="CX88" s="12" t="n">
        <f aca="false">[1]426排序!C187</f>
        <v>28894</v>
      </c>
      <c r="CY88" s="12" t="n">
        <f aca="false">[1]426排序!D187</f>
        <v>217</v>
      </c>
      <c r="CZ88" s="12" t="n">
        <f aca="false">[1]426排序!E187</f>
        <v>1599</v>
      </c>
      <c r="DA88" s="12" t="n">
        <f aca="false">[1]426排序!F187</f>
        <v>10</v>
      </c>
      <c r="DB88" s="12" t="n">
        <f aca="false">[1]426排序!G187</f>
        <v>21300</v>
      </c>
      <c r="DC88" s="12" t="n">
        <f aca="false">[1]426排序!H187</f>
        <v>5995</v>
      </c>
      <c r="DD88" s="12" t="n">
        <f aca="false">[1]426排序!I187</f>
        <v>204</v>
      </c>
      <c r="DE88" s="12" t="n">
        <f aca="false">[1]426排序!J187</f>
        <v>3339</v>
      </c>
      <c r="DF88" s="12" t="n">
        <f aca="false">[1]426排序!K187</f>
        <v>185</v>
      </c>
      <c r="DG88" s="12" t="n">
        <f aca="false">[1]426排序!L187</f>
        <v>245300</v>
      </c>
      <c r="DH88" s="12" t="n">
        <f aca="false">[1]426排序!M187</f>
        <v>28343</v>
      </c>
      <c r="DI88" s="12" t="n">
        <f aca="false">[1]426排序!C199</f>
        <v>148377</v>
      </c>
      <c r="DJ88" s="12" t="n">
        <f aca="false">[1]426排序!D199</f>
        <v>4913</v>
      </c>
      <c r="DK88" s="12" t="n">
        <f aca="false">[1]426排序!E199</f>
        <v>20319</v>
      </c>
      <c r="DL88" s="12" t="n">
        <f aca="false">[1]426排序!F199</f>
        <v>813</v>
      </c>
      <c r="DM88" s="12" t="str">
        <f aca="false">[1]426排序!G199</f>
        <v>N/A</v>
      </c>
      <c r="DN88" s="12" t="n">
        <f aca="false">[1]426排序!H199</f>
        <v>127714</v>
      </c>
      <c r="DO88" s="12" t="n">
        <f aca="false">[1]426排序!I199</f>
        <v>1559</v>
      </c>
      <c r="DP88" s="12" t="n">
        <f aca="false">[1]426排序!J199</f>
        <v>2186</v>
      </c>
      <c r="DQ88" s="12" t="n">
        <f aca="false">[1]426排序!K199</f>
        <v>299</v>
      </c>
      <c r="DR88" s="12" t="n">
        <f aca="false">[1]426排序!L199</f>
        <v>640792</v>
      </c>
      <c r="DS88" s="12" t="n">
        <f aca="false">[1]426排序!M199</f>
        <v>9439</v>
      </c>
      <c r="DT88" s="12" t="n">
        <f aca="false">[1]426排序!C186</f>
        <v>18177</v>
      </c>
      <c r="DU88" s="12" t="n">
        <f aca="false">[1]426排序!D186</f>
        <v>610</v>
      </c>
      <c r="DV88" s="12" t="n">
        <f aca="false">[1]426排序!E186</f>
        <v>2192</v>
      </c>
      <c r="DW88" s="12" t="n">
        <f aca="false">[1]426排序!F186</f>
        <v>40</v>
      </c>
      <c r="DX88" s="12" t="n">
        <f aca="false">[1]426排序!G186</f>
        <v>1005</v>
      </c>
      <c r="DY88" s="12" t="n">
        <f aca="false">[1]426排序!H186</f>
        <v>14980</v>
      </c>
      <c r="DZ88" s="12" t="n">
        <f aca="false">[1]426排序!I186</f>
        <v>547</v>
      </c>
      <c r="EA88" s="12" t="n">
        <f aca="false">[1]426排序!J186</f>
        <v>1800</v>
      </c>
      <c r="EB88" s="12" t="n">
        <f aca="false">[1]426排序!K186</f>
        <v>217</v>
      </c>
      <c r="EC88" s="12" t="n">
        <f aca="false">[1]426排序!L186</f>
        <v>94500</v>
      </c>
      <c r="ED88" s="12" t="n">
        <f aca="false">[1]426排序!M186</f>
        <v>9357</v>
      </c>
      <c r="EE88" s="12" t="n">
        <f aca="false">[1]426排序!C138</f>
        <v>37190</v>
      </c>
      <c r="EF88" s="12" t="n">
        <f aca="false">[1]426排序!D138</f>
        <v>655</v>
      </c>
      <c r="EG88" s="12" t="n">
        <f aca="false">[1]426排序!E138</f>
        <v>4409</v>
      </c>
      <c r="EH88" s="12" t="n">
        <f aca="false">[1]426排序!F138</f>
        <v>120</v>
      </c>
      <c r="EI88" s="12" t="str">
        <f aca="false">[1]426排序!G138</f>
        <v>N/A</v>
      </c>
      <c r="EJ88" s="12" t="n">
        <f aca="false">[1]426排序!H138</f>
        <v>32531</v>
      </c>
      <c r="EK88" s="12" t="n">
        <f aca="false">[1]426排序!I138</f>
        <v>959</v>
      </c>
      <c r="EL88" s="12" t="n">
        <f aca="false">[1]426排序!J138</f>
        <v>2170</v>
      </c>
      <c r="EM88" s="12" t="n">
        <f aca="false">[1]426排序!K138</f>
        <v>257</v>
      </c>
      <c r="EN88" s="12" t="n">
        <f aca="false">[1]426排序!L138</f>
        <v>193950</v>
      </c>
      <c r="EO88" s="12" t="n">
        <f aca="false">[1]426排序!M138</f>
        <v>11319</v>
      </c>
      <c r="EP88" s="12" t="n">
        <f aca="false">[1]426排序!C145</f>
        <v>7493</v>
      </c>
      <c r="EQ88" s="12" t="n">
        <f aca="false">[1]426排序!D145</f>
        <v>49</v>
      </c>
      <c r="ER88" s="12" t="n">
        <f aca="false">[1]426排序!E145</f>
        <v>201</v>
      </c>
      <c r="ES88" s="12" t="n">
        <f aca="false">[1]426排序!F145</f>
        <v>2</v>
      </c>
      <c r="ET88" s="12" t="n">
        <f aca="false">[1]426排序!G145</f>
        <v>32</v>
      </c>
      <c r="EU88" s="12" t="n">
        <f aca="false">[1]426排序!H145</f>
        <v>7260</v>
      </c>
      <c r="EV88" s="12" t="n">
        <f aca="false">[1]426排序!I145</f>
        <v>50</v>
      </c>
      <c r="EW88" s="12" t="n">
        <f aca="false">[1]426排序!J145</f>
        <v>1382</v>
      </c>
      <c r="EX88" s="12" t="n">
        <f aca="false">[1]426排序!K145</f>
        <v>37</v>
      </c>
      <c r="EY88" s="12" t="n">
        <f aca="false">[1]426排序!L145</f>
        <v>155125</v>
      </c>
      <c r="EZ88" s="12" t="n">
        <f aca="false">[1]426排序!M145</f>
        <v>28614</v>
      </c>
      <c r="FA88" s="12" t="n">
        <f aca="false">[1]426排序!C53</f>
        <v>8445</v>
      </c>
      <c r="FB88" s="12" t="n">
        <f aca="false">[1]426排序!D53</f>
        <v>235</v>
      </c>
      <c r="FC88" s="12" t="n">
        <f aca="false">[1]426排序!E53</f>
        <v>418</v>
      </c>
      <c r="FD88" s="12" t="n">
        <f aca="false">[1]426排序!F53</f>
        <v>15</v>
      </c>
      <c r="FE88" s="12" t="n">
        <f aca="false">[1]426排序!G53</f>
        <v>5669</v>
      </c>
      <c r="FF88" s="12" t="n">
        <f aca="false">[1]426排序!H53</f>
        <v>2358</v>
      </c>
      <c r="FG88" s="12" t="n">
        <f aca="false">[1]426排序!I53</f>
        <v>70</v>
      </c>
      <c r="FH88" s="12" t="n">
        <f aca="false">[1]426排序!J53</f>
        <v>1458</v>
      </c>
      <c r="FI88" s="12" t="n">
        <f aca="false">[1]426排序!K53</f>
        <v>72</v>
      </c>
      <c r="FJ88" s="12" t="n">
        <f aca="false">[1]426排序!L53</f>
        <v>136738</v>
      </c>
      <c r="FK88" s="12" t="n">
        <f aca="false">[1]426排序!M53</f>
        <v>23607</v>
      </c>
      <c r="FL88" s="12" t="n">
        <f aca="false">[1]426排序!C20</f>
        <v>45325</v>
      </c>
      <c r="FM88" s="12" t="n">
        <f aca="false">[1]426排序!D20</f>
        <v>1032</v>
      </c>
      <c r="FN88" s="12" t="n">
        <f aca="false">[1]426排序!E20</f>
        <v>6917</v>
      </c>
      <c r="FO88" s="12" t="n">
        <f aca="false">[1]426排序!F20</f>
        <v>238</v>
      </c>
      <c r="FP88" s="12" t="n">
        <f aca="false">[1]426排序!G20</f>
        <v>10417</v>
      </c>
      <c r="FQ88" s="12" t="n">
        <f aca="false">[1]426排序!H20</f>
        <v>27991</v>
      </c>
      <c r="FR88" s="12" t="n">
        <f aca="false">[1]426排序!I20</f>
        <v>934</v>
      </c>
      <c r="FS88" s="12" t="n">
        <f aca="false">[1]426排序!J20</f>
        <v>3911</v>
      </c>
      <c r="FT88" s="12" t="n">
        <f aca="false">[1]426排序!K20</f>
        <v>597</v>
      </c>
      <c r="FU88" s="12" t="n">
        <f aca="false">[1]426排序!L20</f>
        <v>189067</v>
      </c>
      <c r="FV88" s="12" t="n">
        <f aca="false">[1]426排序!M20</f>
        <v>16313</v>
      </c>
      <c r="FW88" s="12" t="n">
        <f aca="false">[1]426排序!C13</f>
        <v>15148</v>
      </c>
      <c r="FX88" s="12" t="n">
        <f aca="false">[1]426排序!D13</f>
        <v>77</v>
      </c>
      <c r="FY88" s="12" t="n">
        <f aca="false">[1]426排序!E13</f>
        <v>536</v>
      </c>
      <c r="FZ88" s="12" t="n">
        <f aca="false">[1]426排序!F13</f>
        <v>6</v>
      </c>
      <c r="GA88" s="12" t="n">
        <f aca="false">[1]426排序!G13</f>
        <v>12103</v>
      </c>
      <c r="GB88" s="12" t="n">
        <f aca="false">[1]426排序!H13</f>
        <v>2509</v>
      </c>
      <c r="GC88" s="12" t="n">
        <f aca="false">[1]426排序!I13</f>
        <v>148</v>
      </c>
      <c r="GD88" s="12" t="n">
        <f aca="false">[1]426排序!J13</f>
        <v>1682</v>
      </c>
      <c r="GE88" s="12" t="n">
        <f aca="false">[1]426排序!K13</f>
        <v>60</v>
      </c>
      <c r="GF88" s="12" t="n">
        <f aca="false">[1]426排序!L13</f>
        <v>221098</v>
      </c>
      <c r="GG88" s="12" t="n">
        <f aca="false">[1]426排序!M13</f>
        <v>24549</v>
      </c>
      <c r="GH88" s="12" t="n">
        <f aca="false">[1]426排序!C156</f>
        <v>9358</v>
      </c>
      <c r="GI88" s="12" t="n">
        <f aca="false">[1]426排序!D156</f>
        <v>833</v>
      </c>
      <c r="GJ88" s="12" t="n">
        <f aca="false">[1]426排序!E156</f>
        <v>10</v>
      </c>
      <c r="GK88" s="12" t="n">
        <f aca="false">[1]426排序!F156</f>
        <v>0</v>
      </c>
      <c r="GL88" s="12" t="n">
        <f aca="false">[1]426排序!G156</f>
        <v>929</v>
      </c>
      <c r="GM88" s="12" t="n">
        <f aca="false">[1]426排序!H156</f>
        <v>8419</v>
      </c>
      <c r="GN88" s="12" t="n">
        <f aca="false">[1]426排序!I156</f>
        <v>72</v>
      </c>
      <c r="GO88" s="12" t="n">
        <f aca="false">[1]426排序!J156</f>
        <v>3248</v>
      </c>
      <c r="GP88" s="12" t="n">
        <f aca="false">[1]426排序!K156</f>
        <v>3</v>
      </c>
      <c r="GQ88" s="12" t="n">
        <f aca="false">[1]426排序!L156</f>
        <v>79705</v>
      </c>
      <c r="GR88" s="12" t="n">
        <f aca="false">[1]426排序!M156</f>
        <v>27665</v>
      </c>
      <c r="GS88" s="12" t="n">
        <f aca="false">[1]426排序!C16</f>
        <v>2588</v>
      </c>
      <c r="GT88" s="12" t="n">
        <f aca="false">[1]426排序!D16</f>
        <v>70</v>
      </c>
      <c r="GU88" s="12" t="n">
        <f aca="false">[1]426排序!E16</f>
        <v>8</v>
      </c>
      <c r="GV88" s="12" t="n">
        <f aca="false">[1]426排序!F16</f>
        <v>0</v>
      </c>
      <c r="GW88" s="12" t="n">
        <f aca="false">[1]426排序!G16</f>
        <v>1160</v>
      </c>
      <c r="GX88" s="12" t="n">
        <f aca="false">[1]426排序!H16</f>
        <v>1420</v>
      </c>
      <c r="GY88" s="12" t="n">
        <f aca="false">[1]426排序!I16</f>
        <v>2</v>
      </c>
      <c r="GZ88" s="12" t="n">
        <f aca="false">[1]426排序!J16</f>
        <v>1521</v>
      </c>
      <c r="HA88" s="12" t="n">
        <f aca="false">[1]426排序!K16</f>
        <v>5</v>
      </c>
      <c r="HB88" s="12" t="n">
        <f aca="false">[1]426排序!L16</f>
        <v>110379</v>
      </c>
      <c r="HC88" s="12" t="n">
        <f aca="false">[1]426排序!M16</f>
        <v>64869</v>
      </c>
      <c r="HD88" s="12" t="n">
        <f aca="false">[1]426排序!C173</f>
        <v>12693</v>
      </c>
      <c r="HE88" s="12" t="n">
        <f aca="false">[1]426排序!D173</f>
        <v>618</v>
      </c>
      <c r="HF88" s="12" t="n">
        <f aca="false">[1]426排序!E173</f>
        <v>12</v>
      </c>
      <c r="HG88" s="12" t="n">
        <f aca="false">[1]426排序!F173</f>
        <v>0</v>
      </c>
      <c r="HH88" s="12" t="n">
        <f aca="false">[1]426排序!G173</f>
        <v>1002</v>
      </c>
      <c r="HI88" s="12" t="n">
        <f aca="false">[1]426排序!H173</f>
        <v>11679</v>
      </c>
      <c r="HJ88" s="12" t="n">
        <f aca="false">[1]426排序!I173</f>
        <v>24</v>
      </c>
      <c r="HK88" s="12" t="n">
        <f aca="false">[1]426排序!J173</f>
        <v>2170</v>
      </c>
      <c r="HL88" s="12" t="n">
        <f aca="false">[1]426排序!K173</f>
        <v>2</v>
      </c>
      <c r="HM88" s="12" t="n">
        <f aca="false">[1]426排序!L173</f>
        <v>121774</v>
      </c>
      <c r="HN88" s="12" t="n">
        <f aca="false">[1]426排序!M173</f>
        <v>20815</v>
      </c>
      <c r="HO88" s="12" t="n">
        <f aca="false">[1]426排序!C118</f>
        <v>5742</v>
      </c>
      <c r="HP88" s="12" t="n">
        <f aca="false">[1]426排序!D118</f>
        <v>51</v>
      </c>
      <c r="HQ88" s="12" t="n">
        <f aca="false">[1]426排序!E118</f>
        <v>98</v>
      </c>
      <c r="HR88" s="12" t="n">
        <f aca="false">[1]426排序!F118</f>
        <v>2</v>
      </c>
      <c r="HS88" s="12" t="n">
        <f aca="false">[1]426排序!G118</f>
        <v>3762</v>
      </c>
      <c r="HT88" s="12" t="n">
        <f aca="false">[1]426排序!H118</f>
        <v>1882</v>
      </c>
      <c r="HU88" s="12" t="n">
        <f aca="false">[1]426排序!I118</f>
        <v>36</v>
      </c>
      <c r="HV88" s="12" t="n">
        <f aca="false">[1]426排序!J118</f>
        <v>177</v>
      </c>
      <c r="HW88" s="12" t="n">
        <f aca="false">[1]426排序!K118</f>
        <v>3</v>
      </c>
      <c r="HX88" s="12" t="n">
        <f aca="false">[1]426排序!L118</f>
        <v>126970</v>
      </c>
      <c r="HY88" s="12" t="n">
        <f aca="false">[1]426排序!M118</f>
        <v>3923</v>
      </c>
      <c r="HZ88" s="118"/>
      <c r="IA88" s="82" t="n">
        <v>43947</v>
      </c>
      <c r="IB88" s="12" t="n">
        <f aca="false">[1]426排序!C154</f>
        <v>11273</v>
      </c>
      <c r="IC88" s="12" t="n">
        <f aca="false">[1]426排序!D154</f>
        <v>381</v>
      </c>
      <c r="ID88" s="12" t="n">
        <f aca="false">[1]426排序!E154</f>
        <v>524</v>
      </c>
      <c r="IE88" s="12" t="n">
        <f aca="false">[1]426排序!F154</f>
        <v>30</v>
      </c>
      <c r="IF88" s="12" t="n">
        <f aca="false">[1]426排序!G154</f>
        <v>2126</v>
      </c>
      <c r="IG88" s="12" t="n">
        <f aca="false">[1]426排序!H154</f>
        <v>8623</v>
      </c>
      <c r="IH88" s="12" t="n">
        <f aca="false">[1]426排序!I154</f>
        <v>160</v>
      </c>
      <c r="II88" s="12" t="n">
        <f aca="false">[1]426排序!J154</f>
        <v>298</v>
      </c>
      <c r="IJ88" s="12" t="n">
        <f aca="false">[1]426排序!K154</f>
        <v>14</v>
      </c>
      <c r="IK88" s="12" t="n">
        <f aca="false">[1]426排序!L154</f>
        <v>278994</v>
      </c>
      <c r="IL88" s="12" t="n">
        <f aca="false">[1]426排序!M154</f>
        <v>7372</v>
      </c>
      <c r="IM88" s="13" t="n">
        <f aca="false">[1]426排序!C43</f>
        <v>12858</v>
      </c>
      <c r="IN88" s="13" t="n">
        <f aca="false">[1]426排序!D43</f>
        <v>552</v>
      </c>
      <c r="IO88" s="13" t="n">
        <f aca="false">[1]426排序!E43</f>
        <v>181</v>
      </c>
      <c r="IP88" s="13" t="n">
        <f aca="false">[1]426排序!F43</f>
        <v>7</v>
      </c>
      <c r="IQ88" s="13" t="n">
        <f aca="false">[1]426排序!G43</f>
        <v>6746</v>
      </c>
      <c r="IR88" s="13" t="n">
        <f aca="false">[1]426排序!H43</f>
        <v>5931</v>
      </c>
      <c r="IS88" s="13" t="n">
        <f aca="false">[1]426排序!I43</f>
        <v>418</v>
      </c>
      <c r="IT88" s="13" t="n">
        <f aca="false">[1]426排序!J43</f>
        <v>673</v>
      </c>
      <c r="IU88" s="13" t="n">
        <f aca="false">[1]426排序!K43</f>
        <v>9</v>
      </c>
      <c r="IV88" s="13" t="n">
        <f aca="false">[1]426排序!L43</f>
        <v>149212</v>
      </c>
      <c r="IW88" s="13" t="n">
        <f aca="false">[1]426排序!M43</f>
        <v>7806</v>
      </c>
      <c r="IX88" s="13" t="n">
        <f aca="false">[1]426排序!C168</f>
        <v>16299</v>
      </c>
      <c r="IY88" s="13" t="n">
        <f aca="false">[1]426排序!D168</f>
        <v>1197</v>
      </c>
      <c r="IZ88" s="13" t="n">
        <f aca="false">[1]426排序!E168</f>
        <v>136</v>
      </c>
      <c r="JA88" s="13" t="n">
        <f aca="false">[1]426排序!F168</f>
        <v>9</v>
      </c>
      <c r="JB88" s="13" t="n">
        <f aca="false">[1]426排序!G168</f>
        <v>2215</v>
      </c>
      <c r="JC88" s="13" t="n">
        <f aca="false">[1]426排序!H168</f>
        <v>13948</v>
      </c>
      <c r="JD88" s="13" t="n">
        <f aca="false">[1]426排序!I168</f>
        <v>115</v>
      </c>
      <c r="JE88" s="13" t="n">
        <f aca="false">[1]426排序!J168</f>
        <v>468</v>
      </c>
      <c r="JF88" s="13" t="n">
        <f aca="false">[1]426排序!K168</f>
        <v>4</v>
      </c>
      <c r="JG88" s="13" t="n">
        <f aca="false">[1]426排序!L168</f>
        <v>200000</v>
      </c>
      <c r="JH88" s="13" t="n">
        <f aca="false">[1]426排序!M168</f>
        <v>5745</v>
      </c>
      <c r="JI88" s="13" t="n">
        <f aca="false">[1]426排序!C93</f>
        <v>8607</v>
      </c>
      <c r="JJ88" s="13" t="n">
        <f aca="false">[1]426排序!D93</f>
        <v>396</v>
      </c>
      <c r="JK88" s="13" t="n">
        <f aca="false">[1]426排序!E93</f>
        <v>720</v>
      </c>
      <c r="JL88" s="13" t="n">
        <f aca="false">[1]426排序!F93</f>
        <v>31</v>
      </c>
      <c r="JM88" s="13" t="n">
        <f aca="false">[1]426排序!G93</f>
        <v>1042</v>
      </c>
      <c r="JN88" s="13" t="n">
        <f aca="false">[1]426排序!H93</f>
        <v>6845</v>
      </c>
      <c r="JO88" s="13" t="n">
        <f aca="false">[1]426排序!I93</f>
        <v>0</v>
      </c>
      <c r="JP88" s="13" t="n">
        <f aca="false">[1]426排序!J93</f>
        <v>31</v>
      </c>
      <c r="JQ88" s="13" t="n">
        <f aca="false">[1]426排序!K93</f>
        <v>3</v>
      </c>
      <c r="JR88" s="13" t="n">
        <f aca="false">[1]426排序!L93</f>
        <v>67828</v>
      </c>
      <c r="JS88" s="13" t="n">
        <f aca="false">[1]426排序!M93</f>
        <v>248</v>
      </c>
      <c r="JT88" s="13" t="n">
        <f aca="false">[1]426排序!C92</f>
        <v>26283</v>
      </c>
      <c r="JU88" s="13" t="n">
        <f aca="false">[1]426排序!D92</f>
        <v>1836</v>
      </c>
      <c r="JV88" s="13" t="n">
        <f aca="false">[1]426排序!E92</f>
        <v>825</v>
      </c>
      <c r="JW88" s="13" t="n">
        <f aca="false">[1]426排序!F92</f>
        <v>45</v>
      </c>
      <c r="JX88" s="13" t="n">
        <f aca="false">[1]426排序!G92</f>
        <v>5939</v>
      </c>
      <c r="JY88" s="13" t="n">
        <f aca="false">[1]426排序!H92</f>
        <v>19519</v>
      </c>
      <c r="JZ88" s="13" t="n">
        <f aca="false">[1]426排序!I92</f>
        <v>0</v>
      </c>
      <c r="KA88" s="13" t="n">
        <f aca="false">[1]426排序!J92</f>
        <v>19</v>
      </c>
      <c r="KB88" s="13" t="n">
        <f aca="false">[1]426排序!K92</f>
        <v>0.6</v>
      </c>
      <c r="KC88" s="13" t="n">
        <f aca="false">[1]426排序!L92</f>
        <v>579957</v>
      </c>
      <c r="KD88" s="13" t="n">
        <f aca="false">[1]426排序!M92</f>
        <v>420</v>
      </c>
      <c r="KE88" s="13" t="n">
        <f aca="false">[1]426排序!C152</f>
        <v>25331</v>
      </c>
      <c r="KF88" s="13" t="n">
        <f aca="false">[1]426排序!D152</f>
        <v>3683</v>
      </c>
      <c r="KG88" s="13" t="n">
        <f aca="false">[1]426排序!E152</f>
        <v>700</v>
      </c>
      <c r="KH88" s="13" t="n">
        <f aca="false">[1]426排序!F152</f>
        <v>66</v>
      </c>
      <c r="KI88" s="13" t="n">
        <f aca="false">[1]426排序!G152</f>
        <v>7797</v>
      </c>
      <c r="KJ88" s="13" t="n">
        <f aca="false">[1]426排序!H152</f>
        <v>16834</v>
      </c>
      <c r="KK88" s="13" t="n">
        <f aca="false">[1]426排序!I152</f>
        <v>545</v>
      </c>
      <c r="KL88" s="13" t="n">
        <f aca="false">[1]426排序!J152</f>
        <v>768</v>
      </c>
      <c r="KM88" s="13" t="n">
        <f aca="false">[1]426排序!K152</f>
        <v>21</v>
      </c>
      <c r="KN88" s="13" t="n">
        <f aca="false">[1]426排序!L152</f>
        <v>218195</v>
      </c>
      <c r="KO88" s="13" t="n">
        <f aca="false">[1]426排序!M152</f>
        <v>6618</v>
      </c>
      <c r="KP88" s="13" t="n">
        <f aca="false">[1]426排序!C153</f>
        <v>7294</v>
      </c>
      <c r="KQ88" s="13" t="n">
        <f aca="false">[1]426排序!D153</f>
        <v>102</v>
      </c>
      <c r="KR88" s="13" t="n">
        <f aca="false">[1]426排序!E153</f>
        <v>494</v>
      </c>
      <c r="KS88" s="13" t="n">
        <f aca="false">[1]426排序!F153</f>
        <v>17</v>
      </c>
      <c r="KT88" s="13" t="n">
        <f aca="false">[1]426排序!G153</f>
        <v>792</v>
      </c>
      <c r="KU88" s="13" t="n">
        <f aca="false">[1]426排序!H153</f>
        <v>6008</v>
      </c>
      <c r="KV88" s="13" t="n">
        <f aca="false">[1]426排序!I153</f>
        <v>1</v>
      </c>
      <c r="KW88" s="13" t="n">
        <f aca="false">[1]426排序!J153</f>
        <v>67</v>
      </c>
      <c r="KX88" s="13" t="n">
        <f aca="false">[1]426排序!K153</f>
        <v>5</v>
      </c>
      <c r="KY88" s="13" t="n">
        <f aca="false">[1]426排序!L153</f>
        <v>81292</v>
      </c>
      <c r="KZ88" s="13" t="n">
        <f aca="false">[1]426排序!M153</f>
        <v>742</v>
      </c>
      <c r="LA88" s="13" t="n">
        <f aca="false">[1]426排序!C159</f>
        <v>74588</v>
      </c>
      <c r="LB88" s="13" t="n">
        <f aca="false">[1]426排序!D159</f>
        <v>5966</v>
      </c>
      <c r="LC88" s="13" t="n">
        <f aca="false">[1]426排序!E159</f>
        <v>681</v>
      </c>
      <c r="LD88" s="13" t="n">
        <f aca="false">[1]426排序!F159</f>
        <v>66</v>
      </c>
      <c r="LE88" s="13" t="n">
        <f aca="false">[1]426排序!G159</f>
        <v>6250</v>
      </c>
      <c r="LF88" s="13" t="n">
        <f aca="false">[1]426排序!H159</f>
        <v>67657</v>
      </c>
      <c r="LG88" s="13" t="n">
        <f aca="false">[1]426排序!I159</f>
        <v>2300</v>
      </c>
      <c r="LH88" s="13" t="n">
        <f aca="false">[1]426排序!J159</f>
        <v>511</v>
      </c>
      <c r="LI88" s="13" t="n">
        <f aca="false">[1]426排序!K159</f>
        <v>5</v>
      </c>
      <c r="LJ88" s="13" t="n">
        <f aca="false">[1]426排序!L159</f>
        <v>2721500</v>
      </c>
      <c r="LK88" s="13" t="n">
        <f aca="false">[1]426排序!M159</f>
        <v>18649</v>
      </c>
      <c r="LL88" s="125" t="n">
        <f aca="false">[1]426排序!C147</f>
        <v>12644</v>
      </c>
      <c r="LM88" s="125" t="n">
        <f aca="false">[1]426排序!D147</f>
        <v>704</v>
      </c>
      <c r="LN88" s="125" t="n">
        <f aca="false">[1]426排序!E147</f>
        <v>268</v>
      </c>
      <c r="LO88" s="125" t="n">
        <f aca="false">[1]426排序!F147</f>
        <v>15</v>
      </c>
      <c r="LP88" s="125" t="n">
        <f aca="false">[1]426排序!G147</f>
        <v>2755</v>
      </c>
      <c r="LQ88" s="125" t="n">
        <f aca="false">[1]426排序!H147</f>
        <v>9621</v>
      </c>
      <c r="LR88" s="125" t="n">
        <f aca="false">[1]426排序!I147</f>
        <v>111</v>
      </c>
      <c r="LS88" s="125" t="n">
        <f aca="false">[1]426排序!J147</f>
        <v>57</v>
      </c>
      <c r="LT88" s="125" t="n">
        <f aca="false">[1]426排序!K147</f>
        <v>1</v>
      </c>
      <c r="LU88" s="125" t="n">
        <f aca="false">[1]426排序!L147</f>
        <v>138147</v>
      </c>
      <c r="LV88" s="125" t="n">
        <f aca="false">[1]426排序!M147</f>
        <v>625</v>
      </c>
      <c r="LW88" s="13" t="n">
        <f aca="false">[1]426排序!C129</f>
        <v>37</v>
      </c>
      <c r="LX88" s="13" t="n">
        <f aca="false">[1]426排序!D129</f>
        <v>1</v>
      </c>
      <c r="LY88" s="13" t="n">
        <f aca="false">[1]426排序!E129</f>
        <v>0</v>
      </c>
      <c r="LZ88" s="13" t="n">
        <f aca="false">[1]426排序!F129</f>
        <v>0</v>
      </c>
      <c r="MA88" s="13" t="n">
        <f aca="false">[1]426排序!G129</f>
        <v>9</v>
      </c>
      <c r="MB88" s="13" t="n">
        <f aca="false">[1]426排序!H129</f>
        <v>28</v>
      </c>
      <c r="MC88" s="13" t="n">
        <f aca="false">[1]426排序!I129</f>
        <v>0</v>
      </c>
      <c r="MD88" s="13" t="n">
        <f aca="false">[1]426排序!J129</f>
        <v>11</v>
      </c>
      <c r="ME88" s="13" t="n">
        <f aca="false">[1]426排序!K129</f>
        <v>0</v>
      </c>
      <c r="MF88" s="13" t="n">
        <f aca="false">[1]426排序!L129</f>
        <v>7292</v>
      </c>
      <c r="MG88" s="13" t="n">
        <f aca="false">[1]426排序!M129</f>
        <v>2224</v>
      </c>
      <c r="MH88" s="13" t="n">
        <f aca="false">[1]426排序!C135</f>
        <v>144</v>
      </c>
      <c r="MI88" s="13" t="n">
        <f aca="false">[1]426排序!D135</f>
        <v>0</v>
      </c>
      <c r="MJ88" s="13" t="n">
        <f aca="false">[1]426排序!E135</f>
        <v>5</v>
      </c>
      <c r="MK88" s="13" t="n">
        <f aca="false">[1]426排序!F135</f>
        <v>0</v>
      </c>
      <c r="ML88" s="13" t="n">
        <f aca="false">[1]426排序!G135</f>
        <v>10</v>
      </c>
      <c r="MM88" s="13" t="n">
        <f aca="false">[1]426排序!H135</f>
        <v>129</v>
      </c>
      <c r="MN88" s="13" t="n">
        <f aca="false">[1]426排序!I135</f>
        <v>0</v>
      </c>
      <c r="MO88" s="13" t="n">
        <f aca="false">[1]426排序!J135</f>
        <v>3</v>
      </c>
      <c r="MP88" s="6" t="n">
        <f aca="false">[1]426排序!K135</f>
        <v>0.09</v>
      </c>
      <c r="MQ88" s="13" t="n">
        <f aca="false">[1]426排序!L135</f>
        <v>6256</v>
      </c>
      <c r="MR88" s="13" t="n">
        <f aca="false">[1]426排序!M135</f>
        <v>115</v>
      </c>
      <c r="MS88" s="13" t="n">
        <f aca="false">[1]426排序!C190</f>
        <v>2907</v>
      </c>
      <c r="MT88" s="13" t="n">
        <f aca="false">[1]426排序!D190</f>
        <v>53</v>
      </c>
      <c r="MU88" s="13" t="n">
        <f aca="false">[1]426排序!E190</f>
        <v>51</v>
      </c>
      <c r="MV88" s="13" t="n">
        <f aca="false">[1]426排序!F190</f>
        <v>1</v>
      </c>
      <c r="MW88" s="13" t="n">
        <f aca="false">[1]426排序!G190</f>
        <v>2547</v>
      </c>
      <c r="MX88" s="13" t="n">
        <f aca="false">[1]426排序!H190</f>
        <v>309</v>
      </c>
      <c r="MY88" s="13" t="n">
        <f aca="false">[1]426排序!I190</f>
        <v>61</v>
      </c>
      <c r="MZ88" s="13" t="n">
        <f aca="false">[1]426排序!J190</f>
        <v>42</v>
      </c>
      <c r="NA88" s="13" t="n">
        <f aca="false">[1]426排序!K190</f>
        <v>0.7</v>
      </c>
      <c r="NB88" s="13" t="n">
        <f aca="false">[1]426排序!L190</f>
        <v>142589</v>
      </c>
      <c r="NC88" s="13" t="n">
        <f aca="false">[1]426排序!M190</f>
        <v>2043</v>
      </c>
      <c r="ND88" s="13" t="n">
        <f aca="false">[1]426排序!C108</f>
        <v>19</v>
      </c>
      <c r="NE88" s="13" t="n">
        <f aca="false">[1]426排序!D108</f>
        <v>0</v>
      </c>
      <c r="NF88" s="13" t="n">
        <f aca="false">[1]426排序!E108</f>
        <v>0</v>
      </c>
      <c r="NG88" s="13" t="n">
        <f aca="false">[1]426排序!F108</f>
        <v>0</v>
      </c>
      <c r="NH88" s="13" t="n">
        <f aca="false">[1]426排序!G108</f>
        <v>7</v>
      </c>
      <c r="NI88" s="13" t="n">
        <f aca="false">[1]426排序!H108</f>
        <v>12</v>
      </c>
      <c r="NJ88" s="13" t="n">
        <f aca="false">[1]426排序!I108</f>
        <v>0</v>
      </c>
      <c r="NK88" s="13" t="n">
        <f aca="false">[1]426排序!J108</f>
        <v>3</v>
      </c>
      <c r="NL88" s="13" t="n">
        <f aca="false">[1]426排序!K108</f>
        <v>0</v>
      </c>
      <c r="NM88" s="13" t="n">
        <f aca="false">[1]426排序!L108</f>
        <v>1661</v>
      </c>
      <c r="NN88" s="13" t="n">
        <f aca="false">[1]426排序!M108</f>
        <v>228</v>
      </c>
      <c r="NO88" s="13" t="n">
        <f aca="false">[1]426排序!C35</f>
        <v>122</v>
      </c>
      <c r="NP88" s="13" t="n">
        <f aca="false">[1]426排序!D35</f>
        <v>0</v>
      </c>
      <c r="NQ88" s="13" t="n">
        <f aca="false">[1]426排序!E35</f>
        <v>0</v>
      </c>
      <c r="NR88" s="13" t="n">
        <f aca="false">[1]426排序!F35</f>
        <v>0</v>
      </c>
      <c r="NS88" s="13" t="n">
        <f aca="false">[1]426排序!G35</f>
        <v>117</v>
      </c>
      <c r="NT88" s="13" t="n">
        <f aca="false">[1]426排序!H35</f>
        <v>5</v>
      </c>
      <c r="NU88" s="13" t="n">
        <f aca="false">[1]426排序!I35</f>
        <v>1</v>
      </c>
      <c r="NV88" s="13" t="n">
        <f aca="false">[1]426排序!J35</f>
        <v>7</v>
      </c>
      <c r="NW88" s="13" t="n">
        <f aca="false">[1]426排序!K35</f>
        <v>0</v>
      </c>
      <c r="NX88" s="13" t="n">
        <f aca="false">[1]426排序!L35</f>
        <v>5768</v>
      </c>
      <c r="NY88" s="13" t="n">
        <f aca="false">[1]426排序!M35</f>
        <v>345</v>
      </c>
      <c r="NZ88" s="13" t="n">
        <f aca="false">[1]426排序!C206</f>
        <v>270</v>
      </c>
      <c r="OA88" s="13" t="n">
        <f aca="false">[1]426排序!D206</f>
        <v>0</v>
      </c>
      <c r="OB88" s="13" t="n">
        <f aca="false">[1]426排序!E206</f>
        <v>0</v>
      </c>
      <c r="OC88" s="13" t="n">
        <f aca="false">[1]426排序!F206</f>
        <v>0</v>
      </c>
      <c r="OD88" s="13" t="n">
        <f aca="false">[1]426排序!G206</f>
        <v>225</v>
      </c>
      <c r="OE88" s="13" t="n">
        <f aca="false">[1]426排序!H206</f>
        <v>45</v>
      </c>
      <c r="OF88" s="13" t="n">
        <f aca="false">[1]426排序!I206</f>
        <v>8</v>
      </c>
      <c r="OG88" s="13" t="n">
        <f aca="false">[1]426排序!J206</f>
        <v>3</v>
      </c>
      <c r="OH88" s="13" t="n">
        <f aca="false">[1]426排序!K206</f>
        <v>0</v>
      </c>
      <c r="OI88" s="13" t="n">
        <f aca="false">[1]426排序!L206</f>
        <v>206253</v>
      </c>
      <c r="OJ88" s="13" t="n">
        <f aca="false">[1]426排序!M206</f>
        <v>2119</v>
      </c>
      <c r="OK88" s="13" t="n">
        <f aca="false">[1]426排序!C30</f>
        <v>138</v>
      </c>
      <c r="OL88" s="13" t="n">
        <f aca="false">[1]426排序!D30</f>
        <v>0</v>
      </c>
      <c r="OM88" s="13" t="n">
        <f aca="false">[1]426排序!E30</f>
        <v>1</v>
      </c>
      <c r="ON88" s="13" t="n">
        <f aca="false">[1]426排序!F30</f>
        <v>0</v>
      </c>
      <c r="OO88" s="13" t="n">
        <f aca="false">[1]426排序!G30</f>
        <v>121</v>
      </c>
      <c r="OP88" s="13" t="n">
        <f aca="false">[1]426排序!H30</f>
        <v>16</v>
      </c>
      <c r="OQ88" s="13" t="n">
        <f aca="false">[1]426排序!I30</f>
        <v>2</v>
      </c>
      <c r="OR88" s="13" t="n">
        <f aca="false">[1]426排序!J30</f>
        <v>315</v>
      </c>
      <c r="OS88" s="13" t="n">
        <f aca="false">[1]426排序!K30</f>
        <v>2</v>
      </c>
      <c r="OT88" s="13" t="n">
        <f aca="false">[1]426排序!L30</f>
        <v>12886</v>
      </c>
      <c r="OU88" s="13" t="n">
        <f aca="false">[1]426排序!M30</f>
        <v>29455</v>
      </c>
      <c r="OV88" s="13" t="n">
        <f aca="false">[1]426排序!C95</f>
        <v>1763</v>
      </c>
      <c r="OW88" s="13" t="n">
        <f aca="false">[1]426排序!D95</f>
        <v>55</v>
      </c>
      <c r="OX88" s="13" t="n">
        <f aca="false">[1]426排序!E95</f>
        <v>86</v>
      </c>
      <c r="OY88" s="13" t="n">
        <f aca="false">[1]426排序!F95</f>
        <v>0</v>
      </c>
      <c r="OZ88" s="13" t="n">
        <f aca="false">[1]426排序!G95</f>
        <v>1224</v>
      </c>
      <c r="PA88" s="13" t="n">
        <f aca="false">[1]426排序!H95</f>
        <v>453</v>
      </c>
      <c r="PB88" s="13" t="n">
        <f aca="false">[1]426排序!I95</f>
        <v>0</v>
      </c>
      <c r="PC88" s="13" t="n">
        <f aca="false">[1]426排序!J95</f>
        <v>44</v>
      </c>
      <c r="PD88" s="13" t="n">
        <f aca="false">[1]426排序!K95</f>
        <v>2</v>
      </c>
      <c r="PE88" s="13" t="n">
        <f aca="false">[1]426排序!L95</f>
        <v>68224</v>
      </c>
      <c r="PF88" s="13" t="n">
        <f aca="false">[1]426排序!M95</f>
        <v>1696</v>
      </c>
      <c r="PG88" s="13" t="n">
        <f aca="false">[1]426排序!C195</f>
        <v>107773</v>
      </c>
      <c r="PH88" s="13" t="n">
        <f aca="false">[1]426排序!D195</f>
        <v>2861</v>
      </c>
      <c r="PI88" s="13" t="n">
        <f aca="false">[1]426排序!E195</f>
        <v>2706</v>
      </c>
      <c r="PJ88" s="13" t="n">
        <f aca="false">[1]426排序!F195</f>
        <v>106</v>
      </c>
      <c r="PK88" s="13" t="n">
        <f aca="false">[1]426排序!G195</f>
        <v>25582</v>
      </c>
      <c r="PL88" s="13" t="n">
        <f aca="false">[1]426排序!H195</f>
        <v>79485</v>
      </c>
      <c r="PM88" s="13" t="n">
        <f aca="false">[1]426排序!I195</f>
        <v>1782</v>
      </c>
      <c r="PN88" s="13" t="n">
        <f aca="false">[1]426排序!J195</f>
        <v>1278</v>
      </c>
      <c r="PO88" s="13" t="n">
        <f aca="false">[1]426排序!K195</f>
        <v>32</v>
      </c>
      <c r="PP88" s="13" t="n">
        <f aca="false">[1]426排序!L195</f>
        <v>868565</v>
      </c>
      <c r="PQ88" s="13" t="n">
        <f aca="false">[1]426排序!M195</f>
        <v>10298</v>
      </c>
      <c r="PR88" s="2" t="n">
        <f aca="false">[1]426排序!C188</f>
        <v>42</v>
      </c>
      <c r="PS88" s="2" t="n">
        <f aca="false">[1]426排序!D188</f>
        <v>0</v>
      </c>
      <c r="PT88" s="2" t="n">
        <f aca="false">[1]426排序!E188</f>
        <v>3</v>
      </c>
      <c r="PU88" s="2" t="n">
        <f aca="false">[1]426排序!F188</f>
        <v>0</v>
      </c>
      <c r="PV88" s="2" t="n">
        <f aca="false">[1]426排序!G188</f>
        <v>11</v>
      </c>
      <c r="PW88" s="2" t="n">
        <f aca="false">[1]426排序!H188</f>
        <v>28</v>
      </c>
      <c r="PX88" s="2" t="n">
        <f aca="false">[1]426排序!I188</f>
        <v>0</v>
      </c>
      <c r="PY88" s="2" t="n">
        <f aca="false">[1]426排序!J188</f>
        <v>2</v>
      </c>
      <c r="PZ88" s="2" t="n">
        <f aca="false">[1]426排序!K188</f>
        <v>0.2</v>
      </c>
      <c r="QA88" s="2" t="n">
        <f aca="false">[1]426排序!L188</f>
        <v>0</v>
      </c>
      <c r="QB88" s="2" t="n">
        <f aca="false">[1]426排序!M188</f>
        <v>0</v>
      </c>
      <c r="QC88" s="2" t="n">
        <f aca="false">[1]426排序!C103</f>
        <v>444</v>
      </c>
      <c r="QD88" s="2" t="n">
        <f aca="false">[1]426排序!D103</f>
        <v>3</v>
      </c>
      <c r="QE88" s="2" t="n">
        <f aca="false">[1]426排序!E103</f>
        <v>7</v>
      </c>
      <c r="QF88" s="2" t="n">
        <f aca="false">[1]426排序!F103</f>
        <v>0</v>
      </c>
      <c r="QG88" s="2" t="n">
        <f aca="false">[1]426排序!G103</f>
        <v>332</v>
      </c>
      <c r="QH88" s="2" t="n">
        <f aca="false">[1]426排序!H103</f>
        <v>105</v>
      </c>
      <c r="QI88" s="2" t="n">
        <f aca="false">[1]426排序!I103</f>
        <v>5</v>
      </c>
      <c r="QJ88" s="2" t="n">
        <f aca="false">[1]426排序!J103</f>
        <v>44</v>
      </c>
      <c r="QK88" s="2" t="n">
        <f aca="false">[1]426排序!K103</f>
        <v>0.7</v>
      </c>
      <c r="QL88" s="2" t="n">
        <f aca="false">[1]426排序!L103</f>
        <v>63737</v>
      </c>
      <c r="QM88" s="2" t="n">
        <f aca="false">[1]426排序!M103</f>
        <v>6247</v>
      </c>
      <c r="QN88" s="2" t="n">
        <f aca="false">[1]426排序!C110</f>
        <v>704</v>
      </c>
      <c r="QO88" s="2" t="n">
        <f aca="false">[1]426排序!D110</f>
        <v>8</v>
      </c>
      <c r="QP88" s="2" t="n">
        <f aca="false">[1]426排序!E110</f>
        <v>24</v>
      </c>
      <c r="QQ88" s="2" t="n">
        <f aca="false">[1]426排序!F110</f>
        <v>2</v>
      </c>
      <c r="QR88" s="2" t="n">
        <f aca="false">[1]426排序!G110</f>
        <v>143</v>
      </c>
      <c r="QS88" s="2" t="n">
        <f aca="false">[1]426排序!H110</f>
        <v>537</v>
      </c>
      <c r="QT88" s="2" t="n">
        <f aca="false">[1]426排序!I110</f>
        <v>44</v>
      </c>
      <c r="QU88" s="2" t="n">
        <f aca="false">[1]426排序!J110</f>
        <v>103</v>
      </c>
      <c r="QV88" s="2" t="n">
        <f aca="false">[1]426排序!K110</f>
        <v>4</v>
      </c>
      <c r="QW88" s="2" t="n">
        <f aca="false">[1]426排序!L110</f>
        <v>26467</v>
      </c>
      <c r="QX88" s="2" t="n">
        <f aca="false">[1]426排序!M110</f>
        <v>3878</v>
      </c>
      <c r="QY88" s="2" t="n">
        <f aca="false">[1]426排序!C98</f>
        <v>15298</v>
      </c>
      <c r="QZ88" s="2" t="n">
        <f aca="false">[1]426排序!D98</f>
        <v>240</v>
      </c>
      <c r="RA88" s="2" t="n">
        <f aca="false">[1]426排序!E98</f>
        <v>199</v>
      </c>
      <c r="RB88" s="2" t="n">
        <f aca="false">[1]426排序!F98</f>
        <v>5</v>
      </c>
      <c r="RC88" s="2" t="n">
        <f aca="false">[1]426排序!G98</f>
        <v>6435</v>
      </c>
      <c r="RD88" s="2" t="n">
        <f aca="false">[1]426排序!H98</f>
        <v>8664</v>
      </c>
      <c r="RE88" s="2" t="n">
        <f aca="false">[1]426排序!I98</f>
        <v>127</v>
      </c>
      <c r="RF88" s="2" t="n">
        <f aca="false">[1]426排序!J98</f>
        <v>1767</v>
      </c>
      <c r="RG88" s="2" t="n">
        <f aca="false">[1]426排序!K98</f>
        <v>23</v>
      </c>
      <c r="RH88" s="2" t="n">
        <f aca="false">[1]426排序!L98</f>
        <v>302691</v>
      </c>
      <c r="RI88" s="2" t="n">
        <f aca="false">[1]426排序!M98</f>
        <v>34971</v>
      </c>
      <c r="RJ88" s="2" t="n">
        <f aca="false">[1]426排序!C148</f>
        <v>495</v>
      </c>
      <c r="RK88" s="2" t="n">
        <f aca="false">[1]426排序!D148</f>
        <v>11</v>
      </c>
      <c r="RL88" s="2" t="n">
        <f aca="false">[1]426排序!E148</f>
        <v>4</v>
      </c>
      <c r="RM88" s="2" t="n">
        <f aca="false">[1]426排序!F148</f>
        <v>0</v>
      </c>
      <c r="RN88" s="2" t="n">
        <f aca="false">[1]426排序!G148</f>
        <v>92</v>
      </c>
      <c r="RO88" s="2" t="n">
        <f aca="false">[1]426排序!H148</f>
        <v>399</v>
      </c>
      <c r="RP88" s="2" t="n">
        <f aca="false">[1]426排序!I148</f>
        <v>0</v>
      </c>
      <c r="RQ88" s="2" t="n">
        <f aca="false">[1]426排序!J148</f>
        <v>97</v>
      </c>
      <c r="RR88" s="2" t="n">
        <f aca="false">[1]426排序!K148</f>
        <v>0.8</v>
      </c>
      <c r="RS88" s="2" t="n">
        <f aca="false">[1]426排序!L148</f>
        <v>27000</v>
      </c>
      <c r="RT88" s="2" t="n">
        <f aca="false">[1]426排序!M148</f>
        <v>5293</v>
      </c>
      <c r="RU88" s="2" t="n">
        <f aca="false">[1]426排序!C208</f>
        <v>1</v>
      </c>
      <c r="RV88" s="2" t="n">
        <f aca="false">[1]426排序!D208</f>
        <v>0</v>
      </c>
      <c r="RW88" s="2" t="n">
        <f aca="false">[1]426排序!E208</f>
        <v>0</v>
      </c>
      <c r="RX88" s="2" t="n">
        <f aca="false">[1]426排序!F208</f>
        <v>0</v>
      </c>
      <c r="RY88" s="2" t="n">
        <f aca="false">[1]426排序!G208</f>
        <v>1</v>
      </c>
      <c r="RZ88" s="2" t="n">
        <f aca="false">[1]426排序!H208</f>
        <v>0</v>
      </c>
      <c r="SA88" s="2" t="n">
        <f aca="false">[1]426排序!I208</f>
        <v>0</v>
      </c>
      <c r="SB88" s="2" t="n">
        <f aca="false">[1]426排序!J208</f>
        <v>0.03</v>
      </c>
      <c r="SC88" s="2" t="n">
        <f aca="false">[1]426排序!K208</f>
        <v>0</v>
      </c>
      <c r="SD88" s="2" t="n">
        <f aca="false">[1]426排序!L208</f>
        <v>120</v>
      </c>
      <c r="SE88" s="2" t="n">
        <f aca="false">[1]426排序!M208</f>
        <v>4</v>
      </c>
      <c r="SF88" s="2" t="n">
        <f aca="false">[1]426排序!C146</f>
        <v>1905</v>
      </c>
      <c r="SG88" s="2" t="n">
        <f aca="false">[1]426排序!D146</f>
        <v>115</v>
      </c>
      <c r="SH88" s="2" t="n">
        <f aca="false">[1]426排序!E146</f>
        <v>10</v>
      </c>
      <c r="SI88" s="2" t="n">
        <f aca="false">[1]426排序!F146</f>
        <v>0</v>
      </c>
      <c r="SJ88" s="2" t="n">
        <f aca="false">[1]426排序!G146</f>
        <v>329</v>
      </c>
      <c r="SK88" s="2" t="n">
        <f aca="false">[1]426排序!H146</f>
        <v>1566</v>
      </c>
      <c r="SL88" s="2" t="n">
        <f aca="false">[1]426排序!I146</f>
        <v>3</v>
      </c>
      <c r="SM88" s="2" t="n">
        <f aca="false">[1]426排序!J146</f>
        <v>373</v>
      </c>
      <c r="SN88" s="2" t="n">
        <f aca="false">[1]426排序!K146</f>
        <v>2</v>
      </c>
      <c r="SO88" s="2" t="n">
        <f aca="false">[1]426排序!L146</f>
        <v>0</v>
      </c>
      <c r="SP88" s="2" t="n">
        <f aca="false">[1]426排序!M146</f>
        <v>0</v>
      </c>
      <c r="SQ88" s="2" t="n">
        <f aca="false">[1]426排序!C197</f>
        <v>9813</v>
      </c>
      <c r="SR88" s="2" t="n">
        <f aca="false">[1]426排序!D197</f>
        <v>532</v>
      </c>
      <c r="SS88" s="2" t="n">
        <f aca="false">[1]426排序!E197</f>
        <v>71</v>
      </c>
      <c r="ST88" s="2" t="n">
        <f aca="false">[1]426排序!F197</f>
        <v>7</v>
      </c>
      <c r="SU88" s="2" t="n">
        <f aca="false">[1]426排序!G197</f>
        <v>1887</v>
      </c>
      <c r="SV88" s="2" t="n">
        <f aca="false">[1]426排序!H197</f>
        <v>7855</v>
      </c>
      <c r="SW88" s="2" t="n">
        <f aca="false">[1]426排序!I197</f>
        <v>1</v>
      </c>
      <c r="SX88" s="2" t="n">
        <f aca="false">[1]426排序!J197</f>
        <v>992</v>
      </c>
      <c r="SY88" s="2" t="n">
        <f aca="false">[1]426排序!K197</f>
        <v>7</v>
      </c>
      <c r="SZ88" s="2" t="n">
        <f aca="false">[1]426排序!L197</f>
        <v>1022326</v>
      </c>
      <c r="TA88" s="2" t="n">
        <f aca="false">[1]426排序!M197</f>
        <v>103365</v>
      </c>
      <c r="TB88" s="2" t="n">
        <f aca="false">[1]426排序!C106</f>
        <v>2892</v>
      </c>
      <c r="TC88" s="2" t="n">
        <f aca="false">[1]426排序!D106</f>
        <v>278</v>
      </c>
      <c r="TD88" s="2" t="n">
        <f aca="false">[1]426排序!E106</f>
        <v>19</v>
      </c>
      <c r="TE88" s="2" t="n">
        <f aca="false">[1]426排序!F106</f>
        <v>4</v>
      </c>
      <c r="TF88" s="2" t="n">
        <f aca="false">[1]426排序!G106</f>
        <v>656</v>
      </c>
      <c r="TG88" s="2" t="n">
        <f aca="false">[1]426排序!H106</f>
        <v>2217</v>
      </c>
      <c r="TH88" s="2" t="n">
        <f aca="false">[1]426排序!I106</f>
        <v>58</v>
      </c>
      <c r="TI88" s="2" t="n">
        <f aca="false">[1]426排序!J106</f>
        <v>677</v>
      </c>
      <c r="TJ88" s="2" t="n">
        <f aca="false">[1]426排序!K106</f>
        <v>4</v>
      </c>
      <c r="TK88" s="2" t="n">
        <f aca="false">[1]426排序!L106</f>
        <v>0</v>
      </c>
      <c r="TL88" s="2" t="n">
        <f aca="false">[1]426排序!M106</f>
        <v>0</v>
      </c>
      <c r="TM88" s="2" t="n">
        <f aca="false">[1]426排序!C80</f>
        <v>2506</v>
      </c>
      <c r="TN88" s="2" t="n">
        <f aca="false">[1]426排序!D80</f>
        <v>16</v>
      </c>
      <c r="TO88" s="2" t="n">
        <f aca="false">[1]426排序!E80</f>
        <v>130</v>
      </c>
      <c r="TP88" s="2" t="n">
        <f aca="false">[1]426排序!F80</f>
        <v>0</v>
      </c>
      <c r="TQ88" s="2" t="n">
        <f aca="false">[1]426排序!G80</f>
        <v>577</v>
      </c>
      <c r="TR88" s="2" t="n">
        <f aca="false">[1]426排序!H80</f>
        <v>1799</v>
      </c>
      <c r="TS88" s="2" t="n">
        <f aca="false">[1]426排序!I80</f>
        <v>47</v>
      </c>
      <c r="TT88" s="2" t="n">
        <f aca="false">[1]426排序!J80</f>
        <v>240</v>
      </c>
      <c r="TU88" s="2" t="n">
        <f aca="false">[1]426排序!K80</f>
        <v>12</v>
      </c>
      <c r="TV88" s="2" t="n">
        <f aca="false">[1]426排序!L80</f>
        <v>63087</v>
      </c>
      <c r="TW88" s="2" t="n">
        <f aca="false">[1]426排序!M80</f>
        <v>6053</v>
      </c>
      <c r="TX88" s="2" t="n">
        <f aca="false">[1]426排序!C51</f>
        <v>810</v>
      </c>
      <c r="TY88" s="2" t="n">
        <f aca="false">[1]426排序!D51</f>
        <v>6</v>
      </c>
      <c r="TZ88" s="2" t="n">
        <f aca="false">[1]426排序!E51</f>
        <v>14</v>
      </c>
      <c r="UA88" s="2" t="n">
        <f aca="false">[1]426排序!F51</f>
        <v>0</v>
      </c>
      <c r="UB88" s="2" t="n">
        <f aca="false">[1]426排序!G51</f>
        <v>148</v>
      </c>
      <c r="UC88" s="2" t="n">
        <f aca="false">[1]426排序!H51</f>
        <v>648</v>
      </c>
      <c r="UD88" s="2" t="n">
        <f aca="false">[1]426排序!I51</f>
        <v>15</v>
      </c>
      <c r="UE88" s="2" t="n">
        <f aca="false">[1]426排序!J51</f>
        <v>671</v>
      </c>
      <c r="UF88" s="2" t="n">
        <f aca="false">[1]426排序!K51</f>
        <v>12</v>
      </c>
      <c r="UG88" s="2" t="n">
        <f aca="false">[1]426排序!L51</f>
        <v>43542</v>
      </c>
      <c r="UH88" s="2" t="n">
        <f aca="false">[1]426排序!M51</f>
        <v>36064</v>
      </c>
      <c r="UT88" s="2" t="n">
        <f aca="false">[1]426排序!C17</f>
        <v>4998</v>
      </c>
      <c r="UU88" s="2" t="n">
        <f aca="false">[1]426排序!D17</f>
        <v>309</v>
      </c>
      <c r="UV88" s="2" t="n">
        <f aca="false">[1]426排序!E17</f>
        <v>140</v>
      </c>
      <c r="UW88" s="2" t="n">
        <f aca="false">[1]426排序!F17</f>
        <v>9</v>
      </c>
      <c r="UX88" s="2" t="n">
        <f aca="false">[1]426排序!G17</f>
        <v>113</v>
      </c>
      <c r="UY88" s="2" t="n">
        <f aca="false">[1]426排序!H17</f>
        <v>4745</v>
      </c>
      <c r="UZ88" s="2" t="n">
        <f aca="false">[1]426排序!I17</f>
        <v>1</v>
      </c>
      <c r="VA88" s="2" t="n">
        <f aca="false">[1]426排序!J17</f>
        <v>30</v>
      </c>
      <c r="VB88" s="2" t="n">
        <f aca="false">[1]426排序!K17</f>
        <v>0.9</v>
      </c>
      <c r="VC88" s="2" t="n">
        <f aca="false">[1]426排序!L17</f>
        <v>43113</v>
      </c>
      <c r="VD88" s="2" t="n">
        <f aca="false">[1]426排序!M17</f>
        <v>262</v>
      </c>
      <c r="VE88" s="2" t="n">
        <f aca="false">[1]426排序!C2</f>
        <v>1463</v>
      </c>
      <c r="VF88" s="2" t="n">
        <f aca="false">[1]426排序!D2</f>
        <v>112</v>
      </c>
      <c r="VG88" s="2" t="n">
        <f aca="false">[1]426排序!E2</f>
        <v>47</v>
      </c>
      <c r="VH88" s="2" t="n">
        <f aca="false">[1]426排序!F2</f>
        <v>4</v>
      </c>
      <c r="VI88" s="2" t="n">
        <f aca="false">[1]426排序!G2</f>
        <v>188</v>
      </c>
      <c r="VJ88" s="2" t="n">
        <f aca="false">[1]426排序!H2</f>
        <v>1228</v>
      </c>
      <c r="VK88" s="2" t="n">
        <f aca="false">[1]426排序!I2</f>
        <v>7</v>
      </c>
      <c r="VL88" s="2" t="n">
        <f aca="false">[1]426排序!J2</f>
        <v>38</v>
      </c>
      <c r="VM88" s="2" t="n">
        <f aca="false">[1]426排序!K2</f>
        <v>1</v>
      </c>
      <c r="VN88" s="2" t="n">
        <f aca="false">[1]426排序!L2</f>
        <v>7425</v>
      </c>
      <c r="VO88" s="2" t="n">
        <f aca="false">[1]426排序!M2</f>
        <v>191</v>
      </c>
      <c r="VP88" s="2" t="n">
        <f aca="false">[1]426排序!C181</f>
        <v>452</v>
      </c>
      <c r="VQ88" s="2" t="n">
        <f aca="false">[1]426排序!D181</f>
        <v>35</v>
      </c>
      <c r="VR88" s="2" t="n">
        <f aca="false">[1]426排序!E181</f>
        <v>7</v>
      </c>
      <c r="VS88" s="2" t="n">
        <f aca="false">[1]426排序!F181</f>
        <v>0</v>
      </c>
      <c r="VT88" s="2" t="n">
        <f aca="false">[1]426排序!G181</f>
        <v>118</v>
      </c>
      <c r="VU88" s="2" t="n">
        <f aca="false">[1]426排序!H181</f>
        <v>327</v>
      </c>
      <c r="VV88" s="2" t="n">
        <f aca="false">[1]426排序!I181</f>
        <v>2</v>
      </c>
      <c r="VW88" s="2" t="n">
        <f aca="false">[1]426排序!J181</f>
        <v>21</v>
      </c>
      <c r="VX88" s="2" t="n">
        <f aca="false">[1]426排序!K181</f>
        <v>0.3</v>
      </c>
      <c r="VY88" s="2" t="n">
        <f aca="false">[1]426排序!L181</f>
        <v>13850</v>
      </c>
      <c r="VZ88" s="2" t="n">
        <f aca="false">[1]426排序!M181</f>
        <v>647</v>
      </c>
      <c r="WA88" s="2" t="n">
        <f aca="false">[1]426排序!C119</f>
        <v>141</v>
      </c>
      <c r="WB88" s="2" t="n">
        <f aca="false">[1]426排序!D119</f>
        <v>25</v>
      </c>
      <c r="WC88" s="2" t="n">
        <f aca="false">[1]426排序!E119</f>
        <v>0</v>
      </c>
      <c r="WD88" s="2" t="n">
        <f aca="false">[1]426排序!F119</f>
        <v>0</v>
      </c>
      <c r="WE88" s="2" t="n">
        <f aca="false">[1]426排序!G119</f>
        <v>17</v>
      </c>
      <c r="WF88" s="2" t="n">
        <f aca="false">[1]426排序!H119</f>
        <v>124</v>
      </c>
      <c r="WG88" s="2" t="n">
        <f aca="false">[1]426排序!I119</f>
        <v>2</v>
      </c>
      <c r="WH88" s="2" t="n">
        <f aca="false">[1]426排序!J119</f>
        <v>261</v>
      </c>
      <c r="WI88" s="2" t="n">
        <f aca="false">[1]426排序!K119</f>
        <v>0</v>
      </c>
      <c r="WJ88" s="2" t="n">
        <f aca="false">[1]426排序!L119</f>
        <v>5296</v>
      </c>
      <c r="WK88" s="2" t="n">
        <f aca="false">[1]426排序!M119</f>
        <v>9798</v>
      </c>
      <c r="WL88" s="2" t="n">
        <f aca="false">[1]426排序!C137</f>
        <v>49</v>
      </c>
      <c r="WM88" s="2" t="n">
        <f aca="false">[1]426排序!D137</f>
        <v>0</v>
      </c>
      <c r="WN88" s="2" t="n">
        <f aca="false">[1]426排序!E137</f>
        <v>0</v>
      </c>
      <c r="WO88" s="2" t="n">
        <f aca="false">[1]426排序!F137</f>
        <v>0</v>
      </c>
      <c r="WP88" s="2" t="n">
        <f aca="false">[1]426排序!G137</f>
        <v>12</v>
      </c>
      <c r="WQ88" s="2" t="n">
        <f aca="false">[1]426排序!H137</f>
        <v>37</v>
      </c>
      <c r="WR88" s="2" t="n">
        <f aca="false">[1]426排序!I137</f>
        <v>0</v>
      </c>
      <c r="WS88" s="2" t="n">
        <f aca="false">[1]426排序!J137</f>
        <v>2</v>
      </c>
      <c r="WT88" s="2" t="n">
        <f aca="false">[1]426排序!K137</f>
        <v>0</v>
      </c>
      <c r="WU88" s="2" t="n">
        <f aca="false">[1]426排序!L137</f>
        <v>49336</v>
      </c>
      <c r="WV88" s="2" t="n">
        <f aca="false">[1]426排序!M137</f>
        <v>1693</v>
      </c>
      <c r="WW88" s="2" t="n">
        <f aca="false">[1]426排序!C24</f>
        <v>7</v>
      </c>
      <c r="WX88" s="2" t="n">
        <f aca="false">[1]426排序!D24</f>
        <v>0</v>
      </c>
      <c r="WY88" s="2" t="n">
        <f aca="false">[1]426排序!E24</f>
        <v>0</v>
      </c>
      <c r="WZ88" s="2" t="n">
        <f aca="false">[1]426排序!F24</f>
        <v>0</v>
      </c>
      <c r="XA88" s="2" t="n">
        <f aca="false">[1]426排序!G24</f>
        <v>3</v>
      </c>
      <c r="XB88" s="2" t="n">
        <f aca="false">[1]426排序!H24</f>
        <v>4</v>
      </c>
      <c r="XC88" s="2" t="n">
        <f aca="false">[1]426排序!I24</f>
        <v>0</v>
      </c>
      <c r="XD88" s="2" t="n">
        <f aca="false">[1]426排序!J24</f>
        <v>9</v>
      </c>
      <c r="XE88" s="2" t="n">
        <f aca="false">[1]426排序!K24</f>
        <v>0</v>
      </c>
      <c r="XF88" s="2" t="n">
        <f aca="false">[1]426排序!L24</f>
        <v>8953</v>
      </c>
      <c r="XG88" s="2" t="n">
        <f aca="false">[1]426排序!M24</f>
        <v>11603</v>
      </c>
      <c r="XH88" s="2" t="n">
        <f aca="false">[1]426排序!C104</f>
        <v>2601</v>
      </c>
      <c r="XI88" s="2" t="n">
        <f aca="false">[1]426排序!D104</f>
        <v>185</v>
      </c>
      <c r="XJ88" s="2" t="n">
        <f aca="false">[1]426排序!E104</f>
        <v>25</v>
      </c>
      <c r="XK88" s="2" t="n">
        <f aca="false">[1]426排序!F104</f>
        <v>0</v>
      </c>
      <c r="XL88" s="2" t="n">
        <f aca="false">[1]426排序!G104</f>
        <v>646</v>
      </c>
      <c r="XM88" s="2" t="n">
        <f aca="false">[1]426排序!H104</f>
        <v>1930</v>
      </c>
      <c r="XN88" s="2" t="n">
        <f aca="false">[1]426排序!I104</f>
        <v>31</v>
      </c>
      <c r="XO88" s="2" t="n">
        <f aca="false">[1]426排序!J104</f>
        <v>139</v>
      </c>
      <c r="XP88" s="2" t="n">
        <f aca="false">[1]426排序!K104</f>
        <v>1</v>
      </c>
      <c r="XQ88" s="2" t="n">
        <f aca="false">[1]426排序!L104</f>
        <v>180502</v>
      </c>
      <c r="XR88" s="2" t="n">
        <f aca="false">[1]426排序!M104</f>
        <v>9613</v>
      </c>
      <c r="XS88" s="2" t="n">
        <f aca="false">[1]426排序!C203</f>
        <v>1862</v>
      </c>
      <c r="XT88" s="2" t="n">
        <f aca="false">[1]426排序!D203</f>
        <v>58</v>
      </c>
      <c r="XU88" s="2" t="n">
        <f aca="false">[1]426排序!E203</f>
        <v>8</v>
      </c>
      <c r="XV88" s="2" t="n">
        <f aca="false">[1]426排序!F203</f>
        <v>0</v>
      </c>
      <c r="XW88" s="2" t="n">
        <f aca="false">[1]426排序!G203</f>
        <v>707</v>
      </c>
      <c r="XX88" s="2" t="n">
        <f aca="false">[1]426排序!H203</f>
        <v>1147</v>
      </c>
      <c r="XY88" s="2" t="n">
        <f aca="false">[1]426排序!I203</f>
        <v>8</v>
      </c>
      <c r="XZ88" s="2" t="n">
        <f aca="false">[1]426排序!J203</f>
        <v>56</v>
      </c>
      <c r="YA88" s="2" t="n">
        <f aca="false">[1]426排序!K203</f>
        <v>0.2</v>
      </c>
      <c r="YB88" s="2" t="n">
        <f aca="false">[1]426排序!L203</f>
        <v>210000</v>
      </c>
      <c r="YC88" s="2" t="n">
        <f aca="false">[1]426排序!M203</f>
        <v>6274</v>
      </c>
      <c r="YZ88" s="2" t="n">
        <f aca="false">[1]426排序!C107</f>
        <v>665</v>
      </c>
      <c r="ZA88" s="2" t="n">
        <f aca="false">[1]426排序!D107</f>
        <v>9</v>
      </c>
      <c r="ZB88" s="2" t="n">
        <f aca="false">[1]426排序!E107</f>
        <v>8</v>
      </c>
      <c r="ZC88" s="2" t="n">
        <f aca="false">[1]426排序!F107</f>
        <v>0</v>
      </c>
      <c r="ZD88" s="2" t="n">
        <f aca="false">[1]426排序!G107</f>
        <v>345</v>
      </c>
      <c r="ZE88" s="2" t="n">
        <f aca="false">[1]426排序!H107</f>
        <v>312</v>
      </c>
      <c r="ZF88" s="2" t="n">
        <f aca="false">[1]426排序!I107</f>
        <v>11</v>
      </c>
      <c r="ZG88" s="2" t="n">
        <f aca="false">[1]426排序!J107</f>
        <v>102</v>
      </c>
      <c r="ZH88" s="2" t="n">
        <f aca="false">[1]426排序!K107</f>
        <v>1</v>
      </c>
      <c r="ZI88" s="2" t="n">
        <f aca="false">[1]426排序!L107</f>
        <v>39615</v>
      </c>
      <c r="ZJ88" s="2" t="n">
        <f aca="false">[1]426排序!M107</f>
        <v>6072</v>
      </c>
      <c r="ZK88" s="2" t="n">
        <f aca="false">[1]426排序!C200</f>
        <v>8125</v>
      </c>
      <c r="ZL88" s="2" t="n">
        <f aca="false">[1]426排序!D200</f>
        <v>478</v>
      </c>
      <c r="ZM88" s="2" t="n">
        <f aca="false">[1]426排序!E200</f>
        <v>201</v>
      </c>
      <c r="ZN88" s="2" t="n">
        <f aca="false">[1]426排序!F200</f>
        <v>8</v>
      </c>
      <c r="ZO88" s="2" t="n">
        <f aca="false">[1]426排序!G200</f>
        <v>782</v>
      </c>
      <c r="ZP88" s="2" t="n">
        <f aca="false">[1]426排序!H200</f>
        <v>7142</v>
      </c>
      <c r="ZQ88" s="2" t="n">
        <f aca="false">[1]426排序!I200</f>
        <v>104</v>
      </c>
      <c r="ZR88" s="2" t="n">
        <f aca="false">[1]426排序!J200</f>
        <v>186</v>
      </c>
      <c r="ZS88" s="2" t="n">
        <f aca="false">[1]426排序!K200</f>
        <v>5</v>
      </c>
      <c r="ZT88" s="2" t="n">
        <f aca="false">[1]426排序!L200</f>
        <v>83577</v>
      </c>
      <c r="ZU88" s="2" t="n">
        <f aca="false">[1]426排序!M200</f>
        <v>1911</v>
      </c>
      <c r="ZV88" s="2" t="n">
        <f aca="false">[1]426排序!C19</f>
        <v>9590</v>
      </c>
      <c r="ZW88" s="2" t="n">
        <f aca="false">[1]426排序!D19</f>
        <v>817</v>
      </c>
      <c r="ZX88" s="2" t="n">
        <f aca="false">[1]426排序!E19</f>
        <v>67</v>
      </c>
      <c r="ZY88" s="2" t="n">
        <f aca="false">[1]426排序!F19</f>
        <v>4</v>
      </c>
      <c r="ZZ88" s="2" t="n">
        <f aca="false">[1]426排序!G19</f>
        <v>1573</v>
      </c>
      <c r="AAA88" s="2" t="n">
        <f aca="false">[1]426排序!H19</f>
        <v>7950</v>
      </c>
      <c r="AAB88" s="2" t="n">
        <f aca="false">[1]426排序!I19</f>
        <v>92</v>
      </c>
      <c r="AAC88" s="2" t="n">
        <f aca="false">[1]426排序!J19</f>
        <v>1015</v>
      </c>
      <c r="AAD88" s="2" t="n">
        <f aca="false">[1]426排序!K19</f>
        <v>7</v>
      </c>
      <c r="AAE88" s="2" t="n">
        <f aca="false">[1]426排序!L19</f>
        <v>139295</v>
      </c>
      <c r="AAF88" s="2" t="n">
        <f aca="false">[1]426排序!M19</f>
        <v>14741</v>
      </c>
      <c r="AAG88" s="2" t="n">
        <f aca="false">[1]426排序!C76</f>
        <v>456</v>
      </c>
      <c r="AAH88" s="2" t="n">
        <f aca="false">[1]426排序!D76</f>
        <v>12</v>
      </c>
      <c r="AAI88" s="2" t="n">
        <f aca="false">[1]426排序!E76</f>
        <v>5</v>
      </c>
      <c r="AAJ88" s="2" t="n">
        <f aca="false">[1]426排序!F76</f>
        <v>0</v>
      </c>
      <c r="AAK88" s="2" t="n">
        <f aca="false">[1]426排序!G76</f>
        <v>139</v>
      </c>
      <c r="AAL88" s="2" t="n">
        <f aca="false">[1]426排序!H76</f>
        <v>312</v>
      </c>
      <c r="AAM88" s="2" t="n">
        <f aca="false">[1]426排序!I76</f>
        <v>6</v>
      </c>
      <c r="AAN88" s="2" t="n">
        <f aca="false">[1]426排序!J76</f>
        <v>114</v>
      </c>
      <c r="AAO88" s="2" t="n">
        <f aca="false">[1]426排序!K76</f>
        <v>1</v>
      </c>
      <c r="AAP88" s="2" t="n">
        <f aca="false">[1]426排序!L76</f>
        <v>9699</v>
      </c>
      <c r="AAQ88" s="2" t="n">
        <f aca="false">[1]426排序!M76</f>
        <v>2431</v>
      </c>
      <c r="AAR88" s="2" t="n">
        <f aca="false">[1]426排序!C14</f>
        <v>1617</v>
      </c>
      <c r="AAS88" s="2" t="n">
        <f aca="false">[1]426排序!D14</f>
        <v>25</v>
      </c>
      <c r="AAT88" s="2" t="n">
        <f aca="false">[1]426排序!E14</f>
        <v>21</v>
      </c>
      <c r="AAU88" s="2" t="n">
        <f aca="false">[1]426排序!F14</f>
        <v>0</v>
      </c>
      <c r="AAV88" s="2" t="n">
        <f aca="false">[1]426排序!G14</f>
        <v>1080</v>
      </c>
      <c r="AAW88" s="2" t="n">
        <f aca="false">[1]426排序!H14</f>
        <v>516</v>
      </c>
      <c r="AAX88" s="2" t="n">
        <f aca="false">[1]426排序!I14</f>
        <v>15</v>
      </c>
      <c r="AAY88" s="2" t="n">
        <f aca="false">[1]426排序!J14</f>
        <v>159</v>
      </c>
      <c r="AAZ88" s="2" t="n">
        <f aca="false">[1]426排序!K14</f>
        <v>2</v>
      </c>
      <c r="ABA88" s="2" t="n">
        <f aca="false">[1]426排序!L14</f>
        <v>120479</v>
      </c>
      <c r="ABB88" s="2" t="n">
        <f aca="false">[1]426排序!M14</f>
        <v>11883</v>
      </c>
      <c r="ABC88" s="2" t="n">
        <f aca="false">[1]426排序!C10</f>
        <v>1677</v>
      </c>
      <c r="ABD88" s="2" t="n">
        <f aca="false">[1]426排序!D10</f>
        <v>81</v>
      </c>
      <c r="ABE88" s="2" t="n">
        <f aca="false">[1]426排序!E10</f>
        <v>28</v>
      </c>
      <c r="ABF88" s="2" t="n">
        <f aca="false">[1]426排序!F10</f>
        <v>1</v>
      </c>
      <c r="ABG88" s="2" t="n">
        <f aca="false">[1]426排序!G10</f>
        <v>803</v>
      </c>
      <c r="ABH88" s="2" t="n">
        <f aca="false">[1]426排序!H10</f>
        <v>846</v>
      </c>
      <c r="ABI88" s="2" t="n">
        <f aca="false">[1]426排序!I10</f>
        <v>10</v>
      </c>
      <c r="ABJ88" s="2" t="n">
        <f aca="false">[1]426排序!J10</f>
        <v>566</v>
      </c>
      <c r="ABK88" s="2" t="n">
        <f aca="false">[1]426排序!K10</f>
        <v>9</v>
      </c>
      <c r="ABL88" s="2" t="n">
        <f aca="false">[1]426排序!L10</f>
        <v>17342</v>
      </c>
      <c r="ABM88" s="2" t="n">
        <f aca="false">[1]426排序!M10</f>
        <v>5852</v>
      </c>
      <c r="ABN88" s="2" t="n">
        <f aca="false">[1]426排序!C127</f>
        <v>3304</v>
      </c>
      <c r="ABO88" s="2" t="n">
        <f aca="false">[1]426排序!D127</f>
        <v>194</v>
      </c>
      <c r="ABP88" s="2" t="n">
        <f aca="false">[1]426排序!E127</f>
        <v>94</v>
      </c>
      <c r="ABQ88" s="2" t="n">
        <f aca="false">[1]426排序!F127</f>
        <v>10</v>
      </c>
      <c r="ABR88" s="2" t="n">
        <f aca="false">[1]426排序!G127</f>
        <v>825</v>
      </c>
      <c r="ABS88" s="2" t="n">
        <f aca="false">[1]426排序!H127</f>
        <v>2385</v>
      </c>
      <c r="ABT88" s="2" t="n">
        <f aca="false">[1]426排序!I127</f>
        <v>212</v>
      </c>
      <c r="ABU88" s="2" t="n">
        <f aca="false">[1]426排序!J127</f>
        <v>819</v>
      </c>
      <c r="ABV88" s="2" t="n">
        <f aca="false">[1]426排序!K127</f>
        <v>23</v>
      </c>
      <c r="ABW88" s="2" t="n">
        <f aca="false">[1]426排序!L127</f>
        <v>11763</v>
      </c>
      <c r="ABX88" s="2" t="n">
        <f aca="false">[1]426排序!M127</f>
        <v>2916</v>
      </c>
      <c r="ABY88" s="2" t="n">
        <f aca="false">[1]426排序!C114</f>
        <v>1426</v>
      </c>
      <c r="ABZ88" s="2" t="n">
        <f aca="false">[1]426排序!D114</f>
        <v>16</v>
      </c>
      <c r="ACA88" s="2" t="n">
        <f aca="false">[1]426排序!E114</f>
        <v>41</v>
      </c>
      <c r="ACB88" s="2" t="n">
        <f aca="false">[1]426排序!F114</f>
        <v>1</v>
      </c>
      <c r="ACC88" s="2" t="n">
        <f aca="false">[1]426排序!G114</f>
        <v>460</v>
      </c>
      <c r="ACD88" s="2" t="n">
        <f aca="false">[1]426排序!H114</f>
        <v>925</v>
      </c>
      <c r="ACE88" s="2" t="n">
        <f aca="false">[1]426排序!I114</f>
        <v>17</v>
      </c>
      <c r="ACF88" s="2" t="n">
        <f aca="false">[1]426排序!J114</f>
        <v>524</v>
      </c>
      <c r="ACG88" s="2" t="n">
        <f aca="false">[1]426排序!K114</f>
        <v>15</v>
      </c>
      <c r="ACH88" s="2" t="n">
        <f aca="false">[1]426排序!L114</f>
        <v>98948</v>
      </c>
      <c r="ACI88" s="2" t="n">
        <f aca="false">[1]426排序!M114</f>
        <v>36347</v>
      </c>
      <c r="ACJ88" s="2" t="n">
        <f aca="false">[1]426排序!C64</f>
        <v>1635</v>
      </c>
      <c r="ACK88" s="2" t="n">
        <f aca="false">[1]426排序!D64</f>
        <v>30</v>
      </c>
      <c r="ACL88" s="2" t="n">
        <f aca="false">[1]426排序!E64</f>
        <v>46</v>
      </c>
      <c r="ACM88" s="2" t="n">
        <f aca="false">[1]426排序!F64</f>
        <v>0</v>
      </c>
      <c r="ACN88" s="2" t="n">
        <f aca="false">[1]426排序!G64</f>
        <v>228</v>
      </c>
      <c r="ACO88" s="2" t="n">
        <f aca="false">[1]426排序!H64</f>
        <v>1361</v>
      </c>
      <c r="ACP88" s="2" t="n">
        <f aca="false">[1]426排序!I64</f>
        <v>6</v>
      </c>
      <c r="ACQ88" s="2" t="n">
        <f aca="false">[1]426排序!J64</f>
        <v>1233</v>
      </c>
      <c r="ACR88" s="2" t="n">
        <f aca="false">[1]426排序!K64</f>
        <v>35</v>
      </c>
      <c r="ACS88" s="2" t="n">
        <f aca="false">[1]426排序!L64</f>
        <v>47331</v>
      </c>
      <c r="ACT88" s="2" t="n">
        <f aca="false">[1]426排序!M64</f>
        <v>35680</v>
      </c>
      <c r="ACU88" s="2" t="n">
        <f aca="false">[1]426排序!C109</f>
        <v>804</v>
      </c>
      <c r="ACV88" s="2" t="n">
        <f aca="false">[1]426排序!D109</f>
        <v>20</v>
      </c>
      <c r="ACW88" s="2" t="n">
        <f aca="false">[1]426排序!E109</f>
        <v>12</v>
      </c>
      <c r="ACX88" s="2" t="n">
        <f aca="false">[1]426排序!F109</f>
        <v>0</v>
      </c>
      <c r="ACY88" s="2" t="n">
        <f aca="false">[1]426排序!G109</f>
        <v>267</v>
      </c>
      <c r="ACZ88" s="2" t="n">
        <f aca="false">[1]426排序!H109</f>
        <v>525</v>
      </c>
      <c r="ADA88" s="2" t="n">
        <f aca="false">[1]426排序!I109</f>
        <v>6</v>
      </c>
      <c r="ADB88" s="2" t="n">
        <f aca="false">[1]426排序!J109</f>
        <v>426</v>
      </c>
      <c r="ADC88" s="2" t="n">
        <f aca="false">[1]426排序!K109</f>
        <v>6</v>
      </c>
      <c r="ADD88" s="2" t="n">
        <f aca="false">[1]426排序!L109</f>
        <v>45743</v>
      </c>
      <c r="ADE88" s="2" t="n">
        <f aca="false">[1]426排序!M109</f>
        <v>24251</v>
      </c>
      <c r="ADF88" s="2" t="n">
        <f aca="false">[1]426排序!C52</f>
        <v>7333</v>
      </c>
      <c r="ADG88" s="2" t="n">
        <f aca="false">[1]426排序!D52</f>
        <v>97</v>
      </c>
      <c r="ADH88" s="2" t="n">
        <f aca="false">[1]426排序!E52</f>
        <v>218</v>
      </c>
      <c r="ADI88" s="2" t="n">
        <f aca="false">[1]426排序!F52</f>
        <v>4</v>
      </c>
      <c r="ADJ88" s="2" t="n">
        <f aca="false">[1]426排序!G52</f>
        <v>2453</v>
      </c>
      <c r="ADK88" s="2" t="n">
        <f aca="false">[1]426排序!H52</f>
        <v>4662</v>
      </c>
      <c r="ADL88" s="2" t="n">
        <f aca="false">[1]426排序!I52</f>
        <v>71</v>
      </c>
      <c r="ADM88" s="2" t="n">
        <f aca="false">[1]426排序!J52</f>
        <v>685</v>
      </c>
      <c r="ADN88" s="2" t="n">
        <f aca="false">[1]426排序!K52</f>
        <v>20</v>
      </c>
      <c r="ADO88" s="2" t="n">
        <f aca="false">[1]426排序!L52</f>
        <v>210705</v>
      </c>
      <c r="ADP88" s="2" t="n">
        <f aca="false">[1]426排序!M52</f>
        <v>19676</v>
      </c>
      <c r="ADQ88" s="2" t="n">
        <f aca="false">[1]426排序!C175</f>
        <v>1373</v>
      </c>
      <c r="ADR88" s="2" t="n">
        <f aca="false">[1]426排序!D175</f>
        <v>13</v>
      </c>
      <c r="ADS88" s="2" t="n">
        <f aca="false">[1]426排序!E175</f>
        <v>17</v>
      </c>
      <c r="ADT88" s="2" t="n">
        <f aca="false">[1]426排序!F175</f>
        <v>0</v>
      </c>
      <c r="ADU88" s="2" t="n">
        <f aca="false">[1]426排序!G175</f>
        <v>386</v>
      </c>
      <c r="ADV88" s="2" t="n">
        <f aca="false">[1]426排序!H175</f>
        <v>970</v>
      </c>
      <c r="ADW88" s="2" t="n">
        <f aca="false">[1]426排序!I175</f>
        <v>7</v>
      </c>
      <c r="ADX88" s="2" t="n">
        <f aca="false">[1]426排序!J175</f>
        <v>251</v>
      </c>
      <c r="ADY88" s="2" t="n">
        <f aca="false">[1]426排序!K175</f>
        <v>3</v>
      </c>
      <c r="ADZ88" s="2" t="n">
        <f aca="false">[1]426排序!L175</f>
        <v>66089</v>
      </c>
      <c r="AEA88" s="2" t="n">
        <f aca="false">[1]426排序!M175</f>
        <v>12105</v>
      </c>
      <c r="AEB88" s="2" t="n">
        <f aca="false">[1]426排序!C90</f>
        <v>2443</v>
      </c>
      <c r="AEC88" s="2" t="n">
        <f aca="false">[1]426排序!D90</f>
        <v>60</v>
      </c>
      <c r="AED88" s="2" t="n">
        <f aca="false">[1]426排序!E90</f>
        <v>262</v>
      </c>
      <c r="AEE88" s="2" t="n">
        <f aca="false">[1]426排序!F90</f>
        <v>12</v>
      </c>
      <c r="AEF88" s="2" t="n">
        <f aca="false">[1]426排序!G90</f>
        <v>458</v>
      </c>
      <c r="AEG88" s="2" t="n">
        <f aca="false">[1]426排序!H90</f>
        <v>1723</v>
      </c>
      <c r="AEH88" s="2" t="n">
        <f aca="false">[1]426排序!I90</f>
        <v>61</v>
      </c>
      <c r="AEI88" s="2" t="n">
        <f aca="false">[1]426排序!J90</f>
        <v>253</v>
      </c>
      <c r="AEJ88" s="2" t="n">
        <f aca="false">[1]426排序!K90</f>
        <v>27</v>
      </c>
      <c r="AEK88" s="2" t="n">
        <f aca="false">[1]426排序!L90</f>
        <v>60801</v>
      </c>
      <c r="AEL88" s="2" t="n">
        <f aca="false">[1]426排序!M90</f>
        <v>6294</v>
      </c>
      <c r="AEM88" s="2" t="n">
        <f aca="false">[1]426排序!C176</f>
        <v>1388</v>
      </c>
      <c r="AEN88" s="2" t="n">
        <f aca="false">[1]426排序!D176</f>
        <v>15</v>
      </c>
      <c r="AEO88" s="2" t="n">
        <f aca="false">[1]426排序!E176</f>
        <v>81</v>
      </c>
      <c r="AEP88" s="2" t="n">
        <f aca="false">[1]426排序!F176</f>
        <v>1</v>
      </c>
      <c r="AEQ88" s="2" t="n">
        <f aca="false">[1]426排序!G176</f>
        <v>219</v>
      </c>
      <c r="AER88" s="2" t="n">
        <f aca="false">[1]426排序!H176</f>
        <v>1088</v>
      </c>
      <c r="AES88" s="2" t="n">
        <f aca="false">[1]426排序!I176</f>
        <v>23</v>
      </c>
      <c r="AET88" s="2" t="n">
        <f aca="false">[1]426排序!J176</f>
        <v>668</v>
      </c>
      <c r="AEU88" s="2" t="n">
        <f aca="false">[1]426排序!K176</f>
        <v>39</v>
      </c>
      <c r="AEV88" s="2" t="n">
        <f aca="false">[1]426排序!L176</f>
        <v>48179</v>
      </c>
      <c r="AEW88" s="2" t="n">
        <f aca="false">[1]426排序!M176</f>
        <v>23175</v>
      </c>
      <c r="AEX88" s="2" t="n">
        <f aca="false">[1]426排序!C48</f>
        <v>2016</v>
      </c>
      <c r="AEY88" s="2" t="n">
        <f aca="false">[1]426排序!D48</f>
        <v>7</v>
      </c>
      <c r="AEZ88" s="2" t="n">
        <f aca="false">[1]426排序!E48</f>
        <v>54</v>
      </c>
      <c r="AFA88" s="2" t="n">
        <f aca="false">[1]426排序!F48</f>
        <v>3</v>
      </c>
      <c r="AFB88" s="2" t="n">
        <f aca="false">[1]426排序!G48</f>
        <v>1034</v>
      </c>
      <c r="AFC88" s="2" t="n">
        <f aca="false">[1]426排序!H48</f>
        <v>928</v>
      </c>
      <c r="AFD88" s="2" t="n">
        <f aca="false">[1]426排序!I48</f>
        <v>21</v>
      </c>
      <c r="AFE88" s="2" t="n">
        <f aca="false">[1]426排序!J48</f>
        <v>491</v>
      </c>
      <c r="AFF88" s="2" t="n">
        <f aca="false">[1]426排序!K48</f>
        <v>13</v>
      </c>
      <c r="AFG88" s="2" t="n">
        <f aca="false">[1]426排序!L48</f>
        <v>30913</v>
      </c>
      <c r="AFH88" s="2" t="n">
        <f aca="false">[1]426排序!M48</f>
        <v>7530</v>
      </c>
      <c r="AFI88" s="2" t="n">
        <f aca="false">[1]426排序!C26</f>
        <v>1486</v>
      </c>
      <c r="AFJ88" s="2" t="n">
        <f aca="false">[1]426排序!D26</f>
        <v>65</v>
      </c>
      <c r="AFK88" s="2" t="n">
        <f aca="false">[1]426排序!E26</f>
        <v>57</v>
      </c>
      <c r="AFL88" s="2" t="n">
        <f aca="false">[1]426排序!F26</f>
        <v>2</v>
      </c>
      <c r="AFM88" s="2" t="n">
        <f aca="false">[1]426排序!G26</f>
        <v>592</v>
      </c>
      <c r="AFN88" s="2" t="n">
        <f aca="false">[1]426排序!H26</f>
        <v>837</v>
      </c>
      <c r="AFO88" s="2" t="n">
        <f aca="false">[1]426排序!I26</f>
        <v>4</v>
      </c>
      <c r="AFP88" s="2" t="n">
        <f aca="false">[1]426排序!J26</f>
        <v>453</v>
      </c>
      <c r="AFQ88" s="2" t="n">
        <f aca="false">[1]426排序!K26</f>
        <v>17</v>
      </c>
      <c r="AFR88" s="2" t="n">
        <f aca="false">[1]426排序!L26</f>
        <v>24676</v>
      </c>
      <c r="AFS88" s="2" t="n">
        <f aca="false">[1]426排序!M26</f>
        <v>7521</v>
      </c>
      <c r="AFT88" s="2" t="n">
        <f aca="false">[1]426排序!C130</f>
        <v>320</v>
      </c>
      <c r="AFU88" s="2" t="n">
        <f aca="false">[1]426排序!D130</f>
        <v>1</v>
      </c>
      <c r="AFV88" s="2" t="n">
        <f aca="false">[1]426排序!E130</f>
        <v>6</v>
      </c>
      <c r="AFW88" s="2" t="n">
        <f aca="false">[1]426排序!F130</f>
        <v>0</v>
      </c>
      <c r="AFX88" s="2" t="n">
        <f aca="false">[1]426排序!G130</f>
        <v>153</v>
      </c>
      <c r="AFY88" s="2" t="n">
        <f aca="false">[1]426排序!H130</f>
        <v>161</v>
      </c>
      <c r="AFZ88" s="2" t="n">
        <f aca="false">[1]426排序!I130</f>
        <v>7</v>
      </c>
      <c r="AGA88" s="2" t="n">
        <f aca="false">[1]426排序!J130</f>
        <v>510</v>
      </c>
      <c r="AGB88" s="2" t="n">
        <f aca="false">[1]426排序!K130</f>
        <v>10</v>
      </c>
      <c r="AGC88" s="2" t="n">
        <f aca="false">[1]426排序!L130</f>
        <v>5085</v>
      </c>
      <c r="AGD88" s="2" t="n">
        <f aca="false">[1]426排序!M130</f>
        <v>8096</v>
      </c>
      <c r="AGE88" s="2" t="n">
        <f aca="false">[1]426排序!C170</f>
        <v>7779</v>
      </c>
      <c r="AGF88" s="2" t="n">
        <f aca="false">[1]426排序!D170</f>
        <v>296</v>
      </c>
      <c r="AGG88" s="2" t="n">
        <f aca="false">[1]426排序!E170</f>
        <v>151</v>
      </c>
      <c r="AGH88" s="2" t="n">
        <f aca="false">[1]426排序!F170</f>
        <v>7</v>
      </c>
      <c r="AGI88" s="2" t="n">
        <f aca="false">[1]426排序!G170</f>
        <v>1152</v>
      </c>
      <c r="AGJ88" s="2" t="n">
        <f aca="false">[1]426排序!H170</f>
        <v>6476</v>
      </c>
      <c r="AGK88" s="2" t="n">
        <f aca="false">[1]426排序!I170</f>
        <v>91</v>
      </c>
      <c r="AGL88" s="2" t="n">
        <f aca="false">[1]426排序!J170</f>
        <v>890</v>
      </c>
      <c r="AGM88" s="2" t="n">
        <f aca="false">[1]426排序!K170</f>
        <v>17</v>
      </c>
      <c r="AGN88" s="2" t="n">
        <f aca="false">[1]426排序!L170</f>
        <v>59938</v>
      </c>
      <c r="AGO88" s="2" t="n">
        <f aca="false">[1]426排序!M170</f>
        <v>6860</v>
      </c>
      <c r="AGP88" s="2" t="n">
        <f aca="false">[1]426排序!C158</f>
        <v>10635</v>
      </c>
      <c r="AGQ88" s="2" t="n">
        <f aca="false">[1]426排序!D158</f>
        <v>218</v>
      </c>
      <c r="AGR88" s="2" t="n">
        <f aca="false">[1]426排序!E158</f>
        <v>601</v>
      </c>
      <c r="AGS88" s="2" t="n">
        <f aca="false">[1]426排序!F158</f>
        <v>34</v>
      </c>
      <c r="AGT88" s="2" t="n">
        <f aca="false">[1]426排序!G158</f>
        <v>2890</v>
      </c>
      <c r="AGU88" s="2" t="n">
        <f aca="false">[1]426排序!H158</f>
        <v>7144</v>
      </c>
      <c r="AGV88" s="2" t="n">
        <f aca="false">[1]426排序!I158</f>
        <v>235</v>
      </c>
      <c r="AGW88" s="2" t="n">
        <f aca="false">[1]426排序!J158</f>
        <v>553</v>
      </c>
      <c r="AGX88" s="2" t="n">
        <f aca="false">[1]426排序!K158</f>
        <v>31</v>
      </c>
      <c r="AGY88" s="2" t="n">
        <f aca="false">[1]426排序!L158</f>
        <v>126645</v>
      </c>
      <c r="AGZ88" s="2" t="n">
        <f aca="false">[1]426排序!M158</f>
        <v>6583</v>
      </c>
      <c r="AHA88" s="2" t="n">
        <f aca="false">[1]426排序!C31</f>
        <v>1247</v>
      </c>
      <c r="AHB88" s="2" t="n">
        <f aca="false">[1]426排序!D31</f>
        <v>59</v>
      </c>
      <c r="AHC88" s="2" t="n">
        <f aca="false">[1]426排序!E31</f>
        <v>55</v>
      </c>
      <c r="AHD88" s="2" t="n">
        <f aca="false">[1]426排序!F31</f>
        <v>1</v>
      </c>
      <c r="AHE88" s="2" t="n">
        <f aca="false">[1]426排序!G31</f>
        <v>197</v>
      </c>
      <c r="AHF88" s="2" t="n">
        <f aca="false">[1]426排序!H31</f>
        <v>995</v>
      </c>
      <c r="AHG88" s="2" t="n">
        <f aca="false">[1]426排序!I31</f>
        <v>37</v>
      </c>
      <c r="AHH88" s="2" t="n">
        <f aca="false">[1]426排序!J31</f>
        <v>179</v>
      </c>
      <c r="AHI88" s="2" t="n">
        <f aca="false">[1]426排序!K31</f>
        <v>8</v>
      </c>
      <c r="AHJ88" s="2" t="n">
        <f aca="false">[1]426排序!L31</f>
        <v>27000</v>
      </c>
      <c r="AHK88" s="2" t="n">
        <f aca="false">[1]426排序!M31</f>
        <v>3886</v>
      </c>
      <c r="AHL88" s="2" t="n">
        <f aca="false">[1]426排序!C144</f>
        <v>1367</v>
      </c>
      <c r="AHM88" s="2" t="n">
        <f aca="false">[1]426排序!D144</f>
        <v>41</v>
      </c>
      <c r="AHN88" s="2" t="n">
        <f aca="false">[1]426排序!E144</f>
        <v>59</v>
      </c>
      <c r="AHO88" s="2" t="n">
        <f aca="false">[1]426排序!F144</f>
        <v>2</v>
      </c>
      <c r="AHP88" s="2" t="n">
        <f aca="false">[1]426排序!G144</f>
        <v>374</v>
      </c>
      <c r="AHQ88" s="2" t="n">
        <f aca="false">[1]426排序!H144</f>
        <v>934</v>
      </c>
      <c r="AHR88" s="2" t="n">
        <f aca="false">[1]426排序!I144</f>
        <v>14</v>
      </c>
      <c r="AHS88" s="2" t="n">
        <f aca="false">[1]426排序!J144</f>
        <v>656</v>
      </c>
      <c r="AHT88" s="2" t="n">
        <f aca="false">[1]426排序!K144</f>
        <v>28</v>
      </c>
      <c r="AHU88" s="2" t="n">
        <f aca="false">[1]426排序!L144</f>
        <v>14758</v>
      </c>
      <c r="AHV88" s="2" t="n">
        <f aca="false">[1]426排序!M144</f>
        <v>7084</v>
      </c>
      <c r="AHW88" s="2" t="n">
        <f aca="false">[1]426排序!C3</f>
        <v>712</v>
      </c>
      <c r="AHX88" s="2" t="n">
        <f aca="false">[1]426排序!D3</f>
        <v>34</v>
      </c>
      <c r="AHY88" s="2" t="n">
        <f aca="false">[1]426排序!E3</f>
        <v>27</v>
      </c>
      <c r="AHZ88" s="2" t="n">
        <f aca="false">[1]426排序!F3</f>
        <v>0</v>
      </c>
      <c r="AIA88" s="2" t="n">
        <f aca="false">[1]426排序!G3</f>
        <v>403</v>
      </c>
      <c r="AIB88" s="2" t="n">
        <f aca="false">[1]426排序!H3</f>
        <v>282</v>
      </c>
      <c r="AIC88" s="2" t="n">
        <f aca="false">[1]426排序!I3</f>
        <v>4</v>
      </c>
      <c r="AID88" s="2" t="n">
        <f aca="false">[1]426排序!J3</f>
        <v>247</v>
      </c>
      <c r="AIE88" s="2" t="n">
        <f aca="false">[1]426排序!K3</f>
        <v>9</v>
      </c>
      <c r="AIF88" s="2" t="n">
        <f aca="false">[1]426排序!L3</f>
        <v>7015</v>
      </c>
      <c r="AIG88" s="2" t="n">
        <f aca="false">[1]426排序!M3</f>
        <v>2438</v>
      </c>
      <c r="AIH88" s="2" t="n">
        <f aca="false">[1]426排序!C37</f>
        <v>45138</v>
      </c>
      <c r="AII88" s="2" t="n">
        <f aca="false">[1]426排序!D37</f>
        <v>1586</v>
      </c>
      <c r="AIJ88" s="2" t="n">
        <f aca="false">[1]426排序!E37</f>
        <v>2464</v>
      </c>
      <c r="AIK88" s="2" t="n">
        <f aca="false">[1]426排序!F37</f>
        <v>170</v>
      </c>
      <c r="AIL88" s="2" t="n">
        <f aca="false">[1]426排序!G37</f>
        <v>16351</v>
      </c>
      <c r="AIM88" s="2" t="n">
        <f aca="false">[1]426排序!H37</f>
        <v>26323</v>
      </c>
      <c r="AIN88" s="2" t="n">
        <f aca="false">[1]426排序!I37</f>
        <v>557</v>
      </c>
      <c r="AIO88" s="2" t="n">
        <f aca="false">[1]426排序!J37</f>
        <v>1196</v>
      </c>
      <c r="AIP88" s="2" t="n">
        <f aca="false">[1]426排序!K37</f>
        <v>65</v>
      </c>
      <c r="AIQ88" s="2" t="n">
        <f aca="false">[1]426排序!L37</f>
        <v>669588</v>
      </c>
      <c r="AIR88" s="2" t="n">
        <f aca="false">[1]426排序!M37</f>
        <v>17741</v>
      </c>
      <c r="AIS88" s="2" t="n">
        <f aca="false">[1]426排序!C28</f>
        <v>58616</v>
      </c>
      <c r="AIT88" s="2" t="n">
        <f aca="false">[1]426排序!D28</f>
        <v>5621</v>
      </c>
      <c r="AIU88" s="2" t="n">
        <f aca="false">[1]426排序!E28</f>
        <v>4016</v>
      </c>
      <c r="AIV88" s="2" t="n">
        <f aca="false">[1]426排序!F28</f>
        <v>346</v>
      </c>
      <c r="AIW88" s="2" t="n">
        <f aca="false">[1]426排序!G28</f>
        <v>27655</v>
      </c>
      <c r="AIX88" s="2" t="n">
        <f aca="false">[1]426排序!H28</f>
        <v>26945</v>
      </c>
      <c r="AIY88" s="2" t="n">
        <f aca="false">[1]426排序!I28</f>
        <v>8318</v>
      </c>
      <c r="AIZ88" s="2" t="n">
        <f aca="false">[1]426排序!J28</f>
        <v>276</v>
      </c>
      <c r="AJA88" s="2" t="n">
        <f aca="false">[1]426排序!K28</f>
        <v>19</v>
      </c>
      <c r="AJB88" s="2" t="n">
        <f aca="false">[1]426排序!L28</f>
        <v>291922</v>
      </c>
      <c r="AJC88" s="2" t="n">
        <f aca="false">[1]426排序!M28</f>
        <v>1373</v>
      </c>
      <c r="AJD88" s="2" t="n">
        <f aca="false">[1]426排序!C155</f>
        <v>23392</v>
      </c>
      <c r="AJE88" s="2" t="n">
        <f aca="false">[1]426排序!D155</f>
        <v>595</v>
      </c>
      <c r="AJF88" s="2" t="n">
        <f aca="false">[1]426排序!E155</f>
        <v>880</v>
      </c>
      <c r="AJG88" s="2" t="n">
        <f aca="false">[1]426排序!F155</f>
        <v>26</v>
      </c>
      <c r="AJH88" s="2" t="n">
        <f aca="false">[1]426排序!G155</f>
        <v>1277</v>
      </c>
      <c r="AJI88" s="2" t="n">
        <f aca="false">[1]426排序!H155</f>
        <v>21235</v>
      </c>
      <c r="AJJ88" s="2" t="n">
        <f aca="false">[1]426排序!I155</f>
        <v>186</v>
      </c>
      <c r="AJK88" s="2" t="n">
        <f aca="false">[1]426排序!J155</f>
        <v>2294</v>
      </c>
      <c r="AJL88" s="2" t="n">
        <f aca="false">[1]426排序!K155</f>
        <v>86</v>
      </c>
      <c r="AJM88" s="2" t="n">
        <f aca="false">[1]426排序!L155</f>
        <v>330512</v>
      </c>
      <c r="AJN88" s="2" t="n">
        <f aca="false">[1]426排序!M155</f>
        <v>32414</v>
      </c>
      <c r="AJO88" s="2" t="n">
        <f aca="false">[1]426排序!C12</f>
        <v>6695</v>
      </c>
      <c r="AJP88" s="2" t="n">
        <f aca="false">[1]426排序!D12</f>
        <v>20</v>
      </c>
      <c r="AJQ88" s="2" t="n">
        <f aca="false">[1]426排序!E12</f>
        <v>80</v>
      </c>
      <c r="AJR88" s="2" t="n">
        <f aca="false">[1]426排序!F12</f>
        <v>1</v>
      </c>
      <c r="AJS88" s="2" t="n">
        <f aca="false">[1]426排序!G12</f>
        <v>5372</v>
      </c>
      <c r="AJT88" s="2" t="n">
        <f aca="false">[1]426排序!H12</f>
        <v>1243</v>
      </c>
      <c r="AJU88" s="2" t="n">
        <f aca="false">[1]426排序!I12</f>
        <v>43</v>
      </c>
      <c r="AJV88" s="2" t="n">
        <f aca="false">[1]426排序!J12</f>
        <v>263</v>
      </c>
      <c r="AJW88" s="2" t="n">
        <f aca="false">[1]426排序!K12</f>
        <v>3</v>
      </c>
      <c r="AJX88" s="2" t="n">
        <f aca="false">[1]426排序!L12</f>
        <v>494257</v>
      </c>
      <c r="AJY88" s="2" t="n">
        <f aca="false">[1]426排序!M12</f>
        <v>19383</v>
      </c>
      <c r="AJZ88" s="2" t="n">
        <f aca="false">[1]426排序!C96</f>
        <v>18561</v>
      </c>
      <c r="AKA88" s="2" t="n">
        <f aca="false">[1]426排序!D96</f>
        <v>377</v>
      </c>
      <c r="AKB88" s="2" t="n">
        <f aca="false">[1]426排序!E96</f>
        <v>1063</v>
      </c>
      <c r="AKC88" s="2" t="n">
        <f aca="false">[1]426排序!F96</f>
        <v>49</v>
      </c>
      <c r="AKD88" s="2" t="n">
        <f aca="false">[1]426排序!G96</f>
        <v>9233</v>
      </c>
      <c r="AKE88" s="2" t="n">
        <f aca="false">[1]426排序!H96</f>
        <v>8265</v>
      </c>
      <c r="AKF88" s="2" t="n">
        <f aca="false">[1]426排序!I96</f>
        <v>142</v>
      </c>
      <c r="AKG88" s="2" t="n">
        <f aca="false">[1]426排序!J96</f>
        <v>3759</v>
      </c>
      <c r="AKH88" s="2" t="n">
        <f aca="false">[1]426排序!K96</f>
        <v>215</v>
      </c>
      <c r="AKI88" s="2" t="n">
        <f aca="false">[1]426排序!L96</f>
        <v>127319</v>
      </c>
      <c r="AKJ88" s="2" t="n">
        <f aca="false">[1]426排序!M96</f>
        <v>25785</v>
      </c>
      <c r="AKK88" s="2" t="n">
        <f aca="false">[1]426排序!C59</f>
        <v>22719</v>
      </c>
      <c r="AKL88" s="2" t="n">
        <f aca="false">[1]426排序!D59</f>
        <v>0</v>
      </c>
      <c r="AKM88" s="2" t="n">
        <f aca="false">[1]426排序!E59</f>
        <v>576</v>
      </c>
      <c r="AKN88" s="2" t="n">
        <f aca="false">[1]426排序!F59</f>
        <v>0</v>
      </c>
      <c r="AKO88" s="2" t="n">
        <f aca="false">[1]426排序!G59</f>
        <v>1366</v>
      </c>
      <c r="AKP88" s="2" t="n">
        <f aca="false">[1]426排序!H59</f>
        <v>20777</v>
      </c>
      <c r="AKQ88" s="2" t="n">
        <f aca="false">[1]426排序!I59</f>
        <v>127</v>
      </c>
      <c r="AKR88" s="2" t="n">
        <f aca="false">[1]426排序!J59</f>
        <v>1288</v>
      </c>
      <c r="AKS88" s="2" t="n">
        <f aca="false">[1]426排序!K59</f>
        <v>33</v>
      </c>
      <c r="AKT88" s="2" t="n">
        <f aca="false">[1]426排序!L59</f>
        <v>56513</v>
      </c>
      <c r="AKU88" s="2" t="n">
        <f aca="false">[1]426排序!M59</f>
        <v>3203</v>
      </c>
      <c r="AKV88" s="2" t="n">
        <f aca="false">[1]426排序!C115</f>
        <v>3711</v>
      </c>
      <c r="AKW88" s="2" t="n">
        <f aca="false">[1]426排序!D115</f>
        <v>16</v>
      </c>
      <c r="AKX88" s="2" t="n">
        <f aca="false">[1]426排序!E115</f>
        <v>85</v>
      </c>
      <c r="AKY88" s="2" t="n">
        <f aca="false">[1]426排序!F115</f>
        <v>0</v>
      </c>
      <c r="AKZ88" s="2" t="n">
        <f aca="false">[1]426排序!G115</f>
        <v>3088</v>
      </c>
      <c r="ALA88" s="2" t="n">
        <f aca="false">[1]426排序!H115</f>
        <v>538</v>
      </c>
      <c r="ALB88" s="2" t="n">
        <f aca="false">[1]426排序!I115</f>
        <v>26</v>
      </c>
      <c r="ALC88" s="2" t="n">
        <f aca="false">[1]426排序!J115</f>
        <v>5928</v>
      </c>
      <c r="ALD88" s="2" t="n">
        <f aca="false">[1]426排序!K115</f>
        <v>136</v>
      </c>
      <c r="ALE88" s="2" t="n">
        <f aca="false">[1]426排序!L115</f>
        <v>38514</v>
      </c>
      <c r="ALF88" s="2" t="n">
        <f aca="false">[1]426排序!M115</f>
        <v>61526</v>
      </c>
      <c r="ALG88" s="2" t="n">
        <f aca="false">[1]426排序!C126</f>
        <v>12872</v>
      </c>
      <c r="ALH88" s="2" t="n">
        <f aca="false">[1]426排序!D126</f>
        <v>1239</v>
      </c>
      <c r="ALI88" s="2" t="n">
        <f aca="false">[1]426排序!E126</f>
        <v>1221</v>
      </c>
      <c r="ALJ88" s="2" t="n">
        <f aca="false">[1]426排序!F126</f>
        <v>152</v>
      </c>
      <c r="ALK88" s="2" t="n">
        <f aca="false">[1]426排序!G126</f>
        <v>7149</v>
      </c>
      <c r="ALL88" s="2" t="n">
        <f aca="false">[1]426排序!H126</f>
        <v>4502</v>
      </c>
      <c r="ALM88" s="2" t="n">
        <f aca="false">[1]426排序!I126</f>
        <v>378</v>
      </c>
      <c r="ALN88" s="2" t="n">
        <f aca="false">[1]426排序!J126</f>
        <v>100</v>
      </c>
      <c r="ALO88" s="2" t="n">
        <f aca="false">[1]426排序!K126</f>
        <v>9</v>
      </c>
      <c r="ALP88" s="2" t="n">
        <f aca="false">[1]426排序!L126</f>
        <v>51297</v>
      </c>
      <c r="ALQ88" s="2" t="n">
        <f aca="false">[1]426排序!M126</f>
        <v>398</v>
      </c>
      <c r="ALR88" s="2" t="n">
        <f aca="false">[1]426排序!C70</f>
        <v>4475</v>
      </c>
      <c r="ALS88" s="2" t="n">
        <f aca="false">[1]426排序!D70</f>
        <v>80</v>
      </c>
      <c r="ALT88" s="2" t="n">
        <f aca="false">[1]426排序!E70</f>
        <v>186</v>
      </c>
      <c r="ALU88" s="2" t="n">
        <f aca="false">[1]426排序!F70</f>
        <v>9</v>
      </c>
      <c r="ALV88" s="2" t="n">
        <f aca="false">[1]426排序!G70</f>
        <v>2500</v>
      </c>
      <c r="ALW88" s="2" t="n">
        <f aca="false">[1]426排序!H70</f>
        <v>1789</v>
      </c>
      <c r="ALX88" s="2" t="n">
        <f aca="false">[1]426排序!I70</f>
        <v>60</v>
      </c>
      <c r="ALY88" s="2" t="n">
        <f aca="false">[1]426排序!J70</f>
        <v>808</v>
      </c>
      <c r="ALZ88" s="2" t="n">
        <f aca="false">[1]426排序!K70</f>
        <v>34</v>
      </c>
      <c r="AMA88" s="2" t="n">
        <f aca="false">[1]426排序!L70</f>
        <v>77800</v>
      </c>
      <c r="AMB88" s="2" t="n">
        <f aca="false">[1]426排序!M70</f>
        <v>14041</v>
      </c>
      <c r="AMC88" s="2" t="n">
        <f aca="false">[1]426排序!C149</f>
        <v>5338</v>
      </c>
      <c r="AMD88" s="2" t="n">
        <f aca="false">[1]426排序!D149</f>
        <v>172</v>
      </c>
      <c r="AME88" s="2" t="n">
        <f aca="false">[1]426排序!E149</f>
        <v>154</v>
      </c>
      <c r="AMF88" s="2" t="n">
        <f aca="false">[1]426排序!F149</f>
        <v>8</v>
      </c>
      <c r="AMG88" s="2" t="n">
        <f aca="false">[1]426排序!G149</f>
        <v>319</v>
      </c>
      <c r="AMH88" s="2" t="n">
        <f aca="false">[1]426排序!H149</f>
        <v>4865</v>
      </c>
      <c r="AMI88" s="2" t="n">
        <f aca="false">[1]426排序!I149</f>
        <v>87</v>
      </c>
      <c r="AMJ88" s="2" t="n">
        <f aca="false">[1]426排序!J149</f>
        <v>1237</v>
      </c>
    </row>
    <row r="89" customFormat="false" ht="15.25" hidden="false" customHeight="false" outlineLevel="0" collapsed="false">
      <c r="A89" s="82" t="n">
        <v>43948</v>
      </c>
      <c r="B89" s="7" t="n">
        <f aca="false">[1]427排序!C1</f>
        <v>2988945</v>
      </c>
      <c r="C89" s="6" t="n">
        <f aca="false">(B89-B88)</f>
        <v>76899</v>
      </c>
      <c r="D89" s="7" t="n">
        <f aca="false">[1]427排序!E1</f>
        <v>206728</v>
      </c>
      <c r="E89" s="6" t="n">
        <f aca="false">(D89-D88)</f>
        <v>3792</v>
      </c>
      <c r="F89" s="7"/>
      <c r="G89" s="7"/>
      <c r="H89" s="7"/>
      <c r="J89" s="2" t="n">
        <f aca="false">[1]427排序!C1-[1]427排序!C44</f>
        <v>2904606</v>
      </c>
      <c r="K89" s="71" t="n">
        <f aca="false">J89-J88</f>
        <v>76888</v>
      </c>
      <c r="L89" s="2" t="n">
        <f aca="false">[1]427排序!E1-[1]427排序!E44</f>
        <v>202086</v>
      </c>
      <c r="M89" s="71" t="n">
        <f aca="false">L89-L88</f>
        <v>3792</v>
      </c>
      <c r="N89" s="123" t="n">
        <f aca="false">[1]427排序!C161</f>
        <v>10728</v>
      </c>
      <c r="O89" s="123" t="n">
        <f aca="false">[1]427排序!D161</f>
        <v>10</v>
      </c>
      <c r="P89" s="123" t="n">
        <f aca="false">[1]427排序!E161</f>
        <v>242</v>
      </c>
      <c r="Q89" s="123" t="n">
        <f aca="false">[1]427排序!F161</f>
        <v>2</v>
      </c>
      <c r="R89" s="123" t="n">
        <f aca="false">[1]427排序!G161</f>
        <v>8717</v>
      </c>
      <c r="S89" s="123" t="n">
        <f aca="false">[1]427排序!H161</f>
        <v>1769</v>
      </c>
      <c r="T89" s="123" t="n">
        <f aca="false">[1]427排序!I161</f>
        <v>55</v>
      </c>
      <c r="U89" s="123" t="n">
        <f aca="false">[1]427排序!J161</f>
        <v>209</v>
      </c>
      <c r="V89" s="123" t="n">
        <f aca="false">[1]427排序!K161</f>
        <v>5</v>
      </c>
      <c r="W89" s="123" t="n">
        <f aca="false">[1]427排序!L161</f>
        <v>598285</v>
      </c>
      <c r="X89" s="123" t="n">
        <f aca="false">[1]427排序!M161</f>
        <v>11669</v>
      </c>
      <c r="Y89" s="12" t="n">
        <f aca="false">[1]427排序!C99</f>
        <v>197675</v>
      </c>
      <c r="Z89" s="12" t="n">
        <f aca="false">[1]427排序!D99</f>
        <v>2324</v>
      </c>
      <c r="AA89" s="12" t="n">
        <f aca="false">[1]427排序!E99</f>
        <v>26644</v>
      </c>
      <c r="AB89" s="12" t="n">
        <f aca="false">[1]427排序!F99</f>
        <v>260</v>
      </c>
      <c r="AC89" s="12" t="n">
        <f aca="false">[1]427排序!G99</f>
        <v>64928</v>
      </c>
      <c r="AD89" s="12" t="n">
        <f aca="false">[1]427排序!H99</f>
        <v>106103</v>
      </c>
      <c r="AE89" s="12" t="n">
        <f aca="false">[1]427排序!I99</f>
        <v>2009</v>
      </c>
      <c r="AF89" s="12" t="n">
        <f aca="false">[1]427排序!J99</f>
        <v>3269</v>
      </c>
      <c r="AG89" s="12" t="n">
        <f aca="false">[1]427排序!K99</f>
        <v>441</v>
      </c>
      <c r="AH89" s="12" t="n">
        <f aca="false">[1]427排序!L99</f>
        <v>1757659</v>
      </c>
      <c r="AI89" s="12" t="n">
        <f aca="false">[1]427排序!M99</f>
        <v>29071</v>
      </c>
      <c r="AJ89" s="12" t="n">
        <f aca="false">[1]427排序!C94</f>
        <v>90481</v>
      </c>
      <c r="AK89" s="126" t="n">
        <f aca="false">[1]427排序!D94</f>
        <v>1153</v>
      </c>
      <c r="AL89" s="126" t="n">
        <f aca="false">[1]427排序!E94</f>
        <v>5710</v>
      </c>
      <c r="AM89" s="126" t="n">
        <f aca="false">[1]427排序!F94</f>
        <v>60</v>
      </c>
      <c r="AN89" s="126" t="n">
        <f aca="false">[1]427排序!G94</f>
        <v>69657</v>
      </c>
      <c r="AO89" s="126" t="n">
        <f aca="false">[1]427排序!H94</f>
        <v>15114</v>
      </c>
      <c r="AP89" s="126" t="n">
        <f aca="false">[1]427排序!I94</f>
        <v>3079</v>
      </c>
      <c r="AQ89" s="126" t="n">
        <f aca="false">[1]427排序!J94</f>
        <v>1077</v>
      </c>
      <c r="AR89" s="126" t="n">
        <f aca="false">[1]427排序!K94</f>
        <v>68</v>
      </c>
      <c r="AS89" s="126" t="n">
        <f aca="false">[1]427排序!L94</f>
        <v>421313</v>
      </c>
      <c r="AT89" s="126" t="n">
        <f aca="false">[1]427排序!M94</f>
        <v>5016</v>
      </c>
      <c r="AU89" s="122" t="n">
        <f aca="false">[1]427排序!C71</f>
        <v>162100</v>
      </c>
      <c r="AV89" s="122" t="n">
        <f aca="false">[1]427排序!D71</f>
        <v>612</v>
      </c>
      <c r="AW89" s="122" t="n">
        <f aca="false">[1]427排序!E71</f>
        <v>22856</v>
      </c>
      <c r="AX89" s="122" t="n">
        <f aca="false">[1]427排序!F71</f>
        <v>242</v>
      </c>
      <c r="AY89" s="122" t="n">
        <f aca="false">[1]427排序!G71</f>
        <v>44903</v>
      </c>
      <c r="AZ89" s="122" t="n">
        <f aca="false">[1]427排序!H71</f>
        <v>94341</v>
      </c>
      <c r="BA89" s="122" t="n">
        <f aca="false">[1]427排序!I71</f>
        <v>4682</v>
      </c>
      <c r="BB89" s="122" t="n">
        <f aca="false">[1]427排序!J71</f>
        <v>2483</v>
      </c>
      <c r="BC89" s="122" t="n">
        <f aca="false">[1]427排序!K71</f>
        <v>350</v>
      </c>
      <c r="BD89" s="122" t="n">
        <f aca="false">[1]427排序!L71</f>
        <v>463662</v>
      </c>
      <c r="BE89" s="122" t="n">
        <f aca="false">[1]427排序!M71</f>
        <v>7103</v>
      </c>
      <c r="BF89" s="12" t="n">
        <f aca="false">[1]427排序!C77</f>
        <v>157495</v>
      </c>
      <c r="BG89" s="12" t="n">
        <f aca="false">[1]427排序!D77</f>
        <v>1369</v>
      </c>
      <c r="BH89" s="12" t="n">
        <f aca="false">[1]427排序!E77</f>
        <v>5944</v>
      </c>
      <c r="BI89" s="12" t="n">
        <f aca="false">[1]427排序!F77</f>
        <v>98</v>
      </c>
      <c r="BJ89" s="12" t="n">
        <f aca="false">[1]427排序!G77</f>
        <v>112000</v>
      </c>
      <c r="BK89" s="12" t="n">
        <f aca="false">[1]427排序!H77</f>
        <v>39551</v>
      </c>
      <c r="BL89" s="12" t="n">
        <f aca="false">[1]427排序!I77</f>
        <v>2570</v>
      </c>
      <c r="BM89" s="12" t="n">
        <f aca="false">[1]427排序!J77</f>
        <v>1880</v>
      </c>
      <c r="BN89" s="12" t="n">
        <f aca="false">[1]427排序!K77</f>
        <v>71</v>
      </c>
      <c r="BO89" s="12" t="n">
        <f aca="false">[1]427排序!L77</f>
        <v>2072669</v>
      </c>
      <c r="BP89" s="12" t="n">
        <f aca="false">[1]427排序!M77</f>
        <v>24738</v>
      </c>
      <c r="BQ89" s="12" t="n">
        <f aca="false">[1]427排序!C180</f>
        <v>226629</v>
      </c>
      <c r="BR89" s="12" t="n">
        <f aca="false">[1]427排序!D180</f>
        <v>2870</v>
      </c>
      <c r="BS89" s="12" t="n">
        <f aca="false">[1]427排序!E180</f>
        <v>23190</v>
      </c>
      <c r="BT89" s="12" t="n">
        <f aca="false">[1]427排序!F180</f>
        <v>288</v>
      </c>
      <c r="BU89" s="12" t="n">
        <f aca="false">[1]427排序!G180</f>
        <v>117727</v>
      </c>
      <c r="BV89" s="12" t="n">
        <f aca="false">[1]427排序!H180</f>
        <v>85712</v>
      </c>
      <c r="BW89" s="12" t="n">
        <f aca="false">[1]427排序!I180</f>
        <v>7764</v>
      </c>
      <c r="BX89" s="12" t="n">
        <f aca="false">[1]427排序!J180</f>
        <v>4847</v>
      </c>
      <c r="BY89" s="12" t="n">
        <f aca="false">[1]427排序!K180</f>
        <v>496</v>
      </c>
      <c r="BZ89" s="12" t="n">
        <f aca="false">[1]427排序!L180</f>
        <v>1199548</v>
      </c>
      <c r="CA89" s="12" t="n">
        <f aca="false">[1]427排序!M180</f>
        <v>25656</v>
      </c>
      <c r="CB89" s="12" t="n">
        <f aca="false">[1]427排序!C102</f>
        <v>13231</v>
      </c>
      <c r="CC89" s="12" t="n">
        <f aca="false">[1]427排序!D102</f>
        <v>402</v>
      </c>
      <c r="CD89" s="12" t="n">
        <f aca="false">[1]427排序!E102</f>
        <v>360</v>
      </c>
      <c r="CE89" s="12" t="n">
        <f aca="false">[1]427排序!F102</f>
        <v>15</v>
      </c>
      <c r="CF89" s="12" t="n">
        <f aca="false">[1]427排序!G102</f>
        <v>1656</v>
      </c>
      <c r="CG89" s="12" t="n">
        <f aca="false">[1]427排序!H102</f>
        <v>11215</v>
      </c>
      <c r="CH89" s="12" t="n">
        <f aca="false">[1]427排序!I102</f>
        <v>287</v>
      </c>
      <c r="CI89" s="12" t="n">
        <f aca="false">[1]427排序!J102</f>
        <v>105</v>
      </c>
      <c r="CJ89" s="12" t="n">
        <f aca="false">[1]427排序!K102</f>
        <v>3</v>
      </c>
      <c r="CK89" s="12" t="n">
        <f aca="false">[1]427排序!L102</f>
        <v>147454</v>
      </c>
      <c r="CL89" s="12" t="n">
        <f aca="false">[1]427排序!M102</f>
        <v>1166</v>
      </c>
      <c r="CM89" s="12" t="n">
        <f aca="false">[1]427排序!C202</f>
        <v>985060</v>
      </c>
      <c r="CN89" s="12" t="n">
        <f aca="false">[1]427排序!D202</f>
        <v>29572</v>
      </c>
      <c r="CO89" s="12" t="n">
        <f aca="false">[1]427排序!E202</f>
        <v>55357</v>
      </c>
      <c r="CP89" s="12" t="n">
        <f aca="false">[1]427排序!F202</f>
        <v>1237</v>
      </c>
      <c r="CQ89" s="12" t="n">
        <f aca="false">[1]427排序!G202</f>
        <v>118735</v>
      </c>
      <c r="CR89" s="12" t="n">
        <f aca="false">[1]427排序!H202</f>
        <v>810968</v>
      </c>
      <c r="CS89" s="12" t="n">
        <f aca="false">[1]427排序!I202</f>
        <v>15135</v>
      </c>
      <c r="CT89" s="12" t="n">
        <f aca="false">[1]427排序!J202</f>
        <v>2976</v>
      </c>
      <c r="CU89" s="12" t="n">
        <f aca="false">[1]427排序!K202</f>
        <v>167</v>
      </c>
      <c r="CV89" s="12" t="n">
        <f aca="false">[1]427排序!L202</f>
        <v>5453126</v>
      </c>
      <c r="CW89" s="12" t="n">
        <f aca="false">[1]427排序!M202</f>
        <v>16475</v>
      </c>
      <c r="CX89" s="12" t="n">
        <f aca="false">[1]427排序!C187</f>
        <v>29061</v>
      </c>
      <c r="CY89" s="12" t="n">
        <f aca="false">[1]427排序!D187</f>
        <v>167</v>
      </c>
      <c r="CZ89" s="12" t="n">
        <f aca="false">[1]427排序!E187</f>
        <v>1610</v>
      </c>
      <c r="DA89" s="12" t="n">
        <f aca="false">[1]427排序!F187</f>
        <v>11</v>
      </c>
      <c r="DB89" s="12" t="n">
        <f aca="false">[1]427排序!G187</f>
        <v>21300</v>
      </c>
      <c r="DC89" s="12" t="n">
        <f aca="false">[1]427排序!H187</f>
        <v>6151</v>
      </c>
      <c r="DD89" s="12" t="n">
        <f aca="false">[1]427排序!I187</f>
        <v>204</v>
      </c>
      <c r="DE89" s="12" t="n">
        <f aca="false">[1]427排序!J187</f>
        <v>3358</v>
      </c>
      <c r="DF89" s="12" t="n">
        <f aca="false">[1]427排序!K187</f>
        <v>186</v>
      </c>
      <c r="DG89" s="12" t="n">
        <f aca="false">[1]427排序!L187</f>
        <v>245300</v>
      </c>
      <c r="DH89" s="12" t="n">
        <f aca="false">[1]427排序!M187</f>
        <v>28343</v>
      </c>
      <c r="DI89" s="12" t="n">
        <f aca="false">[1]427排序!C199</f>
        <v>152840</v>
      </c>
      <c r="DJ89" s="12" t="n">
        <f aca="false">[1]427排序!D199</f>
        <v>4463</v>
      </c>
      <c r="DK89" s="12" t="n">
        <f aca="false">[1]427排序!E199</f>
        <v>20732</v>
      </c>
      <c r="DL89" s="12" t="n">
        <f aca="false">[1]427排序!F199</f>
        <v>413</v>
      </c>
      <c r="DM89" s="12" t="str">
        <f aca="false">[1]427排序!G199</f>
        <v>N/A</v>
      </c>
      <c r="DN89" s="12" t="n">
        <f aca="false">[1]427排序!H199</f>
        <v>131764</v>
      </c>
      <c r="DO89" s="12" t="n">
        <f aca="false">[1]427排序!I199</f>
        <v>1559</v>
      </c>
      <c r="DP89" s="12" t="n">
        <f aca="false">[1]427排序!J199</f>
        <v>2251</v>
      </c>
      <c r="DQ89" s="12" t="n">
        <f aca="false">[1]427排序!K199</f>
        <v>305</v>
      </c>
      <c r="DR89" s="12" t="n">
        <f aca="false">[1]427排序!L199</f>
        <v>669850</v>
      </c>
      <c r="DS89" s="12" t="n">
        <f aca="false">[1]427排序!M199</f>
        <v>9867</v>
      </c>
      <c r="DT89" s="12" t="n">
        <f aca="false">[1]427排序!C186</f>
        <v>18640</v>
      </c>
      <c r="DU89" s="12" t="n">
        <f aca="false">[1]427排序!D186</f>
        <v>463</v>
      </c>
      <c r="DV89" s="12" t="n">
        <f aca="false">[1]427排序!E186</f>
        <v>2194</v>
      </c>
      <c r="DW89" s="12" t="n">
        <f aca="false">[1]427排序!F186</f>
        <v>2</v>
      </c>
      <c r="DX89" s="12" t="n">
        <f aca="false">[1]427排序!G186</f>
        <v>1005</v>
      </c>
      <c r="DY89" s="12" t="n">
        <f aca="false">[1]427排序!H186</f>
        <v>15441</v>
      </c>
      <c r="DZ89" s="12" t="n">
        <f aca="false">[1]427排序!I186</f>
        <v>399</v>
      </c>
      <c r="EA89" s="12" t="n">
        <f aca="false">[1]427排序!J186</f>
        <v>1846</v>
      </c>
      <c r="EB89" s="12" t="n">
        <f aca="false">[1]427排序!K186</f>
        <v>217</v>
      </c>
      <c r="EC89" s="12" t="n">
        <f aca="false">[1]427排序!L186</f>
        <v>94500</v>
      </c>
      <c r="ED89" s="12" t="n">
        <f aca="false">[1]427排序!M186</f>
        <v>9357</v>
      </c>
      <c r="EE89" s="12" t="n">
        <f aca="false">[1]427排序!C138</f>
        <v>37845</v>
      </c>
      <c r="EF89" s="12" t="n">
        <f aca="false">[1]427排序!D138</f>
        <v>655</v>
      </c>
      <c r="EG89" s="12" t="n">
        <f aca="false">[1]427排序!E138</f>
        <v>4475</v>
      </c>
      <c r="EH89" s="12" t="n">
        <f aca="false">[1]427排序!F138</f>
        <v>66</v>
      </c>
      <c r="EI89" s="12" t="str">
        <f aca="false">[1]427排序!G138</f>
        <v>N/A</v>
      </c>
      <c r="EJ89" s="12" t="n">
        <f aca="false">[1]427排序!H138</f>
        <v>33120</v>
      </c>
      <c r="EK89" s="12" t="n">
        <f aca="false">[1]427排序!I138</f>
        <v>934</v>
      </c>
      <c r="EL89" s="12" t="n">
        <f aca="false">[1]427排序!J138</f>
        <v>2209</v>
      </c>
      <c r="EM89" s="12" t="n">
        <f aca="false">[1]427排序!K138</f>
        <v>261</v>
      </c>
      <c r="EN89" s="12" t="n">
        <f aca="false">[1]427排序!L138</f>
        <v>193950</v>
      </c>
      <c r="EO89" s="12" t="n">
        <f aca="false">[1]427排序!M138</f>
        <v>11319</v>
      </c>
      <c r="EP89" s="12" t="n">
        <f aca="false">[1]427排序!C145</f>
        <v>7511</v>
      </c>
      <c r="EQ89" s="12" t="n">
        <f aca="false">[1]427排序!D145</f>
        <v>18</v>
      </c>
      <c r="ER89" s="12" t="n">
        <f aca="false">[1]427排序!E145</f>
        <v>201</v>
      </c>
      <c r="ES89" s="12" t="n">
        <f aca="false">[1]427排序!F145</f>
        <v>0</v>
      </c>
      <c r="ET89" s="12" t="n">
        <f aca="false">[1]427排序!G145</f>
        <v>32</v>
      </c>
      <c r="EU89" s="12" t="n">
        <f aca="false">[1]427排序!H145</f>
        <v>7278</v>
      </c>
      <c r="EV89" s="12" t="n">
        <f aca="false">[1]427排序!I145</f>
        <v>49</v>
      </c>
      <c r="EW89" s="12" t="n">
        <f aca="false">[1]427排序!J145</f>
        <v>1385</v>
      </c>
      <c r="EX89" s="12" t="n">
        <f aca="false">[1]427排序!K145</f>
        <v>37</v>
      </c>
      <c r="EY89" s="12" t="n">
        <f aca="false">[1]427排序!L145</f>
        <v>155125</v>
      </c>
      <c r="EZ89" s="12" t="n">
        <f aca="false">[1]427排序!M145</f>
        <v>28614</v>
      </c>
      <c r="FA89" s="12" t="n">
        <f aca="false">[1]427排序!C53</f>
        <v>8575</v>
      </c>
      <c r="FB89" s="12" t="n">
        <f aca="false">[1]427排序!D53</f>
        <v>130</v>
      </c>
      <c r="FC89" s="12" t="n">
        <f aca="false">[1]427排序!E53</f>
        <v>422</v>
      </c>
      <c r="FD89" s="12" t="n">
        <f aca="false">[1]427排序!F53</f>
        <v>4</v>
      </c>
      <c r="FE89" s="12" t="n">
        <f aca="false">[1]427排序!G53</f>
        <v>5805</v>
      </c>
      <c r="FF89" s="12" t="n">
        <f aca="false">[1]427排序!H53</f>
        <v>2348</v>
      </c>
      <c r="FG89" s="12" t="n">
        <f aca="false">[1]427排序!I53</f>
        <v>70</v>
      </c>
      <c r="FH89" s="12" t="n">
        <f aca="false">[1]427排序!J53</f>
        <v>1480</v>
      </c>
      <c r="FI89" s="12" t="n">
        <f aca="false">[1]427排序!K53</f>
        <v>73</v>
      </c>
      <c r="FJ89" s="12" t="n">
        <f aca="false">[1]427排序!L53</f>
        <v>146915</v>
      </c>
      <c r="FK89" s="12" t="n">
        <f aca="false">[1]427排序!M53</f>
        <v>25364</v>
      </c>
      <c r="FL89" s="12" t="n">
        <f aca="false">[1]427排序!C20</f>
        <v>46134</v>
      </c>
      <c r="FM89" s="12" t="n">
        <f aca="false">[1]427排序!D20</f>
        <v>809</v>
      </c>
      <c r="FN89" s="12" t="n">
        <f aca="false">[1]427排序!E20</f>
        <v>7094</v>
      </c>
      <c r="FO89" s="12" t="n">
        <f aca="false">[1]427排序!F20</f>
        <v>177</v>
      </c>
      <c r="FP89" s="12" t="n">
        <f aca="false">[1]427排序!G20</f>
        <v>10785</v>
      </c>
      <c r="FQ89" s="12" t="n">
        <f aca="false">[1]427排序!H20</f>
        <v>28255</v>
      </c>
      <c r="FR89" s="12" t="n">
        <f aca="false">[1]427排序!I20</f>
        <v>891</v>
      </c>
      <c r="FS89" s="12" t="n">
        <f aca="false">[1]427排序!J20</f>
        <v>3981</v>
      </c>
      <c r="FT89" s="12" t="n">
        <f aca="false">[1]427排序!K20</f>
        <v>612</v>
      </c>
      <c r="FU89" s="12" t="n">
        <f aca="false">[1]427排序!L20</f>
        <v>189067</v>
      </c>
      <c r="FV89" s="12" t="n">
        <f aca="false">[1]427排序!M20</f>
        <v>16313</v>
      </c>
      <c r="FW89" s="12" t="n">
        <f aca="false">[1]427排序!C13</f>
        <v>15225</v>
      </c>
      <c r="FX89" s="12" t="n">
        <f aca="false">[1]427排序!D13</f>
        <v>77</v>
      </c>
      <c r="FY89" s="12" t="n">
        <f aca="false">[1]427排序!E13</f>
        <v>542</v>
      </c>
      <c r="FZ89" s="12" t="n">
        <f aca="false">[1]427排序!F13</f>
        <v>6</v>
      </c>
      <c r="GA89" s="12" t="n">
        <f aca="false">[1]427排序!G13</f>
        <v>12282</v>
      </c>
      <c r="GB89" s="12" t="n">
        <f aca="false">[1]427排序!H13</f>
        <v>2401</v>
      </c>
      <c r="GC89" s="12" t="n">
        <f aca="false">[1]427排序!I13</f>
        <v>145</v>
      </c>
      <c r="GD89" s="12" t="n">
        <f aca="false">[1]427排序!J13</f>
        <v>1690</v>
      </c>
      <c r="GE89" s="12" t="n">
        <f aca="false">[1]427排序!K13</f>
        <v>60</v>
      </c>
      <c r="GF89" s="12" t="n">
        <f aca="false">[1]427排序!L13</f>
        <v>227631</v>
      </c>
      <c r="GG89" s="12" t="n">
        <f aca="false">[1]427排序!M13</f>
        <v>25274</v>
      </c>
      <c r="GH89" s="12" t="n">
        <f aca="false">[1]427排序!C156</f>
        <v>10287</v>
      </c>
      <c r="GI89" s="12" t="n">
        <f aca="false">[1]427排序!D156</f>
        <v>929</v>
      </c>
      <c r="GJ89" s="12" t="n">
        <f aca="false">[1]427排序!E156</f>
        <v>10</v>
      </c>
      <c r="GK89" s="12" t="n">
        <f aca="false">[1]427排序!F156</f>
        <v>0</v>
      </c>
      <c r="GL89" s="12" t="n">
        <f aca="false">[1]427排序!G156</f>
        <v>1012</v>
      </c>
      <c r="GM89" s="12" t="n">
        <f aca="false">[1]427排序!H156</f>
        <v>9265</v>
      </c>
      <c r="GN89" s="12" t="n">
        <f aca="false">[1]427排序!I156</f>
        <v>72</v>
      </c>
      <c r="GO89" s="12" t="n">
        <f aca="false">[1]427排序!J156</f>
        <v>3571</v>
      </c>
      <c r="GP89" s="12" t="n">
        <f aca="false">[1]427排序!K156</f>
        <v>3</v>
      </c>
      <c r="GQ89" s="12" t="n">
        <f aca="false">[1]427排序!L156</f>
        <v>82289</v>
      </c>
      <c r="GR89" s="12" t="n">
        <f aca="false">[1]427排序!M156</f>
        <v>28562</v>
      </c>
      <c r="GS89" s="12" t="n">
        <f aca="false">[1]427排序!C16</f>
        <v>2647</v>
      </c>
      <c r="GT89" s="12" t="n">
        <f aca="false">[1]427排序!D16</f>
        <v>59</v>
      </c>
      <c r="GU89" s="12" t="n">
        <f aca="false">[1]427排序!E16</f>
        <v>8</v>
      </c>
      <c r="GV89" s="12" t="n">
        <f aca="false">[1]427排序!F16</f>
        <v>0</v>
      </c>
      <c r="GW89" s="12" t="n">
        <f aca="false">[1]427排序!G16</f>
        <v>1189</v>
      </c>
      <c r="GX89" s="12" t="n">
        <f aca="false">[1]427排序!H16</f>
        <v>1450</v>
      </c>
      <c r="GY89" s="12" t="n">
        <f aca="false">[1]427排序!I16</f>
        <v>2</v>
      </c>
      <c r="GZ89" s="12" t="n">
        <f aca="false">[1]427排序!J16</f>
        <v>1556</v>
      </c>
      <c r="HA89" s="12" t="n">
        <f aca="false">[1]427排序!K16</f>
        <v>5</v>
      </c>
      <c r="HB89" s="12" t="n">
        <f aca="false">[1]427排序!L16</f>
        <v>114110</v>
      </c>
      <c r="HC89" s="12" t="n">
        <f aca="false">[1]427排序!M16</f>
        <v>67061</v>
      </c>
      <c r="HD89" s="12" t="n">
        <f aca="false">[1]427排序!C173</f>
        <v>13624</v>
      </c>
      <c r="HE89" s="12" t="n">
        <f aca="false">[1]427排序!D173</f>
        <v>931</v>
      </c>
      <c r="HF89" s="12" t="n">
        <f aca="false">[1]427排序!E173</f>
        <v>12</v>
      </c>
      <c r="HG89" s="12" t="n">
        <f aca="false">[1]427排序!F173</f>
        <v>0</v>
      </c>
      <c r="HH89" s="12" t="n">
        <f aca="false">[1]427排序!G173</f>
        <v>1060</v>
      </c>
      <c r="HI89" s="12" t="n">
        <f aca="false">[1]427排序!H173</f>
        <v>12552</v>
      </c>
      <c r="HJ89" s="12" t="n">
        <f aca="false">[1]427排序!I173</f>
        <v>22</v>
      </c>
      <c r="HK89" s="12" t="n">
        <f aca="false">[1]427排序!J173</f>
        <v>2329</v>
      </c>
      <c r="HL89" s="12" t="n">
        <f aca="false">[1]427排序!K173</f>
        <v>2</v>
      </c>
      <c r="HM89" s="12" t="n">
        <f aca="false">[1]427排序!L173</f>
        <v>121774</v>
      </c>
      <c r="HN89" s="12" t="n">
        <f aca="false">[1]427排序!M173</f>
        <v>20815</v>
      </c>
      <c r="HO89" s="12" t="n">
        <f aca="false">[1]427排序!C118</f>
        <v>5780</v>
      </c>
      <c r="HP89" s="12" t="n">
        <f aca="false">[1]427排序!D118</f>
        <v>38</v>
      </c>
      <c r="HQ89" s="12" t="n">
        <f aca="false">[1]427排序!E118</f>
        <v>98</v>
      </c>
      <c r="HR89" s="12" t="n">
        <f aca="false">[1]427排序!F118</f>
        <v>0</v>
      </c>
      <c r="HS89" s="12" t="n">
        <f aca="false">[1]427排序!G118</f>
        <v>3862</v>
      </c>
      <c r="HT89" s="12" t="n">
        <f aca="false">[1]427排序!H118</f>
        <v>1820</v>
      </c>
      <c r="HU89" s="12" t="n">
        <f aca="false">[1]427排序!I118</f>
        <v>36</v>
      </c>
      <c r="HV89" s="12" t="n">
        <f aca="false">[1]427排序!J118</f>
        <v>179</v>
      </c>
      <c r="HW89" s="12" t="n">
        <f aca="false">[1]427排序!K118</f>
        <v>3</v>
      </c>
      <c r="HX89" s="12" t="n">
        <f aca="false">[1]427排序!L118</f>
        <v>131491</v>
      </c>
      <c r="HY89" s="12" t="n">
        <f aca="false">[1]427排序!M118</f>
        <v>4063</v>
      </c>
      <c r="HZ89" s="118"/>
      <c r="IA89" s="82" t="n">
        <v>43948</v>
      </c>
      <c r="IB89" s="12" t="n">
        <f aca="false">[1]427排序!C154</f>
        <v>11617</v>
      </c>
      <c r="IC89" s="12" t="n">
        <f aca="false">[1]427排序!D154</f>
        <v>344</v>
      </c>
      <c r="ID89" s="12" t="n">
        <f aca="false">[1]427排序!E154</f>
        <v>535</v>
      </c>
      <c r="IE89" s="12" t="n">
        <f aca="false">[1]427排序!F154</f>
        <v>11</v>
      </c>
      <c r="IF89" s="12" t="n">
        <f aca="false">[1]427排序!G154</f>
        <v>2265</v>
      </c>
      <c r="IG89" s="12" t="n">
        <f aca="false">[1]427排序!H154</f>
        <v>8817</v>
      </c>
      <c r="IH89" s="12" t="n">
        <f aca="false">[1]427排序!I154</f>
        <v>160</v>
      </c>
      <c r="II89" s="12" t="n">
        <f aca="false">[1]427排序!J154</f>
        <v>307</v>
      </c>
      <c r="IJ89" s="12" t="n">
        <f aca="false">[1]427排序!K154</f>
        <v>14</v>
      </c>
      <c r="IK89" s="12" t="n">
        <f aca="false">[1]427排序!L154</f>
        <v>290633</v>
      </c>
      <c r="IL89" s="12" t="n">
        <f aca="false">[1]427排序!M154</f>
        <v>7679</v>
      </c>
      <c r="IM89" s="13" t="n">
        <f aca="false">[1]427排序!C43</f>
        <v>13331</v>
      </c>
      <c r="IN89" s="13" t="n">
        <f aca="false">[1]427排序!D43</f>
        <v>473</v>
      </c>
      <c r="IO89" s="13" t="n">
        <f aca="false">[1]427排序!E43</f>
        <v>189</v>
      </c>
      <c r="IP89" s="13" t="n">
        <f aca="false">[1]427排序!F43</f>
        <v>8</v>
      </c>
      <c r="IQ89" s="13" t="n">
        <f aca="false">[1]427排序!G43</f>
        <v>7024</v>
      </c>
      <c r="IR89" s="13" t="n">
        <f aca="false">[1]427排序!H43</f>
        <v>6118</v>
      </c>
      <c r="IS89" s="13" t="n">
        <f aca="false">[1]427排序!I43</f>
        <v>418</v>
      </c>
      <c r="IT89" s="13" t="n">
        <f aca="false">[1]427排序!J43</f>
        <v>697</v>
      </c>
      <c r="IU89" s="13" t="n">
        <f aca="false">[1]427排序!K43</f>
        <v>10</v>
      </c>
      <c r="IV89" s="13" t="n">
        <f aca="false">[1]427排序!L43</f>
        <v>155975</v>
      </c>
      <c r="IW89" s="13" t="n">
        <f aca="false">[1]427排序!M43</f>
        <v>8159</v>
      </c>
      <c r="IX89" s="13" t="n">
        <f aca="false">[1]427排序!C168</f>
        <v>17522</v>
      </c>
      <c r="IY89" s="13" t="n">
        <f aca="false">[1]427排序!D168</f>
        <v>1223</v>
      </c>
      <c r="IZ89" s="13" t="n">
        <f aca="false">[1]427排序!E168</f>
        <v>139</v>
      </c>
      <c r="JA89" s="13" t="n">
        <f aca="false">[1]427排序!F168</f>
        <v>3</v>
      </c>
      <c r="JB89" s="13" t="n">
        <f aca="false">[1]427排序!G168</f>
        <v>2357</v>
      </c>
      <c r="JC89" s="13" t="n">
        <f aca="false">[1]427排序!H168</f>
        <v>15026</v>
      </c>
      <c r="JD89" s="13" t="n">
        <f aca="false">[1]427排序!I168</f>
        <v>115</v>
      </c>
      <c r="JE89" s="13" t="n">
        <f aca="false">[1]427排序!J168</f>
        <v>503</v>
      </c>
      <c r="JF89" s="13" t="n">
        <f aca="false">[1]427排序!K168</f>
        <v>4</v>
      </c>
      <c r="JG89" s="13" t="n">
        <f aca="false">[1]427排序!L168</f>
        <v>200000</v>
      </c>
      <c r="JH89" s="13" t="n">
        <f aca="false">[1]427排序!M168</f>
        <v>5745</v>
      </c>
      <c r="JI89" s="13" t="n">
        <f aca="false">[1]427排序!C93</f>
        <v>8882</v>
      </c>
      <c r="JJ89" s="13" t="n">
        <f aca="false">[1]427排序!D93</f>
        <v>275</v>
      </c>
      <c r="JK89" s="13" t="n">
        <f aca="false">[1]427排序!E93</f>
        <v>743</v>
      </c>
      <c r="JL89" s="13" t="n">
        <f aca="false">[1]427排序!F93</f>
        <v>23</v>
      </c>
      <c r="JM89" s="13" t="n">
        <f aca="false">[1]427排序!G93</f>
        <v>1107</v>
      </c>
      <c r="JN89" s="13" t="n">
        <f aca="false">[1]427排序!H93</f>
        <v>7032</v>
      </c>
      <c r="JO89" s="13" t="e">
        <f aca="false">[1]427排序!I93</f>
        <v>#REF!</v>
      </c>
      <c r="JP89" s="13" t="n">
        <f aca="false">[1]427排序!J93</f>
        <v>32</v>
      </c>
      <c r="JQ89" s="13" t="n">
        <f aca="false">[1]427排序!K93</f>
        <v>3</v>
      </c>
      <c r="JR89" s="13" t="n">
        <f aca="false">[1]427排序!L93</f>
        <v>72099</v>
      </c>
      <c r="JS89" s="13" t="n">
        <f aca="false">[1]427排序!M93</f>
        <v>264</v>
      </c>
      <c r="JT89" s="13" t="n">
        <f aca="false">[1]427排序!C92</f>
        <v>27890</v>
      </c>
      <c r="JU89" s="13" t="n">
        <f aca="false">[1]427排序!D92</f>
        <v>1607</v>
      </c>
      <c r="JV89" s="13" t="n">
        <f aca="false">[1]427排序!E92</f>
        <v>882</v>
      </c>
      <c r="JW89" s="13" t="n">
        <f aca="false">[1]427排序!F92</f>
        <v>57</v>
      </c>
      <c r="JX89" s="13" t="n">
        <f aca="false">[1]427排序!G92</f>
        <v>6523</v>
      </c>
      <c r="JY89" s="13" t="n">
        <f aca="false">[1]427排序!H92</f>
        <v>20485</v>
      </c>
      <c r="JZ89" s="13" t="e">
        <f aca="false">[1]427排序!I92</f>
        <v>#REF!</v>
      </c>
      <c r="KA89" s="13" t="n">
        <f aca="false">[1]427排序!J92</f>
        <v>20</v>
      </c>
      <c r="KB89" s="13" t="n">
        <f aca="false">[1]427排序!K92</f>
        <v>0.6</v>
      </c>
      <c r="KC89" s="13" t="n">
        <f aca="false">[1]427排序!L92</f>
        <v>625309</v>
      </c>
      <c r="KD89" s="13" t="n">
        <f aca="false">[1]427排序!M92</f>
        <v>453</v>
      </c>
      <c r="KE89" s="13" t="n">
        <f aca="false">[1]427排序!C152</f>
        <v>27517</v>
      </c>
      <c r="KF89" s="13" t="n">
        <f aca="false">[1]427排序!D152</f>
        <v>2186</v>
      </c>
      <c r="KG89" s="13" t="n">
        <f aca="false">[1]427排序!E152</f>
        <v>728</v>
      </c>
      <c r="KH89" s="13" t="n">
        <f aca="false">[1]427排序!F152</f>
        <v>28</v>
      </c>
      <c r="KI89" s="13" t="n">
        <f aca="false">[1]427排序!G152</f>
        <v>8088</v>
      </c>
      <c r="KJ89" s="13" t="n">
        <f aca="false">[1]427排序!H152</f>
        <v>18701</v>
      </c>
      <c r="KK89" s="13" t="n">
        <f aca="false">[1]427排序!I152</f>
        <v>554</v>
      </c>
      <c r="KL89" s="13" t="n">
        <f aca="false">[1]427排序!J152</f>
        <v>835</v>
      </c>
      <c r="KM89" s="13" t="n">
        <f aca="false">[1]427排序!K152</f>
        <v>22</v>
      </c>
      <c r="KN89" s="13" t="n">
        <f aca="false">[1]427排序!L152</f>
        <v>232747</v>
      </c>
      <c r="KO89" s="13" t="n">
        <f aca="false">[1]427排序!M152</f>
        <v>7059</v>
      </c>
      <c r="KP89" s="13" t="n">
        <f aca="false">[1]427排序!C153</f>
        <v>7579</v>
      </c>
      <c r="KQ89" s="13" t="n">
        <f aca="false">[1]427排序!D153</f>
        <v>285</v>
      </c>
      <c r="KR89" s="13" t="n">
        <f aca="false">[1]427排序!E153</f>
        <v>501</v>
      </c>
      <c r="KS89" s="13" t="n">
        <f aca="false">[1]427排序!F153</f>
        <v>7</v>
      </c>
      <c r="KT89" s="13" t="n">
        <f aca="false">[1]427排序!G153</f>
        <v>862</v>
      </c>
      <c r="KU89" s="13" t="n">
        <f aca="false">[1]427排序!H153</f>
        <v>6216</v>
      </c>
      <c r="KV89" s="13" t="n">
        <f aca="false">[1]427排序!I153</f>
        <v>1</v>
      </c>
      <c r="KW89" s="13" t="n">
        <f aca="false">[1]427排序!J153</f>
        <v>69</v>
      </c>
      <c r="KX89" s="13" t="n">
        <f aca="false">[1]427排序!K153</f>
        <v>5</v>
      </c>
      <c r="KY89" s="13" t="n">
        <f aca="false">[1]427排序!L153</f>
        <v>84789</v>
      </c>
      <c r="KZ89" s="13" t="n">
        <f aca="false">[1]427排序!M153</f>
        <v>774</v>
      </c>
      <c r="LA89" s="13" t="n">
        <f aca="false">[1]427排序!C159</f>
        <v>80949</v>
      </c>
      <c r="LB89" s="13" t="n">
        <f aca="false">[1]427排序!D159</f>
        <v>6361</v>
      </c>
      <c r="LC89" s="13" t="n">
        <f aca="false">[1]427排序!E159</f>
        <v>747</v>
      </c>
      <c r="LD89" s="13" t="n">
        <f aca="false">[1]427排序!F159</f>
        <v>66</v>
      </c>
      <c r="LE89" s="13" t="n">
        <f aca="false">[1]427排序!G159</f>
        <v>6767</v>
      </c>
      <c r="LF89" s="13" t="n">
        <f aca="false">[1]427排序!H159</f>
        <v>73435</v>
      </c>
      <c r="LG89" s="13" t="n">
        <f aca="false">[1]427排序!I159</f>
        <v>2300</v>
      </c>
      <c r="LH89" s="13" t="n">
        <f aca="false">[1]427排序!J159</f>
        <v>555</v>
      </c>
      <c r="LI89" s="13" t="n">
        <f aca="false">[1]427排序!K159</f>
        <v>5</v>
      </c>
      <c r="LJ89" s="13" t="n">
        <f aca="false">[1]427排序!L159</f>
        <v>2877699</v>
      </c>
      <c r="LK89" s="13" t="n">
        <f aca="false">[1]427排序!M159</f>
        <v>19719</v>
      </c>
      <c r="LL89" s="125" t="n">
        <f aca="false">[1]427排序!C147</f>
        <v>13328</v>
      </c>
      <c r="LM89" s="125" t="n">
        <f aca="false">[1]427排序!D147</f>
        <v>684</v>
      </c>
      <c r="LN89" s="125" t="n">
        <f aca="false">[1]427排序!E147</f>
        <v>281</v>
      </c>
      <c r="LO89" s="125" t="n">
        <f aca="false">[1]427排序!F147</f>
        <v>13</v>
      </c>
      <c r="LP89" s="125" t="n">
        <f aca="false">[1]427排序!G147</f>
        <v>2936</v>
      </c>
      <c r="LQ89" s="125" t="n">
        <f aca="false">[1]427排序!H147</f>
        <v>10111</v>
      </c>
      <c r="LR89" s="125" t="n">
        <f aca="false">[1]427排序!I147</f>
        <v>111</v>
      </c>
      <c r="LS89" s="125" t="n">
        <f aca="false">[1]427排序!J147</f>
        <v>60</v>
      </c>
      <c r="LT89" s="125" t="n">
        <f aca="false">[1]427排序!K147</f>
        <v>1</v>
      </c>
      <c r="LU89" s="125" t="n">
        <f aca="false">[1]427排序!L147</f>
        <v>144365</v>
      </c>
      <c r="LV89" s="125" t="n">
        <f aca="false">[1]427排序!M147</f>
        <v>654</v>
      </c>
      <c r="LW89" s="13" t="n">
        <f aca="false">[1]427排序!C129</f>
        <v>38</v>
      </c>
      <c r="LX89" s="13" t="n">
        <f aca="false">[1]427排序!D129</f>
        <v>1</v>
      </c>
      <c r="LY89" s="13" t="e">
        <f aca="false">[1]427排序!E129</f>
        <v>#REF!</v>
      </c>
      <c r="LZ89" s="13" t="e">
        <f aca="false">[1]427排序!F129</f>
        <v>#REF!</v>
      </c>
      <c r="MA89" s="13" t="n">
        <f aca="false">[1]427排序!G129</f>
        <v>9</v>
      </c>
      <c r="MB89" s="13" t="n">
        <f aca="false">[1]427排序!H129</f>
        <v>29</v>
      </c>
      <c r="MC89" s="13" t="e">
        <f aca="false">[1]427排序!I129</f>
        <v>#REF!</v>
      </c>
      <c r="MD89" s="13" t="n">
        <f aca="false">[1]427排序!J129</f>
        <v>12</v>
      </c>
      <c r="ME89" s="13" t="e">
        <f aca="false">[1]427排序!K129</f>
        <v>#REF!</v>
      </c>
      <c r="MF89" s="13" t="n">
        <f aca="false">[1]427排序!L129</f>
        <v>7292</v>
      </c>
      <c r="MG89" s="13" t="n">
        <f aca="false">[1]427排序!M129</f>
        <v>2224</v>
      </c>
      <c r="MH89" s="13" t="n">
        <f aca="false">[1]427排序!C135</f>
        <v>146</v>
      </c>
      <c r="MI89" s="13" t="n">
        <f aca="false">[1]427排序!D135</f>
        <v>2</v>
      </c>
      <c r="MJ89" s="13" t="n">
        <f aca="false">[1]427排序!E135</f>
        <v>5</v>
      </c>
      <c r="MK89" s="13" t="n">
        <f aca="false">[1]427排序!F135</f>
        <v>0</v>
      </c>
      <c r="ML89" s="13" t="n">
        <f aca="false">[1]427排序!G135</f>
        <v>10</v>
      </c>
      <c r="MM89" s="13" t="n">
        <f aca="false">[1]427排序!H135</f>
        <v>131</v>
      </c>
      <c r="MN89" s="13" t="e">
        <f aca="false">[1]427排序!I135</f>
        <v>#REF!</v>
      </c>
      <c r="MO89" s="13" t="n">
        <f aca="false">[1]427排序!J135</f>
        <v>3</v>
      </c>
      <c r="MP89" s="6" t="n">
        <f aca="false">[1]427排序!K135</f>
        <v>0.09</v>
      </c>
      <c r="MQ89" s="13" t="n">
        <f aca="false">[1]427排序!L135</f>
        <v>6678</v>
      </c>
      <c r="MR89" s="13" t="n">
        <f aca="false">[1]427排序!M135</f>
        <v>123</v>
      </c>
      <c r="MS89" s="13" t="n">
        <f aca="false">[1]427排序!C190</f>
        <v>2922</v>
      </c>
      <c r="MT89" s="13" t="n">
        <f aca="false">[1]427排序!D190</f>
        <v>15</v>
      </c>
      <c r="MU89" s="13" t="n">
        <f aca="false">[1]427排序!E190</f>
        <v>51</v>
      </c>
      <c r="MV89" s="13" t="n">
        <f aca="false">[1]427排序!F190</f>
        <v>0</v>
      </c>
      <c r="MW89" s="13" t="n">
        <f aca="false">[1]427排序!G190</f>
        <v>2594</v>
      </c>
      <c r="MX89" s="13" t="n">
        <f aca="false">[1]427排序!H190</f>
        <v>277</v>
      </c>
      <c r="MY89" s="13" t="n">
        <f aca="false">[1]427排序!I190</f>
        <v>61</v>
      </c>
      <c r="MZ89" s="13" t="n">
        <f aca="false">[1]427排序!J190</f>
        <v>42</v>
      </c>
      <c r="NA89" s="13" t="n">
        <f aca="false">[1]427排序!K190</f>
        <v>0.7</v>
      </c>
      <c r="NB89" s="13" t="n">
        <f aca="false">[1]427排序!L190</f>
        <v>142589</v>
      </c>
      <c r="NC89" s="13" t="n">
        <f aca="false">[1]427排序!M190</f>
        <v>2043</v>
      </c>
      <c r="ND89" s="13" t="n">
        <f aca="false">[1]427排序!C108</f>
        <v>19</v>
      </c>
      <c r="NE89" s="13" t="n">
        <f aca="false">[1]427排序!D108</f>
        <v>0</v>
      </c>
      <c r="NF89" s="13" t="e">
        <f aca="false">[1]427排序!E108</f>
        <v>#REF!</v>
      </c>
      <c r="NG89" s="13" t="e">
        <f aca="false">[1]427排序!F108</f>
        <v>#REF!</v>
      </c>
      <c r="NH89" s="13" t="n">
        <f aca="false">[1]427排序!G108</f>
        <v>7</v>
      </c>
      <c r="NI89" s="13" t="n">
        <f aca="false">[1]427排序!H108</f>
        <v>12</v>
      </c>
      <c r="NJ89" s="13" t="e">
        <f aca="false">[1]427排序!I108</f>
        <v>#REF!</v>
      </c>
      <c r="NK89" s="13" t="n">
        <f aca="false">[1]427排序!J108</f>
        <v>3</v>
      </c>
      <c r="NL89" s="13" t="e">
        <f aca="false">[1]427排序!K108</f>
        <v>#REF!</v>
      </c>
      <c r="NM89" s="13" t="n">
        <f aca="false">[1]427排序!L108</f>
        <v>1735</v>
      </c>
      <c r="NN89" s="13" t="n">
        <f aca="false">[1]427排序!M108</f>
        <v>238</v>
      </c>
      <c r="NO89" s="13" t="n">
        <f aca="false">[1]427排序!C35</f>
        <v>122</v>
      </c>
      <c r="NP89" s="13" t="n">
        <f aca="false">[1]427排序!D35</f>
        <v>0</v>
      </c>
      <c r="NQ89" s="13" t="e">
        <f aca="false">[1]427排序!E35</f>
        <v>#REF!</v>
      </c>
      <c r="NR89" s="13" t="e">
        <f aca="false">[1]427排序!F35</f>
        <v>#REF!</v>
      </c>
      <c r="NS89" s="13" t="n">
        <f aca="false">[1]427排序!G35</f>
        <v>117</v>
      </c>
      <c r="NT89" s="13" t="n">
        <f aca="false">[1]427排序!H35</f>
        <v>5</v>
      </c>
      <c r="NU89" s="13" t="n">
        <f aca="false">[1]427排序!I35</f>
        <v>1</v>
      </c>
      <c r="NV89" s="13" t="n">
        <f aca="false">[1]427排序!J35</f>
        <v>7</v>
      </c>
      <c r="NW89" s="13" t="e">
        <f aca="false">[1]427排序!K35</f>
        <v>#REF!</v>
      </c>
      <c r="NX89" s="13" t="n">
        <f aca="false">[1]427排序!L35</f>
        <v>5768</v>
      </c>
      <c r="NY89" s="13" t="n">
        <f aca="false">[1]427排序!M35</f>
        <v>345</v>
      </c>
      <c r="NZ89" s="13" t="n">
        <f aca="false">[1]427排序!C206</f>
        <v>270</v>
      </c>
      <c r="OA89" s="13" t="n">
        <f aca="false">[1]427排序!D206</f>
        <v>0</v>
      </c>
      <c r="OB89" s="13" t="e">
        <f aca="false">[1]427排序!E206</f>
        <v>#REF!</v>
      </c>
      <c r="OC89" s="13" t="e">
        <f aca="false">[1]427排序!F206</f>
        <v>#REF!</v>
      </c>
      <c r="OD89" s="13" t="n">
        <f aca="false">[1]427排序!G206</f>
        <v>225</v>
      </c>
      <c r="OE89" s="13" t="n">
        <f aca="false">[1]427排序!H206</f>
        <v>45</v>
      </c>
      <c r="OF89" s="13" t="n">
        <f aca="false">[1]427排序!I206</f>
        <v>8</v>
      </c>
      <c r="OG89" s="13" t="n">
        <f aca="false">[1]427排序!J206</f>
        <v>3</v>
      </c>
      <c r="OH89" s="13" t="e">
        <f aca="false">[1]427排序!K206</f>
        <v>#REF!</v>
      </c>
      <c r="OI89" s="13" t="n">
        <f aca="false">[1]427排序!L206</f>
        <v>212965</v>
      </c>
      <c r="OJ89" s="13" t="n">
        <f aca="false">[1]427排序!M206</f>
        <v>2188</v>
      </c>
      <c r="OK89" s="13" t="n">
        <f aca="false">[1]427排序!C30</f>
        <v>138</v>
      </c>
      <c r="OL89" s="13" t="n">
        <f aca="false">[1]427排序!D30</f>
        <v>0</v>
      </c>
      <c r="OM89" s="13" t="n">
        <f aca="false">[1]427排序!E30</f>
        <v>1</v>
      </c>
      <c r="ON89" s="13" t="n">
        <f aca="false">[1]427排序!F30</f>
        <v>0</v>
      </c>
      <c r="OO89" s="13" t="n">
        <f aca="false">[1]427排序!G30</f>
        <v>123</v>
      </c>
      <c r="OP89" s="13" t="n">
        <f aca="false">[1]427排序!H30</f>
        <v>14</v>
      </c>
      <c r="OQ89" s="13" t="n">
        <f aca="false">[1]427排序!I30</f>
        <v>2</v>
      </c>
      <c r="OR89" s="13" t="n">
        <f aca="false">[1]427排序!J30</f>
        <v>315</v>
      </c>
      <c r="OS89" s="13" t="n">
        <f aca="false">[1]427排序!K30</f>
        <v>2</v>
      </c>
      <c r="OT89" s="13" t="n">
        <f aca="false">[1]427排序!L30</f>
        <v>12981</v>
      </c>
      <c r="OU89" s="13" t="n">
        <f aca="false">[1]427排序!M30</f>
        <v>29672</v>
      </c>
      <c r="OV89" s="13" t="n">
        <f aca="false">[1]427排序!C95</f>
        <v>1820</v>
      </c>
      <c r="OW89" s="13" t="n">
        <f aca="false">[1]427排序!D95</f>
        <v>57</v>
      </c>
      <c r="OX89" s="13" t="n">
        <f aca="false">[1]427排序!E95</f>
        <v>87</v>
      </c>
      <c r="OY89" s="13" t="n">
        <f aca="false">[1]427排序!F95</f>
        <v>1</v>
      </c>
      <c r="OZ89" s="13" t="n">
        <f aca="false">[1]427排序!G95</f>
        <v>1263</v>
      </c>
      <c r="PA89" s="13" t="n">
        <f aca="false">[1]427排序!H95</f>
        <v>470</v>
      </c>
      <c r="PB89" s="13" t="e">
        <f aca="false">[1]427排序!I95</f>
        <v>#REF!</v>
      </c>
      <c r="PC89" s="13" t="n">
        <f aca="false">[1]427排序!J95</f>
        <v>45</v>
      </c>
      <c r="PD89" s="13" t="n">
        <f aca="false">[1]427排序!K95</f>
        <v>2</v>
      </c>
      <c r="PE89" s="13" t="n">
        <f aca="false">[1]427排序!L95</f>
        <v>71471</v>
      </c>
      <c r="PF89" s="13" t="n">
        <f aca="false">[1]427排序!M95</f>
        <v>1777</v>
      </c>
      <c r="PG89" s="13" t="n">
        <f aca="false">[1]427排序!C195</f>
        <v>110130</v>
      </c>
      <c r="PH89" s="13" t="n">
        <f aca="false">[1]427排序!D195</f>
        <v>2357</v>
      </c>
      <c r="PI89" s="13" t="n">
        <f aca="false">[1]427排序!E195</f>
        <v>2805</v>
      </c>
      <c r="PJ89" s="13" t="n">
        <f aca="false">[1]427排序!F195</f>
        <v>99</v>
      </c>
      <c r="PK89" s="13" t="n">
        <f aca="false">[1]427排序!G195</f>
        <v>29140</v>
      </c>
      <c r="PL89" s="13" t="n">
        <f aca="false">[1]427排序!H195</f>
        <v>78185</v>
      </c>
      <c r="PM89" s="13" t="n">
        <f aca="false">[1]427排序!I195</f>
        <v>1776</v>
      </c>
      <c r="PN89" s="13" t="n">
        <f aca="false">[1]427排序!J195</f>
        <v>1306</v>
      </c>
      <c r="PO89" s="13" t="n">
        <f aca="false">[1]427排序!K195</f>
        <v>33</v>
      </c>
      <c r="PP89" s="13" t="n">
        <f aca="false">[1]427排序!L195</f>
        <v>898742</v>
      </c>
      <c r="PQ89" s="13" t="n">
        <f aca="false">[1]427排序!M195</f>
        <v>10656</v>
      </c>
      <c r="PR89" s="2" t="n">
        <f aca="false">[1]427排序!C188</f>
        <v>43</v>
      </c>
      <c r="PS89" s="2" t="n">
        <f aca="false">[1]427排序!D188</f>
        <v>1</v>
      </c>
      <c r="PT89" s="2" t="n">
        <f aca="false">[1]427排序!E188</f>
        <v>3</v>
      </c>
      <c r="PU89" s="2" t="n">
        <f aca="false">[1]427排序!F188</f>
        <v>0</v>
      </c>
      <c r="PV89" s="2" t="n">
        <f aca="false">[1]427排序!G188</f>
        <v>14</v>
      </c>
      <c r="PW89" s="2" t="n">
        <f aca="false">[1]427排序!H188</f>
        <v>26</v>
      </c>
      <c r="PX89" s="2" t="e">
        <f aca="false">[1]427排序!I188</f>
        <v>#REF!</v>
      </c>
      <c r="PY89" s="2" t="n">
        <f aca="false">[1]427排序!J188</f>
        <v>2</v>
      </c>
      <c r="PZ89" s="2" t="n">
        <f aca="false">[1]427排序!K188</f>
        <v>0.2</v>
      </c>
      <c r="QA89" s="2" t="e">
        <f aca="false">[1]427排序!L188</f>
        <v>#REF!</v>
      </c>
      <c r="QB89" s="2" t="e">
        <f aca="false">[1]427排序!M188</f>
        <v>#REF!</v>
      </c>
      <c r="QC89" s="2" t="n">
        <f aca="false">[1]427排序!C103</f>
        <v>447</v>
      </c>
      <c r="QD89" s="2" t="n">
        <f aca="false">[1]427排序!D103</f>
        <v>3</v>
      </c>
      <c r="QE89" s="2" t="n">
        <f aca="false">[1]427排序!E103</f>
        <v>7</v>
      </c>
      <c r="QF89" s="2" t="n">
        <f aca="false">[1]427排序!F103</f>
        <v>0</v>
      </c>
      <c r="QG89" s="2" t="n">
        <f aca="false">[1]427排序!G103</f>
        <v>337</v>
      </c>
      <c r="QH89" s="2" t="n">
        <f aca="false">[1]427排序!H103</f>
        <v>103</v>
      </c>
      <c r="QI89" s="2" t="n">
        <f aca="false">[1]427排序!I103</f>
        <v>5</v>
      </c>
      <c r="QJ89" s="2" t="n">
        <f aca="false">[1]427排序!J103</f>
        <v>44</v>
      </c>
      <c r="QK89" s="2" t="n">
        <f aca="false">[1]427排序!K103</f>
        <v>0.7</v>
      </c>
      <c r="QL89" s="2" t="n">
        <f aca="false">[1]427排序!L103</f>
        <v>63737</v>
      </c>
      <c r="QM89" s="2" t="n">
        <f aca="false">[1]427排序!M103</f>
        <v>6247</v>
      </c>
      <c r="QN89" s="2" t="n">
        <f aca="false">[1]427排序!C110</f>
        <v>707</v>
      </c>
      <c r="QO89" s="2" t="n">
        <f aca="false">[1]427排序!D110</f>
        <v>3</v>
      </c>
      <c r="QP89" s="2" t="n">
        <f aca="false">[1]427排序!E110</f>
        <v>24</v>
      </c>
      <c r="QQ89" s="2" t="n">
        <f aca="false">[1]427排序!F110</f>
        <v>0</v>
      </c>
      <c r="QR89" s="2" t="n">
        <f aca="false">[1]427排序!G110</f>
        <v>145</v>
      </c>
      <c r="QS89" s="2" t="n">
        <f aca="false">[1]427排序!H110</f>
        <v>538</v>
      </c>
      <c r="QT89" s="2" t="n">
        <f aca="false">[1]427排序!I110</f>
        <v>44</v>
      </c>
      <c r="QU89" s="2" t="n">
        <f aca="false">[1]427排序!J110</f>
        <v>104</v>
      </c>
      <c r="QV89" s="2" t="n">
        <f aca="false">[1]427排序!K110</f>
        <v>4</v>
      </c>
      <c r="QW89" s="2" t="n">
        <f aca="false">[1]427排序!L110</f>
        <v>27827</v>
      </c>
      <c r="QX89" s="2" t="n">
        <f aca="false">[1]427排序!M110</f>
        <v>4077</v>
      </c>
      <c r="QY89" s="2" t="n">
        <f aca="false">[1]427排序!C98</f>
        <v>15443</v>
      </c>
      <c r="QZ89" s="2" t="n">
        <f aca="false">[1]427排序!D98</f>
        <v>145</v>
      </c>
      <c r="RA89" s="2" t="n">
        <f aca="false">[1]427排序!E98</f>
        <v>201</v>
      </c>
      <c r="RB89" s="2" t="n">
        <f aca="false">[1]427排序!F98</f>
        <v>2</v>
      </c>
      <c r="RC89" s="2" t="n">
        <f aca="false">[1]427排序!G98</f>
        <v>6731</v>
      </c>
      <c r="RD89" s="2" t="n">
        <f aca="false">[1]427排序!H98</f>
        <v>8511</v>
      </c>
      <c r="RE89" s="2" t="n">
        <f aca="false">[1]427排序!I98</f>
        <v>133</v>
      </c>
      <c r="RF89" s="2" t="n">
        <f aca="false">[1]427排序!J98</f>
        <v>1784</v>
      </c>
      <c r="RG89" s="2" t="n">
        <f aca="false">[1]427排序!K98</f>
        <v>23</v>
      </c>
      <c r="RH89" s="2" t="n">
        <f aca="false">[1]427排序!L98</f>
        <v>302691</v>
      </c>
      <c r="RI89" s="2" t="n">
        <f aca="false">[1]427排序!M98</f>
        <v>34971</v>
      </c>
      <c r="RJ89" s="2" t="n">
        <f aca="false">[1]427排序!C148</f>
        <v>342</v>
      </c>
      <c r="RK89" s="2" t="n">
        <f aca="false">[1]427排序!D148</f>
        <v>-153</v>
      </c>
      <c r="RL89" s="2" t="n">
        <f aca="false">[1]427排序!E148</f>
        <v>2</v>
      </c>
      <c r="RM89" s="2" t="n">
        <f aca="false">[1]427排序!F148</f>
        <v>-2</v>
      </c>
      <c r="RN89" s="2" t="n">
        <f aca="false">[1]427排序!G148</f>
        <v>83</v>
      </c>
      <c r="RO89" s="2" t="n">
        <f aca="false">[1]427排序!H148</f>
        <v>257</v>
      </c>
      <c r="RP89" s="2" t="e">
        <f aca="false">[1]427排序!I148</f>
        <v>#REF!</v>
      </c>
      <c r="RQ89" s="2" t="n">
        <f aca="false">[1]427排序!J148</f>
        <v>67</v>
      </c>
      <c r="RR89" s="2" t="n">
        <f aca="false">[1]427排序!K148</f>
        <v>0.4</v>
      </c>
      <c r="RS89" s="2" t="n">
        <f aca="false">[1]427排序!L148</f>
        <v>27000</v>
      </c>
      <c r="RT89" s="2" t="n">
        <f aca="false">[1]427排序!M148</f>
        <v>5293</v>
      </c>
      <c r="RU89" s="2" t="n">
        <f aca="false">[1]427排序!C208</f>
        <v>1</v>
      </c>
      <c r="RV89" s="2" t="n">
        <f aca="false">[1]427排序!D208</f>
        <v>0</v>
      </c>
      <c r="RW89" s="2" t="e">
        <f aca="false">[1]427排序!E208</f>
        <v>#REF!</v>
      </c>
      <c r="RX89" s="2" t="e">
        <f aca="false">[1]427排序!F208</f>
        <v>#REF!</v>
      </c>
      <c r="RY89" s="2" t="n">
        <f aca="false">[1]427排序!G208</f>
        <v>1</v>
      </c>
      <c r="RZ89" s="2" t="n">
        <f aca="false">[1]427排序!H208</f>
        <v>0</v>
      </c>
      <c r="SA89" s="2" t="e">
        <f aca="false">[1]427排序!I208</f>
        <v>#REF!</v>
      </c>
      <c r="SB89" s="2" t="n">
        <f aca="false">[1]427排序!J208</f>
        <v>0.03</v>
      </c>
      <c r="SC89" s="2" t="e">
        <f aca="false">[1]427排序!K208</f>
        <v>#REF!</v>
      </c>
      <c r="SD89" s="2" t="n">
        <f aca="false">[1]427排序!L208</f>
        <v>120</v>
      </c>
      <c r="SE89" s="2" t="n">
        <f aca="false">[1]427排序!M208</f>
        <v>4</v>
      </c>
      <c r="SF89" s="2" t="n">
        <f aca="false">[1]427排序!C146</f>
        <v>1998</v>
      </c>
      <c r="SG89" s="2" t="n">
        <f aca="false">[1]427排序!D146</f>
        <v>93</v>
      </c>
      <c r="SH89" s="2" t="n">
        <f aca="false">[1]427排序!E146</f>
        <v>10</v>
      </c>
      <c r="SI89" s="2" t="n">
        <f aca="false">[1]427排序!F146</f>
        <v>0</v>
      </c>
      <c r="SJ89" s="2" t="n">
        <f aca="false">[1]427排序!G146</f>
        <v>333</v>
      </c>
      <c r="SK89" s="2" t="n">
        <f aca="false">[1]427排序!H146</f>
        <v>1655</v>
      </c>
      <c r="SL89" s="2" t="n">
        <f aca="false">[1]427排序!I146</f>
        <v>3</v>
      </c>
      <c r="SM89" s="2" t="n">
        <f aca="false">[1]427排序!J146</f>
        <v>391</v>
      </c>
      <c r="SN89" s="2" t="n">
        <f aca="false">[1]427排序!K146</f>
        <v>2</v>
      </c>
      <c r="SO89" s="2" t="e">
        <f aca="false">[1]427排序!L146</f>
        <v>#REF!</v>
      </c>
      <c r="SP89" s="2" t="e">
        <f aca="false">[1]427排序!M146</f>
        <v>#REF!</v>
      </c>
      <c r="SQ89" s="2" t="n">
        <f aca="false">[1]427排序!C197</f>
        <v>10349</v>
      </c>
      <c r="SR89" s="2" t="n">
        <f aca="false">[1]427排序!D197</f>
        <v>536</v>
      </c>
      <c r="SS89" s="2" t="n">
        <f aca="false">[1]427排序!E197</f>
        <v>76</v>
      </c>
      <c r="ST89" s="2" t="n">
        <f aca="false">[1]427排序!F197</f>
        <v>5</v>
      </c>
      <c r="SU89" s="2" t="n">
        <f aca="false">[1]427排序!G197</f>
        <v>1978</v>
      </c>
      <c r="SV89" s="2" t="n">
        <f aca="false">[1]427排序!H197</f>
        <v>8295</v>
      </c>
      <c r="SW89" s="2" t="n">
        <f aca="false">[1]427排序!I197</f>
        <v>1</v>
      </c>
      <c r="SX89" s="2" t="n">
        <f aca="false">[1]427排序!J197</f>
        <v>1046</v>
      </c>
      <c r="SY89" s="2" t="n">
        <f aca="false">[1]427排序!K197</f>
        <v>8</v>
      </c>
      <c r="SZ89" s="2" t="n">
        <f aca="false">[1]427排序!L197</f>
        <v>1022326</v>
      </c>
      <c r="TA89" s="2" t="n">
        <f aca="false">[1]427排序!M197</f>
        <v>103365</v>
      </c>
      <c r="TB89" s="2" t="n">
        <f aca="false">[1]427排序!C106</f>
        <v>3075</v>
      </c>
      <c r="TC89" s="2" t="n">
        <f aca="false">[1]427排序!D106</f>
        <v>183</v>
      </c>
      <c r="TD89" s="2" t="n">
        <f aca="false">[1]427排序!E106</f>
        <v>20</v>
      </c>
      <c r="TE89" s="2" t="n">
        <f aca="false">[1]427排序!F106</f>
        <v>1</v>
      </c>
      <c r="TF89" s="2" t="n">
        <f aca="false">[1]427排序!G106</f>
        <v>806</v>
      </c>
      <c r="TG89" s="2" t="n">
        <f aca="false">[1]427排序!H106</f>
        <v>2249</v>
      </c>
      <c r="TH89" s="2" t="n">
        <f aca="false">[1]427排序!I106</f>
        <v>61</v>
      </c>
      <c r="TI89" s="2" t="n">
        <f aca="false">[1]427排序!J106</f>
        <v>720</v>
      </c>
      <c r="TJ89" s="2" t="n">
        <f aca="false">[1]427排序!K106</f>
        <v>5</v>
      </c>
      <c r="TK89" s="2" t="e">
        <f aca="false">[1]427排序!L106</f>
        <v>#REF!</v>
      </c>
      <c r="TL89" s="2" t="e">
        <f aca="false">[1]427排序!M106</f>
        <v>#REF!</v>
      </c>
      <c r="TM89" s="2" t="n">
        <f aca="false">[1]427排序!C80</f>
        <v>2517</v>
      </c>
      <c r="TN89" s="2" t="n">
        <f aca="false">[1]427排序!D80</f>
        <v>11</v>
      </c>
      <c r="TO89" s="2" t="n">
        <f aca="false">[1]427排序!E80</f>
        <v>134</v>
      </c>
      <c r="TP89" s="2" t="n">
        <f aca="false">[1]427排序!F80</f>
        <v>4</v>
      </c>
      <c r="TQ89" s="2" t="n">
        <f aca="false">[1]427排序!G80</f>
        <v>577</v>
      </c>
      <c r="TR89" s="2" t="n">
        <f aca="false">[1]427排序!H80</f>
        <v>1806</v>
      </c>
      <c r="TS89" s="2" t="n">
        <f aca="false">[1]427排序!I80</f>
        <v>46</v>
      </c>
      <c r="TT89" s="2" t="n">
        <f aca="false">[1]427排序!J80</f>
        <v>241</v>
      </c>
      <c r="TU89" s="2" t="n">
        <f aca="false">[1]427排序!K80</f>
        <v>13</v>
      </c>
      <c r="TV89" s="2" t="n">
        <f aca="false">[1]427排序!L80</f>
        <v>64608</v>
      </c>
      <c r="TW89" s="2" t="n">
        <f aca="false">[1]427排序!M80</f>
        <v>6199</v>
      </c>
      <c r="TX89" s="2" t="n">
        <f aca="false">[1]427排序!C51</f>
        <v>817</v>
      </c>
      <c r="TY89" s="2" t="n">
        <f aca="false">[1]427排序!D51</f>
        <v>7</v>
      </c>
      <c r="TZ89" s="2" t="n">
        <f aca="false">[1]427排序!E51</f>
        <v>14</v>
      </c>
      <c r="UA89" s="2" t="n">
        <f aca="false">[1]427排序!F51</f>
        <v>0</v>
      </c>
      <c r="UB89" s="2" t="n">
        <f aca="false">[1]427排序!G51</f>
        <v>148</v>
      </c>
      <c r="UC89" s="2" t="n">
        <f aca="false">[1]427排序!H51</f>
        <v>655</v>
      </c>
      <c r="UD89" s="2" t="n">
        <f aca="false">[1]427排序!I51</f>
        <v>15</v>
      </c>
      <c r="UE89" s="2" t="n">
        <f aca="false">[1]427排序!J51</f>
        <v>677</v>
      </c>
      <c r="UF89" s="2" t="n">
        <f aca="false">[1]427排序!K51</f>
        <v>12</v>
      </c>
      <c r="UG89" s="2" t="n">
        <f aca="false">[1]427排序!L51</f>
        <v>43542</v>
      </c>
      <c r="UH89" s="2" t="n">
        <f aca="false">[1]427排序!M51</f>
        <v>36064</v>
      </c>
      <c r="UT89" s="2" t="n">
        <f aca="false">[1]427排序!C17</f>
        <v>5416</v>
      </c>
      <c r="UU89" s="2" t="n">
        <f aca="false">[1]427排序!D17</f>
        <v>418</v>
      </c>
      <c r="UV89" s="2" t="n">
        <f aca="false">[1]427排序!E17</f>
        <v>145</v>
      </c>
      <c r="UW89" s="2" t="n">
        <f aca="false">[1]427排序!F17</f>
        <v>5</v>
      </c>
      <c r="UX89" s="2" t="n">
        <f aca="false">[1]427排序!G17</f>
        <v>122</v>
      </c>
      <c r="UY89" s="2" t="n">
        <f aca="false">[1]427排序!H17</f>
        <v>5149</v>
      </c>
      <c r="UZ89" s="2" t="n">
        <f aca="false">[1]427排序!I17</f>
        <v>1</v>
      </c>
      <c r="VA89" s="2" t="n">
        <f aca="false">[1]427排序!J17</f>
        <v>33</v>
      </c>
      <c r="VB89" s="2" t="n">
        <f aca="false">[1]427排序!K17</f>
        <v>0.9</v>
      </c>
      <c r="VC89" s="2" t="n">
        <f aca="false">[1]427排序!L17</f>
        <v>46589</v>
      </c>
      <c r="VD89" s="2" t="n">
        <f aca="false">[1]427排序!M17</f>
        <v>283</v>
      </c>
      <c r="VE89" s="2" t="n">
        <f aca="false">[1]427排序!C2</f>
        <v>1531</v>
      </c>
      <c r="VF89" s="2" t="n">
        <f aca="false">[1]427排序!D2</f>
        <v>68</v>
      </c>
      <c r="VG89" s="2" t="n">
        <f aca="false">[1]427排序!E2</f>
        <v>50</v>
      </c>
      <c r="VH89" s="2" t="n">
        <f aca="false">[1]427排序!F2</f>
        <v>3</v>
      </c>
      <c r="VI89" s="2" t="n">
        <f aca="false">[1]427排序!G2</f>
        <v>207</v>
      </c>
      <c r="VJ89" s="2" t="n">
        <f aca="false">[1]427排序!H2</f>
        <v>1274</v>
      </c>
      <c r="VK89" s="2" t="n">
        <f aca="false">[1]427排序!I2</f>
        <v>7</v>
      </c>
      <c r="VL89" s="2" t="n">
        <f aca="false">[1]427排序!J2</f>
        <v>39</v>
      </c>
      <c r="VM89" s="2" t="n">
        <f aca="false">[1]427排序!K2</f>
        <v>1</v>
      </c>
      <c r="VN89" s="2" t="n">
        <f aca="false">[1]427排序!L2</f>
        <v>8090</v>
      </c>
      <c r="VO89" s="2" t="n">
        <f aca="false">[1]427排序!M2</f>
        <v>208</v>
      </c>
      <c r="VP89" s="2" t="n">
        <f aca="false">[1]427排序!C181</f>
        <v>523</v>
      </c>
      <c r="VQ89" s="2" t="n">
        <f aca="false">[1]427排序!D181</f>
        <v>71</v>
      </c>
      <c r="VR89" s="2" t="n">
        <f aca="false">[1]427排序!E181</f>
        <v>7</v>
      </c>
      <c r="VS89" s="2" t="n">
        <f aca="false">[1]427排序!F181</f>
        <v>0</v>
      </c>
      <c r="VT89" s="2" t="n">
        <f aca="false">[1]427排序!G181</f>
        <v>120</v>
      </c>
      <c r="VU89" s="2" t="n">
        <f aca="false">[1]427排序!H181</f>
        <v>396</v>
      </c>
      <c r="VV89" s="2" t="n">
        <f aca="false">[1]427排序!I181</f>
        <v>2</v>
      </c>
      <c r="VW89" s="2" t="n">
        <f aca="false">[1]427排序!J181</f>
        <v>24</v>
      </c>
      <c r="VX89" s="2" t="n">
        <f aca="false">[1]427排序!K181</f>
        <v>0.3</v>
      </c>
      <c r="VY89" s="2" t="n">
        <f aca="false">[1]427排序!L181</f>
        <v>13850</v>
      </c>
      <c r="VZ89" s="2" t="n">
        <f aca="false">[1]427排序!M181</f>
        <v>647</v>
      </c>
      <c r="WA89" s="2" t="n">
        <f aca="false">[1]427排序!C119</f>
        <v>214</v>
      </c>
      <c r="WB89" s="2" t="n">
        <f aca="false">[1]427排序!D119</f>
        <v>73</v>
      </c>
      <c r="WC89" s="2" t="e">
        <f aca="false">[1]427排序!E119</f>
        <v>#REF!</v>
      </c>
      <c r="WD89" s="2" t="e">
        <f aca="false">[1]427排序!F119</f>
        <v>#REF!</v>
      </c>
      <c r="WE89" s="2" t="n">
        <f aca="false">[1]427排序!G119</f>
        <v>17</v>
      </c>
      <c r="WF89" s="2" t="n">
        <f aca="false">[1]427排序!H119</f>
        <v>197</v>
      </c>
      <c r="WG89" s="2" t="n">
        <f aca="false">[1]427排序!I119</f>
        <v>2</v>
      </c>
      <c r="WH89" s="2" t="n">
        <f aca="false">[1]427排序!J119</f>
        <v>396</v>
      </c>
      <c r="WI89" s="2" t="e">
        <f aca="false">[1]427排序!K119</f>
        <v>#REF!</v>
      </c>
      <c r="WJ89" s="2" t="n">
        <f aca="false">[1]427排序!L119</f>
        <v>5296</v>
      </c>
      <c r="WK89" s="2" t="n">
        <f aca="false">[1]427排序!M119</f>
        <v>9798</v>
      </c>
      <c r="WL89" s="2" t="n">
        <f aca="false">[1]427排序!C137</f>
        <v>52</v>
      </c>
      <c r="WM89" s="2" t="n">
        <f aca="false">[1]427排序!D137</f>
        <v>3</v>
      </c>
      <c r="WN89" s="2" t="e">
        <f aca="false">[1]427排序!E137</f>
        <v>#REF!</v>
      </c>
      <c r="WO89" s="2" t="e">
        <f aca="false">[1]427排序!F137</f>
        <v>#REF!</v>
      </c>
      <c r="WP89" s="2" t="n">
        <f aca="false">[1]427排序!G137</f>
        <v>16</v>
      </c>
      <c r="WQ89" s="2" t="n">
        <f aca="false">[1]427排序!H137</f>
        <v>36</v>
      </c>
      <c r="WR89" s="2" t="e">
        <f aca="false">[1]427排序!I137</f>
        <v>#REF!</v>
      </c>
      <c r="WS89" s="2" t="n">
        <f aca="false">[1]427排序!J137</f>
        <v>2</v>
      </c>
      <c r="WT89" s="2" t="e">
        <f aca="false">[1]427排序!K137</f>
        <v>#REF!</v>
      </c>
      <c r="WU89" s="2" t="n">
        <f aca="false">[1]427排序!L137</f>
        <v>51367</v>
      </c>
      <c r="WV89" s="2" t="n">
        <f aca="false">[1]427排序!M137</f>
        <v>1763</v>
      </c>
      <c r="WW89" s="2" t="n">
        <f aca="false">[1]427排序!C24</f>
        <v>7</v>
      </c>
      <c r="WX89" s="2" t="n">
        <f aca="false">[1]427排序!D24</f>
        <v>0</v>
      </c>
      <c r="WY89" s="2" t="e">
        <f aca="false">[1]427排序!E24</f>
        <v>#REF!</v>
      </c>
      <c r="WZ89" s="2" t="e">
        <f aca="false">[1]427排序!F24</f>
        <v>#REF!</v>
      </c>
      <c r="XA89" s="2" t="n">
        <f aca="false">[1]427排序!G24</f>
        <v>4</v>
      </c>
      <c r="XB89" s="2" t="n">
        <f aca="false">[1]427排序!H24</f>
        <v>3</v>
      </c>
      <c r="XC89" s="2" t="e">
        <f aca="false">[1]427排序!I24</f>
        <v>#REF!</v>
      </c>
      <c r="XD89" s="2" t="n">
        <f aca="false">[1]427排序!J24</f>
        <v>9</v>
      </c>
      <c r="XE89" s="2" t="e">
        <f aca="false">[1]427排序!K24</f>
        <v>#REF!</v>
      </c>
      <c r="XF89" s="2" t="n">
        <f aca="false">[1]427排序!L24</f>
        <v>9791</v>
      </c>
      <c r="XG89" s="2" t="n">
        <f aca="false">[1]427排序!M24</f>
        <v>12689</v>
      </c>
      <c r="XH89" s="2" t="n">
        <f aca="false">[1]427排序!C104</f>
        <v>2693</v>
      </c>
      <c r="XI89" s="2" t="n">
        <f aca="false">[1]427排序!D104</f>
        <v>92</v>
      </c>
      <c r="XJ89" s="2" t="n">
        <f aca="false">[1]427排序!E104</f>
        <v>25</v>
      </c>
      <c r="XK89" s="2" t="n">
        <f aca="false">[1]427排序!F104</f>
        <v>0</v>
      </c>
      <c r="XL89" s="2" t="n">
        <f aca="false">[1]427排序!G104</f>
        <v>677</v>
      </c>
      <c r="XM89" s="2" t="n">
        <f aca="false">[1]427排序!H104</f>
        <v>1991</v>
      </c>
      <c r="XN89" s="2" t="n">
        <f aca="false">[1]427排序!I104</f>
        <v>31</v>
      </c>
      <c r="XO89" s="2" t="n">
        <f aca="false">[1]427排序!J104</f>
        <v>143</v>
      </c>
      <c r="XP89" s="2" t="n">
        <f aca="false">[1]427排序!K104</f>
        <v>1</v>
      </c>
      <c r="XQ89" s="2" t="n">
        <f aca="false">[1]427排序!L104</f>
        <v>196298</v>
      </c>
      <c r="XR89" s="2" t="n">
        <f aca="false">[1]427排序!M104</f>
        <v>10454</v>
      </c>
      <c r="XS89" s="2" t="n">
        <f aca="false">[1]427排序!C203</f>
        <v>1869</v>
      </c>
      <c r="XT89" s="2" t="n">
        <f aca="false">[1]427排序!D203</f>
        <v>7</v>
      </c>
      <c r="XU89" s="2" t="n">
        <f aca="false">[1]427排序!E203</f>
        <v>8</v>
      </c>
      <c r="XV89" s="2" t="n">
        <f aca="false">[1]427排序!F203</f>
        <v>0</v>
      </c>
      <c r="XW89" s="2" t="n">
        <f aca="false">[1]427排序!G203</f>
        <v>789</v>
      </c>
      <c r="XX89" s="2" t="n">
        <f aca="false">[1]427排序!H203</f>
        <v>1072</v>
      </c>
      <c r="XY89" s="2" t="n">
        <f aca="false">[1]427排序!I203</f>
        <v>8</v>
      </c>
      <c r="XZ89" s="2" t="n">
        <f aca="false">[1]427排序!J203</f>
        <v>56</v>
      </c>
      <c r="YA89" s="2" t="n">
        <f aca="false">[1]427排序!K203</f>
        <v>0.2</v>
      </c>
      <c r="YB89" s="2" t="n">
        <f aca="false">[1]427排序!L203</f>
        <v>242536</v>
      </c>
      <c r="YC89" s="2" t="n">
        <f aca="false">[1]427排序!M203</f>
        <v>7247</v>
      </c>
      <c r="YZ89" s="2" t="n">
        <f aca="false">[1]427排序!C107</f>
        <v>682</v>
      </c>
      <c r="ZA89" s="2" t="n">
        <f aca="false">[1]427排序!D107</f>
        <v>17</v>
      </c>
      <c r="ZB89" s="2" t="n">
        <f aca="false">[1]427排序!E107</f>
        <v>8</v>
      </c>
      <c r="ZC89" s="2" t="n">
        <f aca="false">[1]427排序!F107</f>
        <v>0</v>
      </c>
      <c r="ZD89" s="2" t="n">
        <f aca="false">[1]427排序!G107</f>
        <v>370</v>
      </c>
      <c r="ZE89" s="2" t="n">
        <f aca="false">[1]427排序!H107</f>
        <v>304</v>
      </c>
      <c r="ZF89" s="2" t="n">
        <f aca="false">[1]427排序!I107</f>
        <v>13</v>
      </c>
      <c r="ZG89" s="2" t="n">
        <f aca="false">[1]427排序!J107</f>
        <v>105</v>
      </c>
      <c r="ZH89" s="2" t="n">
        <f aca="false">[1]427排序!K107</f>
        <v>1</v>
      </c>
      <c r="ZI89" s="2" t="n">
        <f aca="false">[1]427排序!L107</f>
        <v>45627</v>
      </c>
      <c r="ZJ89" s="2" t="n">
        <f aca="false">[1]427排序!M107</f>
        <v>6994</v>
      </c>
      <c r="ZK89" s="2" t="n">
        <f aca="false">[1]427排序!C200</f>
        <v>8617</v>
      </c>
      <c r="ZL89" s="2" t="n">
        <f aca="false">[1]427排序!D200</f>
        <v>492</v>
      </c>
      <c r="ZM89" s="2" t="n">
        <f aca="false">[1]427排序!E200</f>
        <v>209</v>
      </c>
      <c r="ZN89" s="2" t="n">
        <f aca="false">[1]427排序!F200</f>
        <v>8</v>
      </c>
      <c r="ZO89" s="2" t="n">
        <f aca="false">[1]427排序!G200</f>
        <v>840</v>
      </c>
      <c r="ZP89" s="2" t="n">
        <f aca="false">[1]427排序!H200</f>
        <v>7568</v>
      </c>
      <c r="ZQ89" s="2" t="n">
        <f aca="false">[1]427排序!I200</f>
        <v>107</v>
      </c>
      <c r="ZR89" s="2" t="n">
        <f aca="false">[1]427排序!J200</f>
        <v>197</v>
      </c>
      <c r="ZS89" s="2" t="n">
        <f aca="false">[1]427排序!K200</f>
        <v>5</v>
      </c>
      <c r="ZT89" s="2" t="n">
        <f aca="false">[1]427排序!L200</f>
        <v>89373</v>
      </c>
      <c r="ZU89" s="2" t="n">
        <f aca="false">[1]427排序!M200</f>
        <v>2044</v>
      </c>
      <c r="ZV89" s="2" t="n">
        <f aca="false">[1]427排序!C19</f>
        <v>10463</v>
      </c>
      <c r="ZW89" s="2" t="n">
        <f aca="false">[1]427排序!D19</f>
        <v>873</v>
      </c>
      <c r="ZX89" s="2" t="n">
        <f aca="false">[1]427排序!E19</f>
        <v>72</v>
      </c>
      <c r="ZY89" s="2" t="n">
        <f aca="false">[1]427排序!F19</f>
        <v>5</v>
      </c>
      <c r="ZZ89" s="2" t="n">
        <f aca="false">[1]427排序!G19</f>
        <v>1695</v>
      </c>
      <c r="AAA89" s="2" t="n">
        <f aca="false">[1]427排序!H19</f>
        <v>8696</v>
      </c>
      <c r="AAB89" s="2" t="n">
        <f aca="false">[1]427排序!I19</f>
        <v>92</v>
      </c>
      <c r="AAC89" s="2" t="n">
        <f aca="false">[1]427排序!J19</f>
        <v>1107</v>
      </c>
      <c r="AAD89" s="2" t="n">
        <f aca="false">[1]427排序!K19</f>
        <v>8</v>
      </c>
      <c r="AAE89" s="2" t="n">
        <f aca="false">[1]427排序!L19</f>
        <v>147525</v>
      </c>
      <c r="AAF89" s="2" t="n">
        <f aca="false">[1]427排序!M19</f>
        <v>15612</v>
      </c>
      <c r="AAG89" s="2" t="n">
        <f aca="false">[1]427排序!C76</f>
        <v>486</v>
      </c>
      <c r="AAH89" s="2" t="n">
        <f aca="false">[1]427排序!D76</f>
        <v>30</v>
      </c>
      <c r="AAI89" s="2" t="n">
        <f aca="false">[1]427排序!E76</f>
        <v>6</v>
      </c>
      <c r="AAJ89" s="2" t="n">
        <f aca="false">[1]427排序!F76</f>
        <v>1</v>
      </c>
      <c r="AAK89" s="2" t="n">
        <f aca="false">[1]427排序!G76</f>
        <v>149</v>
      </c>
      <c r="AAL89" s="2" t="n">
        <f aca="false">[1]427排序!H76</f>
        <v>331</v>
      </c>
      <c r="AAM89" s="2" t="n">
        <f aca="false">[1]427排序!I76</f>
        <v>6</v>
      </c>
      <c r="AAN89" s="2" t="n">
        <f aca="false">[1]427排序!J76</f>
        <v>122</v>
      </c>
      <c r="AAO89" s="2" t="n">
        <f aca="false">[1]427排序!K76</f>
        <v>2</v>
      </c>
      <c r="AAP89" s="2" t="n">
        <f aca="false">[1]427排序!L76</f>
        <v>9699</v>
      </c>
      <c r="AAQ89" s="2" t="n">
        <f aca="false">[1]427排序!M76</f>
        <v>2431</v>
      </c>
      <c r="AAR89" s="2" t="n">
        <f aca="false">[1]427排序!C14</f>
        <v>1645</v>
      </c>
      <c r="AAS89" s="2" t="n">
        <f aca="false">[1]427排序!D14</f>
        <v>28</v>
      </c>
      <c r="AAT89" s="2" t="n">
        <f aca="false">[1]427排序!E14</f>
        <v>21</v>
      </c>
      <c r="AAU89" s="2" t="n">
        <f aca="false">[1]427排序!F14</f>
        <v>0</v>
      </c>
      <c r="AAV89" s="2" t="n">
        <f aca="false">[1]427排序!G14</f>
        <v>1139</v>
      </c>
      <c r="AAW89" s="2" t="n">
        <f aca="false">[1]427排序!H14</f>
        <v>485</v>
      </c>
      <c r="AAX89" s="2" t="n">
        <f aca="false">[1]427排序!I14</f>
        <v>15</v>
      </c>
      <c r="AAY89" s="2" t="n">
        <f aca="false">[1]427排序!J14</f>
        <v>162</v>
      </c>
      <c r="AAZ89" s="2" t="n">
        <f aca="false">[1]427排序!K14</f>
        <v>2</v>
      </c>
      <c r="ABA89" s="2" t="n">
        <f aca="false">[1]427排序!L14</f>
        <v>120479</v>
      </c>
      <c r="ABB89" s="2" t="n">
        <f aca="false">[1]427排序!M14</f>
        <v>11883</v>
      </c>
      <c r="ABC89" s="2" t="n">
        <f aca="false">[1]427排序!C10</f>
        <v>1746</v>
      </c>
      <c r="ABD89" s="2" t="n">
        <f aca="false">[1]427排序!D10</f>
        <v>69</v>
      </c>
      <c r="ABE89" s="2" t="n">
        <f aca="false">[1]427排序!E10</f>
        <v>28</v>
      </c>
      <c r="ABF89" s="2" t="n">
        <f aca="false">[1]427排序!F10</f>
        <v>0</v>
      </c>
      <c r="ABG89" s="2" t="n">
        <f aca="false">[1]427排序!G10</f>
        <v>833</v>
      </c>
      <c r="ABH89" s="2" t="n">
        <f aca="false">[1]427排序!H10</f>
        <v>885</v>
      </c>
      <c r="ABI89" s="2" t="n">
        <f aca="false">[1]427排序!I10</f>
        <v>10</v>
      </c>
      <c r="ABJ89" s="2" t="n">
        <f aca="false">[1]427排序!J10</f>
        <v>589</v>
      </c>
      <c r="ABK89" s="2" t="n">
        <f aca="false">[1]427排序!K10</f>
        <v>9</v>
      </c>
      <c r="ABL89" s="2" t="n">
        <f aca="false">[1]427排序!L10</f>
        <v>17931</v>
      </c>
      <c r="ABM89" s="2" t="n">
        <f aca="false">[1]427排序!M10</f>
        <v>6051</v>
      </c>
      <c r="ABN89" s="2" t="n">
        <f aca="false">[1]427排序!C127</f>
        <v>3408</v>
      </c>
      <c r="ABO89" s="2" t="n">
        <f aca="false">[1]427排序!D127</f>
        <v>104</v>
      </c>
      <c r="ABP89" s="2" t="n">
        <f aca="false">[1]427排序!E127</f>
        <v>96</v>
      </c>
      <c r="ABQ89" s="2" t="n">
        <f aca="false">[1]427排序!F127</f>
        <v>2</v>
      </c>
      <c r="ABR89" s="2" t="n">
        <f aca="false">[1]427排序!G127</f>
        <v>895</v>
      </c>
      <c r="ABS89" s="2" t="n">
        <f aca="false">[1]427排序!H127</f>
        <v>2417</v>
      </c>
      <c r="ABT89" s="2" t="n">
        <f aca="false">[1]427排序!I127</f>
        <v>212</v>
      </c>
      <c r="ABU89" s="2" t="n">
        <f aca="false">[1]427排序!J127</f>
        <v>845</v>
      </c>
      <c r="ABV89" s="2" t="n">
        <f aca="false">[1]427排序!K127</f>
        <v>24</v>
      </c>
      <c r="ABW89" s="2" t="n">
        <f aca="false">[1]427排序!L127</f>
        <v>11763</v>
      </c>
      <c r="ABX89" s="2" t="n">
        <f aca="false">[1]427排序!M127</f>
        <v>2916</v>
      </c>
      <c r="ABY89" s="2" t="n">
        <f aca="false">[1]427排序!C114</f>
        <v>1438</v>
      </c>
      <c r="ABZ89" s="2" t="n">
        <f aca="false">[1]427排序!D114</f>
        <v>12</v>
      </c>
      <c r="ACA89" s="2" t="n">
        <f aca="false">[1]427排序!E114</f>
        <v>41</v>
      </c>
      <c r="ACB89" s="2" t="n">
        <f aca="false">[1]427排序!F114</f>
        <v>0</v>
      </c>
      <c r="ACC89" s="2" t="n">
        <f aca="false">[1]427排序!G114</f>
        <v>467</v>
      </c>
      <c r="ACD89" s="2" t="n">
        <f aca="false">[1]427排序!H114</f>
        <v>930</v>
      </c>
      <c r="ACE89" s="2" t="n">
        <f aca="false">[1]427排序!I114</f>
        <v>17</v>
      </c>
      <c r="ACF89" s="2" t="n">
        <f aca="false">[1]427排序!J114</f>
        <v>528</v>
      </c>
      <c r="ACG89" s="2" t="n">
        <f aca="false">[1]427排序!K114</f>
        <v>15</v>
      </c>
      <c r="ACH89" s="2" t="n">
        <f aca="false">[1]427排序!L114</f>
        <v>104488</v>
      </c>
      <c r="ACI89" s="2" t="n">
        <f aca="false">[1]427排序!M114</f>
        <v>38382</v>
      </c>
      <c r="ACJ89" s="2" t="n">
        <f aca="false">[1]427排序!C64</f>
        <v>1643</v>
      </c>
      <c r="ACK89" s="2" t="n">
        <f aca="false">[1]427排序!D64</f>
        <v>8</v>
      </c>
      <c r="ACL89" s="2" t="n">
        <f aca="false">[1]427排序!E64</f>
        <v>49</v>
      </c>
      <c r="ACM89" s="2" t="n">
        <f aca="false">[1]427排序!F64</f>
        <v>3</v>
      </c>
      <c r="ACN89" s="2" t="n">
        <f aca="false">[1]427排序!G64</f>
        <v>233</v>
      </c>
      <c r="ACO89" s="2" t="n">
        <f aca="false">[1]427排序!H64</f>
        <v>1361</v>
      </c>
      <c r="ACP89" s="2" t="n">
        <f aca="false">[1]427排序!I64</f>
        <v>6</v>
      </c>
      <c r="ACQ89" s="2" t="n">
        <f aca="false">[1]427排序!J64</f>
        <v>1239</v>
      </c>
      <c r="ACR89" s="2" t="n">
        <f aca="false">[1]427排序!K64</f>
        <v>37</v>
      </c>
      <c r="ACS89" s="2" t="n">
        <f aca="false">[1]427排序!L64</f>
        <v>47933</v>
      </c>
      <c r="ACT89" s="2" t="n">
        <f aca="false">[1]427排序!M64</f>
        <v>36134</v>
      </c>
      <c r="ACU89" s="2" t="n">
        <f aca="false">[1]427排序!C109</f>
        <v>812</v>
      </c>
      <c r="ACV89" s="2" t="n">
        <f aca="false">[1]427排序!D109</f>
        <v>8</v>
      </c>
      <c r="ACW89" s="2" t="n">
        <f aca="false">[1]427排序!E109</f>
        <v>12</v>
      </c>
      <c r="ACX89" s="2" t="n">
        <f aca="false">[1]427排序!F109</f>
        <v>0</v>
      </c>
      <c r="ACY89" s="2" t="n">
        <f aca="false">[1]427排序!G109</f>
        <v>267</v>
      </c>
      <c r="ACZ89" s="2" t="n">
        <f aca="false">[1]427排序!H109</f>
        <v>533</v>
      </c>
      <c r="ADA89" s="2" t="n">
        <f aca="false">[1]427排序!I109</f>
        <v>6</v>
      </c>
      <c r="ADB89" s="2" t="n">
        <f aca="false">[1]427排序!J109</f>
        <v>430</v>
      </c>
      <c r="ADC89" s="2" t="n">
        <f aca="false">[1]427排序!K109</f>
        <v>6</v>
      </c>
      <c r="ADD89" s="2" t="n">
        <f aca="false">[1]427排序!L109</f>
        <v>47671</v>
      </c>
      <c r="ADE89" s="2" t="n">
        <f aca="false">[1]427排序!M109</f>
        <v>25274</v>
      </c>
      <c r="ADF89" s="2" t="n">
        <f aca="false">[1]427排序!C52</f>
        <v>7387</v>
      </c>
      <c r="ADG89" s="2" t="n">
        <f aca="false">[1]427排序!D52</f>
        <v>54</v>
      </c>
      <c r="ADH89" s="2" t="n">
        <f aca="false">[1]427排序!E52</f>
        <v>220</v>
      </c>
      <c r="ADI89" s="2" t="n">
        <f aca="false">[1]427排序!F52</f>
        <v>2</v>
      </c>
      <c r="ADJ89" s="2" t="n">
        <f aca="false">[1]427排序!G52</f>
        <v>2545</v>
      </c>
      <c r="ADK89" s="2" t="n">
        <f aca="false">[1]427排序!H52</f>
        <v>4622</v>
      </c>
      <c r="ADL89" s="2" t="n">
        <f aca="false">[1]427排序!I52</f>
        <v>79</v>
      </c>
      <c r="ADM89" s="2" t="n">
        <f aca="false">[1]427排序!J52</f>
        <v>690</v>
      </c>
      <c r="ADN89" s="2" t="n">
        <f aca="false">[1]427排序!K52</f>
        <v>21</v>
      </c>
      <c r="ADO89" s="2" t="n">
        <f aca="false">[1]427排序!L52</f>
        <v>215116</v>
      </c>
      <c r="ADP89" s="2" t="n">
        <f aca="false">[1]427排序!M52</f>
        <v>20087</v>
      </c>
      <c r="ADQ89" s="2" t="n">
        <f aca="false">[1]427排序!C175</f>
        <v>1379</v>
      </c>
      <c r="ADR89" s="2" t="n">
        <f aca="false">[1]427排序!D175</f>
        <v>6</v>
      </c>
      <c r="ADS89" s="2" t="n">
        <f aca="false">[1]427排序!E175</f>
        <v>18</v>
      </c>
      <c r="ADT89" s="2" t="n">
        <f aca="false">[1]427排序!F175</f>
        <v>1</v>
      </c>
      <c r="ADU89" s="2" t="n">
        <f aca="false">[1]427排序!G175</f>
        <v>394</v>
      </c>
      <c r="ADV89" s="2" t="n">
        <f aca="false">[1]427排序!H175</f>
        <v>967</v>
      </c>
      <c r="ADW89" s="2" t="n">
        <f aca="false">[1]427排序!I175</f>
        <v>5</v>
      </c>
      <c r="ADX89" s="2" t="n">
        <f aca="false">[1]427排序!J175</f>
        <v>253</v>
      </c>
      <c r="ADY89" s="2" t="n">
        <f aca="false">[1]427排序!K175</f>
        <v>3</v>
      </c>
      <c r="ADZ89" s="2" t="n">
        <f aca="false">[1]427排序!L175</f>
        <v>70928</v>
      </c>
      <c r="AEA89" s="2" t="n">
        <f aca="false">[1]427排序!M175</f>
        <v>12991</v>
      </c>
      <c r="AEB89" s="2" t="n">
        <f aca="false">[1]427排序!C90</f>
        <v>2500</v>
      </c>
      <c r="AEC89" s="2" t="n">
        <f aca="false">[1]427排序!D90</f>
        <v>57</v>
      </c>
      <c r="AED89" s="2" t="n">
        <f aca="false">[1]427排序!E90</f>
        <v>272</v>
      </c>
      <c r="AEE89" s="2" t="n">
        <f aca="false">[1]427排序!F90</f>
        <v>10</v>
      </c>
      <c r="AEF89" s="2" t="n">
        <f aca="false">[1]427排序!G90</f>
        <v>485</v>
      </c>
      <c r="AEG89" s="2" t="n">
        <f aca="false">[1]427排序!H90</f>
        <v>1743</v>
      </c>
      <c r="AEH89" s="2" t="n">
        <f aca="false">[1]427排序!I90</f>
        <v>61</v>
      </c>
      <c r="AEI89" s="2" t="n">
        <f aca="false">[1]427排序!J90</f>
        <v>259</v>
      </c>
      <c r="AEJ89" s="2" t="n">
        <f aca="false">[1]427排序!K90</f>
        <v>28</v>
      </c>
      <c r="AEK89" s="2" t="n">
        <f aca="false">[1]427排序!L90</f>
        <v>63505</v>
      </c>
      <c r="AEL89" s="2" t="n">
        <f aca="false">[1]427排序!M90</f>
        <v>6574</v>
      </c>
      <c r="AEM89" s="2" t="n">
        <f aca="false">[1]427排序!C176</f>
        <v>1396</v>
      </c>
      <c r="AEN89" s="2" t="n">
        <f aca="false">[1]427排序!D176</f>
        <v>8</v>
      </c>
      <c r="AEO89" s="2" t="n">
        <f aca="false">[1]427排序!E176</f>
        <v>82</v>
      </c>
      <c r="AEP89" s="2" t="n">
        <f aca="false">[1]427排序!F176</f>
        <v>1</v>
      </c>
      <c r="AEQ89" s="2" t="n">
        <f aca="false">[1]427排序!G176</f>
        <v>221</v>
      </c>
      <c r="AER89" s="2" t="n">
        <f aca="false">[1]427排序!H176</f>
        <v>1093</v>
      </c>
      <c r="AES89" s="2" t="n">
        <f aca="false">[1]427排序!I176</f>
        <v>23</v>
      </c>
      <c r="AET89" s="2" t="n">
        <f aca="false">[1]427排序!J176</f>
        <v>671</v>
      </c>
      <c r="AEU89" s="2" t="n">
        <f aca="false">[1]427排序!K176</f>
        <v>39</v>
      </c>
      <c r="AEV89" s="2" t="n">
        <f aca="false">[1]427排序!L176</f>
        <v>48973</v>
      </c>
      <c r="AEW89" s="2" t="n">
        <f aca="false">[1]427排序!M176</f>
        <v>23557</v>
      </c>
      <c r="AEX89" s="2" t="n">
        <f aca="false">[1]427排序!C48</f>
        <v>2030</v>
      </c>
      <c r="AEY89" s="2" t="n">
        <f aca="false">[1]427排序!D48</f>
        <v>14</v>
      </c>
      <c r="AEZ89" s="2" t="n">
        <f aca="false">[1]427排序!E48</f>
        <v>55</v>
      </c>
      <c r="AFA89" s="2" t="n">
        <f aca="false">[1]427排序!F48</f>
        <v>1</v>
      </c>
      <c r="AFB89" s="2" t="n">
        <f aca="false">[1]427排序!G48</f>
        <v>1103</v>
      </c>
      <c r="AFC89" s="2" t="n">
        <f aca="false">[1]427排序!H48</f>
        <v>872</v>
      </c>
      <c r="AFD89" s="2" t="n">
        <f aca="false">[1]427排序!I48</f>
        <v>23</v>
      </c>
      <c r="AFE89" s="2" t="n">
        <f aca="false">[1]427排序!J48</f>
        <v>494</v>
      </c>
      <c r="AFF89" s="2" t="n">
        <f aca="false">[1]427排序!K48</f>
        <v>13</v>
      </c>
      <c r="AFG89" s="2" t="n">
        <f aca="false">[1]427排序!L48</f>
        <v>31622</v>
      </c>
      <c r="AFH89" s="2" t="n">
        <f aca="false">[1]427排序!M48</f>
        <v>7703</v>
      </c>
      <c r="AFI89" s="2" t="n">
        <f aca="false">[1]427排序!C26</f>
        <v>1516</v>
      </c>
      <c r="AFJ89" s="2" t="n">
        <f aca="false">[1]427排序!D26</f>
        <v>30</v>
      </c>
      <c r="AFK89" s="2" t="n">
        <f aca="false">[1]427排序!E26</f>
        <v>59</v>
      </c>
      <c r="AFL89" s="2" t="n">
        <f aca="false">[1]427排序!F26</f>
        <v>2</v>
      </c>
      <c r="AFM89" s="2" t="n">
        <f aca="false">[1]427排序!G26</f>
        <v>624</v>
      </c>
      <c r="AFN89" s="2" t="n">
        <f aca="false">[1]427排序!H26</f>
        <v>833</v>
      </c>
      <c r="AFO89" s="2" t="n">
        <f aca="false">[1]427排序!I26</f>
        <v>4</v>
      </c>
      <c r="AFP89" s="2" t="n">
        <f aca="false">[1]427排序!J26</f>
        <v>462</v>
      </c>
      <c r="AFQ89" s="2" t="n">
        <f aca="false">[1]427排序!K26</f>
        <v>18</v>
      </c>
      <c r="AFR89" s="2" t="n">
        <f aca="false">[1]427排序!L26</f>
        <v>25830</v>
      </c>
      <c r="AFS89" s="2" t="n">
        <f aca="false">[1]427排序!M26</f>
        <v>7873</v>
      </c>
      <c r="AFT89" s="2" t="n">
        <f aca="false">[1]427排序!C130</f>
        <v>321</v>
      </c>
      <c r="AFU89" s="2" t="n">
        <f aca="false">[1]427排序!D130</f>
        <v>1</v>
      </c>
      <c r="AFV89" s="2" t="n">
        <f aca="false">[1]427排序!E130</f>
        <v>7</v>
      </c>
      <c r="AFW89" s="2" t="n">
        <f aca="false">[1]427排序!F130</f>
        <v>1</v>
      </c>
      <c r="AFX89" s="2" t="n">
        <f aca="false">[1]427排序!G130</f>
        <v>153</v>
      </c>
      <c r="AFY89" s="2" t="n">
        <f aca="false">[1]427排序!H130</f>
        <v>161</v>
      </c>
      <c r="AFZ89" s="2" t="n">
        <f aca="false">[1]427排序!I130</f>
        <v>7</v>
      </c>
      <c r="AGA89" s="2" t="n">
        <f aca="false">[1]427排序!J130</f>
        <v>511</v>
      </c>
      <c r="AGB89" s="2" t="n">
        <f aca="false">[1]427排序!K130</f>
        <v>11</v>
      </c>
      <c r="AGC89" s="2" t="n">
        <f aca="false">[1]427排序!L130</f>
        <v>5085</v>
      </c>
      <c r="AGD89" s="2" t="n">
        <f aca="false">[1]427排序!M130</f>
        <v>8096</v>
      </c>
      <c r="AGE89" s="2" t="n">
        <f aca="false">[1]427排序!C170</f>
        <v>8042</v>
      </c>
      <c r="AGF89" s="2" t="n">
        <f aca="false">[1]427排序!D170</f>
        <v>263</v>
      </c>
      <c r="AGG89" s="2" t="n">
        <f aca="false">[1]427排序!E170</f>
        <v>156</v>
      </c>
      <c r="AGH89" s="2" t="n">
        <f aca="false">[1]427排序!F170</f>
        <v>5</v>
      </c>
      <c r="AGI89" s="2" t="n">
        <f aca="false">[1]427排序!G170</f>
        <v>1182</v>
      </c>
      <c r="AGJ89" s="2" t="n">
        <f aca="false">[1]427排序!H170</f>
        <v>6704</v>
      </c>
      <c r="AGK89" s="2" t="n">
        <f aca="false">[1]427排序!I170</f>
        <v>85</v>
      </c>
      <c r="AGL89" s="2" t="n">
        <f aca="false">[1]427排序!J170</f>
        <v>920</v>
      </c>
      <c r="AGM89" s="2" t="n">
        <f aca="false">[1]427排序!K170</f>
        <v>18</v>
      </c>
      <c r="AGN89" s="2" t="n">
        <f aca="false">[1]427排序!L170</f>
        <v>64303</v>
      </c>
      <c r="AGO89" s="2" t="n">
        <f aca="false">[1]427排序!M170</f>
        <v>7360</v>
      </c>
      <c r="AGP89" s="2" t="n">
        <f aca="false">[1]427排序!C158</f>
        <v>11036</v>
      </c>
      <c r="AGQ89" s="2" t="n">
        <f aca="false">[1]427排序!D158</f>
        <v>401</v>
      </c>
      <c r="AGR89" s="2" t="n">
        <f aca="false">[1]427排序!E158</f>
        <v>619</v>
      </c>
      <c r="AGS89" s="2" t="n">
        <f aca="false">[1]427排序!F158</f>
        <v>18</v>
      </c>
      <c r="AGT89" s="2" t="n">
        <f aca="false">[1]427排序!G158</f>
        <v>3054</v>
      </c>
      <c r="AGU89" s="2" t="n">
        <f aca="false">[1]427排序!H158</f>
        <v>7363</v>
      </c>
      <c r="AGV89" s="2" t="n">
        <f aca="false">[1]427排序!I158</f>
        <v>236</v>
      </c>
      <c r="AGW89" s="2" t="n">
        <f aca="false">[1]427排序!J158</f>
        <v>574</v>
      </c>
      <c r="AGX89" s="2" t="n">
        <f aca="false">[1]427排序!K158</f>
        <v>32</v>
      </c>
      <c r="AGY89" s="2" t="n">
        <f aca="false">[1]427排序!L158</f>
        <v>136518</v>
      </c>
      <c r="AGZ89" s="2" t="n">
        <f aca="false">[1]427排序!M158</f>
        <v>7096</v>
      </c>
      <c r="AHA89" s="2" t="n">
        <f aca="false">[1]427排序!C31</f>
        <v>1300</v>
      </c>
      <c r="AHB89" s="2" t="n">
        <f aca="false">[1]427排序!D31</f>
        <v>53</v>
      </c>
      <c r="AHC89" s="2" t="n">
        <f aca="false">[1]427排序!E31</f>
        <v>56</v>
      </c>
      <c r="AHD89" s="2" t="n">
        <f aca="false">[1]427排序!F31</f>
        <v>1</v>
      </c>
      <c r="AHE89" s="2" t="n">
        <f aca="false">[1]427排序!G31</f>
        <v>205</v>
      </c>
      <c r="AHF89" s="2" t="n">
        <f aca="false">[1]427排序!H31</f>
        <v>1039</v>
      </c>
      <c r="AHG89" s="2" t="n">
        <f aca="false">[1]427排序!I31</f>
        <v>41</v>
      </c>
      <c r="AHH89" s="2" t="n">
        <f aca="false">[1]427排序!J31</f>
        <v>187</v>
      </c>
      <c r="AHI89" s="2" t="n">
        <f aca="false">[1]427排序!K31</f>
        <v>8</v>
      </c>
      <c r="AHJ89" s="2" t="n">
        <f aca="false">[1]427排序!L31</f>
        <v>27000</v>
      </c>
      <c r="AHK89" s="2" t="n">
        <f aca="false">[1]427排序!M31</f>
        <v>3886</v>
      </c>
      <c r="AHL89" s="2" t="n">
        <f aca="false">[1]427排序!C144</f>
        <v>1386</v>
      </c>
      <c r="AHM89" s="2" t="n">
        <f aca="false">[1]427排序!D144</f>
        <v>19</v>
      </c>
      <c r="AHN89" s="2" t="n">
        <f aca="false">[1]427排序!E144</f>
        <v>61</v>
      </c>
      <c r="AHO89" s="2" t="n">
        <f aca="false">[1]427排序!F144</f>
        <v>2</v>
      </c>
      <c r="AHP89" s="2" t="n">
        <f aca="false">[1]427排序!G144</f>
        <v>500</v>
      </c>
      <c r="AHQ89" s="2" t="n">
        <f aca="false">[1]427排序!H144</f>
        <v>825</v>
      </c>
      <c r="AHR89" s="2" t="n">
        <f aca="false">[1]427排序!I144</f>
        <v>13</v>
      </c>
      <c r="AHS89" s="2" t="n">
        <f aca="false">[1]427排序!J144</f>
        <v>665</v>
      </c>
      <c r="AHT89" s="2" t="n">
        <f aca="false">[1]427排序!K144</f>
        <v>29</v>
      </c>
      <c r="AHU89" s="2" t="n">
        <f aca="false">[1]427排序!L144</f>
        <v>15120</v>
      </c>
      <c r="AHV89" s="2" t="n">
        <f aca="false">[1]427排序!M144</f>
        <v>7257</v>
      </c>
      <c r="AHW89" s="2" t="n">
        <f aca="false">[1]427排序!C3</f>
        <v>726</v>
      </c>
      <c r="AHX89" s="2" t="n">
        <f aca="false">[1]427排序!D3</f>
        <v>14</v>
      </c>
      <c r="AHY89" s="2" t="n">
        <f aca="false">[1]427排序!E3</f>
        <v>28</v>
      </c>
      <c r="AHZ89" s="2" t="n">
        <f aca="false">[1]427排序!F3</f>
        <v>1</v>
      </c>
      <c r="AIA89" s="2" t="n">
        <f aca="false">[1]427排序!G3</f>
        <v>410</v>
      </c>
      <c r="AIB89" s="2" t="n">
        <f aca="false">[1]427排序!H3</f>
        <v>288</v>
      </c>
      <c r="AIC89" s="2" t="n">
        <f aca="false">[1]427排序!I3</f>
        <v>4</v>
      </c>
      <c r="AID89" s="2" t="n">
        <f aca="false">[1]427排序!J3</f>
        <v>252</v>
      </c>
      <c r="AIE89" s="2" t="n">
        <f aca="false">[1]427排序!K3</f>
        <v>10</v>
      </c>
      <c r="AIF89" s="2" t="n">
        <f aca="false">[1]427排序!L3</f>
        <v>7279</v>
      </c>
      <c r="AIG89" s="2" t="n">
        <f aca="false">[1]427排序!M3</f>
        <v>2529</v>
      </c>
      <c r="AIH89" s="2" t="n">
        <f aca="false">[1]427排序!C37</f>
        <v>46644</v>
      </c>
      <c r="AII89" s="2" t="n">
        <f aca="false">[1]427排序!D37</f>
        <v>1506</v>
      </c>
      <c r="AIJ89" s="2" t="n">
        <f aca="false">[1]427排序!E37</f>
        <v>2560</v>
      </c>
      <c r="AIK89" s="2" t="n">
        <f aca="false">[1]427排序!F37</f>
        <v>96</v>
      </c>
      <c r="AIL89" s="2" t="n">
        <f aca="false">[1]427排序!G37</f>
        <v>17239</v>
      </c>
      <c r="AIM89" s="2" t="n">
        <f aca="false">[1]427排序!H37</f>
        <v>26845</v>
      </c>
      <c r="AIN89" s="2" t="n">
        <f aca="false">[1]427排序!I37</f>
        <v>557</v>
      </c>
      <c r="AIO89" s="2" t="n">
        <f aca="false">[1]427排序!J37</f>
        <v>1236</v>
      </c>
      <c r="AIP89" s="2" t="n">
        <f aca="false">[1]427排序!K37</f>
        <v>68</v>
      </c>
      <c r="AIQ89" s="2" t="n">
        <f aca="false">[1]427排序!L37</f>
        <v>684271</v>
      </c>
      <c r="AIR89" s="2" t="n">
        <f aca="false">[1]427排序!M40</f>
        <v>14303</v>
      </c>
      <c r="AIS89" s="2" t="n">
        <f aca="false">[1]427排序!C28</f>
        <v>61888</v>
      </c>
      <c r="AIT89" s="2" t="n">
        <f aca="false">[1]427排序!D28</f>
        <v>3272</v>
      </c>
      <c r="AIU89" s="2" t="n">
        <f aca="false">[1]427排序!E28</f>
        <v>4205</v>
      </c>
      <c r="AIV89" s="2" t="n">
        <f aca="false">[1]427排序!F28</f>
        <v>189</v>
      </c>
      <c r="AIW89" s="2" t="n">
        <f aca="false">[1]427排序!G28</f>
        <v>30152</v>
      </c>
      <c r="AIX89" s="2" t="n">
        <f aca="false">[1]427排序!H28</f>
        <v>27531</v>
      </c>
      <c r="AIY89" s="2" t="n">
        <f aca="false">[1]427排序!I28</f>
        <v>8318</v>
      </c>
      <c r="AIZ89" s="2" t="n">
        <f aca="false">[1]427排序!J28</f>
        <v>291</v>
      </c>
      <c r="AJA89" s="2" t="n">
        <f aca="false">[1]427排序!K28</f>
        <v>20</v>
      </c>
      <c r="AJB89" s="2" t="n">
        <f aca="false">[1]427排序!L28</f>
        <v>291922</v>
      </c>
      <c r="AJC89" s="2" t="n">
        <f aca="false">[1]427排序!M28</f>
        <v>1373</v>
      </c>
      <c r="AJD89" s="2" t="n">
        <f aca="false">[1]427排序!C155</f>
        <v>23864</v>
      </c>
      <c r="AJE89" s="2" t="n">
        <f aca="false">[1]427排序!D155</f>
        <v>472</v>
      </c>
      <c r="AJF89" s="2" t="n">
        <f aca="false">[1]427排序!E155</f>
        <v>903</v>
      </c>
      <c r="AJG89" s="2" t="n">
        <f aca="false">[1]427排序!F155</f>
        <v>23</v>
      </c>
      <c r="AJH89" s="2" t="n">
        <f aca="false">[1]427排序!G155</f>
        <v>1329</v>
      </c>
      <c r="AJI89" s="2" t="n">
        <f aca="false">[1]427排序!H155</f>
        <v>21632</v>
      </c>
      <c r="AJJ89" s="2" t="n">
        <f aca="false">[1]427排序!I155</f>
        <v>182</v>
      </c>
      <c r="AJK89" s="2" t="n">
        <f aca="false">[1]427排序!J155</f>
        <v>2340</v>
      </c>
      <c r="AJL89" s="2" t="n">
        <f aca="false">[1]427排序!K155</f>
        <v>89</v>
      </c>
      <c r="AJM89" s="2" t="n">
        <f aca="false">[1]427排序!L155</f>
        <v>330512</v>
      </c>
      <c r="AJN89" s="2" t="n">
        <f aca="false">[1]427排序!M155</f>
        <v>32414</v>
      </c>
      <c r="AJO89" s="2" t="n">
        <f aca="false">[1]427排序!C12</f>
        <v>6711</v>
      </c>
      <c r="AJP89" s="2" t="n">
        <f aca="false">[1]427排序!D12</f>
        <v>16</v>
      </c>
      <c r="AJQ89" s="2" t="n">
        <f aca="false">[1]427排序!E12</f>
        <v>83</v>
      </c>
      <c r="AJR89" s="2" t="n">
        <f aca="false">[1]427排序!F12</f>
        <v>3</v>
      </c>
      <c r="AJS89" s="2" t="n">
        <f aca="false">[1]427排序!G12</f>
        <v>5539</v>
      </c>
      <c r="AJT89" s="2" t="n">
        <f aca="false">[1]427排序!H12</f>
        <v>1089</v>
      </c>
      <c r="AJU89" s="2" t="n">
        <f aca="false">[1]427排序!I12</f>
        <v>42</v>
      </c>
      <c r="AJV89" s="2" t="n">
        <f aca="false">[1]427排序!J12</f>
        <v>263</v>
      </c>
      <c r="AJW89" s="2" t="n">
        <f aca="false">[1]427排序!K12</f>
        <v>3</v>
      </c>
      <c r="AJX89" s="2" t="n">
        <f aca="false">[1]427排序!L12</f>
        <v>506449</v>
      </c>
      <c r="AJY89" s="2" t="n">
        <f aca="false">[1]427排序!M12</f>
        <v>19861</v>
      </c>
      <c r="AJZ89" s="2" t="n">
        <f aca="false">[1]427排序!C96</f>
        <v>19262</v>
      </c>
      <c r="AKA89" s="2" t="n">
        <f aca="false">[1]427排序!D96</f>
        <v>701</v>
      </c>
      <c r="AKB89" s="2" t="n">
        <f aca="false">[1]427排序!E96</f>
        <v>1087</v>
      </c>
      <c r="AKC89" s="2" t="n">
        <f aca="false">[1]427排序!F96</f>
        <v>24</v>
      </c>
      <c r="AKD89" s="2" t="n">
        <f aca="false">[1]427排序!G96</f>
        <v>9233</v>
      </c>
      <c r="AKE89" s="2" t="n">
        <f aca="false">[1]427排序!H96</f>
        <v>8942</v>
      </c>
      <c r="AKF89" s="2" t="n">
        <f aca="false">[1]427排序!I96</f>
        <v>142</v>
      </c>
      <c r="AKG89" s="2" t="n">
        <f aca="false">[1]427排序!J96</f>
        <v>3901</v>
      </c>
      <c r="AKH89" s="2" t="n">
        <f aca="false">[1]427排序!K96</f>
        <v>220</v>
      </c>
      <c r="AKI89" s="2" t="n">
        <f aca="false">[1]427排序!L96</f>
        <v>127319</v>
      </c>
      <c r="AKJ89" s="2" t="n">
        <f aca="false">[1]427排序!M96</f>
        <v>25785</v>
      </c>
      <c r="AKK89" s="2" t="n">
        <f aca="false">[1]427排序!C59</f>
        <v>22719</v>
      </c>
      <c r="AKL89" s="2" t="n">
        <f aca="false">[1]427排序!D59</f>
        <v>0</v>
      </c>
      <c r="AKM89" s="2" t="n">
        <f aca="false">[1]427排序!E59</f>
        <v>576</v>
      </c>
      <c r="AKN89" s="2" t="n">
        <f aca="false">[1]427排序!F59</f>
        <v>0</v>
      </c>
      <c r="AKO89" s="2" t="n">
        <f aca="false">[1]427排序!G59</f>
        <v>1366</v>
      </c>
      <c r="AKP89" s="2" t="n">
        <f aca="false">[1]427排序!H59</f>
        <v>20777</v>
      </c>
      <c r="AKQ89" s="2" t="n">
        <f aca="false">[1]427排序!I59</f>
        <v>127</v>
      </c>
      <c r="AKR89" s="2" t="n">
        <f aca="false">[1]427排序!J59</f>
        <v>1288</v>
      </c>
      <c r="AKS89" s="2" t="n">
        <f aca="false">[1]427排序!K59</f>
        <v>33</v>
      </c>
      <c r="AKT89" s="2" t="n">
        <f aca="false">[1]427排序!L59</f>
        <v>56513</v>
      </c>
      <c r="AKU89" s="2" t="n">
        <f aca="false">[1]427排序!M59</f>
        <v>3203</v>
      </c>
      <c r="AKV89" s="2" t="n">
        <f aca="false">[1]427排序!C115</f>
        <v>3723</v>
      </c>
      <c r="AKW89" s="2" t="n">
        <f aca="false">[1]427排序!D115</f>
        <v>12</v>
      </c>
      <c r="AKX89" s="2" t="n">
        <f aca="false">[1]427排序!E115</f>
        <v>88</v>
      </c>
      <c r="AKY89" s="2" t="n">
        <f aca="false">[1]427排序!F115</f>
        <v>3</v>
      </c>
      <c r="AKZ89" s="2" t="n">
        <f aca="false">[1]427排序!G115</f>
        <v>3104</v>
      </c>
      <c r="ALA89" s="2" t="n">
        <f aca="false">[1]427排序!H115</f>
        <v>531</v>
      </c>
      <c r="ALB89" s="2" t="n">
        <f aca="false">[1]427排序!I115</f>
        <v>22</v>
      </c>
      <c r="ALC89" s="2" t="n">
        <f aca="false">[1]427排序!J115</f>
        <v>5947</v>
      </c>
      <c r="ALD89" s="2" t="n">
        <f aca="false">[1]427排序!K115</f>
        <v>141</v>
      </c>
      <c r="ALE89" s="2" t="n">
        <f aca="false">[1]427排序!L115</f>
        <v>39003</v>
      </c>
      <c r="ALF89" s="2" t="n">
        <f aca="false">[1]427排序!M115</f>
        <v>62307</v>
      </c>
      <c r="ALG89" s="2" t="n">
        <f aca="false">[1]427排序!C126</f>
        <v>13842</v>
      </c>
      <c r="ALH89" s="2" t="n">
        <f aca="false">[1]427排序!D126</f>
        <v>970</v>
      </c>
      <c r="ALI89" s="2" t="n">
        <f aca="false">[1]427排序!E126</f>
        <v>1305</v>
      </c>
      <c r="ALJ89" s="2" t="n">
        <f aca="false">[1]427排序!F126</f>
        <v>84</v>
      </c>
      <c r="ALK89" s="2" t="n">
        <f aca="false">[1]427排序!G126</f>
        <v>7149</v>
      </c>
      <c r="ALL89" s="2" t="n">
        <f aca="false">[1]427排序!H126</f>
        <v>5388</v>
      </c>
      <c r="ALM89" s="2" t="n">
        <f aca="false">[1]427排序!I126</f>
        <v>378</v>
      </c>
      <c r="ALN89" s="2" t="n">
        <f aca="false">[1]427排序!J126</f>
        <v>107</v>
      </c>
      <c r="ALO89" s="2" t="n">
        <f aca="false">[1]427排序!K126</f>
        <v>10</v>
      </c>
      <c r="ALP89" s="2" t="n">
        <f aca="false">[1]427排序!L126</f>
        <v>65500</v>
      </c>
      <c r="ALQ89" s="2" t="n">
        <f aca="false">[1]427排序!M126</f>
        <v>508</v>
      </c>
      <c r="ALR89" s="2" t="n">
        <f aca="false">[1]427排序!C70</f>
        <v>4576</v>
      </c>
      <c r="ALS89" s="2" t="n">
        <f aca="false">[1]427排序!D70</f>
        <v>101</v>
      </c>
      <c r="ALT89" s="2" t="n">
        <f aca="false">[1]427排序!E70</f>
        <v>190</v>
      </c>
      <c r="ALU89" s="2" t="n">
        <f aca="false">[1]427排序!F70</f>
        <v>4</v>
      </c>
      <c r="ALV89" s="2" t="n">
        <f aca="false">[1]427排序!G70</f>
        <v>2500</v>
      </c>
      <c r="ALW89" s="2" t="n">
        <f aca="false">[1]427排序!H70</f>
        <v>1886</v>
      </c>
      <c r="ALX89" s="2" t="n">
        <f aca="false">[1]427排序!I70</f>
        <v>62</v>
      </c>
      <c r="ALY89" s="2" t="n">
        <f aca="false">[1]427排序!J70</f>
        <v>826</v>
      </c>
      <c r="ALZ89" s="2" t="n">
        <f aca="false">[1]427排序!K70</f>
        <v>34</v>
      </c>
      <c r="AMA89" s="2" t="n">
        <f aca="false">[1]427排序!L70</f>
        <v>80300</v>
      </c>
      <c r="AMB89" s="2" t="n">
        <f aca="false">[1]427排序!M70</f>
        <v>14493</v>
      </c>
      <c r="AMC89" s="2" t="n">
        <f aca="false">[1]427排序!C149</f>
        <v>5538</v>
      </c>
      <c r="AMD89" s="2" t="n">
        <f aca="false">[1]427排序!D149</f>
        <v>200</v>
      </c>
      <c r="AME89" s="2" t="n">
        <f aca="false">[1]427排序!E149</f>
        <v>159</v>
      </c>
      <c r="AMF89" s="2" t="n">
        <f aca="false">[1]427排序!F149</f>
        <v>5</v>
      </c>
      <c r="AMG89" s="2" t="n">
        <f aca="false">[1]427排序!G149</f>
        <v>338</v>
      </c>
      <c r="AMH89" s="2" t="n">
        <f aca="false">[1]427排序!H149</f>
        <v>5041</v>
      </c>
      <c r="AMI89" s="2" t="n">
        <f aca="false">[1]427排序!I149</f>
        <v>85</v>
      </c>
      <c r="AMJ89" s="2" t="n">
        <f aca="false">[1]427排序!J149</f>
        <v>1283</v>
      </c>
    </row>
    <row r="90" customFormat="false" ht="15.25" hidden="false" customHeight="false" outlineLevel="0" collapsed="false">
      <c r="A90" s="82" t="n">
        <v>43949</v>
      </c>
      <c r="B90" s="7" t="n">
        <f aca="false">[1]428排序!C1</f>
        <v>3055651</v>
      </c>
      <c r="C90" s="6" t="n">
        <f aca="false">(B90-B89)</f>
        <v>66706</v>
      </c>
      <c r="D90" s="7" t="n">
        <f aca="false">[1]428排序!E1</f>
        <v>211065</v>
      </c>
      <c r="E90" s="6" t="n">
        <f aca="false">(D90-D89)</f>
        <v>4337</v>
      </c>
      <c r="F90" s="7"/>
      <c r="G90" s="7"/>
      <c r="H90" s="7"/>
      <c r="J90" s="2" t="n">
        <f aca="false">[1]428排序!C1-[1]428排序!C44</f>
        <v>2971309</v>
      </c>
      <c r="K90" s="71" t="n">
        <f aca="false">J90-J89</f>
        <v>66703</v>
      </c>
      <c r="L90" s="2" t="n">
        <f aca="false">[1]428排序!E1-[1]428排序!E44</f>
        <v>206422</v>
      </c>
      <c r="M90" s="71" t="n">
        <f aca="false">L90-L89</f>
        <v>4336</v>
      </c>
      <c r="N90" s="123" t="n">
        <f aca="false">[1]428排序!C161</f>
        <v>10738</v>
      </c>
      <c r="O90" s="123" t="n">
        <f aca="false">[1]428排序!D161</f>
        <v>10</v>
      </c>
      <c r="P90" s="123" t="n">
        <f aca="false">[1]428排序!E161</f>
        <v>243</v>
      </c>
      <c r="Q90" s="123" t="n">
        <f aca="false">[1]428排序!F161</f>
        <v>1</v>
      </c>
      <c r="R90" s="123" t="n">
        <f aca="false">[1]428排序!G161</f>
        <v>8764</v>
      </c>
      <c r="S90" s="123" t="n">
        <f aca="false">[1]428排序!H161</f>
        <v>1731</v>
      </c>
      <c r="T90" s="123" t="n">
        <f aca="false">[1]428排序!I161</f>
        <v>55</v>
      </c>
      <c r="U90" s="123" t="n">
        <f aca="false">[1]428排序!J161</f>
        <v>209</v>
      </c>
      <c r="V90" s="123" t="n">
        <f aca="false">[1]428排序!K161</f>
        <v>5</v>
      </c>
      <c r="W90" s="123" t="n">
        <f aca="false">[1]428排序!L161</f>
        <v>601660</v>
      </c>
      <c r="X90" s="123" t="n">
        <f aca="false">[1]428排序!M161</f>
        <v>11735</v>
      </c>
      <c r="Y90" s="12" t="n">
        <f aca="false">[1]428排序!C99</f>
        <v>199414</v>
      </c>
      <c r="Z90" s="12" t="n">
        <f aca="false">[1]428排序!D99</f>
        <v>1739</v>
      </c>
      <c r="AA90" s="12" t="n">
        <f aca="false">[1]428排序!E99</f>
        <v>26977</v>
      </c>
      <c r="AB90" s="12" t="n">
        <f aca="false">[1]428排序!F99</f>
        <v>333</v>
      </c>
      <c r="AC90" s="12" t="n">
        <f aca="false">[1]428排序!G99</f>
        <v>66624</v>
      </c>
      <c r="AD90" s="12" t="n">
        <f aca="false">[1]428排序!H99</f>
        <v>105813</v>
      </c>
      <c r="AE90" s="12" t="n">
        <f aca="false">[1]428排序!I99</f>
        <v>1956</v>
      </c>
      <c r="AF90" s="12" t="n">
        <f aca="false">[1]428排序!J99</f>
        <v>3298</v>
      </c>
      <c r="AG90" s="12" t="n">
        <f aca="false">[1]428排序!K99</f>
        <v>446</v>
      </c>
      <c r="AH90" s="12" t="n">
        <f aca="false">[1]428排序!L99</f>
        <v>1789662</v>
      </c>
      <c r="AI90" s="12" t="n">
        <f aca="false">[1]428排序!M99</f>
        <v>29600</v>
      </c>
      <c r="AJ90" s="12" t="n">
        <f aca="false">[1]428排序!C94</f>
        <v>91472</v>
      </c>
      <c r="AK90" s="126" t="n">
        <f aca="false">[1]428排序!D94</f>
        <v>991</v>
      </c>
      <c r="AL90" s="126" t="n">
        <f aca="false">[1]428排序!E94</f>
        <v>5806</v>
      </c>
      <c r="AM90" s="126" t="n">
        <f aca="false">[1]428排序!F94</f>
        <v>96</v>
      </c>
      <c r="AN90" s="126" t="n">
        <f aca="false">[1]428排序!G94</f>
        <v>70933</v>
      </c>
      <c r="AO90" s="126" t="n">
        <f aca="false">[1]428排序!H94</f>
        <v>14733</v>
      </c>
      <c r="AP90" s="126" t="n">
        <f aca="false">[1]428排序!I94</f>
        <v>3011</v>
      </c>
      <c r="AQ90" s="126" t="n">
        <f aca="false">[1]428排序!J94</f>
        <v>1089</v>
      </c>
      <c r="AR90" s="126" t="n">
        <f aca="false">[1]428排序!K94</f>
        <v>69</v>
      </c>
      <c r="AS90" s="126" t="n">
        <f aca="false">[1]428排序!L94</f>
        <v>432329</v>
      </c>
      <c r="AT90" s="126" t="n">
        <f aca="false">[1]428排序!M94</f>
        <v>5147</v>
      </c>
      <c r="AU90" s="122" t="n">
        <f aca="false">[1]428排序!C71</f>
        <v>165842</v>
      </c>
      <c r="AV90" s="122" t="n">
        <f aca="false">[1]428排序!D71</f>
        <v>3742</v>
      </c>
      <c r="AW90" s="122" t="n">
        <f aca="false">[1]428排序!E71</f>
        <v>23293</v>
      </c>
      <c r="AX90" s="122" t="n">
        <f aca="false">[1]428排序!F71</f>
        <v>437</v>
      </c>
      <c r="AY90" s="122" t="n">
        <f aca="false">[1]428排序!G71</f>
        <v>45513</v>
      </c>
      <c r="AZ90" s="122" t="n">
        <f aca="false">[1]428排序!H71</f>
        <v>97036</v>
      </c>
      <c r="BA90" s="122" t="n">
        <f aca="false">[1]428排序!I71</f>
        <v>4608</v>
      </c>
      <c r="BB90" s="122" t="n">
        <f aca="false">[1]428排序!J71</f>
        <v>2541</v>
      </c>
      <c r="BC90" s="122" t="n">
        <f aca="false">[1]428排序!K71</f>
        <v>357</v>
      </c>
      <c r="BD90" s="122" t="n">
        <f aca="false">[1]428排序!L71</f>
        <v>463662</v>
      </c>
      <c r="BE90" s="122" t="n">
        <f aca="false">[1]428排序!M71</f>
        <v>7103</v>
      </c>
      <c r="BF90" s="12" t="n">
        <f aca="false">[1]428排序!C77</f>
        <v>158389</v>
      </c>
      <c r="BG90" s="12" t="n">
        <f aca="false">[1]428排序!D77</f>
        <v>894</v>
      </c>
      <c r="BH90" s="12" t="n">
        <f aca="false">[1]428排序!E77</f>
        <v>6050</v>
      </c>
      <c r="BI90" s="12" t="n">
        <f aca="false">[1]428排序!F77</f>
        <v>106</v>
      </c>
      <c r="BJ90" s="12" t="n">
        <f aca="false">[1]428排序!G77</f>
        <v>114500</v>
      </c>
      <c r="BK90" s="12" t="n">
        <f aca="false">[1]428排序!H77</f>
        <v>37839</v>
      </c>
      <c r="BL90" s="12" t="n">
        <f aca="false">[1]428排序!I77</f>
        <v>2570</v>
      </c>
      <c r="BM90" s="12" t="n">
        <f aca="false">[1]428排序!J77</f>
        <v>1890</v>
      </c>
      <c r="BN90" s="12" t="n">
        <f aca="false">[1]428排序!K77</f>
        <v>72</v>
      </c>
      <c r="BO90" s="12" t="n">
        <f aca="false">[1]428排序!L77</f>
        <v>2072669</v>
      </c>
      <c r="BP90" s="12" t="n">
        <f aca="false">[1]428排序!M77</f>
        <v>24738</v>
      </c>
      <c r="BQ90" s="12" t="n">
        <f aca="false">[1]428排序!C180</f>
        <v>229422</v>
      </c>
      <c r="BR90" s="12" t="n">
        <f aca="false">[1]428排序!D180</f>
        <v>2793</v>
      </c>
      <c r="BS90" s="12" t="n">
        <f aca="false">[1]428排序!E180</f>
        <v>23521</v>
      </c>
      <c r="BT90" s="12" t="n">
        <f aca="false">[1]428排序!F180</f>
        <v>331</v>
      </c>
      <c r="BU90" s="12" t="n">
        <f aca="false">[1]428排序!G180</f>
        <v>120832</v>
      </c>
      <c r="BV90" s="12" t="n">
        <f aca="false">[1]428排序!H180</f>
        <v>85069</v>
      </c>
      <c r="BW90" s="12" t="n">
        <f aca="false">[1]428排序!I180</f>
        <v>7764</v>
      </c>
      <c r="BX90" s="12" t="n">
        <f aca="false">[1]428排序!J180</f>
        <v>4907</v>
      </c>
      <c r="BY90" s="12" t="n">
        <f aca="false">[1]428排序!K180</f>
        <v>503</v>
      </c>
      <c r="BZ90" s="12" t="n">
        <f aca="false">[1]428排序!L180</f>
        <v>1345560</v>
      </c>
      <c r="CA90" s="12" t="n">
        <f aca="false">[1]428排序!M180</f>
        <v>28779</v>
      </c>
      <c r="CB90" s="12" t="n">
        <f aca="false">[1]428排序!C102</f>
        <v>13441</v>
      </c>
      <c r="CC90" s="12" t="n">
        <f aca="false">[1]428排序!D102</f>
        <v>210</v>
      </c>
      <c r="CD90" s="12" t="n">
        <f aca="false">[1]428排序!E102</f>
        <v>372</v>
      </c>
      <c r="CE90" s="12" t="n">
        <f aca="false">[1]428排序!F102</f>
        <v>12</v>
      </c>
      <c r="CF90" s="12" t="n">
        <f aca="false">[1]428排序!G102</f>
        <v>1809</v>
      </c>
      <c r="CG90" s="12" t="n">
        <f aca="false">[1]428排序!H102</f>
        <v>11260</v>
      </c>
      <c r="CH90" s="12" t="n">
        <f aca="false">[1]428排序!I102</f>
        <v>296</v>
      </c>
      <c r="CI90" s="12" t="n">
        <f aca="false">[1]428排序!J102</f>
        <v>106</v>
      </c>
      <c r="CJ90" s="12" t="n">
        <f aca="false">[1]428排序!K102</f>
        <v>3</v>
      </c>
      <c r="CK90" s="12" t="n">
        <f aca="false">[1]428排序!L102</f>
        <v>149074</v>
      </c>
      <c r="CL90" s="12" t="n">
        <f aca="false">[1]428排序!M102</f>
        <v>1179</v>
      </c>
      <c r="CM90" s="12" t="n">
        <f aca="false">[1]428排序!C202</f>
        <v>1004942</v>
      </c>
      <c r="CN90" s="12" t="n">
        <f aca="false">[1]428排序!D202</f>
        <v>19882</v>
      </c>
      <c r="CO90" s="12" t="n">
        <f aca="false">[1]428排序!E202</f>
        <v>56527</v>
      </c>
      <c r="CP90" s="12" t="n">
        <f aca="false">[1]428排序!F202</f>
        <v>1170</v>
      </c>
      <c r="CQ90" s="12" t="n">
        <f aca="false">[1]428排序!G202</f>
        <v>137591</v>
      </c>
      <c r="CR90" s="12" t="n">
        <f aca="false">[1]428排序!H202</f>
        <v>810824</v>
      </c>
      <c r="CS90" s="12" t="n">
        <f aca="false">[1]428排序!I202</f>
        <v>14175</v>
      </c>
      <c r="CT90" s="12" t="n">
        <f aca="false">[1]428排序!J202</f>
        <v>3036</v>
      </c>
      <c r="CU90" s="12" t="n">
        <f aca="false">[1]428排序!K202</f>
        <v>171</v>
      </c>
      <c r="CV90" s="12" t="n">
        <f aca="false">[1]428排序!L202</f>
        <v>5661256</v>
      </c>
      <c r="CW90" s="12" t="n">
        <f aca="false">[1]428排序!M202</f>
        <v>17103</v>
      </c>
      <c r="CX90" s="12" t="n">
        <f aca="false">[1]428排序!C187</f>
        <v>29164</v>
      </c>
      <c r="CY90" s="12" t="n">
        <f aca="false">[1]428排序!D187</f>
        <v>103</v>
      </c>
      <c r="CZ90" s="12" t="n">
        <f aca="false">[1]428排序!E187</f>
        <v>1665</v>
      </c>
      <c r="DA90" s="12" t="n">
        <f aca="false">[1]428排序!F187</f>
        <v>55</v>
      </c>
      <c r="DB90" s="12" t="n">
        <f aca="false">[1]428排序!G187</f>
        <v>22200</v>
      </c>
      <c r="DC90" s="12" t="n">
        <f aca="false">[1]428排序!H187</f>
        <v>5299</v>
      </c>
      <c r="DD90" s="12" t="n">
        <f aca="false">[1]428排序!I187</f>
        <v>185</v>
      </c>
      <c r="DE90" s="12" t="n">
        <f aca="false">[1]428排序!J187</f>
        <v>3370</v>
      </c>
      <c r="DF90" s="12" t="n">
        <f aca="false">[1]428排序!K187</f>
        <v>192</v>
      </c>
      <c r="DG90" s="12" t="n">
        <f aca="false">[1]428排序!L187</f>
        <v>245300</v>
      </c>
      <c r="DH90" s="12" t="n">
        <f aca="false">[1]428排序!M187</f>
        <v>28343</v>
      </c>
      <c r="DI90" s="12" t="n">
        <f aca="false">[1]428排序!C199</f>
        <v>157149</v>
      </c>
      <c r="DJ90" s="12" t="n">
        <f aca="false">[1]428排序!D199</f>
        <v>4309</v>
      </c>
      <c r="DK90" s="12" t="n">
        <f aca="false">[1]428排序!E199</f>
        <v>21092</v>
      </c>
      <c r="DL90" s="12" t="n">
        <f aca="false">[1]428排序!F199</f>
        <v>360</v>
      </c>
      <c r="DM90" s="12" t="str">
        <f aca="false">[1]428排序!G199</f>
        <v>N/A</v>
      </c>
      <c r="DN90" s="12" t="n">
        <f aca="false">[1]428排序!H199</f>
        <v>135713</v>
      </c>
      <c r="DO90" s="12" t="n">
        <f aca="false">[1]428排序!I199</f>
        <v>1559</v>
      </c>
      <c r="DP90" s="12" t="n">
        <f aca="false">[1]428排序!J199</f>
        <v>2315</v>
      </c>
      <c r="DQ90" s="12" t="n">
        <f aca="false">[1]428排序!K199</f>
        <v>311</v>
      </c>
      <c r="DR90" s="12" t="n">
        <f aca="false">[1]428排序!L199</f>
        <v>719910</v>
      </c>
      <c r="DS90" s="12" t="n">
        <f aca="false">[1]428排序!M199</f>
        <v>10605</v>
      </c>
      <c r="DT90" s="12" t="n">
        <f aca="false">[1]428排序!C186</f>
        <v>18926</v>
      </c>
      <c r="DU90" s="12" t="n">
        <f aca="false">[1]428排序!D186</f>
        <v>286</v>
      </c>
      <c r="DV90" s="12" t="n">
        <f aca="false">[1]428排序!E186</f>
        <v>2274</v>
      </c>
      <c r="DW90" s="12" t="n">
        <f aca="false">[1]428排序!F186</f>
        <v>80</v>
      </c>
      <c r="DX90" s="12" t="n">
        <f aca="false">[1]428排序!G186</f>
        <v>1005</v>
      </c>
      <c r="DY90" s="12" t="n">
        <f aca="false">[1]428排序!H186</f>
        <v>15647</v>
      </c>
      <c r="DZ90" s="12" t="n">
        <f aca="false">[1]428排序!I186</f>
        <v>399</v>
      </c>
      <c r="EA90" s="12" t="n">
        <f aca="false">[1]428排序!J186</f>
        <v>1874</v>
      </c>
      <c r="EB90" s="12" t="n">
        <f aca="false">[1]428排序!K186</f>
        <v>225</v>
      </c>
      <c r="EC90" s="12" t="n">
        <f aca="false">[1]428排序!L186</f>
        <v>94500</v>
      </c>
      <c r="ED90" s="12" t="n">
        <f aca="false">[1]428排序!M186</f>
        <v>9357</v>
      </c>
      <c r="EE90" s="12" t="n">
        <f aca="false">[1]428排序!C138</f>
        <v>38245</v>
      </c>
      <c r="EF90" s="12" t="n">
        <f aca="false">[1]428排序!D138</f>
        <v>400</v>
      </c>
      <c r="EG90" s="12" t="n">
        <f aca="false">[1]428排序!E138</f>
        <v>4518</v>
      </c>
      <c r="EH90" s="12" t="n">
        <f aca="false">[1]428排序!F138</f>
        <v>43</v>
      </c>
      <c r="EI90" s="12" t="str">
        <f aca="false">[1]428排序!G138</f>
        <v>N/A</v>
      </c>
      <c r="EJ90" s="12" t="n">
        <f aca="false">[1]428排序!H138</f>
        <v>33477</v>
      </c>
      <c r="EK90" s="12" t="n">
        <f aca="false">[1]428排序!I138</f>
        <v>905</v>
      </c>
      <c r="EL90" s="12" t="n">
        <f aca="false">[1]428排序!J138</f>
        <v>2232</v>
      </c>
      <c r="EM90" s="12" t="n">
        <f aca="false">[1]428排序!K138</f>
        <v>264</v>
      </c>
      <c r="EN90" s="12" t="n">
        <f aca="false">[1]428排序!L138</f>
        <v>193950</v>
      </c>
      <c r="EO90" s="12" t="n">
        <f aca="false">[1]428排序!M138</f>
        <v>11319</v>
      </c>
      <c r="EP90" s="12" t="n">
        <f aca="false">[1]428排序!C145</f>
        <v>7554</v>
      </c>
      <c r="EQ90" s="12" t="n">
        <f aca="false">[1]428排序!D145</f>
        <v>43</v>
      </c>
      <c r="ER90" s="12" t="n">
        <f aca="false">[1]428排序!E145</f>
        <v>205</v>
      </c>
      <c r="ES90" s="12" t="n">
        <f aca="false">[1]428排序!F145</f>
        <v>4</v>
      </c>
      <c r="ET90" s="12" t="n">
        <f aca="false">[1]428排序!G145</f>
        <v>32</v>
      </c>
      <c r="EU90" s="12" t="n">
        <f aca="false">[1]428排序!H145</f>
        <v>7317</v>
      </c>
      <c r="EV90" s="12" t="n">
        <f aca="false">[1]428排序!I145</f>
        <v>52</v>
      </c>
      <c r="EW90" s="12" t="n">
        <f aca="false">[1]428排序!J145</f>
        <v>1393</v>
      </c>
      <c r="EX90" s="12" t="n">
        <f aca="false">[1]428排序!K145</f>
        <v>38</v>
      </c>
      <c r="EY90" s="12" t="n">
        <f aca="false">[1]428排序!L145</f>
        <v>164316</v>
      </c>
      <c r="EZ90" s="12" t="n">
        <f aca="false">[1]428排序!M145</f>
        <v>30310</v>
      </c>
      <c r="FA90" s="12" t="n">
        <f aca="false">[1]428排序!C53</f>
        <v>8698</v>
      </c>
      <c r="FB90" s="12" t="n">
        <f aca="false">[1]428排序!D53</f>
        <v>123</v>
      </c>
      <c r="FC90" s="12" t="n">
        <f aca="false">[1]428排序!E53</f>
        <v>427</v>
      </c>
      <c r="FD90" s="12" t="n">
        <f aca="false">[1]428排序!F53</f>
        <v>5</v>
      </c>
      <c r="FE90" s="12" t="n">
        <f aca="false">[1]428排序!G53</f>
        <v>5959</v>
      </c>
      <c r="FF90" s="12" t="n">
        <f aca="false">[1]428排序!H53</f>
        <v>2312</v>
      </c>
      <c r="FG90" s="12" t="n">
        <f aca="false">[1]428排序!I53</f>
        <v>72</v>
      </c>
      <c r="FH90" s="12" t="n">
        <f aca="false">[1]428排序!J53</f>
        <v>1502</v>
      </c>
      <c r="FI90" s="12" t="n">
        <f aca="false">[1]428排序!K53</f>
        <v>74</v>
      </c>
      <c r="FJ90" s="12" t="n">
        <f aca="false">[1]428排序!L53</f>
        <v>155810</v>
      </c>
      <c r="FK90" s="12" t="n">
        <f aca="false">[1]428排序!M53</f>
        <v>26900</v>
      </c>
      <c r="FL90" s="12" t="n">
        <f aca="false">[1]428排序!C20</f>
        <v>46687</v>
      </c>
      <c r="FM90" s="12" t="n">
        <f aca="false">[1]428排序!D20</f>
        <v>553</v>
      </c>
      <c r="FN90" s="12" t="n">
        <f aca="false">[1]428排序!E20</f>
        <v>7207</v>
      </c>
      <c r="FO90" s="12" t="n">
        <f aca="false">[1]428排序!F20</f>
        <v>113</v>
      </c>
      <c r="FP90" s="12" t="n">
        <f aca="false">[1]428排序!G20</f>
        <v>10878</v>
      </c>
      <c r="FQ90" s="12" t="n">
        <f aca="false">[1]428排序!H20</f>
        <v>28602</v>
      </c>
      <c r="FR90" s="12" t="n">
        <f aca="false">[1]428排序!I20</f>
        <v>903</v>
      </c>
      <c r="FS90" s="12" t="n">
        <f aca="false">[1]428排序!J20</f>
        <v>4028</v>
      </c>
      <c r="FT90" s="12" t="n">
        <f aca="false">[1]428排序!K20</f>
        <v>622</v>
      </c>
      <c r="FU90" s="12" t="n">
        <f aca="false">[1]428排序!L20</f>
        <v>214042</v>
      </c>
      <c r="FV90" s="12" t="n">
        <f aca="false">[1]428排序!M20</f>
        <v>18468</v>
      </c>
      <c r="FW90" s="12" t="n">
        <f aca="false">[1]428排序!C13</f>
        <v>15274</v>
      </c>
      <c r="FX90" s="12" t="n">
        <f aca="false">[1]428排序!D13</f>
        <v>49</v>
      </c>
      <c r="FY90" s="12" t="n">
        <f aca="false">[1]428排序!E13</f>
        <v>549</v>
      </c>
      <c r="FZ90" s="12" t="n">
        <f aca="false">[1]428排序!F13</f>
        <v>7</v>
      </c>
      <c r="GA90" s="12" t="n">
        <f aca="false">[1]428排序!G13</f>
        <v>12362</v>
      </c>
      <c r="GB90" s="12" t="n">
        <f aca="false">[1]428排序!H13</f>
        <v>2363</v>
      </c>
      <c r="GC90" s="12" t="n">
        <f aca="false">[1]428排序!I13</f>
        <v>140</v>
      </c>
      <c r="GD90" s="12" t="n">
        <f aca="false">[1]428排序!J13</f>
        <v>1696</v>
      </c>
      <c r="GE90" s="12" t="n">
        <f aca="false">[1]428排序!K13</f>
        <v>61</v>
      </c>
      <c r="GF90" s="12" t="n">
        <f aca="false">[1]428排序!L13</f>
        <v>232537</v>
      </c>
      <c r="GG90" s="12" t="n">
        <f aca="false">[1]428排序!M13</f>
        <v>25819</v>
      </c>
      <c r="GH90" s="12" t="n">
        <f aca="false">[1]428排序!C156</f>
        <v>11244</v>
      </c>
      <c r="GI90" s="12" t="n">
        <f aca="false">[1]428排序!D156</f>
        <v>957</v>
      </c>
      <c r="GJ90" s="12" t="n">
        <f aca="false">[1]428排序!E156</f>
        <v>10</v>
      </c>
      <c r="GK90" s="12" t="n">
        <f aca="false">[1]428排序!F156</f>
        <v>0</v>
      </c>
      <c r="GL90" s="12" t="n">
        <f aca="false">[1]428排序!G156</f>
        <v>1066</v>
      </c>
      <c r="GM90" s="12" t="n">
        <f aca="false">[1]428排序!H156</f>
        <v>10168</v>
      </c>
      <c r="GN90" s="12" t="n">
        <f aca="false">[1]428排序!I156</f>
        <v>72</v>
      </c>
      <c r="GO90" s="12" t="n">
        <f aca="false">[1]428排序!J156</f>
        <v>3903</v>
      </c>
      <c r="GP90" s="12" t="n">
        <f aca="false">[1]428排序!K156</f>
        <v>3</v>
      </c>
      <c r="GQ90" s="12" t="n">
        <f aca="false">[1]428排序!L156</f>
        <v>85709</v>
      </c>
      <c r="GR90" s="12" t="n">
        <f aca="false">[1]428排序!M156</f>
        <v>29749</v>
      </c>
      <c r="GS90" s="12" t="n">
        <f aca="false">[1]428排序!C16</f>
        <v>2723</v>
      </c>
      <c r="GT90" s="12" t="n">
        <f aca="false">[1]428排序!D16</f>
        <v>76</v>
      </c>
      <c r="GU90" s="12" t="n">
        <f aca="false">[1]428排序!E16</f>
        <v>8</v>
      </c>
      <c r="GV90" s="12" t="n">
        <f aca="false">[1]428排序!F16</f>
        <v>0</v>
      </c>
      <c r="GW90" s="12" t="n">
        <f aca="false">[1]428排序!G16</f>
        <v>1218</v>
      </c>
      <c r="GX90" s="12" t="n">
        <f aca="false">[1]428排序!H16</f>
        <v>1497</v>
      </c>
      <c r="GY90" s="12" t="n">
        <f aca="false">[1]428排序!I16</f>
        <v>2</v>
      </c>
      <c r="GZ90" s="12" t="n">
        <f aca="false">[1]428排序!J16</f>
        <v>1600</v>
      </c>
      <c r="HA90" s="12" t="n">
        <f aca="false">[1]428排序!K16</f>
        <v>5</v>
      </c>
      <c r="HB90" s="12" t="n">
        <f aca="false">[1]428排序!L16</f>
        <v>117374</v>
      </c>
      <c r="HC90" s="12" t="n">
        <f aca="false">[1]428排序!M16</f>
        <v>68980</v>
      </c>
      <c r="HD90" s="12" t="n">
        <f aca="false">[1]428排序!C173</f>
        <v>14423</v>
      </c>
      <c r="HE90" s="12" t="n">
        <f aca="false">[1]428排序!D173</f>
        <v>799</v>
      </c>
      <c r="HF90" s="12" t="n">
        <f aca="false">[1]428排序!E173</f>
        <v>14</v>
      </c>
      <c r="HG90" s="12" t="n">
        <f aca="false">[1]428排序!F173</f>
        <v>2</v>
      </c>
      <c r="HH90" s="12" t="n">
        <f aca="false">[1]428排序!G173</f>
        <v>1095</v>
      </c>
      <c r="HI90" s="12" t="n">
        <f aca="false">[1]428排序!H173</f>
        <v>13314</v>
      </c>
      <c r="HJ90" s="12" t="n">
        <f aca="false">[1]428排序!I173</f>
        <v>20</v>
      </c>
      <c r="HK90" s="12" t="n">
        <f aca="false">[1]428排序!J173</f>
        <v>2465</v>
      </c>
      <c r="HL90" s="12" t="n">
        <f aca="false">[1]428排序!K173</f>
        <v>2</v>
      </c>
      <c r="HM90" s="12" t="n">
        <f aca="false">[1]428排序!L173</f>
        <v>121774</v>
      </c>
      <c r="HN90" s="12" t="n">
        <f aca="false">[1]428排序!M173</f>
        <v>20815</v>
      </c>
      <c r="HO90" s="12" t="n">
        <f aca="false">[1]428排序!C118</f>
        <v>5820</v>
      </c>
      <c r="HP90" s="12" t="n">
        <f aca="false">[1]428排序!D118</f>
        <v>40</v>
      </c>
      <c r="HQ90" s="12" t="n">
        <f aca="false">[1]428排序!E118</f>
        <v>99</v>
      </c>
      <c r="HR90" s="12" t="n">
        <f aca="false">[1]428排序!F118</f>
        <v>1</v>
      </c>
      <c r="HS90" s="12" t="n">
        <f aca="false">[1]428排序!G118</f>
        <v>3957</v>
      </c>
      <c r="HT90" s="12" t="n">
        <f aca="false">[1]428排序!H118</f>
        <v>1764</v>
      </c>
      <c r="HU90" s="12" t="n">
        <f aca="false">[1]428排序!I118</f>
        <v>37</v>
      </c>
      <c r="HV90" s="12" t="n">
        <f aca="false">[1]428排序!J118</f>
        <v>180</v>
      </c>
      <c r="HW90" s="12" t="n">
        <f aca="false">[1]428排序!K118</f>
        <v>3</v>
      </c>
      <c r="HX90" s="12" t="n">
        <f aca="false">[1]428排序!L118</f>
        <v>144686</v>
      </c>
      <c r="HY90" s="12" t="n">
        <f aca="false">[1]428排序!M118</f>
        <v>4470</v>
      </c>
      <c r="HZ90" s="118"/>
      <c r="IA90" s="82" t="n">
        <v>43949</v>
      </c>
      <c r="IB90" s="12" t="n">
        <f aca="false">[1]428排序!C154</f>
        <v>11902</v>
      </c>
      <c r="IC90" s="12" t="n">
        <f aca="false">[1]428排序!D154</f>
        <v>285</v>
      </c>
      <c r="ID90" s="12" t="n">
        <f aca="false">[1]428排序!E154</f>
        <v>562</v>
      </c>
      <c r="IE90" s="12" t="n">
        <f aca="false">[1]428排序!F154</f>
        <v>27</v>
      </c>
      <c r="IF90" s="12" t="n">
        <f aca="false">[1]428排序!G154</f>
        <v>2466</v>
      </c>
      <c r="IG90" s="12" t="n">
        <f aca="false">[1]428排序!H154</f>
        <v>8874</v>
      </c>
      <c r="IH90" s="12" t="n">
        <f aca="false">[1]428排序!I154</f>
        <v>160</v>
      </c>
      <c r="II90" s="12" t="n">
        <f aca="false">[1]428排序!J154</f>
        <v>314</v>
      </c>
      <c r="IJ90" s="12" t="n">
        <f aca="false">[1]428排序!K154</f>
        <v>15</v>
      </c>
      <c r="IK90" s="12" t="n">
        <f aca="false">[1]428排序!L154</f>
        <v>297859</v>
      </c>
      <c r="IL90" s="12" t="n">
        <f aca="false">[1]428排序!M154</f>
        <v>7870</v>
      </c>
      <c r="IM90" s="13" t="n">
        <f aca="false">[1]428排序!C43</f>
        <v>13813</v>
      </c>
      <c r="IN90" s="13" t="n">
        <f aca="false">[1]428排序!D43</f>
        <v>482</v>
      </c>
      <c r="IO90" s="13" t="n">
        <f aca="false">[1]428排序!E43</f>
        <v>198</v>
      </c>
      <c r="IP90" s="13" t="n">
        <f aca="false">[1]428排序!F43</f>
        <v>9</v>
      </c>
      <c r="IQ90" s="13" t="n">
        <f aca="false">[1]428排序!G43</f>
        <v>7327</v>
      </c>
      <c r="IR90" s="13" t="n">
        <f aca="false">[1]428排序!H43</f>
        <v>6288</v>
      </c>
      <c r="IS90" s="13" t="n">
        <f aca="false">[1]428排序!I43</f>
        <v>426</v>
      </c>
      <c r="IT90" s="13" t="n">
        <f aca="false">[1]428排序!J43</f>
        <v>723</v>
      </c>
      <c r="IU90" s="13" t="n">
        <f aca="false">[1]428排序!K43</f>
        <v>10</v>
      </c>
      <c r="IV90" s="13" t="n">
        <f aca="false">[1]428排序!L43</f>
        <v>161235</v>
      </c>
      <c r="IW90" s="13" t="n">
        <f aca="false">[1]428排序!M43</f>
        <v>8434</v>
      </c>
      <c r="IX90" s="13" t="n">
        <f aca="false">[1]428排序!C168</f>
        <v>18811</v>
      </c>
      <c r="IY90" s="13" t="n">
        <f aca="false">[1]428排序!D168</f>
        <v>1289</v>
      </c>
      <c r="IZ90" s="13" t="n">
        <f aca="false">[1]428排序!E168</f>
        <v>144</v>
      </c>
      <c r="JA90" s="13" t="n">
        <f aca="false">[1]428排序!F168</f>
        <v>5</v>
      </c>
      <c r="JB90" s="13" t="n">
        <f aca="false">[1]428排序!G168</f>
        <v>2531</v>
      </c>
      <c r="JC90" s="13" t="n">
        <f aca="false">[1]428排序!H168</f>
        <v>16136</v>
      </c>
      <c r="JD90" s="13" t="n">
        <f aca="false">[1]428排序!I168</f>
        <v>117</v>
      </c>
      <c r="JE90" s="13" t="n">
        <f aca="false">[1]428排序!J168</f>
        <v>540</v>
      </c>
      <c r="JF90" s="13" t="n">
        <f aca="false">[1]428排序!K168</f>
        <v>4</v>
      </c>
      <c r="JG90" s="13" t="n">
        <f aca="false">[1]428排序!L168</f>
        <v>200000</v>
      </c>
      <c r="JH90" s="13" t="n">
        <f aca="false">[1]428排序!M168</f>
        <v>5745</v>
      </c>
      <c r="JI90" s="13" t="n">
        <f aca="false">[1]428排序!C93</f>
        <v>9096</v>
      </c>
      <c r="JJ90" s="13" t="n">
        <f aca="false">[1]428排序!D93</f>
        <v>214</v>
      </c>
      <c r="JK90" s="13" t="n">
        <f aca="false">[1]428排序!E93</f>
        <v>765</v>
      </c>
      <c r="JL90" s="13" t="n">
        <f aca="false">[1]428排序!F93</f>
        <v>22</v>
      </c>
      <c r="JM90" s="13" t="n">
        <f aca="false">[1]428排序!G93</f>
        <v>1151</v>
      </c>
      <c r="JN90" s="13" t="n">
        <f aca="false">[1]428排序!H93</f>
        <v>7180</v>
      </c>
      <c r="JO90" s="13" t="n">
        <f aca="false">[1]428排序!I93</f>
        <v>0</v>
      </c>
      <c r="JP90" s="13" t="n">
        <f aca="false">[1]428排序!J93</f>
        <v>33</v>
      </c>
      <c r="JQ90" s="13" t="n">
        <f aca="false">[1]428排序!K93</f>
        <v>3</v>
      </c>
      <c r="JR90" s="13" t="n">
        <f aca="false">[1]428排序!L93</f>
        <v>75157</v>
      </c>
      <c r="JS90" s="13" t="n">
        <f aca="false">[1]428排序!M93</f>
        <v>275</v>
      </c>
      <c r="JT90" s="13" t="n">
        <f aca="false">[1]428排序!C92</f>
        <v>29451</v>
      </c>
      <c r="JU90" s="13" t="n">
        <f aca="false">[1]428排序!D92</f>
        <v>1561</v>
      </c>
      <c r="JV90" s="13" t="n">
        <f aca="false">[1]428排序!E92</f>
        <v>939</v>
      </c>
      <c r="JW90" s="13" t="n">
        <f aca="false">[1]428排序!F92</f>
        <v>57</v>
      </c>
      <c r="JX90" s="13" t="n">
        <f aca="false">[1]428排序!G92</f>
        <v>7137</v>
      </c>
      <c r="JY90" s="13" t="n">
        <f aca="false">[1]428排序!H92</f>
        <v>21375</v>
      </c>
      <c r="JZ90" s="13" t="n">
        <f aca="false">[1]428排序!I92</f>
        <v>0</v>
      </c>
      <c r="KA90" s="13" t="n">
        <f aca="false">[1]428排序!J92</f>
        <v>21</v>
      </c>
      <c r="KB90" s="13" t="n">
        <f aca="false">[1]428排序!K92</f>
        <v>0.7</v>
      </c>
      <c r="KC90" s="13" t="n">
        <f aca="false">[1]428排序!L92</f>
        <v>665819</v>
      </c>
      <c r="KD90" s="13" t="n">
        <f aca="false">[1]428排序!M92</f>
        <v>482</v>
      </c>
      <c r="KE90" s="13" t="n">
        <f aca="false">[1]428排序!C152</f>
        <v>28699</v>
      </c>
      <c r="KF90" s="13" t="n">
        <f aca="false">[1]428排序!D152</f>
        <v>1182</v>
      </c>
      <c r="KG90" s="13" t="n">
        <f aca="false">[1]428排序!E152</f>
        <v>782</v>
      </c>
      <c r="KH90" s="13" t="n">
        <f aca="false">[1]428排序!F152</f>
        <v>54</v>
      </c>
      <c r="KI90" s="13" t="n">
        <f aca="false">[1]428排序!G152</f>
        <v>8425</v>
      </c>
      <c r="KJ90" s="13" t="n">
        <f aca="false">[1]428排序!H152</f>
        <v>19492</v>
      </c>
      <c r="KK90" s="13" t="n">
        <f aca="false">[1]428排序!I152</f>
        <v>598</v>
      </c>
      <c r="KL90" s="13" t="n">
        <f aca="false">[1]428排序!J152</f>
        <v>870</v>
      </c>
      <c r="KM90" s="13" t="n">
        <f aca="false">[1]428排序!K152</f>
        <v>24</v>
      </c>
      <c r="KN90" s="13" t="n">
        <f aca="false">[1]428排序!L152</f>
        <v>239563</v>
      </c>
      <c r="KO90" s="13" t="n">
        <f aca="false">[1]428排序!M152</f>
        <v>7266</v>
      </c>
      <c r="KP90" s="13" t="n">
        <f aca="false">[1]428排序!C153</f>
        <v>7777</v>
      </c>
      <c r="KQ90" s="13" t="n">
        <f aca="false">[1]428排序!D153</f>
        <v>198</v>
      </c>
      <c r="KR90" s="13" t="n">
        <f aca="false">[1]428排序!E153</f>
        <v>511</v>
      </c>
      <c r="KS90" s="13" t="n">
        <f aca="false">[1]428排序!F153</f>
        <v>10</v>
      </c>
      <c r="KT90" s="13" t="n">
        <f aca="false">[1]428排序!G153</f>
        <v>932</v>
      </c>
      <c r="KU90" s="13" t="n">
        <f aca="false">[1]428排序!H153</f>
        <v>6334</v>
      </c>
      <c r="KV90" s="13" t="n">
        <f aca="false">[1]428排序!I153</f>
        <v>31</v>
      </c>
      <c r="KW90" s="13" t="n">
        <f aca="false">[1]428排序!J153</f>
        <v>71</v>
      </c>
      <c r="KX90" s="13" t="n">
        <f aca="false">[1]428排序!K153</f>
        <v>5</v>
      </c>
      <c r="KY90" s="13" t="n">
        <f aca="false">[1]428排序!L153</f>
        <v>89889</v>
      </c>
      <c r="KZ90" s="13" t="n">
        <f aca="false">[1]428排序!M153</f>
        <v>820</v>
      </c>
      <c r="LA90" s="13" t="n">
        <f aca="false">[1]428排序!C159</f>
        <v>87147</v>
      </c>
      <c r="LB90" s="13" t="n">
        <f aca="false">[1]428排序!D159</f>
        <v>6198</v>
      </c>
      <c r="LC90" s="13" t="n">
        <f aca="false">[1]428排序!E159</f>
        <v>794</v>
      </c>
      <c r="LD90" s="13" t="n">
        <f aca="false">[1]428排序!F159</f>
        <v>47</v>
      </c>
      <c r="LE90" s="13" t="n">
        <f aca="false">[1]428排序!G159</f>
        <v>7346</v>
      </c>
      <c r="LF90" s="13" t="n">
        <f aca="false">[1]428排序!H159</f>
        <v>79007</v>
      </c>
      <c r="LG90" s="13" t="n">
        <f aca="false">[1]428排序!I159</f>
        <v>2300</v>
      </c>
      <c r="LH90" s="13" t="n">
        <f aca="false">[1]428排序!J159</f>
        <v>597</v>
      </c>
      <c r="LI90" s="13" t="n">
        <f aca="false">[1]428排序!K159</f>
        <v>5</v>
      </c>
      <c r="LJ90" s="13" t="n">
        <f aca="false">[1]428排序!L159</f>
        <v>3019434</v>
      </c>
      <c r="LK90" s="13" t="n">
        <f aca="false">[1]428排序!M159</f>
        <v>20690</v>
      </c>
      <c r="LL90" s="125" t="n">
        <f aca="false">[1]428排序!C147</f>
        <v>13915</v>
      </c>
      <c r="LM90" s="125" t="n">
        <f aca="false">[1]428排序!D147</f>
        <v>587</v>
      </c>
      <c r="LN90" s="125" t="n">
        <f aca="false">[1]428排序!E147</f>
        <v>292</v>
      </c>
      <c r="LO90" s="125" t="n">
        <f aca="false">[1]428排序!F147</f>
        <v>11</v>
      </c>
      <c r="LP90" s="125" t="n">
        <f aca="false">[1]428排序!G147</f>
        <v>3029</v>
      </c>
      <c r="LQ90" s="125" t="n">
        <f aca="false">[1]428排序!H147</f>
        <v>10594</v>
      </c>
      <c r="LR90" s="125" t="n">
        <f aca="false">[1]428排序!I147</f>
        <v>111</v>
      </c>
      <c r="LS90" s="125" t="n">
        <f aca="false">[1]428排序!J147</f>
        <v>63</v>
      </c>
      <c r="LT90" s="125" t="n">
        <f aca="false">[1]428排序!K147</f>
        <v>1</v>
      </c>
      <c r="LU90" s="125" t="n">
        <f aca="false">[1]428排序!L147</f>
        <v>150756</v>
      </c>
      <c r="LV90" s="125" t="n">
        <f aca="false">[1]428排序!M147</f>
        <v>682</v>
      </c>
      <c r="LW90" s="13" t="n">
        <f aca="false">[1]428排序!C129</f>
        <v>38</v>
      </c>
      <c r="LX90" s="13" t="n">
        <f aca="false">[1]428排序!D129</f>
        <v>0</v>
      </c>
      <c r="LY90" s="13" t="n">
        <f aca="false">[1]428排序!E129</f>
        <v>0</v>
      </c>
      <c r="LZ90" s="13" t="n">
        <f aca="false">[1]428排序!F129</f>
        <v>0</v>
      </c>
      <c r="MA90" s="13" t="n">
        <f aca="false">[1]428排序!G129</f>
        <v>10</v>
      </c>
      <c r="MB90" s="13" t="n">
        <f aca="false">[1]428排序!H129</f>
        <v>28</v>
      </c>
      <c r="MC90" s="13" t="n">
        <f aca="false">[1]428排序!I129</f>
        <v>0</v>
      </c>
      <c r="MD90" s="13" t="n">
        <f aca="false">[1]428排序!J129</f>
        <v>12</v>
      </c>
      <c r="ME90" s="13" t="n">
        <f aca="false">[1]428排序!K129</f>
        <v>0</v>
      </c>
      <c r="MF90" s="13" t="n">
        <f aca="false">[1]428排序!L129</f>
        <v>7292</v>
      </c>
      <c r="MG90" s="13" t="n">
        <f aca="false">[1]428排序!M129</f>
        <v>2224</v>
      </c>
      <c r="MH90" s="13" t="n">
        <f aca="false">[1]428排序!C135</f>
        <v>146</v>
      </c>
      <c r="MI90" s="13" t="n">
        <f aca="false">[1]428排序!D135</f>
        <v>0</v>
      </c>
      <c r="MJ90" s="13" t="n">
        <f aca="false">[1]428排序!E135</f>
        <v>5</v>
      </c>
      <c r="MK90" s="13" t="n">
        <f aca="false">[1]428排序!F135</f>
        <v>0</v>
      </c>
      <c r="ML90" s="13" t="n">
        <f aca="false">[1]428排序!G135</f>
        <v>16</v>
      </c>
      <c r="MM90" s="13" t="n">
        <f aca="false">[1]428排序!H135</f>
        <v>125</v>
      </c>
      <c r="MN90" s="13" t="n">
        <f aca="false">[1]428排序!I135</f>
        <v>0</v>
      </c>
      <c r="MO90" s="13" t="n">
        <f aca="false">[1]428排序!J135</f>
        <v>3</v>
      </c>
      <c r="MP90" s="6" t="n">
        <f aca="false">[1]428排序!K135</f>
        <v>0.09</v>
      </c>
      <c r="MQ90" s="13" t="n">
        <f aca="false">[1]428排序!L135</f>
        <v>6987</v>
      </c>
      <c r="MR90" s="13" t="n">
        <f aca="false">[1]428排序!M135</f>
        <v>128</v>
      </c>
      <c r="MS90" s="13" t="n">
        <f aca="false">[1]428排序!C190</f>
        <v>2931</v>
      </c>
      <c r="MT90" s="13" t="n">
        <f aca="false">[1]428排序!D190</f>
        <v>9</v>
      </c>
      <c r="MU90" s="13" t="n">
        <f aca="false">[1]428排序!E190</f>
        <v>52</v>
      </c>
      <c r="MV90" s="13" t="n">
        <f aca="false">[1]428排序!F190</f>
        <v>1</v>
      </c>
      <c r="MW90" s="13" t="n">
        <f aca="false">[1]428排序!G190</f>
        <v>2609</v>
      </c>
      <c r="MX90" s="13" t="n">
        <f aca="false">[1]428排序!H190</f>
        <v>270</v>
      </c>
      <c r="MY90" s="13" t="n">
        <f aca="false">[1]428排序!I190</f>
        <v>61</v>
      </c>
      <c r="MZ90" s="13" t="n">
        <f aca="false">[1]428排序!J190</f>
        <v>42</v>
      </c>
      <c r="NA90" s="13" t="n">
        <f aca="false">[1]428排序!K190</f>
        <v>0.7</v>
      </c>
      <c r="NB90" s="13" t="n">
        <f aca="false">[1]428排序!L190</f>
        <v>178083</v>
      </c>
      <c r="NC90" s="13" t="n">
        <f aca="false">[1]428排序!M190</f>
        <v>2551</v>
      </c>
      <c r="ND90" s="13" t="n">
        <f aca="false">[1]428排序!C108</f>
        <v>19</v>
      </c>
      <c r="NE90" s="13" t="n">
        <f aca="false">[1]428排序!D108</f>
        <v>0</v>
      </c>
      <c r="NF90" s="13" t="n">
        <f aca="false">[1]428排序!E108</f>
        <v>0</v>
      </c>
      <c r="NG90" s="13" t="n">
        <f aca="false">[1]428排序!F108</f>
        <v>0</v>
      </c>
      <c r="NH90" s="13" t="n">
        <f aca="false">[1]428排序!G108</f>
        <v>7</v>
      </c>
      <c r="NI90" s="13" t="n">
        <f aca="false">[1]428排序!H108</f>
        <v>12</v>
      </c>
      <c r="NJ90" s="13" t="n">
        <f aca="false">[1]428排序!I108</f>
        <v>0</v>
      </c>
      <c r="NK90" s="13" t="n">
        <f aca="false">[1]428排序!J108</f>
        <v>3</v>
      </c>
      <c r="NL90" s="13" t="n">
        <f aca="false">[1]428排序!K108</f>
        <v>0</v>
      </c>
      <c r="NM90" s="13" t="n">
        <f aca="false">[1]428排序!L108</f>
        <v>1796</v>
      </c>
      <c r="NN90" s="13" t="n">
        <f aca="false">[1]428排序!M108</f>
        <v>247</v>
      </c>
      <c r="NO90" s="13" t="n">
        <f aca="false">[1]428排序!C35</f>
        <v>122</v>
      </c>
      <c r="NP90" s="13" t="n">
        <f aca="false">[1]428排序!D35</f>
        <v>0</v>
      </c>
      <c r="NQ90" s="13" t="n">
        <f aca="false">[1]428排序!E35</f>
        <v>0</v>
      </c>
      <c r="NR90" s="13" t="n">
        <f aca="false">[1]428排序!F35</f>
        <v>0</v>
      </c>
      <c r="NS90" s="13" t="n">
        <f aca="false">[1]428排序!G35</f>
        <v>119</v>
      </c>
      <c r="NT90" s="13" t="n">
        <f aca="false">[1]428排序!H35</f>
        <v>3</v>
      </c>
      <c r="NU90" s="13" t="n">
        <f aca="false">[1]428排序!I35</f>
        <v>1</v>
      </c>
      <c r="NV90" s="13" t="n">
        <f aca="false">[1]428排序!J35</f>
        <v>7</v>
      </c>
      <c r="NW90" s="13" t="n">
        <f aca="false">[1]428排序!K35</f>
        <v>0</v>
      </c>
      <c r="NX90" s="13" t="n">
        <f aca="false">[1]428排序!L35</f>
        <v>11576</v>
      </c>
      <c r="NY90" s="13" t="n">
        <f aca="false">[1]428排序!M35</f>
        <v>692</v>
      </c>
      <c r="NZ90" s="13" t="n">
        <f aca="false">[1]428排序!C206</f>
        <v>270</v>
      </c>
      <c r="OA90" s="13" t="n">
        <f aca="false">[1]428排序!D206</f>
        <v>0</v>
      </c>
      <c r="OB90" s="13" t="n">
        <f aca="false">[1]428排序!E206</f>
        <v>0</v>
      </c>
      <c r="OC90" s="13" t="n">
        <f aca="false">[1]428排序!F206</f>
        <v>0</v>
      </c>
      <c r="OD90" s="13" t="n">
        <f aca="false">[1]428排序!G206</f>
        <v>225</v>
      </c>
      <c r="OE90" s="13" t="n">
        <f aca="false">[1]428排序!H206</f>
        <v>45</v>
      </c>
      <c r="OF90" s="13" t="n">
        <f aca="false">[1]428排序!I206</f>
        <v>8</v>
      </c>
      <c r="OG90" s="13" t="n">
        <f aca="false">[1]428排序!J206</f>
        <v>3</v>
      </c>
      <c r="OH90" s="13" t="n">
        <f aca="false">[1]428排序!K206</f>
        <v>0</v>
      </c>
      <c r="OI90" s="13" t="n">
        <f aca="false">[1]428排序!L206</f>
        <v>212965</v>
      </c>
      <c r="OJ90" s="13" t="n">
        <f aca="false">[1]428排序!M206</f>
        <v>2188</v>
      </c>
      <c r="OK90" s="13" t="n">
        <f aca="false">[1]428排序!C30</f>
        <v>138</v>
      </c>
      <c r="OL90" s="13" t="n">
        <f aca="false">[1]428排序!D30</f>
        <v>0</v>
      </c>
      <c r="OM90" s="13" t="n">
        <f aca="false">[1]428排序!E30</f>
        <v>1</v>
      </c>
      <c r="ON90" s="13" t="n">
        <f aca="false">[1]428排序!F30</f>
        <v>0</v>
      </c>
      <c r="OO90" s="13" t="n">
        <f aca="false">[1]428排序!G30</f>
        <v>124</v>
      </c>
      <c r="OP90" s="13" t="n">
        <f aca="false">[1]428排序!H30</f>
        <v>13</v>
      </c>
      <c r="OQ90" s="13" t="n">
        <f aca="false">[1]428排序!I30</f>
        <v>2</v>
      </c>
      <c r="OR90" s="13" t="n">
        <f aca="false">[1]428排序!J30</f>
        <v>315</v>
      </c>
      <c r="OS90" s="13" t="n">
        <f aca="false">[1]428排序!K30</f>
        <v>2</v>
      </c>
      <c r="OT90" s="13" t="n">
        <f aca="false">[1]428排序!L30</f>
        <v>13149</v>
      </c>
      <c r="OU90" s="13" t="n">
        <f aca="false">[1]428排序!M30</f>
        <v>30056</v>
      </c>
      <c r="OV90" s="13" t="n">
        <f aca="false">[1]428排序!C95</f>
        <v>1847</v>
      </c>
      <c r="OW90" s="13" t="n">
        <f aca="false">[1]428排序!D95</f>
        <v>27</v>
      </c>
      <c r="OX90" s="13" t="n">
        <f aca="false">[1]428排序!E95</f>
        <v>88</v>
      </c>
      <c r="OY90" s="13" t="n">
        <f aca="false">[1]428排序!F95</f>
        <v>1</v>
      </c>
      <c r="OZ90" s="13" t="n">
        <f aca="false">[1]428排序!G95</f>
        <v>1286</v>
      </c>
      <c r="PA90" s="13" t="n">
        <f aca="false">[1]428排序!H95</f>
        <v>473</v>
      </c>
      <c r="PB90" s="13" t="n">
        <f aca="false">[1]428排序!I95</f>
        <v>0</v>
      </c>
      <c r="PC90" s="13" t="n">
        <f aca="false">[1]428排序!J95</f>
        <v>46</v>
      </c>
      <c r="PD90" s="13" t="n">
        <f aca="false">[1]428排序!K95</f>
        <v>2</v>
      </c>
      <c r="PE90" s="13" t="n">
        <f aca="false">[1]428排序!L95</f>
        <v>73782</v>
      </c>
      <c r="PF90" s="13" t="n">
        <f aca="false">[1]428排序!M95</f>
        <v>1834</v>
      </c>
      <c r="PG90" s="13" t="n">
        <f aca="false">[1]428排序!C195</f>
        <v>112261</v>
      </c>
      <c r="PH90" s="13" t="n">
        <f aca="false">[1]428排序!D195</f>
        <v>2131</v>
      </c>
      <c r="PI90" s="13" t="n">
        <f aca="false">[1]428排序!E195</f>
        <v>2900</v>
      </c>
      <c r="PJ90" s="13" t="n">
        <f aca="false">[1]428排序!F195</f>
        <v>95</v>
      </c>
      <c r="PK90" s="13" t="n">
        <f aca="false">[1]428排序!G195</f>
        <v>33791</v>
      </c>
      <c r="PL90" s="13" t="n">
        <f aca="false">[1]428排序!H195</f>
        <v>75570</v>
      </c>
      <c r="PM90" s="13" t="n">
        <f aca="false">[1]428排序!I195</f>
        <v>1736</v>
      </c>
      <c r="PN90" s="13" t="n">
        <f aca="false">[1]428排序!J195</f>
        <v>1331</v>
      </c>
      <c r="PO90" s="13" t="n">
        <f aca="false">[1]428排序!K195</f>
        <v>34</v>
      </c>
      <c r="PP90" s="13" t="n">
        <f aca="false">[1]428排序!L195</f>
        <v>918885</v>
      </c>
      <c r="PQ90" s="13" t="n">
        <f aca="false">[1]428排序!M195</f>
        <v>10895</v>
      </c>
      <c r="PR90" s="2" t="n">
        <f aca="false">[1]428排序!C188</f>
        <v>43</v>
      </c>
      <c r="PS90" s="2" t="n">
        <f aca="false">[1]428排序!D188</f>
        <v>0</v>
      </c>
      <c r="PT90" s="2" t="n">
        <f aca="false">[1]428排序!E188</f>
        <v>3</v>
      </c>
      <c r="PU90" s="2" t="n">
        <f aca="false">[1]428排序!F188</f>
        <v>0</v>
      </c>
      <c r="PV90" s="2" t="n">
        <f aca="false">[1]428排序!G188</f>
        <v>19</v>
      </c>
      <c r="PW90" s="2" t="n">
        <f aca="false">[1]428排序!H188</f>
        <v>21</v>
      </c>
      <c r="PX90" s="2" t="n">
        <f aca="false">[1]428排序!I188</f>
        <v>0</v>
      </c>
      <c r="PY90" s="2" t="n">
        <f aca="false">[1]428排序!J188</f>
        <v>2</v>
      </c>
      <c r="PZ90" s="2" t="n">
        <f aca="false">[1]428排序!K188</f>
        <v>0.2</v>
      </c>
      <c r="QA90" s="2" t="n">
        <f aca="false">[1]428排序!L188</f>
        <v>0</v>
      </c>
      <c r="QB90" s="2" t="n">
        <f aca="false">[1]428排序!M188</f>
        <v>0</v>
      </c>
      <c r="QC90" s="2" t="n">
        <f aca="false">[1]428排序!C103</f>
        <v>449</v>
      </c>
      <c r="QD90" s="2" t="n">
        <f aca="false">[1]428排序!D103</f>
        <v>2</v>
      </c>
      <c r="QE90" s="2" t="n">
        <f aca="false">[1]428排序!E103</f>
        <v>7</v>
      </c>
      <c r="QF90" s="2" t="n">
        <f aca="false">[1]428排序!F103</f>
        <v>0</v>
      </c>
      <c r="QG90" s="2" t="n">
        <f aca="false">[1]428排序!G103</f>
        <v>342</v>
      </c>
      <c r="QH90" s="2" t="n">
        <f aca="false">[1]428排序!H103</f>
        <v>100</v>
      </c>
      <c r="QI90" s="2" t="n">
        <f aca="false">[1]428排序!I103</f>
        <v>5</v>
      </c>
      <c r="QJ90" s="2" t="n">
        <f aca="false">[1]428排序!J103</f>
        <v>44</v>
      </c>
      <c r="QK90" s="2" t="n">
        <f aca="false">[1]428排序!K103</f>
        <v>0.7</v>
      </c>
      <c r="QL90" s="2" t="n">
        <f aca="false">[1]428排序!L103</f>
        <v>63737</v>
      </c>
      <c r="QM90" s="2" t="n">
        <f aca="false">[1]428排序!M103</f>
        <v>6247</v>
      </c>
      <c r="QN90" s="2" t="n">
        <f aca="false">[1]428排序!C110</f>
        <v>710</v>
      </c>
      <c r="QO90" s="2" t="n">
        <f aca="false">[1]428排序!D110</f>
        <v>3</v>
      </c>
      <c r="QP90" s="2" t="n">
        <f aca="false">[1]428排序!E110</f>
        <v>24</v>
      </c>
      <c r="QQ90" s="2" t="n">
        <f aca="false">[1]428排序!F110</f>
        <v>0</v>
      </c>
      <c r="QR90" s="2" t="n">
        <f aca="false">[1]428排序!G110</f>
        <v>145</v>
      </c>
      <c r="QS90" s="2" t="n">
        <f aca="false">[1]428排序!H110</f>
        <v>541</v>
      </c>
      <c r="QT90" s="2" t="n">
        <f aca="false">[1]428排序!I110</f>
        <v>44</v>
      </c>
      <c r="QU90" s="2" t="n">
        <f aca="false">[1]428排序!J110</f>
        <v>104</v>
      </c>
      <c r="QV90" s="2" t="n">
        <f aca="false">[1]428排序!K110</f>
        <v>4</v>
      </c>
      <c r="QW90" s="2" t="n">
        <f aca="false">[1]428排序!L110</f>
        <v>29367</v>
      </c>
      <c r="QX90" s="2" t="n">
        <f aca="false">[1]428排序!M110</f>
        <v>4303</v>
      </c>
      <c r="QY90" s="2" t="n">
        <f aca="false">[1]428排序!C98</f>
        <v>15555</v>
      </c>
      <c r="QZ90" s="2" t="n">
        <f aca="false">[1]428排序!D98</f>
        <v>112</v>
      </c>
      <c r="RA90" s="2" t="n">
        <f aca="false">[1]428排序!E98</f>
        <v>204</v>
      </c>
      <c r="RB90" s="2" t="n">
        <f aca="false">[1]428排序!F98</f>
        <v>3</v>
      </c>
      <c r="RC90" s="2" t="n">
        <f aca="false">[1]428排序!G98</f>
        <v>7200</v>
      </c>
      <c r="RD90" s="2" t="n">
        <f aca="false">[1]428排序!H98</f>
        <v>8151</v>
      </c>
      <c r="RE90" s="2" t="n">
        <f aca="false">[1]428排序!I98</f>
        <v>129</v>
      </c>
      <c r="RF90" s="2" t="n">
        <f aca="false">[1]428排序!J98</f>
        <v>1797</v>
      </c>
      <c r="RG90" s="2" t="n">
        <f aca="false">[1]428排序!K98</f>
        <v>24</v>
      </c>
      <c r="RH90" s="2" t="n">
        <f aca="false">[1]428排序!L98</f>
        <v>302691</v>
      </c>
      <c r="RI90" s="2" t="n">
        <f aca="false">[1]428排序!M98</f>
        <v>34971</v>
      </c>
      <c r="RJ90" s="2" t="n">
        <f aca="false">[1]428排序!C148</f>
        <v>342</v>
      </c>
      <c r="RK90" s="2" t="n">
        <f aca="false">[1]428排序!D148</f>
        <v>0</v>
      </c>
      <c r="RL90" s="2" t="n">
        <f aca="false">[1]428排序!E148</f>
        <v>2</v>
      </c>
      <c r="RM90" s="2" t="n">
        <f aca="false">[1]428排序!F148</f>
        <v>0</v>
      </c>
      <c r="RN90" s="2" t="n">
        <f aca="false">[1]428排序!G148</f>
        <v>83</v>
      </c>
      <c r="RO90" s="2" t="n">
        <f aca="false">[1]428排序!H148</f>
        <v>257</v>
      </c>
      <c r="RP90" s="2" t="n">
        <f aca="false">[1]428排序!I148</f>
        <v>0</v>
      </c>
      <c r="RQ90" s="2" t="n">
        <f aca="false">[1]428排序!J148</f>
        <v>67</v>
      </c>
      <c r="RR90" s="2" t="n">
        <f aca="false">[1]428排序!K148</f>
        <v>0.4</v>
      </c>
      <c r="RS90" s="2" t="n">
        <f aca="false">[1]428排序!L148</f>
        <v>27000</v>
      </c>
      <c r="RT90" s="2" t="n">
        <f aca="false">[1]428排序!M148</f>
        <v>5293</v>
      </c>
      <c r="RU90" s="2" t="n">
        <f aca="false">[1]428排序!C208</f>
        <v>1</v>
      </c>
      <c r="RV90" s="2" t="n">
        <f aca="false">[1]428排序!D208</f>
        <v>0</v>
      </c>
      <c r="RW90" s="2" t="n">
        <f aca="false">[1]428排序!E208</f>
        <v>0</v>
      </c>
      <c r="RX90" s="2" t="n">
        <f aca="false">[1]428排序!F208</f>
        <v>0</v>
      </c>
      <c r="RY90" s="2" t="n">
        <f aca="false">[1]428排序!G208</f>
        <v>1</v>
      </c>
      <c r="RZ90" s="2" t="n">
        <f aca="false">[1]428排序!H208</f>
        <v>0</v>
      </c>
      <c r="SA90" s="2" t="n">
        <f aca="false">[1]428排序!I208</f>
        <v>0</v>
      </c>
      <c r="SB90" s="2" t="n">
        <f aca="false">[1]428排序!J208</f>
        <v>0.03</v>
      </c>
      <c r="SC90" s="2" t="n">
        <f aca="false">[1]428排序!K208</f>
        <v>0</v>
      </c>
      <c r="SD90" s="2" t="n">
        <f aca="false">[1]428排序!L208</f>
        <v>120</v>
      </c>
      <c r="SE90" s="2" t="n">
        <f aca="false">[1]428排序!M208</f>
        <v>4</v>
      </c>
      <c r="SF90" s="2" t="n">
        <f aca="false">[1]428排序!C146</f>
        <v>2049</v>
      </c>
      <c r="SG90" s="2" t="n">
        <f aca="false">[1]428排序!D146</f>
        <v>51</v>
      </c>
      <c r="SH90" s="2" t="n">
        <f aca="false">[1]428排序!E146</f>
        <v>10</v>
      </c>
      <c r="SI90" s="2" t="n">
        <f aca="false">[1]428排序!F146</f>
        <v>0</v>
      </c>
      <c r="SJ90" s="2" t="n">
        <f aca="false">[1]428排序!G146</f>
        <v>364</v>
      </c>
      <c r="SK90" s="2" t="n">
        <f aca="false">[1]428排序!H146</f>
        <v>1675</v>
      </c>
      <c r="SL90" s="2" t="n">
        <f aca="false">[1]428排序!I146</f>
        <v>3</v>
      </c>
      <c r="SM90" s="2" t="n">
        <f aca="false">[1]428排序!J146</f>
        <v>401</v>
      </c>
      <c r="SN90" s="2" t="n">
        <f aca="false">[1]428排序!K146</f>
        <v>2</v>
      </c>
      <c r="SO90" s="2" t="n">
        <f aca="false">[1]428排序!L146</f>
        <v>0</v>
      </c>
      <c r="SP90" s="2" t="n">
        <f aca="false">[1]428排序!M146</f>
        <v>0</v>
      </c>
      <c r="SQ90" s="2" t="n">
        <f aca="false">[1]428排序!C197</f>
        <v>10839</v>
      </c>
      <c r="SR90" s="2" t="n">
        <f aca="false">[1]428排序!D197</f>
        <v>490</v>
      </c>
      <c r="SS90" s="2" t="n">
        <f aca="false">[1]428排序!E197</f>
        <v>82</v>
      </c>
      <c r="ST90" s="2" t="n">
        <f aca="false">[1]428排序!F197</f>
        <v>6</v>
      </c>
      <c r="SU90" s="2" t="n">
        <f aca="false">[1]428排序!G197</f>
        <v>2090</v>
      </c>
      <c r="SV90" s="2" t="n">
        <f aca="false">[1]428排序!H197</f>
        <v>8667</v>
      </c>
      <c r="SW90" s="2" t="n">
        <f aca="false">[1]428排序!I197</f>
        <v>1</v>
      </c>
      <c r="SX90" s="2" t="n">
        <f aca="false">[1]428排序!J197</f>
        <v>1096</v>
      </c>
      <c r="SY90" s="2" t="n">
        <f aca="false">[1]428排序!K197</f>
        <v>8</v>
      </c>
      <c r="SZ90" s="2" t="n">
        <f aca="false">[1]428排序!L197</f>
        <v>1057326</v>
      </c>
      <c r="TA90" s="2" t="n">
        <f aca="false">[1]428排序!M197</f>
        <v>106904</v>
      </c>
      <c r="TB90" s="2" t="n">
        <f aca="false">[1]428排序!C106</f>
        <v>3288</v>
      </c>
      <c r="TC90" s="2" t="n">
        <f aca="false">[1]428排序!D106</f>
        <v>213</v>
      </c>
      <c r="TD90" s="2" t="n">
        <f aca="false">[1]428排序!E106</f>
        <v>22</v>
      </c>
      <c r="TE90" s="2" t="n">
        <f aca="false">[1]428排序!F106</f>
        <v>2</v>
      </c>
      <c r="TF90" s="2" t="n">
        <f aca="false">[1]428排序!G106</f>
        <v>1012</v>
      </c>
      <c r="TG90" s="2" t="n">
        <f aca="false">[1]428排序!H106</f>
        <v>2254</v>
      </c>
      <c r="TH90" s="2" t="n">
        <f aca="false">[1]428排序!I106</f>
        <v>64</v>
      </c>
      <c r="TI90" s="2" t="n">
        <f aca="false">[1]428排序!J106</f>
        <v>770</v>
      </c>
      <c r="TJ90" s="2" t="n">
        <f aca="false">[1]428排序!K106</f>
        <v>5</v>
      </c>
      <c r="TK90" s="2" t="n">
        <f aca="false">[1]428排序!L106</f>
        <v>0</v>
      </c>
      <c r="TL90" s="2" t="n">
        <f aca="false">[1]428排序!M106</f>
        <v>0</v>
      </c>
      <c r="TM90" s="2" t="n">
        <f aca="false">[1]428排序!C80</f>
        <v>2534</v>
      </c>
      <c r="TN90" s="2" t="n">
        <f aca="false">[1]428排序!D80</f>
        <v>17</v>
      </c>
      <c r="TO90" s="2" t="n">
        <f aca="false">[1]428排序!E80</f>
        <v>136</v>
      </c>
      <c r="TP90" s="2" t="n">
        <f aca="false">[1]428排序!F80</f>
        <v>2</v>
      </c>
      <c r="TQ90" s="2" t="n">
        <f aca="false">[1]428排序!G80</f>
        <v>577</v>
      </c>
      <c r="TR90" s="2" t="n">
        <f aca="false">[1]428排序!H80</f>
        <v>1821</v>
      </c>
      <c r="TS90" s="2" t="n">
        <f aca="false">[1]428排序!I80</f>
        <v>43</v>
      </c>
      <c r="TT90" s="2" t="n">
        <f aca="false">[1]428排序!J80</f>
        <v>243</v>
      </c>
      <c r="TU90" s="2" t="n">
        <f aca="false">[1]428排序!K80</f>
        <v>13</v>
      </c>
      <c r="TV90" s="2" t="n">
        <f aca="false">[1]428排序!L80</f>
        <v>66094</v>
      </c>
      <c r="TW90" s="2" t="n">
        <f aca="false">[1]428排序!M80</f>
        <v>6341</v>
      </c>
      <c r="TX90" s="2" t="n">
        <f aca="false">[1]428排序!C51</f>
        <v>822</v>
      </c>
      <c r="TY90" s="2" t="n">
        <f aca="false">[1]428排序!D51</f>
        <v>5</v>
      </c>
      <c r="TZ90" s="2" t="n">
        <f aca="false">[1]428排序!E51</f>
        <v>15</v>
      </c>
      <c r="UA90" s="2" t="n">
        <f aca="false">[1]428排序!F51</f>
        <v>1</v>
      </c>
      <c r="UB90" s="2" t="n">
        <f aca="false">[1]428排序!G51</f>
        <v>148</v>
      </c>
      <c r="UC90" s="2" t="n">
        <f aca="false">[1]428排序!H51</f>
        <v>659</v>
      </c>
      <c r="UD90" s="2" t="n">
        <f aca="false">[1]428排序!I51</f>
        <v>15</v>
      </c>
      <c r="UE90" s="2" t="n">
        <f aca="false">[1]428排序!J51</f>
        <v>681</v>
      </c>
      <c r="UF90" s="2" t="n">
        <f aca="false">[1]428排序!K51</f>
        <v>12</v>
      </c>
      <c r="UG90" s="2" t="n">
        <f aca="false">[1]428排序!L51</f>
        <v>50220</v>
      </c>
      <c r="UH90" s="2" t="n">
        <f aca="false">[1]428排序!M51</f>
        <v>41595</v>
      </c>
      <c r="UT90" s="2" t="n">
        <f aca="false">[1]428排序!C17</f>
        <v>5913</v>
      </c>
      <c r="UU90" s="2" t="n">
        <f aca="false">[1]428排序!D17</f>
        <v>497</v>
      </c>
      <c r="UV90" s="2" t="n">
        <f aca="false">[1]428排序!E17</f>
        <v>152</v>
      </c>
      <c r="UW90" s="2" t="n">
        <f aca="false">[1]428排序!F17</f>
        <v>7</v>
      </c>
      <c r="UX90" s="2" t="n">
        <f aca="false">[1]428排序!G17</f>
        <v>131</v>
      </c>
      <c r="UY90" s="2" t="n">
        <f aca="false">[1]428排序!H17</f>
        <v>5630</v>
      </c>
      <c r="UZ90" s="2" t="n">
        <f aca="false">[1]428排序!I17</f>
        <v>1</v>
      </c>
      <c r="VA90" s="2" t="n">
        <f aca="false">[1]428排序!J17</f>
        <v>36</v>
      </c>
      <c r="VB90" s="2" t="n">
        <f aca="false">[1]428排序!K17</f>
        <v>0.9</v>
      </c>
      <c r="VC90" s="2" t="n">
        <f aca="false">[1]428排序!L17</f>
        <v>50401</v>
      </c>
      <c r="VD90" s="2" t="n">
        <f aca="false">[1]428排序!M17</f>
        <v>306</v>
      </c>
      <c r="VE90" s="2" t="n">
        <f aca="false">[1]428排序!C2</f>
        <v>1703</v>
      </c>
      <c r="VF90" s="2" t="n">
        <f aca="false">[1]428排序!D2</f>
        <v>172</v>
      </c>
      <c r="VG90" s="2" t="n">
        <f aca="false">[1]428排序!E2</f>
        <v>57</v>
      </c>
      <c r="VH90" s="2" t="n">
        <f aca="false">[1]428排序!F2</f>
        <v>7</v>
      </c>
      <c r="VI90" s="2" t="n">
        <f aca="false">[1]428排序!G2</f>
        <v>220</v>
      </c>
      <c r="VJ90" s="2" t="n">
        <f aca="false">[1]428排序!H2</f>
        <v>1426</v>
      </c>
      <c r="VK90" s="2" t="n">
        <f aca="false">[1]428排序!I2</f>
        <v>7</v>
      </c>
      <c r="VL90" s="2" t="n">
        <f aca="false">[1]428排序!J2</f>
        <v>44</v>
      </c>
      <c r="VM90" s="2" t="n">
        <f aca="false">[1]428排序!K2</f>
        <v>1</v>
      </c>
      <c r="VN90" s="2" t="n">
        <f aca="false">[1]428排序!L2</f>
        <v>8694</v>
      </c>
      <c r="VO90" s="2" t="n">
        <f aca="false">[1]428排序!M2</f>
        <v>223</v>
      </c>
      <c r="VP90" s="2" t="n">
        <f aca="false">[1]428排序!C181</f>
        <v>588</v>
      </c>
      <c r="VQ90" s="2" t="n">
        <f aca="false">[1]428排序!D181</f>
        <v>65</v>
      </c>
      <c r="VR90" s="2" t="n">
        <f aca="false">[1]428排序!E181</f>
        <v>7</v>
      </c>
      <c r="VS90" s="2" t="n">
        <f aca="false">[1]428排序!F181</f>
        <v>0</v>
      </c>
      <c r="VT90" s="2" t="n">
        <f aca="false">[1]428排序!G181</f>
        <v>126</v>
      </c>
      <c r="VU90" s="2" t="n">
        <f aca="false">[1]428排序!H181</f>
        <v>455</v>
      </c>
      <c r="VV90" s="2" t="n">
        <f aca="false">[1]428排序!I181</f>
        <v>2</v>
      </c>
      <c r="VW90" s="2" t="n">
        <f aca="false">[1]428排序!J181</f>
        <v>27</v>
      </c>
      <c r="VX90" s="2" t="n">
        <f aca="false">[1]428排序!K181</f>
        <v>0.3</v>
      </c>
      <c r="VY90" s="2" t="n">
        <f aca="false">[1]428排序!L181</f>
        <v>15240</v>
      </c>
      <c r="VZ90" s="2" t="n">
        <f aca="false">[1]428排序!M181</f>
        <v>712</v>
      </c>
      <c r="WA90" s="2" t="n">
        <f aca="false">[1]428排序!C119</f>
        <v>226</v>
      </c>
      <c r="WB90" s="2" t="n">
        <f aca="false">[1]428排序!D119</f>
        <v>12</v>
      </c>
      <c r="WC90" s="2" t="n">
        <f aca="false">[1]428排序!E119</f>
        <v>0</v>
      </c>
      <c r="WD90" s="2" t="n">
        <f aca="false">[1]428排序!F119</f>
        <v>0</v>
      </c>
      <c r="WE90" s="2" t="n">
        <f aca="false">[1]428排序!G119</f>
        <v>17</v>
      </c>
      <c r="WF90" s="2" t="n">
        <f aca="false">[1]428排序!H119</f>
        <v>209</v>
      </c>
      <c r="WG90" s="2" t="n">
        <f aca="false">[1]428排序!I119</f>
        <v>2</v>
      </c>
      <c r="WH90" s="2" t="n">
        <f aca="false">[1]428排序!J119</f>
        <v>418</v>
      </c>
      <c r="WI90" s="2" t="n">
        <f aca="false">[1]428排序!K119</f>
        <v>0</v>
      </c>
      <c r="WJ90" s="2" t="n">
        <f aca="false">[1]428排序!L119</f>
        <v>5296</v>
      </c>
      <c r="WK90" s="2" t="n">
        <f aca="false">[1]428排序!M119</f>
        <v>9798</v>
      </c>
      <c r="WL90" s="2" t="n">
        <f aca="false">[1]428排序!C137</f>
        <v>52</v>
      </c>
      <c r="WM90" s="2" t="n">
        <f aca="false">[1]428排序!D137</f>
        <v>0</v>
      </c>
      <c r="WN90" s="2" t="n">
        <f aca="false">[1]428排序!E137</f>
        <v>0</v>
      </c>
      <c r="WO90" s="2" t="n">
        <f aca="false">[1]428排序!F137</f>
        <v>0</v>
      </c>
      <c r="WP90" s="2" t="n">
        <f aca="false">[1]428排序!G137</f>
        <v>16</v>
      </c>
      <c r="WQ90" s="2" t="n">
        <f aca="false">[1]428排序!H137</f>
        <v>36</v>
      </c>
      <c r="WR90" s="2" t="n">
        <f aca="false">[1]428排序!I137</f>
        <v>0</v>
      </c>
      <c r="WS90" s="2" t="n">
        <f aca="false">[1]428排序!J137</f>
        <v>2</v>
      </c>
      <c r="WT90" s="2" t="n">
        <f aca="false">[1]428排序!K137</f>
        <v>0</v>
      </c>
      <c r="WU90" s="2" t="n">
        <f aca="false">[1]428排序!L137</f>
        <v>51367</v>
      </c>
      <c r="WV90" s="2" t="n">
        <f aca="false">[1]428排序!M137</f>
        <v>1763</v>
      </c>
      <c r="WW90" s="2" t="n">
        <f aca="false">[1]428排序!C24</f>
        <v>7</v>
      </c>
      <c r="WX90" s="2" t="n">
        <f aca="false">[1]428排序!D24</f>
        <v>0</v>
      </c>
      <c r="WY90" s="2" t="n">
        <f aca="false">[1]428排序!E24</f>
        <v>0</v>
      </c>
      <c r="WZ90" s="2" t="n">
        <f aca="false">[1]428排序!F24</f>
        <v>0</v>
      </c>
      <c r="XA90" s="2" t="n">
        <f aca="false">[1]428排序!G24</f>
        <v>4</v>
      </c>
      <c r="XB90" s="2" t="n">
        <f aca="false">[1]428排序!H24</f>
        <v>3</v>
      </c>
      <c r="XC90" s="2" t="n">
        <f aca="false">[1]428排序!I24</f>
        <v>0</v>
      </c>
      <c r="XD90" s="2" t="n">
        <f aca="false">[1]428排序!J24</f>
        <v>9</v>
      </c>
      <c r="XE90" s="2" t="n">
        <f aca="false">[1]428排序!K24</f>
        <v>0</v>
      </c>
      <c r="XF90" s="2" t="n">
        <f aca="false">[1]428排序!L24</f>
        <v>9829</v>
      </c>
      <c r="XG90" s="2" t="n">
        <f aca="false">[1]428排序!M24</f>
        <v>12738</v>
      </c>
      <c r="XH90" s="2" t="n">
        <f aca="false">[1]428排序!C104</f>
        <v>2835</v>
      </c>
      <c r="XI90" s="2" t="n">
        <f aca="false">[1]428排序!D104</f>
        <v>142</v>
      </c>
      <c r="XJ90" s="2" t="n">
        <f aca="false">[1]428排序!E104</f>
        <v>25</v>
      </c>
      <c r="XK90" s="2" t="n">
        <f aca="false">[1]428排序!F104</f>
        <v>0</v>
      </c>
      <c r="XL90" s="2" t="n">
        <f aca="false">[1]428排序!G104</f>
        <v>720</v>
      </c>
      <c r="XM90" s="2" t="n">
        <f aca="false">[1]428排序!H104</f>
        <v>2090</v>
      </c>
      <c r="XN90" s="2" t="n">
        <f aca="false">[1]428排序!I104</f>
        <v>35</v>
      </c>
      <c r="XO90" s="2" t="n">
        <f aca="false">[1]428排序!J104</f>
        <v>151</v>
      </c>
      <c r="XP90" s="2" t="n">
        <f aca="false">[1]428排序!K104</f>
        <v>1</v>
      </c>
      <c r="XQ90" s="2" t="n">
        <f aca="false">[1]428排序!L104</f>
        <v>205560</v>
      </c>
      <c r="XR90" s="2" t="n">
        <f aca="false">[1]428排序!M104</f>
        <v>10948</v>
      </c>
      <c r="XS90" s="2" t="n">
        <f aca="false">[1]428排序!C203</f>
        <v>1904</v>
      </c>
      <c r="XT90" s="2" t="n">
        <f aca="false">[1]428排序!D203</f>
        <v>35</v>
      </c>
      <c r="XU90" s="2" t="n">
        <f aca="false">[1]428排序!E203</f>
        <v>8</v>
      </c>
      <c r="XV90" s="2" t="n">
        <f aca="false">[1]428排序!F203</f>
        <v>0</v>
      </c>
      <c r="XW90" s="2" t="n">
        <f aca="false">[1]428排序!G203</f>
        <v>892</v>
      </c>
      <c r="XX90" s="2" t="n">
        <f aca="false">[1]428排序!H203</f>
        <v>1004</v>
      </c>
      <c r="XY90" s="2" t="n">
        <f aca="false">[1]428排序!I203</f>
        <v>8</v>
      </c>
      <c r="XZ90" s="2" t="n">
        <f aca="false">[1]428排序!J203</f>
        <v>57</v>
      </c>
      <c r="YA90" s="2" t="n">
        <f aca="false">[1]428排序!K203</f>
        <v>0.2</v>
      </c>
      <c r="YB90" s="2" t="n">
        <f aca="false">[1]428排序!L203</f>
        <v>242536</v>
      </c>
      <c r="YC90" s="2" t="n">
        <f aca="false">[1]428排序!M203</f>
        <v>7247</v>
      </c>
      <c r="YZ90" s="2" t="n">
        <f aca="false">[1]428排序!C107</f>
        <v>695</v>
      </c>
      <c r="ZA90" s="2" t="n">
        <f aca="false">[1]428排序!D107</f>
        <v>13</v>
      </c>
      <c r="ZB90" s="2" t="n">
        <f aca="false">[1]428排序!E107</f>
        <v>8</v>
      </c>
      <c r="ZC90" s="2" t="n">
        <f aca="false">[1]428排序!F107</f>
        <v>0</v>
      </c>
      <c r="ZD90" s="2" t="n">
        <f aca="false">[1]428排序!G107</f>
        <v>395</v>
      </c>
      <c r="ZE90" s="2" t="n">
        <f aca="false">[1]428排序!H107</f>
        <v>292</v>
      </c>
      <c r="ZF90" s="2" t="n">
        <f aca="false">[1]428排序!I107</f>
        <v>13</v>
      </c>
      <c r="ZG90" s="2" t="n">
        <f aca="false">[1]428排序!J107</f>
        <v>107</v>
      </c>
      <c r="ZH90" s="2" t="n">
        <f aca="false">[1]428排序!K107</f>
        <v>1</v>
      </c>
      <c r="ZI90" s="2" t="n">
        <f aca="false">[1]428排序!L107</f>
        <v>45627</v>
      </c>
      <c r="ZJ90" s="2" t="n">
        <f aca="false">[1]428排序!M107</f>
        <v>6994</v>
      </c>
      <c r="ZK90" s="2" t="n">
        <f aca="false">[1]428排序!C200</f>
        <v>9009</v>
      </c>
      <c r="ZL90" s="2" t="n">
        <f aca="false">[1]428排序!D200</f>
        <v>392</v>
      </c>
      <c r="ZM90" s="2" t="n">
        <f aca="false">[1]428排序!E200</f>
        <v>220</v>
      </c>
      <c r="ZN90" s="2" t="n">
        <f aca="false">[1]428排序!F200</f>
        <v>11</v>
      </c>
      <c r="ZO90" s="2" t="n">
        <f aca="false">[1]428排序!G200</f>
        <v>864</v>
      </c>
      <c r="ZP90" s="2" t="n">
        <f aca="false">[1]428排序!H200</f>
        <v>7925</v>
      </c>
      <c r="ZQ90" s="2" t="n">
        <f aca="false">[1]428排序!I200</f>
        <v>110</v>
      </c>
      <c r="ZR90" s="2" t="n">
        <f aca="false">[1]428排序!J200</f>
        <v>206</v>
      </c>
      <c r="ZS90" s="2" t="n">
        <f aca="false">[1]428排序!K200</f>
        <v>5</v>
      </c>
      <c r="ZT90" s="2" t="n">
        <f aca="false">[1]428排序!L200</f>
        <v>93519</v>
      </c>
      <c r="ZU90" s="2" t="n">
        <f aca="false">[1]428排序!M200</f>
        <v>2138</v>
      </c>
      <c r="ZV90" s="2" t="n">
        <f aca="false">[1]428排序!C19</f>
        <v>11289</v>
      </c>
      <c r="ZW90" s="2" t="n">
        <f aca="false">[1]428排序!D19</f>
        <v>826</v>
      </c>
      <c r="ZX90" s="2" t="n">
        <f aca="false">[1]428排序!E19</f>
        <v>75</v>
      </c>
      <c r="ZY90" s="2" t="n">
        <f aca="false">[1]428排序!F19</f>
        <v>3</v>
      </c>
      <c r="ZZ90" s="2" t="n">
        <f aca="false">[1]428排序!G19</f>
        <v>1740</v>
      </c>
      <c r="AAA90" s="2" t="n">
        <f aca="false">[1]428排序!H19</f>
        <v>9474</v>
      </c>
      <c r="AAB90" s="2" t="n">
        <f aca="false">[1]428排序!I19</f>
        <v>92</v>
      </c>
      <c r="AAC90" s="2" t="n">
        <f aca="false">[1]428排序!J19</f>
        <v>1195</v>
      </c>
      <c r="AAD90" s="2" t="n">
        <f aca="false">[1]428排序!K19</f>
        <v>8</v>
      </c>
      <c r="AAE90" s="2" t="n">
        <f aca="false">[1]428排序!L19</f>
        <v>153845</v>
      </c>
      <c r="AAF90" s="2" t="n">
        <f aca="false">[1]428排序!M19</f>
        <v>16281</v>
      </c>
      <c r="AAG90" s="2" t="n">
        <f aca="false">[1]428排序!C76</f>
        <v>497</v>
      </c>
      <c r="AAH90" s="2" t="n">
        <f aca="false">[1]428排序!D76</f>
        <v>11</v>
      </c>
      <c r="AAI90" s="2" t="n">
        <f aca="false">[1]428排序!E76</f>
        <v>6</v>
      </c>
      <c r="AAJ90" s="2" t="n">
        <f aca="false">[1]428排序!F76</f>
        <v>0</v>
      </c>
      <c r="AAK90" s="2" t="n">
        <f aca="false">[1]428排序!G76</f>
        <v>156</v>
      </c>
      <c r="AAL90" s="2" t="n">
        <f aca="false">[1]428排序!H76</f>
        <v>335</v>
      </c>
      <c r="AAM90" s="2" t="n">
        <f aca="false">[1]428排序!I76</f>
        <v>6</v>
      </c>
      <c r="AAN90" s="2" t="n">
        <f aca="false">[1]428排序!J76</f>
        <v>125</v>
      </c>
      <c r="AAO90" s="2" t="n">
        <f aca="false">[1]428排序!K76</f>
        <v>2</v>
      </c>
      <c r="AAP90" s="2" t="n">
        <f aca="false">[1]428排序!L76</f>
        <v>11504</v>
      </c>
      <c r="AAQ90" s="2" t="n">
        <f aca="false">[1]428排序!M76</f>
        <v>2884</v>
      </c>
      <c r="AAR90" s="2" t="n">
        <f aca="false">[1]428排序!C14</f>
        <v>1678</v>
      </c>
      <c r="AAS90" s="2" t="n">
        <f aca="false">[1]428排序!D14</f>
        <v>33</v>
      </c>
      <c r="AAT90" s="2" t="n">
        <f aca="false">[1]428排序!E14</f>
        <v>22</v>
      </c>
      <c r="AAU90" s="2" t="n">
        <f aca="false">[1]428排序!F14</f>
        <v>1</v>
      </c>
      <c r="AAV90" s="2" t="n">
        <f aca="false">[1]428排序!G14</f>
        <v>1162</v>
      </c>
      <c r="AAW90" s="2" t="n">
        <f aca="false">[1]428排序!H14</f>
        <v>494</v>
      </c>
      <c r="AAX90" s="2" t="n">
        <f aca="false">[1]428排序!I14</f>
        <v>15</v>
      </c>
      <c r="AAY90" s="2" t="n">
        <f aca="false">[1]428排序!J14</f>
        <v>165</v>
      </c>
      <c r="AAZ90" s="2" t="n">
        <f aca="false">[1]428排序!K14</f>
        <v>2</v>
      </c>
      <c r="ABA90" s="2" t="n">
        <f aca="false">[1]428排序!L14</f>
        <v>128807</v>
      </c>
      <c r="ABB90" s="2" t="n">
        <f aca="false">[1]428排序!M14</f>
        <v>12704</v>
      </c>
      <c r="ABC90" s="2" t="n">
        <f aca="false">[1]428排序!C10</f>
        <v>1808</v>
      </c>
      <c r="ABD90" s="2" t="n">
        <f aca="false">[1]428排序!D10</f>
        <v>62</v>
      </c>
      <c r="ABE90" s="2" t="n">
        <f aca="false">[1]428排序!E10</f>
        <v>29</v>
      </c>
      <c r="ABF90" s="2" t="n">
        <f aca="false">[1]428排序!F10</f>
        <v>1</v>
      </c>
      <c r="ABG90" s="2" t="n">
        <f aca="false">[1]428排序!G10</f>
        <v>848</v>
      </c>
      <c r="ABH90" s="2" t="n">
        <f aca="false">[1]428排序!H10</f>
        <v>931</v>
      </c>
      <c r="ABI90" s="2" t="n">
        <f aca="false">[1]428排序!I10</f>
        <v>10</v>
      </c>
      <c r="ABJ90" s="2" t="n">
        <f aca="false">[1]428排序!J10</f>
        <v>610</v>
      </c>
      <c r="ABK90" s="2" t="n">
        <f aca="false">[1]428排序!K10</f>
        <v>10</v>
      </c>
      <c r="ABL90" s="2" t="n">
        <f aca="false">[1]428排序!L10</f>
        <v>18547</v>
      </c>
      <c r="ABM90" s="2" t="n">
        <f aca="false">[1]428排序!M10</f>
        <v>6259</v>
      </c>
      <c r="ABN90" s="2" t="n">
        <f aca="false">[1]428排序!C127</f>
        <v>3481</v>
      </c>
      <c r="ABO90" s="2" t="n">
        <f aca="false">[1]428排序!D127</f>
        <v>73</v>
      </c>
      <c r="ABP90" s="2" t="n">
        <f aca="false">[1]428排序!E127</f>
        <v>102</v>
      </c>
      <c r="ABQ90" s="2" t="n">
        <f aca="false">[1]428排序!F127</f>
        <v>6</v>
      </c>
      <c r="ABR90" s="2" t="n">
        <f aca="false">[1]428排序!G127</f>
        <v>925</v>
      </c>
      <c r="ABS90" s="2" t="n">
        <f aca="false">[1]428排序!H127</f>
        <v>2454</v>
      </c>
      <c r="ABT90" s="2" t="n">
        <f aca="false">[1]428排序!I127</f>
        <v>212</v>
      </c>
      <c r="ABU90" s="2" t="n">
        <f aca="false">[1]428排序!J127</f>
        <v>863</v>
      </c>
      <c r="ABV90" s="2" t="n">
        <f aca="false">[1]428排序!K127</f>
        <v>25</v>
      </c>
      <c r="ABW90" s="2" t="n">
        <f aca="false">[1]428排序!L127</f>
        <v>11763</v>
      </c>
      <c r="ABX90" s="2" t="n">
        <f aca="false">[1]428排序!M127</f>
        <v>2916</v>
      </c>
      <c r="ABY90" s="2" t="n">
        <f aca="false">[1]428排序!C114</f>
        <v>1449</v>
      </c>
      <c r="ABZ90" s="2" t="n">
        <f aca="false">[1]428排序!D114</f>
        <v>11</v>
      </c>
      <c r="ACA90" s="2" t="n">
        <f aca="false">[1]428排序!E114</f>
        <v>41</v>
      </c>
      <c r="ACB90" s="2" t="n">
        <f aca="false">[1]428排序!F114</f>
        <v>0</v>
      </c>
      <c r="ACC90" s="2" t="n">
        <f aca="false">[1]428排序!G114</f>
        <v>474</v>
      </c>
      <c r="ACD90" s="2" t="n">
        <f aca="false">[1]428排序!H114</f>
        <v>934</v>
      </c>
      <c r="ACE90" s="2" t="n">
        <f aca="false">[1]428排序!I114</f>
        <v>17</v>
      </c>
      <c r="ACF90" s="2" t="n">
        <f aca="false">[1]428排序!J114</f>
        <v>532</v>
      </c>
      <c r="ACG90" s="2" t="n">
        <f aca="false">[1]428排序!K114</f>
        <v>15</v>
      </c>
      <c r="ACH90" s="2" t="n">
        <f aca="false">[1]428排序!L114</f>
        <v>106775</v>
      </c>
      <c r="ACI90" s="2" t="n">
        <f aca="false">[1]428排序!M114</f>
        <v>39223</v>
      </c>
      <c r="ACJ90" s="2" t="n">
        <f aca="false">[1]428排序!C64</f>
        <v>1647</v>
      </c>
      <c r="ACK90" s="2" t="n">
        <f aca="false">[1]428排序!D64</f>
        <v>4</v>
      </c>
      <c r="ACL90" s="2" t="n">
        <f aca="false">[1]428排序!E64</f>
        <v>50</v>
      </c>
      <c r="ACM90" s="2" t="n">
        <f aca="false">[1]428排序!F64</f>
        <v>1</v>
      </c>
      <c r="ACN90" s="2" t="n">
        <f aca="false">[1]428排序!G64</f>
        <v>233</v>
      </c>
      <c r="ACO90" s="2" t="n">
        <f aca="false">[1]428排序!H64</f>
        <v>1364</v>
      </c>
      <c r="ACP90" s="2" t="n">
        <f aca="false">[1]428排序!I64</f>
        <v>7</v>
      </c>
      <c r="ACQ90" s="2" t="n">
        <f aca="false">[1]428排序!J64</f>
        <v>1242</v>
      </c>
      <c r="ACR90" s="2" t="n">
        <f aca="false">[1]428排序!K64</f>
        <v>38</v>
      </c>
      <c r="ACS90" s="2" t="n">
        <f aca="false">[1]428排序!L64</f>
        <v>48406</v>
      </c>
      <c r="ACT90" s="2" t="n">
        <f aca="false">[1]428排序!M64</f>
        <v>36491</v>
      </c>
      <c r="ACU90" s="2" t="n">
        <f aca="false">[1]428排序!C109</f>
        <v>818</v>
      </c>
      <c r="ACV90" s="2" t="n">
        <f aca="false">[1]428排序!D109</f>
        <v>6</v>
      </c>
      <c r="ACW90" s="2" t="n">
        <f aca="false">[1]428排序!E109</f>
        <v>13</v>
      </c>
      <c r="ACX90" s="2" t="n">
        <f aca="false">[1]428排序!F109</f>
        <v>1</v>
      </c>
      <c r="ACY90" s="2" t="n">
        <f aca="false">[1]428排序!G109</f>
        <v>267</v>
      </c>
      <c r="ACZ90" s="2" t="n">
        <f aca="false">[1]428排序!H109</f>
        <v>538</v>
      </c>
      <c r="ADA90" s="2" t="n">
        <f aca="false">[1]428排序!I109</f>
        <v>5</v>
      </c>
      <c r="ADB90" s="2" t="n">
        <f aca="false">[1]428排序!J109</f>
        <v>434</v>
      </c>
      <c r="ADC90" s="2" t="n">
        <f aca="false">[1]428排序!K109</f>
        <v>7</v>
      </c>
      <c r="ADD90" s="2" t="n">
        <f aca="false">[1]428排序!L109</f>
        <v>49235</v>
      </c>
      <c r="ADE90" s="2" t="n">
        <f aca="false">[1]428排序!M109</f>
        <v>26103</v>
      </c>
      <c r="ADF90" s="2" t="n">
        <f aca="false">[1]428排序!C52</f>
        <v>7431</v>
      </c>
      <c r="ADG90" s="2" t="n">
        <f aca="false">[1]428排序!D52</f>
        <v>44</v>
      </c>
      <c r="ADH90" s="2" t="n">
        <f aca="false">[1]428排序!E52</f>
        <v>222</v>
      </c>
      <c r="ADI90" s="2" t="n">
        <f aca="false">[1]428排序!F52</f>
        <v>2</v>
      </c>
      <c r="ADJ90" s="2" t="n">
        <f aca="false">[1]428排序!G52</f>
        <v>2826</v>
      </c>
      <c r="ADK90" s="2" t="n">
        <f aca="false">[1]428排序!H52</f>
        <v>4383</v>
      </c>
      <c r="ADL90" s="2" t="n">
        <f aca="false">[1]428排序!I52</f>
        <v>73</v>
      </c>
      <c r="ADM90" s="2" t="n">
        <f aca="false">[1]428排序!J52</f>
        <v>694</v>
      </c>
      <c r="ADN90" s="2" t="n">
        <f aca="false">[1]428排序!K52</f>
        <v>21</v>
      </c>
      <c r="ADO90" s="2" t="n">
        <f aca="false">[1]428排序!L52</f>
        <v>218474</v>
      </c>
      <c r="ADP90" s="2" t="n">
        <f aca="false">[1]428排序!M52</f>
        <v>20401</v>
      </c>
      <c r="ADQ90" s="2" t="n">
        <f aca="false">[1]428排序!C175</f>
        <v>1381</v>
      </c>
      <c r="ADR90" s="2" t="n">
        <f aca="false">[1]428排序!D175</f>
        <v>2</v>
      </c>
      <c r="ADS90" s="2" t="n">
        <f aca="false">[1]428排序!E175</f>
        <v>18</v>
      </c>
      <c r="ADT90" s="2" t="n">
        <f aca="false">[1]428排序!F175</f>
        <v>0</v>
      </c>
      <c r="ADU90" s="2" t="n">
        <f aca="false">[1]428排序!G175</f>
        <v>403</v>
      </c>
      <c r="ADV90" s="2" t="n">
        <f aca="false">[1]428排序!H175</f>
        <v>960</v>
      </c>
      <c r="ADW90" s="2" t="n">
        <f aca="false">[1]428排序!I175</f>
        <v>7</v>
      </c>
      <c r="ADX90" s="2" t="n">
        <f aca="false">[1]428排序!J175</f>
        <v>253</v>
      </c>
      <c r="ADY90" s="2" t="n">
        <f aca="false">[1]428排序!K175</f>
        <v>3</v>
      </c>
      <c r="ADZ90" s="2" t="n">
        <f aca="false">[1]428排序!L175</f>
        <v>74099</v>
      </c>
      <c r="AEA90" s="2" t="n">
        <f aca="false">[1]428排序!M175</f>
        <v>13572</v>
      </c>
      <c r="AEB90" s="2" t="n">
        <f aca="false">[1]428排序!C90</f>
        <v>2583</v>
      </c>
      <c r="AEC90" s="2" t="n">
        <f aca="false">[1]428排序!D90</f>
        <v>83</v>
      </c>
      <c r="AED90" s="2" t="n">
        <f aca="false">[1]428排序!E90</f>
        <v>280</v>
      </c>
      <c r="AEE90" s="2" t="n">
        <f aca="false">[1]428排序!F90</f>
        <v>8</v>
      </c>
      <c r="AEF90" s="2" t="n">
        <f aca="false">[1]428排序!G90</f>
        <v>498</v>
      </c>
      <c r="AEG90" s="2" t="n">
        <f aca="false">[1]428排序!H90</f>
        <v>1805</v>
      </c>
      <c r="AEH90" s="2" t="n">
        <f aca="false">[1]428排序!I90</f>
        <v>61</v>
      </c>
      <c r="AEI90" s="2" t="n">
        <f aca="false">[1]428排序!J90</f>
        <v>267</v>
      </c>
      <c r="AEJ90" s="2" t="n">
        <f aca="false">[1]428排序!K90</f>
        <v>29</v>
      </c>
      <c r="AEK90" s="2" t="n">
        <f aca="false">[1]428排序!L90</f>
        <v>65625</v>
      </c>
      <c r="AEL90" s="2" t="n">
        <f aca="false">[1]428排序!M90</f>
        <v>6793</v>
      </c>
      <c r="AEM90" s="2" t="n">
        <f aca="false">[1]428排序!C176</f>
        <v>1402</v>
      </c>
      <c r="AEN90" s="2" t="n">
        <f aca="false">[1]428排序!D176</f>
        <v>6</v>
      </c>
      <c r="AEO90" s="2" t="n">
        <f aca="false">[1]428排序!E176</f>
        <v>83</v>
      </c>
      <c r="AEP90" s="2" t="n">
        <f aca="false">[1]428排序!F176</f>
        <v>1</v>
      </c>
      <c r="AEQ90" s="2" t="n">
        <f aca="false">[1]428排序!G176</f>
        <v>221</v>
      </c>
      <c r="AER90" s="2" t="n">
        <f aca="false">[1]428排序!H176</f>
        <v>1098</v>
      </c>
      <c r="AES90" s="2" t="n">
        <f aca="false">[1]428排序!I176</f>
        <v>22</v>
      </c>
      <c r="AET90" s="2" t="n">
        <f aca="false">[1]428排序!J176</f>
        <v>674</v>
      </c>
      <c r="AEU90" s="2" t="n">
        <f aca="false">[1]428排序!K176</f>
        <v>40</v>
      </c>
      <c r="AEV90" s="2" t="n">
        <f aca="false">[1]428排序!L176</f>
        <v>49607</v>
      </c>
      <c r="AEW90" s="2" t="n">
        <f aca="false">[1]428排序!M176</f>
        <v>23862</v>
      </c>
      <c r="AEX90" s="2" t="n">
        <f aca="false">[1]428排序!C48</f>
        <v>2039</v>
      </c>
      <c r="AEY90" s="2" t="n">
        <f aca="false">[1]428排序!D48</f>
        <v>9</v>
      </c>
      <c r="AEZ90" s="2" t="n">
        <f aca="false">[1]428排序!E48</f>
        <v>59</v>
      </c>
      <c r="AFA90" s="2" t="n">
        <f aca="false">[1]428排序!F48</f>
        <v>4</v>
      </c>
      <c r="AFB90" s="2" t="n">
        <f aca="false">[1]428排序!G48</f>
        <v>1166</v>
      </c>
      <c r="AFC90" s="2" t="n">
        <f aca="false">[1]428排序!H48</f>
        <v>814</v>
      </c>
      <c r="AFD90" s="2" t="n">
        <f aca="false">[1]428排序!I48</f>
        <v>21</v>
      </c>
      <c r="AFE90" s="2" t="n">
        <f aca="false">[1]428排序!J48</f>
        <v>497</v>
      </c>
      <c r="AFF90" s="2" t="n">
        <f aca="false">[1]428排序!K48</f>
        <v>14</v>
      </c>
      <c r="AFG90" s="2" t="n">
        <f aca="false">[1]428排序!L48</f>
        <v>32817</v>
      </c>
      <c r="AFH90" s="2" t="n">
        <f aca="false">[1]428排序!M48</f>
        <v>7994</v>
      </c>
      <c r="AFI90" s="2" t="n">
        <f aca="false">[1]428排序!C26</f>
        <v>1565</v>
      </c>
      <c r="AFJ90" s="2" t="n">
        <f aca="false">[1]428排序!D26</f>
        <v>49</v>
      </c>
      <c r="AFK90" s="2" t="n">
        <f aca="false">[1]428排序!E26</f>
        <v>60</v>
      </c>
      <c r="AFL90" s="2" t="n">
        <f aca="false">[1]428排序!F26</f>
        <v>1</v>
      </c>
      <c r="AFM90" s="2" t="n">
        <f aca="false">[1]428排序!G26</f>
        <v>659</v>
      </c>
      <c r="AFN90" s="2" t="n">
        <f aca="false">[1]428排序!H26</f>
        <v>846</v>
      </c>
      <c r="AFO90" s="2" t="n">
        <f aca="false">[1]428排序!I26</f>
        <v>4</v>
      </c>
      <c r="AFP90" s="2" t="n">
        <f aca="false">[1]428排序!J26</f>
        <v>477</v>
      </c>
      <c r="AFQ90" s="2" t="n">
        <f aca="false">[1]428排序!K26</f>
        <v>18</v>
      </c>
      <c r="AFR90" s="2" t="n">
        <f aca="false">[1]428排序!L26</f>
        <v>26822</v>
      </c>
      <c r="AFS90" s="2" t="n">
        <f aca="false">[1]428排序!M26</f>
        <v>8175</v>
      </c>
      <c r="AFT90" s="2" t="n">
        <f aca="false">[1]428排序!C130</f>
        <v>321</v>
      </c>
      <c r="AFU90" s="2" t="n">
        <f aca="false">[1]428排序!D130</f>
        <v>0</v>
      </c>
      <c r="AFV90" s="2" t="n">
        <f aca="false">[1]428排序!E130</f>
        <v>7</v>
      </c>
      <c r="AFW90" s="2" t="n">
        <f aca="false">[1]428排序!F130</f>
        <v>0</v>
      </c>
      <c r="AFX90" s="2" t="n">
        <f aca="false">[1]428排序!G130</f>
        <v>189</v>
      </c>
      <c r="AFY90" s="2" t="n">
        <f aca="false">[1]428排序!H130</f>
        <v>125</v>
      </c>
      <c r="AFZ90" s="2" t="n">
        <f aca="false">[1]428排序!I130</f>
        <v>7</v>
      </c>
      <c r="AGA90" s="2" t="n">
        <f aca="false">[1]428排序!J130</f>
        <v>511</v>
      </c>
      <c r="AGB90" s="2" t="n">
        <f aca="false">[1]428排序!K130</f>
        <v>11</v>
      </c>
      <c r="AGC90" s="2" t="n">
        <f aca="false">[1]428排序!L130</f>
        <v>5085</v>
      </c>
      <c r="AGD90" s="2" t="n">
        <f aca="false">[1]428排序!M130</f>
        <v>8096</v>
      </c>
      <c r="AGE90" s="2" t="n">
        <f aca="false">[1]428排序!C170</f>
        <v>8275</v>
      </c>
      <c r="AGF90" s="2" t="n">
        <f aca="false">[1]428排序!D170</f>
        <v>233</v>
      </c>
      <c r="AGG90" s="2" t="n">
        <f aca="false">[1]428排序!E170</f>
        <v>162</v>
      </c>
      <c r="AGH90" s="2" t="n">
        <f aca="false">[1]428排序!F170</f>
        <v>6</v>
      </c>
      <c r="AGI90" s="2" t="n">
        <f aca="false">[1]428排序!G170</f>
        <v>1209</v>
      </c>
      <c r="AGJ90" s="2" t="n">
        <f aca="false">[1]428排序!H170</f>
        <v>6904</v>
      </c>
      <c r="AGK90" s="2" t="n">
        <f aca="false">[1]428排序!I170</f>
        <v>85</v>
      </c>
      <c r="AGL90" s="2" t="n">
        <f aca="false">[1]428排序!J170</f>
        <v>947</v>
      </c>
      <c r="AGM90" s="2" t="n">
        <f aca="false">[1]428排序!K170</f>
        <v>19</v>
      </c>
      <c r="AGN90" s="2" t="n">
        <f aca="false">[1]428排序!L170</f>
        <v>67917</v>
      </c>
      <c r="AGO90" s="2" t="n">
        <f aca="false">[1]428排序!M170</f>
        <v>7773</v>
      </c>
      <c r="AGP90" s="2" t="n">
        <f aca="false">[1]428排序!C158</f>
        <v>11339</v>
      </c>
      <c r="AGQ90" s="2" t="n">
        <f aca="false">[1]428排序!D158</f>
        <v>303</v>
      </c>
      <c r="AGR90" s="2" t="n">
        <f aca="false">[1]428排序!E158</f>
        <v>641</v>
      </c>
      <c r="AGS90" s="2" t="n">
        <f aca="false">[1]428排序!F158</f>
        <v>22</v>
      </c>
      <c r="AGT90" s="2" t="n">
        <f aca="false">[1]428排序!G158</f>
        <v>3141</v>
      </c>
      <c r="AGU90" s="2" t="n">
        <f aca="false">[1]428排序!H158</f>
        <v>7557</v>
      </c>
      <c r="AGV90" s="2" t="n">
        <f aca="false">[1]428排序!I158</f>
        <v>227</v>
      </c>
      <c r="AGW90" s="2" t="n">
        <f aca="false">[1]428排序!J158</f>
        <v>589</v>
      </c>
      <c r="AGX90" s="2" t="n">
        <f aca="false">[1]428排序!K158</f>
        <v>33</v>
      </c>
      <c r="AGY90" s="2" t="n">
        <f aca="false">[1]428排序!L158</f>
        <v>143834</v>
      </c>
      <c r="AGZ90" s="2" t="n">
        <f aca="false">[1]428排序!M158</f>
        <v>7477</v>
      </c>
      <c r="AHA90" s="2" t="n">
        <f aca="false">[1]428排序!C31</f>
        <v>1363</v>
      </c>
      <c r="AHB90" s="2" t="n">
        <f aca="false">[1]428排序!D31</f>
        <v>63</v>
      </c>
      <c r="AHC90" s="2" t="n">
        <f aca="false">[1]428排序!E31</f>
        <v>58</v>
      </c>
      <c r="AHD90" s="2" t="n">
        <f aca="false">[1]428排序!F31</f>
        <v>2</v>
      </c>
      <c r="AHE90" s="2" t="n">
        <f aca="false">[1]428排序!G31</f>
        <v>206</v>
      </c>
      <c r="AHF90" s="2" t="n">
        <f aca="false">[1]428排序!H31</f>
        <v>1099</v>
      </c>
      <c r="AHG90" s="2" t="n">
        <f aca="false">[1]428排序!I31</f>
        <v>41</v>
      </c>
      <c r="AHH90" s="2" t="n">
        <f aca="false">[1]428排序!J31</f>
        <v>196</v>
      </c>
      <c r="AHI90" s="2" t="n">
        <f aca="false">[1]428排序!K31</f>
        <v>8</v>
      </c>
      <c r="AHJ90" s="2" t="n">
        <f aca="false">[1]428排序!L31</f>
        <v>27000</v>
      </c>
      <c r="AHK90" s="2" t="n">
        <f aca="false">[1]428排序!M31</f>
        <v>3886</v>
      </c>
      <c r="AHL90" s="2" t="n">
        <f aca="false">[1]428排序!C144</f>
        <v>1399</v>
      </c>
      <c r="AHM90" s="2" t="n">
        <f aca="false">[1]428排序!D144</f>
        <v>13</v>
      </c>
      <c r="AHN90" s="2" t="n">
        <f aca="false">[1]428排序!E144</f>
        <v>65</v>
      </c>
      <c r="AHO90" s="2" t="n">
        <f aca="false">[1]428排序!F144</f>
        <v>4</v>
      </c>
      <c r="AHP90" s="2" t="n">
        <f aca="false">[1]428排序!G144</f>
        <v>553</v>
      </c>
      <c r="AHQ90" s="2" t="n">
        <f aca="false">[1]428排序!H144</f>
        <v>781</v>
      </c>
      <c r="AHR90" s="2" t="n">
        <f aca="false">[1]428排序!I144</f>
        <v>13</v>
      </c>
      <c r="AHS90" s="2" t="n">
        <f aca="false">[1]428排序!J144</f>
        <v>672</v>
      </c>
      <c r="AHT90" s="2" t="n">
        <f aca="false">[1]428排序!K144</f>
        <v>31</v>
      </c>
      <c r="AHU90" s="2" t="n">
        <f aca="false">[1]428排序!L144</f>
        <v>15120</v>
      </c>
      <c r="AHV90" s="2" t="n">
        <f aca="false">[1]428排序!M144</f>
        <v>7257</v>
      </c>
      <c r="AHW90" s="2" t="n">
        <f aca="false">[1]428排序!C3</f>
        <v>736</v>
      </c>
      <c r="AHX90" s="2" t="n">
        <f aca="false">[1]428排序!D3</f>
        <v>10</v>
      </c>
      <c r="AHY90" s="2" t="n">
        <f aca="false">[1]428排序!E3</f>
        <v>28</v>
      </c>
      <c r="AHZ90" s="2" t="n">
        <f aca="false">[1]428排序!F3</f>
        <v>0</v>
      </c>
      <c r="AIA90" s="2" t="n">
        <f aca="false">[1]428排序!G3</f>
        <v>422</v>
      </c>
      <c r="AIB90" s="2" t="n">
        <f aca="false">[1]428排序!H3</f>
        <v>286</v>
      </c>
      <c r="AIC90" s="2" t="n">
        <f aca="false">[1]428排序!I3</f>
        <v>4</v>
      </c>
      <c r="AID90" s="2" t="n">
        <f aca="false">[1]428排序!J3</f>
        <v>256</v>
      </c>
      <c r="AIE90" s="2" t="n">
        <f aca="false">[1]428排序!K3</f>
        <v>10</v>
      </c>
      <c r="AIF90" s="2" t="n">
        <f aca="false">[1]428排序!L3</f>
        <v>7491</v>
      </c>
      <c r="AIG90" s="2" t="n">
        <f aca="false">[1]428排序!M3</f>
        <v>2603</v>
      </c>
      <c r="AIH90" s="2" t="n">
        <f aca="false">[1]428排序!C37</f>
        <v>48242</v>
      </c>
      <c r="AII90" s="2" t="n">
        <f aca="false">[1]428排序!D37</f>
        <v>1598</v>
      </c>
      <c r="AIJ90" s="2" t="n">
        <f aca="false">[1]428排序!E37</f>
        <v>2702</v>
      </c>
      <c r="AIK90" s="2" t="n">
        <f aca="false">[1]428排序!F37</f>
        <v>142</v>
      </c>
      <c r="AIL90" s="2" t="n">
        <f aca="false">[1]428排序!G37</f>
        <v>18100</v>
      </c>
      <c r="AIM90" s="2" t="n">
        <f aca="false">[1]428排序!H37</f>
        <v>27440</v>
      </c>
      <c r="AIN90" s="2" t="n">
        <f aca="false">[1]428排序!I37</f>
        <v>557</v>
      </c>
      <c r="AIO90" s="2" t="n">
        <f aca="false">[1]428排序!J37</f>
        <v>1278</v>
      </c>
      <c r="AIP90" s="2" t="n">
        <f aca="false">[1]428排序!K37</f>
        <v>72</v>
      </c>
      <c r="AIQ90" s="2" t="n">
        <f aca="false">[1]428排序!L37</f>
        <v>717451</v>
      </c>
      <c r="AIR90" s="2" t="n">
        <f aca="false">[1]428排序!M37</f>
        <v>19009</v>
      </c>
      <c r="AIS90" s="2" t="n">
        <f aca="false">[1]428排序!C28</f>
        <v>66501</v>
      </c>
      <c r="AIT90" s="2" t="n">
        <f aca="false">[1]428排序!D28</f>
        <v>4613</v>
      </c>
      <c r="AIU90" s="2" t="n">
        <f aca="false">[1]428排序!E28</f>
        <v>4543</v>
      </c>
      <c r="AIV90" s="2" t="n">
        <f aca="false">[1]428排序!F28</f>
        <v>338</v>
      </c>
      <c r="AIW90" s="2" t="n">
        <f aca="false">[1]428排序!G28</f>
        <v>31142</v>
      </c>
      <c r="AIX90" s="2" t="n">
        <f aca="false">[1]428排序!H28</f>
        <v>30816</v>
      </c>
      <c r="AIY90" s="2" t="n">
        <f aca="false">[1]428排序!I28</f>
        <v>8318</v>
      </c>
      <c r="AIZ90" s="2" t="n">
        <f aca="false">[1]428排序!J28</f>
        <v>313</v>
      </c>
      <c r="AJA90" s="2" t="n">
        <f aca="false">[1]428排序!K28</f>
        <v>21</v>
      </c>
      <c r="AJB90" s="2" t="n">
        <f aca="false">[1]428排序!L28</f>
        <v>291922</v>
      </c>
      <c r="AJC90" s="2" t="n">
        <f aca="false">[1]428排序!M28</f>
        <v>1373</v>
      </c>
      <c r="AJD90" s="2" t="n">
        <f aca="false">[1]428排序!C155</f>
        <v>24027</v>
      </c>
      <c r="AJE90" s="2" t="n">
        <f aca="false">[1]428排序!D155</f>
        <v>163</v>
      </c>
      <c r="AJF90" s="2" t="n">
        <f aca="false">[1]428排序!E155</f>
        <v>928</v>
      </c>
      <c r="AJG90" s="2" t="n">
        <f aca="false">[1]428排序!F155</f>
        <v>25</v>
      </c>
      <c r="AJH90" s="2" t="n">
        <f aca="false">[1]428排序!G155</f>
        <v>1357</v>
      </c>
      <c r="AJI90" s="2" t="n">
        <f aca="false">[1]428排序!H155</f>
        <v>21742</v>
      </c>
      <c r="AJJ90" s="2" t="n">
        <f aca="false">[1]428排序!I155</f>
        <v>176</v>
      </c>
      <c r="AJK90" s="2" t="n">
        <f aca="false">[1]428排序!J155</f>
        <v>2356</v>
      </c>
      <c r="AJL90" s="2" t="n">
        <f aca="false">[1]428排序!K155</f>
        <v>91</v>
      </c>
      <c r="AJM90" s="2" t="n">
        <f aca="false">[1]428排序!L155</f>
        <v>360155</v>
      </c>
      <c r="AJN90" s="2" t="n">
        <f aca="false">[1]428排序!M155</f>
        <v>35321</v>
      </c>
      <c r="AJO90" s="2" t="n">
        <f aca="false">[1]428排序!C12</f>
        <v>6720</v>
      </c>
      <c r="AJP90" s="2" t="n">
        <f aca="false">[1]428排序!D12</f>
        <v>9</v>
      </c>
      <c r="AJQ90" s="2" t="n">
        <f aca="false">[1]428排序!E12</f>
        <v>83</v>
      </c>
      <c r="AJR90" s="2" t="n">
        <f aca="false">[1]428排序!F12</f>
        <v>0</v>
      </c>
      <c r="AJS90" s="2" t="n">
        <f aca="false">[1]428排序!G12</f>
        <v>5586</v>
      </c>
      <c r="AJT90" s="2" t="n">
        <f aca="false">[1]428排序!H12</f>
        <v>1051</v>
      </c>
      <c r="AJU90" s="2" t="n">
        <f aca="false">[1]428排序!I12</f>
        <v>43</v>
      </c>
      <c r="AJV90" s="2" t="n">
        <f aca="false">[1]428排序!J12</f>
        <v>264</v>
      </c>
      <c r="AJW90" s="2" t="n">
        <f aca="false">[1]428排序!K12</f>
        <v>3</v>
      </c>
      <c r="AJX90" s="2" t="n">
        <f aca="false">[1]428排序!L12</f>
        <v>517063</v>
      </c>
      <c r="AJY90" s="2" t="n">
        <f aca="false">[1]428排序!M12</f>
        <v>20277</v>
      </c>
      <c r="AJZ90" s="2" t="n">
        <f aca="false">[1]428排序!C96</f>
        <v>19648</v>
      </c>
      <c r="AKA90" s="2" t="n">
        <f aca="false">[1]428排序!D96</f>
        <v>386</v>
      </c>
      <c r="AKB90" s="2" t="n">
        <f aca="false">[1]428排序!E96</f>
        <v>1102</v>
      </c>
      <c r="AKC90" s="2" t="n">
        <f aca="false">[1]428排序!F96</f>
        <v>15</v>
      </c>
      <c r="AKD90" s="2" t="n">
        <f aca="false">[1]428排序!G96</f>
        <v>9233</v>
      </c>
      <c r="AKE90" s="2" t="n">
        <f aca="false">[1]428排序!H96</f>
        <v>9313</v>
      </c>
      <c r="AKF90" s="2" t="n">
        <f aca="false">[1]428排序!I96</f>
        <v>146</v>
      </c>
      <c r="AKG90" s="2" t="n">
        <f aca="false">[1]428排序!J96</f>
        <v>3979</v>
      </c>
      <c r="AKH90" s="2" t="n">
        <f aca="false">[1]428排序!K96</f>
        <v>223</v>
      </c>
      <c r="AKI90" s="2" t="n">
        <f aca="false">[1]428排序!L96</f>
        <v>127319</v>
      </c>
      <c r="AKJ90" s="2" t="n">
        <f aca="false">[1]428排序!M96</f>
        <v>25785</v>
      </c>
      <c r="AKK90" s="2" t="n">
        <f aca="false">[1]428排序!C59</f>
        <v>23240</v>
      </c>
      <c r="AKL90" s="2" t="n">
        <f aca="false">[1]428排序!D59</f>
        <v>521</v>
      </c>
      <c r="AKM90" s="2" t="n">
        <f aca="false">[1]428排序!E59</f>
        <v>663</v>
      </c>
      <c r="AKN90" s="2" t="n">
        <f aca="false">[1]428排序!F59</f>
        <v>87</v>
      </c>
      <c r="AKO90" s="2" t="n">
        <f aca="false">[1]428排序!G59</f>
        <v>1557</v>
      </c>
      <c r="AKP90" s="2" t="n">
        <f aca="false">[1]428排序!H59</f>
        <v>21020</v>
      </c>
      <c r="AKQ90" s="2" t="n">
        <f aca="false">[1]428排序!I59</f>
        <v>146</v>
      </c>
      <c r="AKR90" s="2" t="n">
        <f aca="false">[1]428排序!J59</f>
        <v>1317</v>
      </c>
      <c r="AKS90" s="2" t="n">
        <f aca="false">[1]428排序!K59</f>
        <v>38</v>
      </c>
      <c r="AKT90" s="2" t="n">
        <f aca="false">[1]428排序!L59</f>
        <v>61529</v>
      </c>
      <c r="AKU90" s="2" t="n">
        <f aca="false">[1]428排序!M59</f>
        <v>3487</v>
      </c>
      <c r="AKV90" s="2" t="n">
        <f aca="false">[1]428排序!C115</f>
        <v>3729</v>
      </c>
      <c r="AKW90" s="2" t="n">
        <f aca="false">[1]428排序!D115</f>
        <v>6</v>
      </c>
      <c r="AKX90" s="2" t="n">
        <f aca="false">[1]428排序!E115</f>
        <v>88</v>
      </c>
      <c r="AKY90" s="2" t="n">
        <f aca="false">[1]428排序!F115</f>
        <v>0</v>
      </c>
      <c r="AKZ90" s="2" t="n">
        <f aca="false">[1]428排序!G115</f>
        <v>3123</v>
      </c>
      <c r="ALA90" s="2" t="n">
        <f aca="false">[1]428排序!H115</f>
        <v>518</v>
      </c>
      <c r="ALB90" s="2" t="n">
        <f aca="false">[1]428排序!I115</f>
        <v>20</v>
      </c>
      <c r="ALC90" s="2" t="n">
        <f aca="false">[1]428排序!J115</f>
        <v>5957</v>
      </c>
      <c r="ALD90" s="2" t="n">
        <f aca="false">[1]428排序!K115</f>
        <v>141</v>
      </c>
      <c r="ALE90" s="2" t="n">
        <f aca="false">[1]428排序!L115</f>
        <v>39102</v>
      </c>
      <c r="ALF90" s="2" t="n">
        <f aca="false">[1]428排序!M115</f>
        <v>62465</v>
      </c>
      <c r="ALG90" s="2" t="n">
        <f aca="false">[1]428排序!C126</f>
        <v>14677</v>
      </c>
      <c r="ALH90" s="2" t="n">
        <f aca="false">[1]428排序!D126</f>
        <v>835</v>
      </c>
      <c r="ALI90" s="2" t="n">
        <f aca="false">[1]428排序!E126</f>
        <v>1351</v>
      </c>
      <c r="ALJ90" s="2" t="n">
        <f aca="false">[1]428排序!F126</f>
        <v>46</v>
      </c>
      <c r="ALK90" s="2" t="n">
        <f aca="false">[1]428排序!G126</f>
        <v>8354</v>
      </c>
      <c r="ALL90" s="2" t="n">
        <f aca="false">[1]428排序!H126</f>
        <v>4972</v>
      </c>
      <c r="ALM90" s="2" t="n">
        <f aca="false">[1]428排序!I126</f>
        <v>378</v>
      </c>
      <c r="ALN90" s="2" t="n">
        <f aca="false">[1]428排序!J126</f>
        <v>114</v>
      </c>
      <c r="ALO90" s="2" t="n">
        <f aca="false">[1]428排序!K126</f>
        <v>10</v>
      </c>
      <c r="ALP90" s="2" t="n">
        <f aca="false">[1]428排序!L126</f>
        <v>67635</v>
      </c>
      <c r="ALQ90" s="2" t="n">
        <f aca="false">[1]428排序!M126</f>
        <v>525</v>
      </c>
      <c r="ALR90" s="2" t="n">
        <f aca="false">[1]428排序!C70</f>
        <v>4695</v>
      </c>
      <c r="ALS90" s="2" t="n">
        <f aca="false">[1]428排序!D70</f>
        <v>119</v>
      </c>
      <c r="ALT90" s="2" t="n">
        <f aca="false">[1]428排序!E70</f>
        <v>193</v>
      </c>
      <c r="ALU90" s="2" t="n">
        <f aca="false">[1]428排序!F70</f>
        <v>3</v>
      </c>
      <c r="ALV90" s="2" t="n">
        <f aca="false">[1]428排序!G70</f>
        <v>2500</v>
      </c>
      <c r="ALW90" s="2" t="n">
        <f aca="false">[1]428排序!H70</f>
        <v>2002</v>
      </c>
      <c r="ALX90" s="2" t="n">
        <f aca="false">[1]428排序!I70</f>
        <v>56</v>
      </c>
      <c r="ALY90" s="2" t="n">
        <f aca="false">[1]428排序!J70</f>
        <v>847</v>
      </c>
      <c r="ALZ90" s="2" t="n">
        <f aca="false">[1]428排序!K70</f>
        <v>35</v>
      </c>
      <c r="AMA90" s="2" t="n">
        <f aca="false">[1]428排序!L70</f>
        <v>82437</v>
      </c>
      <c r="AMB90" s="2" t="n">
        <f aca="false">[1]428排序!M70</f>
        <v>14878</v>
      </c>
      <c r="AMC90" s="2" t="n">
        <f aca="false">[1]428排序!C149</f>
        <v>5779</v>
      </c>
      <c r="AMD90" s="2" t="n">
        <f aca="false">[1]428排序!D149</f>
        <v>241</v>
      </c>
      <c r="AME90" s="2" t="n">
        <f aca="false">[1]428排序!E149</f>
        <v>165</v>
      </c>
      <c r="AMF90" s="2" t="n">
        <f aca="false">[1]428排序!F149</f>
        <v>6</v>
      </c>
      <c r="AMG90" s="2" t="n">
        <f aca="false">[1]428排序!G149</f>
        <v>369</v>
      </c>
      <c r="AMH90" s="2" t="n">
        <f aca="false">[1]428排序!H149</f>
        <v>5245</v>
      </c>
      <c r="AMI90" s="2" t="n">
        <f aca="false">[1]428排序!I149</f>
        <v>85</v>
      </c>
      <c r="AMJ90" s="2" t="n">
        <f aca="false">[1]428排序!J149</f>
        <v>1339</v>
      </c>
    </row>
    <row r="91" customFormat="false" ht="15.25" hidden="false" customHeight="false" outlineLevel="0" collapsed="false">
      <c r="A91" s="82" t="n">
        <v>43950</v>
      </c>
      <c r="B91" s="7" t="n">
        <f aca="false">[1]429排序!C1</f>
        <v>3127951</v>
      </c>
      <c r="C91" s="6" t="n">
        <f aca="false">(B91-B90)</f>
        <v>72300</v>
      </c>
      <c r="D91" s="7" t="n">
        <f aca="false">[1]429排序!E1</f>
        <v>216987</v>
      </c>
      <c r="E91" s="6" t="n">
        <f aca="false">(D91-D90)</f>
        <v>5922</v>
      </c>
      <c r="F91" s="7"/>
      <c r="G91" s="7"/>
      <c r="H91" s="7"/>
      <c r="J91" s="2" t="n">
        <f aca="false">[1]429排序!C1-[1]429排序!C44</f>
        <v>3043603</v>
      </c>
      <c r="K91" s="71" t="n">
        <f aca="false">J91-J90</f>
        <v>72294</v>
      </c>
      <c r="L91" s="2" t="n">
        <f aca="false">[1]429排序!E1-[1]429排序!E44</f>
        <v>212344</v>
      </c>
      <c r="M91" s="71" t="n">
        <f aca="false">L91-L90</f>
        <v>5922</v>
      </c>
      <c r="N91" s="123" t="n">
        <f aca="false">[1]429排序!C161</f>
        <v>10752</v>
      </c>
      <c r="O91" s="123" t="n">
        <f aca="false">[1]429排序!D161</f>
        <v>14</v>
      </c>
      <c r="P91" s="123" t="n">
        <f aca="false">[1]429排序!E161</f>
        <v>244</v>
      </c>
      <c r="Q91" s="123" t="n">
        <f aca="false">[1]429排序!F161</f>
        <v>1</v>
      </c>
      <c r="R91" s="123" t="n">
        <f aca="false">[1]429排序!G161</f>
        <v>8854</v>
      </c>
      <c r="S91" s="123" t="n">
        <f aca="false">[1]429排序!H161</f>
        <v>1654</v>
      </c>
      <c r="T91" s="123" t="n">
        <f aca="false">[1]429排序!I161</f>
        <v>55</v>
      </c>
      <c r="U91" s="123" t="n">
        <f aca="false">[1]429排序!J161</f>
        <v>210</v>
      </c>
      <c r="V91" s="123" t="n">
        <f aca="false">[1]429排序!K161</f>
        <v>5</v>
      </c>
      <c r="W91" s="123" t="n">
        <f aca="false">[1]429排序!L161</f>
        <v>608514</v>
      </c>
      <c r="X91" s="123" t="n">
        <f aca="false">[1]429排序!M161</f>
        <v>11869</v>
      </c>
      <c r="Y91" s="12" t="n">
        <f aca="false">[1]429排序!C99</f>
        <v>201505</v>
      </c>
      <c r="Z91" s="12" t="n">
        <f aca="false">[1]429排序!D99</f>
        <v>2091</v>
      </c>
      <c r="AA91" s="12" t="n">
        <f aca="false">[1]429排序!E99</f>
        <v>27359</v>
      </c>
      <c r="AB91" s="12" t="n">
        <f aca="false">[1]429排序!F99</f>
        <v>382</v>
      </c>
      <c r="AC91" s="12" t="n">
        <f aca="false">[1]429排序!G99</f>
        <v>68941</v>
      </c>
      <c r="AD91" s="12" t="n">
        <f aca="false">[1]429排序!H99</f>
        <v>105205</v>
      </c>
      <c r="AE91" s="12" t="n">
        <f aca="false">[1]429排序!I99</f>
        <v>1863</v>
      </c>
      <c r="AF91" s="12" t="n">
        <f aca="false">[1]429排序!J99</f>
        <v>3333</v>
      </c>
      <c r="AG91" s="12" t="n">
        <f aca="false">[1]429排序!K99</f>
        <v>453</v>
      </c>
      <c r="AH91" s="12" t="n">
        <f aca="false">[1]429排序!L99</f>
        <v>1846934</v>
      </c>
      <c r="AI91" s="12" t="n">
        <f aca="false">[1]429排序!M99</f>
        <v>30547</v>
      </c>
      <c r="AJ91" s="12" t="n">
        <f aca="false">[1]429排序!C94</f>
        <v>92584</v>
      </c>
      <c r="AK91" s="126" t="n">
        <f aca="false">[1]429排序!D94</f>
        <v>1112</v>
      </c>
      <c r="AL91" s="126" t="n">
        <f aca="false">[1]429排序!E94</f>
        <v>5877</v>
      </c>
      <c r="AM91" s="126" t="n">
        <f aca="false">[1]429排序!F94</f>
        <v>71</v>
      </c>
      <c r="AN91" s="126" t="n">
        <f aca="false">[1]429排序!G94</f>
        <v>72439</v>
      </c>
      <c r="AO91" s="126" t="n">
        <f aca="false">[1]429排序!H94</f>
        <v>14268</v>
      </c>
      <c r="AP91" s="126" t="n">
        <f aca="false">[1]429排序!I94</f>
        <v>2983</v>
      </c>
      <c r="AQ91" s="126" t="n">
        <f aca="false">[1]429排序!J94</f>
        <v>1102</v>
      </c>
      <c r="AR91" s="126" t="n">
        <f aca="false">[1]429排序!K94</f>
        <v>70</v>
      </c>
      <c r="AS91" s="126" t="n">
        <f aca="false">[1]429排序!L94</f>
        <v>442590</v>
      </c>
      <c r="AT91" s="126" t="n">
        <f aca="false">[1]429排序!M94</f>
        <v>5269</v>
      </c>
      <c r="AU91" s="122" t="n">
        <f aca="false">[1]429排序!C71</f>
        <v>169054</v>
      </c>
      <c r="AV91" s="122" t="n">
        <f aca="false">[1]429排序!D71</f>
        <v>2638</v>
      </c>
      <c r="AW91" s="122" t="n">
        <f aca="false">[1]429排序!E71</f>
        <v>23660</v>
      </c>
      <c r="AX91" s="122" t="n">
        <f aca="false">[1]429排序!F71</f>
        <v>367</v>
      </c>
      <c r="AY91" s="122" t="n">
        <f aca="false">[1]429排序!G71</f>
        <v>46886</v>
      </c>
      <c r="AZ91" s="122" t="n">
        <f aca="false">[1]429排序!H71</f>
        <v>95365</v>
      </c>
      <c r="BA91" s="122" t="n">
        <f aca="false">[1]429排序!I71</f>
        <v>4387</v>
      </c>
      <c r="BB91" s="122" t="n">
        <f aca="false">[1]429排序!J71</f>
        <v>2542</v>
      </c>
      <c r="BC91" s="122" t="n">
        <f aca="false">[1]429排序!K71</f>
        <v>362</v>
      </c>
      <c r="BD91" s="122" t="n">
        <f aca="false">[1]429排序!L71</f>
        <v>463662</v>
      </c>
      <c r="BE91" s="122" t="n">
        <f aca="false">[1]429排序!M71</f>
        <v>7103</v>
      </c>
      <c r="BF91" s="12" t="n">
        <f aca="false">[1]429排序!C77</f>
        <v>159431</v>
      </c>
      <c r="BG91" s="12" t="n">
        <f aca="false">[1]429排序!D77</f>
        <v>1042</v>
      </c>
      <c r="BH91" s="12" t="n">
        <f aca="false">[1]429排序!E77</f>
        <v>6215</v>
      </c>
      <c r="BI91" s="12" t="n">
        <f aca="false">[1]429排序!F77</f>
        <v>165</v>
      </c>
      <c r="BJ91" s="12" t="n">
        <f aca="false">[1]429排序!G77</f>
        <v>117400</v>
      </c>
      <c r="BK91" s="12" t="n">
        <f aca="false">[1]429排序!H77</f>
        <v>35816</v>
      </c>
      <c r="BL91" s="12" t="n">
        <f aca="false">[1]429排序!I77</f>
        <v>2409</v>
      </c>
      <c r="BM91" s="12" t="n">
        <f aca="false">[1]429排序!J77</f>
        <v>1903</v>
      </c>
      <c r="BN91" s="12" t="n">
        <f aca="false">[1]429排序!K77</f>
        <v>74</v>
      </c>
      <c r="BO91" s="12" t="n">
        <f aca="false">[1]429排序!L77</f>
        <v>2072669</v>
      </c>
      <c r="BP91" s="12" t="n">
        <f aca="false">[1]429排序!M77</f>
        <v>24738</v>
      </c>
      <c r="BQ91" s="12" t="n">
        <f aca="false">[1]429排序!C180</f>
        <v>232128</v>
      </c>
      <c r="BR91" s="12" t="n">
        <f aca="false">[1]429排序!D180</f>
        <v>2706</v>
      </c>
      <c r="BS91" s="12" t="n">
        <f aca="false">[1]429排序!E180</f>
        <v>23822</v>
      </c>
      <c r="BT91" s="12" t="n">
        <f aca="false">[1]429排序!F180</f>
        <v>301</v>
      </c>
      <c r="BU91" s="12" t="n">
        <f aca="false">[1]429排序!G180</f>
        <v>123903</v>
      </c>
      <c r="BV91" s="12" t="n">
        <f aca="false">[1]429排序!H180</f>
        <v>84403</v>
      </c>
      <c r="BW91" s="12" t="n">
        <f aca="false">[1]429排序!I180</f>
        <v>7764</v>
      </c>
      <c r="BX91" s="12" t="n">
        <f aca="false">[1]429排序!J180</f>
        <v>4965</v>
      </c>
      <c r="BY91" s="12" t="n">
        <f aca="false">[1]429排序!K180</f>
        <v>510</v>
      </c>
      <c r="BZ91" s="12" t="n">
        <f aca="false">[1]429排序!L180</f>
        <v>1345560</v>
      </c>
      <c r="CA91" s="12" t="n">
        <f aca="false">[1]429排序!M180</f>
        <v>28779</v>
      </c>
      <c r="CB91" s="12" t="n">
        <f aca="false">[1]429排序!C102</f>
        <v>13614</v>
      </c>
      <c r="CC91" s="12" t="n">
        <f aca="false">[1]429排序!D102</f>
        <v>173</v>
      </c>
      <c r="CD91" s="12" t="n">
        <f aca="false">[1]429排序!E102</f>
        <v>385</v>
      </c>
      <c r="CE91" s="12" t="n">
        <f aca="false">[1]429排序!F102</f>
        <v>13</v>
      </c>
      <c r="CF91" s="12" t="n">
        <f aca="false">[1]429排序!G102</f>
        <v>1899</v>
      </c>
      <c r="CG91" s="12" t="n">
        <f aca="false">[1]429排序!H102</f>
        <v>11330</v>
      </c>
      <c r="CH91" s="12" t="n">
        <f aca="false">[1]429排序!I102</f>
        <v>300</v>
      </c>
      <c r="CI91" s="12" t="n">
        <f aca="false">[1]429排序!J102</f>
        <v>108</v>
      </c>
      <c r="CJ91" s="12" t="n">
        <f aca="false">[1]429排序!K102</f>
        <v>3</v>
      </c>
      <c r="CK91" s="12" t="n">
        <f aca="false">[1]429排序!L102</f>
        <v>150692</v>
      </c>
      <c r="CL91" s="12" t="n">
        <f aca="false">[1]429排序!M102</f>
        <v>1191</v>
      </c>
      <c r="CM91" s="12" t="n">
        <f aca="false">[1]429排序!C202</f>
        <v>1029878</v>
      </c>
      <c r="CN91" s="12" t="n">
        <f aca="false">[1]429排序!D202</f>
        <v>24936</v>
      </c>
      <c r="CO91" s="12" t="n">
        <f aca="false">[1]429排序!E202</f>
        <v>58640</v>
      </c>
      <c r="CP91" s="12" t="n">
        <f aca="false">[1]429排序!F202</f>
        <v>2113</v>
      </c>
      <c r="CQ91" s="12" t="n">
        <f aca="false">[1]429排序!G202</f>
        <v>140138</v>
      </c>
      <c r="CR91" s="12" t="n">
        <f aca="false">[1]429排序!H202</f>
        <v>831100</v>
      </c>
      <c r="CS91" s="12" t="n">
        <f aca="false">[1]429排序!I202</f>
        <v>14868</v>
      </c>
      <c r="CT91" s="12" t="n">
        <f aca="false">[1]429排序!J202</f>
        <v>3111</v>
      </c>
      <c r="CU91" s="12" t="n">
        <f aca="false">[1]429排序!K202</f>
        <v>177</v>
      </c>
      <c r="CV91" s="12" t="n">
        <f aca="false">[1]429排序!L202</f>
        <v>5823807</v>
      </c>
      <c r="CW91" s="12" t="n">
        <f aca="false">[1]429排序!M202</f>
        <v>17594</v>
      </c>
      <c r="CX91" s="12" t="n">
        <f aca="false">[1]429排序!C187</f>
        <v>29264</v>
      </c>
      <c r="CY91" s="12" t="n">
        <f aca="false">[1]429排序!D187</f>
        <v>100</v>
      </c>
      <c r="CZ91" s="12" t="n">
        <f aca="false">[1]429排序!E187</f>
        <v>1699</v>
      </c>
      <c r="DA91" s="12" t="n">
        <f aca="false">[1]429排序!F187</f>
        <v>34</v>
      </c>
      <c r="DB91" s="12" t="n">
        <f aca="false">[1]429排序!G187</f>
        <v>22600</v>
      </c>
      <c r="DC91" s="12" t="n">
        <f aca="false">[1]429排序!H187</f>
        <v>4965</v>
      </c>
      <c r="DD91" s="12" t="n">
        <f aca="false">[1]429排序!I187</f>
        <v>185</v>
      </c>
      <c r="DE91" s="12" t="n">
        <f aca="false">[1]429排序!J187</f>
        <v>3381</v>
      </c>
      <c r="DF91" s="12" t="n">
        <f aca="false">[1]429排序!K187</f>
        <v>196</v>
      </c>
      <c r="DG91" s="12" t="n">
        <f aca="false">[1]429排序!L187</f>
        <v>256500</v>
      </c>
      <c r="DH91" s="12" t="n">
        <f aca="false">[1]429排序!M187</f>
        <v>29637</v>
      </c>
      <c r="DI91" s="12" t="n">
        <f aca="false">[1]429排序!C199</f>
        <v>161145</v>
      </c>
      <c r="DJ91" s="12" t="n">
        <f aca="false">[1]429排序!D199</f>
        <v>3996</v>
      </c>
      <c r="DK91" s="12" t="n">
        <f aca="false">[1]429排序!E199</f>
        <v>21678</v>
      </c>
      <c r="DL91" s="12" t="n">
        <f aca="false">[1]429排序!F199</f>
        <v>586</v>
      </c>
      <c r="DM91" s="12" t="str">
        <f aca="false">[1]429排序!G199</f>
        <v>N/A</v>
      </c>
      <c r="DN91" s="12" t="n">
        <f aca="false">[1]429排序!H199</f>
        <v>139123</v>
      </c>
      <c r="DO91" s="12" t="n">
        <f aca="false">[1]429排序!I199</f>
        <v>1559</v>
      </c>
      <c r="DP91" s="12" t="n">
        <f aca="false">[1]429排序!J199</f>
        <v>2374</v>
      </c>
      <c r="DQ91" s="12" t="n">
        <f aca="false">[1]429排序!K199</f>
        <v>319</v>
      </c>
      <c r="DR91" s="12" t="n">
        <f aca="false">[1]429排序!L199</f>
        <v>763387</v>
      </c>
      <c r="DS91" s="12" t="n">
        <f aca="false">[1]429排序!M199</f>
        <v>11245</v>
      </c>
      <c r="DT91" s="12" t="n">
        <f aca="false">[1]429排序!C186</f>
        <v>19621</v>
      </c>
      <c r="DU91" s="12" t="n">
        <f aca="false">[1]429排序!D186</f>
        <v>695</v>
      </c>
      <c r="DV91" s="12" t="n">
        <f aca="false">[1]429排序!E186</f>
        <v>2355</v>
      </c>
      <c r="DW91" s="12" t="n">
        <f aca="false">[1]429排序!F186</f>
        <v>81</v>
      </c>
      <c r="DX91" s="12" t="n">
        <f aca="false">[1]429排序!G186</f>
        <v>1005</v>
      </c>
      <c r="DY91" s="12" t="n">
        <f aca="false">[1]429排序!H186</f>
        <v>16261</v>
      </c>
      <c r="DZ91" s="12" t="n">
        <f aca="false">[1]429排序!I186</f>
        <v>524</v>
      </c>
      <c r="EA91" s="12" t="n">
        <f aca="false">[1]429排序!J186</f>
        <v>1943</v>
      </c>
      <c r="EB91" s="12" t="n">
        <f aca="false">[1]429排序!K186</f>
        <v>233</v>
      </c>
      <c r="EC91" s="12" t="n">
        <f aca="false">[1]429排序!L186</f>
        <v>119500</v>
      </c>
      <c r="ED91" s="12" t="n">
        <f aca="false">[1]429排序!M186</f>
        <v>11833</v>
      </c>
      <c r="EE91" s="12" t="n">
        <f aca="false">[1]429排序!C138</f>
        <v>38416</v>
      </c>
      <c r="EF91" s="12" t="n">
        <f aca="false">[1]429排序!D138</f>
        <v>171</v>
      </c>
      <c r="EG91" s="12" t="n">
        <f aca="false">[1]429排序!E138</f>
        <v>4566</v>
      </c>
      <c r="EH91" s="12" t="n">
        <f aca="false">[1]429排序!F138</f>
        <v>48</v>
      </c>
      <c r="EI91" s="12" t="str">
        <f aca="false">[1]429排序!G138</f>
        <v>N/A</v>
      </c>
      <c r="EJ91" s="12" t="n">
        <f aca="false">[1]429排序!H138</f>
        <v>33600</v>
      </c>
      <c r="EK91" s="12" t="n">
        <f aca="false">[1]429排序!I138</f>
        <v>861</v>
      </c>
      <c r="EL91" s="12" t="n">
        <f aca="false">[1]429排序!J138</f>
        <v>2242</v>
      </c>
      <c r="EM91" s="12" t="n">
        <f aca="false">[1]429排序!K138</f>
        <v>266</v>
      </c>
      <c r="EN91" s="12" t="n">
        <f aca="false">[1]429排序!L138</f>
        <v>209726</v>
      </c>
      <c r="EO91" s="12" t="n">
        <f aca="false">[1]429排序!M138</f>
        <v>12240</v>
      </c>
      <c r="EP91" s="12" t="n">
        <f aca="false">[1]429排序!C145</f>
        <v>7619</v>
      </c>
      <c r="EQ91" s="12" t="n">
        <f aca="false">[1]429排序!D145</f>
        <v>65</v>
      </c>
      <c r="ER91" s="12" t="n">
        <f aca="false">[1]429排序!E145</f>
        <v>206</v>
      </c>
      <c r="ES91" s="12" t="n">
        <f aca="false">[1]429排序!F145</f>
        <v>1</v>
      </c>
      <c r="ET91" s="12" t="n">
        <f aca="false">[1]429排序!G145</f>
        <v>32</v>
      </c>
      <c r="EU91" s="12" t="n">
        <f aca="false">[1]429排序!H145</f>
        <v>7381</v>
      </c>
      <c r="EV91" s="12" t="n">
        <f aca="false">[1]429排序!I145</f>
        <v>44</v>
      </c>
      <c r="EW91" s="12" t="n">
        <f aca="false">[1]429排序!J145</f>
        <v>1405</v>
      </c>
      <c r="EX91" s="12" t="n">
        <f aca="false">[1]429排序!K145</f>
        <v>38</v>
      </c>
      <c r="EY91" s="12" t="n">
        <f aca="false">[1]429排序!L145</f>
        <v>165951</v>
      </c>
      <c r="EZ91" s="12" t="n">
        <f aca="false">[1]429排序!M145</f>
        <v>30611</v>
      </c>
      <c r="FA91" s="12" t="n">
        <f aca="false">[1]429排序!C53</f>
        <v>8851</v>
      </c>
      <c r="FB91" s="12" t="n">
        <f aca="false">[1]429排序!D53</f>
        <v>153</v>
      </c>
      <c r="FC91" s="12" t="n">
        <f aca="false">[1]429排序!E53</f>
        <v>434</v>
      </c>
      <c r="FD91" s="12" t="n">
        <f aca="false">[1]429排序!F53</f>
        <v>7</v>
      </c>
      <c r="FE91" s="12" t="n">
        <f aca="false">[1]429排序!G53</f>
        <v>6121</v>
      </c>
      <c r="FF91" s="12" t="n">
        <f aca="false">[1]429排序!H53</f>
        <v>2296</v>
      </c>
      <c r="FG91" s="12" t="n">
        <f aca="false">[1]429排序!I53</f>
        <v>66</v>
      </c>
      <c r="FH91" s="12" t="n">
        <f aca="false">[1]429排序!J53</f>
        <v>1528</v>
      </c>
      <c r="FI91" s="12" t="n">
        <f aca="false">[1]429排序!K53</f>
        <v>75</v>
      </c>
      <c r="FJ91" s="12" t="n">
        <f aca="false">[1]429排序!L53</f>
        <v>166846</v>
      </c>
      <c r="FK91" s="12" t="n">
        <f aca="false">[1]429排序!M53</f>
        <v>28805</v>
      </c>
      <c r="FL91" s="12" t="n">
        <f aca="false">[1]429排序!C20</f>
        <v>47334</v>
      </c>
      <c r="FM91" s="12" t="n">
        <f aca="false">[1]429排序!D20</f>
        <v>647</v>
      </c>
      <c r="FN91" s="12" t="n">
        <f aca="false">[1]429排序!E20</f>
        <v>7331</v>
      </c>
      <c r="FO91" s="12" t="n">
        <f aca="false">[1]429排序!F20</f>
        <v>124</v>
      </c>
      <c r="FP91" s="12" t="n">
        <f aca="false">[1]429排序!G20</f>
        <v>10943</v>
      </c>
      <c r="FQ91" s="12" t="n">
        <f aca="false">[1]429排序!H20</f>
        <v>29060</v>
      </c>
      <c r="FR91" s="12" t="n">
        <f aca="false">[1]429排序!I20</f>
        <v>876</v>
      </c>
      <c r="FS91" s="12" t="n">
        <f aca="false">[1]429排序!J20</f>
        <v>4084</v>
      </c>
      <c r="FT91" s="12" t="n">
        <f aca="false">[1]429排序!K20</f>
        <v>633</v>
      </c>
      <c r="FU91" s="12" t="n">
        <f aca="false">[1]429排序!L20</f>
        <v>220204</v>
      </c>
      <c r="FV91" s="12" t="n">
        <f aca="false">[1]429排序!M20</f>
        <v>19000</v>
      </c>
      <c r="FW91" s="12" t="n">
        <f aca="false">[1]429排序!C13</f>
        <v>15357</v>
      </c>
      <c r="FX91" s="12" t="n">
        <f aca="false">[1]429排序!D13</f>
        <v>83</v>
      </c>
      <c r="FY91" s="12" t="n">
        <f aca="false">[1]429排序!E13</f>
        <v>569</v>
      </c>
      <c r="FZ91" s="12" t="n">
        <f aca="false">[1]429排序!F13</f>
        <v>20</v>
      </c>
      <c r="GA91" s="12" t="n">
        <f aca="false">[1]429排序!G13</f>
        <v>12580</v>
      </c>
      <c r="GB91" s="12" t="n">
        <f aca="false">[1]429排序!H13</f>
        <v>2208</v>
      </c>
      <c r="GC91" s="12" t="n">
        <f aca="false">[1]429排序!I13</f>
        <v>136</v>
      </c>
      <c r="GD91" s="12" t="n">
        <f aca="false">[1]429排序!J13</f>
        <v>1705</v>
      </c>
      <c r="GE91" s="12" t="n">
        <f aca="false">[1]429排序!K13</f>
        <v>63</v>
      </c>
      <c r="GF91" s="12" t="n">
        <f aca="false">[1]429排序!L13</f>
        <v>239578</v>
      </c>
      <c r="GG91" s="12" t="n">
        <f aca="false">[1]429排序!M13</f>
        <v>26601</v>
      </c>
      <c r="GH91" s="12" t="n">
        <f aca="false">[1]429排序!C156</f>
        <v>11921</v>
      </c>
      <c r="GI91" s="12" t="n">
        <f aca="false">[1]429排序!D156</f>
        <v>677</v>
      </c>
      <c r="GJ91" s="12" t="n">
        <f aca="false">[1]429排序!E156</f>
        <v>10</v>
      </c>
      <c r="GK91" s="12" t="n">
        <f aca="false">[1]429排序!F156</f>
        <v>0</v>
      </c>
      <c r="GL91" s="12" t="n">
        <f aca="false">[1]429排序!G156</f>
        <v>1134</v>
      </c>
      <c r="GM91" s="12" t="n">
        <f aca="false">[1]429排序!H156</f>
        <v>10777</v>
      </c>
      <c r="GN91" s="12" t="n">
        <f aca="false">[1]429排序!I156</f>
        <v>72</v>
      </c>
      <c r="GO91" s="12" t="n">
        <f aca="false">[1]429排序!J156</f>
        <v>4138</v>
      </c>
      <c r="GP91" s="12" t="n">
        <f aca="false">[1]429排序!K156</f>
        <v>3</v>
      </c>
      <c r="GQ91" s="12" t="n">
        <f aca="false">[1]429排序!L156</f>
        <v>88607</v>
      </c>
      <c r="GR91" s="12" t="n">
        <f aca="false">[1]429排序!M156</f>
        <v>30755</v>
      </c>
      <c r="GS91" s="12" t="n">
        <f aca="false">[1]429排序!C16</f>
        <v>2811</v>
      </c>
      <c r="GT91" s="12" t="n">
        <f aca="false">[1]429排序!D16</f>
        <v>88</v>
      </c>
      <c r="GU91" s="12" t="n">
        <f aca="false">[1]429排序!E16</f>
        <v>8</v>
      </c>
      <c r="GV91" s="12" t="n">
        <f aca="false">[1]429排序!F16</f>
        <v>0</v>
      </c>
      <c r="GW91" s="12" t="n">
        <f aca="false">[1]429排序!G16</f>
        <v>1310</v>
      </c>
      <c r="GX91" s="12" t="n">
        <f aca="false">[1]429排序!H16</f>
        <v>1493</v>
      </c>
      <c r="GY91" s="12" t="n">
        <f aca="false">[1]429排序!I16</f>
        <v>2</v>
      </c>
      <c r="GZ91" s="12" t="n">
        <f aca="false">[1]429排序!J16</f>
        <v>1652</v>
      </c>
      <c r="HA91" s="12" t="n">
        <f aca="false">[1]429排序!K16</f>
        <v>5</v>
      </c>
      <c r="HB91" s="12" t="n">
        <f aca="false">[1]429排序!L16</f>
        <v>121706</v>
      </c>
      <c r="HC91" s="12" t="n">
        <f aca="false">[1]429排序!M16</f>
        <v>71525</v>
      </c>
      <c r="HD91" s="12" t="n">
        <f aca="false">[1]429排序!C173</f>
        <v>14951</v>
      </c>
      <c r="HE91" s="12" t="n">
        <f aca="false">[1]429排序!D173</f>
        <v>528</v>
      </c>
      <c r="HF91" s="12" t="n">
        <f aca="false">[1]429排序!E173</f>
        <v>14</v>
      </c>
      <c r="HG91" s="12" t="n">
        <f aca="false">[1]429排序!F173</f>
        <v>0</v>
      </c>
      <c r="HH91" s="12" t="n">
        <f aca="false">[1]429排序!G173</f>
        <v>1128</v>
      </c>
      <c r="HI91" s="12" t="n">
        <f aca="false">[1]429排序!H173</f>
        <v>13809</v>
      </c>
      <c r="HJ91" s="12" t="n">
        <f aca="false">[1]429排序!I173</f>
        <v>20</v>
      </c>
      <c r="HK91" s="12" t="n">
        <f aca="false">[1]429排序!J173</f>
        <v>2556</v>
      </c>
      <c r="HL91" s="12" t="n">
        <f aca="false">[1]429排序!K173</f>
        <v>2</v>
      </c>
      <c r="HM91" s="12" t="n">
        <f aca="false">[1]429排序!L173</f>
        <v>121774</v>
      </c>
      <c r="HN91" s="12" t="n">
        <f aca="false">[1]429排序!M173</f>
        <v>20815</v>
      </c>
      <c r="HO91" s="12" t="n">
        <f aca="false">[1]429排序!C118</f>
        <v>5851</v>
      </c>
      <c r="HP91" s="12" t="n">
        <f aca="false">[1]429排序!D118</f>
        <v>31</v>
      </c>
      <c r="HQ91" s="12" t="n">
        <f aca="false">[1]429排序!E118</f>
        <v>100</v>
      </c>
      <c r="HR91" s="12" t="n">
        <f aca="false">[1]429排序!F118</f>
        <v>1</v>
      </c>
      <c r="HS91" s="12" t="n">
        <f aca="false">[1]429排序!G118</f>
        <v>4032</v>
      </c>
      <c r="HT91" s="12" t="n">
        <f aca="false">[1]429排序!H118</f>
        <v>1719</v>
      </c>
      <c r="HU91" s="12" t="n">
        <f aca="false">[1]429排序!I118</f>
        <v>36</v>
      </c>
      <c r="HV91" s="12" t="n">
        <f aca="false">[1]429排序!J118</f>
        <v>181</v>
      </c>
      <c r="HW91" s="12" t="n">
        <f aca="false">[1]429排序!K118</f>
        <v>3</v>
      </c>
      <c r="HX91" s="12" t="n">
        <f aca="false">[1]429排序!L118</f>
        <v>152142</v>
      </c>
      <c r="HY91" s="12" t="n">
        <f aca="false">[1]429排序!M118</f>
        <v>4701</v>
      </c>
      <c r="HZ91" s="118"/>
      <c r="IA91" s="82" t="n">
        <v>43950</v>
      </c>
      <c r="IB91" s="12" t="n">
        <f aca="false">[1]429排序!C154</f>
        <v>12218</v>
      </c>
      <c r="IC91" s="12" t="n">
        <f aca="false">[1]429排序!D154</f>
        <v>316</v>
      </c>
      <c r="ID91" s="12" t="n">
        <f aca="false">[1]429排序!E154</f>
        <v>596</v>
      </c>
      <c r="IE91" s="12" t="n">
        <f aca="false">[1]429排序!F154</f>
        <v>34</v>
      </c>
      <c r="IF91" s="12" t="n">
        <f aca="false">[1]429排序!G154</f>
        <v>2655</v>
      </c>
      <c r="IG91" s="12" t="n">
        <f aca="false">[1]429排序!H154</f>
        <v>8967</v>
      </c>
      <c r="IH91" s="12" t="n">
        <f aca="false">[1]429排序!I154</f>
        <v>160</v>
      </c>
      <c r="II91" s="12" t="n">
        <f aca="false">[1]429排序!J154</f>
        <v>323</v>
      </c>
      <c r="IJ91" s="12" t="n">
        <f aca="false">[1]429排序!K154</f>
        <v>16</v>
      </c>
      <c r="IK91" s="12" t="n">
        <f aca="false">[1]429排序!L154</f>
        <v>310744</v>
      </c>
      <c r="IL91" s="12" t="n">
        <f aca="false">[1]429排序!M154</f>
        <v>8211</v>
      </c>
      <c r="IM91" s="13" t="n">
        <f aca="false">[1]429排序!C43</f>
        <v>14365</v>
      </c>
      <c r="IN91" s="13" t="n">
        <f aca="false">[1]429排序!D43</f>
        <v>552</v>
      </c>
      <c r="IO91" s="13" t="n">
        <f aca="false">[1]429排序!E43</f>
        <v>207</v>
      </c>
      <c r="IP91" s="13" t="n">
        <f aca="false">[1]429排序!F43</f>
        <v>9</v>
      </c>
      <c r="IQ91" s="13" t="n">
        <f aca="false">[1]429排序!G43</f>
        <v>7710</v>
      </c>
      <c r="IR91" s="13" t="n">
        <f aca="false">[1]429排序!H43</f>
        <v>6448</v>
      </c>
      <c r="IS91" s="13" t="n">
        <f aca="false">[1]429排序!I43</f>
        <v>426</v>
      </c>
      <c r="IT91" s="13" t="n">
        <f aca="false">[1]429排序!J43</f>
        <v>751</v>
      </c>
      <c r="IU91" s="13" t="n">
        <f aca="false">[1]429排序!K43</f>
        <v>11</v>
      </c>
      <c r="IV91" s="13" t="n">
        <f aca="false">[1]429排序!L43</f>
        <v>166165</v>
      </c>
      <c r="IW91" s="13" t="n">
        <f aca="false">[1]429排序!M43</f>
        <v>8692</v>
      </c>
      <c r="IX91" s="13" t="n">
        <f aca="false">[1]429排序!C168</f>
        <v>20077</v>
      </c>
      <c r="IY91" s="13" t="n">
        <f aca="false">[1]429排序!D168</f>
        <v>1266</v>
      </c>
      <c r="IZ91" s="13" t="n">
        <f aca="false">[1]429排序!E168</f>
        <v>152</v>
      </c>
      <c r="JA91" s="13" t="n">
        <f aca="false">[1]429排序!F168</f>
        <v>8</v>
      </c>
      <c r="JB91" s="13" t="n">
        <f aca="false">[1]429排序!G168</f>
        <v>2784</v>
      </c>
      <c r="JC91" s="13" t="n">
        <f aca="false">[1]429排序!H168</f>
        <v>17141</v>
      </c>
      <c r="JD91" s="13" t="n">
        <f aca="false">[1]429排序!I168</f>
        <v>118</v>
      </c>
      <c r="JE91" s="13" t="n">
        <f aca="false">[1]429排序!J168</f>
        <v>577</v>
      </c>
      <c r="JF91" s="13" t="n">
        <f aca="false">[1]429排序!K168</f>
        <v>4</v>
      </c>
      <c r="JG91" s="13" t="n">
        <f aca="false">[1]429排序!L168</f>
        <v>200000</v>
      </c>
      <c r="JH91" s="13" t="n">
        <f aca="false">[1]429排序!M168</f>
        <v>5745</v>
      </c>
      <c r="JI91" s="13" t="n">
        <f aca="false">[1]429排序!C93</f>
        <v>9511</v>
      </c>
      <c r="JJ91" s="13" t="n">
        <f aca="false">[1]429排序!D93</f>
        <v>415</v>
      </c>
      <c r="JK91" s="13" t="n">
        <f aca="false">[1]429排序!E93</f>
        <v>773</v>
      </c>
      <c r="JL91" s="13" t="n">
        <f aca="false">[1]429排序!F93</f>
        <v>8</v>
      </c>
      <c r="JM91" s="13" t="n">
        <f aca="false">[1]429排序!G93</f>
        <v>1254</v>
      </c>
      <c r="JN91" s="13" t="n">
        <f aca="false">[1]429排序!H93</f>
        <v>7484</v>
      </c>
      <c r="JO91" s="13" t="n">
        <f aca="false">[1]429排序!I93</f>
        <v>0</v>
      </c>
      <c r="JP91" s="13" t="n">
        <f aca="false">[1]429排序!J93</f>
        <v>35</v>
      </c>
      <c r="JQ91" s="13" t="n">
        <f aca="false">[1]429排序!K93</f>
        <v>3</v>
      </c>
      <c r="JR91" s="13" t="n">
        <f aca="false">[1]429排序!L93</f>
        <v>79618</v>
      </c>
      <c r="JS91" s="13" t="n">
        <f aca="false">[1]429排序!M93</f>
        <v>291</v>
      </c>
      <c r="JT91" s="13" t="n">
        <f aca="false">[1]429排序!C92</f>
        <v>31360</v>
      </c>
      <c r="JU91" s="13" t="n">
        <f aca="false">[1]429排序!D92</f>
        <v>1909</v>
      </c>
      <c r="JV91" s="13" t="n">
        <f aca="false">[1]429排序!E92</f>
        <v>1008</v>
      </c>
      <c r="JW91" s="13" t="n">
        <f aca="false">[1]429排序!F92</f>
        <v>69</v>
      </c>
      <c r="JX91" s="13" t="n">
        <f aca="false">[1]429排序!G92</f>
        <v>7747</v>
      </c>
      <c r="JY91" s="13" t="n">
        <f aca="false">[1]429排序!H92</f>
        <v>22605</v>
      </c>
      <c r="JZ91" s="13" t="n">
        <f aca="false">[1]429排序!I92</f>
        <v>0</v>
      </c>
      <c r="KA91" s="13" t="n">
        <f aca="false">[1]429排序!J92</f>
        <v>23</v>
      </c>
      <c r="KB91" s="13" t="n">
        <f aca="false">[1]429排序!K92</f>
        <v>0.7</v>
      </c>
      <c r="KC91" s="13" t="n">
        <f aca="false">[1]429排序!L92</f>
        <v>716733</v>
      </c>
      <c r="KD91" s="13" t="n">
        <f aca="false">[1]429排序!M92</f>
        <v>519</v>
      </c>
      <c r="KE91" s="13" t="n">
        <f aca="false">[1]429排序!C152</f>
        <v>31190</v>
      </c>
      <c r="KF91" s="13" t="n">
        <f aca="false">[1]429排序!D152</f>
        <v>2491</v>
      </c>
      <c r="KG91" s="13" t="n">
        <f aca="false">[1]429排序!E152</f>
        <v>854</v>
      </c>
      <c r="KH91" s="13" t="n">
        <f aca="false">[1]429排序!F152</f>
        <v>72</v>
      </c>
      <c r="KI91" s="13" t="n">
        <f aca="false">[1]429排序!G152</f>
        <v>9179</v>
      </c>
      <c r="KJ91" s="13" t="n">
        <f aca="false">[1]429排序!H152</f>
        <v>21157</v>
      </c>
      <c r="KK91" s="13" t="n">
        <f aca="false">[1]429排序!I152</f>
        <v>600</v>
      </c>
      <c r="KL91" s="13" t="n">
        <f aca="false">[1]429排序!J152</f>
        <v>946</v>
      </c>
      <c r="KM91" s="13" t="n">
        <f aca="false">[1]429排序!K152</f>
        <v>26</v>
      </c>
      <c r="KN91" s="13" t="n">
        <f aca="false">[1]429排序!L152</f>
        <v>267612</v>
      </c>
      <c r="KO91" s="13" t="n">
        <f aca="false">[1]429排序!M152</f>
        <v>8116</v>
      </c>
      <c r="KP91" s="13" t="n">
        <f aca="false">[1]429排序!C153</f>
        <v>7958</v>
      </c>
      <c r="KQ91" s="13" t="n">
        <f aca="false">[1]429排序!D153</f>
        <v>181</v>
      </c>
      <c r="KR91" s="13" t="n">
        <f aca="false">[1]429排序!E153</f>
        <v>530</v>
      </c>
      <c r="KS91" s="13" t="n">
        <f aca="false">[1]429排序!F153</f>
        <v>19</v>
      </c>
      <c r="KT91" s="13" t="n">
        <f aca="false">[1]429排序!G153</f>
        <v>975</v>
      </c>
      <c r="KU91" s="13" t="n">
        <f aca="false">[1]429排序!H153</f>
        <v>6453</v>
      </c>
      <c r="KV91" s="13" t="n">
        <f aca="false">[1]429排序!I153</f>
        <v>31</v>
      </c>
      <c r="KW91" s="13" t="n">
        <f aca="false">[1]429排序!J153</f>
        <v>73</v>
      </c>
      <c r="KX91" s="13" t="n">
        <f aca="false">[1]429排序!K153</f>
        <v>5</v>
      </c>
      <c r="KY91" s="13" t="n">
        <f aca="false">[1]429排序!L153</f>
        <v>89889</v>
      </c>
      <c r="KZ91" s="13" t="n">
        <f aca="false">[1]429排序!M153</f>
        <v>820</v>
      </c>
      <c r="LA91" s="13" t="n">
        <f aca="false">[1]429排序!C159</f>
        <v>93558</v>
      </c>
      <c r="LB91" s="13" t="n">
        <f aca="false">[1]429排序!D159</f>
        <v>6411</v>
      </c>
      <c r="LC91" s="13" t="n">
        <f aca="false">[1]429排序!E159</f>
        <v>867</v>
      </c>
      <c r="LD91" s="13" t="n">
        <f aca="false">[1]429排序!F159</f>
        <v>73</v>
      </c>
      <c r="LE91" s="13" t="n">
        <f aca="false">[1]429排序!G159</f>
        <v>8456</v>
      </c>
      <c r="LF91" s="13" t="n">
        <f aca="false">[1]429排序!H159</f>
        <v>84235</v>
      </c>
      <c r="LG91" s="13" t="n">
        <f aca="false">[1]429排序!I159</f>
        <v>2300</v>
      </c>
      <c r="LH91" s="13" t="n">
        <f aca="false">[1]429排序!J159</f>
        <v>641</v>
      </c>
      <c r="LI91" s="13" t="n">
        <f aca="false">[1]429排序!K159</f>
        <v>6</v>
      </c>
      <c r="LJ91" s="13" t="n">
        <f aca="false">[1]429排序!L159</f>
        <v>3139258</v>
      </c>
      <c r="LK91" s="13" t="n">
        <f aca="false">[1]429排序!M159</f>
        <v>21511</v>
      </c>
      <c r="LL91" s="125" t="n">
        <f aca="false">[1]429排序!C147</f>
        <v>14612</v>
      </c>
      <c r="LM91" s="125" t="n">
        <f aca="false">[1]429排序!D147</f>
        <v>697</v>
      </c>
      <c r="LN91" s="125" t="n">
        <f aca="false">[1]429排序!E147</f>
        <v>312</v>
      </c>
      <c r="LO91" s="125" t="n">
        <f aca="false">[1]429排序!F147</f>
        <v>20</v>
      </c>
      <c r="LP91" s="125" t="n">
        <f aca="false">[1]429排序!G147</f>
        <v>3233</v>
      </c>
      <c r="LQ91" s="125" t="n">
        <f aca="false">[1]429排序!H147</f>
        <v>11067</v>
      </c>
      <c r="LR91" s="125" t="n">
        <f aca="false">[1]429排序!I147</f>
        <v>111</v>
      </c>
      <c r="LS91" s="125" t="n">
        <f aca="false">[1]429排序!J147</f>
        <v>66</v>
      </c>
      <c r="LT91" s="125" t="n">
        <f aca="false">[1]429排序!K147</f>
        <v>1</v>
      </c>
      <c r="LU91" s="125" t="n">
        <f aca="false">[1]429排序!L147</f>
        <v>157223</v>
      </c>
      <c r="LV91" s="125" t="n">
        <f aca="false">[1]429排序!M147</f>
        <v>712</v>
      </c>
      <c r="LW91" s="13" t="n">
        <f aca="false">[1]429排序!C129</f>
        <v>38</v>
      </c>
      <c r="LX91" s="13" t="n">
        <f aca="false">[1]429排序!D129</f>
        <v>0</v>
      </c>
      <c r="LY91" s="13" t="n">
        <f aca="false">[1]429排序!E129</f>
        <v>0</v>
      </c>
      <c r="LZ91" s="13" t="n">
        <f aca="false">[1]429排序!F129</f>
        <v>0</v>
      </c>
      <c r="MA91" s="13" t="n">
        <f aca="false">[1]429排序!G129</f>
        <v>10</v>
      </c>
      <c r="MB91" s="13" t="n">
        <f aca="false">[1]429排序!H129</f>
        <v>28</v>
      </c>
      <c r="MC91" s="13" t="n">
        <f aca="false">[1]429排序!I129</f>
        <v>0</v>
      </c>
      <c r="MD91" s="13" t="n">
        <f aca="false">[1]429排序!J129</f>
        <v>12</v>
      </c>
      <c r="ME91" s="13" t="n">
        <f aca="false">[1]429排序!K129</f>
        <v>0</v>
      </c>
      <c r="MF91" s="13" t="n">
        <f aca="false">[1]429排序!L129</f>
        <v>7292</v>
      </c>
      <c r="MG91" s="13" t="n">
        <f aca="false">[1]429排序!M129</f>
        <v>2224</v>
      </c>
      <c r="MH91" s="13" t="n">
        <f aca="false">[1]429排序!C135</f>
        <v>149</v>
      </c>
      <c r="MI91" s="13" t="n">
        <f aca="false">[1]429排序!D135</f>
        <v>3</v>
      </c>
      <c r="MJ91" s="13" t="n">
        <f aca="false">[1]429排序!E135</f>
        <v>5</v>
      </c>
      <c r="MK91" s="13" t="n">
        <f aca="false">[1]429排序!F135</f>
        <v>0</v>
      </c>
      <c r="ML91" s="13" t="n">
        <f aca="false">[1]429排序!G135</f>
        <v>16</v>
      </c>
      <c r="MM91" s="13" t="n">
        <f aca="false">[1]429排序!H135</f>
        <v>128</v>
      </c>
      <c r="MN91" s="13" t="n">
        <f aca="false">[1]429排序!I135</f>
        <v>0</v>
      </c>
      <c r="MO91" s="13" t="n">
        <f aca="false">[1]429排序!J135</f>
        <v>3</v>
      </c>
      <c r="MP91" s="6" t="n">
        <f aca="false">[1]429排序!K135</f>
        <v>0.09</v>
      </c>
      <c r="MQ91" s="13" t="n">
        <f aca="false">[1]429排序!L135</f>
        <v>7215</v>
      </c>
      <c r="MR91" s="13" t="n">
        <f aca="false">[1]429排序!M135</f>
        <v>133</v>
      </c>
      <c r="MS91" s="13" t="n">
        <f aca="false">[1]429排序!C190</f>
        <v>2938</v>
      </c>
      <c r="MT91" s="13" t="n">
        <f aca="false">[1]429排序!D190</f>
        <v>7</v>
      </c>
      <c r="MU91" s="13" t="n">
        <f aca="false">[1]429排序!E190</f>
        <v>54</v>
      </c>
      <c r="MV91" s="13" t="n">
        <f aca="false">[1]429排序!F190</f>
        <v>2</v>
      </c>
      <c r="MW91" s="13" t="n">
        <f aca="false">[1]429排序!G190</f>
        <v>2652</v>
      </c>
      <c r="MX91" s="13" t="n">
        <f aca="false">[1]429排序!H190</f>
        <v>232</v>
      </c>
      <c r="MY91" s="13" t="n">
        <f aca="false">[1]429排序!I190</f>
        <v>61</v>
      </c>
      <c r="MZ91" s="13" t="n">
        <f aca="false">[1]429排序!J190</f>
        <v>42</v>
      </c>
      <c r="NA91" s="13" t="n">
        <f aca="false">[1]429排序!K190</f>
        <v>0.8</v>
      </c>
      <c r="NB91" s="13" t="n">
        <f aca="false">[1]429排序!L190</f>
        <v>178083</v>
      </c>
      <c r="NC91" s="13" t="n">
        <f aca="false">[1]429排序!M190</f>
        <v>2551</v>
      </c>
      <c r="ND91" s="13" t="n">
        <f aca="false">[1]429排序!C108</f>
        <v>19</v>
      </c>
      <c r="NE91" s="13" t="n">
        <f aca="false">[1]429排序!D108</f>
        <v>0</v>
      </c>
      <c r="NF91" s="13" t="n">
        <f aca="false">[1]429排序!E108</f>
        <v>0</v>
      </c>
      <c r="NG91" s="13" t="n">
        <f aca="false">[1]429排序!F108</f>
        <v>0</v>
      </c>
      <c r="NH91" s="13" t="n">
        <f aca="false">[1]429排序!G108</f>
        <v>7</v>
      </c>
      <c r="NI91" s="13" t="n">
        <f aca="false">[1]429排序!H108</f>
        <v>12</v>
      </c>
      <c r="NJ91" s="13" t="n">
        <f aca="false">[1]429排序!I108</f>
        <v>0</v>
      </c>
      <c r="NK91" s="13" t="n">
        <f aca="false">[1]429排序!J108</f>
        <v>3</v>
      </c>
      <c r="NL91" s="13" t="n">
        <f aca="false">[1]429排序!K108</f>
        <v>0</v>
      </c>
      <c r="NM91" s="13" t="n">
        <f aca="false">[1]429排序!L108</f>
        <v>1815</v>
      </c>
      <c r="NN91" s="13" t="n">
        <f aca="false">[1]429排序!M108</f>
        <v>249</v>
      </c>
      <c r="NO91" s="13" t="n">
        <f aca="false">[1]429排序!C35</f>
        <v>122</v>
      </c>
      <c r="NP91" s="13" t="n">
        <f aca="false">[1]429排序!D35</f>
        <v>0</v>
      </c>
      <c r="NQ91" s="13" t="n">
        <f aca="false">[1]429排序!E35</f>
        <v>0</v>
      </c>
      <c r="NR91" s="13" t="n">
        <f aca="false">[1]429排序!F35</f>
        <v>0</v>
      </c>
      <c r="NS91" s="13" t="n">
        <f aca="false">[1]429排序!G35</f>
        <v>119</v>
      </c>
      <c r="NT91" s="13" t="n">
        <f aca="false">[1]429排序!H35</f>
        <v>3</v>
      </c>
      <c r="NU91" s="13" t="n">
        <f aca="false">[1]429排序!I35</f>
        <v>1</v>
      </c>
      <c r="NV91" s="13" t="n">
        <f aca="false">[1]429排序!J35</f>
        <v>7</v>
      </c>
      <c r="NW91" s="13" t="n">
        <f aca="false">[1]429排序!K35</f>
        <v>0</v>
      </c>
      <c r="NX91" s="13" t="n">
        <f aca="false">[1]429排序!L35</f>
        <v>11721</v>
      </c>
      <c r="NY91" s="13" t="n">
        <f aca="false">[1]429排序!M35</f>
        <v>701</v>
      </c>
      <c r="NZ91" s="13" t="n">
        <f aca="false">[1]429排序!C206</f>
        <v>270</v>
      </c>
      <c r="OA91" s="13" t="n">
        <f aca="false">[1]429排序!D206</f>
        <v>0</v>
      </c>
      <c r="OB91" s="13" t="n">
        <f aca="false">[1]429排序!E206</f>
        <v>0</v>
      </c>
      <c r="OC91" s="13" t="n">
        <f aca="false">[1]429排序!F206</f>
        <v>0</v>
      </c>
      <c r="OD91" s="13" t="n">
        <f aca="false">[1]429排序!G206</f>
        <v>225</v>
      </c>
      <c r="OE91" s="13" t="n">
        <f aca="false">[1]429排序!H206</f>
        <v>45</v>
      </c>
      <c r="OF91" s="13" t="n">
        <f aca="false">[1]429排序!I206</f>
        <v>8</v>
      </c>
      <c r="OG91" s="13" t="n">
        <f aca="false">[1]429排序!J206</f>
        <v>3</v>
      </c>
      <c r="OH91" s="13" t="n">
        <f aca="false">[1]429排序!K206</f>
        <v>0</v>
      </c>
      <c r="OI91" s="13" t="n">
        <f aca="false">[1]429排序!L206</f>
        <v>212965</v>
      </c>
      <c r="OJ91" s="13" t="n">
        <f aca="false">[1]429排序!M206</f>
        <v>2188</v>
      </c>
      <c r="OK91" s="13" t="n">
        <f aca="false">[1]429排序!C30</f>
        <v>138</v>
      </c>
      <c r="OL91" s="13" t="n">
        <f aca="false">[1]429排序!D30</f>
        <v>0</v>
      </c>
      <c r="OM91" s="13" t="n">
        <f aca="false">[1]429排序!E30</f>
        <v>1</v>
      </c>
      <c r="ON91" s="13" t="n">
        <f aca="false">[1]429排序!F30</f>
        <v>0</v>
      </c>
      <c r="OO91" s="13" t="n">
        <f aca="false">[1]429排序!G30</f>
        <v>124</v>
      </c>
      <c r="OP91" s="13" t="n">
        <f aca="false">[1]429排序!H30</f>
        <v>13</v>
      </c>
      <c r="OQ91" s="13" t="n">
        <f aca="false">[1]429排序!I30</f>
        <v>2</v>
      </c>
      <c r="OR91" s="13" t="n">
        <f aca="false">[1]429排序!J30</f>
        <v>315</v>
      </c>
      <c r="OS91" s="13" t="n">
        <f aca="false">[1]429排序!K30</f>
        <v>2</v>
      </c>
      <c r="OT91" s="13" t="n">
        <f aca="false">[1]429排序!L30</f>
        <v>13263</v>
      </c>
      <c r="OU91" s="13" t="n">
        <f aca="false">[1]429排序!M30</f>
        <v>30317</v>
      </c>
      <c r="OV91" s="13" t="n">
        <f aca="false">[1]429排序!C95</f>
        <v>1928</v>
      </c>
      <c r="OW91" s="13" t="n">
        <f aca="false">[1]429排序!D95</f>
        <v>81</v>
      </c>
      <c r="OX91" s="13" t="n">
        <f aca="false">[1]429排序!E95</f>
        <v>90</v>
      </c>
      <c r="OY91" s="13" t="n">
        <f aca="false">[1]429排序!F95</f>
        <v>2</v>
      </c>
      <c r="OZ91" s="13" t="n">
        <f aca="false">[1]429排序!G95</f>
        <v>1319</v>
      </c>
      <c r="PA91" s="13" t="n">
        <f aca="false">[1]429排序!H95</f>
        <v>519</v>
      </c>
      <c r="PB91" s="13" t="n">
        <f aca="false">[1]429排序!I95</f>
        <v>0</v>
      </c>
      <c r="PC91" s="13" t="n">
        <f aca="false">[1]429排序!J95</f>
        <v>48</v>
      </c>
      <c r="PD91" s="13" t="n">
        <f aca="false">[1]429排序!K95</f>
        <v>2</v>
      </c>
      <c r="PE91" s="13" t="n">
        <f aca="false">[1]429排序!L95</f>
        <v>73782</v>
      </c>
      <c r="PF91" s="13" t="n">
        <f aca="false">[1]429排序!M95</f>
        <v>1834</v>
      </c>
      <c r="PG91" s="13" t="n">
        <f aca="false">[1]429排序!C195</f>
        <v>114653</v>
      </c>
      <c r="PH91" s="13" t="n">
        <f aca="false">[1]429排序!D195</f>
        <v>2392</v>
      </c>
      <c r="PI91" s="13" t="n">
        <f aca="false">[1]429排序!E195</f>
        <v>2992</v>
      </c>
      <c r="PJ91" s="13" t="n">
        <f aca="false">[1]429排序!F195</f>
        <v>92</v>
      </c>
      <c r="PK91" s="13" t="n">
        <f aca="false">[1]429排序!G195</f>
        <v>38809</v>
      </c>
      <c r="PL91" s="13" t="n">
        <f aca="false">[1]429排序!H195</f>
        <v>72852</v>
      </c>
      <c r="PM91" s="13" t="n">
        <f aca="false">[1]429排序!I195</f>
        <v>1621</v>
      </c>
      <c r="PN91" s="13" t="n">
        <f aca="false">[1]429排序!J195</f>
        <v>1359</v>
      </c>
      <c r="PO91" s="13" t="n">
        <f aca="false">[1]429排序!K195</f>
        <v>35</v>
      </c>
      <c r="PP91" s="13" t="n">
        <f aca="false">[1]429排序!L195</f>
        <v>948115</v>
      </c>
      <c r="PQ91" s="13" t="n">
        <f aca="false">[1]429排序!M195</f>
        <v>11242</v>
      </c>
      <c r="PR91" s="2" t="n">
        <f aca="false">[1]429排序!C188</f>
        <v>43</v>
      </c>
      <c r="PS91" s="2" t="n">
        <f aca="false">[1]429排序!D188</f>
        <v>0</v>
      </c>
      <c r="PT91" s="2" t="n">
        <f aca="false">[1]429排序!E188</f>
        <v>3</v>
      </c>
      <c r="PU91" s="2" t="n">
        <f aca="false">[1]429排序!F188</f>
        <v>0</v>
      </c>
      <c r="PV91" s="2" t="n">
        <f aca="false">[1]429排序!G188</f>
        <v>21</v>
      </c>
      <c r="PW91" s="2" t="n">
        <f aca="false">[1]429排序!H188</f>
        <v>19</v>
      </c>
      <c r="PX91" s="2" t="n">
        <f aca="false">[1]429排序!I188</f>
        <v>0</v>
      </c>
      <c r="PY91" s="2" t="n">
        <f aca="false">[1]429排序!J188</f>
        <v>2</v>
      </c>
      <c r="PZ91" s="2" t="n">
        <f aca="false">[1]429排序!K188</f>
        <v>0.2</v>
      </c>
      <c r="QA91" s="2" t="n">
        <f aca="false">[1]429排序!L188</f>
        <v>0</v>
      </c>
      <c r="QB91" s="2" t="n">
        <f aca="false">[1]429排序!M188</f>
        <v>0</v>
      </c>
      <c r="QC91" s="2" t="n">
        <f aca="false">[1]429排序!C103</f>
        <v>449</v>
      </c>
      <c r="QD91" s="2" t="n">
        <f aca="false">[1]429排序!D103</f>
        <v>0</v>
      </c>
      <c r="QE91" s="2" t="n">
        <f aca="false">[1]429排序!E103</f>
        <v>8</v>
      </c>
      <c r="QF91" s="2" t="n">
        <f aca="false">[1]429排序!F103</f>
        <v>1</v>
      </c>
      <c r="QG91" s="2" t="n">
        <f aca="false">[1]429排序!G103</f>
        <v>348</v>
      </c>
      <c r="QH91" s="2" t="n">
        <f aca="false">[1]429排序!H103</f>
        <v>93</v>
      </c>
      <c r="QI91" s="2" t="n">
        <f aca="false">[1]429排序!I103</f>
        <v>5</v>
      </c>
      <c r="QJ91" s="2" t="n">
        <f aca="false">[1]429排序!J103</f>
        <v>44</v>
      </c>
      <c r="QK91" s="2" t="n">
        <f aca="false">[1]429排序!K103</f>
        <v>0.8</v>
      </c>
      <c r="QL91" s="2" t="n">
        <f aca="false">[1]429排序!L103</f>
        <v>63737</v>
      </c>
      <c r="QM91" s="2" t="n">
        <f aca="false">[1]429排序!M103</f>
        <v>6247</v>
      </c>
      <c r="QN91" s="2" t="n">
        <f aca="false">[1]429排序!C110</f>
        <v>717</v>
      </c>
      <c r="QO91" s="2" t="n">
        <f aca="false">[1]429排序!D110</f>
        <v>7</v>
      </c>
      <c r="QP91" s="2" t="n">
        <f aca="false">[1]429排序!E110</f>
        <v>24</v>
      </c>
      <c r="QQ91" s="2" t="n">
        <f aca="false">[1]429排序!F110</f>
        <v>0</v>
      </c>
      <c r="QR91" s="2" t="n">
        <f aca="false">[1]429排序!G110</f>
        <v>145</v>
      </c>
      <c r="QS91" s="2" t="n">
        <f aca="false">[1]429排序!H110</f>
        <v>548</v>
      </c>
      <c r="QT91" s="2" t="n">
        <f aca="false">[1]429排序!I110</f>
        <v>44</v>
      </c>
      <c r="QU91" s="2" t="n">
        <f aca="false">[1]429排序!J110</f>
        <v>105</v>
      </c>
      <c r="QV91" s="2" t="n">
        <f aca="false">[1]429排序!K110</f>
        <v>4</v>
      </c>
      <c r="QW91" s="2" t="n">
        <f aca="false">[1]429排序!L110</f>
        <v>30879</v>
      </c>
      <c r="QX91" s="2" t="n">
        <f aca="false">[1]429排序!M110</f>
        <v>4524</v>
      </c>
      <c r="QY91" s="2" t="n">
        <f aca="false">[1]429排序!C98</f>
        <v>15728</v>
      </c>
      <c r="QZ91" s="2" t="n">
        <f aca="false">[1]429排序!D98</f>
        <v>173</v>
      </c>
      <c r="RA91" s="2" t="n">
        <f aca="false">[1]429排序!E98</f>
        <v>210</v>
      </c>
      <c r="RB91" s="2" t="n">
        <f aca="false">[1]429排序!F98</f>
        <v>6</v>
      </c>
      <c r="RC91" s="2" t="n">
        <f aca="false">[1]429排序!G98</f>
        <v>7746</v>
      </c>
      <c r="RD91" s="2" t="n">
        <f aca="false">[1]429排序!H98</f>
        <v>7772</v>
      </c>
      <c r="RE91" s="2" t="n">
        <f aca="false">[1]429排序!I98</f>
        <v>116</v>
      </c>
      <c r="RF91" s="2" t="n">
        <f aca="false">[1]429排序!J98</f>
        <v>1817</v>
      </c>
      <c r="RG91" s="2" t="n">
        <f aca="false">[1]429排序!K98</f>
        <v>24</v>
      </c>
      <c r="RH91" s="2" t="n">
        <f aca="false">[1]429排序!L98</f>
        <v>313135</v>
      </c>
      <c r="RI91" s="2" t="n">
        <f aca="false">[1]429排序!M98</f>
        <v>36177</v>
      </c>
      <c r="RJ91" s="2" t="n">
        <f aca="false">[1]429排序!C148</f>
        <v>342</v>
      </c>
      <c r="RK91" s="2" t="n">
        <f aca="false">[1]429排序!D148</f>
        <v>0</v>
      </c>
      <c r="RL91" s="2" t="n">
        <f aca="false">[1]429排序!E148</f>
        <v>2</v>
      </c>
      <c r="RM91" s="2" t="n">
        <f aca="false">[1]429排序!F148</f>
        <v>0</v>
      </c>
      <c r="RN91" s="2" t="n">
        <f aca="false">[1]429排序!G148</f>
        <v>83</v>
      </c>
      <c r="RO91" s="2" t="n">
        <f aca="false">[1]429排序!H148</f>
        <v>257</v>
      </c>
      <c r="RP91" s="2" t="n">
        <f aca="false">[1]429排序!I148</f>
        <v>0</v>
      </c>
      <c r="RQ91" s="2" t="n">
        <f aca="false">[1]429排序!J148</f>
        <v>67</v>
      </c>
      <c r="RR91" s="2" t="n">
        <f aca="false">[1]429排序!K148</f>
        <v>0.4</v>
      </c>
      <c r="RS91" s="2" t="n">
        <f aca="false">[1]429排序!L148</f>
        <v>27000</v>
      </c>
      <c r="RT91" s="2" t="n">
        <f aca="false">[1]429排序!M148</f>
        <v>5293</v>
      </c>
      <c r="RU91" s="2" t="n">
        <f aca="false">[1]429排序!C208</f>
        <v>1</v>
      </c>
      <c r="RV91" s="2" t="n">
        <f aca="false">[1]429排序!D208</f>
        <v>0</v>
      </c>
      <c r="RW91" s="2" t="n">
        <f aca="false">[1]429排序!E208</f>
        <v>0</v>
      </c>
      <c r="RX91" s="2" t="n">
        <f aca="false">[1]429排序!F208</f>
        <v>0</v>
      </c>
      <c r="RY91" s="2" t="n">
        <f aca="false">[1]429排序!G208</f>
        <v>1</v>
      </c>
      <c r="RZ91" s="2" t="n">
        <f aca="false">[1]429排序!H208</f>
        <v>0</v>
      </c>
      <c r="SA91" s="2" t="n">
        <f aca="false">[1]429排序!I208</f>
        <v>0</v>
      </c>
      <c r="SB91" s="2" t="n">
        <f aca="false">[1]429排序!J208</f>
        <v>0.03</v>
      </c>
      <c r="SC91" s="2" t="n">
        <f aca="false">[1]429排序!K208</f>
        <v>0</v>
      </c>
      <c r="SD91" s="2" t="n">
        <f aca="false">[1]429排序!L208</f>
        <v>120</v>
      </c>
      <c r="SE91" s="2" t="n">
        <f aca="false">[1]429排序!M208</f>
        <v>4</v>
      </c>
      <c r="SF91" s="2" t="n">
        <f aca="false">[1]429排序!C146</f>
        <v>2131</v>
      </c>
      <c r="SG91" s="2" t="n">
        <f aca="false">[1]429排序!D146</f>
        <v>82</v>
      </c>
      <c r="SH91" s="2" t="n">
        <f aca="false">[1]429排序!E146</f>
        <v>10</v>
      </c>
      <c r="SI91" s="2" t="n">
        <f aca="false">[1]429排序!F146</f>
        <v>0</v>
      </c>
      <c r="SJ91" s="2" t="n">
        <f aca="false">[1]429排序!G146</f>
        <v>364</v>
      </c>
      <c r="SK91" s="2" t="n">
        <f aca="false">[1]429排序!H146</f>
        <v>1757</v>
      </c>
      <c r="SL91" s="2" t="n">
        <f aca="false">[1]429排序!I146</f>
        <v>3</v>
      </c>
      <c r="SM91" s="2" t="n">
        <f aca="false">[1]429排序!J146</f>
        <v>417</v>
      </c>
      <c r="SN91" s="2" t="n">
        <f aca="false">[1]429排序!K146</f>
        <v>2</v>
      </c>
      <c r="SO91" s="2" t="n">
        <f aca="false">[1]429排序!L146</f>
        <v>0</v>
      </c>
      <c r="SP91" s="2" t="n">
        <f aca="false">[1]429排序!M146</f>
        <v>0</v>
      </c>
      <c r="SQ91" s="2" t="n">
        <f aca="false">[1]429排序!C197</f>
        <v>11380</v>
      </c>
      <c r="SR91" s="2" t="n">
        <f aca="false">[1]429排序!D197</f>
        <v>541</v>
      </c>
      <c r="SS91" s="2" t="n">
        <f aca="false">[1]429排序!E197</f>
        <v>89</v>
      </c>
      <c r="ST91" s="2" t="n">
        <f aca="false">[1]429排序!F197</f>
        <v>7</v>
      </c>
      <c r="SU91" s="2" t="n">
        <f aca="false">[1]429排序!G197</f>
        <v>2181</v>
      </c>
      <c r="SV91" s="2" t="n">
        <f aca="false">[1]429排序!H197</f>
        <v>9110</v>
      </c>
      <c r="SW91" s="2" t="n">
        <f aca="false">[1]429排序!I197</f>
        <v>1</v>
      </c>
      <c r="SX91" s="2" t="n">
        <f aca="false">[1]429排序!J197</f>
        <v>1151</v>
      </c>
      <c r="SY91" s="2" t="n">
        <f aca="false">[1]429排序!K197</f>
        <v>9</v>
      </c>
      <c r="SZ91" s="2" t="n">
        <f aca="false">[1]429排序!L197</f>
        <v>1057326</v>
      </c>
      <c r="TA91" s="2" t="n">
        <f aca="false">[1]429排序!M197</f>
        <v>106904</v>
      </c>
      <c r="TB91" s="2" t="n">
        <f aca="false">[1]429排序!C106</f>
        <v>3440</v>
      </c>
      <c r="TC91" s="2" t="n">
        <f aca="false">[1]429排序!D106</f>
        <v>152</v>
      </c>
      <c r="TD91" s="2" t="n">
        <f aca="false">[1]429排序!E106</f>
        <v>23</v>
      </c>
      <c r="TE91" s="2" t="n">
        <f aca="false">[1]429排序!F106</f>
        <v>1</v>
      </c>
      <c r="TF91" s="2" t="n">
        <f aca="false">[1]429排序!G106</f>
        <v>1176</v>
      </c>
      <c r="TG91" s="2" t="n">
        <f aca="false">[1]429排序!H106</f>
        <v>2241</v>
      </c>
      <c r="TH91" s="2" t="n">
        <f aca="false">[1]429排序!I106</f>
        <v>67</v>
      </c>
      <c r="TI91" s="2" t="n">
        <f aca="false">[1]429排序!J106</f>
        <v>806</v>
      </c>
      <c r="TJ91" s="2" t="n">
        <f aca="false">[1]429排序!K106</f>
        <v>5</v>
      </c>
      <c r="TK91" s="2" t="n">
        <f aca="false">[1]429排序!L106</f>
        <v>179000</v>
      </c>
      <c r="TL91" s="2" t="n">
        <f aca="false">[1]429排序!M106</f>
        <v>41915</v>
      </c>
      <c r="TM91" s="2" t="n">
        <f aca="false">[1]429排序!C80</f>
        <v>2566</v>
      </c>
      <c r="TN91" s="2" t="n">
        <f aca="false">[1]429排序!D80</f>
        <v>32</v>
      </c>
      <c r="TO91" s="2" t="n">
        <f aca="false">[1]429排序!E80</f>
        <v>138</v>
      </c>
      <c r="TP91" s="2" t="n">
        <f aca="false">[1]429排序!F80</f>
        <v>2</v>
      </c>
      <c r="TQ91" s="2" t="n">
        <f aca="false">[1]429排序!G80</f>
        <v>577</v>
      </c>
      <c r="TR91" s="2" t="n">
        <f aca="false">[1]429排序!H80</f>
        <v>1851</v>
      </c>
      <c r="TS91" s="2" t="n">
        <f aca="false">[1]429排序!I80</f>
        <v>40</v>
      </c>
      <c r="TT91" s="2" t="n">
        <f aca="false">[1]429排序!J80</f>
        <v>246</v>
      </c>
      <c r="TU91" s="2" t="n">
        <f aca="false">[1]429排序!K80</f>
        <v>13</v>
      </c>
      <c r="TV91" s="2" t="n">
        <f aca="false">[1]429排序!L80</f>
        <v>69833</v>
      </c>
      <c r="TW91" s="2" t="n">
        <f aca="false">[1]429排序!M80</f>
        <v>6700</v>
      </c>
      <c r="TX91" s="2" t="n">
        <f aca="false">[1]429排序!C51</f>
        <v>837</v>
      </c>
      <c r="TY91" s="2" t="n">
        <f aca="false">[1]429排序!D51</f>
        <v>15</v>
      </c>
      <c r="TZ91" s="2" t="n">
        <f aca="false">[1]429排序!E51</f>
        <v>15</v>
      </c>
      <c r="UA91" s="2" t="n">
        <f aca="false">[1]429排序!F51</f>
        <v>0</v>
      </c>
      <c r="UB91" s="2" t="n">
        <f aca="false">[1]429排序!G51</f>
        <v>148</v>
      </c>
      <c r="UC91" s="2" t="n">
        <f aca="false">[1]429排序!H51</f>
        <v>674</v>
      </c>
      <c r="UD91" s="2" t="n">
        <f aca="false">[1]429排序!I51</f>
        <v>15</v>
      </c>
      <c r="UE91" s="2" t="n">
        <f aca="false">[1]429排序!J51</f>
        <v>693</v>
      </c>
      <c r="UF91" s="2" t="n">
        <f aca="false">[1]429排序!K51</f>
        <v>12</v>
      </c>
      <c r="UG91" s="2" t="n">
        <f aca="false">[1]429排序!L51</f>
        <v>53219</v>
      </c>
      <c r="UH91" s="2" t="n">
        <f aca="false">[1]429排序!M51</f>
        <v>44079</v>
      </c>
      <c r="UT91" s="2" t="n">
        <f aca="false">[1]429排序!C17</f>
        <v>6462</v>
      </c>
      <c r="UU91" s="2" t="n">
        <f aca="false">[1]429排序!D17</f>
        <v>549</v>
      </c>
      <c r="UV91" s="2" t="n">
        <f aca="false">[1]429排序!E17</f>
        <v>155</v>
      </c>
      <c r="UW91" s="2" t="n">
        <f aca="false">[1]429排序!F17</f>
        <v>3</v>
      </c>
      <c r="UX91" s="2" t="n">
        <f aca="false">[1]429排序!G17</f>
        <v>139</v>
      </c>
      <c r="UY91" s="2" t="n">
        <f aca="false">[1]429排序!H17</f>
        <v>6168</v>
      </c>
      <c r="UZ91" s="2" t="n">
        <f aca="false">[1]429排序!I17</f>
        <v>1</v>
      </c>
      <c r="VA91" s="2" t="n">
        <f aca="false">[1]429排序!J17</f>
        <v>39</v>
      </c>
      <c r="VB91" s="2" t="n">
        <f aca="false">[1]429排序!K17</f>
        <v>0.9</v>
      </c>
      <c r="VC91" s="2" t="n">
        <f aca="false">[1]429排序!L17</f>
        <v>54733</v>
      </c>
      <c r="VD91" s="2" t="n">
        <f aca="false">[1]429排序!M17</f>
        <v>332</v>
      </c>
      <c r="VE91" s="2" t="n">
        <f aca="false">[1]429排序!C2</f>
        <v>1828</v>
      </c>
      <c r="VF91" s="2" t="n">
        <f aca="false">[1]429排序!D2</f>
        <v>125</v>
      </c>
      <c r="VG91" s="2" t="n">
        <f aca="false">[1]429排序!E2</f>
        <v>58</v>
      </c>
      <c r="VH91" s="2" t="n">
        <f aca="false">[1]429排序!F2</f>
        <v>1</v>
      </c>
      <c r="VI91" s="2" t="n">
        <f aca="false">[1]429排序!G2</f>
        <v>228</v>
      </c>
      <c r="VJ91" s="2" t="n">
        <f aca="false">[1]429排序!H2</f>
        <v>1542</v>
      </c>
      <c r="VK91" s="2" t="n">
        <f aca="false">[1]429排序!I2</f>
        <v>7</v>
      </c>
      <c r="VL91" s="2" t="n">
        <f aca="false">[1]429排序!J2</f>
        <v>47</v>
      </c>
      <c r="VM91" s="2" t="n">
        <f aca="false">[1]429排序!K2</f>
        <v>1</v>
      </c>
      <c r="VN91" s="2" t="n">
        <f aca="false">[1]429排序!L2</f>
        <v>9000</v>
      </c>
      <c r="VO91" s="2" t="n">
        <f aca="false">[1]429排序!M2</f>
        <v>231</v>
      </c>
      <c r="VP91" s="2" t="n">
        <f aca="false">[1]429排序!C181</f>
        <v>619</v>
      </c>
      <c r="VQ91" s="2" t="n">
        <f aca="false">[1]429排序!D181</f>
        <v>31</v>
      </c>
      <c r="VR91" s="2" t="n">
        <f aca="false">[1]429排序!E181</f>
        <v>7</v>
      </c>
      <c r="VS91" s="2" t="n">
        <f aca="false">[1]429排序!F181</f>
        <v>0</v>
      </c>
      <c r="VT91" s="2" t="n">
        <f aca="false">[1]429排序!G181</f>
        <v>134</v>
      </c>
      <c r="VU91" s="2" t="n">
        <f aca="false">[1]429排序!H181</f>
        <v>478</v>
      </c>
      <c r="VV91" s="2" t="n">
        <f aca="false">[1]429排序!I181</f>
        <v>2</v>
      </c>
      <c r="VW91" s="2" t="n">
        <f aca="false">[1]429排序!J181</f>
        <v>29</v>
      </c>
      <c r="VX91" s="2" t="n">
        <f aca="false">[1]429排序!K181</f>
        <v>0.3</v>
      </c>
      <c r="VY91" s="2" t="n">
        <f aca="false">[1]429排序!L181</f>
        <v>17715</v>
      </c>
      <c r="VZ91" s="2" t="n">
        <f aca="false">[1]429排序!M181</f>
        <v>827</v>
      </c>
      <c r="WA91" s="2" t="n">
        <f aca="false">[1]429排序!C119</f>
        <v>250</v>
      </c>
      <c r="WB91" s="2" t="n">
        <f aca="false">[1]429排序!D119</f>
        <v>24</v>
      </c>
      <c r="WC91" s="2" t="n">
        <f aca="false">[1]429排序!E119</f>
        <v>0</v>
      </c>
      <c r="WD91" s="2" t="n">
        <f aca="false">[1]429排序!F119</f>
        <v>0</v>
      </c>
      <c r="WE91" s="2" t="n">
        <f aca="false">[1]429排序!G119</f>
        <v>17</v>
      </c>
      <c r="WF91" s="2" t="n">
        <f aca="false">[1]429排序!H119</f>
        <v>233</v>
      </c>
      <c r="WG91" s="2" t="n">
        <f aca="false">[1]429排序!I119</f>
        <v>2</v>
      </c>
      <c r="WH91" s="2" t="n">
        <f aca="false">[1]429排序!J119</f>
        <v>462</v>
      </c>
      <c r="WI91" s="2" t="n">
        <f aca="false">[1]429排序!K119</f>
        <v>0</v>
      </c>
      <c r="WJ91" s="2" t="n">
        <f aca="false">[1]429排序!L119</f>
        <v>5296</v>
      </c>
      <c r="WK91" s="2" t="n">
        <f aca="false">[1]429排序!M119</f>
        <v>9798</v>
      </c>
      <c r="WL91" s="2" t="n">
        <f aca="false">[1]429排序!C137</f>
        <v>54</v>
      </c>
      <c r="WM91" s="2" t="n">
        <f aca="false">[1]429排序!D137</f>
        <v>2</v>
      </c>
      <c r="WN91" s="2" t="n">
        <f aca="false">[1]429排序!E137</f>
        <v>0</v>
      </c>
      <c r="WO91" s="2" t="n">
        <f aca="false">[1]429排序!F137</f>
        <v>0</v>
      </c>
      <c r="WP91" s="2" t="n">
        <f aca="false">[1]429排序!G137</f>
        <v>16</v>
      </c>
      <c r="WQ91" s="2" t="n">
        <f aca="false">[1]429排序!H137</f>
        <v>38</v>
      </c>
      <c r="WR91" s="2" t="n">
        <f aca="false">[1]429排序!I137</f>
        <v>0</v>
      </c>
      <c r="WS91" s="2" t="n">
        <f aca="false">[1]429排序!J137</f>
        <v>2</v>
      </c>
      <c r="WT91" s="2" t="n">
        <f aca="false">[1]429排序!K137</f>
        <v>0</v>
      </c>
      <c r="WU91" s="2" t="n">
        <f aca="false">[1]429排序!L137</f>
        <v>54826</v>
      </c>
      <c r="WV91" s="2" t="n">
        <f aca="false">[1]429排序!M137</f>
        <v>1882</v>
      </c>
      <c r="WW91" s="2" t="n">
        <f aca="false">[1]429排序!C24</f>
        <v>7</v>
      </c>
      <c r="WX91" s="2" t="n">
        <f aca="false">[1]429排序!D24</f>
        <v>0</v>
      </c>
      <c r="WY91" s="2" t="n">
        <f aca="false">[1]429排序!E24</f>
        <v>0</v>
      </c>
      <c r="WZ91" s="2" t="n">
        <f aca="false">[1]429排序!F24</f>
        <v>0</v>
      </c>
      <c r="XA91" s="2" t="n">
        <f aca="false">[1]429排序!G24</f>
        <v>5</v>
      </c>
      <c r="XB91" s="2" t="n">
        <f aca="false">[1]429排序!H24</f>
        <v>2</v>
      </c>
      <c r="XC91" s="2" t="n">
        <f aca="false">[1]429排序!I24</f>
        <v>0</v>
      </c>
      <c r="XD91" s="2" t="n">
        <f aca="false">[1]429排序!J24</f>
        <v>9</v>
      </c>
      <c r="XE91" s="2" t="n">
        <f aca="false">[1]429排序!K24</f>
        <v>0</v>
      </c>
      <c r="XF91" s="2" t="n">
        <f aca="false">[1]429排序!L24</f>
        <v>9865</v>
      </c>
      <c r="XG91" s="2" t="n">
        <f aca="false">[1]429排序!M24</f>
        <v>12785</v>
      </c>
      <c r="XH91" s="2" t="n">
        <f aca="false">[1]429排序!C104</f>
        <v>3027</v>
      </c>
      <c r="XI91" s="2" t="n">
        <f aca="false">[1]429排序!D104</f>
        <v>192</v>
      </c>
      <c r="XJ91" s="2" t="n">
        <f aca="false">[1]429排序!E104</f>
        <v>25</v>
      </c>
      <c r="XK91" s="2" t="n">
        <f aca="false">[1]429排序!F104</f>
        <v>0</v>
      </c>
      <c r="XL91" s="2" t="n">
        <f aca="false">[1]429排序!G104</f>
        <v>774</v>
      </c>
      <c r="XM91" s="2" t="n">
        <f aca="false">[1]429排序!H104</f>
        <v>2228</v>
      </c>
      <c r="XN91" s="2" t="n">
        <f aca="false">[1]429排序!I104</f>
        <v>41</v>
      </c>
      <c r="XO91" s="2" t="n">
        <f aca="false">[1]429排序!J104</f>
        <v>161</v>
      </c>
      <c r="XP91" s="2" t="n">
        <f aca="false">[1]429排序!K104</f>
        <v>1</v>
      </c>
      <c r="XQ91" s="2" t="n">
        <f aca="false">[1]429排序!L104</f>
        <v>216276</v>
      </c>
      <c r="XR91" s="2" t="n">
        <f aca="false">[1]429排序!M104</f>
        <v>11518</v>
      </c>
      <c r="XS91" s="2" t="n">
        <f aca="false">[1]429排序!C203</f>
        <v>1939</v>
      </c>
      <c r="XT91" s="2" t="n">
        <f aca="false">[1]429排序!D203</f>
        <v>35</v>
      </c>
      <c r="XU91" s="2" t="n">
        <f aca="false">[1]429排序!E203</f>
        <v>8</v>
      </c>
      <c r="XV91" s="2" t="n">
        <f aca="false">[1]429排序!F203</f>
        <v>0</v>
      </c>
      <c r="XW91" s="2" t="n">
        <f aca="false">[1]429排序!G203</f>
        <v>992</v>
      </c>
      <c r="XX91" s="2" t="n">
        <f aca="false">[1]429排序!H203</f>
        <v>939</v>
      </c>
      <c r="XY91" s="2" t="n">
        <f aca="false">[1]429排序!I203</f>
        <v>8</v>
      </c>
      <c r="XZ91" s="2" t="n">
        <f aca="false">[1]429排序!J203</f>
        <v>58</v>
      </c>
      <c r="YA91" s="2" t="n">
        <f aca="false">[1]429排序!K203</f>
        <v>0.2</v>
      </c>
      <c r="YB91" s="2" t="n">
        <f aca="false">[1]429排序!L203</f>
        <v>242536</v>
      </c>
      <c r="YC91" s="2" t="n">
        <f aca="false">[1]429排序!M203</f>
        <v>7247</v>
      </c>
      <c r="YZ91" s="2" t="n">
        <f aca="false">[1]429排序!C107</f>
        <v>708</v>
      </c>
      <c r="ZA91" s="2" t="n">
        <f aca="false">[1]429排序!D107</f>
        <v>13</v>
      </c>
      <c r="ZB91" s="2" t="n">
        <f aca="false">[1]429排序!E107</f>
        <v>8</v>
      </c>
      <c r="ZC91" s="2" t="n">
        <f aca="false">[1]429排序!F107</f>
        <v>0</v>
      </c>
      <c r="ZD91" s="2" t="n">
        <f aca="false">[1]429排序!G107</f>
        <v>416</v>
      </c>
      <c r="ZE91" s="2" t="n">
        <f aca="false">[1]429排序!H107</f>
        <v>284</v>
      </c>
      <c r="ZF91" s="2" t="n">
        <f aca="false">[1]429排序!I107</f>
        <v>13</v>
      </c>
      <c r="ZG91" s="2" t="n">
        <f aca="false">[1]429排序!J107</f>
        <v>109</v>
      </c>
      <c r="ZH91" s="2" t="n">
        <f aca="false">[1]429排序!K107</f>
        <v>1</v>
      </c>
      <c r="ZI91" s="2" t="n">
        <f aca="false">[1]429排序!L107</f>
        <v>45627</v>
      </c>
      <c r="ZJ91" s="2" t="n">
        <f aca="false">[1]429排序!M107</f>
        <v>6994</v>
      </c>
      <c r="ZK91" s="2" t="n">
        <f aca="false">[1]429排序!C200</f>
        <v>9410</v>
      </c>
      <c r="ZL91" s="2" t="n">
        <f aca="false">[1]429排序!D200</f>
        <v>401</v>
      </c>
      <c r="ZM91" s="2" t="n">
        <f aca="false">[1]429排序!E200</f>
        <v>239</v>
      </c>
      <c r="ZN91" s="2" t="n">
        <f aca="false">[1]429排序!F200</f>
        <v>19</v>
      </c>
      <c r="ZO91" s="2" t="n">
        <f aca="false">[1]429排序!G200</f>
        <v>992</v>
      </c>
      <c r="ZP91" s="2" t="n">
        <f aca="false">[1]429排序!H200</f>
        <v>8179</v>
      </c>
      <c r="ZQ91" s="2" t="n">
        <f aca="false">[1]429排序!I200</f>
        <v>121</v>
      </c>
      <c r="ZR91" s="2" t="n">
        <f aca="false">[1]429排序!J200</f>
        <v>215</v>
      </c>
      <c r="ZS91" s="2" t="n">
        <f aca="false">[1]429排序!K200</f>
        <v>5</v>
      </c>
      <c r="ZT91" s="2" t="n">
        <f aca="false">[1]429排序!L200</f>
        <v>98719</v>
      </c>
      <c r="ZU91" s="2" t="n">
        <f aca="false">[1]429排序!M200</f>
        <v>2257</v>
      </c>
      <c r="ZV91" s="2" t="n">
        <f aca="false">[1]429排序!C19</f>
        <v>12208</v>
      </c>
      <c r="ZW91" s="2" t="n">
        <f aca="false">[1]429排序!D19</f>
        <v>919</v>
      </c>
      <c r="ZX91" s="2" t="n">
        <f aca="false">[1]429排序!E19</f>
        <v>79</v>
      </c>
      <c r="ZY91" s="2" t="n">
        <f aca="false">[1]429排序!F19</f>
        <v>4</v>
      </c>
      <c r="ZZ91" s="2" t="n">
        <f aca="false">[1]429排序!G19</f>
        <v>1993</v>
      </c>
      <c r="AAA91" s="2" t="n">
        <f aca="false">[1]429排序!H19</f>
        <v>10136</v>
      </c>
      <c r="AAB91" s="2" t="n">
        <f aca="false">[1]429排序!I19</f>
        <v>92</v>
      </c>
      <c r="AAC91" s="2" t="n">
        <f aca="false">[1]429排序!J19</f>
        <v>1292</v>
      </c>
      <c r="AAD91" s="2" t="n">
        <f aca="false">[1]429排序!K19</f>
        <v>8</v>
      </c>
      <c r="AAE91" s="2" t="n">
        <f aca="false">[1]429排序!L19</f>
        <v>161028</v>
      </c>
      <c r="AAF91" s="2" t="n">
        <f aca="false">[1]429排序!M19</f>
        <v>17041</v>
      </c>
      <c r="AAG91" s="2" t="n">
        <f aca="false">[1]429排序!C76</f>
        <v>511</v>
      </c>
      <c r="AAH91" s="2" t="n">
        <f aca="false">[1]429排序!D76</f>
        <v>14</v>
      </c>
      <c r="AAI91" s="2" t="n">
        <f aca="false">[1]429排序!E76</f>
        <v>6</v>
      </c>
      <c r="AAJ91" s="2" t="n">
        <f aca="false">[1]429排序!F76</f>
        <v>0</v>
      </c>
      <c r="AAK91" s="2" t="n">
        <f aca="false">[1]429排序!G76</f>
        <v>168</v>
      </c>
      <c r="AAL91" s="2" t="n">
        <f aca="false">[1]429排序!H76</f>
        <v>337</v>
      </c>
      <c r="AAM91" s="2" t="n">
        <f aca="false">[1]429排序!I76</f>
        <v>6</v>
      </c>
      <c r="AAN91" s="2" t="n">
        <f aca="false">[1]429排序!J76</f>
        <v>128</v>
      </c>
      <c r="AAO91" s="2" t="n">
        <f aca="false">[1]429排序!K76</f>
        <v>2</v>
      </c>
      <c r="AAP91" s="2" t="n">
        <f aca="false">[1]429排序!L76</f>
        <v>11504</v>
      </c>
      <c r="AAQ91" s="2" t="n">
        <f aca="false">[1]429排序!M76</f>
        <v>2884</v>
      </c>
      <c r="AAR91" s="2" t="n">
        <f aca="false">[1]429排序!C14</f>
        <v>1717</v>
      </c>
      <c r="AAS91" s="2" t="n">
        <f aca="false">[1]429排序!D14</f>
        <v>39</v>
      </c>
      <c r="AAT91" s="2" t="n">
        <f aca="false">[1]429排序!E14</f>
        <v>22</v>
      </c>
      <c r="AAU91" s="2" t="n">
        <f aca="false">[1]429排序!F14</f>
        <v>0</v>
      </c>
      <c r="AAV91" s="2" t="n">
        <f aca="false">[1]429排序!G14</f>
        <v>1221</v>
      </c>
      <c r="AAW91" s="2" t="n">
        <f aca="false">[1]429排序!H14</f>
        <v>474</v>
      </c>
      <c r="AAX91" s="2" t="n">
        <f aca="false">[1]429排序!I14</f>
        <v>15</v>
      </c>
      <c r="AAY91" s="2" t="n">
        <f aca="false">[1]429排序!J14</f>
        <v>169</v>
      </c>
      <c r="AAZ91" s="2" t="n">
        <f aca="false">[1]429排序!K14</f>
        <v>2</v>
      </c>
      <c r="ABA91" s="2" t="n">
        <f aca="false">[1]429排序!L14</f>
        <v>132640</v>
      </c>
      <c r="ABB91" s="2" t="n">
        <f aca="false">[1]429排序!M14</f>
        <v>13082</v>
      </c>
      <c r="ABC91" s="2" t="n">
        <f aca="false">[1]429排序!C10</f>
        <v>1867</v>
      </c>
      <c r="ABD91" s="2" t="n">
        <f aca="false">[1]429排序!D10</f>
        <v>59</v>
      </c>
      <c r="ABE91" s="2" t="n">
        <f aca="false">[1]429排序!E10</f>
        <v>30</v>
      </c>
      <c r="ABF91" s="2" t="n">
        <f aca="false">[1]429排序!F10</f>
        <v>1</v>
      </c>
      <c r="ABG91" s="2" t="n">
        <f aca="false">[1]429排序!G10</f>
        <v>866</v>
      </c>
      <c r="ABH91" s="2" t="n">
        <f aca="false">[1]429排序!H10</f>
        <v>971</v>
      </c>
      <c r="ABI91" s="2" t="n">
        <f aca="false">[1]429排序!I10</f>
        <v>10</v>
      </c>
      <c r="ABJ91" s="2" t="n">
        <f aca="false">[1]429排序!J10</f>
        <v>630</v>
      </c>
      <c r="ABK91" s="2" t="n">
        <f aca="false">[1]429排序!K10</f>
        <v>10</v>
      </c>
      <c r="ABL91" s="2" t="n">
        <f aca="false">[1]429排序!L10</f>
        <v>19296</v>
      </c>
      <c r="ABM91" s="2" t="n">
        <f aca="false">[1]429排序!M10</f>
        <v>6512</v>
      </c>
      <c r="ABN91" s="2" t="n">
        <f aca="false">[1]429排序!C127</f>
        <v>3638</v>
      </c>
      <c r="ABO91" s="2" t="n">
        <f aca="false">[1]429排序!D127</f>
        <v>157</v>
      </c>
      <c r="ABP91" s="2" t="n">
        <f aca="false">[1]429排序!E127</f>
        <v>103</v>
      </c>
      <c r="ABQ91" s="2" t="n">
        <f aca="false">[1]429排序!F127</f>
        <v>1</v>
      </c>
      <c r="ABR91" s="2" t="n">
        <f aca="false">[1]429排序!G127</f>
        <v>975</v>
      </c>
      <c r="ABS91" s="2" t="n">
        <f aca="false">[1]429排序!H127</f>
        <v>2560</v>
      </c>
      <c r="ABT91" s="2" t="n">
        <f aca="false">[1]429排序!I127</f>
        <v>212</v>
      </c>
      <c r="ABU91" s="2" t="n">
        <f aca="false">[1]429排序!J127</f>
        <v>902</v>
      </c>
      <c r="ABV91" s="2" t="n">
        <f aca="false">[1]429排序!K127</f>
        <v>26</v>
      </c>
      <c r="ABW91" s="2" t="n">
        <f aca="false">[1]429排序!L127</f>
        <v>11763</v>
      </c>
      <c r="ABX91" s="2" t="n">
        <f aca="false">[1]429排序!M127</f>
        <v>2916</v>
      </c>
      <c r="ABY91" s="2" t="n">
        <f aca="false">[1]429排序!C114</f>
        <v>1344</v>
      </c>
      <c r="ABZ91" s="2" t="n">
        <f aca="false">[1]429排序!D114</f>
        <v>-105</v>
      </c>
      <c r="ACA91" s="2" t="n">
        <f aca="false">[1]429排序!E114</f>
        <v>44</v>
      </c>
      <c r="ACB91" s="2" t="n">
        <f aca="false">[1]429排序!F114</f>
        <v>3</v>
      </c>
      <c r="ACC91" s="2" t="n">
        <f aca="false">[1]429排序!G114</f>
        <v>536</v>
      </c>
      <c r="ACD91" s="2" t="n">
        <f aca="false">[1]429排序!H114</f>
        <v>764</v>
      </c>
      <c r="ACE91" s="2" t="n">
        <f aca="false">[1]429排序!I114</f>
        <v>17</v>
      </c>
      <c r="ACF91" s="2" t="n">
        <f aca="false">[1]429排序!J114</f>
        <v>494</v>
      </c>
      <c r="ACG91" s="2" t="n">
        <f aca="false">[1]429排序!K114</f>
        <v>16</v>
      </c>
      <c r="ACH91" s="2" t="n">
        <f aca="false">[1]429排序!L114</f>
        <v>111809</v>
      </c>
      <c r="ACI91" s="2" t="n">
        <f aca="false">[1]429排序!M114</f>
        <v>41072</v>
      </c>
      <c r="ACJ91" s="2" t="n">
        <f aca="false">[1]429排序!C64</f>
        <v>1660</v>
      </c>
      <c r="ACK91" s="2" t="n">
        <f aca="false">[1]429排序!D64</f>
        <v>13</v>
      </c>
      <c r="ACL91" s="2" t="n">
        <f aca="false">[1]429排序!E64</f>
        <v>50</v>
      </c>
      <c r="ACM91" s="2" t="n">
        <f aca="false">[1]429排序!F64</f>
        <v>0</v>
      </c>
      <c r="ACN91" s="2" t="n">
        <f aca="false">[1]429排序!G64</f>
        <v>240</v>
      </c>
      <c r="ACO91" s="2" t="n">
        <f aca="false">[1]429排序!H64</f>
        <v>1370</v>
      </c>
      <c r="ACP91" s="2" t="n">
        <f aca="false">[1]429排序!I64</f>
        <v>9</v>
      </c>
      <c r="ACQ91" s="2" t="n">
        <f aca="false">[1]429排序!J64</f>
        <v>1251</v>
      </c>
      <c r="ACR91" s="2" t="n">
        <f aca="false">[1]429排序!K64</f>
        <v>38</v>
      </c>
      <c r="ACS91" s="2" t="n">
        <f aca="false">[1]429排序!L64</f>
        <v>49527</v>
      </c>
      <c r="ACT91" s="2" t="n">
        <f aca="false">[1]429排序!M64</f>
        <v>37336</v>
      </c>
      <c r="ACU91" s="2" t="n">
        <f aca="false">[1]429排序!C109</f>
        <v>836</v>
      </c>
      <c r="ACV91" s="2" t="n">
        <f aca="false">[1]429排序!D109</f>
        <v>18</v>
      </c>
      <c r="ACW91" s="2" t="n">
        <f aca="false">[1]429排序!E109</f>
        <v>13</v>
      </c>
      <c r="ACX91" s="2" t="n">
        <f aca="false">[1]429排序!F109</f>
        <v>0</v>
      </c>
      <c r="ACY91" s="2" t="n">
        <f aca="false">[1]429排序!G109</f>
        <v>267</v>
      </c>
      <c r="ACZ91" s="2" t="n">
        <f aca="false">[1]429排序!H109</f>
        <v>556</v>
      </c>
      <c r="ADA91" s="2" t="n">
        <f aca="false">[1]429排序!I109</f>
        <v>4</v>
      </c>
      <c r="ADB91" s="2" t="n">
        <f aca="false">[1]429排序!J109</f>
        <v>443</v>
      </c>
      <c r="ADC91" s="2" t="n">
        <f aca="false">[1]429排序!K109</f>
        <v>7</v>
      </c>
      <c r="ADD91" s="2" t="n">
        <f aca="false">[1]429排序!L109</f>
        <v>51561</v>
      </c>
      <c r="ADE91" s="2" t="n">
        <f aca="false">[1]429排序!M109</f>
        <v>27336</v>
      </c>
      <c r="ADF91" s="2" t="n">
        <f aca="false">[1]429排序!C52</f>
        <v>7486</v>
      </c>
      <c r="ADG91" s="2" t="n">
        <f aca="false">[1]429排序!D52</f>
        <v>55</v>
      </c>
      <c r="ADH91" s="2" t="n">
        <f aca="false">[1]429排序!E52</f>
        <v>225</v>
      </c>
      <c r="ADI91" s="2" t="n">
        <f aca="false">[1]429排序!F52</f>
        <v>3</v>
      </c>
      <c r="ADJ91" s="2" t="n">
        <f aca="false">[1]429排序!G52</f>
        <v>2942</v>
      </c>
      <c r="ADK91" s="2" t="n">
        <f aca="false">[1]429排序!H52</f>
        <v>4319</v>
      </c>
      <c r="ADL91" s="2" t="n">
        <f aca="false">[1]429排序!I52</f>
        <v>73</v>
      </c>
      <c r="ADM91" s="2" t="n">
        <f aca="false">[1]429排序!J52</f>
        <v>699</v>
      </c>
      <c r="ADN91" s="2" t="n">
        <f aca="false">[1]429排序!K52</f>
        <v>21</v>
      </c>
      <c r="ADO91" s="2" t="n">
        <f aca="false">[1]429排序!L52</f>
        <v>226255</v>
      </c>
      <c r="ADP91" s="2" t="n">
        <f aca="false">[1]429排序!M52</f>
        <v>21128</v>
      </c>
      <c r="ADQ91" s="2" t="n">
        <f aca="false">[1]429排序!C175</f>
        <v>1384</v>
      </c>
      <c r="ADR91" s="2" t="n">
        <f aca="false">[1]429排序!D175</f>
        <v>3</v>
      </c>
      <c r="ADS91" s="2" t="n">
        <f aca="false">[1]429排序!E175</f>
        <v>20</v>
      </c>
      <c r="ADT91" s="2" t="n">
        <f aca="false">[1]429排序!F175</f>
        <v>2</v>
      </c>
      <c r="ADU91" s="2" t="n">
        <f aca="false">[1]429排序!G175</f>
        <v>423</v>
      </c>
      <c r="ADV91" s="2" t="n">
        <f aca="false">[1]429排序!H175</f>
        <v>941</v>
      </c>
      <c r="ADW91" s="2" t="n">
        <f aca="false">[1]429排序!I175</f>
        <v>6</v>
      </c>
      <c r="ADX91" s="2" t="n">
        <f aca="false">[1]429排序!J175</f>
        <v>253</v>
      </c>
      <c r="ADY91" s="2" t="n">
        <f aca="false">[1]429排序!K175</f>
        <v>4</v>
      </c>
      <c r="ADZ91" s="2" t="n">
        <f aca="false">[1]429排序!L175</f>
        <v>75866</v>
      </c>
      <c r="AEA91" s="2" t="n">
        <f aca="false">[1]429排序!M175</f>
        <v>13896</v>
      </c>
      <c r="AEB91" s="2" t="n">
        <f aca="false">[1]429排序!C90</f>
        <v>2649</v>
      </c>
      <c r="AEC91" s="2" t="n">
        <f aca="false">[1]429排序!D90</f>
        <v>66</v>
      </c>
      <c r="AED91" s="2" t="n">
        <f aca="false">[1]429排序!E90</f>
        <v>291</v>
      </c>
      <c r="AEE91" s="2" t="n">
        <f aca="false">[1]429排序!F90</f>
        <v>11</v>
      </c>
      <c r="AEF91" s="2" t="n">
        <f aca="false">[1]429排序!G90</f>
        <v>516</v>
      </c>
      <c r="AEG91" s="2" t="n">
        <f aca="false">[1]429排序!H90</f>
        <v>1842</v>
      </c>
      <c r="AEH91" s="2" t="n">
        <f aca="false">[1]429排序!I90</f>
        <v>49</v>
      </c>
      <c r="AEI91" s="2" t="n">
        <f aca="false">[1]429排序!J90</f>
        <v>274</v>
      </c>
      <c r="AEJ91" s="2" t="n">
        <f aca="false">[1]429排序!K90</f>
        <v>30</v>
      </c>
      <c r="AEK91" s="2" t="n">
        <f aca="false">[1]429排序!L90</f>
        <v>67172</v>
      </c>
      <c r="AEL91" s="2" t="n">
        <f aca="false">[1]429排序!M90</f>
        <v>6953</v>
      </c>
      <c r="AEM91" s="2" t="n">
        <f aca="false">[1]429排序!C176</f>
        <v>1408</v>
      </c>
      <c r="AEN91" s="2" t="n">
        <f aca="false">[1]429排序!D176</f>
        <v>6</v>
      </c>
      <c r="AEO91" s="2" t="n">
        <f aca="false">[1]429排序!E176</f>
        <v>86</v>
      </c>
      <c r="AEP91" s="2" t="n">
        <f aca="false">[1]429排序!F176</f>
        <v>3</v>
      </c>
      <c r="AEQ91" s="2" t="n">
        <f aca="false">[1]429排序!G176</f>
        <v>223</v>
      </c>
      <c r="AER91" s="2" t="n">
        <f aca="false">[1]429排序!H176</f>
        <v>1099</v>
      </c>
      <c r="AES91" s="2" t="n">
        <f aca="false">[1]429排序!I176</f>
        <v>24</v>
      </c>
      <c r="AET91" s="2" t="n">
        <f aca="false">[1]429排序!J176</f>
        <v>677</v>
      </c>
      <c r="AEU91" s="2" t="n">
        <f aca="false">[1]429排序!K176</f>
        <v>41</v>
      </c>
      <c r="AEV91" s="2" t="n">
        <f aca="false">[1]429排序!L176</f>
        <v>50290</v>
      </c>
      <c r="AEW91" s="2" t="n">
        <f aca="false">[1]429排序!M176</f>
        <v>24190</v>
      </c>
      <c r="AEX91" s="2" t="n">
        <f aca="false">[1]429排序!C48</f>
        <v>2047</v>
      </c>
      <c r="AEY91" s="2" t="n">
        <f aca="false">[1]429排序!D48</f>
        <v>8</v>
      </c>
      <c r="AEZ91" s="2" t="n">
        <f aca="false">[1]429排序!E48</f>
        <v>63</v>
      </c>
      <c r="AFA91" s="2" t="n">
        <f aca="false">[1]429排序!F48</f>
        <v>4</v>
      </c>
      <c r="AFB91" s="2" t="n">
        <f aca="false">[1]429排序!G48</f>
        <v>1232</v>
      </c>
      <c r="AFC91" s="2" t="n">
        <f aca="false">[1]429排序!H48</f>
        <v>752</v>
      </c>
      <c r="AFD91" s="2" t="n">
        <f aca="false">[1]429排序!I48</f>
        <v>21</v>
      </c>
      <c r="AFE91" s="2" t="n">
        <f aca="false">[1]429排序!J48</f>
        <v>499</v>
      </c>
      <c r="AFF91" s="2" t="n">
        <f aca="false">[1]429排序!K48</f>
        <v>15</v>
      </c>
      <c r="AFG91" s="2" t="n">
        <f aca="false">[1]429排序!L48</f>
        <v>33577</v>
      </c>
      <c r="AFH91" s="2" t="n">
        <f aca="false">[1]429排序!M48</f>
        <v>8179</v>
      </c>
      <c r="AFI91" s="2" t="n">
        <f aca="false">[1]429排序!C26</f>
        <v>1585</v>
      </c>
      <c r="AFJ91" s="2" t="n">
        <f aca="false">[1]429排序!D26</f>
        <v>20</v>
      </c>
      <c r="AFK91" s="2" t="n">
        <f aca="false">[1]429排序!E26</f>
        <v>63</v>
      </c>
      <c r="AFL91" s="2" t="n">
        <f aca="false">[1]429排序!F26</f>
        <v>3</v>
      </c>
      <c r="AFM91" s="2" t="n">
        <f aca="false">[1]429排序!G26</f>
        <v>682</v>
      </c>
      <c r="AFN91" s="2" t="n">
        <f aca="false">[1]429排序!H26</f>
        <v>840</v>
      </c>
      <c r="AFO91" s="2" t="n">
        <f aca="false">[1]429排序!I26</f>
        <v>4</v>
      </c>
      <c r="AFP91" s="2" t="n">
        <f aca="false">[1]429排序!J26</f>
        <v>483</v>
      </c>
      <c r="AFQ91" s="2" t="n">
        <f aca="false">[1]429排序!K26</f>
        <v>19</v>
      </c>
      <c r="AFR91" s="2" t="n">
        <f aca="false">[1]429排序!L26</f>
        <v>27603</v>
      </c>
      <c r="AFS91" s="2" t="n">
        <f aca="false">[1]429排序!M26</f>
        <v>8413</v>
      </c>
      <c r="AFT91" s="2" t="n">
        <f aca="false">[1]429排序!C130</f>
        <v>321</v>
      </c>
      <c r="AFU91" s="2" t="n">
        <f aca="false">[1]429排序!D130</f>
        <v>0</v>
      </c>
      <c r="AFV91" s="2" t="n">
        <f aca="false">[1]429排序!E130</f>
        <v>7</v>
      </c>
      <c r="AFW91" s="2" t="n">
        <f aca="false">[1]429排序!F130</f>
        <v>0</v>
      </c>
      <c r="AFX91" s="2" t="n">
        <f aca="false">[1]429排序!G130</f>
        <v>199</v>
      </c>
      <c r="AFY91" s="2" t="n">
        <f aca="false">[1]429排序!H130</f>
        <v>115</v>
      </c>
      <c r="AFZ91" s="2" t="n">
        <f aca="false">[1]429排序!I130</f>
        <v>7</v>
      </c>
      <c r="AGA91" s="2" t="n">
        <f aca="false">[1]429排序!J130</f>
        <v>511</v>
      </c>
      <c r="AGB91" s="2" t="n">
        <f aca="false">[1]429排序!K130</f>
        <v>11</v>
      </c>
      <c r="AGC91" s="2" t="n">
        <f aca="false">[1]429排序!L130</f>
        <v>6864</v>
      </c>
      <c r="AGD91" s="2" t="n">
        <f aca="false">[1]429排序!M130</f>
        <v>10929</v>
      </c>
      <c r="AGE91" s="2" t="n">
        <f aca="false">[1]429排序!C170</f>
        <v>8497</v>
      </c>
      <c r="AGF91" s="2" t="n">
        <f aca="false">[1]429排序!D170</f>
        <v>222</v>
      </c>
      <c r="AGG91" s="2" t="n">
        <f aca="false">[1]429排序!E170</f>
        <v>168</v>
      </c>
      <c r="AGH91" s="2" t="n">
        <f aca="false">[1]429排序!F170</f>
        <v>6</v>
      </c>
      <c r="AGI91" s="2" t="n">
        <f aca="false">[1]429排序!G170</f>
        <v>1260</v>
      </c>
      <c r="AGJ91" s="2" t="n">
        <f aca="false">[1]429排序!H170</f>
        <v>7069</v>
      </c>
      <c r="AGK91" s="2" t="n">
        <f aca="false">[1]429排序!I170</f>
        <v>79</v>
      </c>
      <c r="AGL91" s="2" t="n">
        <f aca="false">[1]429排序!J170</f>
        <v>972</v>
      </c>
      <c r="AGM91" s="2" t="n">
        <f aca="false">[1]429排序!K170</f>
        <v>19</v>
      </c>
      <c r="AGN91" s="2" t="n">
        <f aca="false">[1]429排序!L170</f>
        <v>73363</v>
      </c>
      <c r="AGO91" s="2" t="n">
        <f aca="false">[1]429排序!M170</f>
        <v>8396</v>
      </c>
      <c r="AGP91" s="2" t="n">
        <f aca="false">[1]429排序!C158</f>
        <v>11616</v>
      </c>
      <c r="AGQ91" s="2" t="n">
        <f aca="false">[1]429排序!D158</f>
        <v>277</v>
      </c>
      <c r="AGR91" s="2" t="n">
        <f aca="false">[1]429排序!E158</f>
        <v>663</v>
      </c>
      <c r="AGS91" s="2" t="n">
        <f aca="false">[1]429排序!F158</f>
        <v>22</v>
      </c>
      <c r="AGT91" s="2" t="n">
        <f aca="false">[1]429排序!G158</f>
        <v>3404</v>
      </c>
      <c r="AGU91" s="2" t="n">
        <f aca="false">[1]429排序!H158</f>
        <v>7549</v>
      </c>
      <c r="AGV91" s="2" t="n">
        <f aca="false">[1]429排序!I158</f>
        <v>243</v>
      </c>
      <c r="AGW91" s="2" t="n">
        <f aca="false">[1]429排序!J158</f>
        <v>604</v>
      </c>
      <c r="AGX91" s="2" t="n">
        <f aca="false">[1]429排序!K158</f>
        <v>34</v>
      </c>
      <c r="AGY91" s="2" t="n">
        <f aca="false">[1]429排序!L158</f>
        <v>150309</v>
      </c>
      <c r="AGZ91" s="2" t="n">
        <f aca="false">[1]429排序!M158</f>
        <v>7813</v>
      </c>
      <c r="AHA91" s="2" t="n">
        <f aca="false">[1]429排序!C31</f>
        <v>1399</v>
      </c>
      <c r="AHB91" s="2" t="n">
        <f aca="false">[1]429排序!D31</f>
        <v>36</v>
      </c>
      <c r="AHC91" s="2" t="n">
        <f aca="false">[1]429排序!E31</f>
        <v>58</v>
      </c>
      <c r="AHD91" s="2" t="n">
        <f aca="false">[1]429排序!F31</f>
        <v>0</v>
      </c>
      <c r="AHE91" s="2" t="n">
        <f aca="false">[1]429排序!G31</f>
        <v>222</v>
      </c>
      <c r="AHF91" s="2" t="n">
        <f aca="false">[1]429排序!H31</f>
        <v>1119</v>
      </c>
      <c r="AHG91" s="2" t="n">
        <f aca="false">[1]429排序!I31</f>
        <v>39</v>
      </c>
      <c r="AHH91" s="2" t="n">
        <f aca="false">[1]429排序!J31</f>
        <v>201</v>
      </c>
      <c r="AHI91" s="2" t="n">
        <f aca="false">[1]429排序!K31</f>
        <v>8</v>
      </c>
      <c r="AHJ91" s="2" t="n">
        <f aca="false">[1]429排序!L31</f>
        <v>27000</v>
      </c>
      <c r="AHK91" s="2" t="n">
        <f aca="false">[1]429排序!M31</f>
        <v>3886</v>
      </c>
      <c r="AHL91" s="2" t="n">
        <f aca="false">[1]429排序!C144</f>
        <v>1421</v>
      </c>
      <c r="AHM91" s="2" t="n">
        <f aca="false">[1]429排序!D144</f>
        <v>22</v>
      </c>
      <c r="AHN91" s="2" t="n">
        <f aca="false">[1]429排序!E144</f>
        <v>71</v>
      </c>
      <c r="AHO91" s="2" t="n">
        <f aca="false">[1]429排序!F144</f>
        <v>6</v>
      </c>
      <c r="AHP91" s="2" t="n">
        <f aca="false">[1]429排序!G144</f>
        <v>589</v>
      </c>
      <c r="AHQ91" s="2" t="n">
        <f aca="false">[1]429排序!H144</f>
        <v>761</v>
      </c>
      <c r="AHR91" s="2" t="n">
        <f aca="false">[1]429排序!I144</f>
        <v>13</v>
      </c>
      <c r="AHS91" s="2" t="n">
        <f aca="false">[1]429排序!J144</f>
        <v>682</v>
      </c>
      <c r="AHT91" s="2" t="n">
        <f aca="false">[1]429排序!K144</f>
        <v>34</v>
      </c>
      <c r="AHU91" s="2" t="n">
        <f aca="false">[1]429排序!L144</f>
        <v>15771</v>
      </c>
      <c r="AHV91" s="2" t="n">
        <f aca="false">[1]429排序!M144</f>
        <v>7570</v>
      </c>
      <c r="AHW91" s="2" t="n">
        <f aca="false">[1]429排序!C3</f>
        <v>750</v>
      </c>
      <c r="AHX91" s="2" t="n">
        <f aca="false">[1]429排序!D3</f>
        <v>14</v>
      </c>
      <c r="AHY91" s="2" t="n">
        <f aca="false">[1]429排序!E3</f>
        <v>30</v>
      </c>
      <c r="AHZ91" s="2" t="n">
        <f aca="false">[1]429排序!F3</f>
        <v>2</v>
      </c>
      <c r="AIA91" s="2" t="n">
        <f aca="false">[1]429排序!G3</f>
        <v>431</v>
      </c>
      <c r="AIB91" s="2" t="n">
        <f aca="false">[1]429排序!H3</f>
        <v>289</v>
      </c>
      <c r="AIC91" s="2" t="n">
        <f aca="false">[1]429排序!I3</f>
        <v>4</v>
      </c>
      <c r="AID91" s="2" t="n">
        <f aca="false">[1]429排序!J3</f>
        <v>261</v>
      </c>
      <c r="AIE91" s="2" t="n">
        <f aca="false">[1]429排序!K3</f>
        <v>10</v>
      </c>
      <c r="AIF91" s="2" t="n">
        <f aca="false">[1]429排序!L3</f>
        <v>7758</v>
      </c>
      <c r="AIG91" s="2" t="n">
        <f aca="false">[1]429排序!M3</f>
        <v>2696</v>
      </c>
      <c r="AIH91" s="2" t="n">
        <f aca="false">[1]429排序!C37</f>
        <v>49817</v>
      </c>
      <c r="AII91" s="2" t="n">
        <f aca="false">[1]429排序!D37</f>
        <v>1575</v>
      </c>
      <c r="AIJ91" s="2" t="n">
        <f aca="false">[1]429排序!E37</f>
        <v>2852</v>
      </c>
      <c r="AIK91" s="2" t="n">
        <f aca="false">[1]429排序!F37</f>
        <v>150</v>
      </c>
      <c r="AIL91" s="2" t="n">
        <f aca="false">[1]429排序!G37</f>
        <v>19050</v>
      </c>
      <c r="AIM91" s="2" t="n">
        <f aca="false">[1]429排序!H37</f>
        <v>27915</v>
      </c>
      <c r="AIN91" s="2" t="n">
        <f aca="false">[1]429排序!I37</f>
        <v>557</v>
      </c>
      <c r="AIO91" s="2" t="n">
        <f aca="false">[1]429排序!J42</f>
        <v>3048</v>
      </c>
      <c r="AIP91" s="2" t="n">
        <f aca="false">[1]429排序!K42</f>
        <v>207</v>
      </c>
      <c r="AIQ91" s="2" t="n">
        <f aca="false">[1]429排序!L42</f>
        <v>5342</v>
      </c>
      <c r="AIR91" s="2" t="n">
        <f aca="false">[1]429排序!M42</f>
        <v>30725</v>
      </c>
      <c r="AIS91" s="2" t="n">
        <f aca="false">[1]429排序!C28</f>
        <v>71886</v>
      </c>
      <c r="AIT91" s="2" t="n">
        <f aca="false">[1]429排序!D28</f>
        <v>5385</v>
      </c>
      <c r="AIU91" s="2" t="n">
        <f aca="false">[1]429排序!E28</f>
        <v>5017</v>
      </c>
      <c r="AIV91" s="2" t="n">
        <f aca="false">[1]429排序!F28</f>
        <v>474</v>
      </c>
      <c r="AIW91" s="2" t="n">
        <f aca="false">[1]429排序!G28</f>
        <v>32544</v>
      </c>
      <c r="AIX91" s="2" t="n">
        <f aca="false">[1]429排序!H28</f>
        <v>34325</v>
      </c>
      <c r="AIY91" s="2" t="n">
        <f aca="false">[1]429排序!I28</f>
        <v>8318</v>
      </c>
      <c r="AIZ91" s="2" t="n">
        <f aca="false">[1]429排序!J28</f>
        <v>338</v>
      </c>
      <c r="AJA91" s="2" t="n">
        <f aca="false">[1]429排序!K28</f>
        <v>24</v>
      </c>
      <c r="AJB91" s="2" t="n">
        <f aca="false">[1]429排序!L28</f>
        <v>339552</v>
      </c>
      <c r="AJC91" s="2" t="n">
        <f aca="false">[1]429排序!M28</f>
        <v>1597</v>
      </c>
      <c r="AJD91" s="2" t="n">
        <f aca="false">[1]429排序!C155</f>
        <v>24322</v>
      </c>
      <c r="AJE91" s="2" t="n">
        <f aca="false">[1]429排序!D155</f>
        <v>295</v>
      </c>
      <c r="AJF91" s="2" t="n">
        <f aca="false">[1]429排序!E155</f>
        <v>948</v>
      </c>
      <c r="AJG91" s="2" t="n">
        <f aca="false">[1]429排序!F155</f>
        <v>20</v>
      </c>
      <c r="AJH91" s="2" t="n">
        <f aca="false">[1]429排序!G155</f>
        <v>1389</v>
      </c>
      <c r="AJI91" s="2" t="n">
        <f aca="false">[1]429排序!H155</f>
        <v>21985</v>
      </c>
      <c r="AJJ91" s="2" t="n">
        <f aca="false">[1]429排序!I155</f>
        <v>172</v>
      </c>
      <c r="AJK91" s="2" t="n">
        <f aca="false">[1]429排序!J155</f>
        <v>2385</v>
      </c>
      <c r="AJL91" s="2" t="n">
        <f aca="false">[1]429排序!K155</f>
        <v>93</v>
      </c>
      <c r="AJM91" s="2" t="n">
        <f aca="false">[1]429排序!L155</f>
        <v>360155</v>
      </c>
      <c r="AJN91" s="2" t="n">
        <f aca="false">[1]429排序!M155</f>
        <v>35321</v>
      </c>
      <c r="AJO91" s="2" t="n">
        <f aca="false">[1]429排序!C12</f>
        <v>6731</v>
      </c>
      <c r="AJP91" s="2" t="n">
        <f aca="false">[1]429排序!D12</f>
        <v>11</v>
      </c>
      <c r="AJQ91" s="2" t="n">
        <f aca="false">[1]429排序!E12</f>
        <v>84</v>
      </c>
      <c r="AJR91" s="2" t="n">
        <f aca="false">[1]429排序!F12</f>
        <v>1</v>
      </c>
      <c r="AJS91" s="2" t="n">
        <f aca="false">[1]429排序!G12</f>
        <v>5626</v>
      </c>
      <c r="AJT91" s="2" t="n">
        <f aca="false">[1]429排序!H12</f>
        <v>1021</v>
      </c>
      <c r="AJU91" s="2" t="n">
        <f aca="false">[1]429排序!I12</f>
        <v>42</v>
      </c>
      <c r="AJV91" s="2" t="n">
        <f aca="false">[1]429排序!J12</f>
        <v>264</v>
      </c>
      <c r="AJW91" s="2" t="n">
        <f aca="false">[1]429排序!K12</f>
        <v>3</v>
      </c>
      <c r="AJX91" s="2" t="n">
        <f aca="false">[1]429排序!L12</f>
        <v>530679</v>
      </c>
      <c r="AJY91" s="2" t="n">
        <f aca="false">[1]429排序!M12</f>
        <v>20811</v>
      </c>
      <c r="AJZ91" s="2" t="n">
        <f aca="false">[1]429排序!C96</f>
        <v>19877</v>
      </c>
      <c r="AKA91" s="2" t="n">
        <f aca="false">[1]429排序!D96</f>
        <v>229</v>
      </c>
      <c r="AKB91" s="2" t="n">
        <f aca="false">[1]429排序!E96</f>
        <v>1159</v>
      </c>
      <c r="AKC91" s="2" t="n">
        <f aca="false">[1]429排序!F96</f>
        <v>57</v>
      </c>
      <c r="AKD91" s="2" t="n">
        <f aca="false">[1]429排序!G96</f>
        <v>9233</v>
      </c>
      <c r="AKE91" s="2" t="n">
        <f aca="false">[1]429排序!H96</f>
        <v>9485</v>
      </c>
      <c r="AKF91" s="2" t="n">
        <f aca="false">[1]429排序!I96</f>
        <v>146</v>
      </c>
      <c r="AKG91" s="2" t="n">
        <f aca="false">[1]429排序!J96</f>
        <v>4025</v>
      </c>
      <c r="AKH91" s="2" t="n">
        <f aca="false">[1]429排序!K96</f>
        <v>235</v>
      </c>
      <c r="AKI91" s="2" t="n">
        <f aca="false">[1]429排序!L96</f>
        <v>153954</v>
      </c>
      <c r="AKJ91" s="2" t="n">
        <f aca="false">[1]429排序!M96</f>
        <v>31179</v>
      </c>
      <c r="AKK91" s="2" t="n">
        <f aca="false">[1]429排序!C59</f>
        <v>24258</v>
      </c>
      <c r="AKL91" s="2" t="n">
        <f aca="false">[1]429排序!D59</f>
        <v>1018</v>
      </c>
      <c r="AKM91" s="2" t="n">
        <f aca="false">[1]429排序!E59</f>
        <v>871</v>
      </c>
      <c r="AKN91" s="2" t="n">
        <f aca="false">[1]429排序!F59</f>
        <v>208</v>
      </c>
      <c r="AKO91" s="2" t="n">
        <f aca="false">[1]429排序!G59</f>
        <v>1557</v>
      </c>
      <c r="AKP91" s="2" t="n">
        <f aca="false">[1]429排序!H59</f>
        <v>21830</v>
      </c>
      <c r="AKQ91" s="2" t="n">
        <f aca="false">[1]429排序!I59</f>
        <v>146</v>
      </c>
      <c r="AKR91" s="2" t="n">
        <f aca="false">[1]429排序!J59</f>
        <v>1375</v>
      </c>
      <c r="AKS91" s="2" t="n">
        <f aca="false">[1]429排序!K59</f>
        <v>49</v>
      </c>
      <c r="AKT91" s="2" t="n">
        <f aca="false">[1]429排序!L59</f>
        <v>61529</v>
      </c>
      <c r="AKU91" s="2" t="n">
        <f aca="false">[1]429排序!M59</f>
        <v>3487</v>
      </c>
      <c r="AKV91" s="2" t="n">
        <f aca="false">[1]429排序!C115</f>
        <v>3741</v>
      </c>
      <c r="AKW91" s="2" t="n">
        <f aca="false">[1]429排序!D115</f>
        <v>12</v>
      </c>
      <c r="AKX91" s="2" t="n">
        <f aca="false">[1]429排序!E115</f>
        <v>89</v>
      </c>
      <c r="AKY91" s="2" t="n">
        <f aca="false">[1]429排序!F115</f>
        <v>1</v>
      </c>
      <c r="AKZ91" s="2" t="n">
        <f aca="false">[1]429排序!G115</f>
        <v>3123</v>
      </c>
      <c r="ALA91" s="2" t="n">
        <f aca="false">[1]429排序!H115</f>
        <v>529</v>
      </c>
      <c r="ALB91" s="2" t="n">
        <f aca="false">[1]429排序!I115</f>
        <v>19</v>
      </c>
      <c r="ALC91" s="2" t="n">
        <f aca="false">[1]429排序!J115</f>
        <v>5976</v>
      </c>
      <c r="ALD91" s="2" t="n">
        <f aca="false">[1]429排序!K115</f>
        <v>142</v>
      </c>
      <c r="ALE91" s="2" t="n">
        <f aca="false">[1]429排序!L115</f>
        <v>39741</v>
      </c>
      <c r="ALF91" s="2" t="n">
        <f aca="false">[1]429排序!M115</f>
        <v>63486</v>
      </c>
      <c r="ALG91" s="2" t="n">
        <f aca="false">[1]429排序!C126</f>
        <v>15529</v>
      </c>
      <c r="ALH91" s="2" t="n">
        <f aca="false">[1]429排序!D126</f>
        <v>852</v>
      </c>
      <c r="ALI91" s="2" t="n">
        <f aca="false">[1]429排序!E126</f>
        <v>1434</v>
      </c>
      <c r="ALJ91" s="2" t="n">
        <f aca="false">[1]429排序!F126</f>
        <v>83</v>
      </c>
      <c r="ALK91" s="2" t="n">
        <f aca="false">[1]429排序!G126</f>
        <v>9086</v>
      </c>
      <c r="ALL91" s="2" t="n">
        <f aca="false">[1]429排序!H126</f>
        <v>5009</v>
      </c>
      <c r="ALM91" s="2" t="n">
        <f aca="false">[1]429排序!I126</f>
        <v>378</v>
      </c>
      <c r="ALN91" s="2" t="n">
        <f aca="false">[1]429排序!J126</f>
        <v>120</v>
      </c>
      <c r="ALO91" s="2" t="n">
        <f aca="false">[1]429排序!K126</f>
        <v>11</v>
      </c>
      <c r="ALP91" s="2" t="n">
        <f aca="false">[1]429排序!L126</f>
        <v>71103</v>
      </c>
      <c r="ALQ91" s="2" t="n">
        <f aca="false">[1]429排序!M126</f>
        <v>551</v>
      </c>
      <c r="ALR91" s="2" t="n">
        <f aca="false">[1]429排序!C70</f>
        <v>4740</v>
      </c>
      <c r="ALS91" s="2" t="n">
        <f aca="false">[1]429排序!D70</f>
        <v>45</v>
      </c>
      <c r="ALT91" s="2" t="n">
        <f aca="false">[1]429排序!E70</f>
        <v>199</v>
      </c>
      <c r="ALU91" s="2" t="n">
        <f aca="false">[1]429排序!F70</f>
        <v>6</v>
      </c>
      <c r="ALV91" s="2" t="n">
        <f aca="false">[1]429排序!G70</f>
        <v>2800</v>
      </c>
      <c r="ALW91" s="2" t="n">
        <f aca="false">[1]429排序!H70</f>
        <v>1741</v>
      </c>
      <c r="ALX91" s="2" t="n">
        <f aca="false">[1]429排序!I70</f>
        <v>56</v>
      </c>
      <c r="ALY91" s="2" t="n">
        <f aca="false">[1]429排序!J70</f>
        <v>855</v>
      </c>
      <c r="ALZ91" s="2" t="n">
        <f aca="false">[1]429排序!K70</f>
        <v>36</v>
      </c>
      <c r="AMA91" s="2" t="n">
        <f aca="false">[1]429排序!L70</f>
        <v>85800</v>
      </c>
      <c r="AMB91" s="2" t="n">
        <f aca="false">[1]429排序!M70</f>
        <v>15485</v>
      </c>
      <c r="AMC91" s="2" t="n">
        <f aca="false">[1]429排序!C149</f>
        <v>6021</v>
      </c>
      <c r="AMD91" s="2" t="n">
        <f aca="false">[1]429排序!D149</f>
        <v>242</v>
      </c>
      <c r="AME91" s="2" t="n">
        <f aca="false">[1]429排序!E149</f>
        <v>167</v>
      </c>
      <c r="AMF91" s="2" t="n">
        <f aca="false">[1]429排序!F149</f>
        <v>2</v>
      </c>
      <c r="AMG91" s="2" t="n">
        <f aca="false">[1]429排序!G149</f>
        <v>455</v>
      </c>
      <c r="AMH91" s="2" t="n">
        <f aca="false">[1]429排序!H149</f>
        <v>5399</v>
      </c>
      <c r="AMI91" s="2" t="n">
        <f aca="false">[1]429排序!I149</f>
        <v>89</v>
      </c>
      <c r="AMJ91" s="2" t="n">
        <f aca="false">[1]429排序!J149</f>
        <v>1395</v>
      </c>
    </row>
    <row r="92" customFormat="false" ht="15.25" hidden="false" customHeight="false" outlineLevel="0" collapsed="false">
      <c r="A92" s="82" t="n">
        <v>43951</v>
      </c>
      <c r="B92" s="7" t="n">
        <f aca="false">[1]430排序!C1</f>
        <v>3207164</v>
      </c>
      <c r="C92" s="6" t="n">
        <f aca="false">(B92-B91)</f>
        <v>79213</v>
      </c>
      <c r="D92" s="7" t="n">
        <f aca="false">[1]430排序!E1</f>
        <v>227368</v>
      </c>
      <c r="E92" s="6" t="n">
        <f aca="false">(D92-D91)</f>
        <v>10381</v>
      </c>
      <c r="F92" s="7"/>
      <c r="G92" s="7"/>
      <c r="H92" s="7"/>
      <c r="J92" s="2" t="n">
        <f aca="false">[1]430排序!C1-[1]430排序!C44</f>
        <v>3122794</v>
      </c>
      <c r="K92" s="71" t="n">
        <f aca="false">J92-J91</f>
        <v>79191</v>
      </c>
      <c r="L92" s="2" t="n">
        <f aca="false">[1]430排序!E1-[1]430排序!E44</f>
        <v>222725</v>
      </c>
      <c r="M92" s="71" t="n">
        <f aca="false">L92-L91</f>
        <v>10381</v>
      </c>
      <c r="N92" s="123" t="n">
        <f aca="false">[1]430排序!C161</f>
        <v>10761</v>
      </c>
      <c r="O92" s="123" t="n">
        <f aca="false">[1]430排序!D161</f>
        <v>9</v>
      </c>
      <c r="P92" s="123" t="n">
        <f aca="false">[1]430排序!E161</f>
        <v>246</v>
      </c>
      <c r="Q92" s="123" t="n">
        <f aca="false">[1]430排序!F161</f>
        <v>2</v>
      </c>
      <c r="R92" s="123" t="n">
        <f aca="false">[1]430排序!G161</f>
        <v>8922</v>
      </c>
      <c r="S92" s="123" t="n">
        <f aca="false">[1]430排序!H161</f>
        <v>1593</v>
      </c>
      <c r="T92" s="123" t="n">
        <f aca="false">[1]430排序!I161</f>
        <v>55</v>
      </c>
      <c r="U92" s="123" t="n">
        <f aca="false">[1]430排序!J161</f>
        <v>210</v>
      </c>
      <c r="V92" s="123" t="n">
        <f aca="false">[1]430排序!K161</f>
        <v>5</v>
      </c>
      <c r="W92" s="123" t="n">
        <f aca="false">[1]430排序!L161</f>
        <v>614197</v>
      </c>
      <c r="X92" s="123" t="n">
        <f aca="false">[1]430排序!M161</f>
        <v>11980</v>
      </c>
      <c r="Y92" s="12" t="n">
        <f aca="false">[1]430排序!C99</f>
        <v>203591</v>
      </c>
      <c r="Z92" s="12" t="n">
        <f aca="false">[1]430排序!D99</f>
        <v>2086</v>
      </c>
      <c r="AA92" s="12" t="n">
        <f aca="false">[1]430排序!E99</f>
        <v>27682</v>
      </c>
      <c r="AB92" s="12" t="n">
        <f aca="false">[1]430排序!F99</f>
        <v>323</v>
      </c>
      <c r="AC92" s="12" t="n">
        <f aca="false">[1]430排序!G99</f>
        <v>71252</v>
      </c>
      <c r="AD92" s="12" t="n">
        <f aca="false">[1]430排序!H99</f>
        <v>104657</v>
      </c>
      <c r="AE92" s="12" t="n">
        <f aca="false">[1]430排序!I99</f>
        <v>1795</v>
      </c>
      <c r="AF92" s="12" t="n">
        <f aca="false">[1]430排序!J99</f>
        <v>3367</v>
      </c>
      <c r="AG92" s="12" t="n">
        <f aca="false">[1]430排序!K99</f>
        <v>458</v>
      </c>
      <c r="AH92" s="12" t="n">
        <f aca="false">[1]430排序!L99</f>
        <v>1910761</v>
      </c>
      <c r="AI92" s="12" t="n">
        <f aca="false">[1]430排序!M99</f>
        <v>31603</v>
      </c>
      <c r="AJ92" s="12" t="n">
        <f aca="false">[1]430排序!C94</f>
        <v>93657</v>
      </c>
      <c r="AK92" s="126" t="n">
        <f aca="false">[1]430排序!D94</f>
        <v>1073</v>
      </c>
      <c r="AL92" s="126" t="n">
        <f aca="false">[1]430排序!E94</f>
        <v>5957</v>
      </c>
      <c r="AM92" s="126" t="n">
        <f aca="false">[1]430排序!F94</f>
        <v>80</v>
      </c>
      <c r="AN92" s="126" t="n">
        <f aca="false">[1]430排序!G94</f>
        <v>73791</v>
      </c>
      <c r="AO92" s="126" t="n">
        <f aca="false">[1]430排序!H94</f>
        <v>13909</v>
      </c>
      <c r="AP92" s="126" t="n">
        <f aca="false">[1]430排序!I94</f>
        <v>2965</v>
      </c>
      <c r="AQ92" s="126" t="n">
        <f aca="false">[1]430排序!J94</f>
        <v>1115</v>
      </c>
      <c r="AR92" s="126" t="n">
        <f aca="false">[1]430排序!K94</f>
        <v>71</v>
      </c>
      <c r="AS92" s="126" t="n">
        <f aca="false">[1]430排序!L94</f>
        <v>453386</v>
      </c>
      <c r="AT92" s="126" t="n">
        <f aca="false">[1]430排序!M94</f>
        <v>5398</v>
      </c>
      <c r="AU92" s="122" t="n">
        <f aca="false">[1]430排序!C71</f>
        <v>166420</v>
      </c>
      <c r="AV92" s="122" t="n">
        <f aca="false">[1]430排序!D71</f>
        <v>-2060</v>
      </c>
      <c r="AW92" s="122" t="n">
        <f aca="false">[1]430排序!E71</f>
        <v>24087</v>
      </c>
      <c r="AX92" s="122" t="n">
        <f aca="false">[1]430排序!F71</f>
        <v>427</v>
      </c>
      <c r="AY92" s="122" t="n">
        <f aca="false">[1]430排序!G71</f>
        <v>48228</v>
      </c>
      <c r="AZ92" s="122" t="n">
        <f aca="false">[1]430排序!H71</f>
        <v>94105</v>
      </c>
      <c r="BA92" s="122" t="n">
        <f aca="false">[1]430排序!I71</f>
        <v>4207</v>
      </c>
      <c r="BB92" s="122" t="n">
        <f aca="false">[1]430排序!J71</f>
        <v>2550</v>
      </c>
      <c r="BC92" s="122" t="n">
        <f aca="false">[1]430排序!K71</f>
        <v>369</v>
      </c>
      <c r="BD92" s="122" t="n">
        <f aca="false">[1]430排序!L71</f>
        <v>463662</v>
      </c>
      <c r="BE92" s="122" t="n">
        <f aca="false">[1]430排序!M71</f>
        <v>7103</v>
      </c>
      <c r="BF92" s="12" t="n">
        <f aca="false">[1]430排序!C77</f>
        <v>161197</v>
      </c>
      <c r="BG92" s="12" t="n">
        <f aca="false">[1]430排序!D77</f>
        <v>1766</v>
      </c>
      <c r="BH92" s="12" t="n">
        <f aca="false">[1]430排序!E77</f>
        <v>6405</v>
      </c>
      <c r="BI92" s="12" t="n">
        <f aca="false">[1]430排序!F77</f>
        <v>190</v>
      </c>
      <c r="BJ92" s="12" t="n">
        <f aca="false">[1]430排序!G77</f>
        <v>120400</v>
      </c>
      <c r="BK92" s="12" t="n">
        <f aca="false">[1]430排序!H77</f>
        <v>34392</v>
      </c>
      <c r="BL92" s="12" t="n">
        <f aca="false">[1]430排序!I77</f>
        <v>2415</v>
      </c>
      <c r="BM92" s="12" t="n">
        <f aca="false">[1]430排序!J77</f>
        <v>1924</v>
      </c>
      <c r="BN92" s="12" t="n">
        <f aca="false">[1]430排序!K77</f>
        <v>76</v>
      </c>
      <c r="BO92" s="12" t="n">
        <f aca="false">[1]430排序!L77</f>
        <v>2547052</v>
      </c>
      <c r="BP92" s="12" t="n">
        <f aca="false">[1]430排序!M77</f>
        <v>30400</v>
      </c>
      <c r="BQ92" s="12" t="n">
        <f aca="false">[1]430排序!C180</f>
        <v>236899</v>
      </c>
      <c r="BR92" s="12" t="n">
        <f aca="false">[1]430排序!D180</f>
        <v>4771</v>
      </c>
      <c r="BS92" s="12" t="n">
        <f aca="false">[1]430排序!E180</f>
        <v>24275</v>
      </c>
      <c r="BT92" s="12" t="n">
        <f aca="false">[1]430排序!F180</f>
        <v>453</v>
      </c>
      <c r="BU92" s="12" t="n">
        <f aca="false">[1]430排序!G180</f>
        <v>132929</v>
      </c>
      <c r="BV92" s="12" t="n">
        <f aca="false">[1]430排序!H180</f>
        <v>79695</v>
      </c>
      <c r="BW92" s="12" t="n">
        <f aca="false">[1]430排序!I180</f>
        <v>7764</v>
      </c>
      <c r="BX92" s="12" t="n">
        <f aca="false">[1]430排序!J180</f>
        <v>5067</v>
      </c>
      <c r="BY92" s="12" t="n">
        <f aca="false">[1]430排序!K180</f>
        <v>519</v>
      </c>
      <c r="BZ92" s="12" t="n">
        <f aca="false">[1]430排序!L180</f>
        <v>1414477</v>
      </c>
      <c r="CA92" s="12" t="n">
        <f aca="false">[1]430排序!M180</f>
        <v>30253</v>
      </c>
      <c r="CB92" s="12" t="n">
        <f aca="false">[1]430排序!C102</f>
        <v>13736</v>
      </c>
      <c r="CC92" s="12" t="n">
        <f aca="false">[1]430排序!D102</f>
        <v>122</v>
      </c>
      <c r="CD92" s="12" t="n">
        <f aca="false">[1]430排序!E102</f>
        <v>394</v>
      </c>
      <c r="CE92" s="12" t="n">
        <f aca="false">[1]430排序!F102</f>
        <v>9</v>
      </c>
      <c r="CF92" s="12" t="n">
        <f aca="false">[1]430排序!G102</f>
        <v>1899</v>
      </c>
      <c r="CG92" s="12" t="n">
        <f aca="false">[1]430排序!H102</f>
        <v>11443</v>
      </c>
      <c r="CH92" s="12" t="n">
        <f aca="false">[1]430排序!I102</f>
        <v>300</v>
      </c>
      <c r="CI92" s="12" t="n">
        <f aca="false">[1]430排序!J102</f>
        <v>109</v>
      </c>
      <c r="CJ92" s="12" t="n">
        <f aca="false">[1]430排序!K102</f>
        <v>3</v>
      </c>
      <c r="CK92" s="12" t="n">
        <f aca="false">[1]430排序!L102</f>
        <v>160546</v>
      </c>
      <c r="CL92" s="12" t="n">
        <f aca="false">[1]430排序!M102</f>
        <v>1269</v>
      </c>
      <c r="CM92" s="12" t="n">
        <f aca="false">[1]430排序!C202</f>
        <v>1056646</v>
      </c>
      <c r="CN92" s="12" t="n">
        <f aca="false">[1]430排序!D202</f>
        <v>26768</v>
      </c>
      <c r="CO92" s="12" t="n">
        <f aca="false">[1]430排序!E202</f>
        <v>61180</v>
      </c>
      <c r="CP92" s="12" t="n">
        <f aca="false">[1]430排序!F202</f>
        <v>2540</v>
      </c>
      <c r="CQ92" s="12" t="n">
        <f aca="false">[1]430排序!G202</f>
        <v>145320</v>
      </c>
      <c r="CR92" s="12" t="n">
        <f aca="false">[1]430排序!H202</f>
        <v>850146</v>
      </c>
      <c r="CS92" s="12" t="n">
        <f aca="false">[1]430排序!I202</f>
        <v>18665</v>
      </c>
      <c r="CT92" s="12" t="n">
        <f aca="false">[1]430排序!J202</f>
        <v>3192</v>
      </c>
      <c r="CU92" s="12" t="n">
        <f aca="false">[1]430排序!K202</f>
        <v>185</v>
      </c>
      <c r="CV92" s="12" t="n">
        <f aca="false">[1]430排序!L202</f>
        <v>6096763</v>
      </c>
      <c r="CW92" s="12" t="n">
        <f aca="false">[1]430排序!M202</f>
        <v>18419</v>
      </c>
      <c r="CX92" s="12" t="n">
        <f aca="false">[1]430排序!C187</f>
        <v>29407</v>
      </c>
      <c r="CY92" s="12" t="n">
        <f aca="false">[1]430排序!D187</f>
        <v>143</v>
      </c>
      <c r="CZ92" s="12" t="n">
        <f aca="false">[1]430排序!E187</f>
        <v>1716</v>
      </c>
      <c r="DA92" s="12" t="n">
        <f aca="false">[1]430排序!F187</f>
        <v>17</v>
      </c>
      <c r="DB92" s="12" t="n">
        <f aca="false">[1]430排序!G187</f>
        <v>22600</v>
      </c>
      <c r="DC92" s="12" t="n">
        <f aca="false">[1]430排序!H187</f>
        <v>5091</v>
      </c>
      <c r="DD92" s="12" t="n">
        <f aca="false">[1]430排序!I187</f>
        <v>185</v>
      </c>
      <c r="DE92" s="12" t="n">
        <f aca="false">[1]430排序!J187</f>
        <v>3398</v>
      </c>
      <c r="DF92" s="12" t="n">
        <f aca="false">[1]430排序!K187</f>
        <v>198</v>
      </c>
      <c r="DG92" s="12" t="n">
        <f aca="false">[1]430排序!L187</f>
        <v>260500</v>
      </c>
      <c r="DH92" s="12" t="n">
        <f aca="false">[1]430排序!M187</f>
        <v>30100</v>
      </c>
      <c r="DI92" s="12" t="n">
        <f aca="false">[1]430排序!C199</f>
        <v>165221</v>
      </c>
      <c r="DJ92" s="12" t="n">
        <f aca="false">[1]430排序!D199</f>
        <v>4076</v>
      </c>
      <c r="DK92" s="12" t="n">
        <f aca="false">[1]430排序!E199</f>
        <v>26097</v>
      </c>
      <c r="DL92" s="12" t="n">
        <f aca="false">[1]430排序!F199</f>
        <v>4419</v>
      </c>
      <c r="DM92" s="12" t="str">
        <f aca="false">[1]430排序!G199</f>
        <v>N/A</v>
      </c>
      <c r="DN92" s="12" t="n">
        <f aca="false">[1]430排序!H199</f>
        <v>138780</v>
      </c>
      <c r="DO92" s="12" t="n">
        <f aca="false">[1]430排序!I199</f>
        <v>1559</v>
      </c>
      <c r="DP92" s="12" t="n">
        <f aca="false">[1]430排序!J199</f>
        <v>2434</v>
      </c>
      <c r="DQ92" s="12" t="n">
        <f aca="false">[1]430排序!K199</f>
        <v>384</v>
      </c>
      <c r="DR92" s="12" t="n">
        <f aca="false">[1]430排序!L199</f>
        <v>818539</v>
      </c>
      <c r="DS92" s="12" t="n">
        <f aca="false">[1]430排序!M199</f>
        <v>12058</v>
      </c>
      <c r="DT92" s="12" t="n">
        <f aca="false">[1]430排序!C186</f>
        <v>20302</v>
      </c>
      <c r="DU92" s="12" t="n">
        <f aca="false">[1]430排序!D186</f>
        <v>681</v>
      </c>
      <c r="DV92" s="12" t="n">
        <f aca="false">[1]430排序!E186</f>
        <v>2462</v>
      </c>
      <c r="DW92" s="12" t="n">
        <f aca="false">[1]430排序!F186</f>
        <v>107</v>
      </c>
      <c r="DX92" s="12" t="n">
        <f aca="false">[1]430排序!G186</f>
        <v>1005</v>
      </c>
      <c r="DY92" s="12" t="n">
        <f aca="false">[1]430排序!H186</f>
        <v>16835</v>
      </c>
      <c r="DZ92" s="12" t="n">
        <f aca="false">[1]430排序!I186</f>
        <v>479</v>
      </c>
      <c r="EA92" s="12" t="n">
        <f aca="false">[1]430排序!J186</f>
        <v>2010</v>
      </c>
      <c r="EB92" s="12" t="n">
        <f aca="false">[1]430排序!K186</f>
        <v>244</v>
      </c>
      <c r="EC92" s="12" t="n">
        <f aca="false">[1]430排序!L186</f>
        <v>119500</v>
      </c>
      <c r="ED92" s="12" t="n">
        <f aca="false">[1]430排序!M186</f>
        <v>11833</v>
      </c>
      <c r="EE92" s="12" t="n">
        <f aca="false">[1]430排序!C138</f>
        <v>38802</v>
      </c>
      <c r="EF92" s="12" t="n">
        <f aca="false">[1]430排序!D138</f>
        <v>386</v>
      </c>
      <c r="EG92" s="12" t="n">
        <f aca="false">[1]430排序!E138</f>
        <v>4711</v>
      </c>
      <c r="EH92" s="12" t="n">
        <f aca="false">[1]430排序!F138</f>
        <v>145</v>
      </c>
      <c r="EI92" s="12" t="str">
        <f aca="false">[1]430排序!G138</f>
        <v>N/A</v>
      </c>
      <c r="EJ92" s="12" t="n">
        <f aca="false">[1]430排序!H138</f>
        <v>33841</v>
      </c>
      <c r="EK92" s="12" t="n">
        <f aca="false">[1]430排序!I138</f>
        <v>804</v>
      </c>
      <c r="EL92" s="12" t="n">
        <f aca="false">[1]430排序!J138</f>
        <v>2265</v>
      </c>
      <c r="EM92" s="12" t="n">
        <f aca="false">[1]430排序!K138</f>
        <v>275</v>
      </c>
      <c r="EN92" s="12" t="n">
        <f aca="false">[1]430排序!L138</f>
        <v>213372</v>
      </c>
      <c r="EO92" s="12" t="n">
        <f aca="false">[1]430排序!M138</f>
        <v>12453</v>
      </c>
      <c r="EP92" s="12" t="n">
        <f aca="false">[1]430排序!C145</f>
        <v>7680</v>
      </c>
      <c r="EQ92" s="12" t="n">
        <f aca="false">[1]430排序!D145</f>
        <v>61</v>
      </c>
      <c r="ER92" s="12" t="n">
        <f aca="false">[1]430排序!E145</f>
        <v>207</v>
      </c>
      <c r="ES92" s="12" t="n">
        <f aca="false">[1]430排序!F145</f>
        <v>1</v>
      </c>
      <c r="ET92" s="12" t="n">
        <f aca="false">[1]430排序!G145</f>
        <v>32</v>
      </c>
      <c r="EU92" s="12" t="n">
        <f aca="false">[1]430排序!H145</f>
        <v>7441</v>
      </c>
      <c r="EV92" s="12" t="n">
        <f aca="false">[1]430排序!I145</f>
        <v>40</v>
      </c>
      <c r="EW92" s="12" t="n">
        <f aca="false">[1]430排序!J145</f>
        <v>1417</v>
      </c>
      <c r="EX92" s="12" t="n">
        <f aca="false">[1]430排序!K145</f>
        <v>38</v>
      </c>
      <c r="EY92" s="12" t="n">
        <f aca="false">[1]430排序!L145</f>
        <v>169124</v>
      </c>
      <c r="EZ92" s="12" t="n">
        <f aca="false">[1]430排序!M145</f>
        <v>31197</v>
      </c>
      <c r="FA92" s="12" t="n">
        <f aca="false">[1]430排序!C53</f>
        <v>9008</v>
      </c>
      <c r="FB92" s="12" t="n">
        <f aca="false">[1]430排序!D53</f>
        <v>157</v>
      </c>
      <c r="FC92" s="12" t="n">
        <f aca="false">[1]430排序!E53</f>
        <v>443</v>
      </c>
      <c r="FD92" s="12" t="n">
        <f aca="false">[1]430排序!F53</f>
        <v>9</v>
      </c>
      <c r="FE92" s="12" t="n">
        <f aca="false">[1]430排序!G53</f>
        <v>6366</v>
      </c>
      <c r="FF92" s="12" t="n">
        <f aca="false">[1]430排序!H53</f>
        <v>2199</v>
      </c>
      <c r="FG92" s="12" t="n">
        <f aca="false">[1]430排序!I53</f>
        <v>66</v>
      </c>
      <c r="FH92" s="12" t="n">
        <f aca="false">[1]430排序!J53</f>
        <v>1555</v>
      </c>
      <c r="FI92" s="12" t="n">
        <f aca="false">[1]430排序!K53</f>
        <v>76</v>
      </c>
      <c r="FJ92" s="12" t="n">
        <f aca="false">[1]430排序!L53</f>
        <v>180062</v>
      </c>
      <c r="FK92" s="12" t="n">
        <f aca="false">[1]430排序!M53</f>
        <v>31087</v>
      </c>
      <c r="FL92" s="12" t="n">
        <f aca="false">[1]430排序!C20</f>
        <v>47859</v>
      </c>
      <c r="FM92" s="12" t="n">
        <f aca="false">[1]430排序!D20</f>
        <v>525</v>
      </c>
      <c r="FN92" s="12" t="n">
        <f aca="false">[1]430排序!E20</f>
        <v>7501</v>
      </c>
      <c r="FO92" s="12" t="n">
        <f aca="false">[1]430排序!F20</f>
        <v>170</v>
      </c>
      <c r="FP92" s="12" t="n">
        <f aca="false">[1]430排序!G20</f>
        <v>11283</v>
      </c>
      <c r="FQ92" s="12" t="n">
        <f aca="false">[1]430排序!H20</f>
        <v>29075</v>
      </c>
      <c r="FR92" s="12" t="n">
        <f aca="false">[1]430排序!I20</f>
        <v>797</v>
      </c>
      <c r="FS92" s="12" t="n">
        <f aca="false">[1]430排序!J20</f>
        <v>4129</v>
      </c>
      <c r="FT92" s="12" t="n">
        <f aca="false">[1]430排序!K20</f>
        <v>647</v>
      </c>
      <c r="FU92" s="12" t="n">
        <f aca="false">[1]430排序!L20</f>
        <v>226724</v>
      </c>
      <c r="FV92" s="12" t="n">
        <f aca="false">[1]430排序!M20</f>
        <v>19563</v>
      </c>
      <c r="FW92" s="12" t="n">
        <f aca="false">[1]430排序!C13</f>
        <v>15402</v>
      </c>
      <c r="FX92" s="12" t="n">
        <f aca="false">[1]430排序!D13</f>
        <v>45</v>
      </c>
      <c r="FY92" s="12" t="n">
        <f aca="false">[1]430排序!E13</f>
        <v>580</v>
      </c>
      <c r="FZ92" s="12" t="n">
        <f aca="false">[1]430排序!F13</f>
        <v>11</v>
      </c>
      <c r="GA92" s="12" t="n">
        <f aca="false">[1]430排序!G13</f>
        <v>12779</v>
      </c>
      <c r="GB92" s="12" t="n">
        <f aca="false">[1]430排序!H13</f>
        <v>2043</v>
      </c>
      <c r="GC92" s="12" t="n">
        <f aca="false">[1]430排序!I13</f>
        <v>131</v>
      </c>
      <c r="GD92" s="12" t="n">
        <f aca="false">[1]430排序!J13</f>
        <v>1710</v>
      </c>
      <c r="GE92" s="12" t="n">
        <f aca="false">[1]430排序!K13</f>
        <v>64</v>
      </c>
      <c r="GF92" s="12" t="n">
        <f aca="false">[1]430排序!L13</f>
        <v>247754</v>
      </c>
      <c r="GG92" s="12" t="n">
        <f aca="false">[1]430排序!M13</f>
        <v>27509</v>
      </c>
      <c r="GH92" s="12" t="n">
        <f aca="false">[1]430排序!C156</f>
        <v>12564</v>
      </c>
      <c r="GI92" s="12" t="n">
        <f aca="false">[1]430排序!D156</f>
        <v>643</v>
      </c>
      <c r="GJ92" s="12" t="n">
        <f aca="false">[1]430排序!E156</f>
        <v>10</v>
      </c>
      <c r="GK92" s="12" t="n">
        <f aca="false">[1]430排序!F156</f>
        <v>0</v>
      </c>
      <c r="GL92" s="12" t="n">
        <f aca="false">[1]430排序!G156</f>
        <v>1243</v>
      </c>
      <c r="GM92" s="12" t="n">
        <f aca="false">[1]430排序!H156</f>
        <v>11311</v>
      </c>
      <c r="GN92" s="12" t="n">
        <f aca="false">[1]430排序!I156</f>
        <v>72</v>
      </c>
      <c r="GO92" s="12" t="n">
        <f aca="false">[1]430排序!J156</f>
        <v>4361</v>
      </c>
      <c r="GP92" s="12" t="n">
        <f aca="false">[1]430排序!K156</f>
        <v>3</v>
      </c>
      <c r="GQ92" s="12" t="n">
        <f aca="false">[1]430排序!L156</f>
        <v>91415</v>
      </c>
      <c r="GR92" s="12" t="n">
        <f aca="false">[1]430排序!M156</f>
        <v>31730</v>
      </c>
      <c r="GS92" s="12" t="n">
        <f aca="false">[1]430排序!C16</f>
        <v>2869</v>
      </c>
      <c r="GT92" s="12" t="n">
        <f aca="false">[1]430排序!D16</f>
        <v>58</v>
      </c>
      <c r="GU92" s="12" t="n">
        <f aca="false">[1]430排序!E16</f>
        <v>8</v>
      </c>
      <c r="GV92" s="12" t="n">
        <f aca="false">[1]430排序!F16</f>
        <v>0</v>
      </c>
      <c r="GW92" s="12" t="n">
        <f aca="false">[1]430排序!G16</f>
        <v>1370</v>
      </c>
      <c r="GX92" s="12" t="n">
        <f aca="false">[1]430排序!H16</f>
        <v>1491</v>
      </c>
      <c r="GY92" s="12" t="n">
        <f aca="false">[1]430排序!I16</f>
        <v>2</v>
      </c>
      <c r="GZ92" s="12" t="n">
        <f aca="false">[1]430排序!J16</f>
        <v>1686</v>
      </c>
      <c r="HA92" s="12" t="n">
        <f aca="false">[1]430排序!K16</f>
        <v>5</v>
      </c>
      <c r="HB92" s="12" t="n">
        <f aca="false">[1]430排序!L16</f>
        <v>124591</v>
      </c>
      <c r="HC92" s="12" t="n">
        <f aca="false">[1]430排序!M16</f>
        <v>73221</v>
      </c>
      <c r="HD92" s="12" t="n">
        <f aca="false">[1]430排序!C173</f>
        <v>15641</v>
      </c>
      <c r="HE92" s="12" t="n">
        <f aca="false">[1]430排序!D173</f>
        <v>690</v>
      </c>
      <c r="HF92" s="12" t="n">
        <f aca="false">[1]430排序!E173</f>
        <v>14</v>
      </c>
      <c r="HG92" s="12" t="n">
        <f aca="false">[1]430排序!F173</f>
        <v>0</v>
      </c>
      <c r="HH92" s="12" t="n">
        <f aca="false">[1]430排序!G173</f>
        <v>1188</v>
      </c>
      <c r="HI92" s="12" t="n">
        <f aca="false">[1]430排序!H173</f>
        <v>14439</v>
      </c>
      <c r="HJ92" s="12" t="n">
        <f aca="false">[1]430排序!I173</f>
        <v>22</v>
      </c>
      <c r="HK92" s="12" t="n">
        <f aca="false">[1]430排序!J173</f>
        <v>2674</v>
      </c>
      <c r="HL92" s="12" t="n">
        <f aca="false">[1]430排序!K173</f>
        <v>2</v>
      </c>
      <c r="HM92" s="12" t="n">
        <f aca="false">[1]430排序!L173</f>
        <v>143919</v>
      </c>
      <c r="HN92" s="12" t="n">
        <f aca="false">[1]430排序!M173</f>
        <v>24600</v>
      </c>
      <c r="HO92" s="12" t="n">
        <f aca="false">[1]430排序!C118</f>
        <v>5945</v>
      </c>
      <c r="HP92" s="12" t="n">
        <f aca="false">[1]430排序!D118</f>
        <v>94</v>
      </c>
      <c r="HQ92" s="12" t="n">
        <f aca="false">[1]430排序!E118</f>
        <v>100</v>
      </c>
      <c r="HR92" s="12" t="n">
        <f aca="false">[1]430排序!F118</f>
        <v>0</v>
      </c>
      <c r="HS92" s="12" t="n">
        <f aca="false">[1]430排序!G118</f>
        <v>4087</v>
      </c>
      <c r="HT92" s="12" t="n">
        <f aca="false">[1]430排序!H118</f>
        <v>1758</v>
      </c>
      <c r="HU92" s="12" t="n">
        <f aca="false">[1]430排序!I118</f>
        <v>40</v>
      </c>
      <c r="HV92" s="12" t="n">
        <f aca="false">[1]430排序!J118</f>
        <v>184</v>
      </c>
      <c r="HW92" s="12" t="n">
        <f aca="false">[1]430排序!K118</f>
        <v>3</v>
      </c>
      <c r="HX92" s="12" t="n">
        <f aca="false">[1]430排序!L118</f>
        <v>154203</v>
      </c>
      <c r="HY92" s="12" t="n">
        <f aca="false">[1]430排序!M118</f>
        <v>4764</v>
      </c>
      <c r="HZ92" s="118"/>
      <c r="IA92" s="82" t="n">
        <v>43951</v>
      </c>
      <c r="IB92" s="12" t="n">
        <f aca="false">[1]430排序!C154</f>
        <v>12640</v>
      </c>
      <c r="IC92" s="12" t="n">
        <f aca="false">[1]430排序!D154</f>
        <v>422</v>
      </c>
      <c r="ID92" s="12" t="n">
        <f aca="false">[1]430排序!E154</f>
        <v>624</v>
      </c>
      <c r="IE92" s="12" t="n">
        <f aca="false">[1]430排序!F154</f>
        <v>28</v>
      </c>
      <c r="IF92" s="12" t="n">
        <f aca="false">[1]430排序!G154</f>
        <v>3025</v>
      </c>
      <c r="IG92" s="12" t="n">
        <f aca="false">[1]430排序!H154</f>
        <v>8991</v>
      </c>
      <c r="IH92" s="12" t="n">
        <f aca="false">[1]430排序!I154</f>
        <v>160</v>
      </c>
      <c r="II92" s="12" t="n">
        <f aca="false">[1]430排序!J154</f>
        <v>334</v>
      </c>
      <c r="IJ92" s="12" t="n">
        <f aca="false">[1]430排序!K154</f>
        <v>16</v>
      </c>
      <c r="IK92" s="12" t="n">
        <f aca="false">[1]430排序!L154</f>
        <v>324527</v>
      </c>
      <c r="IL92" s="12" t="n">
        <f aca="false">[1]430排序!M154</f>
        <v>8575</v>
      </c>
      <c r="IM92" s="13" t="n">
        <f aca="false">[1]430排序!C43</f>
        <v>14885</v>
      </c>
      <c r="IN92" s="13" t="n">
        <f aca="false">[1]430排序!D43</f>
        <v>520</v>
      </c>
      <c r="IO92" s="13" t="n">
        <f aca="false">[1]430排序!E43</f>
        <v>216</v>
      </c>
      <c r="IP92" s="13" t="n">
        <f aca="false">[1]430排序!F43</f>
        <v>9</v>
      </c>
      <c r="IQ92" s="13" t="n">
        <f aca="false">[1]430排序!G43</f>
        <v>8057</v>
      </c>
      <c r="IR92" s="13" t="n">
        <f aca="false">[1]430排序!H43</f>
        <v>6612</v>
      </c>
      <c r="IS92" s="13" t="n">
        <f aca="false">[1]430排序!I43</f>
        <v>377</v>
      </c>
      <c r="IT92" s="13" t="n">
        <f aca="false">[1]430排序!J43</f>
        <v>779</v>
      </c>
      <c r="IU92" s="13" t="n">
        <f aca="false">[1]430排序!K43</f>
        <v>11</v>
      </c>
      <c r="IV92" s="13" t="n">
        <f aca="false">[1]430排序!L43</f>
        <v>172619</v>
      </c>
      <c r="IW92" s="13" t="n">
        <f aca="false">[1]430排序!M43</f>
        <v>9030</v>
      </c>
      <c r="IX92" s="13" t="n">
        <f aca="false">[1]430排序!C168</f>
        <v>21402</v>
      </c>
      <c r="IY92" s="13" t="n">
        <f aca="false">[1]430排序!D168</f>
        <v>1325</v>
      </c>
      <c r="IZ92" s="13" t="n">
        <f aca="false">[1]430排序!E168</f>
        <v>157</v>
      </c>
      <c r="JA92" s="13" t="n">
        <f aca="false">[1]430排序!F168</f>
        <v>5</v>
      </c>
      <c r="JB92" s="13" t="n">
        <f aca="false">[1]430排序!G168</f>
        <v>2953</v>
      </c>
      <c r="JC92" s="13" t="n">
        <f aca="false">[1]430排序!H168</f>
        <v>18292</v>
      </c>
      <c r="JD92" s="13" t="n">
        <f aca="false">[1]430排序!I168</f>
        <v>125</v>
      </c>
      <c r="JE92" s="13" t="n">
        <f aca="false">[1]430排序!J168</f>
        <v>615</v>
      </c>
      <c r="JF92" s="13" t="n">
        <f aca="false">[1]430排序!K168</f>
        <v>5</v>
      </c>
      <c r="JG92" s="13" t="n">
        <f aca="false">[1]430排序!L168</f>
        <v>200000</v>
      </c>
      <c r="JH92" s="13" t="n">
        <f aca="false">[1]430排序!M168</f>
        <v>5745</v>
      </c>
      <c r="JI92" s="13" t="n">
        <f aca="false">[1]430排序!C93</f>
        <v>9771</v>
      </c>
      <c r="JJ92" s="13" t="n">
        <f aca="false">[1]430排序!D93</f>
        <v>260</v>
      </c>
      <c r="JK92" s="13" t="n">
        <f aca="false">[1]430排序!E93</f>
        <v>784</v>
      </c>
      <c r="JL92" s="13" t="n">
        <f aca="false">[1]430排序!F93</f>
        <v>11</v>
      </c>
      <c r="JM92" s="13" t="n">
        <f aca="false">[1]430排序!G93</f>
        <v>1391</v>
      </c>
      <c r="JN92" s="13" t="n">
        <f aca="false">[1]430排序!H93</f>
        <v>7596</v>
      </c>
      <c r="JO92" s="13" t="n">
        <f aca="false">[1]430排序!I93</f>
        <v>0</v>
      </c>
      <c r="JP92" s="13" t="n">
        <f aca="false">[1]430排序!J93</f>
        <v>36</v>
      </c>
      <c r="JQ92" s="13" t="n">
        <f aca="false">[1]430排序!K93</f>
        <v>3</v>
      </c>
      <c r="JR92" s="13" t="n">
        <f aca="false">[1]430排序!L93</f>
        <v>86985</v>
      </c>
      <c r="JS92" s="13" t="n">
        <f aca="false">[1]430排序!M93</f>
        <v>318</v>
      </c>
      <c r="JT92" s="13" t="n">
        <f aca="false">[1]430排序!C92</f>
        <v>33062</v>
      </c>
      <c r="JU92" s="13" t="n">
        <f aca="false">[1]430排序!D92</f>
        <v>1702</v>
      </c>
      <c r="JV92" s="13" t="n">
        <f aca="false">[1]430排序!E92</f>
        <v>1079</v>
      </c>
      <c r="JW92" s="13" t="n">
        <f aca="false">[1]430排序!F92</f>
        <v>71</v>
      </c>
      <c r="JX92" s="13" t="n">
        <f aca="false">[1]430排序!G92</f>
        <v>8437</v>
      </c>
      <c r="JY92" s="13" t="n">
        <f aca="false">[1]430排序!H92</f>
        <v>23546</v>
      </c>
      <c r="JZ92" s="13" t="n">
        <f aca="false">[1]430排序!I92</f>
        <v>0</v>
      </c>
      <c r="KA92" s="13" t="n">
        <f aca="false">[1]430排序!J92</f>
        <v>24</v>
      </c>
      <c r="KB92" s="13" t="n">
        <f aca="false">[1]430排序!K92</f>
        <v>0.8</v>
      </c>
      <c r="KC92" s="13" t="n">
        <f aca="false">[1]430排序!L92</f>
        <v>770764</v>
      </c>
      <c r="KD92" s="13" t="n">
        <f aca="false">[1]430排序!M92</f>
        <v>559</v>
      </c>
      <c r="KE92" s="13" t="n">
        <f aca="false">[1]430排序!C152</f>
        <v>33931</v>
      </c>
      <c r="KF92" s="13" t="n">
        <f aca="false">[1]430排序!D152</f>
        <v>2741</v>
      </c>
      <c r="KG92" s="13" t="n">
        <f aca="false">[1]430排序!E152</f>
        <v>943</v>
      </c>
      <c r="KH92" s="13" t="n">
        <f aca="false">[1]430排序!F152</f>
        <v>89</v>
      </c>
      <c r="KI92" s="13" t="n">
        <f aca="false">[1]430排序!G152</f>
        <v>10037</v>
      </c>
      <c r="KJ92" s="13" t="n">
        <f aca="false">[1]430排序!H152</f>
        <v>22951</v>
      </c>
      <c r="KK92" s="13" t="n">
        <f aca="false">[1]430排序!I152</f>
        <v>623</v>
      </c>
      <c r="KL92" s="13" t="n">
        <f aca="false">[1]430排序!J152</f>
        <v>1029</v>
      </c>
      <c r="KM92" s="13" t="n">
        <f aca="false">[1]430排序!K152</f>
        <v>29</v>
      </c>
      <c r="KN92" s="13" t="n">
        <f aca="false">[1]430排序!L152</f>
        <v>296262</v>
      </c>
      <c r="KO92" s="13" t="n">
        <f aca="false">[1]430排序!M152</f>
        <v>8985</v>
      </c>
      <c r="KP92" s="13" t="n">
        <f aca="false">[1]430排序!C153</f>
        <v>8212</v>
      </c>
      <c r="KQ92" s="13" t="n">
        <f aca="false">[1]430排序!D153</f>
        <v>254</v>
      </c>
      <c r="KR92" s="13" t="n">
        <f aca="false">[1]430排序!E153</f>
        <v>558</v>
      </c>
      <c r="KS92" s="13" t="n">
        <f aca="false">[1]430排序!F153</f>
        <v>28</v>
      </c>
      <c r="KT92" s="13" t="n">
        <f aca="false">[1]430排序!G153</f>
        <v>1023</v>
      </c>
      <c r="KU92" s="13" t="n">
        <f aca="false">[1]430排序!H153</f>
        <v>6631</v>
      </c>
      <c r="KV92" s="13" t="n">
        <f aca="false">[1]430排序!I153</f>
        <v>31</v>
      </c>
      <c r="KW92" s="13" t="n">
        <f aca="false">[1]430排序!J153</f>
        <v>75</v>
      </c>
      <c r="KX92" s="13" t="n">
        <f aca="false">[1]430排序!K153</f>
        <v>5</v>
      </c>
      <c r="KY92" s="13" t="n">
        <f aca="false">[1]430排序!L153</f>
        <v>98941</v>
      </c>
      <c r="KZ92" s="13" t="n">
        <f aca="false">[1]430排序!M153</f>
        <v>903</v>
      </c>
      <c r="LA92" s="13" t="n">
        <f aca="false">[1]430排序!C159</f>
        <v>99399</v>
      </c>
      <c r="LB92" s="13" t="n">
        <f aca="false">[1]430排序!D159</f>
        <v>5841</v>
      </c>
      <c r="LC92" s="13" t="n">
        <f aca="false">[1]430排序!E159</f>
        <v>972</v>
      </c>
      <c r="LD92" s="13" t="n">
        <f aca="false">[1]430排序!F159</f>
        <v>105</v>
      </c>
      <c r="LE92" s="13" t="n">
        <f aca="false">[1]430排序!G159</f>
        <v>10286</v>
      </c>
      <c r="LF92" s="13" t="n">
        <f aca="false">[1]430排序!H159</f>
        <v>88141</v>
      </c>
      <c r="LG92" s="13" t="n">
        <f aca="false">[1]430排序!I159</f>
        <v>2300</v>
      </c>
      <c r="LH92" s="13" t="n">
        <f aca="false">[1]430排序!J159</f>
        <v>681</v>
      </c>
      <c r="LI92" s="13" t="n">
        <f aca="false">[1]430排序!K159</f>
        <v>7</v>
      </c>
      <c r="LJ92" s="13" t="n">
        <f aca="false">[1]430排序!L159</f>
        <v>3303717</v>
      </c>
      <c r="LK92" s="13" t="n">
        <f aca="false">[1]430排序!M159</f>
        <v>22638</v>
      </c>
      <c r="LL92" s="125" t="n">
        <f aca="false">[1]430排序!C147</f>
        <v>15525</v>
      </c>
      <c r="LM92" s="125" t="n">
        <f aca="false">[1]430排序!D147</f>
        <v>913</v>
      </c>
      <c r="LN92" s="125" t="n">
        <f aca="false">[1]430排序!E147</f>
        <v>343</v>
      </c>
      <c r="LO92" s="125" t="n">
        <f aca="false">[1]430排序!F147</f>
        <v>31</v>
      </c>
      <c r="LP92" s="125" t="n">
        <f aca="false">[1]430排序!G147</f>
        <v>3425</v>
      </c>
      <c r="LQ92" s="125" t="n">
        <f aca="false">[1]430排序!H147</f>
        <v>11757</v>
      </c>
      <c r="LR92" s="125" t="n">
        <f aca="false">[1]430排序!I147</f>
        <v>111</v>
      </c>
      <c r="LS92" s="125" t="n">
        <f aca="false">[1]430排序!J147</f>
        <v>70</v>
      </c>
      <c r="LT92" s="125" t="n">
        <f aca="false">[1]430排序!K147</f>
        <v>2</v>
      </c>
      <c r="LU92" s="125" t="n">
        <f aca="false">[1]430排序!L147</f>
        <v>165911</v>
      </c>
      <c r="LV92" s="125" t="n">
        <f aca="false">[1]430排序!M147</f>
        <v>751</v>
      </c>
      <c r="LW92" s="13" t="n">
        <f aca="false">[1]430排序!C129</f>
        <v>38</v>
      </c>
      <c r="LX92" s="13" t="n">
        <f aca="false">[1]430排序!D129</f>
        <v>0</v>
      </c>
      <c r="LY92" s="13" t="n">
        <f aca="false">[1]430排序!E129</f>
        <v>0</v>
      </c>
      <c r="LZ92" s="13" t="n">
        <f aca="false">[1]430排序!F129</f>
        <v>0</v>
      </c>
      <c r="MA92" s="13" t="n">
        <f aca="false">[1]430排序!G129</f>
        <v>10</v>
      </c>
      <c r="MB92" s="13" t="n">
        <f aca="false">[1]430排序!H129</f>
        <v>28</v>
      </c>
      <c r="MC92" s="13" t="n">
        <f aca="false">[1]430排序!I129</f>
        <v>0</v>
      </c>
      <c r="MD92" s="13" t="n">
        <f aca="false">[1]430排序!J129</f>
        <v>12</v>
      </c>
      <c r="ME92" s="13" t="n">
        <f aca="false">[1]430排序!K129</f>
        <v>0</v>
      </c>
      <c r="MF92" s="13" t="n">
        <f aca="false">[1]430排序!L129</f>
        <v>7292</v>
      </c>
      <c r="MG92" s="13" t="n">
        <f aca="false">[1]430排序!M129</f>
        <v>2224</v>
      </c>
      <c r="MH92" s="13" t="n">
        <f aca="false">[1]430排序!C135</f>
        <v>150</v>
      </c>
      <c r="MI92" s="13" t="n">
        <f aca="false">[1]430排序!D135</f>
        <v>1</v>
      </c>
      <c r="MJ92" s="13" t="n">
        <f aca="false">[1]430排序!E135</f>
        <v>6</v>
      </c>
      <c r="MK92" s="13" t="n">
        <f aca="false">[1]430排序!F135</f>
        <v>1</v>
      </c>
      <c r="ML92" s="13" t="n">
        <f aca="false">[1]430排序!G135</f>
        <v>27</v>
      </c>
      <c r="MM92" s="13" t="n">
        <f aca="false">[1]430排序!H135</f>
        <v>117</v>
      </c>
      <c r="MN92" s="13" t="n">
        <f aca="false">[1]430排序!I135</f>
        <v>0</v>
      </c>
      <c r="MO92" s="13" t="n">
        <f aca="false">[1]430排序!J135</f>
        <v>3</v>
      </c>
      <c r="MP92" s="6" t="n">
        <f aca="false">[1]430排序!K135</f>
        <v>0.1</v>
      </c>
      <c r="MQ92" s="13" t="n">
        <f aca="false">[1]430排序!L135</f>
        <v>7718</v>
      </c>
      <c r="MR92" s="13" t="n">
        <f aca="false">[1]430排序!M135</f>
        <v>142</v>
      </c>
      <c r="MS92" s="13" t="n">
        <f aca="false">[1]430排序!C190</f>
        <v>2947</v>
      </c>
      <c r="MT92" s="13" t="n">
        <f aca="false">[1]430排序!D190</f>
        <v>9</v>
      </c>
      <c r="MU92" s="13" t="n">
        <f aca="false">[1]430排序!E190</f>
        <v>54</v>
      </c>
      <c r="MV92" s="13" t="n">
        <f aca="false">[1]430排序!F190</f>
        <v>0</v>
      </c>
      <c r="MW92" s="13" t="n">
        <f aca="false">[1]430排序!G190</f>
        <v>2665</v>
      </c>
      <c r="MX92" s="13" t="n">
        <f aca="false">[1]430排序!H190</f>
        <v>228</v>
      </c>
      <c r="MY92" s="13" t="n">
        <f aca="false">[1]430排序!I190</f>
        <v>61</v>
      </c>
      <c r="MZ92" s="13" t="n">
        <f aca="false">[1]430排序!J190</f>
        <v>42</v>
      </c>
      <c r="NA92" s="13" t="n">
        <f aca="false">[1]430排序!K190</f>
        <v>0.8</v>
      </c>
      <c r="NB92" s="13" t="n">
        <f aca="false">[1]430排序!L190</f>
        <v>178083</v>
      </c>
      <c r="NC92" s="13" t="n">
        <f aca="false">[1]430排序!M190</f>
        <v>2551</v>
      </c>
      <c r="ND92" s="13" t="n">
        <f aca="false">[1]430排序!C108</f>
        <v>19</v>
      </c>
      <c r="NE92" s="13" t="n">
        <f aca="false">[1]430排序!D108</f>
        <v>0</v>
      </c>
      <c r="NF92" s="13" t="n">
        <f aca="false">[1]430排序!E108</f>
        <v>0</v>
      </c>
      <c r="NG92" s="13" t="n">
        <f aca="false">[1]430排序!F108</f>
        <v>0</v>
      </c>
      <c r="NH92" s="13" t="n">
        <f aca="false">[1]430排序!G108</f>
        <v>7</v>
      </c>
      <c r="NI92" s="13" t="n">
        <f aca="false">[1]430排序!H108</f>
        <v>12</v>
      </c>
      <c r="NJ92" s="13" t="n">
        <f aca="false">[1]430排序!I108</f>
        <v>0</v>
      </c>
      <c r="NK92" s="13" t="n">
        <f aca="false">[1]430排序!J108</f>
        <v>3</v>
      </c>
      <c r="NL92" s="13" t="n">
        <f aca="false">[1]430排序!K108</f>
        <v>0</v>
      </c>
      <c r="NM92" s="13" t="n">
        <f aca="false">[1]430排序!L108</f>
        <v>1917</v>
      </c>
      <c r="NN92" s="13" t="n">
        <f aca="false">[1]430排序!M108</f>
        <v>263</v>
      </c>
      <c r="NO92" s="13" t="n">
        <f aca="false">[1]430排序!C35</f>
        <v>122</v>
      </c>
      <c r="NP92" s="13" t="n">
        <f aca="false">[1]430排序!D35</f>
        <v>0</v>
      </c>
      <c r="NQ92" s="13" t="n">
        <f aca="false">[1]430排序!E35</f>
        <v>0</v>
      </c>
      <c r="NR92" s="13" t="n">
        <f aca="false">[1]430排序!F35</f>
        <v>0</v>
      </c>
      <c r="NS92" s="13" t="n">
        <f aca="false">[1]430排序!G35</f>
        <v>119</v>
      </c>
      <c r="NT92" s="13" t="n">
        <f aca="false">[1]430排序!H35</f>
        <v>3</v>
      </c>
      <c r="NU92" s="13" t="n">
        <f aca="false">[1]430排序!I35</f>
        <v>1</v>
      </c>
      <c r="NV92" s="13" t="n">
        <f aca="false">[1]430排序!J35</f>
        <v>7</v>
      </c>
      <c r="NW92" s="13" t="n">
        <f aca="false">[1]430排序!K35</f>
        <v>0</v>
      </c>
      <c r="NX92" s="13" t="n">
        <f aca="false">[1]430排序!L35</f>
        <v>11905</v>
      </c>
      <c r="NY92" s="13" t="n">
        <f aca="false">[1]430排序!M35</f>
        <v>712</v>
      </c>
      <c r="NZ92" s="13" t="n">
        <f aca="false">[1]430排序!C206</f>
        <v>270</v>
      </c>
      <c r="OA92" s="13" t="n">
        <f aca="false">[1]430排序!D206</f>
        <v>0</v>
      </c>
      <c r="OB92" s="13" t="n">
        <f aca="false">[1]430排序!E206</f>
        <v>0</v>
      </c>
      <c r="OC92" s="13" t="n">
        <f aca="false">[1]430排序!F206</f>
        <v>0</v>
      </c>
      <c r="OD92" s="13" t="n">
        <f aca="false">[1]430排序!G206</f>
        <v>222</v>
      </c>
      <c r="OE92" s="13" t="n">
        <f aca="false">[1]430排序!H206</f>
        <v>48</v>
      </c>
      <c r="OF92" s="13" t="n">
        <f aca="false">[1]430排序!I206</f>
        <v>8</v>
      </c>
      <c r="OG92" s="13" t="n">
        <f aca="false">[1]430排序!J206</f>
        <v>3</v>
      </c>
      <c r="OH92" s="13" t="n">
        <f aca="false">[1]430排序!K206</f>
        <v>0</v>
      </c>
      <c r="OI92" s="13" t="n">
        <f aca="false">[1]430排序!L206</f>
        <v>212965</v>
      </c>
      <c r="OJ92" s="13" t="n">
        <f aca="false">[1]430排序!M206</f>
        <v>2188</v>
      </c>
      <c r="OK92" s="13" t="n">
        <f aca="false">[1]430排序!C30</f>
        <v>138</v>
      </c>
      <c r="OL92" s="13" t="n">
        <f aca="false">[1]430排序!D30</f>
        <v>0</v>
      </c>
      <c r="OM92" s="13" t="n">
        <f aca="false">[1]430排序!E30</f>
        <v>1</v>
      </c>
      <c r="ON92" s="13" t="n">
        <f aca="false">[1]430排序!F30</f>
        <v>0</v>
      </c>
      <c r="OO92" s="13" t="n">
        <f aca="false">[1]430排序!G30</f>
        <v>124</v>
      </c>
      <c r="OP92" s="13" t="n">
        <f aca="false">[1]430排序!H30</f>
        <v>13</v>
      </c>
      <c r="OQ92" s="13" t="n">
        <f aca="false">[1]430排序!I30</f>
        <v>2</v>
      </c>
      <c r="OR92" s="13" t="n">
        <f aca="false">[1]430排序!J30</f>
        <v>315</v>
      </c>
      <c r="OS92" s="13" t="n">
        <f aca="false">[1]430排序!K30</f>
        <v>2</v>
      </c>
      <c r="OT92" s="13" t="n">
        <f aca="false">[1]430排序!L30</f>
        <v>13428</v>
      </c>
      <c r="OU92" s="13" t="n">
        <f aca="false">[1]430排序!M30</f>
        <v>30694</v>
      </c>
      <c r="OV92" s="13" t="n">
        <f aca="false">[1]430排序!C95</f>
        <v>2003</v>
      </c>
      <c r="OW92" s="13" t="n">
        <f aca="false">[1]430排序!D95</f>
        <v>75</v>
      </c>
      <c r="OX92" s="13" t="n">
        <f aca="false">[1]430排序!E95</f>
        <v>92</v>
      </c>
      <c r="OY92" s="13" t="n">
        <f aca="false">[1]430排序!F95</f>
        <v>2</v>
      </c>
      <c r="OZ92" s="13" t="n">
        <f aca="false">[1]430排序!G95</f>
        <v>1346</v>
      </c>
      <c r="PA92" s="13" t="n">
        <f aca="false">[1]430排序!H95</f>
        <v>565</v>
      </c>
      <c r="PB92" s="13" t="n">
        <f aca="false">[1]430排序!I95</f>
        <v>0</v>
      </c>
      <c r="PC92" s="13" t="n">
        <f aca="false">[1]430排序!J95</f>
        <v>50</v>
      </c>
      <c r="PD92" s="13" t="n">
        <f aca="false">[1]430排序!K95</f>
        <v>2</v>
      </c>
      <c r="PE92" s="13" t="n">
        <f aca="false">[1]430排序!L95</f>
        <v>86708</v>
      </c>
      <c r="PF92" s="13" t="n">
        <f aca="false">[1]430排序!M95</f>
        <v>2156</v>
      </c>
      <c r="PG92" s="13" t="n">
        <f aca="false">[1]430排序!C195</f>
        <v>117589</v>
      </c>
      <c r="PH92" s="13" t="n">
        <f aca="false">[1]430排序!D195</f>
        <v>2936</v>
      </c>
      <c r="PI92" s="13" t="n">
        <f aca="false">[1]430排序!E195</f>
        <v>3081</v>
      </c>
      <c r="PJ92" s="13" t="n">
        <f aca="false">[1]430排序!F195</f>
        <v>89</v>
      </c>
      <c r="PK92" s="13" t="n">
        <f aca="false">[1]430排序!G195</f>
        <v>44022</v>
      </c>
      <c r="PL92" s="13" t="n">
        <f aca="false">[1]430排序!H195</f>
        <v>70486</v>
      </c>
      <c r="PM92" s="13" t="n">
        <f aca="false">[1]430排序!I195</f>
        <v>1574</v>
      </c>
      <c r="PN92" s="13" t="n">
        <f aca="false">[1]430排序!J195</f>
        <v>1394</v>
      </c>
      <c r="PO92" s="13" t="n">
        <f aca="false">[1]430排序!K195</f>
        <v>37</v>
      </c>
      <c r="PP92" s="13" t="n">
        <f aca="false">[1]430排序!L195</f>
        <v>991613</v>
      </c>
      <c r="PQ92" s="13" t="n">
        <f aca="false">[1]430排序!M195</f>
        <v>11757</v>
      </c>
      <c r="PR92" s="2" t="n">
        <f aca="false">[1]430排序!C188</f>
        <v>43</v>
      </c>
      <c r="PS92" s="2" t="n">
        <f aca="false">[1]430排序!D188</f>
        <v>0</v>
      </c>
      <c r="PT92" s="2" t="n">
        <f aca="false">[1]430排序!E188</f>
        <v>3</v>
      </c>
      <c r="PU92" s="2" t="n">
        <f aca="false">[1]430排序!F188</f>
        <v>0</v>
      </c>
      <c r="PV92" s="2" t="n">
        <f aca="false">[1]430排序!G188</f>
        <v>21</v>
      </c>
      <c r="PW92" s="2" t="n">
        <f aca="false">[1]430排序!H188</f>
        <v>19</v>
      </c>
      <c r="PX92" s="2" t="n">
        <f aca="false">[1]430排序!I188</f>
        <v>0</v>
      </c>
      <c r="PY92" s="2" t="n">
        <f aca="false">[1]430排序!J188</f>
        <v>2</v>
      </c>
      <c r="PZ92" s="2" t="n">
        <f aca="false">[1]430排序!K188</f>
        <v>0.2</v>
      </c>
      <c r="QA92" s="2" t="n">
        <f aca="false">[1]430排序!L188</f>
        <v>0</v>
      </c>
      <c r="QB92" s="2" t="n">
        <f aca="false">[1]430排序!M188</f>
        <v>0</v>
      </c>
      <c r="QC92" s="2" t="n">
        <f aca="false">[1]430排序!C103</f>
        <v>451</v>
      </c>
      <c r="QD92" s="2" t="n">
        <f aca="false">[1]430排序!D103</f>
        <v>2</v>
      </c>
      <c r="QE92" s="2" t="n">
        <f aca="false">[1]430排序!E103</f>
        <v>8</v>
      </c>
      <c r="QF92" s="2" t="n">
        <f aca="false">[1]430排序!F103</f>
        <v>0</v>
      </c>
      <c r="QG92" s="2" t="n">
        <f aca="false">[1]430排序!G103</f>
        <v>356</v>
      </c>
      <c r="QH92" s="2" t="n">
        <f aca="false">[1]430排序!H103</f>
        <v>87</v>
      </c>
      <c r="QI92" s="2" t="n">
        <f aca="false">[1]430排序!I103</f>
        <v>5</v>
      </c>
      <c r="QJ92" s="2" t="n">
        <f aca="false">[1]430排序!J103</f>
        <v>44</v>
      </c>
      <c r="QK92" s="2" t="n">
        <f aca="false">[1]430排序!K103</f>
        <v>0.8</v>
      </c>
      <c r="QL92" s="2" t="n">
        <f aca="false">[1]430排序!L103</f>
        <v>63737</v>
      </c>
      <c r="QM92" s="2" t="n">
        <f aca="false">[1]430排序!M103</f>
        <v>6247</v>
      </c>
      <c r="QN92" s="2" t="n">
        <f aca="false">[1]430排序!C110</f>
        <v>721</v>
      </c>
      <c r="QO92" s="2" t="n">
        <f aca="false">[1]430排序!D110</f>
        <v>4</v>
      </c>
      <c r="QP92" s="2" t="n">
        <f aca="false">[1]430排序!E110</f>
        <v>24</v>
      </c>
      <c r="QQ92" s="2" t="n">
        <f aca="false">[1]430排序!F110</f>
        <v>0</v>
      </c>
      <c r="QR92" s="2" t="n">
        <f aca="false">[1]430排序!G110</f>
        <v>150</v>
      </c>
      <c r="QS92" s="2" t="n">
        <f aca="false">[1]430排序!H110</f>
        <v>547</v>
      </c>
      <c r="QT92" s="2" t="n">
        <f aca="false">[1]430排序!I110</f>
        <v>44</v>
      </c>
      <c r="QU92" s="2" t="n">
        <f aca="false">[1]430排序!J110</f>
        <v>106</v>
      </c>
      <c r="QV92" s="2" t="n">
        <f aca="false">[1]430排序!K110</f>
        <v>4</v>
      </c>
      <c r="QW92" s="2" t="n">
        <f aca="false">[1]430排序!L110</f>
        <v>32446</v>
      </c>
      <c r="QX92" s="2" t="n">
        <f aca="false">[1]430排序!M110</f>
        <v>4754</v>
      </c>
      <c r="QY92" s="2" t="n">
        <f aca="false">[1]430排序!C98</f>
        <v>15834</v>
      </c>
      <c r="QZ92" s="2" t="n">
        <f aca="false">[1]430排序!D98</f>
        <v>106</v>
      </c>
      <c r="RA92" s="2" t="n">
        <f aca="false">[1]430排序!E98</f>
        <v>215</v>
      </c>
      <c r="RB92" s="2" t="n">
        <f aca="false">[1]430排序!F98</f>
        <v>5</v>
      </c>
      <c r="RC92" s="2" t="n">
        <f aca="false">[1]430排序!G98</f>
        <v>8233</v>
      </c>
      <c r="RD92" s="2" t="n">
        <f aca="false">[1]430排序!H98</f>
        <v>7386</v>
      </c>
      <c r="RE92" s="2" t="n">
        <f aca="false">[1]430排序!I98</f>
        <v>115</v>
      </c>
      <c r="RF92" s="2" t="n">
        <f aca="false">[1]430排序!J98</f>
        <v>1829</v>
      </c>
      <c r="RG92" s="2" t="n">
        <f aca="false">[1]430排序!K98</f>
        <v>25</v>
      </c>
      <c r="RH92" s="2" t="n">
        <f aca="false">[1]430排序!L98</f>
        <v>364467</v>
      </c>
      <c r="RI92" s="2" t="n">
        <f aca="false">[1]430排序!M98</f>
        <v>42108</v>
      </c>
      <c r="RJ92" s="2" t="n">
        <f aca="false">[1]430排序!C148</f>
        <v>344</v>
      </c>
      <c r="RK92" s="2" t="n">
        <f aca="false">[1]430排序!D148</f>
        <v>2</v>
      </c>
      <c r="RL92" s="2" t="n">
        <f aca="false">[1]430排序!E148</f>
        <v>2</v>
      </c>
      <c r="RM92" s="2" t="n">
        <f aca="false">[1]430排序!F148</f>
        <v>0</v>
      </c>
      <c r="RN92" s="2" t="n">
        <f aca="false">[1]430排序!G148</f>
        <v>71</v>
      </c>
      <c r="RO92" s="2" t="n">
        <f aca="false">[1]430排序!H148</f>
        <v>271</v>
      </c>
      <c r="RP92" s="2" t="n">
        <f aca="false">[1]430排序!I148</f>
        <v>0</v>
      </c>
      <c r="RQ92" s="2" t="n">
        <f aca="false">[1]430排序!J148</f>
        <v>67</v>
      </c>
      <c r="RR92" s="2" t="n">
        <f aca="false">[1]430排序!K148</f>
        <v>0.4</v>
      </c>
      <c r="RS92" s="2" t="n">
        <f aca="false">[1]430排序!L148</f>
        <v>27000</v>
      </c>
      <c r="RT92" s="2" t="n">
        <f aca="false">[1]430排序!M148</f>
        <v>5293</v>
      </c>
      <c r="RU92" s="2" t="n">
        <f aca="false">[1]430排序!C208</f>
        <v>1</v>
      </c>
      <c r="RV92" s="2" t="n">
        <f aca="false">[1]430排序!D208</f>
        <v>0</v>
      </c>
      <c r="RW92" s="2" t="n">
        <f aca="false">[1]430排序!E208</f>
        <v>0</v>
      </c>
      <c r="RX92" s="2" t="n">
        <f aca="false">[1]430排序!F208</f>
        <v>0</v>
      </c>
      <c r="RY92" s="2" t="n">
        <f aca="false">[1]430排序!G208</f>
        <v>1</v>
      </c>
      <c r="RZ92" s="2" t="n">
        <f aca="false">[1]430排序!H208</f>
        <v>0</v>
      </c>
      <c r="SA92" s="2" t="n">
        <f aca="false">[1]430排序!I208</f>
        <v>0</v>
      </c>
      <c r="SB92" s="2" t="n">
        <f aca="false">[1]430排序!J208</f>
        <v>0.03</v>
      </c>
      <c r="SC92" s="2" t="n">
        <f aca="false">[1]430排序!K208</f>
        <v>0</v>
      </c>
      <c r="SD92" s="2" t="n">
        <f aca="false">[1]430排序!L208</f>
        <v>120</v>
      </c>
      <c r="SE92" s="2" t="n">
        <f aca="false">[1]430排序!M208</f>
        <v>4</v>
      </c>
      <c r="SF92" s="2" t="n">
        <f aca="false">[1]430排序!C146</f>
        <v>2274</v>
      </c>
      <c r="SG92" s="2" t="n">
        <f aca="false">[1]430排序!D146</f>
        <v>143</v>
      </c>
      <c r="SH92" s="2" t="n">
        <f aca="false">[1]430排序!E146</f>
        <v>10</v>
      </c>
      <c r="SI92" s="2" t="n">
        <f aca="false">[1]430排序!F146</f>
        <v>0</v>
      </c>
      <c r="SJ92" s="2" t="n">
        <f aca="false">[1]430排序!G146</f>
        <v>364</v>
      </c>
      <c r="SK92" s="2" t="n">
        <f aca="false">[1]430排序!H146</f>
        <v>1900</v>
      </c>
      <c r="SL92" s="2" t="n">
        <f aca="false">[1]430排序!I146</f>
        <v>3</v>
      </c>
      <c r="SM92" s="2" t="n">
        <f aca="false">[1]430排序!J146</f>
        <v>445</v>
      </c>
      <c r="SN92" s="2" t="n">
        <f aca="false">[1]430排序!K146</f>
        <v>2</v>
      </c>
      <c r="SO92" s="2" t="n">
        <f aca="false">[1]430排序!L146</f>
        <v>0</v>
      </c>
      <c r="SP92" s="2" t="n">
        <f aca="false">[1]430排序!M146</f>
        <v>0</v>
      </c>
      <c r="SQ92" s="2" t="n">
        <f aca="false">[1]430排序!C197</f>
        <v>11929</v>
      </c>
      <c r="SR92" s="2" t="n">
        <f aca="false">[1]430排序!D197</f>
        <v>549</v>
      </c>
      <c r="SS92" s="2" t="n">
        <f aca="false">[1]430排序!E197</f>
        <v>98</v>
      </c>
      <c r="ST92" s="2" t="n">
        <f aca="false">[1]430排序!F197</f>
        <v>9</v>
      </c>
      <c r="SU92" s="2" t="n">
        <f aca="false">[1]430排序!G197</f>
        <v>2329</v>
      </c>
      <c r="SV92" s="2" t="n">
        <f aca="false">[1]430排序!H197</f>
        <v>9502</v>
      </c>
      <c r="SW92" s="2" t="n">
        <f aca="false">[1]430排序!I197</f>
        <v>1</v>
      </c>
      <c r="SX92" s="2" t="n">
        <f aca="false">[1]430排序!J197</f>
        <v>1206</v>
      </c>
      <c r="SY92" s="2" t="n">
        <f aca="false">[1]430排序!K197</f>
        <v>10</v>
      </c>
      <c r="SZ92" s="2" t="n">
        <f aca="false">[1]430排序!L197</f>
        <v>1122000</v>
      </c>
      <c r="TA92" s="2" t="n">
        <f aca="false">[1]430排序!M197</f>
        <v>113443</v>
      </c>
      <c r="TB92" s="2" t="n">
        <f aca="false">[1]430排序!C106</f>
        <v>3740</v>
      </c>
      <c r="TC92" s="2" t="n">
        <f aca="false">[1]430排序!D106</f>
        <v>300</v>
      </c>
      <c r="TD92" s="2" t="n">
        <f aca="false">[1]430排序!E106</f>
        <v>24</v>
      </c>
      <c r="TE92" s="2" t="n">
        <f aca="false">[1]430排序!F106</f>
        <v>1</v>
      </c>
      <c r="TF92" s="2" t="n">
        <f aca="false">[1]430排序!G106</f>
        <v>1389</v>
      </c>
      <c r="TG92" s="2" t="n">
        <f aca="false">[1]430排序!H106</f>
        <v>2327</v>
      </c>
      <c r="TH92" s="2" t="n">
        <f aca="false">[1]430排序!I106</f>
        <v>66</v>
      </c>
      <c r="TI92" s="2" t="n">
        <f aca="false">[1]430排序!J106</f>
        <v>876</v>
      </c>
      <c r="TJ92" s="2" t="n">
        <f aca="false">[1]430排序!K106</f>
        <v>6</v>
      </c>
      <c r="TK92" s="2" t="n">
        <f aca="false">[1]430排序!L106</f>
        <v>179000</v>
      </c>
      <c r="TL92" s="2" t="n">
        <f aca="false">[1]430排序!M106</f>
        <v>41915</v>
      </c>
      <c r="TM92" s="2" t="n">
        <f aca="false">[1]430排序!C80</f>
        <v>2576</v>
      </c>
      <c r="TN92" s="2" t="n">
        <f aca="false">[1]430排序!D80</f>
        <v>10</v>
      </c>
      <c r="TO92" s="2" t="n">
        <f aca="false">[1]430排序!E80</f>
        <v>139</v>
      </c>
      <c r="TP92" s="2" t="n">
        <f aca="false">[1]430排序!F80</f>
        <v>1</v>
      </c>
      <c r="TQ92" s="2" t="n">
        <f aca="false">[1]430排序!G80</f>
        <v>577</v>
      </c>
      <c r="TR92" s="2" t="n">
        <f aca="false">[1]430排序!H80</f>
        <v>1860</v>
      </c>
      <c r="TS92" s="2" t="n">
        <f aca="false">[1]430排序!I80</f>
        <v>41</v>
      </c>
      <c r="TT92" s="2" t="n">
        <f aca="false">[1]430排序!J80</f>
        <v>247</v>
      </c>
      <c r="TU92" s="2" t="n">
        <f aca="false">[1]430排序!K80</f>
        <v>13</v>
      </c>
      <c r="TV92" s="2" t="n">
        <f aca="false">[1]430排序!L80</f>
        <v>72130</v>
      </c>
      <c r="TW92" s="2" t="n">
        <f aca="false">[1]430排序!M80</f>
        <v>6920</v>
      </c>
      <c r="TX92" s="2" t="n">
        <f aca="false">[1]430排序!C51</f>
        <v>843</v>
      </c>
      <c r="TY92" s="2" t="n">
        <f aca="false">[1]430排序!D51</f>
        <v>6</v>
      </c>
      <c r="TZ92" s="2" t="n">
        <f aca="false">[1]430排序!E51</f>
        <v>15</v>
      </c>
      <c r="UA92" s="2" t="n">
        <f aca="false">[1]430排序!F51</f>
        <v>0</v>
      </c>
      <c r="UB92" s="2" t="n">
        <f aca="false">[1]430排序!G51</f>
        <v>148</v>
      </c>
      <c r="UC92" s="2" t="n">
        <f aca="false">[1]430排序!H51</f>
        <v>680</v>
      </c>
      <c r="UD92" s="2" t="n">
        <f aca="false">[1]430排序!I51</f>
        <v>15</v>
      </c>
      <c r="UE92" s="2" t="n">
        <f aca="false">[1]430排序!J51</f>
        <v>698</v>
      </c>
      <c r="UF92" s="2" t="n">
        <f aca="false">[1]430排序!K51</f>
        <v>12</v>
      </c>
      <c r="UG92" s="2" t="n">
        <f aca="false">[1]430排序!L51</f>
        <v>53219</v>
      </c>
      <c r="UH92" s="2" t="n">
        <f aca="false">[1]430排序!M51</f>
        <v>44079</v>
      </c>
      <c r="UT92" s="2" t="n">
        <f aca="false">[1]430排序!C17</f>
        <v>7103</v>
      </c>
      <c r="UU92" s="2" t="n">
        <f aca="false">[1]430排序!D17</f>
        <v>641</v>
      </c>
      <c r="UV92" s="2" t="n">
        <f aca="false">[1]430排序!E17</f>
        <v>163</v>
      </c>
      <c r="UW92" s="2" t="n">
        <f aca="false">[1]430排序!F17</f>
        <v>8</v>
      </c>
      <c r="UX92" s="2" t="n">
        <f aca="false">[1]430排序!G17</f>
        <v>150</v>
      </c>
      <c r="UY92" s="2" t="n">
        <f aca="false">[1]430排序!H17</f>
        <v>6790</v>
      </c>
      <c r="UZ92" s="2" t="n">
        <f aca="false">[1]430排序!I17</f>
        <v>1</v>
      </c>
      <c r="VA92" s="2" t="n">
        <f aca="false">[1]430排序!J17</f>
        <v>43</v>
      </c>
      <c r="VB92" s="2" t="n">
        <f aca="false">[1]430排序!K17</f>
        <v>1</v>
      </c>
      <c r="VC92" s="2" t="n">
        <f aca="false">[1]430排序!L17</f>
        <v>59701</v>
      </c>
      <c r="VD92" s="2" t="n">
        <f aca="false">[1]430排序!M17</f>
        <v>363</v>
      </c>
      <c r="VE92" s="2" t="n">
        <f aca="false">[1]430排序!C2</f>
        <v>1939</v>
      </c>
      <c r="VF92" s="2" t="n">
        <f aca="false">[1]430排序!D2</f>
        <v>111</v>
      </c>
      <c r="VG92" s="2" t="n">
        <f aca="false">[1]430排序!E2</f>
        <v>60</v>
      </c>
      <c r="VH92" s="2" t="n">
        <f aca="false">[1]430排序!F2</f>
        <v>2</v>
      </c>
      <c r="VI92" s="2" t="n">
        <f aca="false">[1]430排序!G2</f>
        <v>252</v>
      </c>
      <c r="VJ92" s="2" t="n">
        <f aca="false">[1]430排序!H2</f>
        <v>1627</v>
      </c>
      <c r="VK92" s="2" t="n">
        <f aca="false">[1]430排序!I2</f>
        <v>7</v>
      </c>
      <c r="VL92" s="2" t="n">
        <f aca="false">[1]430排序!J2</f>
        <v>50</v>
      </c>
      <c r="VM92" s="2" t="n">
        <f aca="false">[1]430排序!K2</f>
        <v>2</v>
      </c>
      <c r="VN92" s="2" t="n">
        <f aca="false">[1]430排序!L2</f>
        <v>9000</v>
      </c>
      <c r="VO92" s="2" t="n">
        <f aca="false">[1]430排序!M2</f>
        <v>231</v>
      </c>
      <c r="VP92" s="2" t="n">
        <f aca="false">[1]430排序!C181</f>
        <v>649</v>
      </c>
      <c r="VQ92" s="2" t="n">
        <f aca="false">[1]430排序!D181</f>
        <v>30</v>
      </c>
      <c r="VR92" s="2" t="n">
        <f aca="false">[1]430排序!E181</f>
        <v>7</v>
      </c>
      <c r="VS92" s="2" t="n">
        <f aca="false">[1]430排序!F181</f>
        <v>0</v>
      </c>
      <c r="VT92" s="2" t="n">
        <f aca="false">[1]430排序!G181</f>
        <v>136</v>
      </c>
      <c r="VU92" s="2" t="n">
        <f aca="false">[1]430排序!H181</f>
        <v>506</v>
      </c>
      <c r="VV92" s="2" t="n">
        <f aca="false">[1]430排序!I181</f>
        <v>2</v>
      </c>
      <c r="VW92" s="2" t="n">
        <f aca="false">[1]430排序!J181</f>
        <v>30</v>
      </c>
      <c r="VX92" s="2" t="n">
        <f aca="false">[1]430排序!K181</f>
        <v>0.3</v>
      </c>
      <c r="VY92" s="2" t="n">
        <f aca="false">[1]430排序!L181</f>
        <v>17715</v>
      </c>
      <c r="VZ92" s="2" t="n">
        <f aca="false">[1]430排序!M181</f>
        <v>827</v>
      </c>
      <c r="WA92" s="2" t="n">
        <f aca="false">[1]430排序!C119</f>
        <v>278</v>
      </c>
      <c r="WB92" s="2" t="n">
        <f aca="false">[1]430排序!D119</f>
        <v>28</v>
      </c>
      <c r="WC92" s="2" t="n">
        <f aca="false">[1]430排序!E119</f>
        <v>0</v>
      </c>
      <c r="WD92" s="2" t="n">
        <f aca="false">[1]430排序!F119</f>
        <v>0</v>
      </c>
      <c r="WE92" s="2" t="n">
        <f aca="false">[1]430排序!G119</f>
        <v>17</v>
      </c>
      <c r="WF92" s="2" t="n">
        <f aca="false">[1]430排序!H119</f>
        <v>261</v>
      </c>
      <c r="WG92" s="2" t="n">
        <f aca="false">[1]430排序!I119</f>
        <v>2</v>
      </c>
      <c r="WH92" s="2" t="n">
        <f aca="false">[1]430排序!J119</f>
        <v>514</v>
      </c>
      <c r="WI92" s="2" t="n">
        <f aca="false">[1]430排序!K119</f>
        <v>0</v>
      </c>
      <c r="WJ92" s="2" t="n">
        <f aca="false">[1]430排序!L119</f>
        <v>5296</v>
      </c>
      <c r="WK92" s="2" t="n">
        <f aca="false">[1]430排序!M119</f>
        <v>9798</v>
      </c>
      <c r="WL92" s="2" t="n">
        <f aca="false">[1]430排序!C137</f>
        <v>57</v>
      </c>
      <c r="WM92" s="2" t="n">
        <f aca="false">[1]430排序!D137</f>
        <v>3</v>
      </c>
      <c r="WN92" s="2" t="n">
        <f aca="false">[1]430排序!E137</f>
        <v>0</v>
      </c>
      <c r="WO92" s="2" t="n">
        <f aca="false">[1]430排序!F137</f>
        <v>0</v>
      </c>
      <c r="WP92" s="2" t="n">
        <f aca="false">[1]430排序!G137</f>
        <v>16</v>
      </c>
      <c r="WQ92" s="2" t="n">
        <f aca="false">[1]430排序!H137</f>
        <v>41</v>
      </c>
      <c r="WR92" s="2" t="n">
        <f aca="false">[1]430排序!I137</f>
        <v>0</v>
      </c>
      <c r="WS92" s="2" t="n">
        <f aca="false">[1]430排序!J137</f>
        <v>2</v>
      </c>
      <c r="WT92" s="2" t="n">
        <f aca="false">[1]430排序!K137</f>
        <v>0</v>
      </c>
      <c r="WU92" s="2" t="n">
        <f aca="false">[1]430排序!L137</f>
        <v>57189</v>
      </c>
      <c r="WV92" s="2" t="n">
        <f aca="false">[1]430排序!M137</f>
        <v>1963</v>
      </c>
      <c r="WW92" s="2" t="n">
        <f aca="false">[1]430排序!C24</f>
        <v>7</v>
      </c>
      <c r="WX92" s="2" t="n">
        <f aca="false">[1]430排序!D24</f>
        <v>0</v>
      </c>
      <c r="WY92" s="2" t="n">
        <f aca="false">[1]430排序!E24</f>
        <v>0</v>
      </c>
      <c r="WZ92" s="2" t="n">
        <f aca="false">[1]430排序!F24</f>
        <v>0</v>
      </c>
      <c r="XA92" s="2" t="n">
        <f aca="false">[1]430排序!G24</f>
        <v>5</v>
      </c>
      <c r="XB92" s="2" t="n">
        <f aca="false">[1]430排序!H24</f>
        <v>2</v>
      </c>
      <c r="XC92" s="2" t="n">
        <f aca="false">[1]430排序!I24</f>
        <v>0</v>
      </c>
      <c r="XD92" s="2" t="n">
        <f aca="false">[1]430排序!J24</f>
        <v>9</v>
      </c>
      <c r="XE92" s="2" t="n">
        <f aca="false">[1]430排序!K24</f>
        <v>0</v>
      </c>
      <c r="XF92" s="2" t="n">
        <f aca="false">[1]430排序!L24</f>
        <v>9865</v>
      </c>
      <c r="XG92" s="2" t="n">
        <f aca="false">[1]430排序!M24</f>
        <v>12785</v>
      </c>
      <c r="XH92" s="2" t="n">
        <f aca="false">[1]430排序!C104</f>
        <v>3138</v>
      </c>
      <c r="XI92" s="2" t="n">
        <f aca="false">[1]430排序!D104</f>
        <v>111</v>
      </c>
      <c r="XJ92" s="2" t="n">
        <f aca="false">[1]430排序!E104</f>
        <v>25</v>
      </c>
      <c r="XK92" s="2" t="n">
        <f aca="false">[1]430排序!F104</f>
        <v>0</v>
      </c>
      <c r="XL92" s="2" t="n">
        <f aca="false">[1]430排序!G104</f>
        <v>819</v>
      </c>
      <c r="XM92" s="2" t="n">
        <f aca="false">[1]430排序!H104</f>
        <v>2294</v>
      </c>
      <c r="XN92" s="2" t="n">
        <f aca="false">[1]430排序!I104</f>
        <v>41</v>
      </c>
      <c r="XO92" s="2" t="n">
        <f aca="false">[1]430排序!J104</f>
        <v>167</v>
      </c>
      <c r="XP92" s="2" t="n">
        <f aca="false">[1]430排序!K104</f>
        <v>1</v>
      </c>
      <c r="XQ92" s="2" t="n">
        <f aca="false">[1]430排序!L104</f>
        <v>232415</v>
      </c>
      <c r="XR92" s="2" t="n">
        <f aca="false">[1]430排序!M104</f>
        <v>12378</v>
      </c>
      <c r="XS92" s="2" t="n">
        <f aca="false">[1]430排序!C203</f>
        <v>2002</v>
      </c>
      <c r="XT92" s="2" t="n">
        <f aca="false">[1]430排序!D203</f>
        <v>63</v>
      </c>
      <c r="XU92" s="2" t="n">
        <f aca="false">[1]430排序!E203</f>
        <v>9</v>
      </c>
      <c r="XV92" s="2" t="n">
        <f aca="false">[1]430排序!F203</f>
        <v>1</v>
      </c>
      <c r="XW92" s="2" t="n">
        <f aca="false">[1]430排序!G203</f>
        <v>1096</v>
      </c>
      <c r="XX92" s="2" t="n">
        <f aca="false">[1]430排序!H203</f>
        <v>897</v>
      </c>
      <c r="XY92" s="2" t="n">
        <f aca="false">[1]430排序!I203</f>
        <v>8</v>
      </c>
      <c r="XZ92" s="2" t="n">
        <f aca="false">[1]430排序!J203</f>
        <v>60</v>
      </c>
      <c r="YA92" s="2" t="n">
        <f aca="false">[1]430排序!K203</f>
        <v>0.3</v>
      </c>
      <c r="YB92" s="2" t="n">
        <f aca="false">[1]430排序!L203</f>
        <v>242536</v>
      </c>
      <c r="YC92" s="2" t="n">
        <f aca="false">[1]430排序!M203</f>
        <v>7247</v>
      </c>
      <c r="YZ92" s="2" t="n">
        <f aca="false">[1]430排序!C107</f>
        <v>729</v>
      </c>
      <c r="ZA92" s="2" t="n">
        <f aca="false">[1]430排序!D107</f>
        <v>21</v>
      </c>
      <c r="ZB92" s="2" t="n">
        <f aca="false">[1]430排序!E107</f>
        <v>8</v>
      </c>
      <c r="ZC92" s="2" t="n">
        <f aca="false">[1]430排序!F107</f>
        <v>0</v>
      </c>
      <c r="ZD92" s="2" t="n">
        <f aca="false">[1]430排序!G107</f>
        <v>437</v>
      </c>
      <c r="ZE92" s="2" t="n">
        <f aca="false">[1]430排序!H107</f>
        <v>284</v>
      </c>
      <c r="ZF92" s="2" t="n">
        <f aca="false">[1]430排序!I107</f>
        <v>10</v>
      </c>
      <c r="ZG92" s="2" t="n">
        <f aca="false">[1]430排序!J107</f>
        <v>112</v>
      </c>
      <c r="ZH92" s="2" t="n">
        <f aca="false">[1]430排序!K107</f>
        <v>1</v>
      </c>
      <c r="ZI92" s="2" t="n">
        <f aca="false">[1]430排序!L107</f>
        <v>50775</v>
      </c>
      <c r="ZJ92" s="2" t="n">
        <f aca="false">[1]430排序!M107</f>
        <v>7783</v>
      </c>
      <c r="ZK92" s="2" t="n">
        <f aca="false">[1]430排序!C200</f>
        <v>9866</v>
      </c>
      <c r="ZL92" s="2" t="n">
        <f aca="false">[1]430排序!D200</f>
        <v>456</v>
      </c>
      <c r="ZM92" s="2" t="n">
        <f aca="false">[1]430排序!E200</f>
        <v>250</v>
      </c>
      <c r="ZN92" s="2" t="n">
        <f aca="false">[1]430排序!F200</f>
        <v>11</v>
      </c>
      <c r="ZO92" s="2" t="n">
        <f aca="false">[1]430排序!G200</f>
        <v>1103</v>
      </c>
      <c r="ZP92" s="2" t="n">
        <f aca="false">[1]430排序!H200</f>
        <v>8513</v>
      </c>
      <c r="ZQ92" s="2" t="n">
        <f aca="false">[1]430排序!I200</f>
        <v>129</v>
      </c>
      <c r="ZR92" s="2" t="n">
        <f aca="false">[1]430排序!J200</f>
        <v>226</v>
      </c>
      <c r="ZS92" s="2" t="n">
        <f aca="false">[1]430排序!K200</f>
        <v>6</v>
      </c>
      <c r="ZT92" s="2" t="n">
        <f aca="false">[1]430排序!L200</f>
        <v>104544</v>
      </c>
      <c r="ZU92" s="2" t="n">
        <f aca="false">[1]430排序!M200</f>
        <v>2390</v>
      </c>
      <c r="ZV92" s="2" t="n">
        <f aca="false">[1]430排序!C19</f>
        <v>13181</v>
      </c>
      <c r="ZW92" s="2" t="n">
        <f aca="false">[1]430排序!D19</f>
        <v>973</v>
      </c>
      <c r="ZX92" s="2" t="n">
        <f aca="false">[1]430排序!E19</f>
        <v>84</v>
      </c>
      <c r="ZY92" s="2" t="n">
        <f aca="false">[1]430排序!F19</f>
        <v>5</v>
      </c>
      <c r="ZZ92" s="2" t="n">
        <f aca="false">[1]430排序!G19</f>
        <v>2072</v>
      </c>
      <c r="AAA92" s="2" t="n">
        <f aca="false">[1]430排序!H19</f>
        <v>11025</v>
      </c>
      <c r="AAB92" s="2" t="n">
        <f aca="false">[1]430排序!I19</f>
        <v>92</v>
      </c>
      <c r="AAC92" s="2" t="n">
        <f aca="false">[1]430排序!J19</f>
        <v>1395</v>
      </c>
      <c r="AAD92" s="2" t="n">
        <f aca="false">[1]430排序!K19</f>
        <v>9</v>
      </c>
      <c r="AAE92" s="2" t="n">
        <f aca="false">[1]430排序!L19</f>
        <v>168986</v>
      </c>
      <c r="AAF92" s="2" t="n">
        <f aca="false">[1]430排序!M19</f>
        <v>17883</v>
      </c>
      <c r="AAG92" s="2" t="n">
        <f aca="false">[1]430排序!C76</f>
        <v>517</v>
      </c>
      <c r="AAH92" s="2" t="n">
        <f aca="false">[1]430排序!D76</f>
        <v>6</v>
      </c>
      <c r="AAI92" s="2" t="n">
        <f aca="false">[1]430排序!E76</f>
        <v>6</v>
      </c>
      <c r="AAJ92" s="2" t="n">
        <f aca="false">[1]430排序!F76</f>
        <v>0</v>
      </c>
      <c r="AAK92" s="2" t="n">
        <f aca="false">[1]430排序!G76</f>
        <v>178</v>
      </c>
      <c r="AAL92" s="2" t="n">
        <f aca="false">[1]430排序!H76</f>
        <v>333</v>
      </c>
      <c r="AAM92" s="2" t="n">
        <f aca="false">[1]430排序!I76</f>
        <v>6</v>
      </c>
      <c r="AAN92" s="2" t="n">
        <f aca="false">[1]430排序!J76</f>
        <v>130</v>
      </c>
      <c r="AAO92" s="2" t="n">
        <f aca="false">[1]430排序!K76</f>
        <v>2</v>
      </c>
      <c r="AAP92" s="2" t="n">
        <f aca="false">[1]430排序!L76</f>
        <v>12593</v>
      </c>
      <c r="AAQ92" s="2" t="n">
        <f aca="false">[1]430排序!M76</f>
        <v>3157</v>
      </c>
      <c r="AAR92" s="2" t="n">
        <f aca="false">[1]430排序!C14</f>
        <v>1766</v>
      </c>
      <c r="AAS92" s="2" t="n">
        <f aca="false">[1]430排序!D14</f>
        <v>49</v>
      </c>
      <c r="AAT92" s="2" t="n">
        <f aca="false">[1]430排序!E14</f>
        <v>23</v>
      </c>
      <c r="AAU92" s="2" t="n">
        <f aca="false">[1]430排序!F14</f>
        <v>1</v>
      </c>
      <c r="AAV92" s="2" t="n">
        <f aca="false">[1]430排序!G14</f>
        <v>1267</v>
      </c>
      <c r="AAW92" s="2" t="n">
        <f aca="false">[1]430排序!H14</f>
        <v>476</v>
      </c>
      <c r="AAX92" s="2" t="n">
        <f aca="false">[1]430排序!I14</f>
        <v>18</v>
      </c>
      <c r="AAY92" s="2" t="n">
        <f aca="false">[1]430排序!J14</f>
        <v>174</v>
      </c>
      <c r="AAZ92" s="2" t="n">
        <f aca="false">[1]430排序!K14</f>
        <v>2</v>
      </c>
      <c r="ABA92" s="2" t="n">
        <f aca="false">[1]430排序!L14</f>
        <v>137379</v>
      </c>
      <c r="ABB92" s="2" t="n">
        <f aca="false">[1]430排序!M14</f>
        <v>13549</v>
      </c>
      <c r="ABC92" s="2" t="n">
        <f aca="false">[1]430排序!C10</f>
        <v>1932</v>
      </c>
      <c r="ABD92" s="2" t="n">
        <f aca="false">[1]430排序!D10</f>
        <v>65</v>
      </c>
      <c r="ABE92" s="2" t="n">
        <f aca="false">[1]430排序!E10</f>
        <v>30</v>
      </c>
      <c r="ABF92" s="2" t="n">
        <f aca="false">[1]430排序!F10</f>
        <v>0</v>
      </c>
      <c r="ABG92" s="2" t="n">
        <f aca="false">[1]430排序!G10</f>
        <v>900</v>
      </c>
      <c r="ABH92" s="2" t="n">
        <f aca="false">[1]430排序!H10</f>
        <v>1002</v>
      </c>
      <c r="ABI92" s="2" t="n">
        <f aca="false">[1]430排序!I10</f>
        <v>10</v>
      </c>
      <c r="ABJ92" s="2" t="n">
        <f aca="false">[1]430排序!J10</f>
        <v>652</v>
      </c>
      <c r="ABK92" s="2" t="n">
        <f aca="false">[1]430排序!K10</f>
        <v>10</v>
      </c>
      <c r="ABL92" s="2" t="n">
        <f aca="false">[1]430排序!L10</f>
        <v>20189</v>
      </c>
      <c r="ABM92" s="2" t="n">
        <f aca="false">[1]430排序!M10</f>
        <v>6813</v>
      </c>
      <c r="ABN92" s="2" t="n">
        <f aca="false">[1]430排序!C127</f>
        <v>3771</v>
      </c>
      <c r="ABO92" s="2" t="n">
        <f aca="false">[1]430排序!D127</f>
        <v>133</v>
      </c>
      <c r="ABP92" s="2" t="n">
        <f aca="false">[1]430排序!E127</f>
        <v>107</v>
      </c>
      <c r="ABQ92" s="2" t="n">
        <f aca="false">[1]430排序!F127</f>
        <v>4</v>
      </c>
      <c r="ABR92" s="2" t="n">
        <f aca="false">[1]430排序!G127</f>
        <v>1114</v>
      </c>
      <c r="ABS92" s="2" t="n">
        <f aca="false">[1]430排序!H127</f>
        <v>2550</v>
      </c>
      <c r="ABT92" s="2" t="n">
        <f aca="false">[1]430排序!I127</f>
        <v>212</v>
      </c>
      <c r="ABU92" s="2" t="n">
        <f aca="false">[1]430排序!J127</f>
        <v>935</v>
      </c>
      <c r="ABV92" s="2" t="n">
        <f aca="false">[1]430排序!K127</f>
        <v>27</v>
      </c>
      <c r="ABW92" s="2" t="n">
        <f aca="false">[1]430排序!L127</f>
        <v>11763</v>
      </c>
      <c r="ABX92" s="2" t="n">
        <f aca="false">[1]430排序!M127</f>
        <v>2916</v>
      </c>
      <c r="ABY92" s="2" t="n">
        <f aca="false">[1]430排序!C114</f>
        <v>1375</v>
      </c>
      <c r="ABZ92" s="2" t="n">
        <f aca="false">[1]430排序!D114</f>
        <v>31</v>
      </c>
      <c r="ACA92" s="2" t="n">
        <f aca="false">[1]430排序!E114</f>
        <v>45</v>
      </c>
      <c r="ACB92" s="2" t="n">
        <f aca="false">[1]430排序!F114</f>
        <v>1</v>
      </c>
      <c r="ACC92" s="2" t="n">
        <f aca="false">[1]430排序!G114</f>
        <v>563</v>
      </c>
      <c r="ACD92" s="2" t="n">
        <f aca="false">[1]430排序!H114</f>
        <v>767</v>
      </c>
      <c r="ACE92" s="2" t="n">
        <f aca="false">[1]430排序!I114</f>
        <v>17</v>
      </c>
      <c r="ACF92" s="2" t="n">
        <f aca="false">[1]430排序!J114</f>
        <v>505</v>
      </c>
      <c r="ACG92" s="2" t="n">
        <f aca="false">[1]430排序!K114</f>
        <v>17</v>
      </c>
      <c r="ACH92" s="2" t="n">
        <f aca="false">[1]430排序!L114</f>
        <v>118201</v>
      </c>
      <c r="ACI92" s="2" t="n">
        <f aca="false">[1]430排序!M114</f>
        <v>43420</v>
      </c>
      <c r="ACJ92" s="2" t="n">
        <f aca="false">[1]430排序!C64</f>
        <v>1666</v>
      </c>
      <c r="ACK92" s="2" t="n">
        <f aca="false">[1]430排序!D64</f>
        <v>6</v>
      </c>
      <c r="ACL92" s="2" t="n">
        <f aca="false">[1]430排序!E64</f>
        <v>50</v>
      </c>
      <c r="ACM92" s="2" t="n">
        <f aca="false">[1]430排序!F64</f>
        <v>0</v>
      </c>
      <c r="ACN92" s="2" t="n">
        <f aca="false">[1]430排序!G64</f>
        <v>236</v>
      </c>
      <c r="ACO92" s="2" t="n">
        <f aca="false">[1]430排序!H64</f>
        <v>1380</v>
      </c>
      <c r="ACP92" s="2" t="n">
        <f aca="false">[1]430排序!I64</f>
        <v>10</v>
      </c>
      <c r="ACQ92" s="2" t="n">
        <f aca="false">[1]430排序!J64</f>
        <v>1256</v>
      </c>
      <c r="ACR92" s="2" t="n">
        <f aca="false">[1]430排序!K64</f>
        <v>38</v>
      </c>
      <c r="ACS92" s="2" t="n">
        <f aca="false">[1]430排序!L64</f>
        <v>51188</v>
      </c>
      <c r="ACT92" s="2" t="n">
        <f aca="false">[1]430排序!M64</f>
        <v>38588</v>
      </c>
      <c r="ACU92" s="2" t="n">
        <f aca="false">[1]430排序!C109</f>
        <v>849</v>
      </c>
      <c r="ACV92" s="2" t="n">
        <f aca="false">[1]430排序!D109</f>
        <v>13</v>
      </c>
      <c r="ACW92" s="2" t="n">
        <f aca="false">[1]430排序!E109</f>
        <v>15</v>
      </c>
      <c r="ACX92" s="2" t="n">
        <f aca="false">[1]430排序!F109</f>
        <v>2</v>
      </c>
      <c r="ACY92" s="2" t="n">
        <f aca="false">[1]430排序!G109</f>
        <v>348</v>
      </c>
      <c r="ACZ92" s="2" t="n">
        <f aca="false">[1]430排序!H109</f>
        <v>486</v>
      </c>
      <c r="ADA92" s="2" t="n">
        <f aca="false">[1]430排序!I109</f>
        <v>4</v>
      </c>
      <c r="ADB92" s="2" t="n">
        <f aca="false">[1]430排序!J109</f>
        <v>450</v>
      </c>
      <c r="ADC92" s="2" t="n">
        <f aca="false">[1]430排序!K109</f>
        <v>8</v>
      </c>
      <c r="ADD92" s="2" t="n">
        <f aca="false">[1]430排序!L109</f>
        <v>54811</v>
      </c>
      <c r="ADE92" s="2" t="n">
        <f aca="false">[1]430排序!M109</f>
        <v>29059</v>
      </c>
      <c r="ADF92" s="2" t="n">
        <f aca="false">[1]430排序!C52</f>
        <v>7563</v>
      </c>
      <c r="ADG92" s="2" t="n">
        <f aca="false">[1]430排序!D52</f>
        <v>77</v>
      </c>
      <c r="ADH92" s="2" t="n">
        <f aca="false">[1]430排序!E52</f>
        <v>227</v>
      </c>
      <c r="ADI92" s="2" t="n">
        <f aca="false">[1]430排序!F52</f>
        <v>2</v>
      </c>
      <c r="ADJ92" s="2" t="n">
        <f aca="false">[1]430排序!G52</f>
        <v>3096</v>
      </c>
      <c r="ADK92" s="2" t="n">
        <f aca="false">[1]430排序!H52</f>
        <v>4240</v>
      </c>
      <c r="ADL92" s="2" t="n">
        <f aca="false">[1]430排序!I52</f>
        <v>71</v>
      </c>
      <c r="ADM92" s="2" t="n">
        <f aca="false">[1]430排序!J52</f>
        <v>706</v>
      </c>
      <c r="ADN92" s="2" t="n">
        <f aca="false">[1]430排序!K52</f>
        <v>21</v>
      </c>
      <c r="ADO92" s="2" t="n">
        <f aca="false">[1]430排序!L52</f>
        <v>234985</v>
      </c>
      <c r="ADP92" s="2" t="n">
        <f aca="false">[1]430排序!M52</f>
        <v>21943</v>
      </c>
      <c r="ADQ92" s="2" t="n">
        <f aca="false">[1]430排序!C175</f>
        <v>1391</v>
      </c>
      <c r="ADR92" s="2" t="n">
        <f aca="false">[1]430排序!D175</f>
        <v>7</v>
      </c>
      <c r="ADS92" s="2" t="n">
        <f aca="false">[1]430排序!E175</f>
        <v>22</v>
      </c>
      <c r="ADT92" s="2" t="n">
        <f aca="false">[1]430排序!F175</f>
        <v>2</v>
      </c>
      <c r="ADU92" s="2" t="n">
        <f aca="false">[1]430排序!G175</f>
        <v>484</v>
      </c>
      <c r="ADV92" s="2" t="n">
        <f aca="false">[1]430排序!H175</f>
        <v>885</v>
      </c>
      <c r="ADW92" s="2" t="n">
        <f aca="false">[1]430排序!I175</f>
        <v>8</v>
      </c>
      <c r="ADX92" s="2" t="n">
        <f aca="false">[1]430排序!J175</f>
        <v>255</v>
      </c>
      <c r="ADY92" s="2" t="n">
        <f aca="false">[1]430排序!K175</f>
        <v>4</v>
      </c>
      <c r="ADZ92" s="2" t="n">
        <f aca="false">[1]430排序!L175</f>
        <v>81338</v>
      </c>
      <c r="AEA92" s="2" t="n">
        <f aca="false">[1]430排序!M175</f>
        <v>14898</v>
      </c>
      <c r="AEB92" s="2" t="n">
        <f aca="false">[1]430排序!C90</f>
        <v>2727</v>
      </c>
      <c r="AEC92" s="2" t="n">
        <f aca="false">[1]430排序!D90</f>
        <v>78</v>
      </c>
      <c r="AED92" s="2" t="n">
        <f aca="false">[1]430排序!E90</f>
        <v>300</v>
      </c>
      <c r="AEE92" s="2" t="n">
        <f aca="false">[1]430排序!F90</f>
        <v>9</v>
      </c>
      <c r="AEF92" s="2" t="n">
        <f aca="false">[1]430排序!G90</f>
        <v>536</v>
      </c>
      <c r="AEG92" s="2" t="n">
        <f aca="false">[1]430排序!H90</f>
        <v>1891</v>
      </c>
      <c r="AEH92" s="2" t="n">
        <f aca="false">[1]430排序!I90</f>
        <v>50</v>
      </c>
      <c r="AEI92" s="2" t="n">
        <f aca="false">[1]430排序!J90</f>
        <v>282</v>
      </c>
      <c r="AEJ92" s="2" t="n">
        <f aca="false">[1]430排序!K90</f>
        <v>31</v>
      </c>
      <c r="AEK92" s="2" t="n">
        <f aca="false">[1]430排序!L90</f>
        <v>70300</v>
      </c>
      <c r="AEL92" s="2" t="n">
        <f aca="false">[1]430排序!M90</f>
        <v>7277</v>
      </c>
      <c r="AEM92" s="2" t="n">
        <f aca="false">[1]430排序!C176</f>
        <v>1418</v>
      </c>
      <c r="AEN92" s="2" t="n">
        <f aca="false">[1]430排序!D176</f>
        <v>10</v>
      </c>
      <c r="AEO92" s="2" t="n">
        <f aca="false">[1]430排序!E176</f>
        <v>89</v>
      </c>
      <c r="AEP92" s="2" t="n">
        <f aca="false">[1]430排序!F176</f>
        <v>3</v>
      </c>
      <c r="AEQ92" s="2" t="n">
        <f aca="false">[1]430排序!G176</f>
        <v>230</v>
      </c>
      <c r="AER92" s="2" t="n">
        <f aca="false">[1]430排序!H176</f>
        <v>1099</v>
      </c>
      <c r="AES92" s="2" t="n">
        <f aca="false">[1]430排序!I176</f>
        <v>25</v>
      </c>
      <c r="AET92" s="2" t="n">
        <f aca="false">[1]430排序!J176</f>
        <v>682</v>
      </c>
      <c r="AEU92" s="2" t="n">
        <f aca="false">[1]430排序!K176</f>
        <v>43</v>
      </c>
      <c r="AEV92" s="2" t="n">
        <f aca="false">[1]430排序!L176</f>
        <v>51607</v>
      </c>
      <c r="AEW92" s="2" t="n">
        <f aca="false">[1]430排序!M176</f>
        <v>24824</v>
      </c>
      <c r="AEX92" s="2" t="n">
        <f aca="false">[1]430排序!C48</f>
        <v>2062</v>
      </c>
      <c r="AEY92" s="2" t="n">
        <f aca="false">[1]430排序!D48</f>
        <v>15</v>
      </c>
      <c r="AEZ92" s="2" t="n">
        <f aca="false">[1]430排序!E48</f>
        <v>67</v>
      </c>
      <c r="AFA92" s="2" t="n">
        <f aca="false">[1]430排序!F48</f>
        <v>4</v>
      </c>
      <c r="AFB92" s="2" t="n">
        <f aca="false">[1]430排序!G48</f>
        <v>1288</v>
      </c>
      <c r="AFC92" s="2" t="n">
        <f aca="false">[1]430排序!H48</f>
        <v>707</v>
      </c>
      <c r="AFD92" s="2" t="n">
        <f aca="false">[1]430排序!I48</f>
        <v>19</v>
      </c>
      <c r="AFE92" s="2" t="n">
        <f aca="false">[1]430排序!J48</f>
        <v>502</v>
      </c>
      <c r="AFF92" s="2" t="n">
        <f aca="false">[1]430排序!K48</f>
        <v>16</v>
      </c>
      <c r="AFG92" s="2" t="n">
        <f aca="false">[1]430排序!L48</f>
        <v>34476</v>
      </c>
      <c r="AFH92" s="2" t="n">
        <f aca="false">[1]430排序!M48</f>
        <v>8398</v>
      </c>
      <c r="AFI92" s="2" t="n">
        <f aca="false">[1]430排序!C26</f>
        <v>1677</v>
      </c>
      <c r="AFJ92" s="2" t="n">
        <f aca="false">[1]430排序!D26</f>
        <v>92</v>
      </c>
      <c r="AFK92" s="2" t="n">
        <f aca="false">[1]430排序!E26</f>
        <v>65</v>
      </c>
      <c r="AFL92" s="2" t="n">
        <f aca="false">[1]430排序!F26</f>
        <v>2</v>
      </c>
      <c r="AFM92" s="2" t="n">
        <f aca="false">[1]430排序!G26</f>
        <v>710</v>
      </c>
      <c r="AFN92" s="2" t="n">
        <f aca="false">[1]430排序!H26</f>
        <v>902</v>
      </c>
      <c r="AFO92" s="2" t="n">
        <f aca="false">[1]430排序!I26</f>
        <v>4</v>
      </c>
      <c r="AFP92" s="2" t="n">
        <f aca="false">[1]430排序!J26</f>
        <v>511</v>
      </c>
      <c r="AFQ92" s="2" t="n">
        <f aca="false">[1]430排序!K26</f>
        <v>20</v>
      </c>
      <c r="AFR92" s="2" t="n">
        <f aca="false">[1]430排序!L26</f>
        <v>29130</v>
      </c>
      <c r="AFS92" s="2" t="n">
        <f aca="false">[1]430排序!M26</f>
        <v>8879</v>
      </c>
      <c r="AFT92" s="2" t="n">
        <f aca="false">[1]430排序!C130</f>
        <v>322</v>
      </c>
      <c r="AFU92" s="2" t="n">
        <f aca="false">[1]430排序!D130</f>
        <v>1</v>
      </c>
      <c r="AFV92" s="2" t="n">
        <f aca="false">[1]430排序!E130</f>
        <v>7</v>
      </c>
      <c r="AFW92" s="2" t="n">
        <f aca="false">[1]430排序!F130</f>
        <v>0</v>
      </c>
      <c r="AFX92" s="2" t="n">
        <f aca="false">[1]430排序!G130</f>
        <v>203</v>
      </c>
      <c r="AFY92" s="2" t="n">
        <f aca="false">[1]430排序!H130</f>
        <v>112</v>
      </c>
      <c r="AFZ92" s="2" t="n">
        <f aca="false">[1]430排序!I130</f>
        <v>2</v>
      </c>
      <c r="AGA92" s="2" t="n">
        <f aca="false">[1]430排序!J130</f>
        <v>513</v>
      </c>
      <c r="AGB92" s="2" t="n">
        <f aca="false">[1]430排序!K130</f>
        <v>11</v>
      </c>
      <c r="AGC92" s="2" t="n">
        <f aca="false">[1]430排序!L130</f>
        <v>6864</v>
      </c>
      <c r="AGD92" s="2" t="n">
        <f aca="false">[1]430排序!M130</f>
        <v>10929</v>
      </c>
      <c r="AGE92" s="2" t="n">
        <f aca="false">[1]430排序!C170</f>
        <v>8724</v>
      </c>
      <c r="AGF92" s="2" t="n">
        <f aca="false">[1]430排序!D170</f>
        <v>227</v>
      </c>
      <c r="AGG92" s="2" t="n">
        <f aca="false">[1]430排序!E170</f>
        <v>173</v>
      </c>
      <c r="AGH92" s="2" t="n">
        <f aca="false">[1]430排序!F170</f>
        <v>5</v>
      </c>
      <c r="AGI92" s="2" t="n">
        <f aca="false">[1]430排序!G170</f>
        <v>1292</v>
      </c>
      <c r="AGJ92" s="2" t="n">
        <f aca="false">[1]430排序!H170</f>
        <v>7259</v>
      </c>
      <c r="AGK92" s="2" t="n">
        <f aca="false">[1]430排序!I170</f>
        <v>78</v>
      </c>
      <c r="AGL92" s="2" t="n">
        <f aca="false">[1]430排序!J170</f>
        <v>998</v>
      </c>
      <c r="AGM92" s="2" t="n">
        <f aca="false">[1]430排序!K170</f>
        <v>20</v>
      </c>
      <c r="AGN92" s="2" t="n">
        <f aca="false">[1]430排序!L170</f>
        <v>78942</v>
      </c>
      <c r="AGO92" s="2" t="n">
        <f aca="false">[1]430排序!M170</f>
        <v>9035</v>
      </c>
      <c r="AGP92" s="2" t="n">
        <f aca="false">[1]430排序!C158</f>
        <v>11978</v>
      </c>
      <c r="AGQ92" s="2" t="n">
        <f aca="false">[1]430排序!D158</f>
        <v>362</v>
      </c>
      <c r="AGR92" s="2" t="n">
        <f aca="false">[1]430排序!E158</f>
        <v>688</v>
      </c>
      <c r="AGS92" s="2" t="n">
        <f aca="false">[1]430排序!F158</f>
        <v>25</v>
      </c>
      <c r="AGT92" s="2" t="n">
        <f aca="false">[1]430排序!G158</f>
        <v>3569</v>
      </c>
      <c r="AGU92" s="2" t="n">
        <f aca="false">[1]430排序!H158</f>
        <v>7721</v>
      </c>
      <c r="AGV92" s="2" t="n">
        <f aca="false">[1]430排序!I158</f>
        <v>247</v>
      </c>
      <c r="AGW92" s="2" t="n">
        <f aca="false">[1]430排序!J158</f>
        <v>623</v>
      </c>
      <c r="AGX92" s="2" t="n">
        <f aca="false">[1]430排序!K158</f>
        <v>36</v>
      </c>
      <c r="AGY92" s="2" t="n">
        <f aca="false">[1]430排序!L158</f>
        <v>166993</v>
      </c>
      <c r="AGZ92" s="2" t="n">
        <f aca="false">[1]430排序!M158</f>
        <v>8681</v>
      </c>
      <c r="AHA92" s="2" t="n">
        <f aca="false">[1]430排序!C31</f>
        <v>1447</v>
      </c>
      <c r="AHB92" s="2" t="n">
        <f aca="false">[1]430排序!D31</f>
        <v>48</v>
      </c>
      <c r="AHC92" s="2" t="n">
        <f aca="false">[1]430排序!E31</f>
        <v>64</v>
      </c>
      <c r="AHD92" s="2" t="n">
        <f aca="false">[1]430排序!F31</f>
        <v>6</v>
      </c>
      <c r="AHE92" s="2" t="n">
        <f aca="false">[1]430排序!G31</f>
        <v>243</v>
      </c>
      <c r="AHF92" s="2" t="n">
        <f aca="false">[1]430排序!H31</f>
        <v>1140</v>
      </c>
      <c r="AHG92" s="2" t="n">
        <f aca="false">[1]430排序!I31</f>
        <v>38</v>
      </c>
      <c r="AHH92" s="2" t="n">
        <f aca="false">[1]430排序!J31</f>
        <v>208</v>
      </c>
      <c r="AHI92" s="2" t="n">
        <f aca="false">[1]430排序!K31</f>
        <v>9</v>
      </c>
      <c r="AHJ92" s="2" t="n">
        <f aca="false">[1]430排序!L31</f>
        <v>45208</v>
      </c>
      <c r="AHK92" s="2" t="n">
        <f aca="false">[1]430排序!M31</f>
        <v>6506</v>
      </c>
      <c r="AHL92" s="2" t="n">
        <f aca="false">[1]430排序!C144</f>
        <v>1442</v>
      </c>
      <c r="AHM92" s="2" t="n">
        <f aca="false">[1]430排序!D144</f>
        <v>21</v>
      </c>
      <c r="AHN92" s="2" t="n">
        <f aca="false">[1]430排序!E144</f>
        <v>73</v>
      </c>
      <c r="AHO92" s="2" t="n">
        <f aca="false">[1]430排序!F144</f>
        <v>2</v>
      </c>
      <c r="AHP92" s="2" t="n">
        <f aca="false">[1]430排序!G144</f>
        <v>627</v>
      </c>
      <c r="AHQ92" s="2" t="n">
        <f aca="false">[1]430排序!H144</f>
        <v>742</v>
      </c>
      <c r="AHR92" s="2" t="n">
        <f aca="false">[1]430排序!I144</f>
        <v>13</v>
      </c>
      <c r="AHS92" s="2" t="n">
        <f aca="false">[1]430排序!J144</f>
        <v>692</v>
      </c>
      <c r="AHT92" s="2" t="n">
        <f aca="false">[1]430排序!K144</f>
        <v>35</v>
      </c>
      <c r="AHU92" s="2" t="n">
        <f aca="false">[1]430排序!L144</f>
        <v>16050</v>
      </c>
      <c r="AHV92" s="2" t="n">
        <f aca="false">[1]430排序!M144</f>
        <v>7704</v>
      </c>
      <c r="AHW92" s="2" t="n">
        <f aca="false">[1]430排序!C3</f>
        <v>766</v>
      </c>
      <c r="AHX92" s="2" t="n">
        <f aca="false">[1]430排序!D3</f>
        <v>16</v>
      </c>
      <c r="AHY92" s="2" t="n">
        <f aca="false">[1]430排序!E3</f>
        <v>30</v>
      </c>
      <c r="AHZ92" s="2" t="n">
        <f aca="false">[1]430排序!F3</f>
        <v>0</v>
      </c>
      <c r="AIA92" s="2" t="n">
        <f aca="false">[1]430排序!G3</f>
        <v>455</v>
      </c>
      <c r="AIB92" s="2" t="n">
        <f aca="false">[1]430排序!H3</f>
        <v>281</v>
      </c>
      <c r="AIC92" s="2" t="n">
        <f aca="false">[1]430排序!I3</f>
        <v>4</v>
      </c>
      <c r="AID92" s="2" t="n">
        <f aca="false">[1]430排序!J3</f>
        <v>266</v>
      </c>
      <c r="AIE92" s="2" t="n">
        <f aca="false">[1]430排序!K3</f>
        <v>10</v>
      </c>
      <c r="AIF92" s="2" t="n">
        <f aca="false">[1]430排序!L3</f>
        <v>8028</v>
      </c>
      <c r="AIG92" s="2" t="n">
        <f aca="false">[1]430排序!M3</f>
        <v>2790</v>
      </c>
      <c r="AIH92" s="2" t="n">
        <f aca="false">[1]430排序!C37</f>
        <v>51248</v>
      </c>
      <c r="AII92" s="2" t="n">
        <f aca="false">[1]430排序!D43</f>
        <v>520</v>
      </c>
      <c r="AIJ92" s="2" t="n">
        <f aca="false">[1]430排序!E43</f>
        <v>216</v>
      </c>
      <c r="AIK92" s="2" t="n">
        <f aca="false">[1]430排序!F43</f>
        <v>9</v>
      </c>
      <c r="AIL92" s="2" t="n">
        <f aca="false">[1]430排序!G43</f>
        <v>8057</v>
      </c>
      <c r="AIM92" s="2" t="n">
        <f aca="false">[1]430排序!H43</f>
        <v>6612</v>
      </c>
      <c r="AIN92" s="2" t="n">
        <f aca="false">[1]430排序!I43</f>
        <v>377</v>
      </c>
      <c r="AIO92" s="2" t="n">
        <f aca="false">[1]430排序!J43</f>
        <v>779</v>
      </c>
      <c r="AIP92" s="2" t="n">
        <f aca="false">[1]430排序!K43</f>
        <v>11</v>
      </c>
      <c r="AIQ92" s="2" t="n">
        <f aca="false">[1]430排序!L43</f>
        <v>172619</v>
      </c>
      <c r="AIR92" s="2" t="n">
        <f aca="false">[1]430排序!M43</f>
        <v>9030</v>
      </c>
      <c r="AIS92" s="2" t="n">
        <f aca="false">[1]430排序!C28</f>
        <v>78162</v>
      </c>
      <c r="AIT92" s="2" t="n">
        <f aca="false">[1]430排序!D28</f>
        <v>6276</v>
      </c>
      <c r="AIU92" s="2" t="n">
        <f aca="false">[1]430排序!E28</f>
        <v>5466</v>
      </c>
      <c r="AIV92" s="2" t="n">
        <f aca="false">[1]430排序!F28</f>
        <v>449</v>
      </c>
      <c r="AIW92" s="2" t="n">
        <f aca="false">[1]430排序!G28</f>
        <v>34132</v>
      </c>
      <c r="AIX92" s="2" t="n">
        <f aca="false">[1]430排序!H28</f>
        <v>38564</v>
      </c>
      <c r="AIY92" s="2" t="n">
        <f aca="false">[1]430排序!I28</f>
        <v>8318</v>
      </c>
      <c r="AIZ92" s="2" t="n">
        <f aca="false">[1]430排序!J28</f>
        <v>368</v>
      </c>
      <c r="AJA92" s="2" t="n">
        <f aca="false">[1]430排序!K28</f>
        <v>26</v>
      </c>
      <c r="AJB92" s="2" t="n">
        <f aca="false">[1]430排序!L28</f>
        <v>339552</v>
      </c>
      <c r="AJC92" s="2" t="n">
        <f aca="false">[1]430排序!M28</f>
        <v>1597</v>
      </c>
      <c r="AJD92" s="2" t="n">
        <f aca="false">[1]430排序!C155</f>
        <v>24505</v>
      </c>
      <c r="AJE92" s="2" t="n">
        <f aca="false">[1]430排序!D155</f>
        <v>183</v>
      </c>
      <c r="AJF92" s="2" t="n">
        <f aca="false">[1]430排序!E155</f>
        <v>973</v>
      </c>
      <c r="AJG92" s="2" t="n">
        <f aca="false">[1]430排序!F155</f>
        <v>25</v>
      </c>
      <c r="AJH92" s="2" t="n">
        <f aca="false">[1]430排序!G155</f>
        <v>1470</v>
      </c>
      <c r="AJI92" s="2" t="n">
        <f aca="false">[1]430排序!H155</f>
        <v>22062</v>
      </c>
      <c r="AJJ92" s="2" t="n">
        <f aca="false">[1]430排序!I155</f>
        <v>169</v>
      </c>
      <c r="AJK92" s="2" t="n">
        <f aca="false">[1]430排序!J155</f>
        <v>2403</v>
      </c>
      <c r="AJL92" s="2" t="n">
        <f aca="false">[1]430排序!K155</f>
        <v>95</v>
      </c>
      <c r="AJM92" s="2" t="n">
        <f aca="false">[1]430排序!L155</f>
        <v>379551</v>
      </c>
      <c r="AJN92" s="2" t="n">
        <f aca="false">[1]430排序!M155</f>
        <v>37223</v>
      </c>
      <c r="AJO92" s="2" t="n">
        <f aca="false">[1]430排序!C12</f>
        <v>6746</v>
      </c>
      <c r="AJP92" s="2" t="n">
        <f aca="false">[1]430排序!D12</f>
        <v>15</v>
      </c>
      <c r="AJQ92" s="2" t="n">
        <f aca="false">[1]430排序!E12</f>
        <v>89</v>
      </c>
      <c r="AJR92" s="2" t="n">
        <f aca="false">[1]430排序!F12</f>
        <v>5</v>
      </c>
      <c r="AJS92" s="2" t="n">
        <f aca="false">[1]430排序!G12</f>
        <v>5667</v>
      </c>
      <c r="AJT92" s="2" t="n">
        <f aca="false">[1]430排序!H12</f>
        <v>990</v>
      </c>
      <c r="AJU92" s="2" t="n">
        <f aca="false">[1]430排序!I12</f>
        <v>38</v>
      </c>
      <c r="AJV92" s="2" t="n">
        <f aca="false">[1]430排序!J12</f>
        <v>265</v>
      </c>
      <c r="AJW92" s="2" t="n">
        <f aca="false">[1]430排序!K12</f>
        <v>3</v>
      </c>
      <c r="AJX92" s="2" t="n">
        <f aca="false">[1]430排序!L12</f>
        <v>544410</v>
      </c>
      <c r="AJY92" s="2" t="n">
        <f aca="false">[1]430排序!M12</f>
        <v>21350</v>
      </c>
      <c r="AJZ92" s="2" t="n">
        <f aca="false">[1]430排序!C96</f>
        <v>20253</v>
      </c>
      <c r="AKA92" s="2" t="n">
        <f aca="false">[1]430排序!D96</f>
        <v>376</v>
      </c>
      <c r="AKB92" s="2" t="n">
        <f aca="false">[1]430排序!E96</f>
        <v>1190</v>
      </c>
      <c r="AKC92" s="2" t="n">
        <f aca="false">[1]430排序!F96</f>
        <v>31</v>
      </c>
      <c r="AKD92" s="2" t="n">
        <f aca="false">[1]430排序!G96</f>
        <v>13386</v>
      </c>
      <c r="AKE92" s="2" t="n">
        <f aca="false">[1]430排序!H96</f>
        <v>5677</v>
      </c>
      <c r="AKF92" s="2" t="n">
        <f aca="false">[1]430排序!I96</f>
        <v>129</v>
      </c>
      <c r="AKG92" s="2" t="n">
        <f aca="false">[1]430排序!J96</f>
        <v>4102</v>
      </c>
      <c r="AKH92" s="2" t="n">
        <f aca="false">[1]430排序!K96</f>
        <v>241</v>
      </c>
      <c r="AKI92" s="2" t="n">
        <f aca="false">[1]430排序!L96</f>
        <v>153954</v>
      </c>
      <c r="AKJ92" s="2" t="n">
        <f aca="false">[1]430排序!M96</f>
        <v>31179</v>
      </c>
      <c r="AKK92" s="2" t="n">
        <f aca="false">[1]430排序!C59</f>
        <v>24258</v>
      </c>
      <c r="AKL92" s="2" t="n">
        <f aca="false">[1]430排序!D59</f>
        <v>0</v>
      </c>
      <c r="AKM92" s="2" t="n">
        <f aca="false">[1]430排序!E59</f>
        <v>871</v>
      </c>
      <c r="AKN92" s="2" t="n">
        <f aca="false">[1]430排序!F59</f>
        <v>0</v>
      </c>
      <c r="AKO92" s="2" t="n">
        <f aca="false">[1]430排序!G59</f>
        <v>1557</v>
      </c>
      <c r="AKP92" s="2" t="n">
        <f aca="false">[1]430排序!H59</f>
        <v>21830</v>
      </c>
      <c r="AKQ92" s="2" t="n">
        <f aca="false">[1]430排序!I59</f>
        <v>146</v>
      </c>
      <c r="AKR92" s="2" t="n">
        <f aca="false">[1]430排序!J59</f>
        <v>1375</v>
      </c>
      <c r="AKS92" s="2" t="n">
        <f aca="false">[1]430排序!K59</f>
        <v>49</v>
      </c>
      <c r="AKT92" s="2" t="n">
        <f aca="false">[1]430排序!L59</f>
        <v>61529</v>
      </c>
      <c r="AKU92" s="2" t="n">
        <f aca="false">[1]430排序!M59</f>
        <v>3487</v>
      </c>
      <c r="AKV92" s="2" t="n">
        <f aca="false">[1]430排序!C115</f>
        <v>3769</v>
      </c>
      <c r="AKW92" s="2" t="n">
        <f aca="false">[1]430排序!D115</f>
        <v>28</v>
      </c>
      <c r="AKX92" s="2" t="n">
        <f aca="false">[1]430排序!E115</f>
        <v>89</v>
      </c>
      <c r="AKY92" s="2" t="n">
        <f aca="false">[1]430排序!F115</f>
        <v>0</v>
      </c>
      <c r="AKZ92" s="2" t="n">
        <f aca="false">[1]430排序!G115</f>
        <v>3134</v>
      </c>
      <c r="ALA92" s="2" t="n">
        <f aca="false">[1]430排序!H115</f>
        <v>546</v>
      </c>
      <c r="ALB92" s="2" t="n">
        <f aca="false">[1]430排序!I115</f>
        <v>21</v>
      </c>
      <c r="ALC92" s="2" t="n">
        <f aca="false">[1]430排序!J115</f>
        <v>6021</v>
      </c>
      <c r="ALD92" s="2" t="n">
        <f aca="false">[1]430排序!K115</f>
        <v>142</v>
      </c>
      <c r="ALE92" s="2" t="n">
        <f aca="false">[1]430排序!L115</f>
        <v>41758</v>
      </c>
      <c r="ALF92" s="2" t="n">
        <f aca="false">[1]430排序!M115</f>
        <v>66708</v>
      </c>
      <c r="ALG92" s="2" t="n">
        <f aca="false">[1]430排序!C126</f>
        <v>16752</v>
      </c>
      <c r="ALH92" s="2" t="n">
        <f aca="false">[1]430排序!D126</f>
        <v>1223</v>
      </c>
      <c r="ALI92" s="2" t="n">
        <f aca="false">[1]430排序!E126</f>
        <v>1569</v>
      </c>
      <c r="ALJ92" s="2" t="n">
        <f aca="false">[1]430排序!F126</f>
        <v>135</v>
      </c>
      <c r="ALK92" s="2" t="n">
        <f aca="false">[1]430排序!G126</f>
        <v>11423</v>
      </c>
      <c r="ALL92" s="2" t="n">
        <f aca="false">[1]430排序!H126</f>
        <v>3760</v>
      </c>
      <c r="ALM92" s="2" t="n">
        <f aca="false">[1]430排序!I126</f>
        <v>378</v>
      </c>
      <c r="ALN92" s="2" t="n">
        <f aca="false">[1]430排序!J126</f>
        <v>130</v>
      </c>
      <c r="ALO92" s="2" t="n">
        <f aca="false">[1]430排序!K126</f>
        <v>12</v>
      </c>
      <c r="ALP92" s="2" t="n">
        <f aca="false">[1]430排序!L126</f>
        <v>77005</v>
      </c>
      <c r="ALQ92" s="2" t="n">
        <f aca="false">[1]430排序!M126</f>
        <v>597</v>
      </c>
      <c r="ALR92" s="2" t="n">
        <f aca="false">[1]430排序!C70</f>
        <v>4906</v>
      </c>
      <c r="ALS92" s="2" t="n">
        <f aca="false">[1]430排序!D70</f>
        <v>166</v>
      </c>
      <c r="ALT92" s="2" t="n">
        <f aca="false">[1]430排序!E70</f>
        <v>206</v>
      </c>
      <c r="ALU92" s="2" t="n">
        <f aca="false">[1]430排序!F70</f>
        <v>7</v>
      </c>
      <c r="ALV92" s="2" t="n">
        <f aca="false">[1]430排序!G70</f>
        <v>2800</v>
      </c>
      <c r="ALW92" s="2" t="n">
        <f aca="false">[1]430排序!H70</f>
        <v>1900</v>
      </c>
      <c r="ALX92" s="2" t="n">
        <f aca="false">[1]430排序!I70</f>
        <v>51</v>
      </c>
      <c r="ALY92" s="2" t="n">
        <f aca="false">[1]430排序!J70</f>
        <v>885</v>
      </c>
      <c r="ALZ92" s="2" t="n">
        <f aca="false">[1]430排序!K70</f>
        <v>37</v>
      </c>
      <c r="AMA92" s="2" t="n">
        <f aca="false">[1]430排序!L70</f>
        <v>89800</v>
      </c>
      <c r="AMB92" s="2" t="n">
        <f aca="false">[1]430排序!M70</f>
        <v>16207</v>
      </c>
      <c r="AMC92" s="2" t="n">
        <f aca="false">[1]430排序!C149</f>
        <v>6200</v>
      </c>
      <c r="AMD92" s="2" t="n">
        <f aca="false">[1]430排序!D149</f>
        <v>179</v>
      </c>
      <c r="AME92" s="2" t="n">
        <f aca="false">[1]430排序!E149</f>
        <v>176</v>
      </c>
      <c r="AMF92" s="2" t="n">
        <f aca="false">[1]430排序!F149</f>
        <v>9</v>
      </c>
      <c r="AMG92" s="2" t="n">
        <f aca="false">[1]430排序!G149</f>
        <v>484</v>
      </c>
      <c r="AMH92" s="2" t="n">
        <f aca="false">[1]430排序!H149</f>
        <v>5540</v>
      </c>
      <c r="AMI92" s="2" t="n">
        <f aca="false">[1]430排序!I149</f>
        <v>89</v>
      </c>
      <c r="AMJ92" s="2" t="n">
        <f aca="false">[1]430排序!J149</f>
        <v>1437</v>
      </c>
    </row>
    <row r="93" customFormat="false" ht="15.25" hidden="false" customHeight="false" outlineLevel="0" collapsed="false">
      <c r="A93" s="82" t="n">
        <v>43952</v>
      </c>
      <c r="B93" s="7" t="n">
        <f aca="false">[1]501排序!C1</f>
        <v>3300226</v>
      </c>
      <c r="C93" s="6" t="n">
        <f aca="false">(B93-B92)</f>
        <v>93062</v>
      </c>
      <c r="D93" s="7" t="n">
        <f aca="false">[1]501排序!E1</f>
        <v>233641</v>
      </c>
      <c r="E93" s="6" t="n">
        <f aca="false">(D93-D92)</f>
        <v>6273</v>
      </c>
      <c r="F93" s="7"/>
      <c r="G93" s="7"/>
      <c r="H93" s="7"/>
      <c r="J93" s="2" t="n">
        <f aca="false">[1]501排序!C1-[1]501排序!C44</f>
        <v>3215852</v>
      </c>
      <c r="K93" s="71" t="n">
        <f aca="false">J93-J92</f>
        <v>93058</v>
      </c>
      <c r="L93" s="2" t="n">
        <f aca="false">[1]501排序!E1-[1]501排序!E44</f>
        <v>228998</v>
      </c>
      <c r="M93" s="71" t="n">
        <f aca="false">L93-L92</f>
        <v>6273</v>
      </c>
      <c r="N93" s="123" t="n">
        <f aca="false">[1]501排序!C161</f>
        <v>10765</v>
      </c>
      <c r="O93" s="123" t="n">
        <f aca="false">[1]501排序!D161</f>
        <v>4</v>
      </c>
      <c r="P93" s="123" t="n">
        <f aca="false">[1]501排序!E161</f>
        <v>247</v>
      </c>
      <c r="Q93" s="123" t="n">
        <f aca="false">[1]501排序!F161</f>
        <v>1</v>
      </c>
      <c r="R93" s="123" t="n">
        <f aca="false">[1]501排序!G161</f>
        <v>9059</v>
      </c>
      <c r="S93" s="123" t="n">
        <f aca="false">[1]501排序!H161</f>
        <v>1459</v>
      </c>
      <c r="T93" s="123" t="n">
        <f aca="false">[1]501排序!I161</f>
        <v>55</v>
      </c>
      <c r="U93" s="123" t="n">
        <f aca="false">[1]501排序!J161</f>
        <v>210</v>
      </c>
      <c r="V93" s="123" t="n">
        <f aca="false">[1]501排序!K161</f>
        <v>5</v>
      </c>
      <c r="W93" s="123" t="n">
        <f aca="false">[1]501排序!L161</f>
        <v>619881</v>
      </c>
      <c r="X93" s="123" t="n">
        <f aca="false">[1]501排序!M161</f>
        <v>12091</v>
      </c>
      <c r="Y93" s="12" t="n">
        <f aca="false">[1]501排序!C99</f>
        <v>205463</v>
      </c>
      <c r="Z93" s="12" t="n">
        <f aca="false">[1]501排序!D99</f>
        <v>1872</v>
      </c>
      <c r="AA93" s="12" t="n">
        <f aca="false">[1]501排序!E99</f>
        <v>27967</v>
      </c>
      <c r="AB93" s="12" t="n">
        <f aca="false">[1]501排序!F99</f>
        <v>285</v>
      </c>
      <c r="AC93" s="12" t="n">
        <f aca="false">[1]501排序!G99</f>
        <v>75945</v>
      </c>
      <c r="AD93" s="12" t="n">
        <f aca="false">[1]501排序!H99</f>
        <v>101551</v>
      </c>
      <c r="AE93" s="12" t="n">
        <f aca="false">[1]501排序!I99</f>
        <v>1694</v>
      </c>
      <c r="AF93" s="12" t="n">
        <f aca="false">[1]501排序!J99</f>
        <v>3398</v>
      </c>
      <c r="AG93" s="12" t="n">
        <f aca="false">[1]501排序!K99</f>
        <v>463</v>
      </c>
      <c r="AH93" s="12" t="n">
        <f aca="false">[1]501排序!L99</f>
        <v>1979217</v>
      </c>
      <c r="AI93" s="12" t="n">
        <f aca="false">[1]501排序!M99</f>
        <v>32735</v>
      </c>
      <c r="AJ93" s="12" t="n">
        <f aca="false">[1]501排序!C94</f>
        <v>94640</v>
      </c>
      <c r="AK93" s="126" t="n">
        <f aca="false">[1]501排序!D94</f>
        <v>983</v>
      </c>
      <c r="AL93" s="126" t="n">
        <f aca="false">[1]501排序!E94</f>
        <v>6028</v>
      </c>
      <c r="AM93" s="126" t="n">
        <f aca="false">[1]501排序!F94</f>
        <v>71</v>
      </c>
      <c r="AN93" s="126" t="n">
        <f aca="false">[1]501排序!G94</f>
        <v>75103</v>
      </c>
      <c r="AO93" s="126" t="n">
        <f aca="false">[1]501排序!H94</f>
        <v>13509</v>
      </c>
      <c r="AP93" s="126" t="n">
        <f aca="false">[1]501排序!I94</f>
        <v>2976</v>
      </c>
      <c r="AQ93" s="126" t="n">
        <f aca="false">[1]501排序!J94</f>
        <v>1127</v>
      </c>
      <c r="AR93" s="126" t="n">
        <f aca="false">[1]501排序!K94</f>
        <v>72</v>
      </c>
      <c r="AS93" s="126" t="n">
        <f aca="false">[1]501排序!L94</f>
        <v>463295</v>
      </c>
      <c r="AT93" s="126" t="n">
        <f aca="false">[1]501排序!M94</f>
        <v>5516</v>
      </c>
      <c r="AU93" s="122" t="n">
        <f aca="false">[1]501排序!C71</f>
        <v>167178</v>
      </c>
      <c r="AV93" s="122" t="n">
        <f aca="false">[1]501排序!D71</f>
        <v>758</v>
      </c>
      <c r="AW93" s="122" t="n">
        <f aca="false">[1]501排序!E71</f>
        <v>24376</v>
      </c>
      <c r="AX93" s="122" t="n">
        <f aca="false">[1]501排序!F71</f>
        <v>289</v>
      </c>
      <c r="AY93" s="122" t="n">
        <f aca="false">[1]501排序!G71</f>
        <v>49476</v>
      </c>
      <c r="AZ93" s="122" t="n">
        <f aca="false">[1]501排序!H71</f>
        <v>93326</v>
      </c>
      <c r="BA93" s="122" t="n">
        <f aca="false">[1]501排序!I71</f>
        <v>4019</v>
      </c>
      <c r="BB93" s="122" t="n">
        <f aca="false">[1]501排序!J71</f>
        <v>2561</v>
      </c>
      <c r="BC93" s="122" t="n">
        <f aca="false">[1]501排序!K71</f>
        <v>373</v>
      </c>
      <c r="BD93" s="122" t="n">
        <f aca="false">[1]501排序!L71</f>
        <v>724574</v>
      </c>
      <c r="BE93" s="122" t="n">
        <f aca="false">[1]501排序!M71</f>
        <v>11101</v>
      </c>
      <c r="BF93" s="12" t="n">
        <f aca="false">[1]501排序!C77</f>
        <v>162530</v>
      </c>
      <c r="BG93" s="12" t="n">
        <f aca="false">[1]501排序!D77</f>
        <v>1333</v>
      </c>
      <c r="BH93" s="12" t="n">
        <f aca="false">[1]501排序!E77</f>
        <v>6572</v>
      </c>
      <c r="BI93" s="12" t="n">
        <f aca="false">[1]501排序!F77</f>
        <v>167</v>
      </c>
      <c r="BJ93" s="12" t="n">
        <f aca="false">[1]501排序!G77</f>
        <v>123500</v>
      </c>
      <c r="BK93" s="12" t="n">
        <f aca="false">[1]501排序!H77</f>
        <v>32458</v>
      </c>
      <c r="BL93" s="12" t="n">
        <f aca="false">[1]501排序!I77</f>
        <v>2415</v>
      </c>
      <c r="BM93" s="12" t="n">
        <f aca="false">[1]501排序!J77</f>
        <v>1940</v>
      </c>
      <c r="BN93" s="12" t="n">
        <f aca="false">[1]501排序!K77</f>
        <v>78</v>
      </c>
      <c r="BO93" s="12" t="n">
        <f aca="false">[1]501排序!L77</f>
        <v>2547052</v>
      </c>
      <c r="BP93" s="12" t="n">
        <f aca="false">[1]501排序!M77</f>
        <v>30400</v>
      </c>
      <c r="BQ93" s="12" t="n">
        <f aca="false">[1]501排序!C180</f>
        <v>239639</v>
      </c>
      <c r="BR93" s="12" t="n">
        <f aca="false">[1]501排序!D180</f>
        <v>2740</v>
      </c>
      <c r="BS93" s="12" t="n">
        <f aca="false">[1]501排序!E180</f>
        <v>24543</v>
      </c>
      <c r="BT93" s="12" t="n">
        <f aca="false">[1]501排序!F180</f>
        <v>268</v>
      </c>
      <c r="BU93" s="12" t="n">
        <f aca="false">[1]501排序!G180</f>
        <v>137984</v>
      </c>
      <c r="BV93" s="12" t="n">
        <f aca="false">[1]501排序!H180</f>
        <v>77112</v>
      </c>
      <c r="BW93" s="12" t="n">
        <f aca="false">[1]501排序!I180</f>
        <v>2676</v>
      </c>
      <c r="BX93" s="12" t="n">
        <f aca="false">[1]501排序!J180</f>
        <v>5125</v>
      </c>
      <c r="BY93" s="12" t="n">
        <f aca="false">[1]501排序!K180</f>
        <v>525</v>
      </c>
      <c r="BZ93" s="12" t="n">
        <f aca="false">[1]501排序!L180</f>
        <v>1455306</v>
      </c>
      <c r="CA93" s="12" t="n">
        <f aca="false">[1]501排序!M180</f>
        <v>31126</v>
      </c>
      <c r="CB93" s="12" t="n">
        <f aca="false">[1]501排序!C102</f>
        <v>13965</v>
      </c>
      <c r="CC93" s="12" t="n">
        <f aca="false">[1]501排序!D102</f>
        <v>229</v>
      </c>
      <c r="CD93" s="12" t="n">
        <f aca="false">[1]501排序!E102</f>
        <v>425</v>
      </c>
      <c r="CE93" s="12" t="n">
        <f aca="false">[1]501排序!F102</f>
        <v>31</v>
      </c>
      <c r="CF93" s="12" t="n">
        <f aca="false">[1]501排序!G102</f>
        <v>2368</v>
      </c>
      <c r="CG93" s="12" t="n">
        <f aca="false">[1]501排序!H102</f>
        <v>11172</v>
      </c>
      <c r="CH93" s="12" t="n">
        <f aca="false">[1]501排序!I102</f>
        <v>306</v>
      </c>
      <c r="CI93" s="12" t="n">
        <f aca="false">[1]501排序!J102</f>
        <v>110</v>
      </c>
      <c r="CJ93" s="12" t="n">
        <f aca="false">[1]501排序!K102</f>
        <v>3</v>
      </c>
      <c r="CK93" s="12" t="n">
        <f aca="false">[1]501排序!L102</f>
        <v>164255</v>
      </c>
      <c r="CL93" s="12" t="n">
        <f aca="false">[1]501排序!M102</f>
        <v>1299</v>
      </c>
      <c r="CM93" s="12" t="n">
        <f aca="false">[1]501排序!C202</f>
        <v>1092656</v>
      </c>
      <c r="CN93" s="12" t="n">
        <f aca="false">[1]501排序!D202</f>
        <v>36010</v>
      </c>
      <c r="CO93" s="12" t="n">
        <f aca="false">[1]501排序!E202</f>
        <v>63765</v>
      </c>
      <c r="CP93" s="12" t="n">
        <f aca="false">[1]501排序!F202</f>
        <v>2585</v>
      </c>
      <c r="CQ93" s="12" t="n">
        <f aca="false">[1]501排序!G202</f>
        <v>151774</v>
      </c>
      <c r="CR93" s="12" t="n">
        <f aca="false">[1]501排序!H202</f>
        <v>877117</v>
      </c>
      <c r="CS93" s="12" t="n">
        <f aca="false">[1]501排序!I202</f>
        <v>15226</v>
      </c>
      <c r="CT93" s="12" t="n">
        <f aca="false">[1]501排序!J202</f>
        <v>3301</v>
      </c>
      <c r="CU93" s="12" t="n">
        <f aca="false">[1]501排序!K202</f>
        <v>193</v>
      </c>
      <c r="CV93" s="12" t="n">
        <f aca="false">[1]501排序!L202</f>
        <v>6332995</v>
      </c>
      <c r="CW93" s="12" t="n">
        <f aca="false">[1]501排序!M202</f>
        <v>19133</v>
      </c>
      <c r="CX93" s="12" t="n">
        <f aca="false">[1]501排序!C187</f>
        <v>29586</v>
      </c>
      <c r="CY93" s="12" t="n">
        <f aca="false">[1]501排序!D187</f>
        <v>179</v>
      </c>
      <c r="CZ93" s="12" t="n">
        <f aca="false">[1]501排序!E187</f>
        <v>1737</v>
      </c>
      <c r="DA93" s="12" t="n">
        <f aca="false">[1]501排序!F187</f>
        <v>21</v>
      </c>
      <c r="DB93" s="12" t="n">
        <f aca="false">[1]501排序!G187</f>
        <v>23400</v>
      </c>
      <c r="DC93" s="12" t="n">
        <f aca="false">[1]501排序!H187</f>
        <v>4449</v>
      </c>
      <c r="DD93" s="12" t="n">
        <f aca="false">[1]501排序!I187</f>
        <v>167</v>
      </c>
      <c r="DE93" s="12" t="n">
        <f aca="false">[1]501排序!J187</f>
        <v>3419</v>
      </c>
      <c r="DF93" s="12" t="n">
        <f aca="false">[1]501排序!K187</f>
        <v>201</v>
      </c>
      <c r="DG93" s="12" t="n">
        <f aca="false">[1]501排序!L187</f>
        <v>266200</v>
      </c>
      <c r="DH93" s="12" t="n">
        <f aca="false">[1]501排序!M187</f>
        <v>30758</v>
      </c>
      <c r="DI93" s="12" t="n">
        <f aca="false">[1]501排序!C199</f>
        <v>171253</v>
      </c>
      <c r="DJ93" s="12" t="n">
        <f aca="false">[1]501排序!D199</f>
        <v>6032</v>
      </c>
      <c r="DK93" s="12" t="n">
        <f aca="false">[1]501排序!E199</f>
        <v>26771</v>
      </c>
      <c r="DL93" s="12" t="n">
        <f aca="false">[1]501排序!F199</f>
        <v>674</v>
      </c>
      <c r="DM93" s="12" t="str">
        <f aca="false">[1]501排序!G199</f>
        <v>N/A</v>
      </c>
      <c r="DN93" s="12" t="n">
        <f aca="false">[1]501排序!H199</f>
        <v>144138</v>
      </c>
      <c r="DO93" s="12" t="n">
        <f aca="false">[1]501排序!I199</f>
        <v>1559</v>
      </c>
      <c r="DP93" s="12" t="n">
        <f aca="false">[1]501排序!J199</f>
        <v>2523</v>
      </c>
      <c r="DQ93" s="12" t="n">
        <f aca="false">[1]501排序!K199</f>
        <v>394</v>
      </c>
      <c r="DR93" s="12" t="n">
        <f aca="false">[1]501排序!L199</f>
        <v>901905</v>
      </c>
      <c r="DS93" s="12" t="n">
        <f aca="false">[1]501排序!M199</f>
        <v>13286</v>
      </c>
      <c r="DT93" s="12" t="n">
        <f aca="false">[1]501排序!C186</f>
        <v>21092</v>
      </c>
      <c r="DU93" s="12" t="n">
        <f aca="false">[1]501排序!D186</f>
        <v>790</v>
      </c>
      <c r="DV93" s="12" t="n">
        <f aca="false">[1]501排序!E186</f>
        <v>2586</v>
      </c>
      <c r="DW93" s="12" t="n">
        <f aca="false">[1]501排序!F186</f>
        <v>124</v>
      </c>
      <c r="DX93" s="12" t="n">
        <f aca="false">[1]501排序!G186</f>
        <v>1005</v>
      </c>
      <c r="DY93" s="12" t="n">
        <f aca="false">[1]501排序!H186</f>
        <v>17501</v>
      </c>
      <c r="DZ93" s="12" t="n">
        <f aca="false">[1]501排序!I186</f>
        <v>531</v>
      </c>
      <c r="EA93" s="12" t="n">
        <f aca="false">[1]501排序!J186</f>
        <v>2088</v>
      </c>
      <c r="EB93" s="12" t="n">
        <f aca="false">[1]501排序!K186</f>
        <v>256</v>
      </c>
      <c r="EC93" s="12" t="n">
        <f aca="false">[1]501排序!L186</f>
        <v>119500</v>
      </c>
      <c r="ED93" s="12" t="n">
        <f aca="false">[1]501排序!M186</f>
        <v>11833</v>
      </c>
      <c r="EE93" s="12" t="n">
        <f aca="false">[1]501排序!C138</f>
        <v>39316</v>
      </c>
      <c r="EF93" s="12" t="n">
        <f aca="false">[1]501排序!D138</f>
        <v>514</v>
      </c>
      <c r="EG93" s="12" t="n">
        <f aca="false">[1]501排序!E138</f>
        <v>4795</v>
      </c>
      <c r="EH93" s="12" t="n">
        <f aca="false">[1]501排序!F138</f>
        <v>84</v>
      </c>
      <c r="EI93" s="12" t="str">
        <f aca="false">[1]501排序!G138</f>
        <v>N/A</v>
      </c>
      <c r="EJ93" s="12" t="n">
        <f aca="false">[1]501排序!H138</f>
        <v>34271</v>
      </c>
      <c r="EK93" s="12" t="n">
        <f aca="false">[1]501排序!I138</f>
        <v>783</v>
      </c>
      <c r="EL93" s="12" t="n">
        <f aca="false">[1]501排序!J138</f>
        <v>2295</v>
      </c>
      <c r="EM93" s="12" t="n">
        <f aca="false">[1]501排序!K138</f>
        <v>280</v>
      </c>
      <c r="EN93" s="12" t="n">
        <f aca="false">[1]501排序!L138</f>
        <v>219744</v>
      </c>
      <c r="EO93" s="12" t="n">
        <f aca="false">[1]501排序!M138</f>
        <v>12824</v>
      </c>
      <c r="EP93" s="12" t="n">
        <f aca="false">[1]501排序!C145</f>
        <v>7738</v>
      </c>
      <c r="EQ93" s="12" t="n">
        <f aca="false">[1]501排序!D145</f>
        <v>58</v>
      </c>
      <c r="ER93" s="12" t="n">
        <f aca="false">[1]501排序!E145</f>
        <v>210</v>
      </c>
      <c r="ES93" s="12" t="n">
        <f aca="false">[1]501排序!F145</f>
        <v>3</v>
      </c>
      <c r="ET93" s="12" t="n">
        <f aca="false">[1]501排序!G145</f>
        <v>32</v>
      </c>
      <c r="EU93" s="12" t="n">
        <f aca="false">[1]501排序!H145</f>
        <v>7496</v>
      </c>
      <c r="EV93" s="12" t="n">
        <f aca="false">[1]501排序!I145</f>
        <v>37</v>
      </c>
      <c r="EW93" s="12" t="n">
        <f aca="false">[1]501排序!J145</f>
        <v>1427</v>
      </c>
      <c r="EX93" s="12" t="n">
        <f aca="false">[1]501排序!K145</f>
        <v>39</v>
      </c>
      <c r="EY93" s="12" t="n">
        <f aca="false">[1]501排序!L145</f>
        <v>172586</v>
      </c>
      <c r="EZ93" s="12" t="n">
        <f aca="false">[1]501排序!M145</f>
        <v>31835</v>
      </c>
      <c r="FA93" s="12" t="n">
        <f aca="false">[1]501排序!C53</f>
        <v>9158</v>
      </c>
      <c r="FB93" s="12" t="n">
        <f aca="false">[1]501排序!D53</f>
        <v>150</v>
      </c>
      <c r="FC93" s="12" t="n">
        <f aca="false">[1]501排序!E53</f>
        <v>452</v>
      </c>
      <c r="FD93" s="12" t="n">
        <f aca="false">[1]501排序!F53</f>
        <v>9</v>
      </c>
      <c r="FE93" s="12" t="n">
        <f aca="false">[1]501排序!G53</f>
        <v>6546</v>
      </c>
      <c r="FF93" s="12" t="n">
        <f aca="false">[1]501排序!H53</f>
        <v>2160</v>
      </c>
      <c r="FG93" s="12" t="n">
        <f aca="false">[1]501排序!I53</f>
        <v>62</v>
      </c>
      <c r="FH93" s="12" t="n">
        <f aca="false">[1]501排序!J53</f>
        <v>1581</v>
      </c>
      <c r="FI93" s="12" t="n">
        <f aca="false">[1]501排序!K53</f>
        <v>78</v>
      </c>
      <c r="FJ93" s="12" t="n">
        <f aca="false">[1]501排序!L53</f>
        <v>193165</v>
      </c>
      <c r="FK93" s="12" t="n">
        <f aca="false">[1]501排序!M53</f>
        <v>33349</v>
      </c>
      <c r="FL93" s="12" t="n">
        <f aca="false">[1]501排序!C20</f>
        <v>48519</v>
      </c>
      <c r="FM93" s="12" t="n">
        <f aca="false">[1]501排序!D20</f>
        <v>660</v>
      </c>
      <c r="FN93" s="12" t="n">
        <f aca="false">[1]501排序!E20</f>
        <v>7594</v>
      </c>
      <c r="FO93" s="12" t="n">
        <f aca="false">[1]501排序!F20</f>
        <v>93</v>
      </c>
      <c r="FP93" s="12" t="n">
        <f aca="false">[1]501排序!G20</f>
        <v>11576</v>
      </c>
      <c r="FQ93" s="12" t="n">
        <f aca="false">[1]501排序!H20</f>
        <v>29349</v>
      </c>
      <c r="FR93" s="12" t="n">
        <f aca="false">[1]501排序!I20</f>
        <v>769</v>
      </c>
      <c r="FS93" s="12" t="n">
        <f aca="false">[1]501排序!J20</f>
        <v>4186</v>
      </c>
      <c r="FT93" s="12" t="n">
        <f aca="false">[1]501排序!K20</f>
        <v>655</v>
      </c>
      <c r="FU93" s="12" t="n">
        <f aca="false">[1]501排序!L20</f>
        <v>237963</v>
      </c>
      <c r="FV93" s="12" t="n">
        <f aca="false">[1]501排序!M20</f>
        <v>20532</v>
      </c>
      <c r="FW93" s="12" t="n">
        <f aca="false">[1]501排序!C13</f>
        <v>15452</v>
      </c>
      <c r="FX93" s="12" t="n">
        <f aca="false">[1]501排序!D13</f>
        <v>50</v>
      </c>
      <c r="FY93" s="12" t="n">
        <f aca="false">[1]501排序!E13</f>
        <v>584</v>
      </c>
      <c r="FZ93" s="12" t="n">
        <f aca="false">[1]501排序!F13</f>
        <v>4</v>
      </c>
      <c r="GA93" s="12" t="n">
        <f aca="false">[1]501排序!G13</f>
        <v>12907</v>
      </c>
      <c r="GB93" s="12" t="n">
        <f aca="false">[1]501排序!H13</f>
        <v>1961</v>
      </c>
      <c r="GC93" s="12" t="n">
        <f aca="false">[1]501排序!I13</f>
        <v>128</v>
      </c>
      <c r="GD93" s="12" t="n">
        <f aca="false">[1]501排序!J13</f>
        <v>1716</v>
      </c>
      <c r="GE93" s="12" t="n">
        <f aca="false">[1]501排序!K13</f>
        <v>65</v>
      </c>
      <c r="GF93" s="12" t="n">
        <f aca="false">[1]501排序!L13</f>
        <v>256399</v>
      </c>
      <c r="GG93" s="12" t="n">
        <f aca="false">[1]501排序!M13</f>
        <v>28469</v>
      </c>
      <c r="GH93" s="12" t="n">
        <f aca="false">[1]501排序!C156</f>
        <v>13409</v>
      </c>
      <c r="GI93" s="12" t="n">
        <f aca="false">[1]501排序!D156</f>
        <v>845</v>
      </c>
      <c r="GJ93" s="12" t="n">
        <f aca="false">[1]501排序!E156</f>
        <v>10</v>
      </c>
      <c r="GK93" s="12" t="n">
        <f aca="false">[1]501排序!F156</f>
        <v>0</v>
      </c>
      <c r="GL93" s="12" t="n">
        <f aca="false">[1]501排序!G156</f>
        <v>1372</v>
      </c>
      <c r="GM93" s="12" t="n">
        <f aca="false">[1]501排序!H156</f>
        <v>12027</v>
      </c>
      <c r="GN93" s="12" t="n">
        <f aca="false">[1]501排序!I156</f>
        <v>72</v>
      </c>
      <c r="GO93" s="12" t="n">
        <f aca="false">[1]501排序!J156</f>
        <v>4654</v>
      </c>
      <c r="GP93" s="12" t="n">
        <f aca="false">[1]501排序!K156</f>
        <v>3</v>
      </c>
      <c r="GQ93" s="12" t="n">
        <f aca="false">[1]501排序!L156</f>
        <v>94500</v>
      </c>
      <c r="GR93" s="12" t="n">
        <f aca="false">[1]501排序!M156</f>
        <v>32801</v>
      </c>
      <c r="GS93" s="12" t="n">
        <f aca="false">[1]501排序!C16</f>
        <v>3040</v>
      </c>
      <c r="GT93" s="12" t="n">
        <f aca="false">[1]501排序!D16</f>
        <v>171</v>
      </c>
      <c r="GU93" s="12" t="n">
        <f aca="false">[1]501排序!E16</f>
        <v>8</v>
      </c>
      <c r="GV93" s="12" t="n">
        <f aca="false">[1]501排序!F16</f>
        <v>0</v>
      </c>
      <c r="GW93" s="12" t="n">
        <f aca="false">[1]501排序!G16</f>
        <v>1500</v>
      </c>
      <c r="GX93" s="12" t="n">
        <f aca="false">[1]501排序!H16</f>
        <v>1532</v>
      </c>
      <c r="GY93" s="12" t="n">
        <f aca="false">[1]501排序!I16</f>
        <v>1</v>
      </c>
      <c r="GZ93" s="12" t="n">
        <f aca="false">[1]501排序!J16</f>
        <v>1787</v>
      </c>
      <c r="HA93" s="12" t="n">
        <f aca="false">[1]501排序!K16</f>
        <v>5</v>
      </c>
      <c r="HB93" s="12" t="n">
        <f aca="false">[1]501排序!L16</f>
        <v>129694</v>
      </c>
      <c r="HC93" s="12" t="n">
        <f aca="false">[1]501排序!M16</f>
        <v>76220</v>
      </c>
      <c r="HD93" s="12" t="n">
        <f aca="false">[1]501排序!C173</f>
        <v>16169</v>
      </c>
      <c r="HE93" s="12" t="n">
        <f aca="false">[1]501排序!D173</f>
        <v>528</v>
      </c>
      <c r="HF93" s="12" t="n">
        <f aca="false">[1]501排序!E173</f>
        <v>15</v>
      </c>
      <c r="HG93" s="12" t="n">
        <f aca="false">[1]501排序!F173</f>
        <v>1</v>
      </c>
      <c r="HH93" s="12" t="n">
        <f aca="false">[1]501排序!G173</f>
        <v>1244</v>
      </c>
      <c r="HI93" s="12" t="n">
        <f aca="false">[1]501排序!H173</f>
        <v>14910</v>
      </c>
      <c r="HJ93" s="12" t="n">
        <f aca="false">[1]501排序!I173</f>
        <v>22</v>
      </c>
      <c r="HK93" s="12" t="n">
        <f aca="false">[1]501排序!J173</f>
        <v>2764</v>
      </c>
      <c r="HL93" s="12" t="n">
        <f aca="false">[1]501排序!K173</f>
        <v>3</v>
      </c>
      <c r="HM93" s="12" t="n">
        <f aca="false">[1]501排序!L173</f>
        <v>143919</v>
      </c>
      <c r="HN93" s="12" t="n">
        <f aca="false">[1]501排序!M173</f>
        <v>24600</v>
      </c>
      <c r="HO93" s="12" t="n">
        <f aca="false">[1]501排序!C118</f>
        <v>6002</v>
      </c>
      <c r="HP93" s="12" t="n">
        <f aca="false">[1]501排序!D118</f>
        <v>57</v>
      </c>
      <c r="HQ93" s="12" t="n">
        <f aca="false">[1]501排序!E118</f>
        <v>102</v>
      </c>
      <c r="HR93" s="12" t="n">
        <f aca="false">[1]501排序!F118</f>
        <v>2</v>
      </c>
      <c r="HS93" s="12" t="n">
        <f aca="false">[1]501排序!G118</f>
        <v>4171</v>
      </c>
      <c r="HT93" s="12" t="n">
        <f aca="false">[1]501排序!H118</f>
        <v>1729</v>
      </c>
      <c r="HU93" s="12" t="n">
        <f aca="false">[1]501排序!I118</f>
        <v>40</v>
      </c>
      <c r="HV93" s="12" t="n">
        <f aca="false">[1]501排序!J118</f>
        <v>185</v>
      </c>
      <c r="HW93" s="12" t="n">
        <f aca="false">[1]501排序!K118</f>
        <v>3</v>
      </c>
      <c r="HX93" s="12" t="n">
        <f aca="false">[1]501排序!L118</f>
        <v>160296</v>
      </c>
      <c r="HY93" s="12" t="n">
        <f aca="false">[1]501排序!M118</f>
        <v>4953</v>
      </c>
      <c r="HZ93" s="118"/>
      <c r="IA93" s="82" t="n">
        <v>43952</v>
      </c>
      <c r="IB93" s="12" t="n">
        <f aca="false">[1]501排序!C154</f>
        <v>12877</v>
      </c>
      <c r="IC93" s="12" t="n">
        <f aca="false">[1]501排序!D154</f>
        <v>237</v>
      </c>
      <c r="ID93" s="12" t="n">
        <f aca="false">[1]501排序!E154</f>
        <v>644</v>
      </c>
      <c r="IE93" s="12" t="n">
        <f aca="false">[1]501排序!F154</f>
        <v>20</v>
      </c>
      <c r="IF93" s="12" t="n">
        <f aca="false">[1]501排序!G154</f>
        <v>3236</v>
      </c>
      <c r="IG93" s="12" t="n">
        <f aca="false">[1]501排序!H154</f>
        <v>8997</v>
      </c>
      <c r="IH93" s="12" t="n">
        <f aca="false">[1]501排序!I154</f>
        <v>160</v>
      </c>
      <c r="II93" s="12" t="n">
        <f aca="false">[1]501排序!J154</f>
        <v>340</v>
      </c>
      <c r="IJ93" s="12" t="n">
        <f aca="false">[1]501排序!K154</f>
        <v>17</v>
      </c>
      <c r="IK93" s="12" t="n">
        <f aca="false">[1]501排序!L154</f>
        <v>338027</v>
      </c>
      <c r="IL93" s="12" t="n">
        <f aca="false">[1]501排序!M154</f>
        <v>8931</v>
      </c>
      <c r="IM93" s="13" t="n">
        <f aca="false">[1]501排序!C43</f>
        <v>16023</v>
      </c>
      <c r="IN93" s="13" t="n">
        <f aca="false">[1]501排序!D43</f>
        <v>1138</v>
      </c>
      <c r="IO93" s="13" t="n">
        <f aca="false">[1]501排序!E43</f>
        <v>227</v>
      </c>
      <c r="IP93" s="13" t="n">
        <f aca="false">[1]501排序!F43</f>
        <v>11</v>
      </c>
      <c r="IQ93" s="13" t="n">
        <f aca="false">[1]501排序!G43</f>
        <v>8580</v>
      </c>
      <c r="IR93" s="13" t="n">
        <f aca="false">[1]501排序!H43</f>
        <v>7216</v>
      </c>
      <c r="IS93" s="13" t="n">
        <f aca="false">[1]501排序!I43</f>
        <v>392</v>
      </c>
      <c r="IT93" s="13" t="n">
        <f aca="false">[1]501排序!J43</f>
        <v>838</v>
      </c>
      <c r="IU93" s="13" t="n">
        <f aca="false">[1]501排序!K43</f>
        <v>12</v>
      </c>
      <c r="IV93" s="13" t="n">
        <f aca="false">[1]501排序!L43</f>
        <v>180517</v>
      </c>
      <c r="IW93" s="13" t="n">
        <f aca="false">[1]501排序!M43</f>
        <v>9443</v>
      </c>
      <c r="IX93" s="13" t="n">
        <f aca="false">[1]501排序!C168</f>
        <v>22753</v>
      </c>
      <c r="IY93" s="13" t="n">
        <f aca="false">[1]501排序!D168</f>
        <v>1351</v>
      </c>
      <c r="IZ93" s="13" t="n">
        <f aca="false">[1]501排序!E168</f>
        <v>162</v>
      </c>
      <c r="JA93" s="13" t="n">
        <f aca="false">[1]501排序!F168</f>
        <v>5</v>
      </c>
      <c r="JB93" s="13" t="n">
        <f aca="false">[1]501排序!G168</f>
        <v>3163</v>
      </c>
      <c r="JC93" s="13" t="n">
        <f aca="false">[1]501排序!H168</f>
        <v>19428</v>
      </c>
      <c r="JD93" s="13" t="n">
        <f aca="false">[1]501排序!I168</f>
        <v>123</v>
      </c>
      <c r="JE93" s="13" t="n">
        <f aca="false">[1]501排序!J168</f>
        <v>654</v>
      </c>
      <c r="JF93" s="13" t="n">
        <f aca="false">[1]501排序!K168</f>
        <v>5</v>
      </c>
      <c r="JG93" s="13" t="n">
        <f aca="false">[1]501排序!L168</f>
        <v>200000</v>
      </c>
      <c r="JH93" s="13" t="n">
        <f aca="false">[1]501排序!M168</f>
        <v>5745</v>
      </c>
      <c r="JI93" s="13" t="n">
        <f aca="false">[1]501排序!C93</f>
        <v>10118</v>
      </c>
      <c r="JJ93" s="13" t="n">
        <f aca="false">[1]501排序!D93</f>
        <v>347</v>
      </c>
      <c r="JK93" s="13" t="n">
        <f aca="false">[1]501排序!E93</f>
        <v>792</v>
      </c>
      <c r="JL93" s="13" t="n">
        <f aca="false">[1]501排序!F93</f>
        <v>8</v>
      </c>
      <c r="JM93" s="13" t="n">
        <f aca="false">[1]501排序!G93</f>
        <v>1522</v>
      </c>
      <c r="JN93" s="13" t="n">
        <f aca="false">[1]501排序!H93</f>
        <v>7804</v>
      </c>
      <c r="JO93" s="13" t="n">
        <f aca="false">[1]501排序!I93</f>
        <v>0</v>
      </c>
      <c r="JP93" s="13" t="n">
        <f aca="false">[1]501排序!J93</f>
        <v>37</v>
      </c>
      <c r="JQ93" s="13" t="n">
        <f aca="false">[1]501排序!K93</f>
        <v>3</v>
      </c>
      <c r="JR93" s="13" t="n">
        <f aca="false">[1]501排序!L93</f>
        <v>94599</v>
      </c>
      <c r="JS93" s="13" t="n">
        <f aca="false">[1]501排序!M93</f>
        <v>346</v>
      </c>
      <c r="JT93" s="13" t="n">
        <f aca="false">[1]501排序!C92</f>
        <v>34862</v>
      </c>
      <c r="JU93" s="13" t="n">
        <f aca="false">[1]501排序!D92</f>
        <v>1800</v>
      </c>
      <c r="JV93" s="13" t="n">
        <f aca="false">[1]501排序!E92</f>
        <v>1154</v>
      </c>
      <c r="JW93" s="13" t="n">
        <f aca="false">[1]501排序!F92</f>
        <v>75</v>
      </c>
      <c r="JX93" s="13" t="n">
        <f aca="false">[1]501排序!G92</f>
        <v>9068</v>
      </c>
      <c r="JY93" s="13" t="n">
        <f aca="false">[1]501排序!H92</f>
        <v>24640</v>
      </c>
      <c r="JZ93" s="13" t="n">
        <f aca="false">[1]501排序!I92</f>
        <v>0</v>
      </c>
      <c r="KA93" s="13" t="n">
        <f aca="false">[1]501排序!J92</f>
        <v>25</v>
      </c>
      <c r="KB93" s="13" t="n">
        <f aca="false">[1]501排序!K92</f>
        <v>0.8</v>
      </c>
      <c r="KC93" s="13" t="n">
        <f aca="false">[1]501排序!L92</f>
        <v>830201</v>
      </c>
      <c r="KD93" s="13" t="n">
        <f aca="false">[1]501排序!M92</f>
        <v>602</v>
      </c>
      <c r="KE93" s="13" t="n">
        <f aca="false">[1]501排序!C152</f>
        <v>36976</v>
      </c>
      <c r="KF93" s="13" t="n">
        <f aca="false">[1]501排序!D152</f>
        <v>3045</v>
      </c>
      <c r="KG93" s="13" t="n">
        <f aca="false">[1]501排序!E152</f>
        <v>1051</v>
      </c>
      <c r="KH93" s="13" t="n">
        <f aca="false">[1]501排序!F152</f>
        <v>108</v>
      </c>
      <c r="KI93" s="13" t="n">
        <f aca="false">[1]501排序!G152</f>
        <v>10405</v>
      </c>
      <c r="KJ93" s="13" t="n">
        <f aca="false">[1]501排序!H152</f>
        <v>25520</v>
      </c>
      <c r="KK93" s="13" t="n">
        <f aca="false">[1]501排序!I152</f>
        <v>651</v>
      </c>
      <c r="KL93" s="13" t="n">
        <f aca="false">[1]501排序!J152</f>
        <v>1121</v>
      </c>
      <c r="KM93" s="13" t="n">
        <f aca="false">[1]501排序!K152</f>
        <v>32</v>
      </c>
      <c r="KN93" s="13" t="n">
        <f aca="false">[1]501排序!L152</f>
        <v>318252</v>
      </c>
      <c r="KO93" s="13" t="n">
        <f aca="false">[1]501排序!M152</f>
        <v>9652</v>
      </c>
      <c r="KP93" s="13" t="n">
        <f aca="false">[1]501排序!C153</f>
        <v>8488</v>
      </c>
      <c r="KQ93" s="13" t="n">
        <f aca="false">[1]501排序!D153</f>
        <v>276</v>
      </c>
      <c r="KR93" s="13" t="n">
        <f aca="false">[1]501排序!E153</f>
        <v>568</v>
      </c>
      <c r="KS93" s="13" t="n">
        <f aca="false">[1]501排序!F153</f>
        <v>10</v>
      </c>
      <c r="KT93" s="13" t="n">
        <f aca="false">[1]501排序!G153</f>
        <v>1043</v>
      </c>
      <c r="KU93" s="13" t="n">
        <f aca="false">[1]501排序!H153</f>
        <v>6877</v>
      </c>
      <c r="KV93" s="13" t="n">
        <f aca="false">[1]501排序!I153</f>
        <v>31</v>
      </c>
      <c r="KW93" s="13" t="n">
        <f aca="false">[1]501排序!J153</f>
        <v>77</v>
      </c>
      <c r="KX93" s="13" t="n">
        <f aca="false">[1]501排序!K153</f>
        <v>5</v>
      </c>
      <c r="KY93" s="13" t="n">
        <f aca="false">[1]501排序!L153</f>
        <v>104146</v>
      </c>
      <c r="KZ93" s="13" t="n">
        <f aca="false">[1]501排序!M153</f>
        <v>950</v>
      </c>
      <c r="LA93" s="13" t="n">
        <f aca="false">[1]501排序!C159</f>
        <v>106498</v>
      </c>
      <c r="LB93" s="13" t="n">
        <f aca="false">[1]501排序!D159</f>
        <v>7099</v>
      </c>
      <c r="LC93" s="13" t="n">
        <f aca="false">[1]501排序!E159</f>
        <v>1073</v>
      </c>
      <c r="LD93" s="13" t="n">
        <f aca="false">[1]501排序!F159</f>
        <v>101</v>
      </c>
      <c r="LE93" s="13" t="n">
        <f aca="false">[1]501排序!G159</f>
        <v>11619</v>
      </c>
      <c r="LF93" s="13" t="n">
        <f aca="false">[1]501排序!H159</f>
        <v>93806</v>
      </c>
      <c r="LG93" s="13" t="n">
        <f aca="false">[1]501排序!I159</f>
        <v>2300</v>
      </c>
      <c r="LH93" s="13" t="n">
        <f aca="false">[1]501排序!J159</f>
        <v>730</v>
      </c>
      <c r="LI93" s="13" t="n">
        <f aca="false">[1]501排序!K159</f>
        <v>7</v>
      </c>
      <c r="LJ93" s="13" t="n">
        <f aca="false">[1]501排序!L159</f>
        <v>3490000</v>
      </c>
      <c r="LK93" s="13" t="n">
        <f aca="false">[1]501排序!M159</f>
        <v>23915</v>
      </c>
      <c r="LL93" s="125" t="n">
        <f aca="false">[1]501排序!C147</f>
        <v>16473</v>
      </c>
      <c r="LM93" s="125" t="n">
        <f aca="false">[1]501排序!D147</f>
        <v>948</v>
      </c>
      <c r="LN93" s="125" t="n">
        <f aca="false">[1]501排序!E147</f>
        <v>361</v>
      </c>
      <c r="LO93" s="125" t="n">
        <f aca="false">[1]501排序!F147</f>
        <v>18</v>
      </c>
      <c r="LP93" s="125" t="n">
        <f aca="false">[1]501排序!G147</f>
        <v>4105</v>
      </c>
      <c r="LQ93" s="125" t="n">
        <f aca="false">[1]501排序!H147</f>
        <v>12007</v>
      </c>
      <c r="LR93" s="125" t="n">
        <f aca="false">[1]501排序!I147</f>
        <v>111</v>
      </c>
      <c r="LS93" s="125" t="n">
        <f aca="false">[1]501排序!J147</f>
        <v>75</v>
      </c>
      <c r="LT93" s="125" t="n">
        <f aca="false">[1]501排序!K147</f>
        <v>2</v>
      </c>
      <c r="LU93" s="125" t="n">
        <f aca="false">[1]501排序!L147</f>
        <v>174160</v>
      </c>
      <c r="LV93" s="125" t="n">
        <f aca="false">[1]501排序!M147</f>
        <v>788</v>
      </c>
      <c r="LW93" s="13" t="n">
        <f aca="false">[1]501排序!C129</f>
        <v>38</v>
      </c>
      <c r="LX93" s="13" t="n">
        <f aca="false">[1]501排序!D129</f>
        <v>0</v>
      </c>
      <c r="LY93" s="13" t="n">
        <f aca="false">[1]501排序!E129</f>
        <v>0</v>
      </c>
      <c r="LZ93" s="13" t="n">
        <f aca="false">[1]501排序!F129</f>
        <v>0</v>
      </c>
      <c r="MA93" s="13" t="n">
        <f aca="false">[1]501排序!G129</f>
        <v>10</v>
      </c>
      <c r="MB93" s="13" t="n">
        <f aca="false">[1]501排序!H129</f>
        <v>28</v>
      </c>
      <c r="MC93" s="13" t="n">
        <f aca="false">[1]501排序!I129</f>
        <v>0</v>
      </c>
      <c r="MD93" s="13" t="n">
        <f aca="false">[1]501排序!J129</f>
        <v>12</v>
      </c>
      <c r="ME93" s="13" t="n">
        <f aca="false">[1]501排序!K129</f>
        <v>0</v>
      </c>
      <c r="MF93" s="13" t="n">
        <f aca="false">[1]501排序!L129</f>
        <v>7455</v>
      </c>
      <c r="MG93" s="13" t="n">
        <f aca="false">[1]501排序!M129</f>
        <v>2274</v>
      </c>
      <c r="MH93" s="13" t="n">
        <f aca="false">[1]501排序!C135</f>
        <v>150</v>
      </c>
      <c r="MI93" s="13" t="n">
        <f aca="false">[1]501排序!D135</f>
        <v>0</v>
      </c>
      <c r="MJ93" s="13" t="n">
        <f aca="false">[1]501排序!E135</f>
        <v>6</v>
      </c>
      <c r="MK93" s="13" t="n">
        <f aca="false">[1]501排序!F135</f>
        <v>0</v>
      </c>
      <c r="ML93" s="13" t="n">
        <f aca="false">[1]501排序!G135</f>
        <v>27</v>
      </c>
      <c r="MM93" s="13" t="n">
        <f aca="false">[1]501排序!H135</f>
        <v>117</v>
      </c>
      <c r="MN93" s="13" t="n">
        <f aca="false">[1]501排序!I135</f>
        <v>0</v>
      </c>
      <c r="MO93" s="13" t="n">
        <f aca="false">[1]501排序!J135</f>
        <v>3</v>
      </c>
      <c r="MP93" s="6" t="n">
        <f aca="false">[1]501排序!K135</f>
        <v>0.1</v>
      </c>
      <c r="MQ93" s="13" t="n">
        <f aca="false">[1]501排序!L135</f>
        <v>7718</v>
      </c>
      <c r="MR93" s="13" t="n">
        <f aca="false">[1]501排序!M135</f>
        <v>142</v>
      </c>
      <c r="MS93" s="13" t="n">
        <f aca="false">[1]501排序!C190</f>
        <v>2954</v>
      </c>
      <c r="MT93" s="13" t="n">
        <f aca="false">[1]501排序!D190</f>
        <v>7</v>
      </c>
      <c r="MU93" s="13" t="n">
        <f aca="false">[1]501排序!E190</f>
        <v>54</v>
      </c>
      <c r="MV93" s="13" t="n">
        <f aca="false">[1]501排序!F190</f>
        <v>0</v>
      </c>
      <c r="MW93" s="13" t="n">
        <f aca="false">[1]501排序!G190</f>
        <v>2684</v>
      </c>
      <c r="MX93" s="13" t="n">
        <f aca="false">[1]501排序!H190</f>
        <v>216</v>
      </c>
      <c r="MY93" s="13" t="n">
        <f aca="false">[1]501排序!I190</f>
        <v>61</v>
      </c>
      <c r="MZ93" s="13" t="n">
        <f aca="false">[1]501排序!J190</f>
        <v>42</v>
      </c>
      <c r="NA93" s="13" t="n">
        <f aca="false">[1]501排序!K190</f>
        <v>0.8</v>
      </c>
      <c r="NB93" s="13" t="n">
        <f aca="false">[1]501排序!L190</f>
        <v>178083</v>
      </c>
      <c r="NC93" s="13" t="n">
        <f aca="false">[1]501排序!M190</f>
        <v>2551</v>
      </c>
      <c r="ND93" s="13" t="n">
        <f aca="false">[1]501排序!C108</f>
        <v>19</v>
      </c>
      <c r="NE93" s="13" t="n">
        <f aca="false">[1]501排序!D108</f>
        <v>0</v>
      </c>
      <c r="NF93" s="13" t="n">
        <f aca="false">[1]501排序!E108</f>
        <v>0</v>
      </c>
      <c r="NG93" s="13" t="n">
        <f aca="false">[1]501排序!F108</f>
        <v>0</v>
      </c>
      <c r="NH93" s="13" t="n">
        <f aca="false">[1]501排序!G108</f>
        <v>8</v>
      </c>
      <c r="NI93" s="13" t="n">
        <f aca="false">[1]501排序!H108</f>
        <v>11</v>
      </c>
      <c r="NJ93" s="13" t="n">
        <f aca="false">[1]501排序!I108</f>
        <v>0</v>
      </c>
      <c r="NK93" s="13" t="n">
        <f aca="false">[1]501排序!J108</f>
        <v>3</v>
      </c>
      <c r="NL93" s="13" t="n">
        <f aca="false">[1]501排序!K108</f>
        <v>0</v>
      </c>
      <c r="NM93" s="13" t="n">
        <f aca="false">[1]501排序!L108</f>
        <v>1927</v>
      </c>
      <c r="NN93" s="13" t="n">
        <f aca="false">[1]501排序!M108</f>
        <v>265</v>
      </c>
      <c r="NO93" s="13" t="n">
        <f aca="false">[1]501排序!C35</f>
        <v>122</v>
      </c>
      <c r="NP93" s="13" t="n">
        <f aca="false">[1]501排序!D35</f>
        <v>0</v>
      </c>
      <c r="NQ93" s="13" t="n">
        <f aca="false">[1]501排序!E35</f>
        <v>0</v>
      </c>
      <c r="NR93" s="13" t="n">
        <f aca="false">[1]501排序!F35</f>
        <v>0</v>
      </c>
      <c r="NS93" s="13" t="n">
        <f aca="false">[1]501排序!G35</f>
        <v>119</v>
      </c>
      <c r="NT93" s="13" t="n">
        <f aca="false">[1]501排序!H35</f>
        <v>3</v>
      </c>
      <c r="NU93" s="13" t="n">
        <f aca="false">[1]501排序!I35</f>
        <v>1</v>
      </c>
      <c r="NV93" s="13" t="n">
        <f aca="false">[1]501排序!J35</f>
        <v>7</v>
      </c>
      <c r="NW93" s="13" t="n">
        <f aca="false">[1]501排序!K35</f>
        <v>0</v>
      </c>
      <c r="NX93" s="13" t="n">
        <f aca="false">[1]501排序!L35</f>
        <v>11975</v>
      </c>
      <c r="NY93" s="13" t="n">
        <f aca="false">[1]501排序!M35</f>
        <v>716</v>
      </c>
      <c r="NZ93" s="13" t="n">
        <f aca="false">[1]501排序!C206</f>
        <v>270</v>
      </c>
      <c r="OA93" s="13" t="n">
        <f aca="false">[1]501排序!D206</f>
        <v>0</v>
      </c>
      <c r="OB93" s="13" t="n">
        <f aca="false">[1]501排序!E206</f>
        <v>0</v>
      </c>
      <c r="OC93" s="13" t="n">
        <f aca="false">[1]501排序!F206</f>
        <v>0</v>
      </c>
      <c r="OD93" s="13" t="n">
        <f aca="false">[1]501排序!G206</f>
        <v>219</v>
      </c>
      <c r="OE93" s="13" t="n">
        <f aca="false">[1]501排序!H206</f>
        <v>51</v>
      </c>
      <c r="OF93" s="13" t="n">
        <f aca="false">[1]501排序!I206</f>
        <v>8</v>
      </c>
      <c r="OG93" s="13" t="n">
        <f aca="false">[1]501排序!J206</f>
        <v>3</v>
      </c>
      <c r="OH93" s="13" t="n">
        <f aca="false">[1]501排序!K206</f>
        <v>0</v>
      </c>
      <c r="OI93" s="13" t="n">
        <f aca="false">[1]501排序!L206</f>
        <v>261004</v>
      </c>
      <c r="OJ93" s="13" t="n">
        <f aca="false">[1]501排序!M206</f>
        <v>2681</v>
      </c>
      <c r="OK93" s="13" t="n">
        <f aca="false">[1]501排序!C30</f>
        <v>138</v>
      </c>
      <c r="OL93" s="13" t="n">
        <f aca="false">[1]501排序!D30</f>
        <v>0</v>
      </c>
      <c r="OM93" s="13" t="n">
        <f aca="false">[1]501排序!E30</f>
        <v>1</v>
      </c>
      <c r="ON93" s="13" t="n">
        <f aca="false">[1]501排序!F30</f>
        <v>0</v>
      </c>
      <c r="OO93" s="13" t="n">
        <f aca="false">[1]501排序!G30</f>
        <v>124</v>
      </c>
      <c r="OP93" s="13" t="n">
        <f aca="false">[1]501排序!H30</f>
        <v>13</v>
      </c>
      <c r="OQ93" s="13" t="n">
        <f aca="false">[1]501排序!I30</f>
        <v>2</v>
      </c>
      <c r="OR93" s="13" t="n">
        <f aca="false">[1]501排序!J30</f>
        <v>315</v>
      </c>
      <c r="OS93" s="13" t="n">
        <f aca="false">[1]501排序!K30</f>
        <v>2</v>
      </c>
      <c r="OT93" s="13" t="n">
        <f aca="false">[1]501排序!L30</f>
        <v>13580</v>
      </c>
      <c r="OU93" s="13" t="n">
        <f aca="false">[1]501排序!M30</f>
        <v>31041</v>
      </c>
      <c r="OV93" s="13" t="n">
        <f aca="false">[1]501排序!C95</f>
        <v>2085</v>
      </c>
      <c r="OW93" s="13" t="n">
        <f aca="false">[1]501排序!D95</f>
        <v>82</v>
      </c>
      <c r="OX93" s="13" t="n">
        <f aca="false">[1]501排序!E95</f>
        <v>93</v>
      </c>
      <c r="OY93" s="13" t="n">
        <f aca="false">[1]501排序!F95</f>
        <v>1</v>
      </c>
      <c r="OZ93" s="13" t="n">
        <f aca="false">[1]501排序!G95</f>
        <v>1375</v>
      </c>
      <c r="PA93" s="13" t="n">
        <f aca="false">[1]501排序!H95</f>
        <v>617</v>
      </c>
      <c r="PB93" s="13" t="n">
        <f aca="false">[1]501排序!I95</f>
        <v>0</v>
      </c>
      <c r="PC93" s="13" t="n">
        <f aca="false">[1]501排序!J95</f>
        <v>52</v>
      </c>
      <c r="PD93" s="13" t="n">
        <f aca="false">[1]501排序!K95</f>
        <v>2</v>
      </c>
      <c r="PE93" s="13" t="n">
        <f aca="false">[1]501排序!L95</f>
        <v>92061</v>
      </c>
      <c r="PF93" s="13" t="n">
        <f aca="false">[1]501排序!M95</f>
        <v>2289</v>
      </c>
      <c r="PG93" s="13" t="n">
        <f aca="false">[1]501排序!C195</f>
        <v>120204</v>
      </c>
      <c r="PH93" s="13" t="n">
        <f aca="false">[1]501排序!D195</f>
        <v>2615</v>
      </c>
      <c r="PI93" s="13" t="n">
        <f aca="false">[1]501排序!E195</f>
        <v>3174</v>
      </c>
      <c r="PJ93" s="13" t="n">
        <f aca="false">[1]501排序!F195</f>
        <v>93</v>
      </c>
      <c r="PK93" s="13" t="n">
        <f aca="false">[1]501排序!G195</f>
        <v>48886</v>
      </c>
      <c r="PL93" s="13" t="n">
        <f aca="false">[1]501排序!H195</f>
        <v>68144</v>
      </c>
      <c r="PM93" s="13" t="n">
        <f aca="false">[1]501排序!I195</f>
        <v>1514</v>
      </c>
      <c r="PN93" s="13" t="n">
        <f aca="false">[1]501排序!J195</f>
        <v>1425</v>
      </c>
      <c r="PO93" s="13" t="n">
        <f aca="false">[1]501排序!K195</f>
        <v>38</v>
      </c>
      <c r="PP93" s="13" t="n">
        <f aca="false">[1]501排序!L195</f>
        <v>1033617</v>
      </c>
      <c r="PQ93" s="13" t="n">
        <f aca="false">[1]501排序!M195</f>
        <v>12255</v>
      </c>
      <c r="PR93" s="2" t="n">
        <f aca="false">[1]501排序!C188</f>
        <v>43</v>
      </c>
      <c r="PS93" s="2" t="n">
        <f aca="false">[1]501排序!D188</f>
        <v>0</v>
      </c>
      <c r="PT93" s="2" t="n">
        <f aca="false">[1]501排序!E188</f>
        <v>3</v>
      </c>
      <c r="PU93" s="2" t="n">
        <f aca="false">[1]501排序!F188</f>
        <v>0</v>
      </c>
      <c r="PV93" s="2" t="n">
        <f aca="false">[1]501排序!G188</f>
        <v>21</v>
      </c>
      <c r="PW93" s="2" t="n">
        <f aca="false">[1]501排序!H188</f>
        <v>19</v>
      </c>
      <c r="PX93" s="2" t="n">
        <f aca="false">[1]501排序!I188</f>
        <v>0</v>
      </c>
      <c r="PY93" s="2" t="n">
        <f aca="false">[1]501排序!J188</f>
        <v>2</v>
      </c>
      <c r="PZ93" s="2" t="n">
        <f aca="false">[1]501排序!K188</f>
        <v>0.2</v>
      </c>
      <c r="QA93" s="2" t="n">
        <f aca="false">[1]501排序!L188</f>
        <v>0</v>
      </c>
      <c r="QB93" s="2" t="n">
        <f aca="false">[1]501排序!M188</f>
        <v>0</v>
      </c>
      <c r="QC93" s="2" t="n">
        <f aca="false">[1]501排序!C103</f>
        <v>453</v>
      </c>
      <c r="QD93" s="2" t="n">
        <f aca="false">[1]501排序!D103</f>
        <v>2</v>
      </c>
      <c r="QE93" s="2" t="n">
        <f aca="false">[1]501排序!E103</f>
        <v>8</v>
      </c>
      <c r="QF93" s="2" t="n">
        <f aca="false">[1]501排序!F103</f>
        <v>0</v>
      </c>
      <c r="QG93" s="2" t="n">
        <f aca="false">[1]501排序!G103</f>
        <v>362</v>
      </c>
      <c r="QH93" s="2" t="n">
        <f aca="false">[1]501排序!H103</f>
        <v>83</v>
      </c>
      <c r="QI93" s="2" t="n">
        <f aca="false">[1]501排序!I103</f>
        <v>5</v>
      </c>
      <c r="QJ93" s="2" t="n">
        <f aca="false">[1]501排序!J103</f>
        <v>44</v>
      </c>
      <c r="QK93" s="2" t="n">
        <f aca="false">[1]501排序!K103</f>
        <v>0.8</v>
      </c>
      <c r="QL93" s="2" t="n">
        <f aca="false">[1]501排序!L103</f>
        <v>63737</v>
      </c>
      <c r="QM93" s="2" t="n">
        <f aca="false">[1]501排序!M103</f>
        <v>6247</v>
      </c>
      <c r="QN93" s="2" t="n">
        <f aca="false">[1]501排序!C110</f>
        <v>725</v>
      </c>
      <c r="QO93" s="2" t="n">
        <f aca="false">[1]501排序!D110</f>
        <v>4</v>
      </c>
      <c r="QP93" s="2" t="n">
        <f aca="false">[1]501排序!E110</f>
        <v>24</v>
      </c>
      <c r="QQ93" s="2" t="n">
        <f aca="false">[1]501排序!F110</f>
        <v>0</v>
      </c>
      <c r="QR93" s="2" t="n">
        <f aca="false">[1]501排序!G110</f>
        <v>150</v>
      </c>
      <c r="QS93" s="2" t="n">
        <f aca="false">[1]501排序!H110</f>
        <v>551</v>
      </c>
      <c r="QT93" s="2" t="n">
        <f aca="false">[1]501排序!I110</f>
        <v>44</v>
      </c>
      <c r="QU93" s="2" t="n">
        <f aca="false">[1]501排序!J110</f>
        <v>106</v>
      </c>
      <c r="QV93" s="2" t="n">
        <f aca="false">[1]501排序!K110</f>
        <v>4</v>
      </c>
      <c r="QW93" s="2" t="n">
        <f aca="false">[1]501排序!L110</f>
        <v>34499</v>
      </c>
      <c r="QX93" s="2" t="n">
        <f aca="false">[1]501排序!M110</f>
        <v>5054</v>
      </c>
      <c r="QY93" s="2" t="n">
        <f aca="false">[1]501排序!C98</f>
        <v>15946</v>
      </c>
      <c r="QZ93" s="2" t="n">
        <f aca="false">[1]501排序!D98</f>
        <v>112</v>
      </c>
      <c r="RA93" s="2" t="n">
        <f aca="false">[1]501排序!E98</f>
        <v>222</v>
      </c>
      <c r="RB93" s="2" t="n">
        <f aca="false">[1]501排序!F98</f>
        <v>7</v>
      </c>
      <c r="RC93" s="2" t="n">
        <f aca="false">[1]501排序!G98</f>
        <v>8561</v>
      </c>
      <c r="RD93" s="2" t="n">
        <f aca="false">[1]501排序!H98</f>
        <v>7163</v>
      </c>
      <c r="RE93" s="2" t="n">
        <f aca="false">[1]501排序!I98</f>
        <v>105</v>
      </c>
      <c r="RF93" s="2" t="n">
        <f aca="false">[1]501排序!J98</f>
        <v>1842</v>
      </c>
      <c r="RG93" s="2" t="n">
        <f aca="false">[1]501排序!K98</f>
        <v>26</v>
      </c>
      <c r="RH93" s="2" t="n">
        <f aca="false">[1]501排序!L98</f>
        <v>364467</v>
      </c>
      <c r="RI93" s="2" t="n">
        <f aca="false">[1]501排序!M98</f>
        <v>42108</v>
      </c>
      <c r="RJ93" s="2" t="n">
        <f aca="false">[1]501排序!C148</f>
        <v>344</v>
      </c>
      <c r="RK93" s="2" t="n">
        <f aca="false">[1]501排序!D148</f>
        <v>0</v>
      </c>
      <c r="RL93" s="2" t="n">
        <f aca="false">[1]501排序!E148</f>
        <v>2</v>
      </c>
      <c r="RM93" s="2" t="n">
        <f aca="false">[1]501排序!F148</f>
        <v>0</v>
      </c>
      <c r="RN93" s="2" t="n">
        <f aca="false">[1]501排序!G148</f>
        <v>76</v>
      </c>
      <c r="RO93" s="2" t="n">
        <f aca="false">[1]501排序!H148</f>
        <v>266</v>
      </c>
      <c r="RP93" s="2" t="n">
        <f aca="false">[1]501排序!I148</f>
        <v>0</v>
      </c>
      <c r="RQ93" s="2" t="n">
        <f aca="false">[1]501排序!J148</f>
        <v>67</v>
      </c>
      <c r="RR93" s="2" t="n">
        <f aca="false">[1]501排序!K148</f>
        <v>0.4</v>
      </c>
      <c r="RS93" s="2" t="n">
        <f aca="false">[1]501排序!L148</f>
        <v>27000</v>
      </c>
      <c r="RT93" s="2" t="n">
        <f aca="false">[1]501排序!M148</f>
        <v>5293</v>
      </c>
      <c r="RU93" s="2" t="n">
        <f aca="false">[1]501排序!C208</f>
        <v>6</v>
      </c>
      <c r="RV93" s="2" t="n">
        <f aca="false">[1]501排序!D208</f>
        <v>5</v>
      </c>
      <c r="RW93" s="2" t="n">
        <f aca="false">[1]501排序!E208</f>
        <v>2</v>
      </c>
      <c r="RX93" s="2" t="n">
        <f aca="false">[1]501排序!F208</f>
        <v>2</v>
      </c>
      <c r="RY93" s="2" t="n">
        <f aca="false">[1]501排序!G208</f>
        <v>1</v>
      </c>
      <c r="RZ93" s="2" t="n">
        <f aca="false">[1]501排序!H208</f>
        <v>3</v>
      </c>
      <c r="SA93" s="2" t="n">
        <f aca="false">[1]501排序!I208</f>
        <v>0</v>
      </c>
      <c r="SB93" s="2" t="n">
        <f aca="false">[1]501排序!J208</f>
        <v>0.2</v>
      </c>
      <c r="SC93" s="2" t="n">
        <f aca="false">[1]501排序!K208</f>
        <v>0.07</v>
      </c>
      <c r="SD93" s="2" t="n">
        <f aca="false">[1]501排序!L208</f>
        <v>120</v>
      </c>
      <c r="SE93" s="2" t="n">
        <f aca="false">[1]501排序!M208</f>
        <v>4</v>
      </c>
      <c r="SF93" s="2" t="n">
        <f aca="false">[1]501排序!C146</f>
        <v>2348</v>
      </c>
      <c r="SG93" s="2" t="n">
        <f aca="false">[1]501排序!D146</f>
        <v>74</v>
      </c>
      <c r="SH93" s="2" t="n">
        <f aca="false">[1]501排序!E146</f>
        <v>11</v>
      </c>
      <c r="SI93" s="2" t="n">
        <f aca="false">[1]501排序!F146</f>
        <v>1</v>
      </c>
      <c r="SJ93" s="2" t="n">
        <f aca="false">[1]501排序!G146</f>
        <v>495</v>
      </c>
      <c r="SK93" s="2" t="n">
        <f aca="false">[1]501排序!H146</f>
        <v>1842</v>
      </c>
      <c r="SL93" s="2" t="n">
        <f aca="false">[1]501排序!I146</f>
        <v>17</v>
      </c>
      <c r="SM93" s="2" t="n">
        <f aca="false">[1]501排序!J146</f>
        <v>460</v>
      </c>
      <c r="SN93" s="2" t="n">
        <f aca="false">[1]501排序!K146</f>
        <v>2</v>
      </c>
      <c r="SO93" s="2" t="n">
        <f aca="false">[1]501排序!L146</f>
        <v>40459</v>
      </c>
      <c r="SP93" s="2" t="n">
        <f aca="false">[1]501排序!M146</f>
        <v>7923</v>
      </c>
      <c r="SQ93" s="2" t="n">
        <f aca="false">[1]501排序!C197</f>
        <v>12481</v>
      </c>
      <c r="SR93" s="2" t="n">
        <f aca="false">[1]501排序!D197</f>
        <v>552</v>
      </c>
      <c r="SS93" s="2" t="n">
        <f aca="false">[1]501排序!E197</f>
        <v>105</v>
      </c>
      <c r="ST93" s="2" t="n">
        <f aca="false">[1]501排序!F197</f>
        <v>7</v>
      </c>
      <c r="SU93" s="2" t="n">
        <f aca="false">[1]501排序!G197</f>
        <v>2429</v>
      </c>
      <c r="SV93" s="2" t="n">
        <f aca="false">[1]501排序!H197</f>
        <v>9947</v>
      </c>
      <c r="SW93" s="2" t="n">
        <f aca="false">[1]501排序!I197</f>
        <v>1</v>
      </c>
      <c r="SX93" s="2" t="n">
        <f aca="false">[1]501排序!J197</f>
        <v>1262</v>
      </c>
      <c r="SY93" s="2" t="n">
        <f aca="false">[1]501排序!K197</f>
        <v>11</v>
      </c>
      <c r="SZ93" s="2" t="n">
        <f aca="false">[1]501排序!L197</f>
        <v>1122000</v>
      </c>
      <c r="TA93" s="2" t="n">
        <f aca="false">[1]501排序!M197</f>
        <v>113443</v>
      </c>
      <c r="TB93" s="2" t="n">
        <f aca="false">[1]501排序!C106</f>
        <v>4024</v>
      </c>
      <c r="TC93" s="2" t="n">
        <f aca="false">[1]501排序!D106</f>
        <v>284</v>
      </c>
      <c r="TD93" s="2" t="n">
        <f aca="false">[1]501排序!E106</f>
        <v>26</v>
      </c>
      <c r="TE93" s="2" t="n">
        <f aca="false">[1]501排序!F106</f>
        <v>2</v>
      </c>
      <c r="TF93" s="2" t="n">
        <f aca="false">[1]501排序!G106</f>
        <v>1539</v>
      </c>
      <c r="TG93" s="2" t="n">
        <f aca="false">[1]501排序!H106</f>
        <v>2459</v>
      </c>
      <c r="TH93" s="2" t="n">
        <f aca="false">[1]501排序!I106</f>
        <v>66</v>
      </c>
      <c r="TI93" s="2" t="n">
        <f aca="false">[1]501排序!J106</f>
        <v>942</v>
      </c>
      <c r="TJ93" s="2" t="n">
        <f aca="false">[1]501排序!K106</f>
        <v>6</v>
      </c>
      <c r="TK93" s="2" t="n">
        <f aca="false">[1]501排序!L106</f>
        <v>179000</v>
      </c>
      <c r="TL93" s="2" t="n">
        <f aca="false">[1]501排序!M106</f>
        <v>41915</v>
      </c>
      <c r="TM93" s="2" t="n">
        <f aca="false">[1]501排序!C80</f>
        <v>2591</v>
      </c>
      <c r="TN93" s="2" t="n">
        <f aca="false">[1]501排序!D80</f>
        <v>15</v>
      </c>
      <c r="TO93" s="2" t="n">
        <f aca="false">[1]501排序!E80</f>
        <v>140</v>
      </c>
      <c r="TP93" s="2" t="n">
        <f aca="false">[1]501排序!F80</f>
        <v>1</v>
      </c>
      <c r="TQ93" s="2" t="n">
        <f aca="false">[1]501排序!G80</f>
        <v>1374</v>
      </c>
      <c r="TR93" s="2" t="n">
        <f aca="false">[1]501排序!H80</f>
        <v>1077</v>
      </c>
      <c r="TS93" s="2" t="n">
        <f aca="false">[1]501排序!I80</f>
        <v>38</v>
      </c>
      <c r="TT93" s="2" t="n">
        <f aca="false">[1]501排序!J80</f>
        <v>249</v>
      </c>
      <c r="TU93" s="2" t="n">
        <f aca="false">[1]501排序!K80</f>
        <v>13</v>
      </c>
      <c r="TV93" s="2" t="n">
        <f aca="false">[1]501排序!L80</f>
        <v>75170</v>
      </c>
      <c r="TW93" s="2" t="n">
        <f aca="false">[1]501排序!M80</f>
        <v>7212</v>
      </c>
      <c r="TX93" s="2" t="n">
        <f aca="false">[1]501排序!C51</f>
        <v>850</v>
      </c>
      <c r="TY93" s="2" t="n">
        <f aca="false">[1]501排序!D51</f>
        <v>7</v>
      </c>
      <c r="TZ93" s="2" t="n">
        <f aca="false">[1]501排序!E51</f>
        <v>15</v>
      </c>
      <c r="UA93" s="2" t="n">
        <f aca="false">[1]501排序!F51</f>
        <v>0</v>
      </c>
      <c r="UB93" s="2" t="n">
        <f aca="false">[1]501排序!G51</f>
        <v>148</v>
      </c>
      <c r="UC93" s="2" t="n">
        <f aca="false">[1]501排序!H51</f>
        <v>687</v>
      </c>
      <c r="UD93" s="2" t="n">
        <f aca="false">[1]501排序!I51</f>
        <v>15</v>
      </c>
      <c r="UE93" s="2" t="n">
        <f aca="false">[1]501排序!J51</f>
        <v>704</v>
      </c>
      <c r="UF93" s="2" t="n">
        <f aca="false">[1]501排序!K51</f>
        <v>12</v>
      </c>
      <c r="UG93" s="2" t="n">
        <f aca="false">[1]501排序!L51</f>
        <v>58109</v>
      </c>
      <c r="UH93" s="2" t="n">
        <f aca="false">[1]501排序!M51</f>
        <v>48129</v>
      </c>
      <c r="UT93" s="2" t="n">
        <f aca="false">[1]501排序!C17</f>
        <v>7667</v>
      </c>
      <c r="UU93" s="2" t="n">
        <f aca="false">[1]501排序!D17</f>
        <v>564</v>
      </c>
      <c r="UV93" s="2" t="n">
        <f aca="false">[1]501排序!E17</f>
        <v>168</v>
      </c>
      <c r="UW93" s="2" t="n">
        <f aca="false">[1]501排序!F17</f>
        <v>5</v>
      </c>
      <c r="UX93" s="2" t="n">
        <f aca="false">[1]501排序!G17</f>
        <v>160</v>
      </c>
      <c r="UY93" s="2" t="n">
        <f aca="false">[1]501排序!H17</f>
        <v>7339</v>
      </c>
      <c r="UZ93" s="2" t="n">
        <f aca="false">[1]501排序!I17</f>
        <v>1</v>
      </c>
      <c r="VA93" s="2" t="n">
        <f aca="false">[1]501排序!J17</f>
        <v>47</v>
      </c>
      <c r="VB93" s="2" t="n">
        <f aca="false">[1]501排序!K17</f>
        <v>1</v>
      </c>
      <c r="VC93" s="2" t="n">
        <f aca="false">[1]501排序!L17</f>
        <v>64666</v>
      </c>
      <c r="VD93" s="2" t="n">
        <f aca="false">[1]501排序!M17</f>
        <v>393</v>
      </c>
      <c r="VE93" s="2" t="n">
        <f aca="false">[1]501排序!C2</f>
        <v>2171</v>
      </c>
      <c r="VF93" s="2" t="n">
        <f aca="false">[1]501排序!D2</f>
        <v>232</v>
      </c>
      <c r="VG93" s="2" t="n">
        <f aca="false">[1]501排序!E2</f>
        <v>64</v>
      </c>
      <c r="VH93" s="2" t="n">
        <f aca="false">[1]501排序!F2</f>
        <v>4</v>
      </c>
      <c r="VI93" s="2" t="n">
        <f aca="false">[1]501排序!G2</f>
        <v>260</v>
      </c>
      <c r="VJ93" s="2" t="n">
        <f aca="false">[1]501排序!H2</f>
        <v>1847</v>
      </c>
      <c r="VK93" s="2" t="n">
        <f aca="false">[1]501排序!I2</f>
        <v>7</v>
      </c>
      <c r="VL93" s="2" t="n">
        <f aca="false">[1]501排序!J2</f>
        <v>56</v>
      </c>
      <c r="VM93" s="2" t="n">
        <f aca="false">[1]501排序!K2</f>
        <v>2</v>
      </c>
      <c r="VN93" s="2" t="n">
        <f aca="false">[1]501排序!L2</f>
        <v>10022</v>
      </c>
      <c r="VO93" s="2" t="n">
        <f aca="false">[1]501排序!M2</f>
        <v>257</v>
      </c>
      <c r="VP93" s="2" t="n">
        <f aca="false">[1]501排序!C181</f>
        <v>663</v>
      </c>
      <c r="VQ93" s="2" t="n">
        <f aca="false">[1]501排序!D181</f>
        <v>14</v>
      </c>
      <c r="VR93" s="2" t="n">
        <f aca="false">[1]501排序!E181</f>
        <v>7</v>
      </c>
      <c r="VS93" s="2" t="n">
        <f aca="false">[1]501排序!F181</f>
        <v>0</v>
      </c>
      <c r="VT93" s="2" t="n">
        <f aca="false">[1]501排序!G181</f>
        <v>154</v>
      </c>
      <c r="VU93" s="2" t="n">
        <f aca="false">[1]501排序!H181</f>
        <v>502</v>
      </c>
      <c r="VV93" s="2" t="n">
        <f aca="false">[1]501排序!I181</f>
        <v>1</v>
      </c>
      <c r="VW93" s="2" t="n">
        <f aca="false">[1]501排序!J181</f>
        <v>31</v>
      </c>
      <c r="VX93" s="2" t="n">
        <f aca="false">[1]501排序!K181</f>
        <v>0.3</v>
      </c>
      <c r="VY93" s="2" t="n">
        <f aca="false">[1]501排序!L181</f>
        <v>21157</v>
      </c>
      <c r="VZ93" s="2" t="n">
        <f aca="false">[1]501排序!M181</f>
        <v>988</v>
      </c>
      <c r="WA93" s="2" t="n">
        <f aca="false">[1]501排序!C119</f>
        <v>468</v>
      </c>
      <c r="WB93" s="2" t="n">
        <f aca="false">[1]501排序!D119</f>
        <v>190</v>
      </c>
      <c r="WC93" s="2" t="n">
        <f aca="false">[1]501排序!E119</f>
        <v>1</v>
      </c>
      <c r="WD93" s="2" t="n">
        <f aca="false">[1]501排序!F119</f>
        <v>1</v>
      </c>
      <c r="WE93" s="2" t="n">
        <f aca="false">[1]501排序!G119</f>
        <v>17</v>
      </c>
      <c r="WF93" s="2" t="n">
        <f aca="false">[1]501排序!H119</f>
        <v>450</v>
      </c>
      <c r="WG93" s="2" t="n">
        <f aca="false">[1]501排序!I119</f>
        <v>2</v>
      </c>
      <c r="WH93" s="2" t="n">
        <f aca="false">[1]501排序!J119</f>
        <v>866</v>
      </c>
      <c r="WI93" s="2" t="n">
        <f aca="false">[1]501排序!K119</f>
        <v>2</v>
      </c>
      <c r="WJ93" s="2" t="n">
        <f aca="false">[1]501排序!L119</f>
        <v>5296</v>
      </c>
      <c r="WK93" s="2" t="n">
        <f aca="false">[1]501排序!M119</f>
        <v>9798</v>
      </c>
      <c r="WL93" s="2" t="n">
        <f aca="false">[1]501排序!C137</f>
        <v>57</v>
      </c>
      <c r="WM93" s="2" t="n">
        <f aca="false">[1]501排序!D137</f>
        <v>0</v>
      </c>
      <c r="WN93" s="2" t="n">
        <f aca="false">[1]501排序!E137</f>
        <v>0</v>
      </c>
      <c r="WO93" s="2" t="n">
        <f aca="false">[1]501排序!F137</f>
        <v>0</v>
      </c>
      <c r="WP93" s="2" t="n">
        <f aca="false">[1]501排序!G137</f>
        <v>16</v>
      </c>
      <c r="WQ93" s="2" t="n">
        <f aca="false">[1]501排序!H137</f>
        <v>41</v>
      </c>
      <c r="WR93" s="2" t="n">
        <f aca="false">[1]501排序!I137</f>
        <v>0</v>
      </c>
      <c r="WS93" s="2" t="n">
        <f aca="false">[1]501排序!J137</f>
        <v>2</v>
      </c>
      <c r="WT93" s="2" t="n">
        <f aca="false">[1]501排序!K137</f>
        <v>0</v>
      </c>
      <c r="WU93" s="2" t="n">
        <f aca="false">[1]501排序!L137</f>
        <v>57189</v>
      </c>
      <c r="WV93" s="2" t="n">
        <f aca="false">[1]501排序!M137</f>
        <v>1963</v>
      </c>
      <c r="WW93" s="2" t="n">
        <f aca="false">[1]501排序!C24</f>
        <v>7</v>
      </c>
      <c r="WX93" s="2" t="n">
        <f aca="false">[1]501排序!D24</f>
        <v>0</v>
      </c>
      <c r="WY93" s="2" t="n">
        <f aca="false">[1]501排序!E24</f>
        <v>0</v>
      </c>
      <c r="WZ93" s="2" t="n">
        <f aca="false">[1]501排序!F24</f>
        <v>0</v>
      </c>
      <c r="XA93" s="2" t="n">
        <f aca="false">[1]501排序!G24</f>
        <v>5</v>
      </c>
      <c r="XB93" s="2" t="n">
        <f aca="false">[1]501排序!H24</f>
        <v>2</v>
      </c>
      <c r="XC93" s="2" t="n">
        <f aca="false">[1]501排序!I24</f>
        <v>0</v>
      </c>
      <c r="XD93" s="2" t="n">
        <f aca="false">[1]501排序!J24</f>
        <v>9</v>
      </c>
      <c r="XE93" s="2" t="n">
        <f aca="false">[1]501排序!K24</f>
        <v>0</v>
      </c>
      <c r="XF93" s="2" t="n">
        <f aca="false">[1]501排序!L24</f>
        <v>10045</v>
      </c>
      <c r="XG93" s="2" t="n">
        <f aca="false">[1]501排序!M24</f>
        <v>13018</v>
      </c>
      <c r="XH93" s="2" t="n">
        <f aca="false">[1]501排序!C104</f>
        <v>3402</v>
      </c>
      <c r="XI93" s="2" t="n">
        <f aca="false">[1]501排序!D104</f>
        <v>264</v>
      </c>
      <c r="XJ93" s="2" t="n">
        <f aca="false">[1]501排序!E104</f>
        <v>25</v>
      </c>
      <c r="XK93" s="2" t="n">
        <f aca="false">[1]501排序!F104</f>
        <v>0</v>
      </c>
      <c r="XL93" s="2" t="n">
        <f aca="false">[1]501排序!G104</f>
        <v>866</v>
      </c>
      <c r="XM93" s="2" t="n">
        <f aca="false">[1]501排序!H104</f>
        <v>2511</v>
      </c>
      <c r="XN93" s="2" t="n">
        <f aca="false">[1]501排序!I104</f>
        <v>41</v>
      </c>
      <c r="XO93" s="2" t="n">
        <f aca="false">[1]501排序!J104</f>
        <v>181</v>
      </c>
      <c r="XP93" s="2" t="n">
        <f aca="false">[1]501排序!K104</f>
        <v>1</v>
      </c>
      <c r="XQ93" s="2" t="n">
        <f aca="false">[1]501排序!L104</f>
        <v>249527</v>
      </c>
      <c r="XR93" s="2" t="n">
        <f aca="false">[1]501排序!M104</f>
        <v>13289</v>
      </c>
      <c r="XS93" s="2" t="n">
        <f aca="false">[1]501排序!C203</f>
        <v>2039</v>
      </c>
      <c r="XT93" s="2" t="n">
        <f aca="false">[1]501排序!D203</f>
        <v>37</v>
      </c>
      <c r="XU93" s="2" t="n">
        <f aca="false">[1]501排序!E203</f>
        <v>9</v>
      </c>
      <c r="XV93" s="2" t="n">
        <f aca="false">[1]501排序!F203</f>
        <v>0</v>
      </c>
      <c r="XW93" s="2" t="n">
        <f aca="false">[1]501排序!G203</f>
        <v>1133</v>
      </c>
      <c r="XX93" s="2" t="n">
        <f aca="false">[1]501排序!H203</f>
        <v>897</v>
      </c>
      <c r="XY93" s="2" t="n">
        <f aca="false">[1]501排序!I203</f>
        <v>8</v>
      </c>
      <c r="XZ93" s="2" t="n">
        <f aca="false">[1]501排序!J203</f>
        <v>61</v>
      </c>
      <c r="YA93" s="2" t="n">
        <f aca="false">[1]501排序!K203</f>
        <v>0.3</v>
      </c>
      <c r="YB93" s="2" t="n">
        <f aca="false">[1]501排序!L203</f>
        <v>242536</v>
      </c>
      <c r="YC93" s="2" t="n">
        <f aca="false">[1]501排序!M203</f>
        <v>7247</v>
      </c>
      <c r="YZ93" s="2" t="n">
        <f aca="false">[1]501排序!C107</f>
        <v>746</v>
      </c>
      <c r="ZA93" s="2" t="n">
        <f aca="false">[1]501排序!D107</f>
        <v>17</v>
      </c>
      <c r="ZB93" s="2" t="n">
        <f aca="false">[1]501排序!E107</f>
        <v>8</v>
      </c>
      <c r="ZC93" s="2" t="n">
        <f aca="false">[1]501排序!F107</f>
        <v>0</v>
      </c>
      <c r="ZD93" s="2" t="n">
        <f aca="false">[1]501排序!G107</f>
        <v>462</v>
      </c>
      <c r="ZE93" s="2" t="n">
        <f aca="false">[1]501排序!H107</f>
        <v>276</v>
      </c>
      <c r="ZF93" s="2" t="n">
        <f aca="false">[1]501排序!I107</f>
        <v>12</v>
      </c>
      <c r="ZG93" s="2" t="n">
        <f aca="false">[1]501排序!J107</f>
        <v>114</v>
      </c>
      <c r="ZH93" s="2" t="n">
        <f aca="false">[1]501排序!K107</f>
        <v>1</v>
      </c>
      <c r="ZI93" s="2" t="n">
        <f aca="false">[1]501排序!L107</f>
        <v>51472</v>
      </c>
      <c r="ZJ93" s="2" t="n">
        <f aca="false">[1]501排序!M107</f>
        <v>7889</v>
      </c>
      <c r="ZK93" s="2" t="n">
        <f aca="false">[1]501排序!C200</f>
        <v>10406</v>
      </c>
      <c r="ZL93" s="2" t="n">
        <f aca="false">[1]501排序!D200</f>
        <v>540</v>
      </c>
      <c r="ZM93" s="2" t="n">
        <f aca="false">[1]501排序!E200</f>
        <v>261</v>
      </c>
      <c r="ZN93" s="2" t="n">
        <f aca="false">[1]501排序!F200</f>
        <v>11</v>
      </c>
      <c r="ZO93" s="2" t="n">
        <f aca="false">[1]501排序!G200</f>
        <v>1238</v>
      </c>
      <c r="ZP93" s="2" t="n">
        <f aca="false">[1]501排序!H200</f>
        <v>8907</v>
      </c>
      <c r="ZQ93" s="2" t="n">
        <f aca="false">[1]501排序!I200</f>
        <v>138</v>
      </c>
      <c r="ZR93" s="2" t="n">
        <f aca="false">[1]501排序!J200</f>
        <v>238</v>
      </c>
      <c r="ZS93" s="2" t="n">
        <f aca="false">[1]501排序!K200</f>
        <v>6</v>
      </c>
      <c r="ZT93" s="2" t="n">
        <f aca="false">[1]501排序!L200</f>
        <v>111859</v>
      </c>
      <c r="ZU93" s="2" t="n">
        <f aca="false">[1]501排序!M200</f>
        <v>2558</v>
      </c>
      <c r="ZV93" s="2" t="n">
        <f aca="false">[1]501排序!C19</f>
        <v>14027</v>
      </c>
      <c r="ZW93" s="2" t="n">
        <f aca="false">[1]501排序!D19</f>
        <v>846</v>
      </c>
      <c r="ZX93" s="2" t="n">
        <f aca="false">[1]501排序!E19</f>
        <v>89</v>
      </c>
      <c r="ZY93" s="2" t="n">
        <f aca="false">[1]501排序!F19</f>
        <v>5</v>
      </c>
      <c r="ZZ93" s="2" t="n">
        <f aca="false">[1]501排序!G19</f>
        <v>2386</v>
      </c>
      <c r="AAA93" s="2" t="n">
        <f aca="false">[1]501排序!H19</f>
        <v>11552</v>
      </c>
      <c r="AAB93" s="2" t="n">
        <f aca="false">[1]501排序!I19</f>
        <v>92</v>
      </c>
      <c r="AAC93" s="2" t="n">
        <f aca="false">[1]501排序!J19</f>
        <v>1484</v>
      </c>
      <c r="AAD93" s="2" t="n">
        <f aca="false">[1]501排序!K19</f>
        <v>9</v>
      </c>
      <c r="AAE93" s="2" t="n">
        <f aca="false">[1]501排序!L19</f>
        <v>176625</v>
      </c>
      <c r="AAF93" s="2" t="n">
        <f aca="false">[1]501排序!M19</f>
        <v>18692</v>
      </c>
      <c r="AAG93" s="2" t="n">
        <f aca="false">[1]501排序!C76</f>
        <v>539</v>
      </c>
      <c r="AAH93" s="2" t="n">
        <f aca="false">[1]501排序!D76</f>
        <v>22</v>
      </c>
      <c r="AAI93" s="2" t="n">
        <f aca="false">[1]501排序!E76</f>
        <v>6</v>
      </c>
      <c r="AAJ93" s="2" t="n">
        <f aca="false">[1]501排序!F76</f>
        <v>0</v>
      </c>
      <c r="AAK93" s="2" t="n">
        <f aca="false">[1]501排序!G76</f>
        <v>184</v>
      </c>
      <c r="AAL93" s="2" t="n">
        <f aca="false">[1]501排序!H76</f>
        <v>349</v>
      </c>
      <c r="AAM93" s="2" t="n">
        <f aca="false">[1]501排序!I76</f>
        <v>6</v>
      </c>
      <c r="AAN93" s="2" t="n">
        <f aca="false">[1]501排序!J76</f>
        <v>135</v>
      </c>
      <c r="AAO93" s="2" t="n">
        <f aca="false">[1]501排序!K76</f>
        <v>2</v>
      </c>
      <c r="AAP93" s="2" t="n">
        <f aca="false">[1]501排序!L76</f>
        <v>14718</v>
      </c>
      <c r="AAQ93" s="2" t="n">
        <f aca="false">[1]501排序!M76</f>
        <v>3689</v>
      </c>
      <c r="AAR93" s="2" t="n">
        <f aca="false">[1]501排序!C14</f>
        <v>1804</v>
      </c>
      <c r="AAS93" s="2" t="n">
        <f aca="false">[1]501排序!D14</f>
        <v>38</v>
      </c>
      <c r="AAT93" s="2" t="n">
        <f aca="false">[1]501排序!E14</f>
        <v>24</v>
      </c>
      <c r="AAU93" s="2" t="n">
        <f aca="false">[1]501排序!F14</f>
        <v>1</v>
      </c>
      <c r="AAV93" s="2" t="n">
        <f aca="false">[1]501排序!G14</f>
        <v>1325</v>
      </c>
      <c r="AAW93" s="2" t="n">
        <f aca="false">[1]501排序!H14</f>
        <v>455</v>
      </c>
      <c r="AAX93" s="2" t="n">
        <f aca="false">[1]501排序!I14</f>
        <v>17</v>
      </c>
      <c r="AAY93" s="2" t="n">
        <f aca="false">[1]501排序!J14</f>
        <v>178</v>
      </c>
      <c r="AAZ93" s="2" t="n">
        <f aca="false">[1]501排序!K14</f>
        <v>2</v>
      </c>
      <c r="ABA93" s="2" t="n">
        <f aca="false">[1]501排序!L14</f>
        <v>143079</v>
      </c>
      <c r="ABB93" s="2" t="n">
        <f aca="false">[1]501排序!M14</f>
        <v>14112</v>
      </c>
      <c r="ABC93" s="2" t="n">
        <f aca="false">[1]501排序!C10</f>
        <v>2066</v>
      </c>
      <c r="ABD93" s="2" t="n">
        <f aca="false">[1]501排序!D10</f>
        <v>134</v>
      </c>
      <c r="ABE93" s="2" t="n">
        <f aca="false">[1]501排序!E10</f>
        <v>32</v>
      </c>
      <c r="ABF93" s="2" t="n">
        <f aca="false">[1]501排序!F10</f>
        <v>2</v>
      </c>
      <c r="ABG93" s="2" t="n">
        <f aca="false">[1]501排序!G10</f>
        <v>929</v>
      </c>
      <c r="ABH93" s="2" t="n">
        <f aca="false">[1]501排序!H10</f>
        <v>1105</v>
      </c>
      <c r="ABI93" s="2" t="n">
        <f aca="false">[1]501排序!I10</f>
        <v>10</v>
      </c>
      <c r="ABJ93" s="2" t="n">
        <f aca="false">[1]501排序!J10</f>
        <v>697</v>
      </c>
      <c r="ABK93" s="2" t="n">
        <f aca="false">[1]501排序!K10</f>
        <v>11</v>
      </c>
      <c r="ABL93" s="2" t="n">
        <f aca="false">[1]501排序!L10</f>
        <v>21125</v>
      </c>
      <c r="ABM93" s="2" t="n">
        <f aca="false">[1]501排序!M10</f>
        <v>7129</v>
      </c>
      <c r="ABN93" s="2" t="n">
        <f aca="false">[1]501排序!C127</f>
        <v>3897</v>
      </c>
      <c r="ABO93" s="2" t="n">
        <f aca="false">[1]501排序!D127</f>
        <v>126</v>
      </c>
      <c r="ABP93" s="2" t="n">
        <f aca="false">[1]501排序!E127</f>
        <v>116</v>
      </c>
      <c r="ABQ93" s="2" t="n">
        <f aca="false">[1]501排序!F127</f>
        <v>9</v>
      </c>
      <c r="ABR93" s="2" t="n">
        <f aca="false">[1]501排序!G127</f>
        <v>1182</v>
      </c>
      <c r="ABS93" s="2" t="n">
        <f aca="false">[1]501排序!H127</f>
        <v>2599</v>
      </c>
      <c r="ABT93" s="2" t="n">
        <f aca="false">[1]501排序!I127</f>
        <v>237</v>
      </c>
      <c r="ABU93" s="2" t="n">
        <f aca="false">[1]501排序!J127</f>
        <v>966</v>
      </c>
      <c r="ABV93" s="2" t="n">
        <f aca="false">[1]501排序!K127</f>
        <v>29</v>
      </c>
      <c r="ABW93" s="2" t="n">
        <f aca="false">[1]501排序!L127</f>
        <v>11763</v>
      </c>
      <c r="ABX93" s="2" t="n">
        <f aca="false">[1]501排序!M127</f>
        <v>2916</v>
      </c>
      <c r="ABY93" s="2" t="n">
        <f aca="false">[1]501排序!C114</f>
        <v>1385</v>
      </c>
      <c r="ABZ93" s="2" t="n">
        <f aca="false">[1]501排序!D114</f>
        <v>10</v>
      </c>
      <c r="ACA93" s="2" t="n">
        <f aca="false">[1]501排序!E114</f>
        <v>45</v>
      </c>
      <c r="ACB93" s="2" t="n">
        <f aca="false">[1]501排序!F114</f>
        <v>0</v>
      </c>
      <c r="ACC93" s="2" t="n">
        <f aca="false">[1]501排序!G114</f>
        <v>589</v>
      </c>
      <c r="ACD93" s="2" t="n">
        <f aca="false">[1]501排序!H114</f>
        <v>751</v>
      </c>
      <c r="ACE93" s="2" t="n">
        <f aca="false">[1]501排序!I114</f>
        <v>17</v>
      </c>
      <c r="ACF93" s="2" t="n">
        <f aca="false">[1]501排序!J114</f>
        <v>509</v>
      </c>
      <c r="ACG93" s="2" t="n">
        <f aca="false">[1]501排序!K114</f>
        <v>17</v>
      </c>
      <c r="ACH93" s="2" t="n">
        <f aca="false">[1]501排序!L114</f>
        <v>125555</v>
      </c>
      <c r="ACI93" s="2" t="n">
        <f aca="false">[1]501排序!M114</f>
        <v>46121</v>
      </c>
      <c r="ACJ93" s="2" t="n">
        <f aca="false">[1]501排序!C64</f>
        <v>1689</v>
      </c>
      <c r="ACK93" s="2" t="n">
        <f aca="false">[1]501排序!D64</f>
        <v>23</v>
      </c>
      <c r="ACL93" s="2" t="n">
        <f aca="false">[1]501排序!E64</f>
        <v>52</v>
      </c>
      <c r="ACM93" s="2" t="n">
        <f aca="false">[1]501排序!F64</f>
        <v>2</v>
      </c>
      <c r="ACN93" s="2" t="n">
        <f aca="false">[1]501排序!G64</f>
        <v>249</v>
      </c>
      <c r="ACO93" s="2" t="n">
        <f aca="false">[1]501排序!H64</f>
        <v>1388</v>
      </c>
      <c r="ACP93" s="2" t="n">
        <f aca="false">[1]501排序!I64</f>
        <v>9</v>
      </c>
      <c r="ACQ93" s="2" t="n">
        <f aca="false">[1]501排序!J64</f>
        <v>1273</v>
      </c>
      <c r="ACR93" s="2" t="n">
        <f aca="false">[1]501排序!K64</f>
        <v>39</v>
      </c>
      <c r="ACS93" s="2" t="n">
        <f aca="false">[1]501排序!L64</f>
        <v>52741</v>
      </c>
      <c r="ACT93" s="2" t="n">
        <f aca="false">[1]501排序!M64</f>
        <v>39758</v>
      </c>
      <c r="ACU93" s="2" t="n">
        <f aca="false">[1]501排序!C109</f>
        <v>858</v>
      </c>
      <c r="ACV93" s="2" t="n">
        <f aca="false">[1]501排序!D109</f>
        <v>9</v>
      </c>
      <c r="ACW93" s="2" t="n">
        <f aca="false">[1]501排序!E109</f>
        <v>15</v>
      </c>
      <c r="ACX93" s="2" t="n">
        <f aca="false">[1]501排序!F109</f>
        <v>0</v>
      </c>
      <c r="ACY93" s="2" t="n">
        <f aca="false">[1]501排序!G109</f>
        <v>348</v>
      </c>
      <c r="ACZ93" s="2" t="n">
        <f aca="false">[1]501排序!H109</f>
        <v>495</v>
      </c>
      <c r="ADA93" s="2" t="n">
        <f aca="false">[1]501排序!I109</f>
        <v>3</v>
      </c>
      <c r="ADB93" s="2" t="n">
        <f aca="false">[1]501排序!J109</f>
        <v>455</v>
      </c>
      <c r="ADC93" s="2" t="n">
        <f aca="false">[1]501排序!K109</f>
        <v>8</v>
      </c>
      <c r="ADD93" s="2" t="n">
        <f aca="false">[1]501排序!L109</f>
        <v>57886</v>
      </c>
      <c r="ADE93" s="2" t="n">
        <f aca="false">[1]501排序!M109</f>
        <v>30689</v>
      </c>
      <c r="ADF93" s="2" t="n">
        <f aca="false">[1]501排序!C52</f>
        <v>7642</v>
      </c>
      <c r="ADG93" s="2" t="n">
        <f aca="false">[1]501排序!D52</f>
        <v>79</v>
      </c>
      <c r="ADH93" s="2" t="n">
        <f aca="false">[1]501排序!E52</f>
        <v>235</v>
      </c>
      <c r="ADI93" s="2" t="n">
        <f aca="false">[1]501排序!F52</f>
        <v>8</v>
      </c>
      <c r="ADJ93" s="2" t="n">
        <f aca="false">[1]501排序!G52</f>
        <v>3281</v>
      </c>
      <c r="ADK93" s="2" t="n">
        <f aca="false">[1]501排序!H52</f>
        <v>4126</v>
      </c>
      <c r="ADL93" s="2" t="n">
        <f aca="false">[1]501排序!I52</f>
        <v>68</v>
      </c>
      <c r="ADM93" s="2" t="n">
        <f aca="false">[1]501排序!J52</f>
        <v>714</v>
      </c>
      <c r="ADN93" s="2" t="n">
        <f aca="false">[1]501排序!K52</f>
        <v>22</v>
      </c>
      <c r="ADO93" s="2" t="n">
        <f aca="false">[1]501排序!L52</f>
        <v>242088</v>
      </c>
      <c r="ADP93" s="2" t="n">
        <f aca="false">[1]501排序!M52</f>
        <v>22606</v>
      </c>
      <c r="ADQ93" s="2" t="n">
        <f aca="false">[1]501排序!C175</f>
        <v>1396</v>
      </c>
      <c r="ADR93" s="2" t="n">
        <f aca="false">[1]501排序!D175</f>
        <v>5</v>
      </c>
      <c r="ADS93" s="2" t="n">
        <f aca="false">[1]501排序!E175</f>
        <v>23</v>
      </c>
      <c r="ADT93" s="2" t="n">
        <f aca="false">[1]501排序!F175</f>
        <v>1</v>
      </c>
      <c r="ADU93" s="2" t="n">
        <f aca="false">[1]501排序!G175</f>
        <v>524</v>
      </c>
      <c r="ADV93" s="2" t="n">
        <f aca="false">[1]501排序!H175</f>
        <v>849</v>
      </c>
      <c r="ADW93" s="2" t="n">
        <f aca="false">[1]501排序!I175</f>
        <v>8</v>
      </c>
      <c r="ADX93" s="2" t="n">
        <f aca="false">[1]501排序!J175</f>
        <v>256</v>
      </c>
      <c r="ADY93" s="2" t="n">
        <f aca="false">[1]501排序!K175</f>
        <v>4</v>
      </c>
      <c r="ADZ93" s="2" t="n">
        <f aca="false">[1]501排序!L175</f>
        <v>85922</v>
      </c>
      <c r="AEA93" s="2" t="n">
        <f aca="false">[1]501排序!M175</f>
        <v>15738</v>
      </c>
      <c r="AEB93" s="2" t="n">
        <f aca="false">[1]501排序!C90</f>
        <v>2775</v>
      </c>
      <c r="AEC93" s="2" t="n">
        <f aca="false">[1]501排序!D90</f>
        <v>48</v>
      </c>
      <c r="AED93" s="2" t="n">
        <f aca="false">[1]501排序!E90</f>
        <v>312</v>
      </c>
      <c r="AEE93" s="2" t="n">
        <f aca="false">[1]501排序!F90</f>
        <v>12</v>
      </c>
      <c r="AEF93" s="2" t="n">
        <f aca="false">[1]501排序!G90</f>
        <v>581</v>
      </c>
      <c r="AEG93" s="2" t="n">
        <f aca="false">[1]501排序!H90</f>
        <v>1882</v>
      </c>
      <c r="AEH93" s="2" t="n">
        <f aca="false">[1]501排序!I90</f>
        <v>54</v>
      </c>
      <c r="AEI93" s="2" t="n">
        <f aca="false">[1]501排序!J90</f>
        <v>287</v>
      </c>
      <c r="AEJ93" s="2" t="n">
        <f aca="false">[1]501排序!K90</f>
        <v>32</v>
      </c>
      <c r="AEK93" s="2" t="n">
        <f aca="false">[1]501排序!L90</f>
        <v>72951</v>
      </c>
      <c r="AEL93" s="2" t="n">
        <f aca="false">[1]501排序!M90</f>
        <v>7552</v>
      </c>
      <c r="AEM93" s="2" t="n">
        <f aca="false">[1]501排序!C176</f>
        <v>1429</v>
      </c>
      <c r="AEN93" s="2" t="n">
        <f aca="false">[1]501排序!D176</f>
        <v>11</v>
      </c>
      <c r="AEO93" s="2" t="n">
        <f aca="false">[1]501排序!E176</f>
        <v>91</v>
      </c>
      <c r="AEP93" s="2" t="n">
        <f aca="false">[1]501排序!F176</f>
        <v>2</v>
      </c>
      <c r="AEQ93" s="2" t="n">
        <f aca="false">[1]501排序!G176</f>
        <v>233</v>
      </c>
      <c r="AER93" s="2" t="n">
        <f aca="false">[1]501排序!H176</f>
        <v>1105</v>
      </c>
      <c r="AES93" s="2" t="n">
        <f aca="false">[1]501排序!I176</f>
        <v>22</v>
      </c>
      <c r="AET93" s="2" t="n">
        <f aca="false">[1]501排序!J176</f>
        <v>687</v>
      </c>
      <c r="AEU93" s="2" t="n">
        <f aca="false">[1]501排序!K176</f>
        <v>44</v>
      </c>
      <c r="AEV93" s="2" t="n">
        <f aca="false">[1]501排序!L176</f>
        <v>52948</v>
      </c>
      <c r="AEW93" s="2" t="n">
        <f aca="false">[1]501排序!M176</f>
        <v>25469</v>
      </c>
      <c r="AEX93" s="2" t="n">
        <f aca="false">[1]501排序!C48</f>
        <v>2076</v>
      </c>
      <c r="AEY93" s="2" t="n">
        <f aca="false">[1]501排序!D48</f>
        <v>14</v>
      </c>
      <c r="AEZ93" s="2" t="n">
        <f aca="false">[1]501排序!E48</f>
        <v>69</v>
      </c>
      <c r="AFA93" s="2" t="n">
        <f aca="false">[1]501排序!F48</f>
        <v>2</v>
      </c>
      <c r="AFB93" s="2" t="n">
        <f aca="false">[1]501排序!G48</f>
        <v>1348</v>
      </c>
      <c r="AFC93" s="2" t="n">
        <f aca="false">[1]501排序!H48</f>
        <v>659</v>
      </c>
      <c r="AFD93" s="2" t="n">
        <f aca="false">[1]501排序!I48</f>
        <v>20</v>
      </c>
      <c r="AFE93" s="2" t="n">
        <f aca="false">[1]501排序!J48</f>
        <v>506</v>
      </c>
      <c r="AFF93" s="2" t="n">
        <f aca="false">[1]501排序!K48</f>
        <v>17</v>
      </c>
      <c r="AFG93" s="2" t="n">
        <f aca="false">[1]501排序!L48</f>
        <v>36221</v>
      </c>
      <c r="AFH93" s="2" t="n">
        <f aca="false">[1]501排序!M48</f>
        <v>8823</v>
      </c>
      <c r="AFI93" s="2" t="n">
        <f aca="false">[1]501排序!C26</f>
        <v>1757</v>
      </c>
      <c r="AFJ93" s="2" t="n">
        <f aca="false">[1]501排序!D26</f>
        <v>80</v>
      </c>
      <c r="AFK93" s="2" t="n">
        <f aca="false">[1]501排序!E26</f>
        <v>69</v>
      </c>
      <c r="AFL93" s="2" t="n">
        <f aca="false">[1]501排序!F26</f>
        <v>4</v>
      </c>
      <c r="AFM93" s="2" t="n">
        <f aca="false">[1]501排序!G26</f>
        <v>727</v>
      </c>
      <c r="AFN93" s="2" t="n">
        <f aca="false">[1]501排序!H26</f>
        <v>961</v>
      </c>
      <c r="AFO93" s="2" t="n">
        <f aca="false">[1]501排序!I26</f>
        <v>4</v>
      </c>
      <c r="AFP93" s="2" t="n">
        <f aca="false">[1]501排序!J26</f>
        <v>536</v>
      </c>
      <c r="AFQ93" s="2" t="n">
        <f aca="false">[1]501排序!K26</f>
        <v>21</v>
      </c>
      <c r="AFR93" s="2" t="n">
        <f aca="false">[1]501排序!L26</f>
        <v>30793</v>
      </c>
      <c r="AFS93" s="2" t="n">
        <f aca="false">[1]501排序!M26</f>
        <v>9386</v>
      </c>
      <c r="AFT93" s="2" t="n">
        <f aca="false">[1]501排序!C130</f>
        <v>322</v>
      </c>
      <c r="AFU93" s="2" t="n">
        <f aca="false">[1]501排序!D130</f>
        <v>0</v>
      </c>
      <c r="AFV93" s="2" t="n">
        <f aca="false">[1]501排序!E130</f>
        <v>7</v>
      </c>
      <c r="AFW93" s="2" t="n">
        <f aca="false">[1]501排序!F130</f>
        <v>0</v>
      </c>
      <c r="AFX93" s="2" t="n">
        <f aca="false">[1]501排序!G130</f>
        <v>214</v>
      </c>
      <c r="AFY93" s="2" t="n">
        <f aca="false">[1]501排序!H130</f>
        <v>101</v>
      </c>
      <c r="AFZ93" s="2" t="n">
        <f aca="false">[1]501排序!I130</f>
        <v>2</v>
      </c>
      <c r="AGA93" s="2" t="n">
        <f aca="false">[1]501排序!J130</f>
        <v>513</v>
      </c>
      <c r="AGB93" s="2" t="n">
        <f aca="false">[1]501排序!K130</f>
        <v>11</v>
      </c>
      <c r="AGC93" s="2" t="n">
        <f aca="false">[1]501排序!L130</f>
        <v>6864</v>
      </c>
      <c r="AGD93" s="2" t="n">
        <f aca="false">[1]501排序!M130</f>
        <v>10929</v>
      </c>
      <c r="AGE93" s="2" t="n">
        <f aca="false">[1]501排序!C170</f>
        <v>9009</v>
      </c>
      <c r="AGF93" s="2" t="n">
        <f aca="false">[1]501排序!D170</f>
        <v>285</v>
      </c>
      <c r="AGG93" s="2" t="n">
        <f aca="false">[1]501排序!E170</f>
        <v>179</v>
      </c>
      <c r="AGH93" s="2" t="n">
        <f aca="false">[1]501排序!F170</f>
        <v>6</v>
      </c>
      <c r="AGI93" s="2" t="n">
        <f aca="false">[1]501排序!G170</f>
        <v>1343</v>
      </c>
      <c r="AGJ93" s="2" t="n">
        <f aca="false">[1]501排序!H170</f>
        <v>7487</v>
      </c>
      <c r="AGK93" s="2" t="n">
        <f aca="false">[1]501排序!I170</f>
        <v>71</v>
      </c>
      <c r="AGL93" s="2" t="n">
        <f aca="false">[1]501排序!J170</f>
        <v>1031</v>
      </c>
      <c r="AGM93" s="2" t="n">
        <f aca="false">[1]501排序!K170</f>
        <v>20</v>
      </c>
      <c r="AGN93" s="2" t="n">
        <f aca="false">[1]501排序!L170</f>
        <v>85645</v>
      </c>
      <c r="AGO93" s="2" t="n">
        <f aca="false">[1]501排序!M170</f>
        <v>9802</v>
      </c>
      <c r="AGP93" s="2" t="n">
        <f aca="false">[1]501排序!C158</f>
        <v>12240</v>
      </c>
      <c r="AGQ93" s="2" t="n">
        <f aca="false">[1]501排序!D158</f>
        <v>262</v>
      </c>
      <c r="AGR93" s="2" t="n">
        <f aca="false">[1]501排序!E158</f>
        <v>717</v>
      </c>
      <c r="AGS93" s="2" t="n">
        <f aca="false">[1]501排序!F158</f>
        <v>29</v>
      </c>
      <c r="AGT93" s="2" t="n">
        <f aca="false">[1]501排序!G158</f>
        <v>4017</v>
      </c>
      <c r="AGU93" s="2" t="n">
        <f aca="false">[1]501排序!H158</f>
        <v>7506</v>
      </c>
      <c r="AGV93" s="2" t="n">
        <f aca="false">[1]501排序!I158</f>
        <v>221</v>
      </c>
      <c r="AGW93" s="2" t="n">
        <f aca="false">[1]501排序!J158</f>
        <v>636</v>
      </c>
      <c r="AGX93" s="2" t="n">
        <f aca="false">[1]501排序!K158</f>
        <v>37</v>
      </c>
      <c r="AGY93" s="2" t="n">
        <f aca="false">[1]501排序!L158</f>
        <v>175374</v>
      </c>
      <c r="AGZ93" s="2" t="n">
        <f aca="false">[1]501排序!M158</f>
        <v>9116</v>
      </c>
      <c r="AHA93" s="2" t="n">
        <f aca="false">[1]501排序!C31</f>
        <v>1506</v>
      </c>
      <c r="AHB93" s="2" t="n">
        <f aca="false">[1]501排序!D31</f>
        <v>59</v>
      </c>
      <c r="AHC93" s="2" t="n">
        <f aca="false">[1]501排序!E31</f>
        <v>66</v>
      </c>
      <c r="AHD93" s="2" t="n">
        <f aca="false">[1]501排序!F31</f>
        <v>2</v>
      </c>
      <c r="AHE93" s="2" t="n">
        <f aca="false">[1]501排序!G31</f>
        <v>266</v>
      </c>
      <c r="AHF93" s="2" t="n">
        <f aca="false">[1]501排序!H31</f>
        <v>1174</v>
      </c>
      <c r="AHG93" s="2" t="n">
        <f aca="false">[1]501排序!I31</f>
        <v>40</v>
      </c>
      <c r="AHH93" s="2" t="n">
        <f aca="false">[1]501排序!J31</f>
        <v>217</v>
      </c>
      <c r="AHI93" s="2" t="n">
        <f aca="false">[1]501排序!K31</f>
        <v>9</v>
      </c>
      <c r="AHJ93" s="2" t="n">
        <f aca="false">[1]501排序!L31</f>
        <v>45208</v>
      </c>
      <c r="AHK93" s="2" t="n">
        <f aca="false">[1]501排序!M31</f>
        <v>6506</v>
      </c>
      <c r="AHL93" s="2" t="n">
        <f aca="false">[1]501排序!C144</f>
        <v>1465</v>
      </c>
      <c r="AHM93" s="2" t="n">
        <f aca="false">[1]501排序!D144</f>
        <v>23</v>
      </c>
      <c r="AHN93" s="2" t="n">
        <f aca="false">[1]501排序!E144</f>
        <v>77</v>
      </c>
      <c r="AHO93" s="2" t="n">
        <f aca="false">[1]501排序!F144</f>
        <v>4</v>
      </c>
      <c r="AHP93" s="2" t="n">
        <f aca="false">[1]501排序!G144</f>
        <v>738</v>
      </c>
      <c r="AHQ93" s="2" t="n">
        <f aca="false">[1]501排序!H144</f>
        <v>650</v>
      </c>
      <c r="AHR93" s="2" t="n">
        <f aca="false">[1]501排序!I144</f>
        <v>13</v>
      </c>
      <c r="AHS93" s="2" t="n">
        <f aca="false">[1]501排序!J144</f>
        <v>703</v>
      </c>
      <c r="AHT93" s="2" t="n">
        <f aca="false">[1]501排序!K144</f>
        <v>37</v>
      </c>
      <c r="AHU93" s="2" t="n">
        <f aca="false">[1]501排序!L144</f>
        <v>16050</v>
      </c>
      <c r="AHV93" s="2" t="n">
        <f aca="false">[1]501排序!M144</f>
        <v>7704</v>
      </c>
      <c r="AHW93" s="2" t="n">
        <f aca="false">[1]501排序!C3</f>
        <v>773</v>
      </c>
      <c r="AHX93" s="2" t="n">
        <f aca="false">[1]501排序!D3</f>
        <v>7</v>
      </c>
      <c r="AHY93" s="2" t="n">
        <f aca="false">[1]501排序!E3</f>
        <v>31</v>
      </c>
      <c r="AHZ93" s="2" t="n">
        <f aca="false">[1]501排序!F3</f>
        <v>1</v>
      </c>
      <c r="AIA93" s="2" t="n">
        <f aca="false">[1]501排序!G3</f>
        <v>470</v>
      </c>
      <c r="AIB93" s="2" t="n">
        <f aca="false">[1]501排序!H3</f>
        <v>272</v>
      </c>
      <c r="AIC93" s="2" t="n">
        <f aca="false">[1]501排序!I3</f>
        <v>4</v>
      </c>
      <c r="AID93" s="2" t="n">
        <f aca="false">[1]501排序!J3</f>
        <v>269</v>
      </c>
      <c r="AIE93" s="2" t="n">
        <f aca="false">[1]501排序!K3</f>
        <v>11</v>
      </c>
      <c r="AIF93" s="2" t="n">
        <f aca="false">[1]501排序!L3</f>
        <v>8253</v>
      </c>
      <c r="AIG93" s="2" t="n">
        <f aca="false">[1]501排序!M3</f>
        <v>2868</v>
      </c>
      <c r="AIH93" s="2" t="n">
        <f aca="false">[1]501排序!C37</f>
        <v>53021</v>
      </c>
      <c r="AII93" s="2" t="n">
        <f aca="false">[1]501排序!D44</f>
        <v>4</v>
      </c>
      <c r="AIJ93" s="2" t="n">
        <f aca="false">[1]501排序!E44</f>
        <v>4643</v>
      </c>
      <c r="AIK93" s="2" t="n">
        <f aca="false">[1]501排序!F44</f>
        <v>0</v>
      </c>
      <c r="AIL93" s="2" t="n">
        <f aca="false">[1]501排序!G44</f>
        <v>78813</v>
      </c>
      <c r="AIM93" s="2" t="n">
        <f aca="false">[1]501排序!H44</f>
        <v>918</v>
      </c>
      <c r="AIN93" s="2" t="n">
        <f aca="false">[1]501排序!I44</f>
        <v>46</v>
      </c>
      <c r="AIO93" s="2" t="n">
        <f aca="false">[1]501排序!J44</f>
        <v>58</v>
      </c>
      <c r="AIP93" s="2" t="n">
        <f aca="false">[1]501排序!K44</f>
        <v>3</v>
      </c>
      <c r="AIQ93" s="2" t="n">
        <f aca="false">[1]501排序!L44</f>
        <v>0</v>
      </c>
      <c r="AIR93" s="2" t="n">
        <f aca="false">[1]501排序!M44</f>
        <v>0</v>
      </c>
      <c r="AIS93" s="2" t="n">
        <f aca="false">[1]501排序!C28</f>
        <v>85380</v>
      </c>
      <c r="AIT93" s="2" t="n">
        <f aca="false">[1]501排序!D28</f>
        <v>7218</v>
      </c>
      <c r="AIU93" s="2" t="n">
        <f aca="false">[1]501排序!E28</f>
        <v>5901</v>
      </c>
      <c r="AIV93" s="2" t="n">
        <f aca="false">[1]501排序!F28</f>
        <v>435</v>
      </c>
      <c r="AIW93" s="2" t="n">
        <f aca="false">[1]501排序!G28</f>
        <v>35935</v>
      </c>
      <c r="AIX93" s="2" t="n">
        <f aca="false">[1]501排序!H28</f>
        <v>43544</v>
      </c>
      <c r="AIY93" s="2" t="n">
        <f aca="false">[1]501排序!I28</f>
        <v>8318</v>
      </c>
      <c r="AIZ93" s="2" t="n">
        <f aca="false">[1]501排序!J28</f>
        <v>402</v>
      </c>
      <c r="AJA93" s="2" t="n">
        <f aca="false">[1]501排序!K28</f>
        <v>28</v>
      </c>
      <c r="AJB93" s="2" t="n">
        <f aca="false">[1]501排序!L28</f>
        <v>339552</v>
      </c>
      <c r="AJC93" s="2" t="n">
        <f aca="false">[1]501排序!M28</f>
        <v>1597</v>
      </c>
      <c r="AJD93" s="2" t="n">
        <f aca="false">[1]501排序!C155</f>
        <v>25045</v>
      </c>
      <c r="AJE93" s="2" t="n">
        <f aca="false">[1]501排序!D155</f>
        <v>540</v>
      </c>
      <c r="AJF93" s="2" t="n">
        <f aca="false">[1]501排序!E155</f>
        <v>989</v>
      </c>
      <c r="AJG93" s="2" t="n">
        <f aca="false">[1]501排序!F155</f>
        <v>16</v>
      </c>
      <c r="AJH93" s="2" t="n">
        <f aca="false">[1]501排序!G155</f>
        <v>1519</v>
      </c>
      <c r="AJI93" s="2" t="n">
        <f aca="false">[1]501排序!H155</f>
        <v>22537</v>
      </c>
      <c r="AJJ93" s="2" t="n">
        <f aca="false">[1]501排序!I155</f>
        <v>172</v>
      </c>
      <c r="AJK93" s="2" t="n">
        <f aca="false">[1]501排序!J155</f>
        <v>2456</v>
      </c>
      <c r="AJL93" s="2" t="n">
        <f aca="false">[1]501排序!K155</f>
        <v>97</v>
      </c>
      <c r="AJM93" s="2" t="n">
        <f aca="false">[1]501排序!L155</f>
        <v>395771</v>
      </c>
      <c r="AJN93" s="2" t="n">
        <f aca="false">[1]501排序!M155</f>
        <v>38814</v>
      </c>
      <c r="AJO93" s="2" t="n">
        <f aca="false">[1]501排序!C12</f>
        <v>6753</v>
      </c>
      <c r="AJP93" s="2" t="n">
        <f aca="false">[1]501排序!D12</f>
        <v>7</v>
      </c>
      <c r="AJQ93" s="2" t="n">
        <f aca="false">[1]501排序!E12</f>
        <v>91</v>
      </c>
      <c r="AJR93" s="2" t="n">
        <f aca="false">[1]501排序!F12</f>
        <v>2</v>
      </c>
      <c r="AJS93" s="2" t="n">
        <f aca="false">[1]501排序!G12</f>
        <v>5715</v>
      </c>
      <c r="AJT93" s="2" t="n">
        <f aca="false">[1]501排序!H12</f>
        <v>947</v>
      </c>
      <c r="AJU93" s="2" t="n">
        <f aca="false">[1]501排序!I12</f>
        <v>34</v>
      </c>
      <c r="AJV93" s="2" t="n">
        <f aca="false">[1]501排序!J12</f>
        <v>265</v>
      </c>
      <c r="AJW93" s="2" t="n">
        <f aca="false">[1]501排序!K12</f>
        <v>4</v>
      </c>
      <c r="AJX93" s="2" t="n">
        <f aca="false">[1]501排序!L12</f>
        <v>563641</v>
      </c>
      <c r="AJY93" s="2" t="n">
        <f aca="false">[1]501排序!M12</f>
        <v>22104</v>
      </c>
      <c r="AJZ93" s="2" t="n">
        <f aca="false">[1]501排序!C96</f>
        <v>20612</v>
      </c>
      <c r="AKA93" s="2" t="n">
        <f aca="false">[1]501排序!D96</f>
        <v>359</v>
      </c>
      <c r="AKB93" s="2" t="n">
        <f aca="false">[1]501排序!E96</f>
        <v>1232</v>
      </c>
      <c r="AKC93" s="2" t="n">
        <f aca="false">[1]501排序!F96</f>
        <v>42</v>
      </c>
      <c r="AKD93" s="2" t="n">
        <f aca="false">[1]501排序!G96</f>
        <v>13386</v>
      </c>
      <c r="AKE93" s="2" t="n">
        <f aca="false">[1]501排序!H96</f>
        <v>5994</v>
      </c>
      <c r="AKF93" s="2" t="n">
        <f aca="false">[1]501排序!I96</f>
        <v>123</v>
      </c>
      <c r="AKG93" s="2" t="n">
        <f aca="false">[1]501排序!J96</f>
        <v>4174</v>
      </c>
      <c r="AKH93" s="2" t="n">
        <f aca="false">[1]501排序!K96</f>
        <v>250</v>
      </c>
      <c r="AKI93" s="2" t="n">
        <f aca="false">[1]501排序!L96</f>
        <v>153954</v>
      </c>
      <c r="AKJ93" s="2" t="n">
        <f aca="false">[1]501排序!M96</f>
        <v>31179</v>
      </c>
      <c r="AKK93" s="2" t="n">
        <f aca="false">[1]501排序!C59</f>
        <v>24934</v>
      </c>
      <c r="AKL93" s="2" t="n">
        <f aca="false">[1]501排序!D59</f>
        <v>676</v>
      </c>
      <c r="AKM93" s="2" t="n">
        <f aca="false">[1]501排序!E59</f>
        <v>900</v>
      </c>
      <c r="AKN93" s="2" t="n">
        <f aca="false">[1]501排序!F59</f>
        <v>29</v>
      </c>
      <c r="AKO93" s="2" t="n">
        <f aca="false">[1]501排序!G59</f>
        <v>1558</v>
      </c>
      <c r="AKP93" s="2" t="n">
        <f aca="false">[1]501排序!H59</f>
        <v>22476</v>
      </c>
      <c r="AKQ93" s="2" t="n">
        <f aca="false">[1]501排序!I59</f>
        <v>146</v>
      </c>
      <c r="AKR93" s="2" t="n">
        <f aca="false">[1]501排序!J59</f>
        <v>1413</v>
      </c>
      <c r="AKS93" s="2" t="n">
        <f aca="false">[1]501排序!K59</f>
        <v>51</v>
      </c>
      <c r="AKT93" s="2" t="n">
        <f aca="false">[1]501排序!L59</f>
        <v>69054</v>
      </c>
      <c r="AKU93" s="2" t="n">
        <f aca="false">[1]501排序!M59</f>
        <v>3914</v>
      </c>
      <c r="AKV93" s="2" t="n">
        <f aca="false">[1]501排序!C115</f>
        <v>3784</v>
      </c>
      <c r="AKW93" s="2" t="n">
        <f aca="false">[1]501排序!D115</f>
        <v>15</v>
      </c>
      <c r="AKX93" s="2" t="n">
        <f aca="false">[1]501排序!E115</f>
        <v>90</v>
      </c>
      <c r="AKY93" s="2" t="n">
        <f aca="false">[1]501排序!F115</f>
        <v>1</v>
      </c>
      <c r="AKZ93" s="2" t="n">
        <f aca="false">[1]501排序!G115</f>
        <v>3213</v>
      </c>
      <c r="ALA93" s="2" t="n">
        <f aca="false">[1]501排序!H115</f>
        <v>481</v>
      </c>
      <c r="ALB93" s="2" t="n">
        <f aca="false">[1]501排序!I115</f>
        <v>23</v>
      </c>
      <c r="ALC93" s="2" t="n">
        <f aca="false">[1]501排序!J115</f>
        <v>6045</v>
      </c>
      <c r="ALD93" s="2" t="n">
        <f aca="false">[1]501排序!K115</f>
        <v>144</v>
      </c>
      <c r="ALE93" s="2" t="n">
        <f aca="false">[1]501排序!L115</f>
        <v>42643</v>
      </c>
      <c r="ALF93" s="2" t="n">
        <f aca="false">[1]501排序!M115</f>
        <v>68122</v>
      </c>
      <c r="ALG93" s="2" t="n">
        <f aca="false">[1]501排序!C126</f>
        <v>17799</v>
      </c>
      <c r="ALH93" s="2" t="n">
        <f aca="false">[1]501排序!D126</f>
        <v>1047</v>
      </c>
      <c r="ALI93" s="2" t="n">
        <f aca="false">[1]501排序!E126</f>
        <v>1732</v>
      </c>
      <c r="ALJ93" s="2" t="n">
        <f aca="false">[1]501排序!F126</f>
        <v>163</v>
      </c>
      <c r="ALK93" s="2" t="n">
        <f aca="false">[1]501排序!G126</f>
        <v>11423</v>
      </c>
      <c r="ALL93" s="2" t="n">
        <f aca="false">[1]501排序!H126</f>
        <v>4644</v>
      </c>
      <c r="ALM93" s="2" t="n">
        <f aca="false">[1]501排序!I126</f>
        <v>378</v>
      </c>
      <c r="ALN93" s="2" t="n">
        <f aca="false">[1]501排序!J126</f>
        <v>138</v>
      </c>
      <c r="ALO93" s="2" t="n">
        <f aca="false">[1]501排序!K126</f>
        <v>13</v>
      </c>
      <c r="ALP93" s="2" t="n">
        <f aca="false">[1]501排序!L126</f>
        <v>81912</v>
      </c>
      <c r="ALQ93" s="2" t="n">
        <f aca="false">[1]501排序!M126</f>
        <v>635</v>
      </c>
      <c r="ALR93" s="2" t="n">
        <f aca="false">[1]501排序!C70</f>
        <v>4995</v>
      </c>
      <c r="ALS93" s="2" t="n">
        <f aca="false">[1]501排序!D70</f>
        <v>89</v>
      </c>
      <c r="ALT93" s="2" t="n">
        <f aca="false">[1]501排序!E70</f>
        <v>211</v>
      </c>
      <c r="ALU93" s="2" t="n">
        <f aca="false">[1]501排序!F70</f>
        <v>5</v>
      </c>
      <c r="ALV93" s="2" t="n">
        <f aca="false">[1]501排序!G70</f>
        <v>3000</v>
      </c>
      <c r="ALW93" s="2" t="n">
        <f aca="false">[1]501排序!H70</f>
        <v>1784</v>
      </c>
      <c r="ALX93" s="2" t="n">
        <f aca="false">[1]501排序!I70</f>
        <v>48</v>
      </c>
      <c r="ALY93" s="2" t="n">
        <f aca="false">[1]501排序!J70</f>
        <v>902</v>
      </c>
      <c r="ALZ93" s="2" t="n">
        <f aca="false">[1]501排序!K70</f>
        <v>38</v>
      </c>
      <c r="AMA93" s="2" t="n">
        <f aca="false">[1]501排序!L70</f>
        <v>93900</v>
      </c>
      <c r="AMB93" s="2" t="n">
        <f aca="false">[1]501排序!M70</f>
        <v>16947</v>
      </c>
      <c r="AMC93" s="2" t="n">
        <f aca="false">[1]501排序!C149</f>
        <v>6378</v>
      </c>
      <c r="AMD93" s="2" t="n">
        <f aca="false">[1]501排序!D149</f>
        <v>178</v>
      </c>
      <c r="AME93" s="2" t="n">
        <f aca="false">[1]501排序!E149</f>
        <v>178</v>
      </c>
      <c r="AMF93" s="2" t="n">
        <f aca="false">[1]501排序!F149</f>
        <v>2</v>
      </c>
      <c r="AMG93" s="2" t="n">
        <f aca="false">[1]501排序!G149</f>
        <v>527</v>
      </c>
      <c r="AMH93" s="2" t="n">
        <f aca="false">[1]501排序!H149</f>
        <v>5673</v>
      </c>
      <c r="AMI93" s="2" t="n">
        <f aca="false">[1]501排序!I149</f>
        <v>92</v>
      </c>
      <c r="AMJ93" s="2" t="n">
        <f aca="false">[1]501排序!J149</f>
        <v>1478</v>
      </c>
    </row>
    <row r="94" customFormat="false" ht="15.25" hidden="false" customHeight="false" outlineLevel="0" collapsed="false">
      <c r="A94" s="82" t="n">
        <v>43953</v>
      </c>
      <c r="B94" s="7" t="n">
        <f aca="false">[2]502排序!C1</f>
        <v>3391342</v>
      </c>
      <c r="C94" s="6" t="n">
        <f aca="false">(B94-B93)</f>
        <v>91116</v>
      </c>
      <c r="D94" s="7" t="n">
        <f aca="false">[2]502排序!E1</f>
        <v>239110</v>
      </c>
      <c r="E94" s="6" t="n">
        <f aca="false">(D94-D93)</f>
        <v>5469</v>
      </c>
      <c r="F94" s="7"/>
      <c r="G94" s="7"/>
      <c r="H94" s="7"/>
      <c r="J94" s="2" t="n">
        <f aca="false">[2]502排序!C1-[2]502排序!C44</f>
        <v>3306954</v>
      </c>
      <c r="K94" s="71" t="n">
        <f aca="false">J94-J93</f>
        <v>91102</v>
      </c>
      <c r="L94" s="2" t="n">
        <f aca="false">[2]502排序!E1-[2]502排序!E44</f>
        <v>234467</v>
      </c>
      <c r="M94" s="71" t="n">
        <f aca="false">L94-L93</f>
        <v>5469</v>
      </c>
      <c r="N94" s="123" t="n">
        <f aca="false">[2]502排序!C161</f>
        <v>10774</v>
      </c>
      <c r="O94" s="123" t="n">
        <f aca="false">[2]502排序!D161</f>
        <v>9</v>
      </c>
      <c r="P94" s="123" t="n">
        <f aca="false">[2]502排序!E161</f>
        <v>248</v>
      </c>
      <c r="Q94" s="123" t="n">
        <f aca="false">[2]502排序!F161</f>
        <v>1</v>
      </c>
      <c r="R94" s="123" t="n">
        <f aca="false">[2]502排序!G161</f>
        <v>9072</v>
      </c>
      <c r="S94" s="123" t="n">
        <f aca="false">[2]502排序!H161</f>
        <v>1454</v>
      </c>
      <c r="T94" s="123" t="n">
        <f aca="false">[2]502排序!I161</f>
        <v>55</v>
      </c>
      <c r="U94" s="123" t="n">
        <f aca="false">[2]502排序!J161</f>
        <v>210</v>
      </c>
      <c r="V94" s="123" t="n">
        <f aca="false">[2]502排序!K161</f>
        <v>5</v>
      </c>
      <c r="W94" s="123" t="n">
        <f aca="false">[2]502排序!L161</f>
        <v>623069</v>
      </c>
      <c r="X94" s="123" t="n">
        <f aca="false">[2]502排序!M161</f>
        <v>12153</v>
      </c>
      <c r="Y94" s="12" t="n">
        <f aca="false">[2]502排序!C99</f>
        <v>207428</v>
      </c>
      <c r="Z94" s="12" t="n">
        <f aca="false">[2]502排序!D99</f>
        <v>1965</v>
      </c>
      <c r="AA94" s="12" t="n">
        <f aca="false">[2]502排序!E99</f>
        <v>28236</v>
      </c>
      <c r="AB94" s="12" t="n">
        <f aca="false">[2]502排序!F99</f>
        <v>269</v>
      </c>
      <c r="AC94" s="12" t="n">
        <f aca="false">[2]502排序!G99</f>
        <v>78249</v>
      </c>
      <c r="AD94" s="12" t="n">
        <f aca="false">[2]502排序!H99</f>
        <v>100943</v>
      </c>
      <c r="AE94" s="12" t="n">
        <f aca="false">[2]502排序!I99</f>
        <v>1578</v>
      </c>
      <c r="AF94" s="12" t="n">
        <f aca="false">[2]502排序!J99</f>
        <v>3431</v>
      </c>
      <c r="AG94" s="12" t="n">
        <f aca="false">[2]502排序!K99</f>
        <v>467</v>
      </c>
      <c r="AH94" s="12" t="n">
        <f aca="false">[2]502排序!L99</f>
        <v>2053425</v>
      </c>
      <c r="AI94" s="12" t="n">
        <f aca="false">[2]502排序!M99</f>
        <v>33962</v>
      </c>
      <c r="AJ94" s="12" t="n">
        <f aca="false">[2]502排序!C94</f>
        <v>95646</v>
      </c>
      <c r="AK94" s="126" t="n">
        <f aca="false">[2]502排序!D94</f>
        <v>1006</v>
      </c>
      <c r="AL94" s="126" t="n">
        <f aca="false">[2]502排序!E94</f>
        <v>6091</v>
      </c>
      <c r="AM94" s="126" t="n">
        <f aca="false">[2]502排序!F94</f>
        <v>63</v>
      </c>
      <c r="AN94" s="126" t="n">
        <f aca="false">[2]502排序!G94</f>
        <v>76318</v>
      </c>
      <c r="AO94" s="126" t="n">
        <f aca="false">[2]502排序!H94</f>
        <v>13237</v>
      </c>
      <c r="AP94" s="126" t="n">
        <f aca="false">[2]502排序!I94</f>
        <v>2899</v>
      </c>
      <c r="AQ94" s="126" t="n">
        <f aca="false">[2]502排序!J94</f>
        <v>1139</v>
      </c>
      <c r="AR94" s="126" t="n">
        <f aca="false">[2]502排序!K94</f>
        <v>73</v>
      </c>
      <c r="AS94" s="126" t="n">
        <f aca="false">[2]502排序!L94</f>
        <v>475023</v>
      </c>
      <c r="AT94" s="126" t="n">
        <f aca="false">[2]502排序!M94</f>
        <v>5656</v>
      </c>
      <c r="AU94" s="122" t="n">
        <f aca="false">[2]502排序!C71</f>
        <v>167346</v>
      </c>
      <c r="AV94" s="122" t="n">
        <f aca="false">[2]502排序!D71</f>
        <v>168</v>
      </c>
      <c r="AW94" s="122" t="n">
        <f aca="false">[2]502排序!E71</f>
        <v>24594</v>
      </c>
      <c r="AX94" s="122" t="n">
        <f aca="false">[2]502排序!F71</f>
        <v>218</v>
      </c>
      <c r="AY94" s="122" t="n">
        <f aca="false">[2]502排序!G71</f>
        <v>50212</v>
      </c>
      <c r="AZ94" s="122" t="n">
        <f aca="false">[2]502排序!H71</f>
        <v>92540</v>
      </c>
      <c r="BA94" s="122" t="n">
        <f aca="false">[2]502排序!I71</f>
        <v>3878</v>
      </c>
      <c r="BB94" s="122" t="n">
        <f aca="false">[2]502排序!J71</f>
        <v>2564</v>
      </c>
      <c r="BC94" s="122" t="n">
        <f aca="false">[2]502排序!K71</f>
        <v>377</v>
      </c>
      <c r="BD94" s="122" t="n">
        <f aca="false">[2]502排序!L71</f>
        <v>1100228</v>
      </c>
      <c r="BE94" s="122" t="n">
        <f aca="false">[2]502排序!M71</f>
        <v>16856</v>
      </c>
      <c r="BF94" s="12" t="n">
        <f aca="false">[2]502排序!C77</f>
        <v>164077</v>
      </c>
      <c r="BG94" s="12" t="n">
        <f aca="false">[2]502排序!D77</f>
        <v>1547</v>
      </c>
      <c r="BH94" s="12" t="n">
        <f aca="false">[2]502排序!E77</f>
        <v>6736</v>
      </c>
      <c r="BI94" s="12" t="n">
        <f aca="false">[2]502排序!F77</f>
        <v>164</v>
      </c>
      <c r="BJ94" s="12" t="n">
        <f aca="false">[2]502排序!G77</f>
        <v>126900</v>
      </c>
      <c r="BK94" s="12" t="n">
        <f aca="false">[2]502排序!H77</f>
        <v>30441</v>
      </c>
      <c r="BL94" s="12" t="n">
        <f aca="false">[2]502排序!I77</f>
        <v>2189</v>
      </c>
      <c r="BM94" s="12" t="n">
        <f aca="false">[2]502排序!J77</f>
        <v>1958</v>
      </c>
      <c r="BN94" s="12" t="n">
        <f aca="false">[2]502排序!K77</f>
        <v>80</v>
      </c>
      <c r="BO94" s="12" t="n">
        <f aca="false">[2]502排序!L77</f>
        <v>2547052</v>
      </c>
      <c r="BP94" s="12" t="n">
        <f aca="false">[2]502排序!M77</f>
        <v>30400</v>
      </c>
      <c r="BQ94" s="12" t="n">
        <f aca="false">[2]502排序!C180</f>
        <v>242988</v>
      </c>
      <c r="BR94" s="12" t="n">
        <f aca="false">[2]502排序!D180</f>
        <v>3349</v>
      </c>
      <c r="BS94" s="12" t="n">
        <f aca="false">[2]502排序!E180</f>
        <v>24824</v>
      </c>
      <c r="BT94" s="12" t="n">
        <f aca="false">[2]502排序!F180</f>
        <v>281</v>
      </c>
      <c r="BU94" s="12" t="n">
        <f aca="false">[2]502排序!G180</f>
        <v>142450</v>
      </c>
      <c r="BV94" s="12" t="n">
        <f aca="false">[2]502排序!H180</f>
        <v>75714</v>
      </c>
      <c r="BW94" s="12" t="n">
        <f aca="false">[2]502排序!I180</f>
        <v>2500</v>
      </c>
      <c r="BX94" s="12" t="n">
        <f aca="false">[2]502排序!J180</f>
        <v>5197</v>
      </c>
      <c r="BY94" s="12" t="n">
        <f aca="false">[2]502排序!K180</f>
        <v>531</v>
      </c>
      <c r="BZ94" s="12" t="n">
        <f aca="false">[2]502排序!L180</f>
        <v>1528833</v>
      </c>
      <c r="CA94" s="12" t="n">
        <f aca="false">[2]502排序!M180</f>
        <v>32699</v>
      </c>
      <c r="CB94" s="12" t="n">
        <f aca="false">[2]502排序!C102</f>
        <v>14088</v>
      </c>
      <c r="CC94" s="12" t="n">
        <f aca="false">[2]502排序!D102</f>
        <v>123</v>
      </c>
      <c r="CD94" s="12" t="n">
        <f aca="false">[2]502排序!E102</f>
        <v>430</v>
      </c>
      <c r="CE94" s="12" t="n">
        <f aca="false">[2]502排序!F102</f>
        <v>5</v>
      </c>
      <c r="CF94" s="12" t="n">
        <f aca="false">[2]502排序!G102</f>
        <v>2460</v>
      </c>
      <c r="CG94" s="12" t="n">
        <f aca="false">[2]502排序!H102</f>
        <v>11198</v>
      </c>
      <c r="CH94" s="12" t="n">
        <f aca="false">[2]502排序!I102</f>
        <v>308</v>
      </c>
      <c r="CI94" s="12" t="n">
        <f aca="false">[2]502排序!J102</f>
        <v>111</v>
      </c>
      <c r="CJ94" s="12" t="n">
        <f aca="false">[2]502排序!K102</f>
        <v>3</v>
      </c>
      <c r="CK94" s="12" t="n">
        <f aca="false">[2]502排序!L102</f>
        <v>165609</v>
      </c>
      <c r="CL94" s="12" t="n">
        <f aca="false">[2]502排序!M102</f>
        <v>1309</v>
      </c>
      <c r="CM94" s="12" t="n">
        <f aca="false">[2]502排序!C202</f>
        <v>1125305</v>
      </c>
      <c r="CN94" s="12" t="n">
        <f aca="false">[2]502排序!D202</f>
        <v>32649</v>
      </c>
      <c r="CO94" s="12" t="n">
        <f aca="false">[2]502排序!E202</f>
        <v>65540</v>
      </c>
      <c r="CP94" s="12" t="n">
        <f aca="false">[2]502排序!F202</f>
        <v>1775</v>
      </c>
      <c r="CQ94" s="12" t="n">
        <f aca="false">[2]502排序!G202</f>
        <v>160173</v>
      </c>
      <c r="CR94" s="12" t="n">
        <f aca="false">[2]502排序!H202</f>
        <v>899592</v>
      </c>
      <c r="CS94" s="12" t="n">
        <f aca="false">[2]502排序!I202</f>
        <v>16478</v>
      </c>
      <c r="CT94" s="12" t="n">
        <f aca="false">[2]502排序!J202</f>
        <v>3400</v>
      </c>
      <c r="CU94" s="12" t="n">
        <f aca="false">[2]502排序!K202</f>
        <v>198</v>
      </c>
      <c r="CV94" s="12" t="n">
        <f aca="false">[2]502排序!L202</f>
        <v>6638810</v>
      </c>
      <c r="CW94" s="12" t="n">
        <f aca="false">[2]502排序!M202</f>
        <v>20057</v>
      </c>
      <c r="CX94" s="12" t="n">
        <f aca="false">[2]502排序!C187</f>
        <v>29705</v>
      </c>
      <c r="CY94" s="12" t="n">
        <f aca="false">[2]502排序!D187</f>
        <v>119</v>
      </c>
      <c r="CZ94" s="12" t="n">
        <f aca="false">[2]502排序!E187</f>
        <v>1754</v>
      </c>
      <c r="DA94" s="12" t="n">
        <f aca="false">[2]502排序!F187</f>
        <v>17</v>
      </c>
      <c r="DB94" s="12" t="n">
        <f aca="false">[2]502排序!G187</f>
        <v>23900</v>
      </c>
      <c r="DC94" s="12" t="n">
        <f aca="false">[2]502排序!H187</f>
        <v>4051</v>
      </c>
      <c r="DD94" s="12" t="n">
        <f aca="false">[2]502排序!I187</f>
        <v>167</v>
      </c>
      <c r="DE94" s="12" t="n">
        <f aca="false">[2]502排序!J187</f>
        <v>3432</v>
      </c>
      <c r="DF94" s="12" t="n">
        <f aca="false">[2]502排序!K187</f>
        <v>203</v>
      </c>
      <c r="DG94" s="12" t="n">
        <f aca="false">[2]502排序!L187</f>
        <v>271500</v>
      </c>
      <c r="DH94" s="12" t="n">
        <f aca="false">[2]502排序!M187</f>
        <v>31371</v>
      </c>
      <c r="DI94" s="12" t="n">
        <f aca="false">[2]502排序!C199</f>
        <v>177454</v>
      </c>
      <c r="DJ94" s="12" t="n">
        <f aca="false">[2]502排序!D199</f>
        <v>6201</v>
      </c>
      <c r="DK94" s="12" t="n">
        <f aca="false">[2]502排序!E199</f>
        <v>27510</v>
      </c>
      <c r="DL94" s="12" t="n">
        <f aca="false">[2]502排序!F199</f>
        <v>739</v>
      </c>
      <c r="DM94" s="12" t="str">
        <f aca="false">[2]502排序!G199</f>
        <v>N/A</v>
      </c>
      <c r="DN94" s="12" t="n">
        <f aca="false">[2]502排序!H199</f>
        <v>149600</v>
      </c>
      <c r="DO94" s="12" t="n">
        <f aca="false">[2]502排序!I199</f>
        <v>1559</v>
      </c>
      <c r="DP94" s="12" t="n">
        <f aca="false">[2]502排序!J199</f>
        <v>2614</v>
      </c>
      <c r="DQ94" s="12" t="n">
        <f aca="false">[2]502排序!K199</f>
        <v>405</v>
      </c>
      <c r="DR94" s="12" t="n">
        <f aca="false">[2]502排序!L199</f>
        <v>1023824</v>
      </c>
      <c r="DS94" s="12" t="n">
        <f aca="false">[2]502排序!M199</f>
        <v>15082</v>
      </c>
      <c r="DT94" s="12" t="n">
        <f aca="false">[2]502排序!C186</f>
        <v>21520</v>
      </c>
      <c r="DU94" s="12" t="n">
        <f aca="false">[2]502排序!D186</f>
        <v>428</v>
      </c>
      <c r="DV94" s="12" t="n">
        <f aca="false">[2]502排序!E186</f>
        <v>2653</v>
      </c>
      <c r="DW94" s="12" t="n">
        <f aca="false">[2]502排序!F186</f>
        <v>67</v>
      </c>
      <c r="DX94" s="12" t="n">
        <f aca="false">[2]502排序!G186</f>
        <v>1005</v>
      </c>
      <c r="DY94" s="12" t="n">
        <f aca="false">[2]502排序!H186</f>
        <v>17862</v>
      </c>
      <c r="DZ94" s="12" t="n">
        <f aca="false">[2]502排序!I186</f>
        <v>531</v>
      </c>
      <c r="EA94" s="12" t="n">
        <f aca="false">[2]502排序!J186</f>
        <v>2131</v>
      </c>
      <c r="EB94" s="12" t="n">
        <f aca="false">[2]502排序!K186</f>
        <v>263</v>
      </c>
      <c r="EC94" s="12" t="n">
        <f aca="false">[2]502排序!L186</f>
        <v>119500</v>
      </c>
      <c r="ED94" s="12" t="n">
        <f aca="false">[2]502排序!M186</f>
        <v>11833</v>
      </c>
      <c r="EE94" s="12" t="n">
        <f aca="false">[2]502排序!C138</f>
        <v>39791</v>
      </c>
      <c r="EF94" s="12" t="n">
        <f aca="false">[2]502排序!D138</f>
        <v>475</v>
      </c>
      <c r="EG94" s="12" t="n">
        <f aca="false">[2]502排序!E138</f>
        <v>4893</v>
      </c>
      <c r="EH94" s="12" t="n">
        <f aca="false">[2]502排序!F138</f>
        <v>98</v>
      </c>
      <c r="EI94" s="12" t="str">
        <f aca="false">[2]502排序!G138</f>
        <v>N/A</v>
      </c>
      <c r="EJ94" s="12" t="n">
        <f aca="false">[2]502排序!H138</f>
        <v>34648</v>
      </c>
      <c r="EK94" s="12" t="n">
        <f aca="false">[2]502排序!I138</f>
        <v>735</v>
      </c>
      <c r="EL94" s="12" t="n">
        <f aca="false">[2]502排序!J138</f>
        <v>2322</v>
      </c>
      <c r="EM94" s="12" t="n">
        <f aca="false">[2]502排序!K138</f>
        <v>286</v>
      </c>
      <c r="EN94" s="12" t="n">
        <f aca="false">[2]502排序!L138</f>
        <v>225899</v>
      </c>
      <c r="EO94" s="12" t="n">
        <f aca="false">[2]502排序!M138</f>
        <v>13184</v>
      </c>
      <c r="EP94" s="12" t="n">
        <f aca="false">[2]502排序!C145</f>
        <v>7770</v>
      </c>
      <c r="EQ94" s="12" t="n">
        <f aca="false">[2]502排序!D145</f>
        <v>32</v>
      </c>
      <c r="ER94" s="12" t="n">
        <f aca="false">[2]502排序!E145</f>
        <v>210</v>
      </c>
      <c r="ES94" s="12" t="n">
        <f aca="false">[2]502排序!F145</f>
        <v>0</v>
      </c>
      <c r="ET94" s="12" t="n">
        <f aca="false">[2]502排序!G145</f>
        <v>32</v>
      </c>
      <c r="EU94" s="12" t="n">
        <f aca="false">[2]502排序!H145</f>
        <v>7528</v>
      </c>
      <c r="EV94" s="12" t="n">
        <f aca="false">[2]502排序!I145</f>
        <v>37</v>
      </c>
      <c r="EW94" s="12" t="n">
        <f aca="false">[2]502排序!J145</f>
        <v>1433</v>
      </c>
      <c r="EX94" s="12" t="n">
        <f aca="false">[2]502排序!K145</f>
        <v>39</v>
      </c>
      <c r="EY94" s="12" t="n">
        <f aca="false">[2]502排序!L145</f>
        <v>172586</v>
      </c>
      <c r="EZ94" s="12" t="n">
        <f aca="false">[2]502排序!M145</f>
        <v>31835</v>
      </c>
      <c r="FA94" s="12" t="n">
        <f aca="false">[2]502排序!C53</f>
        <v>9311</v>
      </c>
      <c r="FB94" s="12" t="n">
        <f aca="false">[2]502排序!D53</f>
        <v>153</v>
      </c>
      <c r="FC94" s="12" t="n">
        <f aca="false">[2]502排序!E53</f>
        <v>460</v>
      </c>
      <c r="FD94" s="12" t="n">
        <f aca="false">[2]502排序!F53</f>
        <v>8</v>
      </c>
      <c r="FE94" s="12" t="n">
        <f aca="false">[2]502排序!G53</f>
        <v>6729</v>
      </c>
      <c r="FF94" s="12" t="n">
        <f aca="false">[2]502排序!H53</f>
        <v>2122</v>
      </c>
      <c r="FG94" s="12" t="n">
        <f aca="false">[2]502排序!I53</f>
        <v>61</v>
      </c>
      <c r="FH94" s="12" t="n">
        <f aca="false">[2]502排序!J53</f>
        <v>1608</v>
      </c>
      <c r="FI94" s="12" t="n">
        <f aca="false">[2]502排序!K53</f>
        <v>79</v>
      </c>
      <c r="FJ94" s="12" t="n">
        <f aca="false">[2]502排序!L53</f>
        <v>206576</v>
      </c>
      <c r="FK94" s="12" t="n">
        <f aca="false">[2]502排序!M53</f>
        <v>35665</v>
      </c>
      <c r="FL94" s="12" t="n">
        <f aca="false">[2]502排序!C20</f>
        <v>49032</v>
      </c>
      <c r="FM94" s="12" t="n">
        <f aca="false">[2]502排序!D20</f>
        <v>513</v>
      </c>
      <c r="FN94" s="12" t="n">
        <f aca="false">[2]502排序!E20</f>
        <v>7703</v>
      </c>
      <c r="FO94" s="12" t="n">
        <f aca="false">[2]502排序!F20</f>
        <v>109</v>
      </c>
      <c r="FP94" s="12" t="n">
        <f aca="false">[2]502排序!G20</f>
        <v>11892</v>
      </c>
      <c r="FQ94" s="12" t="n">
        <f aca="false">[2]502排序!H20</f>
        <v>29437</v>
      </c>
      <c r="FR94" s="12" t="n">
        <f aca="false">[2]502排序!I20</f>
        <v>740</v>
      </c>
      <c r="FS94" s="12" t="n">
        <f aca="false">[2]502排序!J20</f>
        <v>4231</v>
      </c>
      <c r="FT94" s="12" t="n">
        <f aca="false">[2]502排序!K20</f>
        <v>665</v>
      </c>
      <c r="FU94" s="12" t="n">
        <f aca="false">[2]502排序!L20</f>
        <v>253198</v>
      </c>
      <c r="FV94" s="12" t="n">
        <f aca="false">[2]502排序!M20</f>
        <v>21847</v>
      </c>
      <c r="FW94" s="12" t="n">
        <f aca="false">[2]502排序!C13</f>
        <v>15531</v>
      </c>
      <c r="FX94" s="12" t="n">
        <f aca="false">[2]502排序!D13</f>
        <v>79</v>
      </c>
      <c r="FY94" s="12" t="n">
        <f aca="false">[2]502排序!E13</f>
        <v>589</v>
      </c>
      <c r="FZ94" s="12" t="n">
        <f aca="false">[2]502排序!F13</f>
        <v>5</v>
      </c>
      <c r="GA94" s="12" t="n">
        <f aca="false">[2]502排序!G13</f>
        <v>13110</v>
      </c>
      <c r="GB94" s="12" t="n">
        <f aca="false">[2]502排序!H13</f>
        <v>1832</v>
      </c>
      <c r="GC94" s="12" t="n">
        <f aca="false">[2]502排序!I13</f>
        <v>124</v>
      </c>
      <c r="GD94" s="12" t="n">
        <f aca="false">[2]502排序!J13</f>
        <v>1724</v>
      </c>
      <c r="GE94" s="12" t="n">
        <f aca="false">[2]502排序!K13</f>
        <v>65</v>
      </c>
      <c r="GF94" s="12" t="n">
        <f aca="false">[2]502排序!L13</f>
        <v>264079</v>
      </c>
      <c r="GG94" s="12" t="n">
        <f aca="false">[2]502排序!M13</f>
        <v>29321</v>
      </c>
      <c r="GH94" s="12" t="n">
        <f aca="false">[2]502排序!C157</f>
        <v>420</v>
      </c>
      <c r="GI94" s="12" t="n">
        <f aca="false">[2]502排序!D157</f>
        <v>0</v>
      </c>
      <c r="GJ94" s="12" t="n">
        <f aca="false">[2]502排序!E157</f>
        <v>0</v>
      </c>
      <c r="GK94" s="12" t="n">
        <f aca="false">[2]502排序!F157</f>
        <v>0</v>
      </c>
      <c r="GL94" s="12" t="n">
        <f aca="false">[2]502排序!G157</f>
        <v>300</v>
      </c>
      <c r="GM94" s="12" t="n">
        <f aca="false">[2]502排序!H157</f>
        <v>120</v>
      </c>
      <c r="GN94" s="12" t="n">
        <f aca="false">[2]502排序!I157</f>
        <v>2</v>
      </c>
      <c r="GO94" s="12" t="n">
        <f aca="false">[2]502排序!J157</f>
        <v>469</v>
      </c>
      <c r="GP94" s="12" t="n">
        <f aca="false">[2]502排序!K157</f>
        <v>0</v>
      </c>
      <c r="GQ94" s="12" t="n">
        <f aca="false">[2]502排序!L157</f>
        <v>0</v>
      </c>
      <c r="GR94" s="12" t="n">
        <f aca="false">[2]502排序!M157</f>
        <v>0</v>
      </c>
      <c r="GS94" s="12" t="n">
        <f aca="false">[2]502排序!C16</f>
        <v>3170</v>
      </c>
      <c r="GT94" s="12" t="n">
        <f aca="false">[2]502排序!D16</f>
        <v>130</v>
      </c>
      <c r="GU94" s="12" t="n">
        <f aca="false">[2]502排序!E16</f>
        <v>8</v>
      </c>
      <c r="GV94" s="12" t="n">
        <f aca="false">[2]502排序!F16</f>
        <v>0</v>
      </c>
      <c r="GW94" s="12" t="n">
        <f aca="false">[2]502排序!G16</f>
        <v>1555</v>
      </c>
      <c r="GX94" s="12" t="n">
        <f aca="false">[2]502排序!H16</f>
        <v>1607</v>
      </c>
      <c r="GY94" s="12" t="n">
        <f aca="false">[2]502排序!I16</f>
        <v>1</v>
      </c>
      <c r="GZ94" s="12" t="n">
        <f aca="false">[2]502排序!J16</f>
        <v>1863</v>
      </c>
      <c r="HA94" s="12" t="n">
        <f aca="false">[2]502排序!K16</f>
        <v>5</v>
      </c>
      <c r="HB94" s="12" t="n">
        <f aca="false">[2]502排序!L16</f>
        <v>134082</v>
      </c>
      <c r="HC94" s="12" t="n">
        <f aca="false">[2]502排序!M16</f>
        <v>78799</v>
      </c>
      <c r="HD94" s="12" t="n">
        <f aca="false">[2]502排序!C173</f>
        <v>17101</v>
      </c>
      <c r="HE94" s="12" t="n">
        <f aca="false">[2]502排序!D173</f>
        <v>932</v>
      </c>
      <c r="HF94" s="12" t="n">
        <f aca="false">[2]502排序!E173</f>
        <v>16</v>
      </c>
      <c r="HG94" s="12" t="n">
        <f aca="false">[2]502排序!F173</f>
        <v>1</v>
      </c>
      <c r="HH94" s="12" t="n">
        <f aca="false">[2]502排序!G173</f>
        <v>1268</v>
      </c>
      <c r="HI94" s="12" t="n">
        <f aca="false">[2]502排序!H173</f>
        <v>15817</v>
      </c>
      <c r="HJ94" s="12" t="n">
        <f aca="false">[2]502排序!I173</f>
        <v>23</v>
      </c>
      <c r="HK94" s="12" t="n">
        <f aca="false">[2]502排序!J173</f>
        <v>2923</v>
      </c>
      <c r="HL94" s="12" t="n">
        <f aca="false">[2]502排序!K173</f>
        <v>3</v>
      </c>
      <c r="HM94" s="12" t="n">
        <f aca="false">[2]502排序!L173</f>
        <v>143919</v>
      </c>
      <c r="HN94" s="12" t="n">
        <f aca="false">[2]502排序!M173</f>
        <v>24600</v>
      </c>
      <c r="HO94" s="12" t="n">
        <f aca="false">[2]502排序!C118</f>
        <v>6071</v>
      </c>
      <c r="HP94" s="12" t="n">
        <f aca="false">[2]502排序!D118</f>
        <v>69</v>
      </c>
      <c r="HQ94" s="12" t="n">
        <f aca="false">[2]502排序!E118</f>
        <v>103</v>
      </c>
      <c r="HR94" s="12" t="n">
        <f aca="false">[2]502排序!F118</f>
        <v>1</v>
      </c>
      <c r="HS94" s="12" t="n">
        <f aca="false">[2]502排序!G118</f>
        <v>4210</v>
      </c>
      <c r="HT94" s="12" t="n">
        <f aca="false">[2]502排序!H118</f>
        <v>1758</v>
      </c>
      <c r="HU94" s="12" t="n">
        <f aca="false">[2]502排序!I118</f>
        <v>37</v>
      </c>
      <c r="HV94" s="12" t="n">
        <f aca="false">[2]502排序!J118</f>
        <v>188</v>
      </c>
      <c r="HW94" s="12" t="n">
        <f aca="false">[2]502排序!K118</f>
        <v>3</v>
      </c>
      <c r="HX94" s="12" t="n">
        <f aca="false">[2]502排序!L118</f>
        <v>168784</v>
      </c>
      <c r="HY94" s="12" t="n">
        <f aca="false">[2]502排序!M118</f>
        <v>5215</v>
      </c>
      <c r="HZ94" s="118"/>
      <c r="IA94" s="82" t="n">
        <v>43953</v>
      </c>
      <c r="IB94" s="12" t="n">
        <f aca="false">[2]502排序!C154</f>
        <v>13105</v>
      </c>
      <c r="IC94" s="12" t="n">
        <f aca="false">[2]502排序!D154</f>
        <v>228</v>
      </c>
      <c r="ID94" s="12" t="n">
        <f aca="false">[2]502排序!E154</f>
        <v>651</v>
      </c>
      <c r="IE94" s="12" t="n">
        <f aca="false">[2]502排序!F154</f>
        <v>7</v>
      </c>
      <c r="IF94" s="12" t="n">
        <f aca="false">[2]502排序!G154</f>
        <v>3491</v>
      </c>
      <c r="IG94" s="12" t="n">
        <f aca="false">[2]502排序!H154</f>
        <v>8963</v>
      </c>
      <c r="IH94" s="12" t="n">
        <f aca="false">[2]502排序!I154</f>
        <v>160</v>
      </c>
      <c r="II94" s="12" t="n">
        <f aca="false">[2]502排序!J154</f>
        <v>346</v>
      </c>
      <c r="IJ94" s="12" t="n">
        <f aca="false">[2]502排序!K154</f>
        <v>17</v>
      </c>
      <c r="IK94" s="12" t="n">
        <f aca="false">[2]502排序!L154</f>
        <v>354628</v>
      </c>
      <c r="IL94" s="12" t="n">
        <f aca="false">[2]502排序!M154</f>
        <v>9370</v>
      </c>
      <c r="IM94" s="13" t="n">
        <f aca="false">[2]502排序!C43</f>
        <v>17008</v>
      </c>
      <c r="IN94" s="13" t="n">
        <f aca="false">[2]502排序!D43</f>
        <v>985</v>
      </c>
      <c r="IO94" s="13" t="n">
        <f aca="false">[2]502排序!E43</f>
        <v>234</v>
      </c>
      <c r="IP94" s="13" t="n">
        <f aca="false">[2]502排序!F43</f>
        <v>7</v>
      </c>
      <c r="IQ94" s="13" t="n">
        <f aca="false">[2]502排序!G43</f>
        <v>9018</v>
      </c>
      <c r="IR94" s="13" t="n">
        <f aca="false">[2]502排序!H43</f>
        <v>7756</v>
      </c>
      <c r="IS94" s="13" t="n">
        <f aca="false">[2]502排序!I43</f>
        <v>392</v>
      </c>
      <c r="IT94" s="13" t="n">
        <f aca="false">[2]502排序!J43</f>
        <v>890</v>
      </c>
      <c r="IU94" s="13" t="n">
        <f aca="false">[2]502排序!K43</f>
        <v>12</v>
      </c>
      <c r="IV94" s="13" t="n">
        <f aca="false">[2]502排序!L43</f>
        <v>189433</v>
      </c>
      <c r="IW94" s="13" t="n">
        <f aca="false">[2]502排序!M43</f>
        <v>9910</v>
      </c>
      <c r="IX94" s="13" t="n">
        <f aca="false">[2]502排序!C168</f>
        <v>24097</v>
      </c>
      <c r="IY94" s="13" t="n">
        <f aca="false">[2]502排序!D168</f>
        <v>1344</v>
      </c>
      <c r="IZ94" s="13" t="n">
        <f aca="false">[2]502排序!E168</f>
        <v>169</v>
      </c>
      <c r="JA94" s="13" t="n">
        <f aca="false">[2]502排序!F168</f>
        <v>7</v>
      </c>
      <c r="JB94" s="13" t="n">
        <f aca="false">[2]502排序!G168</f>
        <v>3555</v>
      </c>
      <c r="JC94" s="13" t="n">
        <f aca="false">[2]502排序!H168</f>
        <v>20373</v>
      </c>
      <c r="JD94" s="13" t="n">
        <f aca="false">[2]502排序!I168</f>
        <v>117</v>
      </c>
      <c r="JE94" s="13" t="n">
        <f aca="false">[2]502排序!J168</f>
        <v>692</v>
      </c>
      <c r="JF94" s="13" t="n">
        <f aca="false">[2]502排序!K168</f>
        <v>5</v>
      </c>
      <c r="JG94" s="13" t="n">
        <f aca="false">[2]502排序!L168</f>
        <v>200000</v>
      </c>
      <c r="JH94" s="13" t="n">
        <f aca="false">[2]502排序!M168</f>
        <v>5745</v>
      </c>
      <c r="JI94" s="13" t="n">
        <f aca="false">[2]502排序!C93</f>
        <v>10551</v>
      </c>
      <c r="JJ94" s="13" t="n">
        <f aca="false">[2]502排序!D93</f>
        <v>433</v>
      </c>
      <c r="JK94" s="13" t="n">
        <f aca="false">[2]502排序!E93</f>
        <v>800</v>
      </c>
      <c r="JL94" s="13" t="n">
        <f aca="false">[2]502排序!F93</f>
        <v>8</v>
      </c>
      <c r="JM94" s="13" t="n">
        <f aca="false">[2]502排序!G93</f>
        <v>1591</v>
      </c>
      <c r="JN94" s="13" t="n">
        <f aca="false">[2]502排序!H93</f>
        <v>8160</v>
      </c>
      <c r="JO94" s="13" t="n">
        <f aca="false">[2]502排序!I93</f>
        <v>0</v>
      </c>
      <c r="JP94" s="13" t="n">
        <f aca="false">[2]502排序!J93</f>
        <v>39</v>
      </c>
      <c r="JQ94" s="13" t="n">
        <f aca="false">[2]502排序!K93</f>
        <v>3</v>
      </c>
      <c r="JR94" s="13" t="n">
        <f aca="false">[2]502排序!L93</f>
        <v>102305</v>
      </c>
      <c r="JS94" s="13" t="n">
        <f aca="false">[2]502排序!M93</f>
        <v>374</v>
      </c>
      <c r="JT94" s="13" t="n">
        <f aca="false">[2]502排序!C92</f>
        <v>37257</v>
      </c>
      <c r="JU94" s="13" t="n">
        <f aca="false">[2]502排序!D92</f>
        <v>2395</v>
      </c>
      <c r="JV94" s="13" t="n">
        <f aca="false">[2]502排序!E92</f>
        <v>1223</v>
      </c>
      <c r="JW94" s="13" t="n">
        <f aca="false">[2]502排序!F92</f>
        <v>69</v>
      </c>
      <c r="JX94" s="13" t="n">
        <f aca="false">[2]502排序!G92</f>
        <v>10007</v>
      </c>
      <c r="JY94" s="13" t="n">
        <f aca="false">[2]502排序!H92</f>
        <v>26027</v>
      </c>
      <c r="JZ94" s="13" t="n">
        <f aca="false">[2]502排序!I92</f>
        <v>0</v>
      </c>
      <c r="KA94" s="13" t="n">
        <f aca="false">[2]502排序!J92</f>
        <v>27</v>
      </c>
      <c r="KB94" s="13" t="n">
        <f aca="false">[2]502排序!K92</f>
        <v>0.9</v>
      </c>
      <c r="KC94" s="13" t="n">
        <f aca="false">[2]502排序!L92</f>
        <v>902654</v>
      </c>
      <c r="KD94" s="13" t="n">
        <f aca="false">[2]502排序!M92</f>
        <v>654</v>
      </c>
      <c r="KE94" s="13" t="n">
        <f aca="false">[2]502排序!C152</f>
        <v>40459</v>
      </c>
      <c r="KF94" s="13" t="n">
        <f aca="false">[2]502排序!D152</f>
        <v>3483</v>
      </c>
      <c r="KG94" s="13" t="n">
        <f aca="false">[2]502排序!E152</f>
        <v>1124</v>
      </c>
      <c r="KH94" s="13" t="n">
        <f aca="false">[2]502排序!F152</f>
        <v>73</v>
      </c>
      <c r="KI94" s="13" t="n">
        <f aca="false">[2]502排序!G152</f>
        <v>11129</v>
      </c>
      <c r="KJ94" s="13" t="n">
        <f aca="false">[2]502排序!H152</f>
        <v>28206</v>
      </c>
      <c r="KK94" s="13" t="n">
        <f aca="false">[2]502排序!I152</f>
        <v>658</v>
      </c>
      <c r="KL94" s="13" t="n">
        <f aca="false">[2]502排序!J152</f>
        <v>1227</v>
      </c>
      <c r="KM94" s="13" t="n">
        <f aca="false">[2]502排序!K152</f>
        <v>34</v>
      </c>
      <c r="KN94" s="13" t="n">
        <f aca="false">[2]502排序!L152</f>
        <v>342498</v>
      </c>
      <c r="KO94" s="13" t="n">
        <f aca="false">[2]502排序!M152</f>
        <v>10388</v>
      </c>
      <c r="KP94" s="13" t="n">
        <f aca="false">[2]502排序!C153</f>
        <v>8772</v>
      </c>
      <c r="KQ94" s="13" t="n">
        <f aca="false">[2]502排序!D153</f>
        <v>284</v>
      </c>
      <c r="KR94" s="13" t="n">
        <f aca="false">[2]502排序!E153</f>
        <v>579</v>
      </c>
      <c r="KS94" s="13" t="n">
        <f aca="false">[2]502排序!F153</f>
        <v>11</v>
      </c>
      <c r="KT94" s="13" t="n">
        <f aca="false">[2]502排序!G153</f>
        <v>1084</v>
      </c>
      <c r="KU94" s="13" t="n">
        <f aca="false">[2]502排序!H153</f>
        <v>7109</v>
      </c>
      <c r="KV94" s="13" t="n">
        <f aca="false">[2]502排序!I153</f>
        <v>31</v>
      </c>
      <c r="KW94" s="13" t="n">
        <f aca="false">[2]502排序!J153</f>
        <v>80</v>
      </c>
      <c r="KX94" s="13" t="n">
        <f aca="false">[2]502排序!K153</f>
        <v>5</v>
      </c>
      <c r="KY94" s="13" t="n">
        <f aca="false">[2]502排序!L153</f>
        <v>108680</v>
      </c>
      <c r="KZ94" s="13" t="n">
        <f aca="false">[2]502排序!M153</f>
        <v>992</v>
      </c>
      <c r="LA94" s="13" t="n">
        <f aca="false">[2]502排序!C159</f>
        <v>114431</v>
      </c>
      <c r="LB94" s="13" t="n">
        <f aca="false">[2]502排序!D159</f>
        <v>7933</v>
      </c>
      <c r="LC94" s="13" t="n">
        <f aca="false">[2]502排序!E159</f>
        <v>1169</v>
      </c>
      <c r="LD94" s="13" t="n">
        <f aca="false">[2]502排序!F159</f>
        <v>96</v>
      </c>
      <c r="LE94" s="13" t="n">
        <f aca="false">[2]502排序!G159</f>
        <v>13220</v>
      </c>
      <c r="LF94" s="13" t="n">
        <f aca="false">[2]502排序!H159</f>
        <v>100042</v>
      </c>
      <c r="LG94" s="13" t="n">
        <f aca="false">[2]502排序!I159</f>
        <v>2300</v>
      </c>
      <c r="LH94" s="13" t="n">
        <f aca="false">[2]502排序!J159</f>
        <v>784</v>
      </c>
      <c r="LI94" s="13" t="n">
        <f aca="false">[2]502排序!K159</f>
        <v>8</v>
      </c>
      <c r="LJ94" s="13" t="n">
        <f aca="false">[2]502排序!L159</f>
        <v>3700000</v>
      </c>
      <c r="LK94" s="13" t="n">
        <f aca="false">[2]502排序!M159</f>
        <v>25354</v>
      </c>
      <c r="LL94" s="125" t="n">
        <f aca="false">[2]502排序!C147</f>
        <v>18092</v>
      </c>
      <c r="LM94" s="125" t="n">
        <f aca="false">[2]502排序!D147</f>
        <v>1619</v>
      </c>
      <c r="LN94" s="125" t="n">
        <f aca="false">[2]502排序!E147</f>
        <v>417</v>
      </c>
      <c r="LO94" s="125" t="n">
        <f aca="false">[2]502排序!F147</f>
        <v>56</v>
      </c>
      <c r="LP94" s="125" t="n">
        <f aca="false">[2]502排序!G147</f>
        <v>4351</v>
      </c>
      <c r="LQ94" s="125" t="n">
        <f aca="false">[2]502排序!H147</f>
        <v>13324</v>
      </c>
      <c r="LR94" s="125" t="n">
        <f aca="false">[2]502排序!I147</f>
        <v>111</v>
      </c>
      <c r="LS94" s="125" t="n">
        <f aca="false">[2]502排序!J147</f>
        <v>82</v>
      </c>
      <c r="LT94" s="125" t="n">
        <f aca="false">[2]502排序!K147</f>
        <v>2</v>
      </c>
      <c r="LU94" s="125" t="n">
        <f aca="false">[2]502排序!L147</f>
        <v>182131</v>
      </c>
      <c r="LV94" s="125" t="n">
        <f aca="false">[2]502排序!M147</f>
        <v>825</v>
      </c>
      <c r="LW94" s="13" t="n">
        <f aca="false">[2]502排序!C129</f>
        <v>38</v>
      </c>
      <c r="LX94" s="13" t="n">
        <f aca="false">[2]502排序!D129</f>
        <v>0</v>
      </c>
      <c r="LY94" s="13" t="n">
        <f aca="false">[2]502排序!E129</f>
        <v>0</v>
      </c>
      <c r="LZ94" s="13" t="n">
        <f aca="false">[2]502排序!F129</f>
        <v>0</v>
      </c>
      <c r="MA94" s="13" t="n">
        <f aca="false">[2]502排序!G129</f>
        <v>10</v>
      </c>
      <c r="MB94" s="13" t="n">
        <f aca="false">[2]502排序!H129</f>
        <v>28</v>
      </c>
      <c r="MC94" s="13" t="n">
        <f aca="false">[2]502排序!I129</f>
        <v>0</v>
      </c>
      <c r="MD94" s="13" t="n">
        <f aca="false">[2]502排序!J129</f>
        <v>12</v>
      </c>
      <c r="ME94" s="13" t="n">
        <f aca="false">[2]502排序!K129</f>
        <v>0</v>
      </c>
      <c r="MF94" s="13" t="n">
        <f aca="false">[2]502排序!L129</f>
        <v>7672</v>
      </c>
      <c r="MG94" s="13" t="n">
        <f aca="false">[2]502排序!M129</f>
        <v>2340</v>
      </c>
      <c r="MH94" s="13" t="n">
        <f aca="false">[2]502排序!C135</f>
        <v>151</v>
      </c>
      <c r="MI94" s="13" t="n">
        <f aca="false">[2]502排序!D135</f>
        <v>1</v>
      </c>
      <c r="MJ94" s="13" t="n">
        <f aca="false">[2]502排序!E135</f>
        <v>6</v>
      </c>
      <c r="MK94" s="13" t="n">
        <f aca="false">[2]502排序!F135</f>
        <v>0</v>
      </c>
      <c r="ML94" s="13" t="n">
        <f aca="false">[2]502排序!G135</f>
        <v>31</v>
      </c>
      <c r="MM94" s="13" t="n">
        <f aca="false">[2]502排序!H135</f>
        <v>114</v>
      </c>
      <c r="MN94" s="13" t="n">
        <f aca="false">[2]502排序!I135</f>
        <v>0</v>
      </c>
      <c r="MO94" s="13" t="n">
        <f aca="false">[2]502排序!J135</f>
        <v>3</v>
      </c>
      <c r="MP94" s="6" t="n">
        <f aca="false">[2]502排序!K135</f>
        <v>0.1</v>
      </c>
      <c r="MQ94" s="13" t="n">
        <f aca="false">[2]502排序!L135</f>
        <v>8281</v>
      </c>
      <c r="MR94" s="13" t="n">
        <f aca="false">[2]502排序!M135</f>
        <v>152</v>
      </c>
      <c r="MS94" s="13" t="n">
        <f aca="false">[2]502排序!C190</f>
        <v>2960</v>
      </c>
      <c r="MT94" s="13" t="n">
        <f aca="false">[2]502排序!D190</f>
        <v>6</v>
      </c>
      <c r="MU94" s="13" t="n">
        <f aca="false">[2]502排序!E190</f>
        <v>54</v>
      </c>
      <c r="MV94" s="13" t="n">
        <f aca="false">[2]502排序!F190</f>
        <v>0</v>
      </c>
      <c r="MW94" s="13" t="n">
        <f aca="false">[2]502排序!G190</f>
        <v>2719</v>
      </c>
      <c r="MX94" s="13" t="n">
        <f aca="false">[2]502排序!H190</f>
        <v>187</v>
      </c>
      <c r="MY94" s="13" t="n">
        <f aca="false">[2]502排序!I190</f>
        <v>61</v>
      </c>
      <c r="MZ94" s="13" t="n">
        <f aca="false">[2]502排序!J190</f>
        <v>42</v>
      </c>
      <c r="NA94" s="13" t="n">
        <f aca="false">[2]502排序!K190</f>
        <v>0.8</v>
      </c>
      <c r="NB94" s="13" t="n">
        <f aca="false">[2]502排序!L190</f>
        <v>178083</v>
      </c>
      <c r="NC94" s="13" t="n">
        <f aca="false">[2]502排序!M190</f>
        <v>2551</v>
      </c>
      <c r="ND94" s="13" t="n">
        <f aca="false">[2]502排序!C108</f>
        <v>19</v>
      </c>
      <c r="NE94" s="13" t="n">
        <f aca="false">[2]502排序!D108</f>
        <v>0</v>
      </c>
      <c r="NF94" s="13" t="n">
        <f aca="false">[2]502排序!E108</f>
        <v>0</v>
      </c>
      <c r="NG94" s="13" t="n">
        <f aca="false">[2]502排序!F108</f>
        <v>0</v>
      </c>
      <c r="NH94" s="13" t="n">
        <f aca="false">[2]502排序!G108</f>
        <v>8</v>
      </c>
      <c r="NI94" s="13" t="n">
        <f aca="false">[2]502排序!H108</f>
        <v>11</v>
      </c>
      <c r="NJ94" s="13" t="n">
        <f aca="false">[2]502排序!I108</f>
        <v>0</v>
      </c>
      <c r="NK94" s="13" t="n">
        <f aca="false">[2]502排序!J108</f>
        <v>3</v>
      </c>
      <c r="NL94" s="13" t="n">
        <f aca="false">[2]502排序!K108</f>
        <v>0</v>
      </c>
      <c r="NM94" s="13" t="n">
        <f aca="false">[2]502排序!L108</f>
        <v>2021</v>
      </c>
      <c r="NN94" s="13" t="n">
        <f aca="false">[2]502排序!M108</f>
        <v>278</v>
      </c>
      <c r="NO94" s="13" t="n">
        <f aca="false">[2]502排序!C35</f>
        <v>122</v>
      </c>
      <c r="NP94" s="13" t="n">
        <f aca="false">[2]502排序!D35</f>
        <v>0</v>
      </c>
      <c r="NQ94" s="13" t="n">
        <f aca="false">[2]502排序!E35</f>
        <v>0</v>
      </c>
      <c r="NR94" s="13" t="n">
        <f aca="false">[2]502排序!F35</f>
        <v>0</v>
      </c>
      <c r="NS94" s="13" t="n">
        <f aca="false">[2]502排序!G35</f>
        <v>119</v>
      </c>
      <c r="NT94" s="13" t="n">
        <f aca="false">[2]502排序!H35</f>
        <v>3</v>
      </c>
      <c r="NU94" s="13" t="n">
        <f aca="false">[2]502排序!I35</f>
        <v>1</v>
      </c>
      <c r="NV94" s="13" t="n">
        <f aca="false">[2]502排序!J35</f>
        <v>7</v>
      </c>
      <c r="NW94" s="13" t="n">
        <f aca="false">[2]502排序!K35</f>
        <v>0</v>
      </c>
      <c r="NX94" s="13" t="n">
        <f aca="false">[2]502排序!L35</f>
        <v>12084</v>
      </c>
      <c r="NY94" s="13" t="n">
        <f aca="false">[2]502排序!M35</f>
        <v>723</v>
      </c>
      <c r="NZ94" s="13" t="n">
        <f aca="false">[2]502排序!C206</f>
        <v>270</v>
      </c>
      <c r="OA94" s="13" t="n">
        <f aca="false">[2]502排序!D206</f>
        <v>0</v>
      </c>
      <c r="OB94" s="13" t="n">
        <f aca="false">[2]502排序!E206</f>
        <v>0</v>
      </c>
      <c r="OC94" s="13" t="n">
        <f aca="false">[2]502排序!F206</f>
        <v>0</v>
      </c>
      <c r="OD94" s="13" t="n">
        <f aca="false">[2]502排序!G206</f>
        <v>219</v>
      </c>
      <c r="OE94" s="13" t="n">
        <f aca="false">[2]502排序!H206</f>
        <v>51</v>
      </c>
      <c r="OF94" s="13" t="n">
        <f aca="false">[2]502排序!I206</f>
        <v>8</v>
      </c>
      <c r="OG94" s="13" t="n">
        <f aca="false">[2]502排序!J206</f>
        <v>3</v>
      </c>
      <c r="OH94" s="13" t="n">
        <f aca="false">[2]502排序!K206</f>
        <v>0</v>
      </c>
      <c r="OI94" s="13" t="n">
        <f aca="false">[2]502排序!L206</f>
        <v>261004</v>
      </c>
      <c r="OJ94" s="13" t="n">
        <f aca="false">[2]502排序!M206</f>
        <v>2681</v>
      </c>
      <c r="OK94" s="13" t="n">
        <f aca="false">[2]502排序!C30</f>
        <v>138</v>
      </c>
      <c r="OL94" s="13" t="n">
        <f aca="false">[2]502排序!D30</f>
        <v>0</v>
      </c>
      <c r="OM94" s="13" t="n">
        <f aca="false">[2]502排序!E30</f>
        <v>1</v>
      </c>
      <c r="ON94" s="13" t="n">
        <f aca="false">[2]502排序!F30</f>
        <v>0</v>
      </c>
      <c r="OO94" s="13" t="n">
        <f aca="false">[2]502排序!G30</f>
        <v>124</v>
      </c>
      <c r="OP94" s="13" t="n">
        <f aca="false">[2]502排序!H30</f>
        <v>13</v>
      </c>
      <c r="OQ94" s="13" t="n">
        <f aca="false">[2]502排序!I30</f>
        <v>2</v>
      </c>
      <c r="OR94" s="13" t="n">
        <f aca="false">[2]502排序!J30</f>
        <v>315</v>
      </c>
      <c r="OS94" s="13" t="n">
        <f aca="false">[2]502排序!K30</f>
        <v>2</v>
      </c>
      <c r="OT94" s="13" t="n">
        <f aca="false">[2]502排序!L30</f>
        <v>13717</v>
      </c>
      <c r="OU94" s="13" t="n">
        <f aca="false">[2]502排序!M30</f>
        <v>31355</v>
      </c>
      <c r="OV94" s="13" t="n">
        <f aca="false">[2]502排序!C95</f>
        <v>2153</v>
      </c>
      <c r="OW94" s="13" t="n">
        <f aca="false">[2]502排序!D95</f>
        <v>68</v>
      </c>
      <c r="OX94" s="13" t="n">
        <f aca="false">[2]502排序!E95</f>
        <v>94</v>
      </c>
      <c r="OY94" s="13" t="n">
        <f aca="false">[2]502排序!F95</f>
        <v>1</v>
      </c>
      <c r="OZ94" s="13" t="n">
        <f aca="false">[2]502排序!G95</f>
        <v>1414</v>
      </c>
      <c r="PA94" s="13" t="n">
        <f aca="false">[2]502排序!H95</f>
        <v>645</v>
      </c>
      <c r="PB94" s="13" t="n">
        <f aca="false">[2]502排序!I95</f>
        <v>0</v>
      </c>
      <c r="PC94" s="13" t="n">
        <f aca="false">[2]502排序!J95</f>
        <v>54</v>
      </c>
      <c r="PD94" s="13" t="n">
        <f aca="false">[2]502排序!K95</f>
        <v>2</v>
      </c>
      <c r="PE94" s="13" t="n">
        <f aca="false">[2]502排序!L95</f>
        <v>95399</v>
      </c>
      <c r="PF94" s="13" t="n">
        <f aca="false">[2]502排序!M95</f>
        <v>2372</v>
      </c>
      <c r="PG94" s="13" t="n">
        <f aca="false">[2]502排序!C195</f>
        <v>122392</v>
      </c>
      <c r="PH94" s="13" t="n">
        <f aca="false">[2]502排序!D195</f>
        <v>2188</v>
      </c>
      <c r="PI94" s="13" t="n">
        <f aca="false">[2]502排序!E195</f>
        <v>3258</v>
      </c>
      <c r="PJ94" s="13" t="n">
        <f aca="false">[2]502排序!F195</f>
        <v>84</v>
      </c>
      <c r="PK94" s="13" t="n">
        <f aca="false">[2]502排序!G195</f>
        <v>53808</v>
      </c>
      <c r="PL94" s="13" t="n">
        <f aca="false">[2]502排序!H195</f>
        <v>65326</v>
      </c>
      <c r="PM94" s="13" t="n">
        <f aca="false">[2]502排序!I195</f>
        <v>1480</v>
      </c>
      <c r="PN94" s="13" t="n">
        <f aca="false">[2]502排序!J195</f>
        <v>1451</v>
      </c>
      <c r="PO94" s="13" t="n">
        <f aca="false">[2]502排序!K195</f>
        <v>39</v>
      </c>
      <c r="PP94" s="13" t="n">
        <f aca="false">[2]502排序!L195</f>
        <v>1075048</v>
      </c>
      <c r="PQ94" s="13" t="n">
        <f aca="false">[2]502排序!M195</f>
        <v>12747</v>
      </c>
      <c r="PR94" s="2" t="n">
        <f aca="false">[2]502排序!C188</f>
        <v>44</v>
      </c>
      <c r="PS94" s="2" t="n">
        <f aca="false">[2]502排序!D188</f>
        <v>1</v>
      </c>
      <c r="PT94" s="2" t="n">
        <f aca="false">[2]502排序!E188</f>
        <v>3</v>
      </c>
      <c r="PU94" s="2" t="n">
        <f aca="false">[2]502排序!F188</f>
        <v>0</v>
      </c>
      <c r="PV94" s="2" t="n">
        <f aca="false">[2]502排序!G188</f>
        <v>27</v>
      </c>
      <c r="PW94" s="2" t="n">
        <f aca="false">[2]502排序!H188</f>
        <v>14</v>
      </c>
      <c r="PX94" s="2" t="n">
        <f aca="false">[2]502排序!I188</f>
        <v>0</v>
      </c>
      <c r="PY94" s="2" t="n">
        <f aca="false">[2]502排序!J188</f>
        <v>3</v>
      </c>
      <c r="PZ94" s="2" t="n">
        <f aca="false">[2]502排序!K188</f>
        <v>0.2</v>
      </c>
      <c r="QA94" s="2" t="n">
        <f aca="false">[2]502排序!L188</f>
        <v>0</v>
      </c>
      <c r="QB94" s="2" t="n">
        <f aca="false">[2]502排序!M188</f>
        <v>0</v>
      </c>
      <c r="QC94" s="2" t="n">
        <f aca="false">[2]502排序!C103</f>
        <v>459</v>
      </c>
      <c r="QD94" s="2" t="n">
        <f aca="false">[2]502排序!D103</f>
        <v>6</v>
      </c>
      <c r="QE94" s="2" t="n">
        <f aca="false">[2]502排序!E103</f>
        <v>8</v>
      </c>
      <c r="QF94" s="2" t="n">
        <f aca="false">[2]502排序!F103</f>
        <v>0</v>
      </c>
      <c r="QG94" s="2" t="n">
        <f aca="false">[2]502排序!G103</f>
        <v>364</v>
      </c>
      <c r="QH94" s="2" t="n">
        <f aca="false">[2]502排序!H103</f>
        <v>87</v>
      </c>
      <c r="QI94" s="2" t="n">
        <f aca="false">[2]502排序!I103</f>
        <v>5</v>
      </c>
      <c r="QJ94" s="2" t="n">
        <f aca="false">[2]502排序!J103</f>
        <v>45</v>
      </c>
      <c r="QK94" s="2" t="n">
        <f aca="false">[2]502排序!K103</f>
        <v>0.8</v>
      </c>
      <c r="QL94" s="2" t="n">
        <f aca="false">[2]502排序!L103</f>
        <v>78885</v>
      </c>
      <c r="QM94" s="2" t="n">
        <f aca="false">[2]502排序!M103</f>
        <v>7731</v>
      </c>
      <c r="QN94" s="2" t="n">
        <f aca="false">[2]502排序!C110</f>
        <v>729</v>
      </c>
      <c r="QO94" s="2" t="n">
        <f aca="false">[2]502排序!D110</f>
        <v>4</v>
      </c>
      <c r="QP94" s="2" t="n">
        <f aca="false">[2]502排序!E110</f>
        <v>24</v>
      </c>
      <c r="QQ94" s="2" t="n">
        <f aca="false">[2]502排序!F110</f>
        <v>0</v>
      </c>
      <c r="QR94" s="2" t="n">
        <f aca="false">[2]502排序!G110</f>
        <v>192</v>
      </c>
      <c r="QS94" s="2" t="n">
        <f aca="false">[2]502排序!H110</f>
        <v>513</v>
      </c>
      <c r="QT94" s="2" t="n">
        <f aca="false">[2]502排序!I110</f>
        <v>44</v>
      </c>
      <c r="QU94" s="2" t="n">
        <f aca="false">[2]502排序!J110</f>
        <v>107</v>
      </c>
      <c r="QV94" s="2" t="n">
        <f aca="false">[2]502排序!K110</f>
        <v>4</v>
      </c>
      <c r="QW94" s="2" t="n">
        <f aca="false">[2]502排序!L110</f>
        <v>36420</v>
      </c>
      <c r="QX94" s="2" t="n">
        <f aca="false">[2]502排序!M110</f>
        <v>5336</v>
      </c>
      <c r="QY94" s="2" t="n">
        <f aca="false">[2]502排序!C98</f>
        <v>16101</v>
      </c>
      <c r="QZ94" s="2" t="n">
        <f aca="false">[2]502排序!D98</f>
        <v>155</v>
      </c>
      <c r="RA94" s="2" t="n">
        <f aca="false">[2]502排序!E98</f>
        <v>225</v>
      </c>
      <c r="RB94" s="2" t="n">
        <f aca="false">[2]502排序!F98</f>
        <v>3</v>
      </c>
      <c r="RC94" s="2" t="n">
        <f aca="false">[2]502排序!G98</f>
        <v>9156</v>
      </c>
      <c r="RD94" s="2" t="n">
        <f aca="false">[2]502排序!H98</f>
        <v>6720</v>
      </c>
      <c r="RE94" s="2" t="n">
        <f aca="false">[2]502排序!I98</f>
        <v>103</v>
      </c>
      <c r="RF94" s="2" t="n">
        <f aca="false">[2]502排序!J98</f>
        <v>1860</v>
      </c>
      <c r="RG94" s="2" t="n">
        <f aca="false">[2]502排序!K98</f>
        <v>26</v>
      </c>
      <c r="RH94" s="2" t="n">
        <f aca="false">[2]502排序!L98</f>
        <v>364467</v>
      </c>
      <c r="RI94" s="2" t="n">
        <f aca="false">[2]502排序!M98</f>
        <v>42108</v>
      </c>
      <c r="RJ94" s="2" t="n">
        <f aca="false">[2]502排序!C148</f>
        <v>353</v>
      </c>
      <c r="RK94" s="2" t="n">
        <f aca="false">[2]502排序!D148</f>
        <v>9</v>
      </c>
      <c r="RL94" s="2" t="n">
        <f aca="false">[2]502排序!E148</f>
        <v>2</v>
      </c>
      <c r="RM94" s="2" t="n">
        <f aca="false">[2]502排序!F148</f>
        <v>0</v>
      </c>
      <c r="RN94" s="2" t="n">
        <f aca="false">[2]502排序!G148</f>
        <v>76</v>
      </c>
      <c r="RO94" s="2" t="n">
        <f aca="false">[2]502排序!H148</f>
        <v>275</v>
      </c>
      <c r="RP94" s="2" t="n">
        <f aca="false">[2]502排序!I148</f>
        <v>0</v>
      </c>
      <c r="RQ94" s="2" t="n">
        <f aca="false">[2]502排序!J148</f>
        <v>69</v>
      </c>
      <c r="RR94" s="2" t="n">
        <f aca="false">[2]502排序!K148</f>
        <v>0.4</v>
      </c>
      <c r="RS94" s="2" t="n">
        <f aca="false">[2]502排序!L148</f>
        <v>32200</v>
      </c>
      <c r="RT94" s="2" t="n">
        <f aca="false">[2]502排序!M148</f>
        <v>6312</v>
      </c>
      <c r="RU94" s="2" t="n">
        <f aca="false">[2]502排序!C208</f>
        <v>7</v>
      </c>
      <c r="RV94" s="2" t="n">
        <f aca="false">[2]502排序!D208</f>
        <v>1</v>
      </c>
      <c r="RW94" s="2" t="n">
        <f aca="false">[2]502排序!E208</f>
        <v>2</v>
      </c>
      <c r="RX94" s="2" t="n">
        <f aca="false">[2]502排序!F208</f>
        <v>0</v>
      </c>
      <c r="RY94" s="2" t="n">
        <f aca="false">[2]502排序!G208</f>
        <v>1</v>
      </c>
      <c r="RZ94" s="2" t="n">
        <f aca="false">[2]502排序!H208</f>
        <v>4</v>
      </c>
      <c r="SA94" s="2" t="n">
        <f aca="false">[2]502排序!I208</f>
        <v>0</v>
      </c>
      <c r="SB94" s="2" t="n">
        <f aca="false">[2]502排序!J208</f>
        <v>0.2</v>
      </c>
      <c r="SC94" s="2" t="n">
        <f aca="false">[2]502排序!K208</f>
        <v>0.07</v>
      </c>
      <c r="SD94" s="2" t="n">
        <f aca="false">[2]502排序!L208</f>
        <v>120</v>
      </c>
      <c r="SE94" s="2" t="n">
        <f aca="false">[2]502排序!M208</f>
        <v>4</v>
      </c>
      <c r="SF94" s="2" t="n">
        <f aca="false">[2]502排序!C146</f>
        <v>2447</v>
      </c>
      <c r="SG94" s="2" t="n">
        <f aca="false">[2]502排序!D146</f>
        <v>99</v>
      </c>
      <c r="SH94" s="2" t="n">
        <f aca="false">[2]502排序!E146</f>
        <v>11</v>
      </c>
      <c r="SI94" s="2" t="n">
        <f aca="false">[2]502排序!F146</f>
        <v>0</v>
      </c>
      <c r="SJ94" s="2" t="n">
        <f aca="false">[2]502排序!G146</f>
        <v>495</v>
      </c>
      <c r="SK94" s="2" t="n">
        <f aca="false">[2]502排序!H146</f>
        <v>1941</v>
      </c>
      <c r="SL94" s="2" t="n">
        <f aca="false">[2]502排序!I146</f>
        <v>17</v>
      </c>
      <c r="SM94" s="2" t="n">
        <f aca="false">[2]502排序!J146</f>
        <v>479</v>
      </c>
      <c r="SN94" s="2" t="n">
        <f aca="false">[2]502排序!K146</f>
        <v>2</v>
      </c>
      <c r="SO94" s="2" t="n">
        <f aca="false">[2]502排序!L146</f>
        <v>40459</v>
      </c>
      <c r="SP94" s="2" t="n">
        <f aca="false">[2]502排序!M146</f>
        <v>7923</v>
      </c>
      <c r="SQ94" s="2" t="n">
        <f aca="false">[2]502排序!C197</f>
        <v>13038</v>
      </c>
      <c r="SR94" s="2" t="n">
        <f aca="false">[2]502排序!D197</f>
        <v>557</v>
      </c>
      <c r="SS94" s="2" t="n">
        <f aca="false">[2]502排序!E197</f>
        <v>111</v>
      </c>
      <c r="ST94" s="2" t="n">
        <f aca="false">[2]502排序!F197</f>
        <v>6</v>
      </c>
      <c r="SU94" s="2" t="n">
        <f aca="false">[2]502排序!G197</f>
        <v>2543</v>
      </c>
      <c r="SV94" s="2" t="n">
        <f aca="false">[2]502排序!H197</f>
        <v>10384</v>
      </c>
      <c r="SW94" s="2" t="n">
        <f aca="false">[2]502排序!I197</f>
        <v>1</v>
      </c>
      <c r="SX94" s="2" t="n">
        <f aca="false">[2]502排序!J197</f>
        <v>1318</v>
      </c>
      <c r="SY94" s="2" t="n">
        <f aca="false">[2]502排序!K197</f>
        <v>11</v>
      </c>
      <c r="SZ94" s="2" t="n">
        <f aca="false">[2]502排序!L197</f>
        <v>1200000</v>
      </c>
      <c r="TA94" s="2" t="n">
        <f aca="false">[2]502排序!M197</f>
        <v>121330</v>
      </c>
      <c r="TB94" s="2" t="n">
        <f aca="false">[2]502排序!C106</f>
        <v>4377</v>
      </c>
      <c r="TC94" s="2" t="n">
        <f aca="false">[2]502排序!D106</f>
        <v>353</v>
      </c>
      <c r="TD94" s="2" t="n">
        <f aca="false">[2]502排序!E106</f>
        <v>30</v>
      </c>
      <c r="TE94" s="2" t="n">
        <f aca="false">[2]502排序!F106</f>
        <v>4</v>
      </c>
      <c r="TF94" s="2" t="n">
        <f aca="false">[2]502排序!G106</f>
        <v>1602</v>
      </c>
      <c r="TG94" s="2" t="n">
        <f aca="false">[2]502排序!H106</f>
        <v>2745</v>
      </c>
      <c r="TH94" s="2" t="n">
        <f aca="false">[2]502排序!I106</f>
        <v>70</v>
      </c>
      <c r="TI94" s="2" t="n">
        <f aca="false">[2]502排序!J106</f>
        <v>1025</v>
      </c>
      <c r="TJ94" s="2" t="n">
        <f aca="false">[2]502排序!K106</f>
        <v>7</v>
      </c>
      <c r="TK94" s="2" t="n">
        <f aca="false">[2]502排序!L106</f>
        <v>179000</v>
      </c>
      <c r="TL94" s="2" t="n">
        <f aca="false">[2]502排序!M106</f>
        <v>41915</v>
      </c>
      <c r="TM94" s="2" t="n">
        <f aca="false">[2]502排序!C80</f>
        <v>2612</v>
      </c>
      <c r="TN94" s="2" t="n">
        <f aca="false">[2]502排序!D80</f>
        <v>21</v>
      </c>
      <c r="TO94" s="2" t="n">
        <f aca="false">[2]502排序!E80</f>
        <v>140</v>
      </c>
      <c r="TP94" s="2" t="n">
        <f aca="false">[2]502排序!F80</f>
        <v>0</v>
      </c>
      <c r="TQ94" s="2" t="n">
        <f aca="false">[2]502排序!G80</f>
        <v>1374</v>
      </c>
      <c r="TR94" s="2" t="n">
        <f aca="false">[2]502排序!H80</f>
        <v>1098</v>
      </c>
      <c r="TS94" s="2" t="n">
        <f aca="false">[2]502排序!I80</f>
        <v>36</v>
      </c>
      <c r="TT94" s="2" t="n">
        <f aca="false">[2]502排序!J80</f>
        <v>251</v>
      </c>
      <c r="TU94" s="2" t="n">
        <f aca="false">[2]502排序!K80</f>
        <v>13</v>
      </c>
      <c r="TV94" s="2" t="n">
        <f aca="false">[2]502排序!L80</f>
        <v>77251</v>
      </c>
      <c r="TW94" s="2" t="n">
        <f aca="false">[2]502排序!M80</f>
        <v>7412</v>
      </c>
      <c r="TX94" s="2" t="n">
        <f aca="false">[2]502排序!C51</f>
        <v>857</v>
      </c>
      <c r="TY94" s="2" t="n">
        <f aca="false">[2]502排序!D51</f>
        <v>7</v>
      </c>
      <c r="TZ94" s="2" t="n">
        <f aca="false">[2]502排序!E51</f>
        <v>15</v>
      </c>
      <c r="UA94" s="2" t="n">
        <f aca="false">[2]502排序!F51</f>
        <v>0</v>
      </c>
      <c r="UB94" s="2" t="n">
        <f aca="false">[2]502排序!G51</f>
        <v>296</v>
      </c>
      <c r="UC94" s="2" t="n">
        <f aca="false">[2]502排序!H51</f>
        <v>546</v>
      </c>
      <c r="UD94" s="2" t="n">
        <f aca="false">[2]502排序!I51</f>
        <v>15</v>
      </c>
      <c r="UE94" s="2" t="n">
        <f aca="false">[2]502排序!J51</f>
        <v>710</v>
      </c>
      <c r="UF94" s="2" t="n">
        <f aca="false">[2]502排序!K51</f>
        <v>12</v>
      </c>
      <c r="UG94" s="2" t="n">
        <f aca="false">[2]502排序!L51</f>
        <v>60536</v>
      </c>
      <c r="UH94" s="2" t="n">
        <f aca="false">[2]502排序!M51</f>
        <v>50139</v>
      </c>
      <c r="UT94" s="2" t="n">
        <f aca="false">[2]502排序!C17</f>
        <v>8238</v>
      </c>
      <c r="UU94" s="2" t="n">
        <f aca="false">[2]502排序!D17</f>
        <v>571</v>
      </c>
      <c r="UV94" s="2" t="n">
        <f aca="false">[2]502排序!E17</f>
        <v>170</v>
      </c>
      <c r="UW94" s="2" t="n">
        <f aca="false">[2]502排序!F17</f>
        <v>2</v>
      </c>
      <c r="UX94" s="2" t="n">
        <f aca="false">[2]502排序!G17</f>
        <v>174</v>
      </c>
      <c r="UY94" s="2" t="n">
        <f aca="false">[2]502排序!H17</f>
        <v>7894</v>
      </c>
      <c r="UZ94" s="2" t="n">
        <f aca="false">[2]502排序!I17</f>
        <v>1</v>
      </c>
      <c r="VA94" s="2" t="n">
        <f aca="false">[2]502排序!J17</f>
        <v>50</v>
      </c>
      <c r="VB94" s="2" t="n">
        <f aca="false">[2]502排序!K17</f>
        <v>1</v>
      </c>
      <c r="VC94" s="2" t="n">
        <f aca="false">[2]502排序!L17</f>
        <v>70239</v>
      </c>
      <c r="VD94" s="2" t="n">
        <f aca="false">[2]502排序!M17</f>
        <v>426</v>
      </c>
      <c r="VE94" s="2" t="n">
        <f aca="false">[2]502排序!C2</f>
        <v>2335</v>
      </c>
      <c r="VF94" s="2" t="n">
        <f aca="false">[2]502排序!D2</f>
        <v>164</v>
      </c>
      <c r="VG94" s="2" t="n">
        <f aca="false">[2]502排序!E2</f>
        <v>68</v>
      </c>
      <c r="VH94" s="2" t="n">
        <f aca="false">[2]502排序!F2</f>
        <v>4</v>
      </c>
      <c r="VI94" s="2" t="n">
        <f aca="false">[2]502排序!G2</f>
        <v>310</v>
      </c>
      <c r="VJ94" s="2" t="n">
        <f aca="false">[2]502排序!H2</f>
        <v>1957</v>
      </c>
      <c r="VK94" s="2" t="n">
        <f aca="false">[2]502排序!I2</f>
        <v>7</v>
      </c>
      <c r="VL94" s="2" t="n">
        <f aca="false">[2]502排序!J2</f>
        <v>60</v>
      </c>
      <c r="VM94" s="2" t="n">
        <f aca="false">[2]502排序!K2</f>
        <v>2</v>
      </c>
      <c r="VN94" s="2" t="n">
        <f aca="false">[2]502排序!L2</f>
        <v>10593</v>
      </c>
      <c r="VO94" s="2" t="n">
        <f aca="false">[2]502排序!M2</f>
        <v>272</v>
      </c>
      <c r="VP94" s="2" t="n">
        <f aca="false">[2]502排序!C181</f>
        <v>690</v>
      </c>
      <c r="VQ94" s="2" t="n">
        <f aca="false">[2]502排序!D181</f>
        <v>27</v>
      </c>
      <c r="VR94" s="2" t="n">
        <f aca="false">[2]502排序!E181</f>
        <v>7</v>
      </c>
      <c r="VS94" s="2" t="n">
        <f aca="false">[2]502排序!F181</f>
        <v>0</v>
      </c>
      <c r="VT94" s="2" t="n">
        <f aca="false">[2]502排序!G181</f>
        <v>162</v>
      </c>
      <c r="VU94" s="2" t="n">
        <f aca="false">[2]502排序!H181</f>
        <v>521</v>
      </c>
      <c r="VV94" s="2" t="n">
        <f aca="false">[2]502排序!I181</f>
        <v>1</v>
      </c>
      <c r="VW94" s="2" t="n">
        <f aca="false">[2]502排序!J181</f>
        <v>32</v>
      </c>
      <c r="VX94" s="2" t="n">
        <f aca="false">[2]502排序!K181</f>
        <v>0.3</v>
      </c>
      <c r="VY94" s="2" t="n">
        <f aca="false">[2]502排序!L181</f>
        <v>22418</v>
      </c>
      <c r="VZ94" s="2" t="n">
        <f aca="false">[2]502排序!M181</f>
        <v>1047</v>
      </c>
      <c r="WA94" s="2" t="n">
        <f aca="false">[2]502排序!C119</f>
        <v>491</v>
      </c>
      <c r="WB94" s="2" t="n">
        <f aca="false">[2]502排序!D119</f>
        <v>23</v>
      </c>
      <c r="WC94" s="2" t="n">
        <f aca="false">[2]502排序!E119</f>
        <v>1</v>
      </c>
      <c r="WD94" s="2" t="n">
        <f aca="false">[2]502排序!F119</f>
        <v>0</v>
      </c>
      <c r="WE94" s="2" t="n">
        <f aca="false">[2]502排序!G119</f>
        <v>17</v>
      </c>
      <c r="WF94" s="2" t="n">
        <f aca="false">[2]502排序!H119</f>
        <v>473</v>
      </c>
      <c r="WG94" s="2" t="n">
        <f aca="false">[2]502排序!I119</f>
        <v>2</v>
      </c>
      <c r="WH94" s="2" t="n">
        <f aca="false">[2]502排序!J119</f>
        <v>908</v>
      </c>
      <c r="WI94" s="2" t="n">
        <f aca="false">[2]502排序!K119</f>
        <v>2</v>
      </c>
      <c r="WJ94" s="2" t="n">
        <f aca="false">[2]502排序!L119</f>
        <v>8008</v>
      </c>
      <c r="WK94" s="2" t="n">
        <f aca="false">[2]502排序!M119</f>
        <v>14815</v>
      </c>
      <c r="WL94" s="2" t="n">
        <f aca="false">[2]502排序!C137</f>
        <v>59</v>
      </c>
      <c r="WM94" s="2" t="n">
        <f aca="false">[2]502排序!D137</f>
        <v>2</v>
      </c>
      <c r="WN94" s="2" t="n">
        <f aca="false">[2]502排序!E137</f>
        <v>0</v>
      </c>
      <c r="WO94" s="2" t="n">
        <f aca="false">[2]502排序!F137</f>
        <v>0</v>
      </c>
      <c r="WP94" s="2" t="n">
        <f aca="false">[2]502排序!G137</f>
        <v>16</v>
      </c>
      <c r="WQ94" s="2" t="n">
        <f aca="false">[2]502排序!H137</f>
        <v>43</v>
      </c>
      <c r="WR94" s="2" t="n">
        <f aca="false">[2]502排序!I137</f>
        <v>0</v>
      </c>
      <c r="WS94" s="2" t="n">
        <f aca="false">[2]502排序!J137</f>
        <v>2</v>
      </c>
      <c r="WT94" s="2" t="n">
        <f aca="false">[2]502排序!K137</f>
        <v>0</v>
      </c>
      <c r="WU94" s="2" t="n">
        <f aca="false">[2]502排序!L137</f>
        <v>60374</v>
      </c>
      <c r="WV94" s="2" t="n">
        <f aca="false">[2]502排序!M137</f>
        <v>2072</v>
      </c>
      <c r="WW94" s="2" t="n">
        <f aca="false">[2]502排序!C24</f>
        <v>7</v>
      </c>
      <c r="WX94" s="2" t="n">
        <f aca="false">[2]502排序!D24</f>
        <v>0</v>
      </c>
      <c r="WY94" s="2" t="n">
        <f aca="false">[2]502排序!E24</f>
        <v>0</v>
      </c>
      <c r="WZ94" s="2" t="n">
        <f aca="false">[2]502排序!F24</f>
        <v>0</v>
      </c>
      <c r="XA94" s="2" t="n">
        <f aca="false">[2]502排序!G24</f>
        <v>5</v>
      </c>
      <c r="XB94" s="2" t="n">
        <f aca="false">[2]502排序!H24</f>
        <v>2</v>
      </c>
      <c r="XC94" s="2" t="n">
        <f aca="false">[2]502排序!I24</f>
        <v>0</v>
      </c>
      <c r="XD94" s="2" t="n">
        <f aca="false">[2]502排序!J24</f>
        <v>9</v>
      </c>
      <c r="XE94" s="2" t="n">
        <f aca="false">[2]502排序!K24</f>
        <v>0</v>
      </c>
      <c r="XF94" s="2" t="n">
        <f aca="false">[2]502排序!L24</f>
        <v>10101</v>
      </c>
      <c r="XG94" s="2" t="n">
        <f aca="false">[2]502排序!M24</f>
        <v>13091</v>
      </c>
      <c r="XH94" s="2" t="n">
        <f aca="false">[2]502排序!C104</f>
        <v>3597</v>
      </c>
      <c r="XI94" s="2" t="n">
        <f aca="false">[2]502排序!D104</f>
        <v>195</v>
      </c>
      <c r="XJ94" s="2" t="n">
        <f aca="false">[2]502排序!E104</f>
        <v>25</v>
      </c>
      <c r="XK94" s="2" t="n">
        <f aca="false">[2]502排序!F104</f>
        <v>0</v>
      </c>
      <c r="XL94" s="2" t="n">
        <f aca="false">[2]502排序!G104</f>
        <v>922</v>
      </c>
      <c r="XM94" s="2" t="n">
        <f aca="false">[2]502排序!H104</f>
        <v>2650</v>
      </c>
      <c r="XN94" s="2" t="n">
        <f aca="false">[2]502排序!I104</f>
        <v>40</v>
      </c>
      <c r="XO94" s="2" t="n">
        <f aca="false">[2]502排序!J104</f>
        <v>192</v>
      </c>
      <c r="XP94" s="2" t="n">
        <f aca="false">[2]502排序!K104</f>
        <v>1</v>
      </c>
      <c r="XQ94" s="2" t="n">
        <f aca="false">[2]502排序!L104</f>
        <v>268534</v>
      </c>
      <c r="XR94" s="2" t="n">
        <f aca="false">[2]502排序!M104</f>
        <v>14301</v>
      </c>
      <c r="XS94" s="2" t="n">
        <f aca="false">[2]502排序!C203</f>
        <v>2075</v>
      </c>
      <c r="XT94" s="2" t="n">
        <f aca="false">[2]502排序!D203</f>
        <v>36</v>
      </c>
      <c r="XU94" s="2" t="n">
        <f aca="false">[2]502排序!E203</f>
        <v>9</v>
      </c>
      <c r="XV94" s="2" t="n">
        <f aca="false">[2]502排序!F203</f>
        <v>0</v>
      </c>
      <c r="XW94" s="2" t="n">
        <f aca="false">[2]502排序!G203</f>
        <v>1212</v>
      </c>
      <c r="XX94" s="2" t="n">
        <f aca="false">[2]502排序!H203</f>
        <v>854</v>
      </c>
      <c r="XY94" s="2" t="n">
        <f aca="false">[2]502排序!I203</f>
        <v>8</v>
      </c>
      <c r="XZ94" s="2" t="n">
        <f aca="false">[2]502排序!J203</f>
        <v>62</v>
      </c>
      <c r="YA94" s="2" t="n">
        <f aca="false">[2]502排序!K203</f>
        <v>0.3</v>
      </c>
      <c r="YB94" s="2" t="n">
        <f aca="false">[2]502排序!L203</f>
        <v>242536</v>
      </c>
      <c r="YC94" s="2" t="n">
        <f aca="false">[2]502排序!M203</f>
        <v>7247</v>
      </c>
      <c r="YZ94" s="2" t="n">
        <f aca="false">[2]502排序!C107</f>
        <v>756</v>
      </c>
      <c r="ZA94" s="2" t="n">
        <f aca="false">[2]502排序!D107</f>
        <v>10</v>
      </c>
      <c r="ZB94" s="2" t="n">
        <f aca="false">[2]502排序!E107</f>
        <v>8</v>
      </c>
      <c r="ZC94" s="2" t="n">
        <f aca="false">[2]502排序!F107</f>
        <v>0</v>
      </c>
      <c r="ZD94" s="2" t="n">
        <f aca="false">[2]502排序!G107</f>
        <v>504</v>
      </c>
      <c r="ZE94" s="2" t="n">
        <f aca="false">[2]502排序!H107</f>
        <v>244</v>
      </c>
      <c r="ZF94" s="2" t="n">
        <f aca="false">[2]502排序!I107</f>
        <v>12</v>
      </c>
      <c r="ZG94" s="2" t="n">
        <f aca="false">[2]502排序!J107</f>
        <v>116</v>
      </c>
      <c r="ZH94" s="2" t="n">
        <f aca="false">[2]502排序!K107</f>
        <v>1</v>
      </c>
      <c r="ZI94" s="2" t="n">
        <f aca="false">[2]502排序!L107</f>
        <v>51472</v>
      </c>
      <c r="ZJ94" s="2" t="n">
        <f aca="false">[2]502排序!M107</f>
        <v>7889</v>
      </c>
      <c r="ZK94" s="2" t="n">
        <f aca="false">[2]502排序!C200</f>
        <v>10861</v>
      </c>
      <c r="ZL94" s="2" t="n">
        <f aca="false">[2]502排序!D200</f>
        <v>455</v>
      </c>
      <c r="ZM94" s="2" t="n">
        <f aca="false">[2]502排序!E200</f>
        <v>272</v>
      </c>
      <c r="ZN94" s="2" t="n">
        <f aca="false">[2]502排序!F200</f>
        <v>11</v>
      </c>
      <c r="ZO94" s="2" t="n">
        <f aca="false">[2]502排序!G200</f>
        <v>1413</v>
      </c>
      <c r="ZP94" s="2" t="n">
        <f aca="false">[2]502排序!H200</f>
        <v>9176</v>
      </c>
      <c r="ZQ94" s="2" t="n">
        <f aca="false">[2]502排序!I200</f>
        <v>143</v>
      </c>
      <c r="ZR94" s="2" t="n">
        <f aca="false">[2]502排序!J200</f>
        <v>248</v>
      </c>
      <c r="ZS94" s="2" t="n">
        <f aca="false">[2]502排序!K200</f>
        <v>6</v>
      </c>
      <c r="ZT94" s="2" t="n">
        <f aca="false">[2]502排序!L200</f>
        <v>118545</v>
      </c>
      <c r="ZU94" s="2" t="n">
        <f aca="false">[2]502排序!M200</f>
        <v>2711</v>
      </c>
      <c r="ZV94" s="2" t="n">
        <f aca="false">[2]502排序!C19</f>
        <v>14917</v>
      </c>
      <c r="ZW94" s="2" t="n">
        <f aca="false">[2]502排序!D19</f>
        <v>890</v>
      </c>
      <c r="ZX94" s="2" t="n">
        <f aca="false">[2]502排序!E19</f>
        <v>93</v>
      </c>
      <c r="ZY94" s="2" t="n">
        <f aca="false">[2]502排序!F19</f>
        <v>4</v>
      </c>
      <c r="ZZ94" s="2" t="n">
        <f aca="false">[2]502排序!G19</f>
        <v>2918</v>
      </c>
      <c r="AAA94" s="2" t="n">
        <f aca="false">[2]502排序!H19</f>
        <v>11906</v>
      </c>
      <c r="AAB94" s="2" t="n">
        <f aca="false">[2]502排序!I19</f>
        <v>92</v>
      </c>
      <c r="AAC94" s="2" t="n">
        <f aca="false">[2]502排序!J19</f>
        <v>1579</v>
      </c>
      <c r="AAD94" s="2" t="n">
        <f aca="false">[2]502排序!K19</f>
        <v>10</v>
      </c>
      <c r="AAE94" s="2" t="n">
        <f aca="false">[2]502排序!L19</f>
        <v>186262</v>
      </c>
      <c r="AAF94" s="2" t="n">
        <f aca="false">[2]502排序!M19</f>
        <v>19712</v>
      </c>
      <c r="AAG94" s="2" t="n">
        <f aca="false">[2]502排序!C76</f>
        <v>566</v>
      </c>
      <c r="AAH94" s="2" t="n">
        <f aca="false">[2]502排序!D76</f>
        <v>27</v>
      </c>
      <c r="AAI94" s="2" t="n">
        <f aca="false">[2]502排序!E76</f>
        <v>7</v>
      </c>
      <c r="AAJ94" s="2" t="n">
        <f aca="false">[2]502排序!F76</f>
        <v>1</v>
      </c>
      <c r="AAK94" s="2" t="n">
        <f aca="false">[2]502排序!G76</f>
        <v>207</v>
      </c>
      <c r="AAL94" s="2" t="n">
        <f aca="false">[2]502排序!H76</f>
        <v>352</v>
      </c>
      <c r="AAM94" s="2" t="n">
        <f aca="false">[2]502排序!I76</f>
        <v>6</v>
      </c>
      <c r="AAN94" s="2" t="n">
        <f aca="false">[2]502排序!J76</f>
        <v>142</v>
      </c>
      <c r="AAO94" s="2" t="n">
        <f aca="false">[2]502排序!K76</f>
        <v>2</v>
      </c>
      <c r="AAP94" s="2" t="n">
        <f aca="false">[2]502排序!L76</f>
        <v>15904</v>
      </c>
      <c r="AAQ94" s="2" t="n">
        <f aca="false">[2]502排序!M76</f>
        <v>3987</v>
      </c>
      <c r="AAR94" s="2" t="n">
        <f aca="false">[2]502排序!C14</f>
        <v>1854</v>
      </c>
      <c r="AAS94" s="2" t="n">
        <f aca="false">[2]502排序!D14</f>
        <v>50</v>
      </c>
      <c r="AAT94" s="2" t="n">
        <f aca="false">[2]502排序!E14</f>
        <v>25</v>
      </c>
      <c r="AAU94" s="2" t="n">
        <f aca="false">[2]502排序!F14</f>
        <v>1</v>
      </c>
      <c r="AAV94" s="2" t="n">
        <f aca="false">[2]502排序!G14</f>
        <v>1365</v>
      </c>
      <c r="AAW94" s="2" t="n">
        <f aca="false">[2]502排序!H14</f>
        <v>464</v>
      </c>
      <c r="AAX94" s="2" t="n">
        <f aca="false">[2]502排序!I14</f>
        <v>17</v>
      </c>
      <c r="AAY94" s="2" t="n">
        <f aca="false">[2]502排序!J14</f>
        <v>183</v>
      </c>
      <c r="AAZ94" s="2" t="n">
        <f aca="false">[2]502排序!K14</f>
        <v>2</v>
      </c>
      <c r="ABA94" s="2" t="n">
        <f aca="false">[2]502排序!L14</f>
        <v>146630</v>
      </c>
      <c r="ABB94" s="2" t="n">
        <f aca="false">[2]502排序!M14</f>
        <v>14462</v>
      </c>
      <c r="ABC94" s="2" t="n">
        <f aca="false">[2]502排序!C10</f>
        <v>2148</v>
      </c>
      <c r="ABD94" s="2" t="n">
        <f aca="false">[2]502排序!D10</f>
        <v>82</v>
      </c>
      <c r="ABE94" s="2" t="n">
        <f aca="false">[2]502排序!E10</f>
        <v>33</v>
      </c>
      <c r="ABF94" s="2" t="n">
        <f aca="false">[2]502排序!F10</f>
        <v>1</v>
      </c>
      <c r="ABG94" s="2" t="n">
        <f aca="false">[2]502排序!G10</f>
        <v>977</v>
      </c>
      <c r="ABH94" s="2" t="n">
        <f aca="false">[2]502排序!H10</f>
        <v>1138</v>
      </c>
      <c r="ABI94" s="2" t="n">
        <f aca="false">[2]502排序!I10</f>
        <v>10</v>
      </c>
      <c r="ABJ94" s="2" t="n">
        <f aca="false">[2]502排序!J10</f>
        <v>725</v>
      </c>
      <c r="ABK94" s="2" t="n">
        <f aca="false">[2]502排序!K10</f>
        <v>11</v>
      </c>
      <c r="ABL94" s="2" t="n">
        <f aca="false">[2]502排序!L10</f>
        <v>22177</v>
      </c>
      <c r="ABM94" s="2" t="n">
        <f aca="false">[2]502排序!M10</f>
        <v>7484</v>
      </c>
      <c r="ABN94" s="2" t="n">
        <f aca="false">[2]502排序!C127</f>
        <v>3980</v>
      </c>
      <c r="ABO94" s="2" t="n">
        <f aca="false">[2]502排序!D127</f>
        <v>83</v>
      </c>
      <c r="ABP94" s="2" t="n">
        <f aca="false">[2]502排序!E127</f>
        <v>122</v>
      </c>
      <c r="ABQ94" s="2" t="n">
        <f aca="false">[2]502排序!F127</f>
        <v>6</v>
      </c>
      <c r="ABR94" s="2" t="n">
        <f aca="false">[2]502排序!G127</f>
        <v>1272</v>
      </c>
      <c r="ABS94" s="2" t="n">
        <f aca="false">[2]502排序!H127</f>
        <v>2586</v>
      </c>
      <c r="ABT94" s="2" t="n">
        <f aca="false">[2]502排序!I127</f>
        <v>237</v>
      </c>
      <c r="ABU94" s="2" t="n">
        <f aca="false">[2]502排序!J127</f>
        <v>987</v>
      </c>
      <c r="ABV94" s="2" t="n">
        <f aca="false">[2]502排序!K127</f>
        <v>30</v>
      </c>
      <c r="ABW94" s="2" t="n">
        <f aca="false">[2]502排序!L127</f>
        <v>11763</v>
      </c>
      <c r="ABX94" s="2" t="n">
        <f aca="false">[2]502排序!M127</f>
        <v>2916</v>
      </c>
      <c r="ABY94" s="2" t="n">
        <f aca="false">[2]502排序!C114</f>
        <v>1399</v>
      </c>
      <c r="ABZ94" s="2" t="n">
        <f aca="false">[2]502排序!D114</f>
        <v>14</v>
      </c>
      <c r="ACA94" s="2" t="n">
        <f aca="false">[2]502排序!E114</f>
        <v>45</v>
      </c>
      <c r="ACB94" s="2" t="n">
        <f aca="false">[2]502排序!F114</f>
        <v>0</v>
      </c>
      <c r="ACC94" s="2" t="n">
        <f aca="false">[2]502排序!G114</f>
        <v>594</v>
      </c>
      <c r="ACD94" s="2" t="n">
        <f aca="false">[2]502排序!H114</f>
        <v>760</v>
      </c>
      <c r="ACE94" s="2" t="n">
        <f aca="false">[2]502排序!I114</f>
        <v>17</v>
      </c>
      <c r="ACF94" s="2" t="n">
        <f aca="false">[2]502排序!J114</f>
        <v>514</v>
      </c>
      <c r="ACG94" s="2" t="n">
        <f aca="false">[2]502排序!K114</f>
        <v>17</v>
      </c>
      <c r="ACH94" s="2" t="n">
        <f aca="false">[2]502排序!L114</f>
        <v>132768</v>
      </c>
      <c r="ACI94" s="2" t="n">
        <f aca="false">[2]502排序!M114</f>
        <v>48771</v>
      </c>
      <c r="ACJ94" s="2" t="n">
        <f aca="false">[2]502排序!C64</f>
        <v>1694</v>
      </c>
      <c r="ACK94" s="2" t="n">
        <f aca="false">[2]502排序!D64</f>
        <v>5</v>
      </c>
      <c r="ACL94" s="2" t="n">
        <f aca="false">[2]502排序!E64</f>
        <v>52</v>
      </c>
      <c r="ACM94" s="2" t="n">
        <f aca="false">[2]502排序!F64</f>
        <v>0</v>
      </c>
      <c r="ACN94" s="2" t="n">
        <f aca="false">[2]502排序!G64</f>
        <v>253</v>
      </c>
      <c r="ACO94" s="2" t="n">
        <f aca="false">[2]502排序!H64</f>
        <v>1389</v>
      </c>
      <c r="ACP94" s="2" t="n">
        <f aca="false">[2]502排序!I64</f>
        <v>7</v>
      </c>
      <c r="ACQ94" s="2" t="n">
        <f aca="false">[2]502排序!J64</f>
        <v>1277</v>
      </c>
      <c r="ACR94" s="2" t="n">
        <f aca="false">[2]502排序!K64</f>
        <v>39</v>
      </c>
      <c r="ACS94" s="2" t="n">
        <f aca="false">[2]502排序!L64</f>
        <v>53767</v>
      </c>
      <c r="ACT94" s="2" t="n">
        <f aca="false">[2]502排序!M64</f>
        <v>40532</v>
      </c>
      <c r="ACU94" s="2" t="n">
        <f aca="false">[2]502排序!C109</f>
        <v>870</v>
      </c>
      <c r="ACV94" s="2" t="n">
        <f aca="false">[2]502排序!D109</f>
        <v>12</v>
      </c>
      <c r="ACW94" s="2" t="n">
        <f aca="false">[2]502排序!E109</f>
        <v>16</v>
      </c>
      <c r="ACX94" s="2" t="n">
        <f aca="false">[2]502排序!F109</f>
        <v>1</v>
      </c>
      <c r="ACY94" s="2" t="n">
        <f aca="false">[2]502排序!G109</f>
        <v>348</v>
      </c>
      <c r="ACZ94" s="2" t="n">
        <f aca="false">[2]502排序!H109</f>
        <v>506</v>
      </c>
      <c r="ADA94" s="2" t="n">
        <f aca="false">[2]502排序!I109</f>
        <v>2</v>
      </c>
      <c r="ADB94" s="2" t="n">
        <f aca="false">[2]502排序!J109</f>
        <v>461</v>
      </c>
      <c r="ADC94" s="2" t="n">
        <f aca="false">[2]502排序!K109</f>
        <v>8</v>
      </c>
      <c r="ADD94" s="2" t="n">
        <f aca="false">[2]502排序!L109</f>
        <v>61120</v>
      </c>
      <c r="ADE94" s="2" t="n">
        <f aca="false">[2]502排序!M109</f>
        <v>32404</v>
      </c>
      <c r="ADF94" s="2" t="n">
        <f aca="false">[2]502排序!C52</f>
        <v>7726</v>
      </c>
      <c r="ADG94" s="2" t="n">
        <f aca="false">[2]502排序!D52</f>
        <v>84</v>
      </c>
      <c r="ADH94" s="2" t="n">
        <f aca="false">[2]502排序!E52</f>
        <v>240</v>
      </c>
      <c r="ADI94" s="2" t="n">
        <f aca="false">[2]502排序!F52</f>
        <v>5</v>
      </c>
      <c r="ADJ94" s="2" t="n">
        <f aca="false">[2]502排序!G52</f>
        <v>3359</v>
      </c>
      <c r="ADK94" s="2" t="n">
        <f aca="false">[2]502排序!H52</f>
        <v>4127</v>
      </c>
      <c r="ADL94" s="2" t="n">
        <f aca="false">[2]502排序!I52</f>
        <v>67</v>
      </c>
      <c r="ADM94" s="2" t="n">
        <f aca="false">[2]502排序!J52</f>
        <v>721</v>
      </c>
      <c r="ADN94" s="2" t="n">
        <f aca="false">[2]502排序!K52</f>
        <v>22</v>
      </c>
      <c r="ADO94" s="2" t="n">
        <f aca="false">[2]502排序!L52</f>
        <v>249634</v>
      </c>
      <c r="ADP94" s="2" t="n">
        <f aca="false">[2]502排序!M52</f>
        <v>23311</v>
      </c>
      <c r="ADQ94" s="2" t="n">
        <f aca="false">[2]502排序!C175</f>
        <v>1403</v>
      </c>
      <c r="ADR94" s="2" t="n">
        <f aca="false">[2]502排序!D175</f>
        <v>7</v>
      </c>
      <c r="ADS94" s="2" t="n">
        <f aca="false">[2]502排序!E175</f>
        <v>23</v>
      </c>
      <c r="ADT94" s="2" t="n">
        <f aca="false">[2]502排序!F175</f>
        <v>0</v>
      </c>
      <c r="ADU94" s="2" t="n">
        <f aca="false">[2]502排序!G175</f>
        <v>558</v>
      </c>
      <c r="ADV94" s="2" t="n">
        <f aca="false">[2]502排序!H175</f>
        <v>822</v>
      </c>
      <c r="ADW94" s="2" t="n">
        <f aca="false">[2]502排序!I175</f>
        <v>5</v>
      </c>
      <c r="ADX94" s="2" t="n">
        <f aca="false">[2]502排序!J175</f>
        <v>257</v>
      </c>
      <c r="ADY94" s="2" t="n">
        <f aca="false">[2]502排序!K175</f>
        <v>4</v>
      </c>
      <c r="ADZ94" s="2" t="n">
        <f aca="false">[2]502排序!L175</f>
        <v>91072</v>
      </c>
      <c r="AEA94" s="2" t="n">
        <f aca="false">[2]502排序!M175</f>
        <v>16681</v>
      </c>
      <c r="AEB94" s="2" t="n">
        <f aca="false">[2]502排序!C90</f>
        <v>2863</v>
      </c>
      <c r="AEC94" s="2" t="n">
        <f aca="false">[2]502排序!D90</f>
        <v>88</v>
      </c>
      <c r="AED94" s="2" t="n">
        <f aca="false">[2]502排序!E90</f>
        <v>323</v>
      </c>
      <c r="AEE94" s="2" t="n">
        <f aca="false">[2]502排序!F90</f>
        <v>11</v>
      </c>
      <c r="AEF94" s="2" t="n">
        <f aca="false">[2]502排序!G90</f>
        <v>609</v>
      </c>
      <c r="AEG94" s="2" t="n">
        <f aca="false">[2]502排序!H90</f>
        <v>1931</v>
      </c>
      <c r="AEH94" s="2" t="n">
        <f aca="false">[2]502排序!I90</f>
        <v>49</v>
      </c>
      <c r="AEI94" s="2" t="n">
        <f aca="false">[2]502排序!J90</f>
        <v>296</v>
      </c>
      <c r="AEJ94" s="2" t="n">
        <f aca="false">[2]502排序!K90</f>
        <v>33</v>
      </c>
      <c r="AEK94" s="2" t="n">
        <f aca="false">[2]502排序!L90</f>
        <v>76331</v>
      </c>
      <c r="AEL94" s="2" t="n">
        <f aca="false">[2]502排序!M90</f>
        <v>7901</v>
      </c>
      <c r="AEM94" s="2" t="n">
        <f aca="false">[2]502排序!C176</f>
        <v>1434</v>
      </c>
      <c r="AEN94" s="2" t="n">
        <f aca="false">[2]502排序!D176</f>
        <v>5</v>
      </c>
      <c r="AEO94" s="2" t="n">
        <f aca="false">[2]502排序!E176</f>
        <v>92</v>
      </c>
      <c r="AEP94" s="2" t="n">
        <f aca="false">[2]502排序!F176</f>
        <v>1</v>
      </c>
      <c r="AEQ94" s="2" t="n">
        <f aca="false">[2]502排序!G176</f>
        <v>233</v>
      </c>
      <c r="AER94" s="2" t="n">
        <f aca="false">[2]502排序!H176</f>
        <v>1109</v>
      </c>
      <c r="AES94" s="2" t="n">
        <f aca="false">[2]502排序!I176</f>
        <v>22</v>
      </c>
      <c r="AET94" s="2" t="n">
        <f aca="false">[2]502排序!J176</f>
        <v>690</v>
      </c>
      <c r="AEU94" s="2" t="n">
        <f aca="false">[2]502排序!K176</f>
        <v>44</v>
      </c>
      <c r="AEV94" s="2" t="n">
        <f aca="false">[2]502排序!L176</f>
        <v>52948</v>
      </c>
      <c r="AEW94" s="2" t="n">
        <f aca="false">[2]502排序!M176</f>
        <v>25469</v>
      </c>
      <c r="AEX94" s="2" t="n">
        <f aca="false">[2]502排序!C48</f>
        <v>2085</v>
      </c>
      <c r="AEY94" s="2" t="n">
        <f aca="false">[2]502排序!D48</f>
        <v>9</v>
      </c>
      <c r="AEZ94" s="2" t="n">
        <f aca="false">[2]502排序!E48</f>
        <v>75</v>
      </c>
      <c r="AFA94" s="2" t="n">
        <f aca="false">[2]502排序!F48</f>
        <v>6</v>
      </c>
      <c r="AFB94" s="2" t="n">
        <f aca="false">[2]502排序!G48</f>
        <v>1421</v>
      </c>
      <c r="AFC94" s="2" t="n">
        <f aca="false">[2]502排序!H48</f>
        <v>589</v>
      </c>
      <c r="AFD94" s="2" t="n">
        <f aca="false">[2]502排序!I48</f>
        <v>17</v>
      </c>
      <c r="AFE94" s="2" t="n">
        <f aca="false">[2]502排序!J48</f>
        <v>508</v>
      </c>
      <c r="AFF94" s="2" t="n">
        <f aca="false">[2]502排序!K48</f>
        <v>18</v>
      </c>
      <c r="AFG94" s="2" t="n">
        <f aca="false">[2]502排序!L48</f>
        <v>36917</v>
      </c>
      <c r="AFH94" s="2" t="n">
        <f aca="false">[2]502排序!M48</f>
        <v>8993</v>
      </c>
      <c r="AFI94" s="2" t="n">
        <f aca="false">[2]502排序!C26</f>
        <v>1781</v>
      </c>
      <c r="AFJ94" s="2" t="n">
        <f aca="false">[2]502排序!D26</f>
        <v>24</v>
      </c>
      <c r="AFK94" s="2" t="n">
        <f aca="false">[2]502排序!E26</f>
        <v>70</v>
      </c>
      <c r="AFL94" s="2" t="n">
        <f aca="false">[2]502排序!F26</f>
        <v>1</v>
      </c>
      <c r="AFM94" s="2" t="n">
        <f aca="false">[2]502排序!G26</f>
        <v>755</v>
      </c>
      <c r="AFN94" s="2" t="n">
        <f aca="false">[2]502排序!H26</f>
        <v>956</v>
      </c>
      <c r="AFO94" s="2" t="n">
        <f aca="false">[2]502排序!I26</f>
        <v>4</v>
      </c>
      <c r="AFP94" s="2" t="n">
        <f aca="false">[2]502排序!J26</f>
        <v>543</v>
      </c>
      <c r="AFQ94" s="2" t="n">
        <f aca="false">[2]502排序!K26</f>
        <v>21</v>
      </c>
      <c r="AFR94" s="2" t="n">
        <f aca="false">[2]502排序!L26</f>
        <v>32178</v>
      </c>
      <c r="AFS94" s="2" t="n">
        <f aca="false">[2]502排序!M26</f>
        <v>9808</v>
      </c>
      <c r="AFT94" s="2" t="n">
        <f aca="false">[2]502排序!C130</f>
        <v>322</v>
      </c>
      <c r="AFU94" s="2" t="n">
        <f aca="false">[2]502排序!D130</f>
        <v>0</v>
      </c>
      <c r="AFV94" s="2" t="n">
        <f aca="false">[2]502排序!E130</f>
        <v>7</v>
      </c>
      <c r="AFW94" s="2" t="n">
        <f aca="false">[2]502排序!F130</f>
        <v>0</v>
      </c>
      <c r="AFX94" s="2" t="n">
        <f aca="false">[2]502排序!G130</f>
        <v>233</v>
      </c>
      <c r="AFY94" s="2" t="n">
        <f aca="false">[2]502排序!H130</f>
        <v>82</v>
      </c>
      <c r="AFZ94" s="2" t="n">
        <f aca="false">[2]502排序!I130</f>
        <v>2</v>
      </c>
      <c r="AGA94" s="2" t="n">
        <f aca="false">[2]502排序!J130</f>
        <v>513</v>
      </c>
      <c r="AGB94" s="2" t="n">
        <f aca="false">[2]502排序!K130</f>
        <v>11</v>
      </c>
      <c r="AGC94" s="2" t="n">
        <f aca="false">[2]502排序!L130</f>
        <v>6864</v>
      </c>
      <c r="AGD94" s="2" t="n">
        <f aca="false">[2]502排序!M130</f>
        <v>10929</v>
      </c>
      <c r="AGE94" s="2" t="n">
        <f aca="false">[2]502排序!C170</f>
        <v>9205</v>
      </c>
      <c r="AGF94" s="2" t="n">
        <f aca="false">[2]502排序!D170</f>
        <v>196</v>
      </c>
      <c r="AGG94" s="2" t="n">
        <f aca="false">[2]502排序!E170</f>
        <v>185</v>
      </c>
      <c r="AGH94" s="2" t="n">
        <f aca="false">[2]502排序!F170</f>
        <v>6</v>
      </c>
      <c r="AGI94" s="2" t="n">
        <f aca="false">[2]502排序!G170</f>
        <v>1379</v>
      </c>
      <c r="AGJ94" s="2" t="n">
        <f aca="false">[2]502排序!H170</f>
        <v>7641</v>
      </c>
      <c r="AGK94" s="2" t="n">
        <f aca="false">[2]502排序!I170</f>
        <v>65</v>
      </c>
      <c r="AGL94" s="2" t="n">
        <f aca="false">[2]502排序!J170</f>
        <v>1054</v>
      </c>
      <c r="AGM94" s="2" t="n">
        <f aca="false">[2]502排序!K170</f>
        <v>21</v>
      </c>
      <c r="AGN94" s="2" t="n">
        <f aca="false">[2]502排序!L170</f>
        <v>91551</v>
      </c>
      <c r="AGO94" s="2" t="n">
        <f aca="false">[2]502排序!M170</f>
        <v>10478</v>
      </c>
      <c r="AGP94" s="2" t="n">
        <f aca="false">[2]502排序!C158</f>
        <v>12567</v>
      </c>
      <c r="AGQ94" s="2" t="n">
        <f aca="false">[2]502排序!D158</f>
        <v>327</v>
      </c>
      <c r="AGR94" s="2" t="n">
        <f aca="false">[2]502排序!E158</f>
        <v>744</v>
      </c>
      <c r="AGS94" s="2" t="n">
        <f aca="false">[2]502排序!F158</f>
        <v>27</v>
      </c>
      <c r="AGT94" s="2" t="n">
        <f aca="false">[2]502排序!G158</f>
        <v>4328</v>
      </c>
      <c r="AGU94" s="2" t="n">
        <f aca="false">[2]502排序!H158</f>
        <v>7495</v>
      </c>
      <c r="AGV94" s="2" t="n">
        <f aca="false">[2]502排序!I158</f>
        <v>249</v>
      </c>
      <c r="AGW94" s="2" t="n">
        <f aca="false">[2]502排序!J158</f>
        <v>653</v>
      </c>
      <c r="AGX94" s="2" t="n">
        <f aca="false">[2]502排序!K158</f>
        <v>39</v>
      </c>
      <c r="AGY94" s="2" t="n">
        <f aca="false">[2]502排序!L158</f>
        <v>183688</v>
      </c>
      <c r="AGZ94" s="2" t="n">
        <f aca="false">[2]502排序!M158</f>
        <v>9548</v>
      </c>
      <c r="AHA94" s="2" t="n">
        <f aca="false">[2]502排序!C31</f>
        <v>1555</v>
      </c>
      <c r="AHB94" s="2" t="n">
        <f aca="false">[2]502排序!D31</f>
        <v>49</v>
      </c>
      <c r="AHC94" s="2" t="n">
        <f aca="false">[2]502排序!E31</f>
        <v>68</v>
      </c>
      <c r="AHD94" s="2" t="n">
        <f aca="false">[2]502排序!F31</f>
        <v>2</v>
      </c>
      <c r="AHE94" s="2" t="n">
        <f aca="false">[2]502排序!G31</f>
        <v>276</v>
      </c>
      <c r="AHF94" s="2" t="n">
        <f aca="false">[2]502排序!H31</f>
        <v>1211</v>
      </c>
      <c r="AHG94" s="2" t="n">
        <f aca="false">[2]502排序!I31</f>
        <v>43</v>
      </c>
      <c r="AHH94" s="2" t="n">
        <f aca="false">[2]502排序!J31</f>
        <v>224</v>
      </c>
      <c r="AHI94" s="2" t="n">
        <f aca="false">[2]502排序!K31</f>
        <v>10</v>
      </c>
      <c r="AHJ94" s="2" t="n">
        <f aca="false">[2]502排序!L31</f>
        <v>46510</v>
      </c>
      <c r="AHK94" s="2" t="n">
        <f aca="false">[2]502排序!M31</f>
        <v>6694</v>
      </c>
      <c r="AHL94" s="2" t="n">
        <f aca="false">[2]502排序!C144</f>
        <v>1494</v>
      </c>
      <c r="AHM94" s="2" t="n">
        <f aca="false">[2]502排序!D144</f>
        <v>29</v>
      </c>
      <c r="AHN94" s="2" t="n">
        <f aca="false">[2]502排序!E144</f>
        <v>81</v>
      </c>
      <c r="AHO94" s="2" t="n">
        <f aca="false">[2]502排序!F144</f>
        <v>4</v>
      </c>
      <c r="AHP94" s="2" t="n">
        <f aca="false">[2]502排序!G144</f>
        <v>807</v>
      </c>
      <c r="AHQ94" s="2" t="n">
        <f aca="false">[2]502排序!H144</f>
        <v>606</v>
      </c>
      <c r="AHR94" s="2" t="n">
        <f aca="false">[2]502排序!I144</f>
        <v>13</v>
      </c>
      <c r="AHS94" s="2" t="n">
        <f aca="false">[2]502排序!J144</f>
        <v>717</v>
      </c>
      <c r="AHT94" s="2" t="n">
        <f aca="false">[2]502排序!K144</f>
        <v>39</v>
      </c>
      <c r="AHU94" s="2" t="n">
        <f aca="false">[2]502排序!L144</f>
        <v>16798</v>
      </c>
      <c r="AHV94" s="2" t="n">
        <f aca="false">[2]502排序!M144</f>
        <v>8063</v>
      </c>
      <c r="AHW94" s="2" t="n">
        <f aca="false">[2]502排序!C3</f>
        <v>782</v>
      </c>
      <c r="AHX94" s="2" t="n">
        <f aca="false">[2]502排序!D3</f>
        <v>9</v>
      </c>
      <c r="AHY94" s="2" t="n">
        <f aca="false">[2]502排序!E3</f>
        <v>31</v>
      </c>
      <c r="AHZ94" s="2" t="n">
        <f aca="false">[2]502排序!F3</f>
        <v>0</v>
      </c>
      <c r="AIA94" s="2" t="n">
        <f aca="false">[2]502排序!G3</f>
        <v>488</v>
      </c>
      <c r="AIB94" s="2" t="n">
        <f aca="false">[2]502排序!H3</f>
        <v>263</v>
      </c>
      <c r="AIC94" s="2" t="n">
        <f aca="false">[2]502排序!I3</f>
        <v>4</v>
      </c>
      <c r="AID94" s="2" t="n">
        <f aca="false">[2]502排序!J3</f>
        <v>272</v>
      </c>
      <c r="AIE94" s="2" t="n">
        <f aca="false">[2]502排序!K3</f>
        <v>11</v>
      </c>
      <c r="AIF94" s="2" t="n">
        <f aca="false">[2]502排序!L3</f>
        <v>8498</v>
      </c>
      <c r="AIG94" s="2" t="n">
        <f aca="false">[2]502排序!M3</f>
        <v>2953</v>
      </c>
      <c r="AIH94" s="2" t="n">
        <f aca="false">[2]502排序!C37</f>
        <v>54810</v>
      </c>
      <c r="AII94" s="2" t="n">
        <f aca="false">[2]502排序!D45</f>
        <v>795</v>
      </c>
      <c r="AIJ94" s="2" t="n">
        <f aca="false">[2]502排序!E45</f>
        <v>314</v>
      </c>
      <c r="AIK94" s="2" t="n">
        <f aca="false">[2]502排序!F45</f>
        <v>36</v>
      </c>
      <c r="AIL94" s="2" t="n">
        <f aca="false">[2]502排序!G45</f>
        <v>1551</v>
      </c>
      <c r="AIM94" s="2" t="n">
        <f aca="false">[2]502排序!H45</f>
        <v>5141</v>
      </c>
      <c r="AIN94" s="2" t="n">
        <f aca="false">[2]502排序!I45</f>
        <v>118</v>
      </c>
      <c r="AIO94" s="2" t="n">
        <f aca="false">[2]502排序!J45</f>
        <v>138</v>
      </c>
      <c r="AIP94" s="2" t="n">
        <f aca="false">[2]502排序!K45</f>
        <v>6</v>
      </c>
      <c r="AIQ94" s="2" t="n">
        <f aca="false">[2]502排序!L45</f>
        <v>104657</v>
      </c>
      <c r="AIR94" s="2" t="n">
        <f aca="false">[2]502排序!M45</f>
        <v>2057</v>
      </c>
      <c r="AIS94" s="2" t="n">
        <f aca="false">[2]502排序!C28</f>
        <v>91589</v>
      </c>
      <c r="AIT94" s="2" t="n">
        <f aca="false">[2]502排序!D28</f>
        <v>6209</v>
      </c>
      <c r="AIU94" s="2" t="n">
        <f aca="false">[2]502排序!E28</f>
        <v>6329</v>
      </c>
      <c r="AIV94" s="2" t="n">
        <f aca="false">[2]502排序!F28</f>
        <v>428</v>
      </c>
      <c r="AIW94" s="2" t="n">
        <f aca="false">[2]502排序!G28</f>
        <v>38039</v>
      </c>
      <c r="AIX94" s="2" t="n">
        <f aca="false">[2]502排序!H28</f>
        <v>47221</v>
      </c>
      <c r="AIY94" s="2" t="n">
        <f aca="false">[2]502排序!I28</f>
        <v>8318</v>
      </c>
      <c r="AIZ94" s="2" t="n">
        <f aca="false">[2]502排序!J28</f>
        <v>431</v>
      </c>
      <c r="AJA94" s="2" t="n">
        <f aca="false">[2]502排序!K28</f>
        <v>30</v>
      </c>
      <c r="AJB94" s="2" t="n">
        <f aca="false">[2]502排序!L28</f>
        <v>339552</v>
      </c>
      <c r="AJC94" s="2" t="n">
        <f aca="false">[2]502排序!M28</f>
        <v>1597</v>
      </c>
      <c r="AJD94" s="2" t="n">
        <f aca="false">[2]502排序!C155</f>
        <v>25351</v>
      </c>
      <c r="AJE94" s="2" t="n">
        <f aca="false">[2]502排序!D155</f>
        <v>306</v>
      </c>
      <c r="AJF94" s="2" t="n">
        <f aca="false">[2]502排序!E155</f>
        <v>1007</v>
      </c>
      <c r="AJG94" s="2" t="n">
        <f aca="false">[2]502排序!F155</f>
        <v>18</v>
      </c>
      <c r="AJH94" s="2" t="n">
        <f aca="false">[2]502排序!G155</f>
        <v>1647</v>
      </c>
      <c r="AJI94" s="2" t="n">
        <f aca="false">[2]502排序!H155</f>
        <v>22697</v>
      </c>
      <c r="AJJ94" s="2" t="n">
        <f aca="false">[2]502排序!I155</f>
        <v>154</v>
      </c>
      <c r="AJK94" s="2" t="n">
        <f aca="false">[2]502排序!J155</f>
        <v>2486</v>
      </c>
      <c r="AJL94" s="2" t="n">
        <f aca="false">[2]502排序!K155</f>
        <v>99</v>
      </c>
      <c r="AJM94" s="2" t="n">
        <f aca="false">[2]502排序!L155</f>
        <v>409961</v>
      </c>
      <c r="AJN94" s="2" t="n">
        <f aca="false">[2]502排序!M155</f>
        <v>40205</v>
      </c>
      <c r="AJO94" s="2" t="n">
        <f aca="false">[2]502排序!C12</f>
        <v>6767</v>
      </c>
      <c r="AJP94" s="2" t="n">
        <f aca="false">[2]502排序!D12</f>
        <v>14</v>
      </c>
      <c r="AJQ94" s="2" t="n">
        <f aca="false">[2]502排序!E12</f>
        <v>93</v>
      </c>
      <c r="AJR94" s="2" t="n">
        <f aca="false">[2]502排序!F12</f>
        <v>2</v>
      </c>
      <c r="AJS94" s="2" t="n">
        <f aca="false">[2]502排序!G12</f>
        <v>5745</v>
      </c>
      <c r="AJT94" s="2" t="n">
        <f aca="false">[2]502排序!H12</f>
        <v>929</v>
      </c>
      <c r="AJU94" s="2" t="n">
        <f aca="false">[2]502排序!I12</f>
        <v>28</v>
      </c>
      <c r="AJV94" s="2" t="n">
        <f aca="false">[2]502排序!J12</f>
        <v>265</v>
      </c>
      <c r="AJW94" s="2" t="n">
        <f aca="false">[2]502排序!K12</f>
        <v>4</v>
      </c>
      <c r="AJX94" s="2" t="n">
        <f aca="false">[2]502排序!L12</f>
        <v>588868</v>
      </c>
      <c r="AJY94" s="2" t="n">
        <f aca="false">[2]502排序!M12</f>
        <v>23093</v>
      </c>
      <c r="AJZ94" s="2" t="n">
        <f aca="false">[2]502排序!C96</f>
        <v>20833</v>
      </c>
      <c r="AKA94" s="2" t="n">
        <f aca="false">[2]502排序!D96</f>
        <v>221</v>
      </c>
      <c r="AKB94" s="2" t="n">
        <f aca="false">[2]502排序!E96</f>
        <v>1265</v>
      </c>
      <c r="AKC94" s="2" t="n">
        <f aca="false">[2]502排序!F96</f>
        <v>33</v>
      </c>
      <c r="AKD94" s="2" t="n">
        <f aca="false">[2]502排序!G96</f>
        <v>13386</v>
      </c>
      <c r="AKE94" s="2" t="n">
        <f aca="false">[2]502排序!H96</f>
        <v>6182</v>
      </c>
      <c r="AKF94" s="2" t="n">
        <f aca="false">[2]502排序!I96</f>
        <v>123</v>
      </c>
      <c r="AKG94" s="2" t="n">
        <f aca="false">[2]502排序!J96</f>
        <v>4219</v>
      </c>
      <c r="AKH94" s="2" t="n">
        <f aca="false">[2]502排序!K96</f>
        <v>256</v>
      </c>
      <c r="AKI94" s="2" t="n">
        <f aca="false">[2]502排序!L96</f>
        <v>153954</v>
      </c>
      <c r="AKJ94" s="2" t="n">
        <f aca="false">[2]502排序!M96</f>
        <v>31179</v>
      </c>
      <c r="AKK94" s="2" t="n">
        <f aca="false">[2]502排序!C59</f>
        <v>26336</v>
      </c>
      <c r="AKL94" s="2" t="n">
        <f aca="false">[2]502排序!D59</f>
        <v>1402</v>
      </c>
      <c r="AKM94" s="2" t="n">
        <f aca="false">[2]502排序!E59</f>
        <v>1063</v>
      </c>
      <c r="AKN94" s="2" t="n">
        <f aca="false">[2]502排序!F59</f>
        <v>163</v>
      </c>
      <c r="AKO94" s="2" t="n">
        <f aca="false">[2]502排序!G59</f>
        <v>1913</v>
      </c>
      <c r="AKP94" s="2" t="n">
        <f aca="false">[2]502排序!H59</f>
        <v>23360</v>
      </c>
      <c r="AKQ94" s="2" t="n">
        <f aca="false">[2]502排序!I59</f>
        <v>149</v>
      </c>
      <c r="AKR94" s="2" t="n">
        <f aca="false">[2]502排序!J59</f>
        <v>1493</v>
      </c>
      <c r="AKS94" s="2" t="n">
        <f aca="false">[2]502排序!K59</f>
        <v>60</v>
      </c>
      <c r="AKT94" s="2" t="n">
        <f aca="false">[2]502排序!L59</f>
        <v>71950</v>
      </c>
      <c r="AKU94" s="2" t="n">
        <f aca="false">[2]502排序!M59</f>
        <v>4078</v>
      </c>
      <c r="AKV94" s="2" t="n">
        <f aca="false">[2]502排序!C115</f>
        <v>3802</v>
      </c>
      <c r="AKW94" s="2" t="n">
        <f aca="false">[2]502排序!D115</f>
        <v>18</v>
      </c>
      <c r="AKX94" s="2" t="n">
        <f aca="false">[2]502排序!E115</f>
        <v>92</v>
      </c>
      <c r="AKY94" s="2" t="n">
        <f aca="false">[2]502排序!F115</f>
        <v>2</v>
      </c>
      <c r="AKZ94" s="2" t="n">
        <f aca="false">[2]502排序!G115</f>
        <v>3213</v>
      </c>
      <c r="ALA94" s="2" t="n">
        <f aca="false">[2]502排序!H115</f>
        <v>497</v>
      </c>
      <c r="ALB94" s="2" t="n">
        <f aca="false">[2]502排序!I115</f>
        <v>23</v>
      </c>
      <c r="ALC94" s="2" t="n">
        <f aca="false">[2]502排序!J115</f>
        <v>6074</v>
      </c>
      <c r="ALD94" s="2" t="n">
        <f aca="false">[2]502排序!K115</f>
        <v>147</v>
      </c>
      <c r="ALE94" s="2" t="n">
        <f aca="false">[2]502排序!L115</f>
        <v>44895</v>
      </c>
      <c r="ALF94" s="2" t="n">
        <f aca="false">[2]502排序!M115</f>
        <v>71720</v>
      </c>
      <c r="ALG94" s="2" t="n">
        <f aca="false">[2]502排序!C126</f>
        <v>19224</v>
      </c>
      <c r="ALH94" s="2" t="n">
        <f aca="false">[2]502排序!D126</f>
        <v>1425</v>
      </c>
      <c r="ALI94" s="2" t="n">
        <f aca="false">[2]502排序!E126</f>
        <v>1859</v>
      </c>
      <c r="ALJ94" s="2" t="n">
        <f aca="false">[2]502排序!F126</f>
        <v>127</v>
      </c>
      <c r="ALK94" s="2" t="n">
        <f aca="false">[2]502排序!G126</f>
        <v>11423</v>
      </c>
      <c r="ALL94" s="2" t="n">
        <f aca="false">[2]502排序!H126</f>
        <v>5942</v>
      </c>
      <c r="ALM94" s="2" t="n">
        <f aca="false">[2]502排序!I126</f>
        <v>378</v>
      </c>
      <c r="ALN94" s="2" t="n">
        <f aca="false">[2]502排序!J126</f>
        <v>149</v>
      </c>
      <c r="ALO94" s="2" t="n">
        <f aca="false">[2]502排序!K126</f>
        <v>14</v>
      </c>
      <c r="ALP94" s="2" t="n">
        <f aca="false">[2]502排序!L126</f>
        <v>81912</v>
      </c>
      <c r="ALQ94" s="2" t="n">
        <f aca="false">[2]502排序!M126</f>
        <v>635</v>
      </c>
      <c r="ALR94" s="2" t="n">
        <f aca="false">[2]502排序!C70</f>
        <v>5051</v>
      </c>
      <c r="ALS94" s="2" t="n">
        <f aca="false">[2]502排序!D70</f>
        <v>56</v>
      </c>
      <c r="ALT94" s="2" t="n">
        <f aca="false">[2]502排序!E70</f>
        <v>218</v>
      </c>
      <c r="ALU94" s="2" t="n">
        <f aca="false">[2]502排序!F70</f>
        <v>7</v>
      </c>
      <c r="ALV94" s="2" t="n">
        <f aca="false">[2]502排序!G70</f>
        <v>3000</v>
      </c>
      <c r="ALW94" s="2" t="n">
        <f aca="false">[2]502排序!H70</f>
        <v>1833</v>
      </c>
      <c r="ALX94" s="2" t="n">
        <f aca="false">[2]502排序!I70</f>
        <v>49</v>
      </c>
      <c r="ALY94" s="2" t="n">
        <f aca="false">[2]502排序!J70</f>
        <v>912</v>
      </c>
      <c r="ALZ94" s="2" t="n">
        <f aca="false">[2]502排序!K70</f>
        <v>39</v>
      </c>
      <c r="AMA94" s="2" t="n">
        <f aca="false">[2]502排序!L70</f>
        <v>97600</v>
      </c>
      <c r="AMB94" s="2" t="n">
        <f aca="false">[2]502排序!M70</f>
        <v>17615</v>
      </c>
      <c r="AMC94" s="2" t="n">
        <f aca="false">[2]502排序!C149</f>
        <v>6532</v>
      </c>
      <c r="AMD94" s="2" t="n">
        <f aca="false">[2]502排序!D149</f>
        <v>154</v>
      </c>
      <c r="AME94" s="2" t="n">
        <f aca="false">[2]502排序!E149</f>
        <v>188</v>
      </c>
      <c r="AMF94" s="2" t="n">
        <f aca="false">[2]502排序!F149</f>
        <v>10</v>
      </c>
      <c r="AMG94" s="2" t="n">
        <f aca="false">[2]502排序!G149</f>
        <v>576</v>
      </c>
      <c r="AMH94" s="2" t="n">
        <f aca="false">[2]502排序!H149</f>
        <v>5768</v>
      </c>
      <c r="AMI94" s="2" t="n">
        <f aca="false">[2]502排序!I149</f>
        <v>86</v>
      </c>
      <c r="AMJ94" s="2" t="n">
        <f aca="false">[2]502排序!J149</f>
        <v>1514</v>
      </c>
    </row>
    <row r="95" customFormat="false" ht="15.25" hidden="false" customHeight="false" outlineLevel="0" collapsed="false">
      <c r="A95" s="82" t="n">
        <v>43954</v>
      </c>
      <c r="B95" s="7" t="n">
        <f aca="false">[2]503排序!C1</f>
        <v>3472075</v>
      </c>
      <c r="C95" s="6" t="n">
        <f aca="false">(B95-B94)</f>
        <v>80733</v>
      </c>
      <c r="D95" s="7" t="n">
        <f aca="false">[2]503排序!E1</f>
        <v>244105</v>
      </c>
      <c r="E95" s="6" t="n">
        <f aca="false">(D95-D94)</f>
        <v>4995</v>
      </c>
      <c r="F95" s="7"/>
      <c r="G95" s="7"/>
      <c r="H95" s="7"/>
      <c r="J95" s="2" t="n">
        <f aca="false">[2]503排序!C1-[2]503排序!C44</f>
        <v>3387683</v>
      </c>
      <c r="K95" s="71" t="n">
        <f aca="false">J95-J94</f>
        <v>80729</v>
      </c>
      <c r="L95" s="2" t="n">
        <f aca="false">[2]503排序!E1-[2]503排序!E44</f>
        <v>239462</v>
      </c>
      <c r="M95" s="71" t="n">
        <f aca="false">L95-L94</f>
        <v>4995</v>
      </c>
      <c r="N95" s="123" t="n">
        <f aca="false">[2]503排序!C161</f>
        <v>10780</v>
      </c>
      <c r="O95" s="123" t="n">
        <f aca="false">[2]503排序!D161</f>
        <v>6</v>
      </c>
      <c r="P95" s="123" t="n">
        <f aca="false">[2]503排序!E161</f>
        <v>250</v>
      </c>
      <c r="Q95" s="123" t="n">
        <f aca="false">[2]503排序!F161</f>
        <v>2</v>
      </c>
      <c r="R95" s="123" t="n">
        <f aca="false">[2]503排序!G161</f>
        <v>9123</v>
      </c>
      <c r="S95" s="123" t="n">
        <f aca="false">[2]503排序!H161</f>
        <v>1407</v>
      </c>
      <c r="T95" s="123" t="n">
        <f aca="false">[2]503排序!I161</f>
        <v>55</v>
      </c>
      <c r="U95" s="123" t="n">
        <f aca="false">[2]503排序!J161</f>
        <v>210</v>
      </c>
      <c r="V95" s="123" t="n">
        <f aca="false">[2]503排序!K161</f>
        <v>5</v>
      </c>
      <c r="W95" s="123" t="n">
        <f aca="false">[2]503排序!L161</f>
        <v>623069</v>
      </c>
      <c r="X95" s="123" t="n">
        <f aca="false">[2]503排序!M161</f>
        <v>12153</v>
      </c>
      <c r="Y95" s="12" t="n">
        <f aca="false">[2]503排序!C99</f>
        <v>209328</v>
      </c>
      <c r="Z95" s="12" t="n">
        <f aca="false">[2]503排序!D99</f>
        <v>1900</v>
      </c>
      <c r="AA95" s="12" t="n">
        <f aca="false">[2]503排序!E99</f>
        <v>28710</v>
      </c>
      <c r="AB95" s="12" t="n">
        <f aca="false">[2]503排序!F99</f>
        <v>474</v>
      </c>
      <c r="AC95" s="12" t="n">
        <f aca="false">[2]503排序!G99</f>
        <v>79914</v>
      </c>
      <c r="AD95" s="12" t="n">
        <f aca="false">[2]503排序!H99</f>
        <v>100704</v>
      </c>
      <c r="AE95" s="12" t="n">
        <f aca="false">[2]503排序!I99</f>
        <v>1539</v>
      </c>
      <c r="AF95" s="12" t="n">
        <f aca="false">[2]503排序!J99</f>
        <v>3462</v>
      </c>
      <c r="AG95" s="12" t="n">
        <f aca="false">[2]503排序!K99</f>
        <v>475</v>
      </c>
      <c r="AH95" s="12" t="n">
        <f aca="false">[2]503排序!L99</f>
        <v>2108837</v>
      </c>
      <c r="AI95" s="12" t="n">
        <f aca="false">[2]503排序!M99</f>
        <v>34879</v>
      </c>
      <c r="AJ95" s="12" t="n">
        <f aca="false">[2]503排序!C94</f>
        <v>96448</v>
      </c>
      <c r="AK95" s="126" t="n">
        <f aca="false">[2]503排序!D94</f>
        <v>802</v>
      </c>
      <c r="AL95" s="126" t="n">
        <f aca="false">[2]503排序!E94</f>
        <v>6156</v>
      </c>
      <c r="AM95" s="126" t="n">
        <f aca="false">[2]503排序!F94</f>
        <v>65</v>
      </c>
      <c r="AN95" s="126" t="n">
        <f aca="false">[2]503排序!G94</f>
        <v>77350</v>
      </c>
      <c r="AO95" s="126" t="n">
        <f aca="false">[2]503排序!H94</f>
        <v>12942</v>
      </c>
      <c r="AP95" s="126" t="n">
        <f aca="false">[2]503排序!I94</f>
        <v>2787</v>
      </c>
      <c r="AQ95" s="126" t="n">
        <f aca="false">[2]503排序!J94</f>
        <v>1148</v>
      </c>
      <c r="AR95" s="126" t="n">
        <f aca="false">[2]503排序!K94</f>
        <v>73</v>
      </c>
      <c r="AS95" s="126" t="n">
        <f aca="false">[2]503排序!L94</f>
        <v>484541</v>
      </c>
      <c r="AT95" s="126" t="n">
        <f aca="false">[2]503排序!M94</f>
        <v>5769</v>
      </c>
      <c r="AU95" s="122" t="n">
        <f aca="false">[2]503排序!C71</f>
        <v>168396</v>
      </c>
      <c r="AV95" s="122" t="n">
        <f aca="false">[2]503排序!D71</f>
        <v>1050</v>
      </c>
      <c r="AW95" s="122" t="n">
        <f aca="false">[2]503排序!E71</f>
        <v>24760</v>
      </c>
      <c r="AX95" s="122" t="n">
        <f aca="false">[2]503排序!F71</f>
        <v>166</v>
      </c>
      <c r="AY95" s="122" t="n">
        <f aca="false">[2]503排序!G71</f>
        <v>50562</v>
      </c>
      <c r="AZ95" s="122" t="n">
        <f aca="false">[2]503排序!H71</f>
        <v>93074</v>
      </c>
      <c r="BA95" s="122" t="n">
        <f aca="false">[2]503排序!I71</f>
        <v>3827</v>
      </c>
      <c r="BB95" s="122" t="n">
        <f aca="false">[2]503排序!J71</f>
        <v>2580</v>
      </c>
      <c r="BC95" s="122" t="n">
        <f aca="false">[2]503排序!K71</f>
        <v>379</v>
      </c>
      <c r="BD95" s="122" t="n">
        <f aca="false">[2]503排序!L71</f>
        <v>1100228</v>
      </c>
      <c r="BE95" s="122" t="n">
        <f aca="false">[2]503排序!M71</f>
        <v>16856</v>
      </c>
      <c r="BF95" s="12" t="n">
        <f aca="false">[2]503排序!C77</f>
        <v>164967</v>
      </c>
      <c r="BG95" s="12" t="n">
        <f aca="false">[2]503排序!D77</f>
        <v>890</v>
      </c>
      <c r="BH95" s="12" t="n">
        <f aca="false">[2]503排序!E77</f>
        <v>6812</v>
      </c>
      <c r="BI95" s="12" t="n">
        <f aca="false">[2]503排序!F77</f>
        <v>76</v>
      </c>
      <c r="BJ95" s="12" t="n">
        <f aca="false">[2]503排序!G77</f>
        <v>129000</v>
      </c>
      <c r="BK95" s="12" t="n">
        <f aca="false">[2]503排序!H77</f>
        <v>29155</v>
      </c>
      <c r="BL95" s="12" t="n">
        <f aca="false">[2]503排序!I77</f>
        <v>2105</v>
      </c>
      <c r="BM95" s="12" t="n">
        <f aca="false">[2]503排序!J77</f>
        <v>1969</v>
      </c>
      <c r="BN95" s="12" t="n">
        <f aca="false">[2]503排序!K77</f>
        <v>81</v>
      </c>
      <c r="BO95" s="12" t="n">
        <f aca="false">[2]503排序!L77</f>
        <v>2547052</v>
      </c>
      <c r="BP95" s="12" t="n">
        <f aca="false">[2]503排序!M77</f>
        <v>30400</v>
      </c>
      <c r="BQ95" s="12" t="n">
        <f aca="false">[2]503排序!C180</f>
        <v>245567</v>
      </c>
      <c r="BR95" s="12" t="n">
        <f aca="false">[2]503排序!D180</f>
        <v>2579</v>
      </c>
      <c r="BS95" s="12" t="n">
        <f aca="false">[2]503排序!E180</f>
        <v>25100</v>
      </c>
      <c r="BT95" s="12" t="n">
        <f aca="false">[2]503排序!F180</f>
        <v>276</v>
      </c>
      <c r="BU95" s="12" t="n">
        <f aca="false">[2]503排序!G180</f>
        <v>146233</v>
      </c>
      <c r="BV95" s="12" t="n">
        <f aca="false">[2]503排序!H180</f>
        <v>74234</v>
      </c>
      <c r="BW95" s="12" t="n">
        <f aca="false">[2]503排序!I180</f>
        <v>2386</v>
      </c>
      <c r="BX95" s="12" t="n">
        <f aca="false">[2]503排序!J180</f>
        <v>5252</v>
      </c>
      <c r="BY95" s="12" t="n">
        <f aca="false">[2]503排序!K180</f>
        <v>537</v>
      </c>
      <c r="BZ95" s="12" t="n">
        <f aca="false">[2]503排序!L180</f>
        <v>1528833</v>
      </c>
      <c r="CA95" s="12" t="n">
        <f aca="false">[2]503排序!M180</f>
        <v>32699</v>
      </c>
      <c r="CB95" s="12" t="n">
        <f aca="false">[2]503排序!C102</f>
        <v>14305</v>
      </c>
      <c r="CC95" s="12" t="n">
        <f aca="false">[2]503排序!D102</f>
        <v>217</v>
      </c>
      <c r="CD95" s="12" t="n">
        <f aca="false">[2]503排序!E102</f>
        <v>455</v>
      </c>
      <c r="CE95" s="12" t="n">
        <f aca="false">[2]503排序!F102</f>
        <v>25</v>
      </c>
      <c r="CF95" s="12" t="n">
        <f aca="false">[2]503排序!G102</f>
        <v>2975</v>
      </c>
      <c r="CG95" s="12" t="n">
        <f aca="false">[2]503排序!H102</f>
        <v>10875</v>
      </c>
      <c r="CH95" s="12" t="n">
        <f aca="false">[2]503排序!I102</f>
        <v>328</v>
      </c>
      <c r="CI95" s="12" t="n">
        <f aca="false">[2]503排序!J102</f>
        <v>113</v>
      </c>
      <c r="CJ95" s="12" t="n">
        <f aca="false">[2]503排序!K102</f>
        <v>4</v>
      </c>
      <c r="CK95" s="12" t="n">
        <f aca="false">[2]503排序!L102</f>
        <v>174150</v>
      </c>
      <c r="CL95" s="12" t="n">
        <f aca="false">[2]503排序!M102</f>
        <v>1377</v>
      </c>
      <c r="CM95" s="12" t="n">
        <f aca="false">[2]503排序!C202</f>
        <v>1156313</v>
      </c>
      <c r="CN95" s="12" t="n">
        <f aca="false">[2]503排序!D202</f>
        <v>31008</v>
      </c>
      <c r="CO95" s="12" t="n">
        <f aca="false">[2]503排序!E202</f>
        <v>67206</v>
      </c>
      <c r="CP95" s="12" t="n">
        <f aca="false">[2]503排序!F202</f>
        <v>1666</v>
      </c>
      <c r="CQ95" s="12" t="n">
        <f aca="false">[2]503排序!G202</f>
        <v>170772</v>
      </c>
      <c r="CR95" s="12" t="n">
        <f aca="false">[2]503排序!H202</f>
        <v>918335</v>
      </c>
      <c r="CS95" s="12" t="n">
        <f aca="false">[2]503排序!I202</f>
        <v>16455</v>
      </c>
      <c r="CT95" s="12" t="n">
        <f aca="false">[2]503排序!J202</f>
        <v>3493</v>
      </c>
      <c r="CU95" s="12" t="n">
        <f aca="false">[2]503排序!K202</f>
        <v>203</v>
      </c>
      <c r="CV95" s="12" t="n">
        <f aca="false">[2]503排序!L202</f>
        <v>6907929</v>
      </c>
      <c r="CW95" s="12" t="n">
        <f aca="false">[2]503排序!M202</f>
        <v>20870</v>
      </c>
      <c r="CX95" s="12" t="n">
        <f aca="false">[2]503排序!C187</f>
        <v>29817</v>
      </c>
      <c r="CY95" s="12" t="n">
        <f aca="false">[2]503排序!D187</f>
        <v>112</v>
      </c>
      <c r="CZ95" s="12" t="n">
        <f aca="false">[2]503排序!E187</f>
        <v>1762</v>
      </c>
      <c r="DA95" s="12" t="n">
        <f aca="false">[2]503排序!F187</f>
        <v>8</v>
      </c>
      <c r="DB95" s="12" t="n">
        <f aca="false">[2]503排序!G187</f>
        <v>24200</v>
      </c>
      <c r="DC95" s="12" t="n">
        <f aca="false">[2]503排序!H187</f>
        <v>3855</v>
      </c>
      <c r="DD95" s="12" t="n">
        <f aca="false">[2]503排序!I187</f>
        <v>141</v>
      </c>
      <c r="DE95" s="12" t="n">
        <f aca="false">[2]503排序!J187</f>
        <v>3445</v>
      </c>
      <c r="DF95" s="12" t="n">
        <f aca="false">[2]503排序!K187</f>
        <v>204</v>
      </c>
      <c r="DG95" s="12" t="n">
        <f aca="false">[2]503排序!L187</f>
        <v>276000</v>
      </c>
      <c r="DH95" s="12" t="n">
        <f aca="false">[2]503排序!M187</f>
        <v>31890</v>
      </c>
      <c r="DI95" s="12" t="n">
        <f aca="false">[2]503排序!C199</f>
        <v>182260</v>
      </c>
      <c r="DJ95" s="12" t="n">
        <f aca="false">[2]503排序!D199</f>
        <v>4806</v>
      </c>
      <c r="DK95" s="12" t="n">
        <f aca="false">[2]503排序!E199</f>
        <v>28131</v>
      </c>
      <c r="DL95" s="12" t="n">
        <f aca="false">[2]503排序!F199</f>
        <v>621</v>
      </c>
      <c r="DM95" s="12" t="str">
        <f aca="false">[2]503排序!G199</f>
        <v>N/A</v>
      </c>
      <c r="DN95" s="12" t="n">
        <f aca="false">[2]503排序!H199</f>
        <v>153785</v>
      </c>
      <c r="DO95" s="12" t="n">
        <f aca="false">[2]503排序!I199</f>
        <v>1559</v>
      </c>
      <c r="DP95" s="12" t="n">
        <f aca="false">[2]503排序!J199</f>
        <v>2685</v>
      </c>
      <c r="DQ95" s="12" t="n">
        <f aca="false">[2]503排序!K199</f>
        <v>414</v>
      </c>
      <c r="DR95" s="12" t="n">
        <f aca="false">[2]503排序!L199</f>
        <v>1129907</v>
      </c>
      <c r="DS95" s="12" t="n">
        <f aca="false">[2]503排序!M199</f>
        <v>16644</v>
      </c>
      <c r="DT95" s="12" t="n">
        <f aca="false">[2]503排序!C186</f>
        <v>22082</v>
      </c>
      <c r="DU95" s="12" t="n">
        <f aca="false">[2]503排序!D186</f>
        <v>562</v>
      </c>
      <c r="DV95" s="12" t="n">
        <f aca="false">[2]503排序!E186</f>
        <v>2669</v>
      </c>
      <c r="DW95" s="12" t="n">
        <f aca="false">[2]503排序!F186</f>
        <v>16</v>
      </c>
      <c r="DX95" s="12" t="n">
        <f aca="false">[2]503排序!G186</f>
        <v>1005</v>
      </c>
      <c r="DY95" s="12" t="n">
        <f aca="false">[2]503排序!H186</f>
        <v>18408</v>
      </c>
      <c r="DZ95" s="12" t="n">
        <f aca="false">[2]503排序!I186</f>
        <v>531</v>
      </c>
      <c r="EA95" s="12" t="n">
        <f aca="false">[2]503排序!J186</f>
        <v>2186</v>
      </c>
      <c r="EB95" s="12" t="n">
        <f aca="false">[2]503排序!K186</f>
        <v>264</v>
      </c>
      <c r="EC95" s="12" t="n">
        <f aca="false">[2]503排序!L186</f>
        <v>119500</v>
      </c>
      <c r="ED95" s="12" t="n">
        <f aca="false">[2]503排序!M186</f>
        <v>11833</v>
      </c>
      <c r="EE95" s="12" t="n">
        <f aca="false">[2]503排序!C138</f>
        <v>40236</v>
      </c>
      <c r="EF95" s="12" t="n">
        <f aca="false">[2]503排序!D138</f>
        <v>445</v>
      </c>
      <c r="EG95" s="12" t="n">
        <f aca="false">[2]503排序!E138</f>
        <v>4987</v>
      </c>
      <c r="EH95" s="12" t="n">
        <f aca="false">[2]503排序!F138</f>
        <v>94</v>
      </c>
      <c r="EI95" s="12" t="str">
        <f aca="false">[2]503排序!G138</f>
        <v>N/A</v>
      </c>
      <c r="EJ95" s="12" t="n">
        <f aca="false">[2]503排序!H138</f>
        <v>34999</v>
      </c>
      <c r="EK95" s="12" t="n">
        <f aca="false">[2]503排序!I138</f>
        <v>708</v>
      </c>
      <c r="EL95" s="12" t="n">
        <f aca="false">[2]503排序!J138</f>
        <v>2348</v>
      </c>
      <c r="EM95" s="12" t="n">
        <f aca="false">[2]503排序!K138</f>
        <v>291</v>
      </c>
      <c r="EN95" s="12" t="n">
        <f aca="false">[2]503排序!L138</f>
        <v>225899</v>
      </c>
      <c r="EO95" s="12" t="n">
        <f aca="false">[2]503排序!M138</f>
        <v>13184</v>
      </c>
      <c r="EP95" s="12" t="n">
        <f aca="false">[2]503排序!C145</f>
        <v>7801</v>
      </c>
      <c r="EQ95" s="12" t="n">
        <f aca="false">[2]503排序!D145</f>
        <v>31</v>
      </c>
      <c r="ER95" s="12" t="n">
        <f aca="false">[2]503排序!E145</f>
        <v>211</v>
      </c>
      <c r="ES95" s="12" t="n">
        <f aca="false">[2]503排序!F145</f>
        <v>1</v>
      </c>
      <c r="ET95" s="12" t="n">
        <f aca="false">[2]503排序!G145</f>
        <v>32</v>
      </c>
      <c r="EU95" s="12" t="n">
        <f aca="false">[2]503排序!H145</f>
        <v>7558</v>
      </c>
      <c r="EV95" s="12" t="n">
        <f aca="false">[2]503排序!I145</f>
        <v>37</v>
      </c>
      <c r="EW95" s="12" t="n">
        <f aca="false">[2]503排序!J145</f>
        <v>1439</v>
      </c>
      <c r="EX95" s="12" t="n">
        <f aca="false">[2]503排序!K145</f>
        <v>39</v>
      </c>
      <c r="EY95" s="12" t="n">
        <f aca="false">[2]503排序!L145</f>
        <v>172586</v>
      </c>
      <c r="EZ95" s="12" t="n">
        <f aca="false">[2]503排序!M145</f>
        <v>31835</v>
      </c>
      <c r="FA95" s="12" t="n">
        <f aca="false">[2]503排序!C53</f>
        <v>9407</v>
      </c>
      <c r="FB95" s="12" t="n">
        <f aca="false">[2]503排序!D53</f>
        <v>96</v>
      </c>
      <c r="FC95" s="12" t="n">
        <f aca="false">[2]503排序!E53</f>
        <v>475</v>
      </c>
      <c r="FD95" s="12" t="n">
        <f aca="false">[2]503排序!F53</f>
        <v>15</v>
      </c>
      <c r="FE95" s="12" t="n">
        <f aca="false">[2]503排序!G53</f>
        <v>6889</v>
      </c>
      <c r="FF95" s="12" t="n">
        <f aca="false">[2]503排序!H53</f>
        <v>2043</v>
      </c>
      <c r="FG95" s="12" t="n">
        <f aca="false">[2]503排序!I53</f>
        <v>60</v>
      </c>
      <c r="FH95" s="12" t="n">
        <f aca="false">[2]503排序!J53</f>
        <v>1624</v>
      </c>
      <c r="FI95" s="12" t="n">
        <f aca="false">[2]503排序!K53</f>
        <v>82</v>
      </c>
      <c r="FJ95" s="12" t="n">
        <f aca="false">[2]503排序!L53</f>
        <v>221912</v>
      </c>
      <c r="FK95" s="12" t="n">
        <f aca="false">[2]503排序!M53</f>
        <v>38312</v>
      </c>
      <c r="FL95" s="12" t="n">
        <f aca="false">[2]503排序!C20</f>
        <v>49517</v>
      </c>
      <c r="FM95" s="12" t="n">
        <f aca="false">[2]503排序!D20</f>
        <v>485</v>
      </c>
      <c r="FN95" s="12" t="n">
        <f aca="false">[2]503排序!E20</f>
        <v>7765</v>
      </c>
      <c r="FO95" s="12" t="n">
        <f aca="false">[2]503排序!F20</f>
        <v>62</v>
      </c>
      <c r="FP95" s="12" t="n">
        <f aca="false">[2]503排序!G20</f>
        <v>12211</v>
      </c>
      <c r="FQ95" s="12" t="n">
        <f aca="false">[2]503排序!H20</f>
        <v>29541</v>
      </c>
      <c r="FR95" s="12" t="n">
        <f aca="false">[2]503排序!I20</f>
        <v>689</v>
      </c>
      <c r="FS95" s="12" t="n">
        <f aca="false">[2]503排序!J20</f>
        <v>4273</v>
      </c>
      <c r="FT95" s="12" t="n">
        <f aca="false">[2]503排序!K20</f>
        <v>670</v>
      </c>
      <c r="FU95" s="12" t="n">
        <f aca="false">[2]503排序!L20</f>
        <v>260996</v>
      </c>
      <c r="FV95" s="12" t="n">
        <f aca="false">[2]503排序!M20</f>
        <v>22520</v>
      </c>
      <c r="FW95" s="12" t="n">
        <f aca="false">[2]503排序!C13</f>
        <v>15558</v>
      </c>
      <c r="FX95" s="12" t="n">
        <f aca="false">[2]503排序!D13</f>
        <v>27</v>
      </c>
      <c r="FY95" s="12" t="n">
        <f aca="false">[2]503排序!E13</f>
        <v>596</v>
      </c>
      <c r="FZ95" s="12" t="n">
        <f aca="false">[2]503排序!F13</f>
        <v>7</v>
      </c>
      <c r="GA95" s="12" t="n">
        <f aca="false">[2]503排序!G13</f>
        <v>13180</v>
      </c>
      <c r="GB95" s="12" t="n">
        <f aca="false">[2]503排序!H13</f>
        <v>1782</v>
      </c>
      <c r="GC95" s="12" t="n">
        <f aca="false">[2]503排序!I13</f>
        <v>114</v>
      </c>
      <c r="GD95" s="12" t="n">
        <f aca="false">[2]503排序!J13</f>
        <v>1727</v>
      </c>
      <c r="GE95" s="12" t="n">
        <f aca="false">[2]503排序!K13</f>
        <v>66</v>
      </c>
      <c r="GF95" s="12" t="n">
        <f aca="false">[2]503排序!L13</f>
        <v>269619</v>
      </c>
      <c r="GG95" s="12" t="n">
        <f aca="false">[2]503排序!M13</f>
        <v>29936</v>
      </c>
      <c r="GH95" s="12" t="n">
        <f aca="false">[2]503排序!C156</f>
        <v>14872</v>
      </c>
      <c r="GI95" s="12" t="n">
        <f aca="false">[2]503排序!D156</f>
        <v>776</v>
      </c>
      <c r="GJ95" s="12" t="n">
        <f aca="false">[2]503排序!E156</f>
        <v>12</v>
      </c>
      <c r="GK95" s="12" t="n">
        <f aca="false">[2]503排序!F156</f>
        <v>0</v>
      </c>
      <c r="GL95" s="12" t="n">
        <f aca="false">[2]503排序!G156</f>
        <v>1534</v>
      </c>
      <c r="GM95" s="12" t="n">
        <f aca="false">[2]503排序!H156</f>
        <v>13326</v>
      </c>
      <c r="GN95" s="12" t="n">
        <f aca="false">[2]503排序!I156</f>
        <v>72</v>
      </c>
      <c r="GO95" s="12" t="n">
        <f aca="false">[2]503排序!J156</f>
        <v>5162</v>
      </c>
      <c r="GP95" s="12" t="n">
        <f aca="false">[2]503排序!K156</f>
        <v>4</v>
      </c>
      <c r="GQ95" s="12" t="n">
        <f aca="false">[2]503排序!L156</f>
        <v>101728</v>
      </c>
      <c r="GR95" s="12" t="n">
        <f aca="false">[2]503排序!M156</f>
        <v>35309</v>
      </c>
      <c r="GS95" s="12" t="n">
        <f aca="false">[2]503排序!C16</f>
        <v>3284</v>
      </c>
      <c r="GT95" s="12" t="n">
        <f aca="false">[2]503排序!D16</f>
        <v>114</v>
      </c>
      <c r="GU95" s="12" t="n">
        <f aca="false">[2]503排序!E16</f>
        <v>8</v>
      </c>
      <c r="GV95" s="12" t="n">
        <f aca="false">[2]503排序!F16</f>
        <v>0</v>
      </c>
      <c r="GW95" s="12" t="n">
        <f aca="false">[2]503排序!G16</f>
        <v>1568</v>
      </c>
      <c r="GX95" s="12" t="n">
        <f aca="false">[2]503排序!H16</f>
        <v>1708</v>
      </c>
      <c r="GY95" s="12" t="n">
        <f aca="false">[2]503排序!I16</f>
        <v>1</v>
      </c>
      <c r="GZ95" s="12" t="n">
        <f aca="false">[2]503排序!J16</f>
        <v>1930</v>
      </c>
      <c r="HA95" s="12" t="n">
        <f aca="false">[2]503排序!K16</f>
        <v>5</v>
      </c>
      <c r="HB95" s="12" t="n">
        <f aca="false">[2]503排序!L16</f>
        <v>139354</v>
      </c>
      <c r="HC95" s="12" t="n">
        <f aca="false">[2]503排序!M16</f>
        <v>81897</v>
      </c>
      <c r="HD95" s="12" t="n">
        <f aca="false">[2]503排序!C173</f>
        <v>17548</v>
      </c>
      <c r="HE95" s="12" t="n">
        <f aca="false">[2]503排序!D173</f>
        <v>447</v>
      </c>
      <c r="HF95" s="12" t="n">
        <f aca="false">[2]503排序!E173</f>
        <v>17</v>
      </c>
      <c r="HG95" s="12" t="n">
        <f aca="false">[2]503排序!F173</f>
        <v>1</v>
      </c>
      <c r="HH95" s="12" t="n">
        <f aca="false">[2]503排序!G173</f>
        <v>1347</v>
      </c>
      <c r="HI95" s="12" t="n">
        <f aca="false">[2]503排序!H173</f>
        <v>16184</v>
      </c>
      <c r="HJ95" s="12" t="n">
        <f aca="false">[2]503排序!I173</f>
        <v>24</v>
      </c>
      <c r="HK95" s="12" t="n">
        <f aca="false">[2]503排序!J173</f>
        <v>2999</v>
      </c>
      <c r="HL95" s="12" t="n">
        <f aca="false">[2]503排序!K173</f>
        <v>3</v>
      </c>
      <c r="HM95" s="12" t="n">
        <f aca="false">[2]503排序!L173</f>
        <v>143919</v>
      </c>
      <c r="HN95" s="12" t="n">
        <f aca="false">[2]503排序!M173</f>
        <v>24600</v>
      </c>
      <c r="HO95" s="12" t="n">
        <f aca="false">[2]503排序!C118</f>
        <v>6176</v>
      </c>
      <c r="HP95" s="12" t="n">
        <f aca="false">[2]503排序!D118</f>
        <v>105</v>
      </c>
      <c r="HQ95" s="12" t="n">
        <f aca="false">[2]503排序!E118</f>
        <v>103</v>
      </c>
      <c r="HR95" s="12" t="n">
        <f aca="false">[2]503排序!F118</f>
        <v>0</v>
      </c>
      <c r="HS95" s="12" t="n">
        <f aca="false">[2]503排序!G118</f>
        <v>4326</v>
      </c>
      <c r="HT95" s="12" t="n">
        <f aca="false">[2]503排序!H118</f>
        <v>1747</v>
      </c>
      <c r="HU95" s="12" t="n">
        <f aca="false">[2]503排序!I118</f>
        <v>31</v>
      </c>
      <c r="HV95" s="12" t="n">
        <f aca="false">[2]503排序!J118</f>
        <v>191</v>
      </c>
      <c r="HW95" s="12" t="n">
        <f aca="false">[2]503排序!K118</f>
        <v>3</v>
      </c>
      <c r="HX95" s="12" t="n">
        <f aca="false">[2]503排序!L118</f>
        <v>184213</v>
      </c>
      <c r="HY95" s="12" t="n">
        <f aca="false">[2]503排序!M118</f>
        <v>5692</v>
      </c>
      <c r="HZ95" s="118"/>
      <c r="IA95" s="82" t="n">
        <v>43954</v>
      </c>
      <c r="IB95" s="12" t="n">
        <f aca="false">[2]503排序!C154</f>
        <v>13375</v>
      </c>
      <c r="IC95" s="12" t="n">
        <f aca="false">[2]503排序!D154</f>
        <v>270</v>
      </c>
      <c r="ID95" s="12" t="n">
        <f aca="false">[2]503排序!E154</f>
        <v>664</v>
      </c>
      <c r="IE95" s="12" t="n">
        <f aca="false">[2]503排序!F154</f>
        <v>13</v>
      </c>
      <c r="IF95" s="12" t="n">
        <f aca="false">[2]503排序!G154</f>
        <v>3762</v>
      </c>
      <c r="IG95" s="12" t="n">
        <f aca="false">[2]503排序!H154</f>
        <v>8949</v>
      </c>
      <c r="IH95" s="12" t="n">
        <f aca="false">[2]503排序!I154</f>
        <v>160</v>
      </c>
      <c r="II95" s="12" t="n">
        <f aca="false">[2]503排序!J154</f>
        <v>353</v>
      </c>
      <c r="IJ95" s="12" t="n">
        <f aca="false">[2]503排序!K154</f>
        <v>18</v>
      </c>
      <c r="IK95" s="12" t="n">
        <f aca="false">[2]503排序!L154</f>
        <v>366013</v>
      </c>
      <c r="IL95" s="12" t="n">
        <f aca="false">[2]503排序!M154</f>
        <v>9671</v>
      </c>
      <c r="IM95" s="13" t="n">
        <f aca="false">[2]503排序!C43</f>
        <v>18435</v>
      </c>
      <c r="IN95" s="13" t="n">
        <f aca="false">[2]503排序!D43</f>
        <v>1427</v>
      </c>
      <c r="IO95" s="13" t="n">
        <f aca="false">[2]503排序!E43</f>
        <v>247</v>
      </c>
      <c r="IP95" s="13" t="n">
        <f aca="false">[2]503排序!F43</f>
        <v>13</v>
      </c>
      <c r="IQ95" s="13" t="n">
        <f aca="false">[2]503排序!G43</f>
        <v>9572</v>
      </c>
      <c r="IR95" s="13" t="n">
        <f aca="false">[2]503排序!H43</f>
        <v>8616</v>
      </c>
      <c r="IS95" s="13" t="n">
        <f aca="false">[2]503排序!I43</f>
        <v>425</v>
      </c>
      <c r="IT95" s="13" t="n">
        <f aca="false">[2]503排序!J43</f>
        <v>964</v>
      </c>
      <c r="IU95" s="13" t="n">
        <f aca="false">[2]503排序!K43</f>
        <v>13</v>
      </c>
      <c r="IV95" s="13" t="n">
        <f aca="false">[2]503排序!L43</f>
        <v>199400</v>
      </c>
      <c r="IW95" s="13" t="n">
        <f aca="false">[2]503排序!M43</f>
        <v>10431</v>
      </c>
      <c r="IX95" s="13" t="n">
        <f aca="false">[2]503排序!C168</f>
        <v>25459</v>
      </c>
      <c r="IY95" s="13" t="n">
        <f aca="false">[2]503排序!D168</f>
        <v>1362</v>
      </c>
      <c r="IZ95" s="13" t="n">
        <f aca="false">[2]503排序!E168</f>
        <v>176</v>
      </c>
      <c r="JA95" s="13" t="n">
        <f aca="false">[2]503排序!F168</f>
        <v>7</v>
      </c>
      <c r="JB95" s="13" t="n">
        <f aca="false">[2]503排序!G168</f>
        <v>3765</v>
      </c>
      <c r="JC95" s="13" t="n">
        <f aca="false">[2]503排序!H168</f>
        <v>21518</v>
      </c>
      <c r="JD95" s="13" t="n">
        <f aca="false">[2]503排序!I168</f>
        <v>139</v>
      </c>
      <c r="JE95" s="13" t="n">
        <f aca="false">[2]503排序!J168</f>
        <v>731</v>
      </c>
      <c r="JF95" s="13" t="n">
        <f aca="false">[2]503排序!K168</f>
        <v>5</v>
      </c>
      <c r="JG95" s="13" t="n">
        <f aca="false">[2]503排序!L168</f>
        <v>339775</v>
      </c>
      <c r="JH95" s="13" t="n">
        <f aca="false">[2]503排序!M168</f>
        <v>9760</v>
      </c>
      <c r="JI95" s="13" t="n">
        <f aca="false">[2]503排序!C93</f>
        <v>10843</v>
      </c>
      <c r="JJ95" s="13" t="n">
        <f aca="false">[2]503排序!D93</f>
        <v>292</v>
      </c>
      <c r="JK95" s="13" t="n">
        <f aca="false">[2]503排序!E93</f>
        <v>831</v>
      </c>
      <c r="JL95" s="13" t="n">
        <f aca="false">[2]503排序!F93</f>
        <v>31</v>
      </c>
      <c r="JM95" s="13" t="n">
        <f aca="false">[2]503排序!G93</f>
        <v>1665</v>
      </c>
      <c r="JN95" s="13" t="n">
        <f aca="false">[2]503排序!H93</f>
        <v>8347</v>
      </c>
      <c r="JO95" s="13" t="n">
        <f aca="false">[2]503排序!I93</f>
        <v>0</v>
      </c>
      <c r="JP95" s="13" t="n">
        <f aca="false">[2]503排序!J93</f>
        <v>40</v>
      </c>
      <c r="JQ95" s="13" t="n">
        <f aca="false">[2]503排序!K93</f>
        <v>3</v>
      </c>
      <c r="JR95" s="13" t="n">
        <f aca="false">[2]503排序!L93</f>
        <v>107943</v>
      </c>
      <c r="JS95" s="13" t="n">
        <f aca="false">[2]503排序!M93</f>
        <v>395</v>
      </c>
      <c r="JT95" s="13" t="n">
        <f aca="false">[2]503排序!C92</f>
        <v>39699</v>
      </c>
      <c r="JU95" s="13" t="n">
        <f aca="false">[2]503排序!D92</f>
        <v>2442</v>
      </c>
      <c r="JV95" s="13" t="n">
        <f aca="false">[2]503排序!E92</f>
        <v>1323</v>
      </c>
      <c r="JW95" s="13" t="n">
        <f aca="false">[2]503排序!F92</f>
        <v>100</v>
      </c>
      <c r="JX95" s="13" t="n">
        <f aca="false">[2]503排序!G92</f>
        <v>10819</v>
      </c>
      <c r="JY95" s="13" t="n">
        <f aca="false">[2]503排序!H92</f>
        <v>27557</v>
      </c>
      <c r="JZ95" s="13" t="n">
        <f aca="false">[2]503排序!I92</f>
        <v>0</v>
      </c>
      <c r="KA95" s="13" t="n">
        <f aca="false">[2]503排序!J92</f>
        <v>29</v>
      </c>
      <c r="KB95" s="13" t="n">
        <f aca="false">[2]503排序!K92</f>
        <v>1</v>
      </c>
      <c r="KC95" s="13" t="n">
        <f aca="false">[2]503排序!L92</f>
        <v>976363</v>
      </c>
      <c r="KD95" s="13" t="n">
        <f aca="false">[2]503排序!M92</f>
        <v>708</v>
      </c>
      <c r="KE95" s="13" t="n">
        <f aca="false">[2]503排序!C152</f>
        <v>42534</v>
      </c>
      <c r="KF95" s="13" t="n">
        <f aca="false">[2]503排序!D152</f>
        <v>2075</v>
      </c>
      <c r="KG95" s="13" t="n">
        <f aca="false">[2]503排序!E152</f>
        <v>1200</v>
      </c>
      <c r="KH95" s="13" t="n">
        <f aca="false">[2]503排序!F152</f>
        <v>76</v>
      </c>
      <c r="KI95" s="13" t="n">
        <f aca="false">[2]503排序!G152</f>
        <v>12434</v>
      </c>
      <c r="KJ95" s="13" t="n">
        <f aca="false">[2]503排序!H152</f>
        <v>28900</v>
      </c>
      <c r="KK95" s="13" t="n">
        <f aca="false">[2]503排序!I152</f>
        <v>671</v>
      </c>
      <c r="KL95" s="13" t="n">
        <f aca="false">[2]503排序!J152</f>
        <v>1290</v>
      </c>
      <c r="KM95" s="13" t="n">
        <f aca="false">[2]503排序!K152</f>
        <v>36</v>
      </c>
      <c r="KN95" s="13" t="n">
        <f aca="false">[2]503排序!L152</f>
        <v>355604</v>
      </c>
      <c r="KO95" s="13" t="n">
        <f aca="false">[2]503排序!M152</f>
        <v>10785</v>
      </c>
      <c r="KP95" s="13" t="n">
        <f aca="false">[2]503排序!C153</f>
        <v>8928</v>
      </c>
      <c r="KQ95" s="13" t="n">
        <f aca="false">[2]503排序!D153</f>
        <v>156</v>
      </c>
      <c r="KR95" s="13" t="n">
        <f aca="false">[2]503排序!E153</f>
        <v>603</v>
      </c>
      <c r="KS95" s="13" t="n">
        <f aca="false">[2]503排序!F153</f>
        <v>24</v>
      </c>
      <c r="KT95" s="13" t="n">
        <f aca="false">[2]503排序!G153</f>
        <v>1124</v>
      </c>
      <c r="KU95" s="13" t="n">
        <f aca="false">[2]503排序!H153</f>
        <v>7201</v>
      </c>
      <c r="KV95" s="13" t="n">
        <f aca="false">[2]503排序!I153</f>
        <v>31</v>
      </c>
      <c r="KW95" s="13" t="n">
        <f aca="false">[2]503排序!J153</f>
        <v>81</v>
      </c>
      <c r="KX95" s="13" t="n">
        <f aca="false">[2]503排序!K153</f>
        <v>6</v>
      </c>
      <c r="KY95" s="13" t="n">
        <f aca="false">[2]503排序!L153</f>
        <v>115012</v>
      </c>
      <c r="KZ95" s="13" t="n">
        <f aca="false">[2]503排序!M153</f>
        <v>1050</v>
      </c>
      <c r="LA95" s="13" t="n">
        <f aca="false">[2]503排序!C159</f>
        <v>124054</v>
      </c>
      <c r="LB95" s="13" t="n">
        <f aca="false">[2]503排序!D159</f>
        <v>9623</v>
      </c>
      <c r="LC95" s="13" t="n">
        <f aca="false">[2]503排序!E159</f>
        <v>1222</v>
      </c>
      <c r="LD95" s="13" t="n">
        <f aca="false">[2]503排序!F159</f>
        <v>53</v>
      </c>
      <c r="LE95" s="13" t="n">
        <f aca="false">[2]503排序!G159</f>
        <v>15013</v>
      </c>
      <c r="LF95" s="13" t="n">
        <f aca="false">[2]503排序!H159</f>
        <v>107819</v>
      </c>
      <c r="LG95" s="13" t="n">
        <f aca="false">[2]503排序!I159</f>
        <v>2300</v>
      </c>
      <c r="LH95" s="13" t="n">
        <f aca="false">[2]503排序!J159</f>
        <v>850</v>
      </c>
      <c r="LI95" s="13" t="n">
        <f aca="false">[2]503排序!K159</f>
        <v>8</v>
      </c>
      <c r="LJ95" s="13" t="n">
        <f aca="false">[2]503排序!L159</f>
        <v>3945518</v>
      </c>
      <c r="LK95" s="13" t="n">
        <f aca="false">[2]503排序!M159</f>
        <v>27036</v>
      </c>
      <c r="LL95" s="125" t="n">
        <f aca="false">[2]503排序!C147</f>
        <v>19022</v>
      </c>
      <c r="LM95" s="125" t="n">
        <f aca="false">[2]503排序!D147</f>
        <v>930</v>
      </c>
      <c r="LN95" s="125" t="n">
        <f aca="false">[2]503排序!E147</f>
        <v>437</v>
      </c>
      <c r="LO95" s="125" t="n">
        <f aca="false">[2]503排序!F147</f>
        <v>20</v>
      </c>
      <c r="LP95" s="125" t="n">
        <f aca="false">[2]503排序!G147</f>
        <v>4753</v>
      </c>
      <c r="LQ95" s="125" t="n">
        <f aca="false">[2]503排序!H147</f>
        <v>13832</v>
      </c>
      <c r="LR95" s="125" t="n">
        <f aca="false">[2]503排序!I147</f>
        <v>111</v>
      </c>
      <c r="LS95" s="125" t="n">
        <f aca="false">[2]503排序!J147</f>
        <v>86</v>
      </c>
      <c r="LT95" s="125" t="n">
        <f aca="false">[2]503排序!K147</f>
        <v>2</v>
      </c>
      <c r="LU95" s="125" t="n">
        <f aca="false">[2]503排序!L147</f>
        <v>193859</v>
      </c>
      <c r="LV95" s="125" t="n">
        <f aca="false">[2]503排序!M147</f>
        <v>878</v>
      </c>
      <c r="LW95" s="13" t="n">
        <f aca="false">[2]503排序!C129</f>
        <v>39</v>
      </c>
      <c r="LX95" s="13" t="n">
        <f aca="false">[2]503排序!D129</f>
        <v>1</v>
      </c>
      <c r="LY95" s="13" t="n">
        <f aca="false">[2]503排序!E129</f>
        <v>0</v>
      </c>
      <c r="LZ95" s="13" t="n">
        <f aca="false">[2]503排序!F129</f>
        <v>0</v>
      </c>
      <c r="MA95" s="13" t="n">
        <f aca="false">[2]503排序!G129</f>
        <v>10</v>
      </c>
      <c r="MB95" s="13" t="n">
        <f aca="false">[2]503排序!H129</f>
        <v>29</v>
      </c>
      <c r="MC95" s="13" t="n">
        <f aca="false">[2]503排序!I129</f>
        <v>0</v>
      </c>
      <c r="MD95" s="13" t="n">
        <f aca="false">[2]503排序!J129</f>
        <v>12</v>
      </c>
      <c r="ME95" s="13" t="n">
        <f aca="false">[2]503排序!K129</f>
        <v>0</v>
      </c>
      <c r="MF95" s="13" t="n">
        <f aca="false">[2]503排序!L129</f>
        <v>8022</v>
      </c>
      <c r="MG95" s="13" t="n">
        <f aca="false">[2]503排序!M129</f>
        <v>2447</v>
      </c>
      <c r="MH95" s="13" t="n">
        <f aca="false">[2]503排序!C135</f>
        <v>151</v>
      </c>
      <c r="MI95" s="13" t="n">
        <f aca="false">[2]503排序!D135</f>
        <v>0</v>
      </c>
      <c r="MJ95" s="13" t="n">
        <f aca="false">[2]503排序!E135</f>
        <v>6</v>
      </c>
      <c r="MK95" s="13" t="n">
        <f aca="false">[2]503排序!F135</f>
        <v>0</v>
      </c>
      <c r="ML95" s="13" t="n">
        <f aca="false">[2]503排序!G135</f>
        <v>37</v>
      </c>
      <c r="MM95" s="13" t="n">
        <f aca="false">[2]503排序!H135</f>
        <v>108</v>
      </c>
      <c r="MN95" s="13" t="n">
        <f aca="false">[2]503排序!I135</f>
        <v>0</v>
      </c>
      <c r="MO95" s="13" t="n">
        <f aca="false">[2]503排序!J135</f>
        <v>3</v>
      </c>
      <c r="MP95" s="6" t="n">
        <f aca="false">[2]503排序!K135</f>
        <v>0.1</v>
      </c>
      <c r="MQ95" s="13" t="n">
        <f aca="false">[2]503排序!L135</f>
        <v>8281</v>
      </c>
      <c r="MR95" s="13" t="n">
        <f aca="false">[2]503排序!M135</f>
        <v>152</v>
      </c>
      <c r="MS95" s="13" t="n">
        <f aca="false">[2]503排序!C190</f>
        <v>2966</v>
      </c>
      <c r="MT95" s="13" t="n">
        <f aca="false">[2]503排序!D190</f>
        <v>6</v>
      </c>
      <c r="MU95" s="13" t="n">
        <f aca="false">[2]503排序!E190</f>
        <v>54</v>
      </c>
      <c r="MV95" s="13" t="n">
        <f aca="false">[2]503排序!F190</f>
        <v>0</v>
      </c>
      <c r="MW95" s="13" t="n">
        <f aca="false">[2]503排序!G190</f>
        <v>2732</v>
      </c>
      <c r="MX95" s="13" t="n">
        <f aca="false">[2]503排序!H190</f>
        <v>180</v>
      </c>
      <c r="MY95" s="13" t="n">
        <f aca="false">[2]503排序!I190</f>
        <v>61</v>
      </c>
      <c r="MZ95" s="13" t="n">
        <f aca="false">[2]503排序!J190</f>
        <v>42</v>
      </c>
      <c r="NA95" s="13" t="n">
        <f aca="false">[2]503排序!K190</f>
        <v>0.8</v>
      </c>
      <c r="NB95" s="13" t="n">
        <f aca="false">[2]503排序!L190</f>
        <v>178083</v>
      </c>
      <c r="NC95" s="13" t="n">
        <f aca="false">[2]503排序!M190</f>
        <v>2551</v>
      </c>
      <c r="ND95" s="13" t="n">
        <f aca="false">[2]503排序!C108</f>
        <v>19</v>
      </c>
      <c r="NE95" s="13" t="n">
        <f aca="false">[2]503排序!D108</f>
        <v>0</v>
      </c>
      <c r="NF95" s="13" t="n">
        <f aca="false">[2]503排序!E108</f>
        <v>0</v>
      </c>
      <c r="NG95" s="13" t="n">
        <f aca="false">[2]503排序!F108</f>
        <v>0</v>
      </c>
      <c r="NH95" s="13" t="n">
        <f aca="false">[2]503排序!G108</f>
        <v>9</v>
      </c>
      <c r="NI95" s="13" t="n">
        <f aca="false">[2]503排序!H108</f>
        <v>10</v>
      </c>
      <c r="NJ95" s="13" t="n">
        <f aca="false">[2]503排序!I108</f>
        <v>0</v>
      </c>
      <c r="NK95" s="13" t="n">
        <f aca="false">[2]503排序!J108</f>
        <v>3</v>
      </c>
      <c r="NL95" s="13" t="n">
        <f aca="false">[2]503排序!K108</f>
        <v>0</v>
      </c>
      <c r="NM95" s="13" t="n">
        <f aca="false">[2]503排序!L108</f>
        <v>2165</v>
      </c>
      <c r="NN95" s="13" t="n">
        <f aca="false">[2]503排序!M108</f>
        <v>298</v>
      </c>
      <c r="NO95" s="13" t="n">
        <f aca="false">[2]503排序!C35</f>
        <v>122</v>
      </c>
      <c r="NP95" s="13" t="n">
        <f aca="false">[2]503排序!D35</f>
        <v>0</v>
      </c>
      <c r="NQ95" s="13" t="n">
        <f aca="false">[2]503排序!E35</f>
        <v>0</v>
      </c>
      <c r="NR95" s="13" t="n">
        <f aca="false">[2]503排序!F35</f>
        <v>0</v>
      </c>
      <c r="NS95" s="13" t="n">
        <f aca="false">[2]503排序!G35</f>
        <v>120</v>
      </c>
      <c r="NT95" s="13" t="n">
        <f aca="false">[2]503排序!H35</f>
        <v>2</v>
      </c>
      <c r="NU95" s="13" t="n">
        <f aca="false">[2]503排序!I35</f>
        <v>1</v>
      </c>
      <c r="NV95" s="13" t="n">
        <f aca="false">[2]503排序!J35</f>
        <v>7</v>
      </c>
      <c r="NW95" s="13" t="n">
        <f aca="false">[2]503排序!K35</f>
        <v>0</v>
      </c>
      <c r="NX95" s="13" t="n">
        <f aca="false">[2]503排序!L35</f>
        <v>12222</v>
      </c>
      <c r="NY95" s="13" t="n">
        <f aca="false">[2]503排序!M35</f>
        <v>731</v>
      </c>
      <c r="NZ95" s="13" t="n">
        <f aca="false">[2]503排序!C206</f>
        <v>270</v>
      </c>
      <c r="OA95" s="13" t="n">
        <f aca="false">[2]503排序!D206</f>
        <v>0</v>
      </c>
      <c r="OB95" s="13" t="n">
        <f aca="false">[2]503排序!E206</f>
        <v>0</v>
      </c>
      <c r="OC95" s="13" t="n">
        <f aca="false">[2]503排序!F206</f>
        <v>0</v>
      </c>
      <c r="OD95" s="13" t="n">
        <f aca="false">[2]503排序!G206</f>
        <v>219</v>
      </c>
      <c r="OE95" s="13" t="n">
        <f aca="false">[2]503排序!H206</f>
        <v>51</v>
      </c>
      <c r="OF95" s="13" t="n">
        <f aca="false">[2]503排序!I206</f>
        <v>8</v>
      </c>
      <c r="OG95" s="13" t="n">
        <f aca="false">[2]503排序!J206</f>
        <v>3</v>
      </c>
      <c r="OH95" s="13" t="n">
        <f aca="false">[2]503排序!K206</f>
        <v>0</v>
      </c>
      <c r="OI95" s="13" t="n">
        <f aca="false">[2]503排序!L206</f>
        <v>261004</v>
      </c>
      <c r="OJ95" s="13" t="n">
        <f aca="false">[2]503排序!M206</f>
        <v>2681</v>
      </c>
      <c r="OK95" s="13" t="n">
        <f aca="false">[2]503排序!C30</f>
        <v>138</v>
      </c>
      <c r="OL95" s="13" t="n">
        <f aca="false">[2]503排序!D30</f>
        <v>0</v>
      </c>
      <c r="OM95" s="13" t="n">
        <f aca="false">[2]503排序!E30</f>
        <v>1</v>
      </c>
      <c r="ON95" s="13" t="n">
        <f aca="false">[2]503排序!F30</f>
        <v>0</v>
      </c>
      <c r="OO95" s="13" t="n">
        <f aca="false">[2]503排序!G30</f>
        <v>126</v>
      </c>
      <c r="OP95" s="13" t="n">
        <f aca="false">[2]503排序!H30</f>
        <v>11</v>
      </c>
      <c r="OQ95" s="13" t="n">
        <f aca="false">[2]503排序!I30</f>
        <v>2</v>
      </c>
      <c r="OR95" s="13" t="n">
        <f aca="false">[2]503排序!J30</f>
        <v>315</v>
      </c>
      <c r="OS95" s="13" t="n">
        <f aca="false">[2]503排序!K30</f>
        <v>2</v>
      </c>
      <c r="OT95" s="13" t="n">
        <f aca="false">[2]503排序!L30</f>
        <v>13924</v>
      </c>
      <c r="OU95" s="13" t="n">
        <f aca="false">[2]503排序!M30</f>
        <v>31828</v>
      </c>
      <c r="OV95" s="13" t="n">
        <f aca="false">[2]503排序!C95</f>
        <v>2219</v>
      </c>
      <c r="OW95" s="13" t="n">
        <f aca="false">[2]503排序!D95</f>
        <v>66</v>
      </c>
      <c r="OX95" s="13" t="n">
        <f aca="false">[2]503排序!E95</f>
        <v>95</v>
      </c>
      <c r="OY95" s="13" t="n">
        <f aca="false">[2]503排序!F95</f>
        <v>1</v>
      </c>
      <c r="OZ95" s="13" t="n">
        <f aca="false">[2]503排序!G95</f>
        <v>1473</v>
      </c>
      <c r="PA95" s="13" t="n">
        <f aca="false">[2]503排序!H95</f>
        <v>651</v>
      </c>
      <c r="PB95" s="13" t="n">
        <f aca="false">[2]503排序!I95</f>
        <v>0</v>
      </c>
      <c r="PC95" s="13" t="n">
        <f aca="false">[2]503排序!J95</f>
        <v>55</v>
      </c>
      <c r="PD95" s="13" t="n">
        <f aca="false">[2]503排序!K95</f>
        <v>2</v>
      </c>
      <c r="PE95" s="13" t="n">
        <f aca="false">[2]503排序!L95</f>
        <v>98253</v>
      </c>
      <c r="PF95" s="13" t="n">
        <f aca="false">[2]503排序!M95</f>
        <v>2443</v>
      </c>
      <c r="PG95" s="13" t="n">
        <f aca="false">[2]503排序!C195</f>
        <v>124375</v>
      </c>
      <c r="PH95" s="13" t="n">
        <f aca="false">[2]503排序!D195</f>
        <v>1983</v>
      </c>
      <c r="PI95" s="13" t="n">
        <f aca="false">[2]503排序!E195</f>
        <v>3336</v>
      </c>
      <c r="PJ95" s="13" t="n">
        <f aca="false">[2]503排序!F195</f>
        <v>78</v>
      </c>
      <c r="PK95" s="13" t="n">
        <f aca="false">[2]503排序!G195</f>
        <v>58259</v>
      </c>
      <c r="PL95" s="13" t="n">
        <f aca="false">[2]503排序!H195</f>
        <v>62780</v>
      </c>
      <c r="PM95" s="13" t="n">
        <f aca="false">[2]503排序!I195</f>
        <v>1445</v>
      </c>
      <c r="PN95" s="13" t="n">
        <f aca="false">[2]503排序!J195</f>
        <v>1475</v>
      </c>
      <c r="PO95" s="13" t="n">
        <f aca="false">[2]503排序!K195</f>
        <v>40</v>
      </c>
      <c r="PP95" s="13" t="n">
        <f aca="false">[2]503排序!L195</f>
        <v>1111366</v>
      </c>
      <c r="PQ95" s="13" t="n">
        <f aca="false">[2]503排序!M195</f>
        <v>13177</v>
      </c>
      <c r="PR95" s="2" t="n">
        <f aca="false">[2]503排序!C188</f>
        <v>44</v>
      </c>
      <c r="PS95" s="2" t="n">
        <f aca="false">[2]503排序!D188</f>
        <v>0</v>
      </c>
      <c r="PT95" s="2" t="n">
        <f aca="false">[2]503排序!E188</f>
        <v>3</v>
      </c>
      <c r="PU95" s="2" t="n">
        <f aca="false">[2]503排序!F188</f>
        <v>0</v>
      </c>
      <c r="PV95" s="2" t="n">
        <f aca="false">[2]503排序!G188</f>
        <v>27</v>
      </c>
      <c r="PW95" s="2" t="n">
        <f aca="false">[2]503排序!H188</f>
        <v>14</v>
      </c>
      <c r="PX95" s="2" t="n">
        <f aca="false">[2]503排序!I188</f>
        <v>0</v>
      </c>
      <c r="PY95" s="2" t="n">
        <f aca="false">[2]503排序!J188</f>
        <v>3</v>
      </c>
      <c r="PZ95" s="2" t="n">
        <f aca="false">[2]503排序!K188</f>
        <v>0.2</v>
      </c>
      <c r="QA95" s="2" t="n">
        <f aca="false">[2]503排序!L188</f>
        <v>0</v>
      </c>
      <c r="QB95" s="2" t="n">
        <f aca="false">[2]503排序!M188</f>
        <v>0</v>
      </c>
      <c r="QC95" s="2" t="n">
        <f aca="false">[2]503排序!C103</f>
        <v>460</v>
      </c>
      <c r="QD95" s="2" t="n">
        <f aca="false">[2]503排序!D103</f>
        <v>1</v>
      </c>
      <c r="QE95" s="2" t="n">
        <f aca="false">[2]503排序!E103</f>
        <v>9</v>
      </c>
      <c r="QF95" s="2" t="n">
        <f aca="false">[2]503排序!F103</f>
        <v>1</v>
      </c>
      <c r="QG95" s="2" t="n">
        <f aca="false">[2]503排序!G103</f>
        <v>367</v>
      </c>
      <c r="QH95" s="2" t="n">
        <f aca="false">[2]503排序!H103</f>
        <v>84</v>
      </c>
      <c r="QI95" s="2" t="n">
        <f aca="false">[2]503排序!I103</f>
        <v>5</v>
      </c>
      <c r="QJ95" s="2" t="n">
        <f aca="false">[2]503排序!J103</f>
        <v>45</v>
      </c>
      <c r="QK95" s="2" t="n">
        <f aca="false">[2]503排序!K103</f>
        <v>0.9</v>
      </c>
      <c r="QL95" s="2" t="n">
        <f aca="false">[2]503排序!L103</f>
        <v>82092</v>
      </c>
      <c r="QM95" s="2" t="n">
        <f aca="false">[2]503排序!M103</f>
        <v>8046</v>
      </c>
      <c r="QN95" s="2" t="n">
        <f aca="false">[2]503排序!C110</f>
        <v>733</v>
      </c>
      <c r="QO95" s="2" t="n">
        <f aca="false">[2]503排序!D110</f>
        <v>4</v>
      </c>
      <c r="QP95" s="2" t="n">
        <f aca="false">[2]503排序!E110</f>
        <v>25</v>
      </c>
      <c r="QQ95" s="2" t="n">
        <f aca="false">[2]503排序!F110</f>
        <v>1</v>
      </c>
      <c r="QR95" s="2" t="n">
        <f aca="false">[2]503排序!G110</f>
        <v>197</v>
      </c>
      <c r="QS95" s="2" t="n">
        <f aca="false">[2]503排序!H110</f>
        <v>511</v>
      </c>
      <c r="QT95" s="2" t="n">
        <f aca="false">[2]503排序!I110</f>
        <v>43</v>
      </c>
      <c r="QU95" s="2" t="n">
        <f aca="false">[2]503排序!J110</f>
        <v>107</v>
      </c>
      <c r="QV95" s="2" t="n">
        <f aca="false">[2]503排序!K110</f>
        <v>4</v>
      </c>
      <c r="QW95" s="2" t="n">
        <f aca="false">[2]503排序!L110</f>
        <v>37880</v>
      </c>
      <c r="QX95" s="2" t="n">
        <f aca="false">[2]503排序!M110</f>
        <v>5550</v>
      </c>
      <c r="QY95" s="2" t="n">
        <f aca="false">[2]503排序!C98</f>
        <v>16185</v>
      </c>
      <c r="QZ95" s="2" t="n">
        <f aca="false">[2]503排序!D98</f>
        <v>84</v>
      </c>
      <c r="RA95" s="2" t="n">
        <f aca="false">[2]503排序!E98</f>
        <v>229</v>
      </c>
      <c r="RB95" s="2" t="n">
        <f aca="false">[2]503排序!F98</f>
        <v>4</v>
      </c>
      <c r="RC95" s="2" t="n">
        <f aca="false">[2]503排序!G98</f>
        <v>9593</v>
      </c>
      <c r="RD95" s="2" t="n">
        <f aca="false">[2]503排序!H98</f>
        <v>6363</v>
      </c>
      <c r="RE95" s="2" t="n">
        <f aca="false">[2]503排序!I98</f>
        <v>105</v>
      </c>
      <c r="RF95" s="2" t="n">
        <f aca="false">[2]503排序!J98</f>
        <v>1870</v>
      </c>
      <c r="RG95" s="2" t="n">
        <f aca="false">[2]503排序!K98</f>
        <v>26</v>
      </c>
      <c r="RH95" s="2" t="n">
        <f aca="false">[2]503排序!L98</f>
        <v>390022</v>
      </c>
      <c r="RI95" s="2" t="n">
        <f aca="false">[2]503排序!M98</f>
        <v>45060</v>
      </c>
      <c r="RJ95" s="2" t="n">
        <f aca="false">[2]503排序!C148</f>
        <v>353</v>
      </c>
      <c r="RK95" s="2" t="n">
        <f aca="false">[2]503排序!D148</f>
        <v>0</v>
      </c>
      <c r="RL95" s="2" t="n">
        <f aca="false">[2]503排序!E148</f>
        <v>2</v>
      </c>
      <c r="RM95" s="2" t="n">
        <f aca="false">[2]503排序!F148</f>
        <v>0</v>
      </c>
      <c r="RN95" s="2" t="n">
        <f aca="false">[2]503排序!G148</f>
        <v>76</v>
      </c>
      <c r="RO95" s="2" t="n">
        <f aca="false">[2]503排序!H148</f>
        <v>275</v>
      </c>
      <c r="RP95" s="2" t="n">
        <f aca="false">[2]503排序!I148</f>
        <v>0</v>
      </c>
      <c r="RQ95" s="2" t="n">
        <f aca="false">[2]503排序!J148</f>
        <v>69</v>
      </c>
      <c r="RR95" s="2" t="n">
        <f aca="false">[2]503排序!K148</f>
        <v>0.4</v>
      </c>
      <c r="RS95" s="2" t="n">
        <f aca="false">[2]503排序!L148</f>
        <v>32200</v>
      </c>
      <c r="RT95" s="2" t="n">
        <f aca="false">[2]503排序!M148</f>
        <v>6312</v>
      </c>
      <c r="RU95" s="2" t="n">
        <f aca="false">[2]503排序!C208</f>
        <v>10</v>
      </c>
      <c r="RV95" s="2" t="n">
        <f aca="false">[2]503排序!D208</f>
        <v>3</v>
      </c>
      <c r="RW95" s="2" t="n">
        <f aca="false">[2]503排序!E208</f>
        <v>2</v>
      </c>
      <c r="RX95" s="2" t="n">
        <f aca="false">[2]503排序!F208</f>
        <v>0</v>
      </c>
      <c r="RY95" s="2" t="n">
        <f aca="false">[2]503排序!G208</f>
        <v>1</v>
      </c>
      <c r="RZ95" s="2" t="n">
        <f aca="false">[2]503排序!H208</f>
        <v>7</v>
      </c>
      <c r="SA95" s="2" t="n">
        <f aca="false">[2]503排序!I208</f>
        <v>0</v>
      </c>
      <c r="SB95" s="2" t="n">
        <f aca="false">[2]503排序!J208</f>
        <v>0.3</v>
      </c>
      <c r="SC95" s="2" t="n">
        <f aca="false">[2]503排序!K208</f>
        <v>0.07</v>
      </c>
      <c r="SD95" s="2" t="n">
        <f aca="false">[2]503排序!L208</f>
        <v>120</v>
      </c>
      <c r="SE95" s="2" t="n">
        <f aca="false">[2]503排序!M208</f>
        <v>4</v>
      </c>
      <c r="SF95" s="2" t="n">
        <f aca="false">[2]503排序!C146</f>
        <v>2483</v>
      </c>
      <c r="SG95" s="2" t="n">
        <f aca="false">[2]503排序!D146</f>
        <v>36</v>
      </c>
      <c r="SH95" s="2" t="n">
        <f aca="false">[2]503排序!E146</f>
        <v>12</v>
      </c>
      <c r="SI95" s="2" t="n">
        <f aca="false">[2]503排序!F146</f>
        <v>1</v>
      </c>
      <c r="SJ95" s="2" t="n">
        <f aca="false">[2]503排序!G146</f>
        <v>750</v>
      </c>
      <c r="SK95" s="2" t="n">
        <f aca="false">[2]503排序!H146</f>
        <v>1721</v>
      </c>
      <c r="SL95" s="2" t="n">
        <f aca="false">[2]503排序!I146</f>
        <v>17</v>
      </c>
      <c r="SM95" s="2" t="n">
        <f aca="false">[2]503排序!J146</f>
        <v>486</v>
      </c>
      <c r="SN95" s="2" t="n">
        <f aca="false">[2]503排序!K146</f>
        <v>2</v>
      </c>
      <c r="SO95" s="2" t="n">
        <f aca="false">[2]503排序!L146</f>
        <v>40459</v>
      </c>
      <c r="SP95" s="2" t="n">
        <f aca="false">[2]503排序!M146</f>
        <v>7923</v>
      </c>
      <c r="SQ95" s="2" t="n">
        <f aca="false">[2]503排序!C197</f>
        <v>13599</v>
      </c>
      <c r="SR95" s="2" t="n">
        <f aca="false">[2]503排序!D197</f>
        <v>561</v>
      </c>
      <c r="SS95" s="2" t="n">
        <f aca="false">[2]503排序!E197</f>
        <v>119</v>
      </c>
      <c r="ST95" s="2" t="n">
        <f aca="false">[2]503排序!F197</f>
        <v>8</v>
      </c>
      <c r="SU95" s="2" t="n">
        <f aca="false">[2]503排序!G197</f>
        <v>2664</v>
      </c>
      <c r="SV95" s="2" t="n">
        <f aca="false">[2]503排序!H197</f>
        <v>10816</v>
      </c>
      <c r="SW95" s="2" t="n">
        <f aca="false">[2]503排序!I197</f>
        <v>1</v>
      </c>
      <c r="SX95" s="2" t="n">
        <f aca="false">[2]503排序!J197</f>
        <v>1375</v>
      </c>
      <c r="SY95" s="2" t="n">
        <f aca="false">[2]503排序!K197</f>
        <v>12</v>
      </c>
      <c r="SZ95" s="2" t="n">
        <f aca="false">[2]503排序!L197</f>
        <v>1200000</v>
      </c>
      <c r="TA95" s="2" t="n">
        <f aca="false">[2]503排序!M197</f>
        <v>121330</v>
      </c>
      <c r="TB95" s="2" t="n">
        <f aca="false">[2]503排序!C106</f>
        <v>4619</v>
      </c>
      <c r="TC95" s="2" t="n">
        <f aca="false">[2]503排序!D106</f>
        <v>242</v>
      </c>
      <c r="TD95" s="2" t="n">
        <f aca="false">[2]503排序!E106</f>
        <v>33</v>
      </c>
      <c r="TE95" s="2" t="n">
        <f aca="false">[2]503排序!F106</f>
        <v>3</v>
      </c>
      <c r="TF95" s="2" t="n">
        <f aca="false">[2]503排序!G106</f>
        <v>1703</v>
      </c>
      <c r="TG95" s="2" t="n">
        <f aca="false">[2]503排序!H106</f>
        <v>2883</v>
      </c>
      <c r="TH95" s="2" t="n">
        <f aca="false">[2]503排序!I106</f>
        <v>69</v>
      </c>
      <c r="TI95" s="2" t="n">
        <f aca="false">[2]503排序!J106</f>
        <v>1082</v>
      </c>
      <c r="TJ95" s="2" t="n">
        <f aca="false">[2]503排序!K106</f>
        <v>8</v>
      </c>
      <c r="TK95" s="2" t="n">
        <f aca="false">[2]503排序!L106</f>
        <v>179000</v>
      </c>
      <c r="TL95" s="2" t="n">
        <f aca="false">[2]503排序!M106</f>
        <v>41915</v>
      </c>
      <c r="TM95" s="2" t="n">
        <f aca="false">[2]503排序!C80</f>
        <v>2620</v>
      </c>
      <c r="TN95" s="2" t="n">
        <f aca="false">[2]503排序!D80</f>
        <v>8</v>
      </c>
      <c r="TO95" s="2" t="n">
        <f aca="false">[2]503排序!E80</f>
        <v>143</v>
      </c>
      <c r="TP95" s="2" t="n">
        <f aca="false">[2]503排序!F80</f>
        <v>3</v>
      </c>
      <c r="TQ95" s="2" t="n">
        <f aca="false">[2]503排序!G80</f>
        <v>1374</v>
      </c>
      <c r="TR95" s="2" t="n">
        <f aca="false">[2]503排序!H80</f>
        <v>1103</v>
      </c>
      <c r="TS95" s="2" t="n">
        <f aca="false">[2]503排序!I80</f>
        <v>37</v>
      </c>
      <c r="TT95" s="2" t="n">
        <f aca="false">[2]503排序!J80</f>
        <v>251</v>
      </c>
      <c r="TU95" s="2" t="n">
        <f aca="false">[2]503排序!K80</f>
        <v>14</v>
      </c>
      <c r="TV95" s="2" t="n">
        <f aca="false">[2]503排序!L80</f>
        <v>78207</v>
      </c>
      <c r="TW95" s="2" t="n">
        <f aca="false">[2]503排序!M80</f>
        <v>7503</v>
      </c>
      <c r="TX95" s="2" t="n">
        <f aca="false">[2]503排序!C51</f>
        <v>864</v>
      </c>
      <c r="TY95" s="2" t="n">
        <f aca="false">[2]503排序!D51</f>
        <v>7</v>
      </c>
      <c r="TZ95" s="2" t="n">
        <f aca="false">[2]503排序!E51</f>
        <v>15</v>
      </c>
      <c r="UA95" s="2" t="n">
        <f aca="false">[2]503排序!F51</f>
        <v>0</v>
      </c>
      <c r="UB95" s="2" t="n">
        <f aca="false">[2]503排序!G51</f>
        <v>296</v>
      </c>
      <c r="UC95" s="2" t="n">
        <f aca="false">[2]503排序!H51</f>
        <v>553</v>
      </c>
      <c r="UD95" s="2" t="n">
        <f aca="false">[2]503排序!I51</f>
        <v>15</v>
      </c>
      <c r="UE95" s="2" t="n">
        <f aca="false">[2]503排序!J51</f>
        <v>716</v>
      </c>
      <c r="UF95" s="2" t="n">
        <f aca="false">[2]503排序!K51</f>
        <v>12</v>
      </c>
      <c r="UG95" s="2" t="n">
        <f aca="false">[2]503排序!L51</f>
        <v>62267</v>
      </c>
      <c r="UH95" s="2" t="n">
        <f aca="false">[2]503排序!M51</f>
        <v>51573</v>
      </c>
      <c r="UT95" s="2" t="n">
        <f aca="false">[2]503排序!C17</f>
        <v>8790</v>
      </c>
      <c r="UU95" s="2" t="n">
        <f aca="false">[2]503排序!D17</f>
        <v>552</v>
      </c>
      <c r="UV95" s="2" t="n">
        <f aca="false">[2]503排序!E17</f>
        <v>175</v>
      </c>
      <c r="UW95" s="2" t="n">
        <f aca="false">[2]503排序!F17</f>
        <v>5</v>
      </c>
      <c r="UX95" s="2" t="n">
        <f aca="false">[2]503排序!G17</f>
        <v>177</v>
      </c>
      <c r="UY95" s="2" t="n">
        <f aca="false">[2]503排序!H17</f>
        <v>8438</v>
      </c>
      <c r="UZ95" s="2" t="n">
        <f aca="false">[2]503排序!I17</f>
        <v>1</v>
      </c>
      <c r="VA95" s="2" t="n">
        <f aca="false">[2]503排序!J17</f>
        <v>53</v>
      </c>
      <c r="VB95" s="2" t="n">
        <f aca="false">[2]503排序!K17</f>
        <v>1</v>
      </c>
      <c r="VC95" s="2" t="n">
        <f aca="false">[2]503排序!L17</f>
        <v>76066</v>
      </c>
      <c r="VD95" s="2" t="n">
        <f aca="false">[2]503排序!M17</f>
        <v>462</v>
      </c>
      <c r="VE95" s="2" t="n">
        <f aca="false">[2]503排序!C2</f>
        <v>2469</v>
      </c>
      <c r="VF95" s="2" t="n">
        <f aca="false">[2]503排序!D2</f>
        <v>134</v>
      </c>
      <c r="VG95" s="2" t="n">
        <f aca="false">[2]503排序!E2</f>
        <v>72</v>
      </c>
      <c r="VH95" s="2" t="n">
        <f aca="false">[2]503排序!F2</f>
        <v>4</v>
      </c>
      <c r="VI95" s="2" t="n">
        <f aca="false">[2]503排序!G2</f>
        <v>331</v>
      </c>
      <c r="VJ95" s="2" t="n">
        <f aca="false">[2]503排序!H2</f>
        <v>2066</v>
      </c>
      <c r="VK95" s="2" t="n">
        <f aca="false">[2]503排序!I2</f>
        <v>7</v>
      </c>
      <c r="VL95" s="2" t="n">
        <f aca="false">[2]503排序!J2</f>
        <v>63</v>
      </c>
      <c r="VM95" s="2" t="n">
        <f aca="false">[2]503排序!K2</f>
        <v>2</v>
      </c>
      <c r="VN95" s="2" t="n">
        <f aca="false">[2]503排序!L2</f>
        <v>11068</v>
      </c>
      <c r="VO95" s="2" t="n">
        <f aca="false">[2]503排序!M2</f>
        <v>284</v>
      </c>
      <c r="VP95" s="2" t="n">
        <f aca="false">[2]503排序!C181</f>
        <v>702</v>
      </c>
      <c r="VQ95" s="2" t="n">
        <f aca="false">[2]503排序!D181</f>
        <v>12</v>
      </c>
      <c r="VR95" s="2" t="n">
        <f aca="false">[2]503排序!E181</f>
        <v>7</v>
      </c>
      <c r="VS95" s="2" t="n">
        <f aca="false">[2]503排序!F181</f>
        <v>0</v>
      </c>
      <c r="VT95" s="2" t="n">
        <f aca="false">[2]503排序!G181</f>
        <v>172</v>
      </c>
      <c r="VU95" s="2" t="n">
        <f aca="false">[2]503排序!H181</f>
        <v>523</v>
      </c>
      <c r="VV95" s="2" t="n">
        <f aca="false">[2]503排序!I181</f>
        <v>1</v>
      </c>
      <c r="VW95" s="2" t="n">
        <f aca="false">[2]503排序!J181</f>
        <v>33</v>
      </c>
      <c r="VX95" s="2" t="n">
        <f aca="false">[2]503排序!K181</f>
        <v>0.3</v>
      </c>
      <c r="VY95" s="2" t="n">
        <f aca="false">[2]503排序!L181</f>
        <v>23525</v>
      </c>
      <c r="VZ95" s="2" t="n">
        <f aca="false">[2]503排序!M181</f>
        <v>1099</v>
      </c>
      <c r="WA95" s="2" t="n">
        <f aca="false">[2]503排序!C119</f>
        <v>519</v>
      </c>
      <c r="WB95" s="2" t="n">
        <f aca="false">[2]503排序!D119</f>
        <v>28</v>
      </c>
      <c r="WC95" s="2" t="n">
        <f aca="false">[2]503排序!E119</f>
        <v>1</v>
      </c>
      <c r="WD95" s="2" t="n">
        <f aca="false">[2]503排序!F119</f>
        <v>0</v>
      </c>
      <c r="WE95" s="2" t="n">
        <f aca="false">[2]503排序!G119</f>
        <v>18</v>
      </c>
      <c r="WF95" s="2" t="n">
        <f aca="false">[2]503排序!H119</f>
        <v>500</v>
      </c>
      <c r="WG95" s="2" t="n">
        <f aca="false">[2]503排序!I119</f>
        <v>2</v>
      </c>
      <c r="WH95" s="2" t="n">
        <f aca="false">[2]503排序!J119</f>
        <v>960</v>
      </c>
      <c r="WI95" s="2" t="n">
        <f aca="false">[2]503排序!K119</f>
        <v>2</v>
      </c>
      <c r="WJ95" s="2" t="n">
        <f aca="false">[2]503排序!L119</f>
        <v>8008</v>
      </c>
      <c r="WK95" s="2" t="n">
        <f aca="false">[2]503排序!M119</f>
        <v>14815</v>
      </c>
      <c r="WL95" s="2" t="n">
        <f aca="false">[2]503排序!C137</f>
        <v>59</v>
      </c>
      <c r="WM95" s="2" t="n">
        <f aca="false">[2]503排序!D137</f>
        <v>0</v>
      </c>
      <c r="WN95" s="2" t="n">
        <f aca="false">[2]503排序!E137</f>
        <v>0</v>
      </c>
      <c r="WO95" s="2" t="n">
        <f aca="false">[2]503排序!F137</f>
        <v>0</v>
      </c>
      <c r="WP95" s="2" t="n">
        <f aca="false">[2]503排序!G137</f>
        <v>16</v>
      </c>
      <c r="WQ95" s="2" t="n">
        <f aca="false">[2]503排序!H137</f>
        <v>43</v>
      </c>
      <c r="WR95" s="2" t="n">
        <f aca="false">[2]503排序!I137</f>
        <v>0</v>
      </c>
      <c r="WS95" s="2" t="n">
        <f aca="false">[2]503排序!J137</f>
        <v>2</v>
      </c>
      <c r="WT95" s="2" t="n">
        <f aca="false">[2]503排序!K137</f>
        <v>0</v>
      </c>
      <c r="WU95" s="2" t="n">
        <f aca="false">[2]503排序!L137</f>
        <v>61627</v>
      </c>
      <c r="WV95" s="2" t="n">
        <f aca="false">[2]503排序!M137</f>
        <v>2115</v>
      </c>
      <c r="WW95" s="2" t="n">
        <f aca="false">[2]503排序!C24</f>
        <v>7</v>
      </c>
      <c r="WX95" s="2" t="n">
        <f aca="false">[2]503排序!D24</f>
        <v>0</v>
      </c>
      <c r="WY95" s="2" t="n">
        <f aca="false">[2]503排序!E24</f>
        <v>0</v>
      </c>
      <c r="WZ95" s="2" t="n">
        <f aca="false">[2]503排序!F24</f>
        <v>0</v>
      </c>
      <c r="XA95" s="2" t="n">
        <f aca="false">[2]503排序!G24</f>
        <v>5</v>
      </c>
      <c r="XB95" s="2" t="n">
        <f aca="false">[2]503排序!H24</f>
        <v>2</v>
      </c>
      <c r="XC95" s="2" t="n">
        <f aca="false">[2]503排序!I24</f>
        <v>0</v>
      </c>
      <c r="XD95" s="2" t="n">
        <f aca="false">[2]503排序!J24</f>
        <v>9</v>
      </c>
      <c r="XE95" s="2" t="n">
        <f aca="false">[2]503排序!K24</f>
        <v>0</v>
      </c>
      <c r="XF95" s="2" t="n">
        <f aca="false">[2]503排序!L24</f>
        <v>10548</v>
      </c>
      <c r="XG95" s="2" t="n">
        <f aca="false">[2]503排序!M24</f>
        <v>13670</v>
      </c>
      <c r="XH95" s="2" t="n">
        <f aca="false">[2]503排序!C104</f>
        <v>3857</v>
      </c>
      <c r="XI95" s="2" t="n">
        <f aca="false">[2]503排序!D104</f>
        <v>260</v>
      </c>
      <c r="XJ95" s="2" t="n">
        <f aca="false">[2]503排序!E104</f>
        <v>25</v>
      </c>
      <c r="XK95" s="2" t="n">
        <f aca="false">[2]503排序!F104</f>
        <v>0</v>
      </c>
      <c r="XL95" s="2" t="n">
        <f aca="false">[2]503排序!G104</f>
        <v>985</v>
      </c>
      <c r="XM95" s="2" t="n">
        <f aca="false">[2]503排序!H104</f>
        <v>2847</v>
      </c>
      <c r="XN95" s="2" t="n">
        <f aca="false">[2]503排序!I104</f>
        <v>41</v>
      </c>
      <c r="XO95" s="2" t="n">
        <f aca="false">[2]503排序!J104</f>
        <v>205</v>
      </c>
      <c r="XP95" s="2" t="n">
        <f aca="false">[2]503排序!K104</f>
        <v>1</v>
      </c>
      <c r="XQ95" s="2" t="n">
        <f aca="false">[2]503排序!L104</f>
        <v>282862</v>
      </c>
      <c r="XR95" s="2" t="n">
        <f aca="false">[2]503排序!M104</f>
        <v>15065</v>
      </c>
      <c r="XS95" s="2" t="n">
        <f aca="false">[2]503排序!C203</f>
        <v>2118</v>
      </c>
      <c r="XT95" s="2" t="n">
        <f aca="false">[2]503排序!D203</f>
        <v>43</v>
      </c>
      <c r="XU95" s="2" t="n">
        <f aca="false">[2]503排序!E203</f>
        <v>9</v>
      </c>
      <c r="XV95" s="2" t="n">
        <f aca="false">[2]503排序!F203</f>
        <v>0</v>
      </c>
      <c r="XW95" s="2" t="n">
        <f aca="false">[2]503排序!G203</f>
        <v>1271</v>
      </c>
      <c r="XX95" s="2" t="n">
        <f aca="false">[2]503排序!H203</f>
        <v>838</v>
      </c>
      <c r="XY95" s="2" t="n">
        <f aca="false">[2]503排序!I203</f>
        <v>8</v>
      </c>
      <c r="XZ95" s="2" t="n">
        <f aca="false">[2]503排序!J203</f>
        <v>63</v>
      </c>
      <c r="YA95" s="2" t="n">
        <f aca="false">[2]503排序!K203</f>
        <v>0.3</v>
      </c>
      <c r="YB95" s="2" t="n">
        <f aca="false">[2]503排序!L203</f>
        <v>242536</v>
      </c>
      <c r="YC95" s="2" t="n">
        <f aca="false">[2]503排序!M203</f>
        <v>7247</v>
      </c>
      <c r="YZ95" s="2" t="n">
        <f aca="false">[2]503排序!C107</f>
        <v>769</v>
      </c>
      <c r="ZA95" s="2" t="n">
        <f aca="false">[2]503排序!D107</f>
        <v>13</v>
      </c>
      <c r="ZB95" s="2" t="n">
        <f aca="false">[2]503排序!E107</f>
        <v>8</v>
      </c>
      <c r="ZC95" s="2" t="n">
        <f aca="false">[2]503排序!F107</f>
        <v>0</v>
      </c>
      <c r="ZD95" s="2" t="n">
        <f aca="false">[2]503排序!G107</f>
        <v>527</v>
      </c>
      <c r="ZE95" s="2" t="n">
        <f aca="false">[2]503排序!H107</f>
        <v>234</v>
      </c>
      <c r="ZF95" s="2" t="n">
        <f aca="false">[2]503排序!I107</f>
        <v>12</v>
      </c>
      <c r="ZG95" s="2" t="n">
        <f aca="false">[2]503排序!J107</f>
        <v>118</v>
      </c>
      <c r="ZH95" s="2" t="n">
        <f aca="false">[2]503排序!K107</f>
        <v>1</v>
      </c>
      <c r="ZI95" s="2" t="n">
        <f aca="false">[2]503排序!L107</f>
        <v>51472</v>
      </c>
      <c r="ZJ95" s="2" t="n">
        <f aca="false">[2]503排序!M107</f>
        <v>7889</v>
      </c>
      <c r="ZK95" s="2" t="n">
        <f aca="false">[2]503排序!C200</f>
        <v>11411</v>
      </c>
      <c r="ZL95" s="2" t="n">
        <f aca="false">[2]503排序!D200</f>
        <v>550</v>
      </c>
      <c r="ZM95" s="2" t="n">
        <f aca="false">[2]503排序!E200</f>
        <v>279</v>
      </c>
      <c r="ZN95" s="2" t="n">
        <f aca="false">[2]503排序!F200</f>
        <v>7</v>
      </c>
      <c r="ZO95" s="2" t="n">
        <f aca="false">[2]503排序!G200</f>
        <v>1498</v>
      </c>
      <c r="ZP95" s="2" t="n">
        <f aca="false">[2]503排序!H200</f>
        <v>9634</v>
      </c>
      <c r="ZQ95" s="2" t="n">
        <f aca="false">[2]503排序!I200</f>
        <v>151</v>
      </c>
      <c r="ZR95" s="2" t="n">
        <f aca="false">[2]503排序!J200</f>
        <v>261</v>
      </c>
      <c r="ZS95" s="2" t="n">
        <f aca="false">[2]503排序!K200</f>
        <v>6</v>
      </c>
      <c r="ZT95" s="2" t="n">
        <f aca="false">[2]503排序!L200</f>
        <v>122752</v>
      </c>
      <c r="ZU95" s="2" t="n">
        <f aca="false">[2]503排序!M200</f>
        <v>2807</v>
      </c>
      <c r="ZV95" s="2" t="n">
        <f aca="false">[2]503排序!C19</f>
        <v>15828</v>
      </c>
      <c r="ZW95" s="2" t="n">
        <f aca="false">[2]503排序!D19</f>
        <v>911</v>
      </c>
      <c r="ZX95" s="2" t="n">
        <f aca="false">[2]503排序!E19</f>
        <v>97</v>
      </c>
      <c r="ZY95" s="2" t="n">
        <f aca="false">[2]503排序!F19</f>
        <v>4</v>
      </c>
      <c r="ZZ95" s="2" t="n">
        <f aca="false">[2]503排序!G19</f>
        <v>3117</v>
      </c>
      <c r="AAA95" s="2" t="n">
        <f aca="false">[2]503排序!H19</f>
        <v>12614</v>
      </c>
      <c r="AAB95" s="2" t="n">
        <f aca="false">[2]503排序!I19</f>
        <v>92</v>
      </c>
      <c r="AAC95" s="2" t="n">
        <f aca="false">[2]503排序!J19</f>
        <v>1675</v>
      </c>
      <c r="AAD95" s="2" t="n">
        <f aca="false">[2]503排序!K19</f>
        <v>10</v>
      </c>
      <c r="AAE95" s="2" t="n">
        <f aca="false">[2]503排序!L19</f>
        <v>195430</v>
      </c>
      <c r="AAF95" s="2" t="n">
        <f aca="false">[2]503排序!M19</f>
        <v>20682</v>
      </c>
      <c r="AAG95" s="2" t="n">
        <f aca="false">[2]503排序!C76</f>
        <v>582</v>
      </c>
      <c r="AAH95" s="2" t="n">
        <f aca="false">[2]503排序!D76</f>
        <v>16</v>
      </c>
      <c r="AAI95" s="2" t="n">
        <f aca="false">[2]503排序!E76</f>
        <v>8</v>
      </c>
      <c r="AAJ95" s="2" t="n">
        <f aca="false">[2]503排序!F76</f>
        <v>1</v>
      </c>
      <c r="AAK95" s="2" t="n">
        <f aca="false">[2]503排序!G76</f>
        <v>207</v>
      </c>
      <c r="AAL95" s="2" t="n">
        <f aca="false">[2]503排序!H76</f>
        <v>367</v>
      </c>
      <c r="AAM95" s="2" t="n">
        <f aca="false">[2]503排序!I76</f>
        <v>6</v>
      </c>
      <c r="AAN95" s="2" t="n">
        <f aca="false">[2]503排序!J76</f>
        <v>146</v>
      </c>
      <c r="AAO95" s="2" t="n">
        <f aca="false">[2]503排序!K76</f>
        <v>2</v>
      </c>
      <c r="AAP95" s="2" t="n">
        <f aca="false">[2]503排序!L76</f>
        <v>15904</v>
      </c>
      <c r="AAQ95" s="2" t="n">
        <f aca="false">[2]503排序!M76</f>
        <v>3987</v>
      </c>
      <c r="AAR95" s="2" t="n">
        <f aca="false">[2]503排序!C14</f>
        <v>1894</v>
      </c>
      <c r="AAS95" s="2" t="n">
        <f aca="false">[2]503排序!D14</f>
        <v>40</v>
      </c>
      <c r="AAT95" s="2" t="n">
        <f aca="false">[2]503排序!E14</f>
        <v>25</v>
      </c>
      <c r="AAU95" s="2" t="n">
        <f aca="false">[2]503排序!F14</f>
        <v>0</v>
      </c>
      <c r="AAV95" s="2" t="n">
        <f aca="false">[2]503排序!G14</f>
        <v>1411</v>
      </c>
      <c r="AAW95" s="2" t="n">
        <f aca="false">[2]503排序!H14</f>
        <v>458</v>
      </c>
      <c r="AAX95" s="2" t="n">
        <f aca="false">[2]503排序!I14</f>
        <v>17</v>
      </c>
      <c r="AAY95" s="2" t="n">
        <f aca="false">[2]503排序!J14</f>
        <v>187</v>
      </c>
      <c r="AAZ95" s="2" t="n">
        <f aca="false">[2]503排序!K14</f>
        <v>2</v>
      </c>
      <c r="ABA95" s="2" t="n">
        <f aca="false">[2]503排序!L14</f>
        <v>152597</v>
      </c>
      <c r="ABB95" s="2" t="n">
        <f aca="false">[2]503排序!M14</f>
        <v>15050</v>
      </c>
      <c r="ABC95" s="2" t="n">
        <f aca="false">[2]503排序!C10</f>
        <v>2273</v>
      </c>
      <c r="ABD95" s="2" t="n">
        <f aca="false">[2]503排序!D10</f>
        <v>125</v>
      </c>
      <c r="ABE95" s="2" t="n">
        <f aca="false">[2]503排序!E10</f>
        <v>33</v>
      </c>
      <c r="ABF95" s="2" t="n">
        <f aca="false">[2]503排序!F10</f>
        <v>0</v>
      </c>
      <c r="ABG95" s="2" t="n">
        <f aca="false">[2]503排序!G10</f>
        <v>1010</v>
      </c>
      <c r="ABH95" s="2" t="n">
        <f aca="false">[2]503排序!H10</f>
        <v>1230</v>
      </c>
      <c r="ABI95" s="2" t="n">
        <f aca="false">[2]503排序!I10</f>
        <v>10</v>
      </c>
      <c r="ABJ95" s="2" t="n">
        <f aca="false">[2]503排序!J10</f>
        <v>767</v>
      </c>
      <c r="ABK95" s="2" t="n">
        <f aca="false">[2]503排序!K10</f>
        <v>11</v>
      </c>
      <c r="ABL95" s="2" t="n">
        <f aca="false">[2]503排序!L10</f>
        <v>23142</v>
      </c>
      <c r="ABM95" s="2" t="n">
        <f aca="false">[2]503排序!M10</f>
        <v>7810</v>
      </c>
      <c r="ABN95" s="2" t="n">
        <f aca="false">[2]503排序!C127</f>
        <v>4052</v>
      </c>
      <c r="ABO95" s="2" t="n">
        <f aca="false">[2]503排序!D127</f>
        <v>72</v>
      </c>
      <c r="ABP95" s="2" t="n">
        <f aca="false">[2]503排序!E127</f>
        <v>124</v>
      </c>
      <c r="ABQ95" s="2" t="n">
        <f aca="false">[2]503排序!F127</f>
        <v>2</v>
      </c>
      <c r="ABR95" s="2" t="n">
        <f aca="false">[2]503排序!G127</f>
        <v>1334</v>
      </c>
      <c r="ABS95" s="2" t="n">
        <f aca="false">[2]503排序!H127</f>
        <v>2594</v>
      </c>
      <c r="ABT95" s="2" t="n">
        <f aca="false">[2]503排序!I127</f>
        <v>237</v>
      </c>
      <c r="ABU95" s="2" t="n">
        <f aca="false">[2]503排序!J127</f>
        <v>1004</v>
      </c>
      <c r="ABV95" s="2" t="n">
        <f aca="false">[2]503排序!K127</f>
        <v>31</v>
      </c>
      <c r="ABW95" s="2" t="n">
        <f aca="false">[2]503排序!L127</f>
        <v>11763</v>
      </c>
      <c r="ABX95" s="2" t="n">
        <f aca="false">[2]503排序!M127</f>
        <v>2916</v>
      </c>
      <c r="ABY95" s="2" t="n">
        <f aca="false">[2]503排序!C114</f>
        <v>1406</v>
      </c>
      <c r="ABZ95" s="2" t="n">
        <f aca="false">[2]503排序!D114</f>
        <v>7</v>
      </c>
      <c r="ACA95" s="2" t="n">
        <f aca="false">[2]503排序!E114</f>
        <v>46</v>
      </c>
      <c r="ACB95" s="2" t="n">
        <f aca="false">[2]503排序!F114</f>
        <v>1</v>
      </c>
      <c r="ACC95" s="2" t="n">
        <f aca="false">[2]503排序!G114</f>
        <v>632</v>
      </c>
      <c r="ACD95" s="2" t="n">
        <f aca="false">[2]503排序!H114</f>
        <v>728</v>
      </c>
      <c r="ACE95" s="2" t="n">
        <f aca="false">[2]503排序!I114</f>
        <v>17</v>
      </c>
      <c r="ACF95" s="2" t="n">
        <f aca="false">[2]503排序!J114</f>
        <v>516</v>
      </c>
      <c r="ACG95" s="2" t="n">
        <f aca="false">[2]503排序!K114</f>
        <v>17</v>
      </c>
      <c r="ACH95" s="2" t="n">
        <f aca="false">[2]503排序!L114</f>
        <v>138270</v>
      </c>
      <c r="ACI95" s="2" t="n">
        <f aca="false">[2]503排序!M114</f>
        <v>50792</v>
      </c>
      <c r="ACJ95" s="2" t="n">
        <f aca="false">[2]503排序!C64</f>
        <v>1699</v>
      </c>
      <c r="ACK95" s="2" t="n">
        <f aca="false">[2]503排序!D64</f>
        <v>5</v>
      </c>
      <c r="ACL95" s="2" t="n">
        <f aca="false">[2]503排序!E64</f>
        <v>53</v>
      </c>
      <c r="ACM95" s="2" t="n">
        <f aca="false">[2]503排序!F64</f>
        <v>1</v>
      </c>
      <c r="ACN95" s="2" t="n">
        <f aca="false">[2]503排序!G64</f>
        <v>256</v>
      </c>
      <c r="ACO95" s="2" t="n">
        <f aca="false">[2]503排序!H64</f>
        <v>1390</v>
      </c>
      <c r="ACP95" s="2" t="n">
        <f aca="false">[2]503排序!I64</f>
        <v>7</v>
      </c>
      <c r="ACQ95" s="2" t="n">
        <f aca="false">[2]503排序!J64</f>
        <v>1281</v>
      </c>
      <c r="ACR95" s="2" t="n">
        <f aca="false">[2]503排序!K64</f>
        <v>40</v>
      </c>
      <c r="ACS95" s="2" t="n">
        <f aca="false">[2]503排序!L64</f>
        <v>54464</v>
      </c>
      <c r="ACT95" s="2" t="n">
        <f aca="false">[2]503排序!M64</f>
        <v>41057</v>
      </c>
      <c r="ACU95" s="2" t="n">
        <f aca="false">[2]503排序!C109</f>
        <v>871</v>
      </c>
      <c r="ACV95" s="2" t="n">
        <f aca="false">[2]503排序!D109</f>
        <v>1</v>
      </c>
      <c r="ACW95" s="2" t="n">
        <f aca="false">[2]503排序!E109</f>
        <v>16</v>
      </c>
      <c r="ACX95" s="2" t="n">
        <f aca="false">[2]503排序!F109</f>
        <v>0</v>
      </c>
      <c r="ACY95" s="2" t="n">
        <f aca="false">[2]503排序!G109</f>
        <v>348</v>
      </c>
      <c r="ACZ95" s="2" t="n">
        <f aca="false">[2]503排序!H109</f>
        <v>507</v>
      </c>
      <c r="ADA95" s="2" t="n">
        <f aca="false">[2]503排序!I109</f>
        <v>2</v>
      </c>
      <c r="ADB95" s="2" t="n">
        <f aca="false">[2]503排序!J109</f>
        <v>462</v>
      </c>
      <c r="ADC95" s="2" t="n">
        <f aca="false">[2]503排序!K109</f>
        <v>8</v>
      </c>
      <c r="ADD95" s="2" t="n">
        <f aca="false">[2]503排序!L109</f>
        <v>63102</v>
      </c>
      <c r="ADE95" s="2" t="n">
        <f aca="false">[2]503排序!M109</f>
        <v>33455</v>
      </c>
      <c r="ADF95" s="2" t="n">
        <f aca="false">[2]503排序!C52</f>
        <v>7750</v>
      </c>
      <c r="ADG95" s="2" t="n">
        <f aca="false">[2]503排序!D52</f>
        <v>24</v>
      </c>
      <c r="ADH95" s="2" t="n">
        <f aca="false">[2]503排序!E52</f>
        <v>245</v>
      </c>
      <c r="ADI95" s="2" t="n">
        <f aca="false">[2]503排序!F52</f>
        <v>5</v>
      </c>
      <c r="ADJ95" s="2" t="n">
        <f aca="false">[2]503排序!G52</f>
        <v>3446</v>
      </c>
      <c r="ADK95" s="2" t="n">
        <f aca="false">[2]503排序!H52</f>
        <v>4059</v>
      </c>
      <c r="ADL95" s="2" t="n">
        <f aca="false">[2]503排序!I52</f>
        <v>67</v>
      </c>
      <c r="ADM95" s="2" t="n">
        <f aca="false">[2]503排序!J52</f>
        <v>724</v>
      </c>
      <c r="ADN95" s="2" t="n">
        <f aca="false">[2]503排序!K52</f>
        <v>23</v>
      </c>
      <c r="ADO95" s="2" t="n">
        <f aca="false">[2]503排序!L52</f>
        <v>253826</v>
      </c>
      <c r="ADP95" s="2" t="n">
        <f aca="false">[2]503排序!M52</f>
        <v>23702</v>
      </c>
      <c r="ADQ95" s="2" t="n">
        <f aca="false">[2]503排序!C175</f>
        <v>1407</v>
      </c>
      <c r="ADR95" s="2" t="n">
        <f aca="false">[2]503排序!D175</f>
        <v>4</v>
      </c>
      <c r="ADS95" s="2" t="n">
        <f aca="false">[2]503排序!E175</f>
        <v>24</v>
      </c>
      <c r="ADT95" s="2" t="n">
        <f aca="false">[2]503排序!F175</f>
        <v>1</v>
      </c>
      <c r="ADU95" s="2" t="n">
        <f aca="false">[2]503排序!G175</f>
        <v>608</v>
      </c>
      <c r="ADV95" s="2" t="n">
        <f aca="false">[2]503排序!H175</f>
        <v>775</v>
      </c>
      <c r="ADW95" s="2" t="n">
        <f aca="false">[2]503排序!I175</f>
        <v>5</v>
      </c>
      <c r="ADX95" s="2" t="n">
        <f aca="false">[2]503排序!J175</f>
        <v>258</v>
      </c>
      <c r="ADY95" s="2" t="n">
        <f aca="false">[2]503排序!K175</f>
        <v>4</v>
      </c>
      <c r="ADZ95" s="2" t="n">
        <f aca="false">[2]503排序!L175</f>
        <v>94770</v>
      </c>
      <c r="AEA95" s="2" t="n">
        <f aca="false">[2]503排序!M175</f>
        <v>17358</v>
      </c>
      <c r="AEB95" s="2" t="n">
        <f aca="false">[2]503排序!C90</f>
        <v>2942</v>
      </c>
      <c r="AEC95" s="2" t="n">
        <f aca="false">[2]503排序!D90</f>
        <v>79</v>
      </c>
      <c r="AED95" s="2" t="n">
        <f aca="false">[2]503排序!E90</f>
        <v>335</v>
      </c>
      <c r="AEE95" s="2" t="n">
        <f aca="false">[2]503排序!F90</f>
        <v>12</v>
      </c>
      <c r="AEF95" s="2" t="n">
        <f aca="false">[2]503排序!G90</f>
        <v>625</v>
      </c>
      <c r="AEG95" s="2" t="n">
        <f aca="false">[2]503排序!H90</f>
        <v>1982</v>
      </c>
      <c r="AEH95" s="2" t="n">
        <f aca="false">[2]503排序!I90</f>
        <v>52</v>
      </c>
      <c r="AEI95" s="2" t="n">
        <f aca="false">[2]503排序!J90</f>
        <v>305</v>
      </c>
      <c r="AEJ95" s="2" t="n">
        <f aca="false">[2]503排序!K90</f>
        <v>35</v>
      </c>
      <c r="AEK95" s="2" t="n">
        <f aca="false">[2]503排序!L90</f>
        <v>79551</v>
      </c>
      <c r="AEL95" s="2" t="n">
        <f aca="false">[2]503排序!M90</f>
        <v>8235</v>
      </c>
      <c r="AEM95" s="2" t="n">
        <f aca="false">[2]503排序!C176</f>
        <v>1439</v>
      </c>
      <c r="AEN95" s="2" t="n">
        <f aca="false">[2]503排序!D176</f>
        <v>5</v>
      </c>
      <c r="AEO95" s="2" t="n">
        <f aca="false">[2]503排序!E176</f>
        <v>94</v>
      </c>
      <c r="AEP95" s="2" t="n">
        <f aca="false">[2]503排序!F176</f>
        <v>2</v>
      </c>
      <c r="AEQ95" s="2" t="n">
        <f aca="false">[2]503排序!G176</f>
        <v>239</v>
      </c>
      <c r="AER95" s="2" t="n">
        <f aca="false">[2]503排序!H176</f>
        <v>1106</v>
      </c>
      <c r="AES95" s="2" t="n">
        <f aca="false">[2]503排序!I176</f>
        <v>21</v>
      </c>
      <c r="AET95" s="2" t="n">
        <f aca="false">[2]503排序!J176</f>
        <v>692</v>
      </c>
      <c r="AEU95" s="2" t="n">
        <f aca="false">[2]503排序!K176</f>
        <v>45</v>
      </c>
      <c r="AEV95" s="2" t="n">
        <f aca="false">[2]503排序!L176</f>
        <v>55020</v>
      </c>
      <c r="AEW95" s="2" t="n">
        <f aca="false">[2]503排序!M176</f>
        <v>26465</v>
      </c>
      <c r="AEX95" s="2" t="n">
        <f aca="false">[2]503排序!C48</f>
        <v>2088</v>
      </c>
      <c r="AEY95" s="2" t="n">
        <f aca="false">[2]503排序!D48</f>
        <v>3</v>
      </c>
      <c r="AEZ95" s="2" t="n">
        <f aca="false">[2]503排序!E48</f>
        <v>77</v>
      </c>
      <c r="AFA95" s="2" t="n">
        <f aca="false">[2]503排序!F48</f>
        <v>2</v>
      </c>
      <c r="AFB95" s="2" t="n">
        <f aca="false">[2]503排序!G48</f>
        <v>1463</v>
      </c>
      <c r="AFC95" s="2" t="n">
        <f aca="false">[2]503排序!H48</f>
        <v>548</v>
      </c>
      <c r="AFD95" s="2" t="n">
        <f aca="false">[2]503排序!I48</f>
        <v>17</v>
      </c>
      <c r="AFE95" s="2" t="n">
        <f aca="false">[2]503排序!J48</f>
        <v>509</v>
      </c>
      <c r="AFF95" s="2" t="n">
        <f aca="false">[2]503排序!K48</f>
        <v>19</v>
      </c>
      <c r="AFG95" s="2" t="n">
        <f aca="false">[2]503排序!L48</f>
        <v>37557</v>
      </c>
      <c r="AFH95" s="2" t="n">
        <f aca="false">[2]503排序!M48</f>
        <v>9148</v>
      </c>
      <c r="AFI95" s="2" t="n">
        <f aca="false">[2]503排序!C26</f>
        <v>1839</v>
      </c>
      <c r="AFJ95" s="2" t="n">
        <f aca="false">[2]503排序!D26</f>
        <v>58</v>
      </c>
      <c r="AFK95" s="2" t="n">
        <f aca="false">[2]503排序!E26</f>
        <v>72</v>
      </c>
      <c r="AFL95" s="2" t="n">
        <f aca="false">[2]503排序!F26</f>
        <v>2</v>
      </c>
      <c r="AFM95" s="2" t="n">
        <f aca="false">[2]503排序!G26</f>
        <v>779</v>
      </c>
      <c r="AFN95" s="2" t="n">
        <f aca="false">[2]503排序!H26</f>
        <v>988</v>
      </c>
      <c r="AFO95" s="2" t="n">
        <f aca="false">[2]503排序!I26</f>
        <v>4</v>
      </c>
      <c r="AFP95" s="2" t="n">
        <f aca="false">[2]503排序!J26</f>
        <v>561</v>
      </c>
      <c r="AFQ95" s="2" t="n">
        <f aca="false">[2]503排序!K26</f>
        <v>22</v>
      </c>
      <c r="AFR95" s="2" t="n">
        <f aca="false">[2]503排序!L26</f>
        <v>32783</v>
      </c>
      <c r="AFS95" s="2" t="n">
        <f aca="false">[2]503排序!M26</f>
        <v>9992</v>
      </c>
      <c r="AFT95" s="2" t="n">
        <f aca="false">[2]503排序!C130</f>
        <v>322</v>
      </c>
      <c r="AFU95" s="2" t="n">
        <f aca="false">[2]503排序!D130</f>
        <v>0</v>
      </c>
      <c r="AFV95" s="2" t="n">
        <f aca="false">[2]503排序!E130</f>
        <v>8</v>
      </c>
      <c r="AFW95" s="2" t="n">
        <f aca="false">[2]503排序!F130</f>
        <v>1</v>
      </c>
      <c r="AFX95" s="2" t="n">
        <f aca="false">[2]503排序!G130</f>
        <v>245</v>
      </c>
      <c r="AFY95" s="2" t="n">
        <f aca="false">[2]503排序!H130</f>
        <v>69</v>
      </c>
      <c r="AFZ95" s="2" t="n">
        <f aca="false">[2]503排序!I130</f>
        <v>2</v>
      </c>
      <c r="AGA95" s="2" t="n">
        <f aca="false">[2]503排序!J130</f>
        <v>513</v>
      </c>
      <c r="AGB95" s="2" t="n">
        <f aca="false">[2]503排序!K130</f>
        <v>13</v>
      </c>
      <c r="AGC95" s="2" t="n">
        <f aca="false">[2]503排序!L130</f>
        <v>6864</v>
      </c>
      <c r="AGD95" s="2" t="n">
        <f aca="false">[2]503排序!M130</f>
        <v>10929</v>
      </c>
      <c r="AGE95" s="2" t="n">
        <f aca="false">[2]503排序!C170</f>
        <v>9362</v>
      </c>
      <c r="AGF95" s="2" t="n">
        <f aca="false">[2]503排序!D170</f>
        <v>157</v>
      </c>
      <c r="AGG95" s="2" t="n">
        <f aca="false">[2]503排序!E170</f>
        <v>189</v>
      </c>
      <c r="AGH95" s="2" t="n">
        <f aca="false">[2]503排序!F170</f>
        <v>4</v>
      </c>
      <c r="AGI95" s="2" t="n">
        <f aca="false">[2]503排序!G170</f>
        <v>1426</v>
      </c>
      <c r="AGJ95" s="2" t="n">
        <f aca="false">[2]503排序!H170</f>
        <v>7747</v>
      </c>
      <c r="AGK95" s="2" t="n">
        <f aca="false">[2]503排序!I170</f>
        <v>57</v>
      </c>
      <c r="AGL95" s="2" t="n">
        <f aca="false">[2]503排序!J170</f>
        <v>1071</v>
      </c>
      <c r="AGM95" s="2" t="n">
        <f aca="false">[2]503排序!K170</f>
        <v>22</v>
      </c>
      <c r="AGN95" s="2" t="n">
        <f aca="false">[2]503排序!L170</f>
        <v>96637</v>
      </c>
      <c r="AGO95" s="2" t="n">
        <f aca="false">[2]503排序!M170</f>
        <v>11060</v>
      </c>
      <c r="AGP95" s="2" t="n">
        <f aca="false">[2]503排序!C158</f>
        <v>12732</v>
      </c>
      <c r="AGQ95" s="2" t="n">
        <f aca="false">[2]503排序!D158</f>
        <v>165</v>
      </c>
      <c r="AGR95" s="2" t="n">
        <f aca="false">[2]503排序!E158</f>
        <v>771</v>
      </c>
      <c r="AGS95" s="2" t="n">
        <f aca="false">[2]503排序!F158</f>
        <v>27</v>
      </c>
      <c r="AGT95" s="2" t="n">
        <f aca="false">[2]503排序!G158</f>
        <v>4547</v>
      </c>
      <c r="AGU95" s="2" t="n">
        <f aca="false">[2]503排序!H158</f>
        <v>7414</v>
      </c>
      <c r="AGV95" s="2" t="n">
        <f aca="false">[2]503排序!I158</f>
        <v>265</v>
      </c>
      <c r="AGW95" s="2" t="n">
        <f aca="false">[2]503排序!J158</f>
        <v>662</v>
      </c>
      <c r="AGX95" s="2" t="n">
        <f aca="false">[2]503排序!K158</f>
        <v>40</v>
      </c>
      <c r="AGY95" s="2" t="n">
        <f aca="false">[2]503排序!L158</f>
        <v>190540</v>
      </c>
      <c r="AGZ95" s="2" t="n">
        <f aca="false">[2]503排序!M158</f>
        <v>9905</v>
      </c>
      <c r="AHA95" s="2" t="n">
        <f aca="false">[2]503排序!C31</f>
        <v>1594</v>
      </c>
      <c r="AHB95" s="2" t="n">
        <f aca="false">[2]503排序!D31</f>
        <v>39</v>
      </c>
      <c r="AHC95" s="2" t="n">
        <f aca="false">[2]503排序!E31</f>
        <v>72</v>
      </c>
      <c r="AHD95" s="2" t="n">
        <f aca="false">[2]503排序!F31</f>
        <v>4</v>
      </c>
      <c r="AHE95" s="2" t="n">
        <f aca="false">[2]503排序!G31</f>
        <v>287</v>
      </c>
      <c r="AHF95" s="2" t="n">
        <f aca="false">[2]503排序!H31</f>
        <v>1235</v>
      </c>
      <c r="AHG95" s="2" t="n">
        <f aca="false">[2]503排序!I31</f>
        <v>43</v>
      </c>
      <c r="AHH95" s="2" t="n">
        <f aca="false">[2]503排序!J31</f>
        <v>229</v>
      </c>
      <c r="AHI95" s="2" t="n">
        <f aca="false">[2]503排序!K31</f>
        <v>10</v>
      </c>
      <c r="AHJ95" s="2" t="n">
        <f aca="false">[2]503排序!L31</f>
        <v>47636</v>
      </c>
      <c r="AHK95" s="2" t="n">
        <f aca="false">[2]503排序!M31</f>
        <v>6856</v>
      </c>
      <c r="AHL95" s="2" t="n">
        <f aca="false">[2]503排序!C144</f>
        <v>1506</v>
      </c>
      <c r="AHM95" s="2" t="n">
        <f aca="false">[2]503排序!D144</f>
        <v>12</v>
      </c>
      <c r="AHN95" s="2" t="n">
        <f aca="false">[2]503排序!E144</f>
        <v>82</v>
      </c>
      <c r="AHO95" s="2" t="n">
        <f aca="false">[2]503排序!F144</f>
        <v>1</v>
      </c>
      <c r="AHP95" s="2" t="n">
        <f aca="false">[2]503排序!G144</f>
        <v>852</v>
      </c>
      <c r="AHQ95" s="2" t="n">
        <f aca="false">[2]503排序!H144</f>
        <v>572</v>
      </c>
      <c r="AHR95" s="2" t="n">
        <f aca="false">[2]503排序!I144</f>
        <v>21</v>
      </c>
      <c r="AHS95" s="2" t="n">
        <f aca="false">[2]503排序!J144</f>
        <v>723</v>
      </c>
      <c r="AHT95" s="2" t="n">
        <f aca="false">[2]503排序!K144</f>
        <v>39</v>
      </c>
      <c r="AHU95" s="2" t="n">
        <f aca="false">[2]503排序!L144</f>
        <v>16997</v>
      </c>
      <c r="AHV95" s="2" t="n">
        <f aca="false">[2]503排序!M144</f>
        <v>8158</v>
      </c>
      <c r="AHW95" s="2" t="n">
        <f aca="false">[2]503排序!C3</f>
        <v>789</v>
      </c>
      <c r="AHX95" s="2" t="n">
        <f aca="false">[2]503排序!D3</f>
        <v>7</v>
      </c>
      <c r="AHY95" s="2" t="n">
        <f aca="false">[2]503排序!E3</f>
        <v>31</v>
      </c>
      <c r="AHZ95" s="2" t="n">
        <f aca="false">[2]503排序!F3</f>
        <v>0</v>
      </c>
      <c r="AIA95" s="2" t="n">
        <f aca="false">[2]503排序!G3</f>
        <v>519</v>
      </c>
      <c r="AIB95" s="2" t="n">
        <f aca="false">[2]503排序!H3</f>
        <v>239</v>
      </c>
      <c r="AIC95" s="2" t="n">
        <f aca="false">[2]503排序!I3</f>
        <v>4</v>
      </c>
      <c r="AID95" s="2" t="n">
        <f aca="false">[2]503排序!J3</f>
        <v>274</v>
      </c>
      <c r="AIE95" s="2" t="n">
        <f aca="false">[2]503排序!K3</f>
        <v>11</v>
      </c>
      <c r="AIF95" s="2" t="n">
        <f aca="false">[2]503排序!L3</f>
        <v>8669</v>
      </c>
      <c r="AIG95" s="2" t="n">
        <f aca="false">[2]503排序!M3</f>
        <v>3012</v>
      </c>
      <c r="AIH95" s="2" t="n">
        <f aca="false">[2]503排序!C37</f>
        <v>56611</v>
      </c>
      <c r="AII95" s="2" t="n">
        <f aca="false">[2]503排序!D46</f>
        <v>9</v>
      </c>
      <c r="AIJ95" s="2" t="n">
        <f aca="false">[2]503排序!E46</f>
        <v>9</v>
      </c>
      <c r="AIK95" s="2" t="n">
        <f aca="false">[2]503排序!F46</f>
        <v>0</v>
      </c>
      <c r="AIL95" s="2" t="n">
        <f aca="false">[2]503排序!G46</f>
        <v>25</v>
      </c>
      <c r="AIM95" s="2" t="n">
        <f aca="false">[2]503排序!H46</f>
        <v>195</v>
      </c>
      <c r="AIN95" s="2" t="n">
        <f aca="false">[2]503排序!I46</f>
        <v>0</v>
      </c>
      <c r="AIO95" s="2" t="n">
        <f aca="false">[2]503排序!J46</f>
        <v>41</v>
      </c>
      <c r="AIP95" s="2" t="n">
        <f aca="false">[2]503排序!K46</f>
        <v>2</v>
      </c>
      <c r="AIQ95" s="2" t="n">
        <f aca="false">[2]503排序!L46</f>
        <v>0</v>
      </c>
      <c r="AIR95" s="2" t="n">
        <f aca="false">[2]503排序!M46</f>
        <v>0</v>
      </c>
      <c r="AIS95" s="2" t="n">
        <f aca="false">[2]503排序!C28</f>
        <v>92865</v>
      </c>
      <c r="AIT95" s="2" t="n">
        <f aca="false">[2]503排序!D28</f>
        <v>1276</v>
      </c>
      <c r="AIU95" s="2" t="n">
        <f aca="false">[2]503排序!E28</f>
        <v>6491</v>
      </c>
      <c r="AIV95" s="2" t="n">
        <f aca="false">[2]503排序!F28</f>
        <v>162</v>
      </c>
      <c r="AIW95" s="2" t="n">
        <f aca="false">[2]503排序!G28</f>
        <v>38039</v>
      </c>
      <c r="AIX95" s="2" t="n">
        <f aca="false">[2]503排序!H28</f>
        <v>48335</v>
      </c>
      <c r="AIY95" s="2" t="n">
        <f aca="false">[2]503排序!I28</f>
        <v>8318</v>
      </c>
      <c r="AIZ95" s="2" t="n">
        <f aca="false">[2]503排序!J28</f>
        <v>437</v>
      </c>
      <c r="AJA95" s="2" t="n">
        <f aca="false">[2]503排序!K28</f>
        <v>31</v>
      </c>
      <c r="AJB95" s="2" t="n">
        <f aca="false">[2]503排序!L28</f>
        <v>339552</v>
      </c>
      <c r="AJC95" s="2" t="n">
        <f aca="false">[2]503排序!M28</f>
        <v>1597</v>
      </c>
      <c r="AJD95" s="2" t="n">
        <f aca="false">[2]503排序!C155</f>
        <v>25190</v>
      </c>
      <c r="AJE95" s="2" t="n">
        <f aca="false">[2]503排序!D155</f>
        <v>-161</v>
      </c>
      <c r="AJF95" s="2" t="n">
        <f aca="false">[2]503排序!E155</f>
        <v>1023</v>
      </c>
      <c r="AJG95" s="2" t="n">
        <f aca="false">[2]503排序!F155</f>
        <v>16</v>
      </c>
      <c r="AJH95" s="2" t="n">
        <f aca="false">[2]503排序!G155</f>
        <v>1671</v>
      </c>
      <c r="AJI95" s="2" t="n">
        <f aca="false">[2]503排序!H155</f>
        <v>22496</v>
      </c>
      <c r="AJJ95" s="2" t="n">
        <f aca="false">[2]503排序!I155</f>
        <v>150</v>
      </c>
      <c r="AJK95" s="2" t="n">
        <f aca="false">[2]503排序!J155</f>
        <v>2470</v>
      </c>
      <c r="AJL95" s="2" t="n">
        <f aca="false">[2]503排序!K155</f>
        <v>100</v>
      </c>
      <c r="AJM95" s="2" t="n">
        <f aca="false">[2]503排序!L155</f>
        <v>426836</v>
      </c>
      <c r="AJN95" s="2" t="n">
        <f aca="false">[2]503排序!M155</f>
        <v>41860</v>
      </c>
      <c r="AJO95" s="2" t="n">
        <f aca="false">[2]503排序!C12</f>
        <v>6783</v>
      </c>
      <c r="AJP95" s="2" t="n">
        <f aca="false">[2]503排序!D12</f>
        <v>16</v>
      </c>
      <c r="AJQ95" s="2" t="n">
        <f aca="false">[2]503排序!E12</f>
        <v>93</v>
      </c>
      <c r="AJR95" s="2" t="n">
        <f aca="false">[2]503排序!F12</f>
        <v>0</v>
      </c>
      <c r="AJS95" s="2" t="n">
        <f aca="false">[2]503排序!G12</f>
        <v>5789</v>
      </c>
      <c r="AJT95" s="2" t="n">
        <f aca="false">[2]503排序!H12</f>
        <v>901</v>
      </c>
      <c r="AJU95" s="2" t="n">
        <f aca="false">[2]503排序!I12</f>
        <v>28</v>
      </c>
      <c r="AJV95" s="2" t="n">
        <f aca="false">[2]503排序!J12</f>
        <v>266</v>
      </c>
      <c r="AJW95" s="2" t="n">
        <f aca="false">[2]503排序!K12</f>
        <v>4</v>
      </c>
      <c r="AJX95" s="2" t="n">
        <f aca="false">[2]503排序!L12</f>
        <v>611583</v>
      </c>
      <c r="AJY95" s="2" t="n">
        <f aca="false">[2]503排序!M12</f>
        <v>23984</v>
      </c>
      <c r="AJZ95" s="2" t="n">
        <f aca="false">[2]503排序!C96</f>
        <v>21176</v>
      </c>
      <c r="AKA95" s="2" t="n">
        <f aca="false">[2]503排序!D96</f>
        <v>343</v>
      </c>
      <c r="AKB95" s="2" t="n">
        <f aca="false">[2]503排序!E96</f>
        <v>1286</v>
      </c>
      <c r="AKC95" s="2" t="n">
        <f aca="false">[2]503排序!F96</f>
        <v>21</v>
      </c>
      <c r="AKD95" s="2" t="n">
        <f aca="false">[2]503排序!G96</f>
        <v>13386</v>
      </c>
      <c r="AKE95" s="2" t="n">
        <f aca="false">[2]503排序!H96</f>
        <v>6504</v>
      </c>
      <c r="AKF95" s="2" t="n">
        <f aca="false">[2]503排序!I96</f>
        <v>99</v>
      </c>
      <c r="AKG95" s="2" t="n">
        <f aca="false">[2]503排序!J96</f>
        <v>4289</v>
      </c>
      <c r="AKH95" s="2" t="n">
        <f aca="false">[2]503排序!K96</f>
        <v>260</v>
      </c>
      <c r="AKI95" s="2" t="n">
        <f aca="false">[2]503排序!L96</f>
        <v>169377</v>
      </c>
      <c r="AKJ95" s="2" t="n">
        <f aca="false">[2]503排序!M96</f>
        <v>34302</v>
      </c>
      <c r="AKK95" s="2" t="n">
        <f aca="false">[2]503排序!C59</f>
        <v>27464</v>
      </c>
      <c r="AKL95" s="2" t="n">
        <f aca="false">[2]503排序!D59</f>
        <v>1128</v>
      </c>
      <c r="AKM95" s="2" t="n">
        <f aca="false">[2]503排序!E59</f>
        <v>1371</v>
      </c>
      <c r="AKN95" s="2" t="n">
        <f aca="false">[2]503排序!F59</f>
        <v>308</v>
      </c>
      <c r="AKO95" s="2" t="n">
        <f aca="false">[2]503排序!G59</f>
        <v>2132</v>
      </c>
      <c r="AKP95" s="2" t="n">
        <f aca="false">[2]503排序!H59</f>
        <v>23961</v>
      </c>
      <c r="AKQ95" s="2" t="n">
        <f aca="false">[2]503排序!I59</f>
        <v>149</v>
      </c>
      <c r="AKR95" s="2" t="n">
        <f aca="false">[2]503排序!J59</f>
        <v>1557</v>
      </c>
      <c r="AKS95" s="2" t="n">
        <f aca="false">[2]503排序!K59</f>
        <v>78</v>
      </c>
      <c r="AKT95" s="2" t="n">
        <f aca="false">[2]503排序!L59</f>
        <v>73929</v>
      </c>
      <c r="AKU95" s="2" t="n">
        <f aca="false">[2]503排序!M59</f>
        <v>4190</v>
      </c>
      <c r="AKV95" s="2" t="n">
        <f aca="false">[2]503排序!C115</f>
        <v>3812</v>
      </c>
      <c r="AKW95" s="2" t="n">
        <f aca="false">[2]503排序!D115</f>
        <v>10</v>
      </c>
      <c r="AKX95" s="2" t="n">
        <f aca="false">[2]503排序!E115</f>
        <v>92</v>
      </c>
      <c r="AKY95" s="2" t="n">
        <f aca="false">[2]503排序!F115</f>
        <v>0</v>
      </c>
      <c r="AKZ95" s="2" t="n">
        <f aca="false">[2]503排序!G115</f>
        <v>3318</v>
      </c>
      <c r="ALA95" s="2" t="n">
        <f aca="false">[2]503排序!H115</f>
        <v>402</v>
      </c>
      <c r="ALB95" s="2" t="n">
        <f aca="false">[2]503排序!I115</f>
        <v>23</v>
      </c>
      <c r="ALC95" s="2" t="n">
        <f aca="false">[2]503排序!J115</f>
        <v>6090</v>
      </c>
      <c r="ALD95" s="2" t="n">
        <f aca="false">[2]503排序!K115</f>
        <v>147</v>
      </c>
      <c r="ALE95" s="2" t="n">
        <f aca="false">[2]503排序!L115</f>
        <v>47460</v>
      </c>
      <c r="ALF95" s="2" t="n">
        <f aca="false">[2]503排序!M115</f>
        <v>75817</v>
      </c>
      <c r="ALG95" s="2" t="n">
        <f aca="false">[2]503排序!C126</f>
        <v>20739</v>
      </c>
      <c r="ALH95" s="2" t="n">
        <f aca="false">[2]503排序!D126</f>
        <v>1515</v>
      </c>
      <c r="ALI95" s="2" t="n">
        <f aca="false">[2]503排序!E126</f>
        <v>1972</v>
      </c>
      <c r="ALJ95" s="2" t="n">
        <f aca="false">[2]503排序!F126</f>
        <v>113</v>
      </c>
      <c r="ALK95" s="2" t="n">
        <f aca="false">[2]503排序!G126</f>
        <v>12377</v>
      </c>
      <c r="ALL95" s="2" t="n">
        <f aca="false">[2]503排序!H126</f>
        <v>6390</v>
      </c>
      <c r="ALM95" s="2" t="n">
        <f aca="false">[2]503排序!I126</f>
        <v>378</v>
      </c>
      <c r="ALN95" s="2" t="n">
        <f aca="false">[2]503排序!J126</f>
        <v>161</v>
      </c>
      <c r="ALO95" s="2" t="n">
        <f aca="false">[2]503排序!K126</f>
        <v>15</v>
      </c>
      <c r="ALP95" s="2" t="n">
        <f aca="false">[2]503排序!L126</f>
        <v>91188</v>
      </c>
      <c r="ALQ95" s="2" t="n">
        <f aca="false">[2]503排序!M126</f>
        <v>707</v>
      </c>
      <c r="ALR95" s="2" t="n">
        <f aca="false">[2]503排序!C70</f>
        <v>5176</v>
      </c>
      <c r="ALS95" s="2" t="n">
        <f aca="false">[2]503排序!D70</f>
        <v>125</v>
      </c>
      <c r="ALT95" s="2" t="n">
        <f aca="false">[2]503排序!E70</f>
        <v>220</v>
      </c>
      <c r="ALU95" s="2" t="n">
        <f aca="false">[2]503排序!F70</f>
        <v>2</v>
      </c>
      <c r="ALV95" s="2" t="n">
        <f aca="false">[2]503排序!G70</f>
        <v>3000</v>
      </c>
      <c r="ALW95" s="2" t="n">
        <f aca="false">[2]503排序!H70</f>
        <v>1956</v>
      </c>
      <c r="ALX95" s="2" t="n">
        <f aca="false">[2]503排序!I70</f>
        <v>52</v>
      </c>
      <c r="ALY95" s="2" t="n">
        <f aca="false">[2]503排序!J70</f>
        <v>934</v>
      </c>
      <c r="ALZ95" s="2" t="n">
        <f aca="false">[2]503排序!K70</f>
        <v>40</v>
      </c>
      <c r="AMA95" s="2" t="n">
        <f aca="false">[2]503排序!L70</f>
        <v>101800</v>
      </c>
      <c r="AMB95" s="2" t="n">
        <f aca="false">[2]503排序!M70</f>
        <v>18373</v>
      </c>
      <c r="AMC95" s="2" t="n">
        <f aca="false">[2]503排序!C149</f>
        <v>6720</v>
      </c>
      <c r="AMD95" s="2" t="n">
        <f aca="false">[2]503排序!D149</f>
        <v>188</v>
      </c>
      <c r="AME95" s="2" t="n">
        <f aca="false">[2]503排序!E149</f>
        <v>192</v>
      </c>
      <c r="AMF95" s="2" t="n">
        <f aca="false">[2]503排序!F149</f>
        <v>4</v>
      </c>
      <c r="AMG95" s="2" t="n">
        <f aca="false">[2]503排序!G149</f>
        <v>622</v>
      </c>
      <c r="AMH95" s="2" t="n">
        <f aca="false">[2]503排序!H149</f>
        <v>5906</v>
      </c>
      <c r="AMI95" s="2" t="n">
        <f aca="false">[2]503排序!I149</f>
        <v>85</v>
      </c>
      <c r="AMJ95" s="2" t="n">
        <f aca="false">[2]503排序!J149</f>
        <v>1557</v>
      </c>
    </row>
    <row r="96" customFormat="false" ht="15.25" hidden="false" customHeight="false" outlineLevel="0" collapsed="false">
      <c r="A96" s="82" t="n">
        <v>43955</v>
      </c>
      <c r="B96" s="7" t="n">
        <f aca="false">[1]504排序!C1</f>
        <v>0</v>
      </c>
      <c r="C96" s="6" t="n">
        <f aca="false">(B96-B95)</f>
        <v>-3472075</v>
      </c>
      <c r="D96" s="7" t="n">
        <f aca="false">[1]504排序!E1</f>
        <v>0</v>
      </c>
      <c r="E96" s="6" t="n">
        <f aca="false">(D96-D95)</f>
        <v>-244105</v>
      </c>
      <c r="F96" s="7"/>
      <c r="G96" s="7"/>
      <c r="H96" s="7"/>
      <c r="J96" s="2" t="n">
        <f aca="false">[1]504排序!C1-[1]504排序!C44</f>
        <v>0</v>
      </c>
      <c r="K96" s="71" t="n">
        <f aca="false">J96-J95</f>
        <v>-3387683</v>
      </c>
      <c r="L96" s="2" t="n">
        <f aca="false">[1]504排序!E1-[1]504排序!E44</f>
        <v>0</v>
      </c>
      <c r="M96" s="71" t="n">
        <f aca="false">L96-L95</f>
        <v>-239462</v>
      </c>
      <c r="N96" s="123" t="n">
        <f aca="false">[1]504排序!C161</f>
        <v>0</v>
      </c>
      <c r="O96" s="123" t="n">
        <f aca="false">[1]504排序!D161</f>
        <v>0</v>
      </c>
      <c r="P96" s="123" t="n">
        <f aca="false">[1]504排序!E161</f>
        <v>0</v>
      </c>
      <c r="Q96" s="123" t="n">
        <f aca="false">[1]504排序!F161</f>
        <v>0</v>
      </c>
      <c r="R96" s="123" t="n">
        <f aca="false">[1]504排序!G161</f>
        <v>0</v>
      </c>
      <c r="S96" s="123" t="n">
        <f aca="false">[1]504排序!H161</f>
        <v>0</v>
      </c>
      <c r="T96" s="123" t="n">
        <f aca="false">[1]504排序!I161</f>
        <v>0</v>
      </c>
      <c r="U96" s="123" t="n">
        <f aca="false">[1]504排序!J161</f>
        <v>0</v>
      </c>
      <c r="V96" s="123" t="n">
        <f aca="false">[1]504排序!K161</f>
        <v>0</v>
      </c>
      <c r="W96" s="123" t="n">
        <f aca="false">[1]504排序!L161</f>
        <v>0</v>
      </c>
      <c r="X96" s="123" t="n">
        <f aca="false">[1]504排序!M161</f>
        <v>0</v>
      </c>
      <c r="Y96" s="12" t="n">
        <f aca="false">[1]504排序!C99</f>
        <v>0</v>
      </c>
      <c r="Z96" s="12" t="n">
        <f aca="false">[1]504排序!D99</f>
        <v>0</v>
      </c>
      <c r="AA96" s="12" t="n">
        <f aca="false">[1]504排序!E99</f>
        <v>0</v>
      </c>
      <c r="AB96" s="12" t="n">
        <f aca="false">[1]504排序!F99</f>
        <v>0</v>
      </c>
      <c r="AC96" s="12" t="n">
        <f aca="false">[1]504排序!G99</f>
        <v>0</v>
      </c>
      <c r="AD96" s="12" t="n">
        <f aca="false">[1]504排序!H99</f>
        <v>0</v>
      </c>
      <c r="AE96" s="12" t="n">
        <f aca="false">[1]504排序!I99</f>
        <v>0</v>
      </c>
      <c r="AF96" s="12" t="n">
        <f aca="false">[1]504排序!J99</f>
        <v>0</v>
      </c>
      <c r="AG96" s="12" t="n">
        <f aca="false">[1]504排序!K99</f>
        <v>0</v>
      </c>
      <c r="AH96" s="12" t="n">
        <f aca="false">[1]504排序!L99</f>
        <v>0</v>
      </c>
      <c r="AI96" s="12" t="n">
        <f aca="false">[1]504排序!M99</f>
        <v>0</v>
      </c>
      <c r="AJ96" s="12" t="n">
        <f aca="false">[1]504排序!C94</f>
        <v>0</v>
      </c>
      <c r="AK96" s="126" t="n">
        <f aca="false">[1]504排序!D94</f>
        <v>0</v>
      </c>
      <c r="AL96" s="126" t="n">
        <f aca="false">[1]504排序!E94</f>
        <v>0</v>
      </c>
      <c r="AM96" s="126" t="n">
        <f aca="false">[1]504排序!F94</f>
        <v>0</v>
      </c>
      <c r="AN96" s="126" t="n">
        <f aca="false">[1]504排序!G94</f>
        <v>0</v>
      </c>
      <c r="AO96" s="126" t="n">
        <f aca="false">[1]504排序!H94</f>
        <v>0</v>
      </c>
      <c r="AP96" s="126" t="n">
        <f aca="false">[1]504排序!I94</f>
        <v>0</v>
      </c>
      <c r="AQ96" s="126" t="n">
        <f aca="false">[1]504排序!J94</f>
        <v>0</v>
      </c>
      <c r="AR96" s="126" t="n">
        <f aca="false">[1]504排序!K94</f>
        <v>0</v>
      </c>
      <c r="AS96" s="126" t="n">
        <f aca="false">[1]504排序!L94</f>
        <v>0</v>
      </c>
      <c r="AT96" s="126" t="n">
        <f aca="false">[1]504排序!M94</f>
        <v>0</v>
      </c>
      <c r="AU96" s="122" t="n">
        <f aca="false">[1]504排序!C71</f>
        <v>0</v>
      </c>
      <c r="AV96" s="122" t="n">
        <f aca="false">[1]504排序!D71</f>
        <v>0</v>
      </c>
      <c r="AW96" s="122" t="n">
        <f aca="false">[1]504排序!E71</f>
        <v>0</v>
      </c>
      <c r="AX96" s="122" t="n">
        <f aca="false">[1]504排序!F71</f>
        <v>0</v>
      </c>
      <c r="AY96" s="122" t="n">
        <f aca="false">[1]504排序!G71</f>
        <v>0</v>
      </c>
      <c r="AZ96" s="122" t="n">
        <f aca="false">[1]504排序!H71</f>
        <v>0</v>
      </c>
      <c r="BA96" s="122" t="n">
        <f aca="false">[1]504排序!I71</f>
        <v>0</v>
      </c>
      <c r="BB96" s="122" t="n">
        <f aca="false">[1]504排序!J71</f>
        <v>0</v>
      </c>
      <c r="BC96" s="122" t="n">
        <f aca="false">[1]504排序!K71</f>
        <v>0</v>
      </c>
      <c r="BD96" s="122" t="n">
        <f aca="false">[1]504排序!L71</f>
        <v>0</v>
      </c>
      <c r="BE96" s="122" t="n">
        <f aca="false">[1]504排序!M71</f>
        <v>0</v>
      </c>
      <c r="BF96" s="12" t="n">
        <f aca="false">[1]504排序!C77</f>
        <v>0</v>
      </c>
      <c r="BG96" s="12" t="n">
        <f aca="false">[1]504排序!D77</f>
        <v>0</v>
      </c>
      <c r="BH96" s="12" t="n">
        <f aca="false">[1]504排序!E77</f>
        <v>0</v>
      </c>
      <c r="BI96" s="12" t="n">
        <f aca="false">[1]504排序!F77</f>
        <v>0</v>
      </c>
      <c r="BJ96" s="12" t="n">
        <f aca="false">[1]504排序!G77</f>
        <v>0</v>
      </c>
      <c r="BK96" s="12" t="n">
        <f aca="false">[1]504排序!H77</f>
        <v>0</v>
      </c>
      <c r="BL96" s="12" t="n">
        <f aca="false">[1]504排序!I77</f>
        <v>0</v>
      </c>
      <c r="BM96" s="12" t="n">
        <f aca="false">[1]504排序!J77</f>
        <v>0</v>
      </c>
      <c r="BN96" s="12" t="n">
        <f aca="false">[1]504排序!K77</f>
        <v>0</v>
      </c>
      <c r="BO96" s="12" t="n">
        <f aca="false">[1]504排序!L77</f>
        <v>0</v>
      </c>
      <c r="BP96" s="12" t="n">
        <f aca="false">[1]504排序!M77</f>
        <v>0</v>
      </c>
      <c r="BQ96" s="12" t="n">
        <f aca="false">[1]504排序!C180</f>
        <v>0</v>
      </c>
      <c r="BR96" s="12" t="n">
        <f aca="false">[1]504排序!D180</f>
        <v>0</v>
      </c>
      <c r="BS96" s="12" t="n">
        <f aca="false">[1]504排序!E180</f>
        <v>0</v>
      </c>
      <c r="BT96" s="12" t="n">
        <f aca="false">[1]504排序!F180</f>
        <v>0</v>
      </c>
      <c r="BU96" s="12" t="n">
        <f aca="false">[1]504排序!G180</f>
        <v>0</v>
      </c>
      <c r="BV96" s="12" t="n">
        <f aca="false">[1]504排序!H180</f>
        <v>0</v>
      </c>
      <c r="BW96" s="12" t="n">
        <f aca="false">[1]504排序!I180</f>
        <v>0</v>
      </c>
      <c r="BX96" s="12" t="n">
        <f aca="false">[1]504排序!J180</f>
        <v>0</v>
      </c>
      <c r="BY96" s="12" t="n">
        <f aca="false">[1]504排序!K180</f>
        <v>0</v>
      </c>
      <c r="BZ96" s="12" t="n">
        <f aca="false">[1]504排序!L180</f>
        <v>0</v>
      </c>
      <c r="CA96" s="12" t="n">
        <f aca="false">[1]504排序!M180</f>
        <v>0</v>
      </c>
      <c r="CB96" s="12" t="n">
        <f aca="false">[1]504排序!C102</f>
        <v>0</v>
      </c>
      <c r="CC96" s="12" t="n">
        <f aca="false">[1]504排序!D102</f>
        <v>0</v>
      </c>
      <c r="CD96" s="12" t="n">
        <f aca="false">[1]504排序!E102</f>
        <v>0</v>
      </c>
      <c r="CE96" s="12" t="n">
        <f aca="false">[1]504排序!F102</f>
        <v>0</v>
      </c>
      <c r="CF96" s="12" t="n">
        <f aca="false">[1]504排序!G102</f>
        <v>0</v>
      </c>
      <c r="CG96" s="12" t="n">
        <f aca="false">[1]504排序!H102</f>
        <v>0</v>
      </c>
      <c r="CH96" s="12" t="n">
        <f aca="false">[1]504排序!I102</f>
        <v>0</v>
      </c>
      <c r="CI96" s="12" t="n">
        <f aca="false">[1]504排序!J102</f>
        <v>0</v>
      </c>
      <c r="CJ96" s="12" t="n">
        <f aca="false">[1]504排序!K102</f>
        <v>0</v>
      </c>
      <c r="CK96" s="12" t="n">
        <f aca="false">[1]504排序!L102</f>
        <v>0</v>
      </c>
      <c r="CL96" s="12" t="n">
        <f aca="false">[1]504排序!M102</f>
        <v>0</v>
      </c>
      <c r="CM96" s="12" t="n">
        <f aca="false">[1]504排序!C202</f>
        <v>0</v>
      </c>
      <c r="CN96" s="12" t="n">
        <f aca="false">[1]504排序!D202</f>
        <v>0</v>
      </c>
      <c r="CO96" s="12" t="n">
        <f aca="false">[1]504排序!E202</f>
        <v>0</v>
      </c>
      <c r="CP96" s="12" t="n">
        <f aca="false">[1]504排序!F202</f>
        <v>0</v>
      </c>
      <c r="CQ96" s="12" t="n">
        <f aca="false">[1]504排序!G202</f>
        <v>0</v>
      </c>
      <c r="CR96" s="12" t="n">
        <f aca="false">[1]504排序!H202</f>
        <v>0</v>
      </c>
      <c r="CS96" s="12" t="n">
        <f aca="false">[1]504排序!I202</f>
        <v>0</v>
      </c>
      <c r="CT96" s="12" t="n">
        <f aca="false">[1]504排序!J202</f>
        <v>0</v>
      </c>
      <c r="CU96" s="12" t="n">
        <f aca="false">[1]504排序!K202</f>
        <v>0</v>
      </c>
      <c r="CV96" s="12" t="n">
        <f aca="false">[1]504排序!L202</f>
        <v>0</v>
      </c>
      <c r="CW96" s="12" t="n">
        <f aca="false">[1]504排序!M202</f>
        <v>0</v>
      </c>
      <c r="CX96" s="12" t="n">
        <f aca="false">[1]504排序!C187</f>
        <v>0</v>
      </c>
      <c r="CY96" s="12" t="n">
        <f aca="false">[1]504排序!D187</f>
        <v>0</v>
      </c>
      <c r="CZ96" s="12" t="n">
        <f aca="false">[1]504排序!E187</f>
        <v>0</v>
      </c>
      <c r="DA96" s="12" t="n">
        <f aca="false">[1]504排序!F187</f>
        <v>0</v>
      </c>
      <c r="DB96" s="12" t="n">
        <f aca="false">[1]504排序!G187</f>
        <v>0</v>
      </c>
      <c r="DC96" s="12" t="n">
        <f aca="false">[1]504排序!H187</f>
        <v>0</v>
      </c>
      <c r="DD96" s="12" t="n">
        <f aca="false">[1]504排序!I187</f>
        <v>0</v>
      </c>
      <c r="DE96" s="12" t="n">
        <f aca="false">[1]504排序!J187</f>
        <v>0</v>
      </c>
      <c r="DF96" s="12" t="n">
        <f aca="false">[1]504排序!K187</f>
        <v>0</v>
      </c>
      <c r="DG96" s="12" t="n">
        <f aca="false">[1]504排序!L187</f>
        <v>0</v>
      </c>
      <c r="DH96" s="12" t="n">
        <f aca="false">[1]504排序!M187</f>
        <v>0</v>
      </c>
      <c r="DI96" s="12" t="n">
        <f aca="false">[1]504排序!C199</f>
        <v>0</v>
      </c>
      <c r="DJ96" s="12" t="n">
        <f aca="false">[1]504排序!D199</f>
        <v>0</v>
      </c>
      <c r="DK96" s="12" t="n">
        <f aca="false">[1]504排序!E199</f>
        <v>0</v>
      </c>
      <c r="DL96" s="12" t="n">
        <f aca="false">[1]504排序!F199</f>
        <v>0</v>
      </c>
      <c r="DM96" s="12" t="n">
        <f aca="false">[1]504排序!G199</f>
        <v>0</v>
      </c>
      <c r="DN96" s="12" t="n">
        <f aca="false">[1]504排序!H199</f>
        <v>0</v>
      </c>
      <c r="DO96" s="12" t="n">
        <f aca="false">[1]504排序!I199</f>
        <v>0</v>
      </c>
      <c r="DP96" s="12" t="n">
        <f aca="false">[1]504排序!J199</f>
        <v>0</v>
      </c>
      <c r="DQ96" s="12" t="n">
        <f aca="false">[1]504排序!K199</f>
        <v>0</v>
      </c>
      <c r="DR96" s="12" t="n">
        <f aca="false">[1]504排序!L199</f>
        <v>0</v>
      </c>
      <c r="DS96" s="12" t="n">
        <f aca="false">[1]504排序!M199</f>
        <v>0</v>
      </c>
      <c r="DT96" s="12" t="n">
        <f aca="false">[1]504排序!C186</f>
        <v>0</v>
      </c>
      <c r="DU96" s="12" t="n">
        <f aca="false">[1]504排序!D186</f>
        <v>0</v>
      </c>
      <c r="DV96" s="12" t="n">
        <f aca="false">[1]504排序!E186</f>
        <v>0</v>
      </c>
      <c r="DW96" s="12" t="n">
        <f aca="false">[1]504排序!F186</f>
        <v>0</v>
      </c>
      <c r="DX96" s="12" t="n">
        <f aca="false">[1]504排序!G186</f>
        <v>0</v>
      </c>
      <c r="DY96" s="12" t="n">
        <f aca="false">[1]504排序!H186</f>
        <v>0</v>
      </c>
      <c r="DZ96" s="12" t="n">
        <f aca="false">[1]504排序!I186</f>
        <v>0</v>
      </c>
      <c r="EA96" s="12" t="n">
        <f aca="false">[1]504排序!J186</f>
        <v>0</v>
      </c>
      <c r="EB96" s="12" t="n">
        <f aca="false">[1]504排序!K186</f>
        <v>0</v>
      </c>
      <c r="EC96" s="12" t="n">
        <f aca="false">[1]504排序!L186</f>
        <v>0</v>
      </c>
      <c r="ED96" s="12" t="n">
        <f aca="false">[1]504排序!M186</f>
        <v>0</v>
      </c>
      <c r="EE96" s="12" t="n">
        <f aca="false">[1]504排序!C138</f>
        <v>0</v>
      </c>
      <c r="EF96" s="12" t="n">
        <f aca="false">[1]504排序!D138</f>
        <v>0</v>
      </c>
      <c r="EG96" s="12" t="n">
        <f aca="false">[1]504排序!E138</f>
        <v>0</v>
      </c>
      <c r="EH96" s="12" t="n">
        <f aca="false">[1]504排序!F138</f>
        <v>0</v>
      </c>
      <c r="EI96" s="12" t="n">
        <f aca="false">[1]504排序!G138</f>
        <v>0</v>
      </c>
      <c r="EJ96" s="12" t="n">
        <f aca="false">[1]504排序!H138</f>
        <v>0</v>
      </c>
      <c r="EK96" s="12" t="n">
        <f aca="false">[1]504排序!I138</f>
        <v>0</v>
      </c>
      <c r="EL96" s="12" t="n">
        <f aca="false">[1]504排序!J138</f>
        <v>0</v>
      </c>
      <c r="EM96" s="12" t="n">
        <f aca="false">[1]504排序!K138</f>
        <v>0</v>
      </c>
      <c r="EN96" s="12" t="n">
        <f aca="false">[1]504排序!L138</f>
        <v>0</v>
      </c>
      <c r="EO96" s="12" t="n">
        <f aca="false">[1]504排序!M138</f>
        <v>0</v>
      </c>
      <c r="EP96" s="12" t="n">
        <f aca="false">[1]504排序!C145</f>
        <v>0</v>
      </c>
      <c r="EQ96" s="12" t="n">
        <f aca="false">[1]504排序!D145</f>
        <v>0</v>
      </c>
      <c r="ER96" s="12" t="n">
        <f aca="false">[1]504排序!E145</f>
        <v>0</v>
      </c>
      <c r="ES96" s="12" t="n">
        <f aca="false">[1]504排序!F145</f>
        <v>0</v>
      </c>
      <c r="ET96" s="12" t="n">
        <f aca="false">[1]504排序!G145</f>
        <v>0</v>
      </c>
      <c r="EU96" s="12" t="n">
        <f aca="false">[1]504排序!H145</f>
        <v>0</v>
      </c>
      <c r="EV96" s="12" t="n">
        <f aca="false">[1]504排序!I145</f>
        <v>0</v>
      </c>
      <c r="EW96" s="12" t="n">
        <f aca="false">[1]504排序!J145</f>
        <v>0</v>
      </c>
      <c r="EX96" s="12" t="n">
        <f aca="false">[1]504排序!K145</f>
        <v>0</v>
      </c>
      <c r="EY96" s="12" t="n">
        <f aca="false">[1]504排序!L145</f>
        <v>0</v>
      </c>
      <c r="EZ96" s="12" t="n">
        <f aca="false">[1]504排序!M145</f>
        <v>0</v>
      </c>
      <c r="FA96" s="12" t="n">
        <f aca="false">[1]504排序!C53</f>
        <v>0</v>
      </c>
      <c r="FB96" s="12" t="n">
        <f aca="false">[1]504排序!D53</f>
        <v>0</v>
      </c>
      <c r="FC96" s="12" t="n">
        <f aca="false">[1]504排序!E53</f>
        <v>0</v>
      </c>
      <c r="FD96" s="12" t="n">
        <f aca="false">[1]504排序!F53</f>
        <v>0</v>
      </c>
      <c r="FE96" s="12" t="n">
        <f aca="false">[1]504排序!G53</f>
        <v>0</v>
      </c>
      <c r="FF96" s="12" t="n">
        <f aca="false">[1]504排序!H53</f>
        <v>0</v>
      </c>
      <c r="FG96" s="12" t="n">
        <f aca="false">[1]504排序!I53</f>
        <v>0</v>
      </c>
      <c r="FH96" s="12" t="n">
        <f aca="false">[1]504排序!J53</f>
        <v>0</v>
      </c>
      <c r="FI96" s="12" t="n">
        <f aca="false">[1]504排序!K53</f>
        <v>0</v>
      </c>
      <c r="FJ96" s="12" t="n">
        <f aca="false">[1]504排序!L53</f>
        <v>0</v>
      </c>
      <c r="FK96" s="12" t="n">
        <f aca="false">[1]504排序!M53</f>
        <v>0</v>
      </c>
      <c r="FL96" s="12" t="n">
        <f aca="false">[1]504排序!C20</f>
        <v>0</v>
      </c>
      <c r="FM96" s="12" t="n">
        <f aca="false">[1]504排序!D20</f>
        <v>0</v>
      </c>
      <c r="FN96" s="12" t="n">
        <f aca="false">[1]504排序!E20</f>
        <v>0</v>
      </c>
      <c r="FO96" s="12" t="n">
        <f aca="false">[1]504排序!F20</f>
        <v>0</v>
      </c>
      <c r="FP96" s="12" t="n">
        <f aca="false">[1]504排序!G20</f>
        <v>0</v>
      </c>
      <c r="FQ96" s="12" t="n">
        <f aca="false">[1]504排序!H20</f>
        <v>0</v>
      </c>
      <c r="FR96" s="12" t="n">
        <f aca="false">[1]504排序!I20</f>
        <v>0</v>
      </c>
      <c r="FS96" s="12" t="n">
        <f aca="false">[1]504排序!J20</f>
        <v>0</v>
      </c>
      <c r="FT96" s="12" t="n">
        <f aca="false">[1]504排序!K20</f>
        <v>0</v>
      </c>
      <c r="FU96" s="12" t="n">
        <f aca="false">[1]504排序!L20</f>
        <v>0</v>
      </c>
      <c r="FV96" s="12" t="n">
        <f aca="false">[1]504排序!M20</f>
        <v>0</v>
      </c>
      <c r="FW96" s="12" t="n">
        <f aca="false">[1]504排序!C13</f>
        <v>0</v>
      </c>
      <c r="FX96" s="12" t="n">
        <f aca="false">[1]504排序!D13</f>
        <v>0</v>
      </c>
      <c r="FY96" s="12" t="n">
        <f aca="false">[1]504排序!E13</f>
        <v>0</v>
      </c>
      <c r="FZ96" s="12" t="n">
        <f aca="false">[1]504排序!F13</f>
        <v>0</v>
      </c>
      <c r="GA96" s="12" t="n">
        <f aca="false">[1]504排序!G13</f>
        <v>0</v>
      </c>
      <c r="GB96" s="12" t="n">
        <f aca="false">[1]504排序!H13</f>
        <v>0</v>
      </c>
      <c r="GC96" s="12" t="n">
        <f aca="false">[1]504排序!I13</f>
        <v>0</v>
      </c>
      <c r="GD96" s="12" t="n">
        <f aca="false">[1]504排序!J13</f>
        <v>0</v>
      </c>
      <c r="GE96" s="12" t="n">
        <f aca="false">[1]504排序!K13</f>
        <v>0</v>
      </c>
      <c r="GF96" s="12" t="n">
        <f aca="false">[1]504排序!L13</f>
        <v>0</v>
      </c>
      <c r="GG96" s="12" t="n">
        <f aca="false">[1]504排序!M13</f>
        <v>0</v>
      </c>
      <c r="GH96" s="12" t="n">
        <f aca="false">[1]504排序!C159</f>
        <v>0</v>
      </c>
      <c r="GI96" s="12" t="n">
        <f aca="false">[1]504排序!D159</f>
        <v>0</v>
      </c>
      <c r="GJ96" s="12" t="n">
        <f aca="false">[1]504排序!E159</f>
        <v>0</v>
      </c>
      <c r="GK96" s="12" t="n">
        <f aca="false">[1]504排序!F159</f>
        <v>0</v>
      </c>
      <c r="GL96" s="12" t="n">
        <f aca="false">[1]504排序!G159</f>
        <v>0</v>
      </c>
      <c r="GM96" s="12" t="n">
        <f aca="false">[1]504排序!H159</f>
        <v>0</v>
      </c>
      <c r="GN96" s="12" t="n">
        <f aca="false">[1]504排序!I159</f>
        <v>0</v>
      </c>
      <c r="GO96" s="12" t="n">
        <f aca="false">[1]504排序!J159</f>
        <v>0</v>
      </c>
      <c r="GP96" s="12" t="n">
        <f aca="false">[1]504排序!K159</f>
        <v>0</v>
      </c>
      <c r="GQ96" s="12" t="n">
        <f aca="false">[1]504排序!L159</f>
        <v>0</v>
      </c>
      <c r="GR96" s="12" t="n">
        <f aca="false">[1]504排序!M159</f>
        <v>0</v>
      </c>
      <c r="GS96" s="12" t="n">
        <f aca="false">[1]504排序!C16</f>
        <v>0</v>
      </c>
      <c r="GT96" s="12" t="n">
        <f aca="false">[1]504排序!D16</f>
        <v>0</v>
      </c>
      <c r="GU96" s="12" t="n">
        <f aca="false">[1]504排序!E16</f>
        <v>0</v>
      </c>
      <c r="GV96" s="12" t="n">
        <f aca="false">[1]504排序!F16</f>
        <v>0</v>
      </c>
      <c r="GW96" s="12" t="n">
        <f aca="false">[1]504排序!G16</f>
        <v>0</v>
      </c>
      <c r="GX96" s="12" t="n">
        <f aca="false">[1]504排序!H16</f>
        <v>0</v>
      </c>
      <c r="GY96" s="12" t="n">
        <f aca="false">[1]504排序!I16</f>
        <v>0</v>
      </c>
      <c r="GZ96" s="12" t="n">
        <f aca="false">[1]504排序!J16</f>
        <v>0</v>
      </c>
      <c r="HA96" s="12" t="n">
        <f aca="false">[1]504排序!K16</f>
        <v>0</v>
      </c>
      <c r="HB96" s="12" t="n">
        <f aca="false">[1]504排序!L16</f>
        <v>0</v>
      </c>
      <c r="HC96" s="12" t="n">
        <f aca="false">[1]504排序!M16</f>
        <v>0</v>
      </c>
      <c r="HD96" s="12" t="n">
        <f aca="false">[1]504排序!C173</f>
        <v>0</v>
      </c>
      <c r="HE96" s="12" t="n">
        <f aca="false">[1]504排序!D173</f>
        <v>0</v>
      </c>
      <c r="HF96" s="12" t="n">
        <f aca="false">[1]504排序!E173</f>
        <v>0</v>
      </c>
      <c r="HG96" s="12" t="n">
        <f aca="false">[1]504排序!F173</f>
        <v>0</v>
      </c>
      <c r="HH96" s="12" t="n">
        <f aca="false">[1]504排序!G173</f>
        <v>0</v>
      </c>
      <c r="HI96" s="12" t="n">
        <f aca="false">[1]504排序!H173</f>
        <v>0</v>
      </c>
      <c r="HJ96" s="12" t="n">
        <f aca="false">[1]504排序!I173</f>
        <v>0</v>
      </c>
      <c r="HK96" s="12" t="n">
        <f aca="false">[1]504排序!J173</f>
        <v>0</v>
      </c>
      <c r="HL96" s="12" t="n">
        <f aca="false">[1]504排序!K173</f>
        <v>0</v>
      </c>
      <c r="HM96" s="12" t="n">
        <f aca="false">[1]504排序!L173</f>
        <v>0</v>
      </c>
      <c r="HN96" s="12" t="n">
        <f aca="false">[1]504排序!M173</f>
        <v>0</v>
      </c>
      <c r="HO96" s="12" t="n">
        <f aca="false">[1]504排序!C118</f>
        <v>0</v>
      </c>
      <c r="HP96" s="12" t="n">
        <f aca="false">[1]504排序!D118</f>
        <v>0</v>
      </c>
      <c r="HQ96" s="12" t="n">
        <f aca="false">[1]504排序!E118</f>
        <v>0</v>
      </c>
      <c r="HR96" s="12" t="n">
        <f aca="false">[1]504排序!F118</f>
        <v>0</v>
      </c>
      <c r="HS96" s="12" t="n">
        <f aca="false">[1]504排序!G118</f>
        <v>0</v>
      </c>
      <c r="HT96" s="12" t="n">
        <f aca="false">[1]504排序!H118</f>
        <v>0</v>
      </c>
      <c r="HU96" s="12" t="n">
        <f aca="false">[1]504排序!I118</f>
        <v>0</v>
      </c>
      <c r="HV96" s="12" t="n">
        <f aca="false">[1]504排序!J118</f>
        <v>0</v>
      </c>
      <c r="HW96" s="12" t="n">
        <f aca="false">[1]504排序!K118</f>
        <v>0</v>
      </c>
      <c r="HX96" s="12" t="n">
        <f aca="false">[1]504排序!L118</f>
        <v>0</v>
      </c>
      <c r="HY96" s="12" t="n">
        <f aca="false">[1]504排序!M118</f>
        <v>0</v>
      </c>
      <c r="HZ96" s="118"/>
      <c r="IA96" s="82" t="n">
        <v>43955</v>
      </c>
      <c r="IB96" s="12" t="n">
        <f aca="false">[1]504排序!C154</f>
        <v>0</v>
      </c>
      <c r="IC96" s="12" t="n">
        <f aca="false">[1]504排序!D154</f>
        <v>0</v>
      </c>
      <c r="ID96" s="12" t="n">
        <f aca="false">[1]504排序!E154</f>
        <v>0</v>
      </c>
      <c r="IE96" s="12" t="n">
        <f aca="false">[1]504排序!F154</f>
        <v>0</v>
      </c>
      <c r="IF96" s="12" t="n">
        <f aca="false">[1]504排序!G154</f>
        <v>0</v>
      </c>
      <c r="IG96" s="12" t="n">
        <f aca="false">[1]504排序!H154</f>
        <v>0</v>
      </c>
      <c r="IH96" s="12" t="n">
        <f aca="false">[1]504排序!I154</f>
        <v>0</v>
      </c>
      <c r="II96" s="12" t="n">
        <f aca="false">[1]504排序!J154</f>
        <v>0</v>
      </c>
      <c r="IJ96" s="12" t="n">
        <f aca="false">[1]504排序!K154</f>
        <v>0</v>
      </c>
      <c r="IK96" s="12" t="n">
        <f aca="false">[1]504排序!L154</f>
        <v>0</v>
      </c>
      <c r="IL96" s="12" t="n">
        <f aca="false">[1]504排序!M154</f>
        <v>0</v>
      </c>
      <c r="IM96" s="13" t="n">
        <f aca="false">[1]504排序!C43</f>
        <v>0</v>
      </c>
      <c r="IN96" s="13" t="n">
        <f aca="false">[1]504排序!D43</f>
        <v>0</v>
      </c>
      <c r="IO96" s="13" t="n">
        <f aca="false">[1]504排序!E43</f>
        <v>0</v>
      </c>
      <c r="IP96" s="13" t="n">
        <f aca="false">[1]504排序!F43</f>
        <v>0</v>
      </c>
      <c r="IQ96" s="13" t="n">
        <f aca="false">[1]504排序!G43</f>
        <v>0</v>
      </c>
      <c r="IR96" s="13" t="n">
        <f aca="false">[1]504排序!H43</f>
        <v>0</v>
      </c>
      <c r="IS96" s="13" t="n">
        <f aca="false">[1]504排序!I43</f>
        <v>0</v>
      </c>
      <c r="IT96" s="13" t="n">
        <f aca="false">[1]504排序!J43</f>
        <v>0</v>
      </c>
      <c r="IU96" s="13" t="n">
        <f aca="false">[1]504排序!K43</f>
        <v>0</v>
      </c>
      <c r="IV96" s="13" t="n">
        <f aca="false">[1]504排序!L43</f>
        <v>0</v>
      </c>
      <c r="IW96" s="13" t="n">
        <f aca="false">[1]504排序!M43</f>
        <v>0</v>
      </c>
      <c r="IX96" s="13" t="n">
        <f aca="false">[1]504排序!C168</f>
        <v>0</v>
      </c>
      <c r="IY96" s="13" t="n">
        <f aca="false">[1]504排序!D168</f>
        <v>0</v>
      </c>
      <c r="IZ96" s="13" t="n">
        <f aca="false">[1]504排序!E168</f>
        <v>0</v>
      </c>
      <c r="JA96" s="13" t="n">
        <f aca="false">[1]504排序!F168</f>
        <v>0</v>
      </c>
      <c r="JB96" s="13" t="n">
        <f aca="false">[1]504排序!G168</f>
        <v>0</v>
      </c>
      <c r="JC96" s="13" t="n">
        <f aca="false">[1]504排序!H168</f>
        <v>0</v>
      </c>
      <c r="JD96" s="13" t="n">
        <f aca="false">[1]504排序!I168</f>
        <v>0</v>
      </c>
      <c r="JE96" s="13" t="n">
        <f aca="false">[1]504排序!J168</f>
        <v>0</v>
      </c>
      <c r="JF96" s="13" t="n">
        <f aca="false">[1]504排序!K168</f>
        <v>0</v>
      </c>
      <c r="JG96" s="13" t="n">
        <f aca="false">[1]504排序!L168</f>
        <v>0</v>
      </c>
      <c r="JH96" s="13" t="n">
        <f aca="false">[1]504排序!M168</f>
        <v>0</v>
      </c>
      <c r="JI96" s="13" t="n">
        <f aca="false">[1]504排序!C93</f>
        <v>0</v>
      </c>
      <c r="JJ96" s="13" t="n">
        <f aca="false">[1]504排序!D93</f>
        <v>0</v>
      </c>
      <c r="JK96" s="13" t="n">
        <f aca="false">[1]504排序!E93</f>
        <v>0</v>
      </c>
      <c r="JL96" s="13" t="n">
        <f aca="false">[1]504排序!F93</f>
        <v>0</v>
      </c>
      <c r="JM96" s="13" t="n">
        <f aca="false">[1]504排序!G93</f>
        <v>0</v>
      </c>
      <c r="JN96" s="13" t="n">
        <f aca="false">[1]504排序!H93</f>
        <v>0</v>
      </c>
      <c r="JO96" s="13" t="n">
        <f aca="false">[1]504排序!I93</f>
        <v>0</v>
      </c>
      <c r="JP96" s="13" t="n">
        <f aca="false">[1]504排序!J93</f>
        <v>0</v>
      </c>
      <c r="JQ96" s="13" t="n">
        <f aca="false">[1]504排序!K93</f>
        <v>0</v>
      </c>
      <c r="JR96" s="13" t="n">
        <f aca="false">[1]504排序!L93</f>
        <v>0</v>
      </c>
      <c r="JS96" s="13" t="n">
        <f aca="false">[1]504排序!M93</f>
        <v>0</v>
      </c>
      <c r="JT96" s="13" t="n">
        <f aca="false">[1]504排序!C92</f>
        <v>0</v>
      </c>
      <c r="JU96" s="13" t="n">
        <f aca="false">[1]504排序!D92</f>
        <v>0</v>
      </c>
      <c r="JV96" s="13" t="n">
        <f aca="false">[1]504排序!E92</f>
        <v>0</v>
      </c>
      <c r="JW96" s="13" t="n">
        <f aca="false">[1]504排序!F92</f>
        <v>0</v>
      </c>
      <c r="JX96" s="13" t="n">
        <f aca="false">[1]504排序!G92</f>
        <v>0</v>
      </c>
      <c r="JY96" s="13" t="n">
        <f aca="false">[1]504排序!H92</f>
        <v>0</v>
      </c>
      <c r="JZ96" s="13" t="n">
        <f aca="false">[1]504排序!I92</f>
        <v>0</v>
      </c>
      <c r="KA96" s="13" t="n">
        <f aca="false">[1]504排序!J92</f>
        <v>0</v>
      </c>
      <c r="KB96" s="13" t="n">
        <f aca="false">[1]504排序!K92</f>
        <v>0</v>
      </c>
      <c r="KC96" s="13" t="n">
        <f aca="false">[1]504排序!L92</f>
        <v>0</v>
      </c>
      <c r="KD96" s="13" t="n">
        <f aca="false">[1]504排序!M92</f>
        <v>0</v>
      </c>
      <c r="KE96" s="13" t="n">
        <f aca="false">[1]504排序!C152</f>
        <v>0</v>
      </c>
      <c r="KF96" s="13" t="n">
        <f aca="false">[1]504排序!D152</f>
        <v>0</v>
      </c>
      <c r="KG96" s="13" t="n">
        <f aca="false">[1]504排序!E152</f>
        <v>0</v>
      </c>
      <c r="KH96" s="13" t="n">
        <f aca="false">[1]504排序!F152</f>
        <v>0</v>
      </c>
      <c r="KI96" s="13" t="n">
        <f aca="false">[1]504排序!G152</f>
        <v>0</v>
      </c>
      <c r="KJ96" s="13" t="n">
        <f aca="false">[1]504排序!H152</f>
        <v>0</v>
      </c>
      <c r="KK96" s="13" t="n">
        <f aca="false">[1]504排序!I152</f>
        <v>0</v>
      </c>
      <c r="KL96" s="13" t="n">
        <f aca="false">[1]504排序!J152</f>
        <v>0</v>
      </c>
      <c r="KM96" s="13" t="n">
        <f aca="false">[1]504排序!K152</f>
        <v>0</v>
      </c>
      <c r="KN96" s="13" t="n">
        <f aca="false">[1]504排序!L152</f>
        <v>0</v>
      </c>
      <c r="KO96" s="13" t="n">
        <f aca="false">[1]504排序!M152</f>
        <v>0</v>
      </c>
      <c r="KP96" s="13" t="n">
        <f aca="false">[1]504排序!C153</f>
        <v>0</v>
      </c>
      <c r="KQ96" s="13" t="n">
        <f aca="false">[1]504排序!D153</f>
        <v>0</v>
      </c>
      <c r="KR96" s="13" t="n">
        <f aca="false">[1]504排序!E153</f>
        <v>0</v>
      </c>
      <c r="KS96" s="13" t="n">
        <f aca="false">[1]504排序!F153</f>
        <v>0</v>
      </c>
      <c r="KT96" s="13" t="n">
        <f aca="false">[1]504排序!G153</f>
        <v>0</v>
      </c>
      <c r="KU96" s="13" t="n">
        <f aca="false">[1]504排序!H153</f>
        <v>0</v>
      </c>
      <c r="KV96" s="13" t="n">
        <f aca="false">[1]504排序!I153</f>
        <v>0</v>
      </c>
      <c r="KW96" s="13" t="n">
        <f aca="false">[1]504排序!J153</f>
        <v>0</v>
      </c>
      <c r="KX96" s="13" t="n">
        <f aca="false">[1]504排序!K153</f>
        <v>0</v>
      </c>
      <c r="KY96" s="13" t="n">
        <f aca="false">[1]504排序!L153</f>
        <v>0</v>
      </c>
      <c r="KZ96" s="13" t="n">
        <f aca="false">[1]504排序!M153</f>
        <v>0</v>
      </c>
      <c r="LA96" s="13" t="n">
        <f aca="false">[1]504排序!C159</f>
        <v>0</v>
      </c>
      <c r="LB96" s="13" t="n">
        <f aca="false">[1]504排序!D159</f>
        <v>0</v>
      </c>
      <c r="LC96" s="13" t="n">
        <f aca="false">[1]504排序!E159</f>
        <v>0</v>
      </c>
      <c r="LD96" s="13" t="n">
        <f aca="false">[1]504排序!F159</f>
        <v>0</v>
      </c>
      <c r="LE96" s="13" t="n">
        <f aca="false">[1]504排序!G159</f>
        <v>0</v>
      </c>
      <c r="LF96" s="13" t="n">
        <f aca="false">[1]504排序!H159</f>
        <v>0</v>
      </c>
      <c r="LG96" s="13" t="n">
        <f aca="false">[1]504排序!I159</f>
        <v>0</v>
      </c>
      <c r="LH96" s="13" t="n">
        <f aca="false">[1]504排序!J159</f>
        <v>0</v>
      </c>
      <c r="LI96" s="13" t="n">
        <f aca="false">[1]504排序!K159</f>
        <v>0</v>
      </c>
      <c r="LJ96" s="13" t="n">
        <f aca="false">[1]504排序!L159</f>
        <v>0</v>
      </c>
      <c r="LK96" s="13" t="n">
        <f aca="false">[1]504排序!M159</f>
        <v>0</v>
      </c>
      <c r="LL96" s="125" t="n">
        <f aca="false">[1]504排序!C147</f>
        <v>0</v>
      </c>
      <c r="LM96" s="125" t="n">
        <f aca="false">[1]504排序!D147</f>
        <v>0</v>
      </c>
      <c r="LN96" s="125" t="n">
        <f aca="false">[1]504排序!E147</f>
        <v>0</v>
      </c>
      <c r="LO96" s="125" t="n">
        <f aca="false">[1]504排序!F147</f>
        <v>0</v>
      </c>
      <c r="LP96" s="125" t="n">
        <f aca="false">[1]504排序!G147</f>
        <v>0</v>
      </c>
      <c r="LQ96" s="125" t="n">
        <f aca="false">[1]504排序!H147</f>
        <v>0</v>
      </c>
      <c r="LR96" s="125" t="n">
        <f aca="false">[1]504排序!I147</f>
        <v>0</v>
      </c>
      <c r="LS96" s="125" t="n">
        <f aca="false">[1]504排序!J147</f>
        <v>0</v>
      </c>
      <c r="LT96" s="125" t="n">
        <f aca="false">[1]504排序!K147</f>
        <v>0</v>
      </c>
      <c r="LU96" s="125" t="n">
        <f aca="false">[1]504排序!L147</f>
        <v>0</v>
      </c>
      <c r="LV96" s="125" t="n">
        <f aca="false">[1]504排序!M147</f>
        <v>0</v>
      </c>
      <c r="LW96" s="13" t="n">
        <f aca="false">[1]504排序!C129</f>
        <v>0</v>
      </c>
      <c r="LX96" s="13" t="n">
        <f aca="false">[1]504排序!D129</f>
        <v>0</v>
      </c>
      <c r="LY96" s="13" t="n">
        <f aca="false">[1]504排序!E129</f>
        <v>0</v>
      </c>
      <c r="LZ96" s="13" t="n">
        <f aca="false">[1]504排序!F129</f>
        <v>0</v>
      </c>
      <c r="MA96" s="13" t="n">
        <f aca="false">[1]504排序!G129</f>
        <v>0</v>
      </c>
      <c r="MB96" s="13" t="n">
        <f aca="false">[1]504排序!H129</f>
        <v>0</v>
      </c>
      <c r="MC96" s="13" t="n">
        <f aca="false">[1]504排序!I129</f>
        <v>0</v>
      </c>
      <c r="MD96" s="13" t="n">
        <f aca="false">[1]504排序!J129</f>
        <v>0</v>
      </c>
      <c r="ME96" s="13" t="n">
        <f aca="false">[1]504排序!K129</f>
        <v>0</v>
      </c>
      <c r="MF96" s="13" t="n">
        <f aca="false">[1]504排序!L129</f>
        <v>0</v>
      </c>
      <c r="MG96" s="13" t="n">
        <f aca="false">[1]504排序!M129</f>
        <v>0</v>
      </c>
      <c r="MH96" s="13" t="n">
        <f aca="false">[1]504排序!C135</f>
        <v>0</v>
      </c>
      <c r="MI96" s="13" t="n">
        <f aca="false">[1]504排序!D135</f>
        <v>0</v>
      </c>
      <c r="MJ96" s="13" t="n">
        <f aca="false">[1]504排序!E135</f>
        <v>0</v>
      </c>
      <c r="MK96" s="13" t="n">
        <f aca="false">[1]504排序!F135</f>
        <v>0</v>
      </c>
      <c r="ML96" s="13" t="n">
        <f aca="false">[1]504排序!G135</f>
        <v>0</v>
      </c>
      <c r="MM96" s="13" t="n">
        <f aca="false">[1]504排序!H135</f>
        <v>0</v>
      </c>
      <c r="MN96" s="13" t="n">
        <f aca="false">[1]504排序!I135</f>
        <v>0</v>
      </c>
      <c r="MO96" s="13" t="n">
        <f aca="false">[1]504排序!J135</f>
        <v>0</v>
      </c>
      <c r="MP96" s="6" t="n">
        <f aca="false">[1]504排序!K135</f>
        <v>0</v>
      </c>
      <c r="MQ96" s="13" t="n">
        <f aca="false">[1]504排序!L135</f>
        <v>0</v>
      </c>
      <c r="MR96" s="13" t="n">
        <f aca="false">[1]504排序!M135</f>
        <v>0</v>
      </c>
      <c r="MS96" s="13" t="n">
        <f aca="false">[1]504排序!C190</f>
        <v>0</v>
      </c>
      <c r="MT96" s="13" t="n">
        <f aca="false">[1]504排序!D190</f>
        <v>0</v>
      </c>
      <c r="MU96" s="13" t="n">
        <f aca="false">[1]504排序!E190</f>
        <v>0</v>
      </c>
      <c r="MV96" s="13" t="n">
        <f aca="false">[1]504排序!F190</f>
        <v>0</v>
      </c>
      <c r="MW96" s="13" t="n">
        <f aca="false">[1]504排序!G190</f>
        <v>0</v>
      </c>
      <c r="MX96" s="13" t="n">
        <f aca="false">[1]504排序!H190</f>
        <v>0</v>
      </c>
      <c r="MY96" s="13" t="n">
        <f aca="false">[1]504排序!I190</f>
        <v>0</v>
      </c>
      <c r="MZ96" s="13" t="n">
        <f aca="false">[1]504排序!J190</f>
        <v>0</v>
      </c>
      <c r="NA96" s="13" t="n">
        <f aca="false">[1]504排序!K190</f>
        <v>0</v>
      </c>
      <c r="NB96" s="13" t="n">
        <f aca="false">[1]504排序!L190</f>
        <v>0</v>
      </c>
      <c r="NC96" s="13" t="n">
        <f aca="false">[1]504排序!M190</f>
        <v>0</v>
      </c>
      <c r="ND96" s="13" t="n">
        <f aca="false">[1]504排序!C108</f>
        <v>0</v>
      </c>
      <c r="NE96" s="13" t="n">
        <f aca="false">[1]504排序!D108</f>
        <v>0</v>
      </c>
      <c r="NF96" s="13" t="n">
        <f aca="false">[1]504排序!E108</f>
        <v>0</v>
      </c>
      <c r="NG96" s="13" t="n">
        <f aca="false">[1]504排序!F108</f>
        <v>0</v>
      </c>
      <c r="NH96" s="13" t="n">
        <f aca="false">[1]504排序!G108</f>
        <v>0</v>
      </c>
      <c r="NI96" s="13" t="n">
        <f aca="false">[1]504排序!H108</f>
        <v>0</v>
      </c>
      <c r="NJ96" s="13" t="n">
        <f aca="false">[1]504排序!I108</f>
        <v>0</v>
      </c>
      <c r="NK96" s="13" t="n">
        <f aca="false">[1]504排序!J108</f>
        <v>0</v>
      </c>
      <c r="NL96" s="13" t="n">
        <f aca="false">[1]504排序!K108</f>
        <v>0</v>
      </c>
      <c r="NM96" s="13" t="n">
        <f aca="false">[1]504排序!L108</f>
        <v>0</v>
      </c>
      <c r="NN96" s="13" t="n">
        <f aca="false">[1]504排序!M108</f>
        <v>0</v>
      </c>
      <c r="NO96" s="13" t="n">
        <f aca="false">[1]504排序!C35</f>
        <v>0</v>
      </c>
      <c r="NP96" s="13" t="n">
        <f aca="false">[1]504排序!D35</f>
        <v>0</v>
      </c>
      <c r="NQ96" s="13" t="n">
        <f aca="false">[1]504排序!E35</f>
        <v>0</v>
      </c>
      <c r="NR96" s="13" t="n">
        <f aca="false">[1]504排序!F35</f>
        <v>0</v>
      </c>
      <c r="NS96" s="13" t="n">
        <f aca="false">[1]504排序!G35</f>
        <v>0</v>
      </c>
      <c r="NT96" s="13" t="n">
        <f aca="false">[1]504排序!H35</f>
        <v>0</v>
      </c>
      <c r="NU96" s="13" t="n">
        <f aca="false">[1]504排序!I35</f>
        <v>0</v>
      </c>
      <c r="NV96" s="13" t="n">
        <f aca="false">[1]504排序!J35</f>
        <v>0</v>
      </c>
      <c r="NW96" s="13" t="n">
        <f aca="false">[1]504排序!K35</f>
        <v>0</v>
      </c>
      <c r="NX96" s="13" t="n">
        <f aca="false">[1]504排序!L35</f>
        <v>0</v>
      </c>
      <c r="NY96" s="13" t="n">
        <f aca="false">[1]504排序!M35</f>
        <v>0</v>
      </c>
      <c r="NZ96" s="13" t="n">
        <f aca="false">[1]504排序!C206</f>
        <v>0</v>
      </c>
      <c r="OA96" s="13" t="n">
        <f aca="false">[1]504排序!D206</f>
        <v>0</v>
      </c>
      <c r="OB96" s="13" t="n">
        <f aca="false">[1]504排序!E206</f>
        <v>0</v>
      </c>
      <c r="OC96" s="13" t="n">
        <f aca="false">[1]504排序!F206</f>
        <v>0</v>
      </c>
      <c r="OD96" s="13" t="n">
        <f aca="false">[1]504排序!G206</f>
        <v>0</v>
      </c>
      <c r="OE96" s="13" t="n">
        <f aca="false">[1]504排序!H206</f>
        <v>0</v>
      </c>
      <c r="OF96" s="13" t="n">
        <f aca="false">[1]504排序!I206</f>
        <v>0</v>
      </c>
      <c r="OG96" s="13" t="n">
        <f aca="false">[1]504排序!J206</f>
        <v>0</v>
      </c>
      <c r="OH96" s="13" t="n">
        <f aca="false">[1]504排序!K206</f>
        <v>0</v>
      </c>
      <c r="OI96" s="13" t="n">
        <f aca="false">[1]504排序!L206</f>
        <v>0</v>
      </c>
      <c r="OJ96" s="13" t="n">
        <f aca="false">[1]504排序!M206</f>
        <v>0</v>
      </c>
      <c r="OK96" s="13" t="n">
        <f aca="false">[1]504排序!C30</f>
        <v>0</v>
      </c>
      <c r="OL96" s="13" t="n">
        <f aca="false">[1]504排序!D30</f>
        <v>0</v>
      </c>
      <c r="OM96" s="13" t="n">
        <f aca="false">[1]504排序!E30</f>
        <v>0</v>
      </c>
      <c r="ON96" s="13" t="n">
        <f aca="false">[1]504排序!F30</f>
        <v>0</v>
      </c>
      <c r="OO96" s="13" t="n">
        <f aca="false">[1]504排序!G30</f>
        <v>0</v>
      </c>
      <c r="OP96" s="13" t="n">
        <f aca="false">[1]504排序!H30</f>
        <v>0</v>
      </c>
      <c r="OQ96" s="13" t="n">
        <f aca="false">[1]504排序!I30</f>
        <v>0</v>
      </c>
      <c r="OR96" s="13" t="n">
        <f aca="false">[1]504排序!J30</f>
        <v>0</v>
      </c>
      <c r="OS96" s="13" t="n">
        <f aca="false">[1]504排序!K30</f>
        <v>0</v>
      </c>
      <c r="OT96" s="13" t="n">
        <f aca="false">[1]504排序!L30</f>
        <v>0</v>
      </c>
      <c r="OU96" s="13" t="n">
        <f aca="false">[1]504排序!M30</f>
        <v>0</v>
      </c>
      <c r="OV96" s="13" t="n">
        <f aca="false">[1]504排序!C95</f>
        <v>0</v>
      </c>
      <c r="OW96" s="13" t="n">
        <f aca="false">[1]504排序!D95</f>
        <v>0</v>
      </c>
      <c r="OX96" s="13" t="n">
        <f aca="false">[1]504排序!E95</f>
        <v>0</v>
      </c>
      <c r="OY96" s="13" t="n">
        <f aca="false">[1]504排序!F95</f>
        <v>0</v>
      </c>
      <c r="OZ96" s="13" t="n">
        <f aca="false">[1]504排序!G95</f>
        <v>0</v>
      </c>
      <c r="PA96" s="13" t="n">
        <f aca="false">[1]504排序!H95</f>
        <v>0</v>
      </c>
      <c r="PB96" s="13" t="n">
        <f aca="false">[1]504排序!I95</f>
        <v>0</v>
      </c>
      <c r="PC96" s="13" t="n">
        <f aca="false">[1]504排序!J95</f>
        <v>0</v>
      </c>
      <c r="PD96" s="13" t="n">
        <f aca="false">[1]504排序!K95</f>
        <v>0</v>
      </c>
      <c r="PE96" s="13" t="n">
        <f aca="false">[1]504排序!L95</f>
        <v>0</v>
      </c>
      <c r="PF96" s="13" t="n">
        <f aca="false">[1]504排序!M95</f>
        <v>0</v>
      </c>
      <c r="PG96" s="13" t="n">
        <f aca="false">[1]504排序!C195</f>
        <v>0</v>
      </c>
      <c r="PH96" s="13" t="n">
        <f aca="false">[1]504排序!D195</f>
        <v>0</v>
      </c>
      <c r="PI96" s="13" t="n">
        <f aca="false">[1]504排序!E195</f>
        <v>0</v>
      </c>
      <c r="PJ96" s="13" t="n">
        <f aca="false">[1]504排序!F195</f>
        <v>0</v>
      </c>
      <c r="PK96" s="13" t="n">
        <f aca="false">[1]504排序!G195</f>
        <v>0</v>
      </c>
      <c r="PL96" s="13" t="n">
        <f aca="false">[1]504排序!H195</f>
        <v>0</v>
      </c>
      <c r="PM96" s="13" t="n">
        <f aca="false">[1]504排序!I195</f>
        <v>0</v>
      </c>
      <c r="PN96" s="13" t="n">
        <f aca="false">[1]504排序!J195</f>
        <v>0</v>
      </c>
      <c r="PO96" s="13" t="n">
        <f aca="false">[1]504排序!K195</f>
        <v>0</v>
      </c>
      <c r="PP96" s="13" t="n">
        <f aca="false">[1]504排序!L195</f>
        <v>0</v>
      </c>
      <c r="PQ96" s="13" t="n">
        <f aca="false">[1]504排序!M195</f>
        <v>0</v>
      </c>
      <c r="PR96" s="2" t="n">
        <f aca="false">[1]504排序!C188</f>
        <v>0</v>
      </c>
      <c r="PS96" s="2" t="n">
        <f aca="false">[1]504排序!D188</f>
        <v>0</v>
      </c>
      <c r="PT96" s="2" t="n">
        <f aca="false">[1]504排序!E188</f>
        <v>0</v>
      </c>
      <c r="PU96" s="2" t="n">
        <f aca="false">[1]504排序!F188</f>
        <v>0</v>
      </c>
      <c r="PV96" s="2" t="n">
        <f aca="false">[1]504排序!G188</f>
        <v>0</v>
      </c>
      <c r="PW96" s="2" t="n">
        <f aca="false">[1]504排序!H188</f>
        <v>0</v>
      </c>
      <c r="PX96" s="2" t="n">
        <f aca="false">[1]504排序!I188</f>
        <v>0</v>
      </c>
      <c r="PY96" s="2" t="n">
        <f aca="false">[1]504排序!J188</f>
        <v>0</v>
      </c>
      <c r="PZ96" s="2" t="n">
        <f aca="false">[1]504排序!K188</f>
        <v>0</v>
      </c>
      <c r="QA96" s="2" t="n">
        <f aca="false">[1]504排序!L188</f>
        <v>0</v>
      </c>
      <c r="QB96" s="2" t="n">
        <f aca="false">[1]504排序!M188</f>
        <v>0</v>
      </c>
      <c r="QC96" s="2" t="n">
        <f aca="false">[1]504排序!C103</f>
        <v>0</v>
      </c>
      <c r="QD96" s="2" t="n">
        <f aca="false">[1]504排序!D103</f>
        <v>0</v>
      </c>
      <c r="QE96" s="2" t="n">
        <f aca="false">[1]504排序!E103</f>
        <v>0</v>
      </c>
      <c r="QF96" s="2" t="n">
        <f aca="false">[1]504排序!F103</f>
        <v>0</v>
      </c>
      <c r="QG96" s="2" t="n">
        <f aca="false">[1]504排序!G103</f>
        <v>0</v>
      </c>
      <c r="QH96" s="2" t="n">
        <f aca="false">[1]504排序!H103</f>
        <v>0</v>
      </c>
      <c r="QI96" s="2" t="n">
        <f aca="false">[1]504排序!I103</f>
        <v>0</v>
      </c>
      <c r="QJ96" s="2" t="n">
        <f aca="false">[1]504排序!J103</f>
        <v>0</v>
      </c>
      <c r="QK96" s="2" t="n">
        <f aca="false">[1]504排序!K103</f>
        <v>0</v>
      </c>
      <c r="QL96" s="2" t="n">
        <f aca="false">[1]504排序!L103</f>
        <v>0</v>
      </c>
      <c r="QM96" s="2" t="n">
        <f aca="false">[1]504排序!M103</f>
        <v>0</v>
      </c>
      <c r="QN96" s="2" t="n">
        <f aca="false">[1]504排序!C110</f>
        <v>0</v>
      </c>
      <c r="QO96" s="2" t="n">
        <f aca="false">[1]504排序!D110</f>
        <v>0</v>
      </c>
      <c r="QP96" s="2" t="n">
        <f aca="false">[1]504排序!E110</f>
        <v>0</v>
      </c>
      <c r="QQ96" s="2" t="n">
        <f aca="false">[1]504排序!F110</f>
        <v>0</v>
      </c>
      <c r="QR96" s="2" t="n">
        <f aca="false">[1]504排序!G110</f>
        <v>0</v>
      </c>
      <c r="QS96" s="2" t="n">
        <f aca="false">[1]504排序!H110</f>
        <v>0</v>
      </c>
      <c r="QT96" s="2" t="n">
        <f aca="false">[1]504排序!I110</f>
        <v>0</v>
      </c>
      <c r="QU96" s="2" t="n">
        <f aca="false">[1]504排序!J110</f>
        <v>0</v>
      </c>
      <c r="QV96" s="2" t="n">
        <f aca="false">[1]504排序!K110</f>
        <v>0</v>
      </c>
      <c r="QW96" s="2" t="n">
        <f aca="false">[1]504排序!L110</f>
        <v>0</v>
      </c>
      <c r="QX96" s="2" t="n">
        <f aca="false">[1]504排序!M110</f>
        <v>0</v>
      </c>
      <c r="QY96" s="2" t="n">
        <f aca="false">[1]504排序!C98</f>
        <v>0</v>
      </c>
      <c r="QZ96" s="2" t="n">
        <f aca="false">[1]504排序!D98</f>
        <v>0</v>
      </c>
      <c r="RA96" s="2" t="n">
        <f aca="false">[1]504排序!E98</f>
        <v>0</v>
      </c>
      <c r="RB96" s="2" t="n">
        <f aca="false">[1]504排序!F98</f>
        <v>0</v>
      </c>
      <c r="RC96" s="2" t="n">
        <f aca="false">[1]504排序!G98</f>
        <v>0</v>
      </c>
      <c r="RD96" s="2" t="n">
        <f aca="false">[1]504排序!H98</f>
        <v>0</v>
      </c>
      <c r="RE96" s="2" t="n">
        <f aca="false">[1]504排序!I98</f>
        <v>0</v>
      </c>
      <c r="RF96" s="2" t="n">
        <f aca="false">[1]504排序!J98</f>
        <v>0</v>
      </c>
      <c r="RG96" s="2" t="n">
        <f aca="false">[1]504排序!K98</f>
        <v>0</v>
      </c>
      <c r="RH96" s="2" t="n">
        <f aca="false">[1]504排序!L98</f>
        <v>0</v>
      </c>
      <c r="RI96" s="2" t="n">
        <f aca="false">[1]504排序!M98</f>
        <v>0</v>
      </c>
      <c r="RJ96" s="2" t="n">
        <f aca="false">[1]504排序!C148</f>
        <v>0</v>
      </c>
      <c r="RK96" s="2" t="n">
        <f aca="false">[1]504排序!D148</f>
        <v>0</v>
      </c>
      <c r="RL96" s="2" t="n">
        <f aca="false">[1]504排序!E148</f>
        <v>0</v>
      </c>
      <c r="RM96" s="2" t="n">
        <f aca="false">[1]504排序!F148</f>
        <v>0</v>
      </c>
      <c r="RN96" s="2" t="n">
        <f aca="false">[1]504排序!G148</f>
        <v>0</v>
      </c>
      <c r="RO96" s="2" t="n">
        <f aca="false">[1]504排序!H148</f>
        <v>0</v>
      </c>
      <c r="RP96" s="2" t="n">
        <f aca="false">[1]504排序!I148</f>
        <v>0</v>
      </c>
      <c r="RQ96" s="2" t="n">
        <f aca="false">[1]504排序!J148</f>
        <v>0</v>
      </c>
      <c r="RR96" s="2" t="n">
        <f aca="false">[1]504排序!K148</f>
        <v>0</v>
      </c>
      <c r="RS96" s="2" t="n">
        <f aca="false">[1]504排序!L148</f>
        <v>0</v>
      </c>
      <c r="RT96" s="2" t="n">
        <f aca="false">[1]504排序!M148</f>
        <v>0</v>
      </c>
      <c r="RU96" s="2" t="n">
        <f aca="false">[1]504排序!C208</f>
        <v>0</v>
      </c>
      <c r="RV96" s="2" t="n">
        <f aca="false">[1]504排序!D208</f>
        <v>0</v>
      </c>
      <c r="RW96" s="2" t="n">
        <f aca="false">[1]504排序!E208</f>
        <v>0</v>
      </c>
      <c r="RX96" s="2" t="n">
        <f aca="false">[1]504排序!F208</f>
        <v>0</v>
      </c>
      <c r="RY96" s="2" t="n">
        <f aca="false">[1]504排序!G208</f>
        <v>0</v>
      </c>
      <c r="RZ96" s="2" t="n">
        <f aca="false">[1]504排序!H208</f>
        <v>0</v>
      </c>
      <c r="SA96" s="2" t="n">
        <f aca="false">[1]504排序!I208</f>
        <v>0</v>
      </c>
      <c r="SB96" s="2" t="n">
        <f aca="false">[1]504排序!J208</f>
        <v>0</v>
      </c>
      <c r="SC96" s="2" t="n">
        <f aca="false">[1]504排序!K208</f>
        <v>0</v>
      </c>
      <c r="SD96" s="2" t="n">
        <f aca="false">[1]504排序!L208</f>
        <v>0</v>
      </c>
      <c r="SE96" s="2" t="n">
        <f aca="false">[1]504排序!M208</f>
        <v>0</v>
      </c>
      <c r="SF96" s="2" t="n">
        <f aca="false">[1]504排序!C146</f>
        <v>0</v>
      </c>
      <c r="SG96" s="2" t="n">
        <f aca="false">[1]504排序!D146</f>
        <v>0</v>
      </c>
      <c r="SH96" s="2" t="n">
        <f aca="false">[1]504排序!E146</f>
        <v>0</v>
      </c>
      <c r="SI96" s="2" t="n">
        <f aca="false">[1]504排序!F146</f>
        <v>0</v>
      </c>
      <c r="SJ96" s="2" t="n">
        <f aca="false">[1]504排序!G146</f>
        <v>0</v>
      </c>
      <c r="SK96" s="2" t="n">
        <f aca="false">[1]504排序!H146</f>
        <v>0</v>
      </c>
      <c r="SL96" s="2" t="n">
        <f aca="false">[1]504排序!I146</f>
        <v>0</v>
      </c>
      <c r="SM96" s="2" t="n">
        <f aca="false">[1]504排序!J146</f>
        <v>0</v>
      </c>
      <c r="SN96" s="2" t="n">
        <f aca="false">[1]504排序!K146</f>
        <v>0</v>
      </c>
      <c r="SO96" s="2" t="n">
        <f aca="false">[1]504排序!L146</f>
        <v>0</v>
      </c>
      <c r="SP96" s="2" t="n">
        <f aca="false">[1]504排序!M146</f>
        <v>0</v>
      </c>
      <c r="SQ96" s="2" t="n">
        <f aca="false">[1]504排序!C197</f>
        <v>0</v>
      </c>
      <c r="SR96" s="2" t="n">
        <f aca="false">[1]504排序!D197</f>
        <v>0</v>
      </c>
      <c r="SS96" s="2" t="n">
        <f aca="false">[1]504排序!E197</f>
        <v>0</v>
      </c>
      <c r="ST96" s="2" t="n">
        <f aca="false">[1]504排序!F197</f>
        <v>0</v>
      </c>
      <c r="SU96" s="2" t="n">
        <f aca="false">[1]504排序!G197</f>
        <v>0</v>
      </c>
      <c r="SV96" s="2" t="n">
        <f aca="false">[1]504排序!H197</f>
        <v>0</v>
      </c>
      <c r="SW96" s="2" t="n">
        <f aca="false">[1]504排序!I197</f>
        <v>0</v>
      </c>
      <c r="SX96" s="2" t="n">
        <f aca="false">[1]504排序!J197</f>
        <v>0</v>
      </c>
      <c r="SY96" s="2" t="n">
        <f aca="false">[1]504排序!K197</f>
        <v>0</v>
      </c>
      <c r="SZ96" s="2" t="n">
        <f aca="false">[1]504排序!L197</f>
        <v>0</v>
      </c>
      <c r="TA96" s="2" t="n">
        <f aca="false">[1]504排序!M197</f>
        <v>0</v>
      </c>
      <c r="TB96" s="2" t="n">
        <f aca="false">[1]504排序!C106</f>
        <v>0</v>
      </c>
      <c r="TC96" s="2" t="n">
        <f aca="false">[1]504排序!D106</f>
        <v>0</v>
      </c>
      <c r="TD96" s="2" t="n">
        <f aca="false">[1]504排序!E106</f>
        <v>0</v>
      </c>
      <c r="TE96" s="2" t="n">
        <f aca="false">[1]504排序!F106</f>
        <v>0</v>
      </c>
      <c r="TF96" s="2" t="n">
        <f aca="false">[1]504排序!G106</f>
        <v>0</v>
      </c>
      <c r="TG96" s="2" t="n">
        <f aca="false">[1]504排序!H106</f>
        <v>0</v>
      </c>
      <c r="TH96" s="2" t="n">
        <f aca="false">[1]504排序!I106</f>
        <v>0</v>
      </c>
      <c r="TI96" s="2" t="n">
        <f aca="false">[1]504排序!J106</f>
        <v>0</v>
      </c>
      <c r="TJ96" s="2" t="n">
        <f aca="false">[1]504排序!K106</f>
        <v>0</v>
      </c>
      <c r="TK96" s="2" t="n">
        <f aca="false">[1]504排序!L106</f>
        <v>0</v>
      </c>
      <c r="TL96" s="2" t="n">
        <f aca="false">[1]504排序!M106</f>
        <v>0</v>
      </c>
      <c r="TM96" s="2" t="n">
        <f aca="false">[1]504排序!C80</f>
        <v>0</v>
      </c>
      <c r="TN96" s="2" t="n">
        <f aca="false">[1]504排序!D80</f>
        <v>0</v>
      </c>
      <c r="TO96" s="2" t="n">
        <f aca="false">[1]504排序!E80</f>
        <v>0</v>
      </c>
      <c r="TP96" s="2" t="n">
        <f aca="false">[1]504排序!F80</f>
        <v>0</v>
      </c>
      <c r="TQ96" s="2" t="n">
        <f aca="false">[1]504排序!G80</f>
        <v>0</v>
      </c>
      <c r="TR96" s="2" t="n">
        <f aca="false">[1]504排序!H80</f>
        <v>0</v>
      </c>
      <c r="TS96" s="2" t="n">
        <f aca="false">[1]504排序!I80</f>
        <v>0</v>
      </c>
      <c r="TT96" s="2" t="n">
        <f aca="false">[1]504排序!J80</f>
        <v>0</v>
      </c>
      <c r="TU96" s="2" t="n">
        <f aca="false">[1]504排序!K80</f>
        <v>0</v>
      </c>
      <c r="TV96" s="2" t="n">
        <f aca="false">[1]504排序!L80</f>
        <v>0</v>
      </c>
      <c r="TW96" s="2" t="n">
        <f aca="false">[1]504排序!M80</f>
        <v>0</v>
      </c>
      <c r="TX96" s="2" t="n">
        <f aca="false">[1]504排序!C51</f>
        <v>0</v>
      </c>
      <c r="TY96" s="2" t="n">
        <f aca="false">[1]504排序!D51</f>
        <v>0</v>
      </c>
      <c r="TZ96" s="2" t="n">
        <f aca="false">[1]504排序!E51</f>
        <v>0</v>
      </c>
      <c r="UA96" s="2" t="n">
        <f aca="false">[1]504排序!F51</f>
        <v>0</v>
      </c>
      <c r="UB96" s="2" t="n">
        <f aca="false">[1]504排序!G51</f>
        <v>0</v>
      </c>
      <c r="UC96" s="2" t="n">
        <f aca="false">[1]504排序!H51</f>
        <v>0</v>
      </c>
      <c r="UD96" s="2" t="n">
        <f aca="false">[1]504排序!I51</f>
        <v>0</v>
      </c>
      <c r="UE96" s="2" t="n">
        <f aca="false">[1]504排序!J51</f>
        <v>0</v>
      </c>
      <c r="UF96" s="2" t="n">
        <f aca="false">[1]504排序!K51</f>
        <v>0</v>
      </c>
      <c r="UG96" s="2" t="n">
        <f aca="false">[1]504排序!L51</f>
        <v>0</v>
      </c>
      <c r="UH96" s="2" t="n">
        <f aca="false">[1]504排序!M51</f>
        <v>0</v>
      </c>
      <c r="UT96" s="2" t="n">
        <f aca="false">[1]504排序!C17</f>
        <v>0</v>
      </c>
      <c r="UU96" s="2" t="n">
        <f aca="false">[1]504排序!D17</f>
        <v>0</v>
      </c>
      <c r="UV96" s="2" t="n">
        <f aca="false">[1]504排序!E17</f>
        <v>0</v>
      </c>
      <c r="UW96" s="2" t="n">
        <f aca="false">[1]504排序!F17</f>
        <v>0</v>
      </c>
      <c r="UX96" s="2" t="n">
        <f aca="false">[1]504排序!G17</f>
        <v>0</v>
      </c>
      <c r="UY96" s="2" t="n">
        <f aca="false">[1]504排序!H17</f>
        <v>0</v>
      </c>
      <c r="UZ96" s="2" t="n">
        <f aca="false">[1]504排序!I17</f>
        <v>0</v>
      </c>
      <c r="VA96" s="2" t="n">
        <f aca="false">[1]504排序!J17</f>
        <v>0</v>
      </c>
      <c r="VB96" s="2" t="n">
        <f aca="false">[1]504排序!K17</f>
        <v>0</v>
      </c>
      <c r="VC96" s="2" t="n">
        <f aca="false">[1]504排序!L17</f>
        <v>0</v>
      </c>
      <c r="VD96" s="2" t="n">
        <f aca="false">[1]504排序!M17</f>
        <v>0</v>
      </c>
      <c r="VE96" s="2" t="n">
        <f aca="false">[1]504排序!C2</f>
        <v>0</v>
      </c>
      <c r="VF96" s="2" t="n">
        <f aca="false">[1]504排序!D2</f>
        <v>0</v>
      </c>
      <c r="VG96" s="2" t="n">
        <f aca="false">[1]504排序!E2</f>
        <v>0</v>
      </c>
      <c r="VH96" s="2" t="n">
        <f aca="false">[1]504排序!F2</f>
        <v>0</v>
      </c>
      <c r="VI96" s="2" t="n">
        <f aca="false">[1]504排序!G2</f>
        <v>0</v>
      </c>
      <c r="VJ96" s="2" t="n">
        <f aca="false">[1]504排序!H2</f>
        <v>0</v>
      </c>
      <c r="VK96" s="2" t="n">
        <f aca="false">[1]504排序!I2</f>
        <v>0</v>
      </c>
      <c r="VL96" s="2" t="n">
        <f aca="false">[1]504排序!J2</f>
        <v>0</v>
      </c>
      <c r="VM96" s="2" t="n">
        <f aca="false">[1]504排序!K2</f>
        <v>0</v>
      </c>
      <c r="VN96" s="2" t="n">
        <f aca="false">[1]504排序!L2</f>
        <v>0</v>
      </c>
      <c r="VO96" s="2" t="n">
        <f aca="false">[1]504排序!M2</f>
        <v>0</v>
      </c>
      <c r="VP96" s="2" t="n">
        <f aca="false">[1]504排序!C181</f>
        <v>0</v>
      </c>
      <c r="VQ96" s="2" t="n">
        <f aca="false">[1]504排序!D181</f>
        <v>0</v>
      </c>
      <c r="VR96" s="2" t="n">
        <f aca="false">[1]504排序!E181</f>
        <v>0</v>
      </c>
      <c r="VS96" s="2" t="n">
        <f aca="false">[1]504排序!F181</f>
        <v>0</v>
      </c>
      <c r="VT96" s="2" t="n">
        <f aca="false">[1]504排序!G181</f>
        <v>0</v>
      </c>
      <c r="VU96" s="2" t="n">
        <f aca="false">[1]504排序!H181</f>
        <v>0</v>
      </c>
      <c r="VV96" s="2" t="n">
        <f aca="false">[1]504排序!I181</f>
        <v>0</v>
      </c>
      <c r="VW96" s="2" t="n">
        <f aca="false">[1]504排序!J181</f>
        <v>0</v>
      </c>
      <c r="VX96" s="2" t="n">
        <f aca="false">[1]504排序!K181</f>
        <v>0</v>
      </c>
      <c r="VY96" s="2" t="n">
        <f aca="false">[1]504排序!L181</f>
        <v>0</v>
      </c>
      <c r="VZ96" s="2" t="n">
        <f aca="false">[1]504排序!M181</f>
        <v>0</v>
      </c>
      <c r="WA96" s="2" t="n">
        <f aca="false">[1]504排序!C119</f>
        <v>0</v>
      </c>
      <c r="WB96" s="2" t="n">
        <f aca="false">[1]504排序!D119</f>
        <v>0</v>
      </c>
      <c r="WC96" s="2" t="n">
        <f aca="false">[1]504排序!E119</f>
        <v>0</v>
      </c>
      <c r="WD96" s="2" t="n">
        <f aca="false">[1]504排序!F119</f>
        <v>0</v>
      </c>
      <c r="WE96" s="2" t="n">
        <f aca="false">[1]504排序!G119</f>
        <v>0</v>
      </c>
      <c r="WF96" s="2" t="n">
        <f aca="false">[1]504排序!H119</f>
        <v>0</v>
      </c>
      <c r="WG96" s="2" t="n">
        <f aca="false">[1]504排序!I119</f>
        <v>0</v>
      </c>
      <c r="WH96" s="2" t="n">
        <f aca="false">[1]504排序!J119</f>
        <v>0</v>
      </c>
      <c r="WI96" s="2" t="n">
        <f aca="false">[1]504排序!K119</f>
        <v>0</v>
      </c>
      <c r="WJ96" s="2" t="n">
        <f aca="false">[1]504排序!L119</f>
        <v>0</v>
      </c>
      <c r="WK96" s="2" t="n">
        <f aca="false">[1]504排序!M119</f>
        <v>0</v>
      </c>
      <c r="WL96" s="2" t="n">
        <f aca="false">[1]504排序!C137</f>
        <v>0</v>
      </c>
      <c r="WM96" s="2" t="n">
        <f aca="false">[1]504排序!D137</f>
        <v>0</v>
      </c>
      <c r="WN96" s="2" t="n">
        <f aca="false">[1]504排序!E137</f>
        <v>0</v>
      </c>
      <c r="WO96" s="2" t="n">
        <f aca="false">[1]504排序!F137</f>
        <v>0</v>
      </c>
      <c r="WP96" s="2" t="n">
        <f aca="false">[1]504排序!G137</f>
        <v>0</v>
      </c>
      <c r="WQ96" s="2" t="n">
        <f aca="false">[1]504排序!H137</f>
        <v>0</v>
      </c>
      <c r="WR96" s="2" t="n">
        <f aca="false">[1]504排序!I137</f>
        <v>0</v>
      </c>
      <c r="WS96" s="2" t="n">
        <f aca="false">[1]504排序!J137</f>
        <v>0</v>
      </c>
      <c r="WT96" s="2" t="n">
        <f aca="false">[1]504排序!K137</f>
        <v>0</v>
      </c>
      <c r="WU96" s="2" t="n">
        <f aca="false">[1]504排序!L137</f>
        <v>0</v>
      </c>
      <c r="WV96" s="2" t="n">
        <f aca="false">[1]504排序!M137</f>
        <v>0</v>
      </c>
      <c r="WW96" s="2" t="n">
        <f aca="false">[1]504排序!C24</f>
        <v>0</v>
      </c>
      <c r="WX96" s="2" t="n">
        <f aca="false">[1]504排序!D24</f>
        <v>0</v>
      </c>
      <c r="WY96" s="2" t="n">
        <f aca="false">[1]504排序!E24</f>
        <v>0</v>
      </c>
      <c r="WZ96" s="2" t="n">
        <f aca="false">[1]504排序!F24</f>
        <v>0</v>
      </c>
      <c r="XA96" s="2" t="n">
        <f aca="false">[1]504排序!G24</f>
        <v>0</v>
      </c>
      <c r="XB96" s="2" t="n">
        <f aca="false">[1]504排序!H24</f>
        <v>0</v>
      </c>
      <c r="XC96" s="2" t="n">
        <f aca="false">[1]504排序!I24</f>
        <v>0</v>
      </c>
      <c r="XD96" s="2" t="n">
        <f aca="false">[1]504排序!J24</f>
        <v>0</v>
      </c>
      <c r="XE96" s="2" t="n">
        <f aca="false">[1]504排序!K24</f>
        <v>0</v>
      </c>
      <c r="XF96" s="2" t="n">
        <f aca="false">[1]504排序!L24</f>
        <v>0</v>
      </c>
      <c r="XG96" s="2" t="n">
        <f aca="false">[1]504排序!M24</f>
        <v>0</v>
      </c>
      <c r="XH96" s="2" t="n">
        <f aca="false">[1]504排序!C104</f>
        <v>0</v>
      </c>
      <c r="XI96" s="2" t="n">
        <f aca="false">[1]504排序!D104</f>
        <v>0</v>
      </c>
      <c r="XJ96" s="2" t="n">
        <f aca="false">[1]504排序!E104</f>
        <v>0</v>
      </c>
      <c r="XK96" s="2" t="n">
        <f aca="false">[1]504排序!F104</f>
        <v>0</v>
      </c>
      <c r="XL96" s="2" t="n">
        <f aca="false">[1]504排序!G104</f>
        <v>0</v>
      </c>
      <c r="XM96" s="2" t="n">
        <f aca="false">[1]504排序!H104</f>
        <v>0</v>
      </c>
      <c r="XN96" s="2" t="n">
        <f aca="false">[1]504排序!I104</f>
        <v>0</v>
      </c>
      <c r="XO96" s="2" t="n">
        <f aca="false">[1]504排序!J104</f>
        <v>0</v>
      </c>
      <c r="XP96" s="2" t="n">
        <f aca="false">[1]504排序!K104</f>
        <v>0</v>
      </c>
      <c r="XQ96" s="2" t="n">
        <f aca="false">[1]504排序!L104</f>
        <v>0</v>
      </c>
      <c r="XR96" s="2" t="n">
        <f aca="false">[1]504排序!M104</f>
        <v>0</v>
      </c>
      <c r="XS96" s="2" t="n">
        <f aca="false">[1]504排序!C203</f>
        <v>0</v>
      </c>
      <c r="XT96" s="2" t="n">
        <f aca="false">[1]504排序!D203</f>
        <v>0</v>
      </c>
      <c r="XU96" s="2" t="n">
        <f aca="false">[1]504排序!E203</f>
        <v>0</v>
      </c>
      <c r="XV96" s="2" t="n">
        <f aca="false">[1]504排序!F203</f>
        <v>0</v>
      </c>
      <c r="XW96" s="2" t="n">
        <f aca="false">[1]504排序!G203</f>
        <v>0</v>
      </c>
      <c r="XX96" s="2" t="n">
        <f aca="false">[1]504排序!H203</f>
        <v>0</v>
      </c>
      <c r="XY96" s="2" t="n">
        <f aca="false">[1]504排序!I203</f>
        <v>0</v>
      </c>
      <c r="XZ96" s="2" t="n">
        <f aca="false">[1]504排序!J203</f>
        <v>0</v>
      </c>
      <c r="YA96" s="2" t="n">
        <f aca="false">[1]504排序!K203</f>
        <v>0</v>
      </c>
      <c r="YB96" s="2" t="n">
        <f aca="false">[1]504排序!L203</f>
        <v>0</v>
      </c>
      <c r="YC96" s="2" t="n">
        <f aca="false">[1]504排序!M203</f>
        <v>0</v>
      </c>
      <c r="YZ96" s="2" t="n">
        <f aca="false">[1]504排序!C107</f>
        <v>0</v>
      </c>
      <c r="ZA96" s="2" t="n">
        <f aca="false">[1]504排序!D107</f>
        <v>0</v>
      </c>
      <c r="ZB96" s="2" t="n">
        <f aca="false">[1]504排序!E107</f>
        <v>0</v>
      </c>
      <c r="ZC96" s="2" t="n">
        <f aca="false">[1]504排序!F107</f>
        <v>0</v>
      </c>
      <c r="ZD96" s="2" t="n">
        <f aca="false">[1]504排序!G107</f>
        <v>0</v>
      </c>
      <c r="ZE96" s="2" t="n">
        <f aca="false">[1]504排序!H107</f>
        <v>0</v>
      </c>
      <c r="ZF96" s="2" t="n">
        <f aca="false">[1]504排序!I107</f>
        <v>0</v>
      </c>
      <c r="ZG96" s="2" t="n">
        <f aca="false">[1]504排序!J107</f>
        <v>0</v>
      </c>
      <c r="ZH96" s="2" t="n">
        <f aca="false">[1]504排序!K107</f>
        <v>0</v>
      </c>
      <c r="ZI96" s="2" t="n">
        <f aca="false">[1]504排序!L107</f>
        <v>0</v>
      </c>
      <c r="ZJ96" s="2" t="n">
        <f aca="false">[1]504排序!M107</f>
        <v>0</v>
      </c>
      <c r="ZK96" s="2" t="n">
        <f aca="false">[1]504排序!C200</f>
        <v>0</v>
      </c>
      <c r="ZL96" s="2" t="n">
        <f aca="false">[1]504排序!D200</f>
        <v>0</v>
      </c>
      <c r="ZM96" s="2" t="n">
        <f aca="false">[1]504排序!E200</f>
        <v>0</v>
      </c>
      <c r="ZN96" s="2" t="n">
        <f aca="false">[1]504排序!F200</f>
        <v>0</v>
      </c>
      <c r="ZO96" s="2" t="n">
        <f aca="false">[1]504排序!G200</f>
        <v>0</v>
      </c>
      <c r="ZP96" s="2" t="n">
        <f aca="false">[1]504排序!H200</f>
        <v>0</v>
      </c>
      <c r="ZQ96" s="2" t="n">
        <f aca="false">[1]504排序!I200</f>
        <v>0</v>
      </c>
      <c r="ZR96" s="2" t="n">
        <f aca="false">[1]504排序!J200</f>
        <v>0</v>
      </c>
      <c r="ZS96" s="2" t="n">
        <f aca="false">[1]504排序!K200</f>
        <v>0</v>
      </c>
      <c r="ZT96" s="2" t="n">
        <f aca="false">[1]504排序!L200</f>
        <v>0</v>
      </c>
      <c r="ZU96" s="2" t="n">
        <f aca="false">[1]504排序!M200</f>
        <v>0</v>
      </c>
      <c r="ZV96" s="2" t="n">
        <f aca="false">[1]504排序!C19</f>
        <v>0</v>
      </c>
      <c r="ZW96" s="2" t="n">
        <f aca="false">[1]504排序!D19</f>
        <v>0</v>
      </c>
      <c r="ZX96" s="2" t="n">
        <f aca="false">[1]504排序!E19</f>
        <v>0</v>
      </c>
      <c r="ZY96" s="2" t="n">
        <f aca="false">[1]504排序!F19</f>
        <v>0</v>
      </c>
      <c r="ZZ96" s="2" t="n">
        <f aca="false">[1]504排序!G19</f>
        <v>0</v>
      </c>
      <c r="AAA96" s="2" t="n">
        <f aca="false">[1]504排序!H19</f>
        <v>0</v>
      </c>
      <c r="AAB96" s="2" t="n">
        <f aca="false">[1]504排序!I19</f>
        <v>0</v>
      </c>
      <c r="AAC96" s="2" t="n">
        <f aca="false">[1]504排序!J19</f>
        <v>0</v>
      </c>
      <c r="AAD96" s="2" t="n">
        <f aca="false">[1]504排序!K19</f>
        <v>0</v>
      </c>
      <c r="AAE96" s="2" t="n">
        <f aca="false">[1]504排序!L19</f>
        <v>0</v>
      </c>
      <c r="AAF96" s="2" t="n">
        <f aca="false">[1]504排序!M19</f>
        <v>0</v>
      </c>
      <c r="AAG96" s="2" t="n">
        <f aca="false">[1]504排序!C76</f>
        <v>0</v>
      </c>
      <c r="AAH96" s="2" t="n">
        <f aca="false">[1]504排序!D76</f>
        <v>0</v>
      </c>
      <c r="AAI96" s="2" t="n">
        <f aca="false">[1]504排序!E76</f>
        <v>0</v>
      </c>
      <c r="AAJ96" s="2" t="n">
        <f aca="false">[1]504排序!F76</f>
        <v>0</v>
      </c>
      <c r="AAK96" s="2" t="n">
        <f aca="false">[1]504排序!G76</f>
        <v>0</v>
      </c>
      <c r="AAL96" s="2" t="n">
        <f aca="false">[1]504排序!H76</f>
        <v>0</v>
      </c>
      <c r="AAM96" s="2" t="n">
        <f aca="false">[1]504排序!I76</f>
        <v>0</v>
      </c>
      <c r="AAN96" s="2" t="n">
        <f aca="false">[1]504排序!J76</f>
        <v>0</v>
      </c>
      <c r="AAO96" s="2" t="n">
        <f aca="false">[1]504排序!K76</f>
        <v>0</v>
      </c>
      <c r="AAP96" s="2" t="n">
        <f aca="false">[1]504排序!L76</f>
        <v>0</v>
      </c>
      <c r="AAQ96" s="2" t="n">
        <f aca="false">[1]504排序!M76</f>
        <v>0</v>
      </c>
      <c r="AAR96" s="2" t="n">
        <f aca="false">[1]504排序!C14</f>
        <v>0</v>
      </c>
      <c r="AAS96" s="2" t="n">
        <f aca="false">[1]504排序!D14</f>
        <v>0</v>
      </c>
      <c r="AAT96" s="2" t="n">
        <f aca="false">[1]504排序!E14</f>
        <v>0</v>
      </c>
      <c r="AAU96" s="2" t="n">
        <f aca="false">[1]504排序!F14</f>
        <v>0</v>
      </c>
      <c r="AAV96" s="2" t="n">
        <f aca="false">[1]504排序!G14</f>
        <v>0</v>
      </c>
      <c r="AAW96" s="2" t="n">
        <f aca="false">[1]504排序!H14</f>
        <v>0</v>
      </c>
      <c r="AAX96" s="2" t="n">
        <f aca="false">[1]504排序!I14</f>
        <v>0</v>
      </c>
      <c r="AAY96" s="2" t="n">
        <f aca="false">[1]504排序!J14</f>
        <v>0</v>
      </c>
      <c r="AAZ96" s="2" t="n">
        <f aca="false">[1]504排序!K14</f>
        <v>0</v>
      </c>
      <c r="ABA96" s="2" t="n">
        <f aca="false">[1]504排序!L14</f>
        <v>0</v>
      </c>
      <c r="ABB96" s="2" t="n">
        <f aca="false">[1]504排序!M14</f>
        <v>0</v>
      </c>
      <c r="ABC96" s="2" t="n">
        <f aca="false">[1]504排序!C10</f>
        <v>0</v>
      </c>
      <c r="ABD96" s="2" t="n">
        <f aca="false">[1]504排序!D10</f>
        <v>0</v>
      </c>
      <c r="ABE96" s="2" t="n">
        <f aca="false">[1]504排序!E10</f>
        <v>0</v>
      </c>
      <c r="ABF96" s="2" t="n">
        <f aca="false">[1]504排序!F10</f>
        <v>0</v>
      </c>
      <c r="ABG96" s="2" t="n">
        <f aca="false">[1]504排序!G10</f>
        <v>0</v>
      </c>
      <c r="ABH96" s="2" t="n">
        <f aca="false">[1]504排序!H10</f>
        <v>0</v>
      </c>
      <c r="ABI96" s="2" t="n">
        <f aca="false">[1]504排序!I10</f>
        <v>0</v>
      </c>
      <c r="ABJ96" s="2" t="n">
        <f aca="false">[1]504排序!J10</f>
        <v>0</v>
      </c>
      <c r="ABK96" s="2" t="n">
        <f aca="false">[1]504排序!K10</f>
        <v>0</v>
      </c>
      <c r="ABL96" s="2" t="n">
        <f aca="false">[1]504排序!L10</f>
        <v>0</v>
      </c>
      <c r="ABM96" s="2" t="n">
        <f aca="false">[1]504排序!M10</f>
        <v>0</v>
      </c>
      <c r="ABN96" s="2" t="n">
        <f aca="false">[1]504排序!C127</f>
        <v>0</v>
      </c>
      <c r="ABO96" s="2" t="n">
        <f aca="false">[1]504排序!D127</f>
        <v>0</v>
      </c>
      <c r="ABP96" s="2" t="n">
        <f aca="false">[1]504排序!E127</f>
        <v>0</v>
      </c>
      <c r="ABQ96" s="2" t="n">
        <f aca="false">[1]504排序!F127</f>
        <v>0</v>
      </c>
      <c r="ABR96" s="2" t="n">
        <f aca="false">[1]504排序!G127</f>
        <v>0</v>
      </c>
      <c r="ABS96" s="2" t="n">
        <f aca="false">[1]504排序!H127</f>
        <v>0</v>
      </c>
      <c r="ABT96" s="2" t="n">
        <f aca="false">[1]504排序!I127</f>
        <v>0</v>
      </c>
      <c r="ABU96" s="2" t="n">
        <f aca="false">[1]504排序!J127</f>
        <v>0</v>
      </c>
      <c r="ABV96" s="2" t="n">
        <f aca="false">[1]504排序!K127</f>
        <v>0</v>
      </c>
      <c r="ABW96" s="2" t="n">
        <f aca="false">[1]504排序!L127</f>
        <v>0</v>
      </c>
      <c r="ABX96" s="2" t="n">
        <f aca="false">[1]504排序!M127</f>
        <v>0</v>
      </c>
      <c r="ABY96" s="2" t="n">
        <f aca="false">[1]504排序!C114</f>
        <v>0</v>
      </c>
      <c r="ABZ96" s="2" t="n">
        <f aca="false">[1]504排序!D114</f>
        <v>0</v>
      </c>
      <c r="ACA96" s="2" t="n">
        <f aca="false">[1]504排序!E114</f>
        <v>0</v>
      </c>
      <c r="ACB96" s="2" t="n">
        <f aca="false">[1]504排序!F114</f>
        <v>0</v>
      </c>
      <c r="ACC96" s="2" t="n">
        <f aca="false">[1]504排序!G114</f>
        <v>0</v>
      </c>
      <c r="ACD96" s="2" t="n">
        <f aca="false">[1]504排序!H114</f>
        <v>0</v>
      </c>
      <c r="ACE96" s="2" t="n">
        <f aca="false">[1]504排序!I114</f>
        <v>0</v>
      </c>
      <c r="ACF96" s="2" t="n">
        <f aca="false">[1]504排序!J114</f>
        <v>0</v>
      </c>
      <c r="ACG96" s="2" t="n">
        <f aca="false">[1]504排序!K114</f>
        <v>0</v>
      </c>
      <c r="ACH96" s="2" t="n">
        <f aca="false">[1]504排序!L114</f>
        <v>0</v>
      </c>
      <c r="ACI96" s="2" t="n">
        <f aca="false">[1]504排序!M114</f>
        <v>0</v>
      </c>
      <c r="ACJ96" s="2" t="n">
        <f aca="false">[1]504排序!C64</f>
        <v>0</v>
      </c>
      <c r="ACK96" s="2" t="n">
        <f aca="false">[1]504排序!D64</f>
        <v>0</v>
      </c>
      <c r="ACL96" s="2" t="n">
        <f aca="false">[1]504排序!E64</f>
        <v>0</v>
      </c>
      <c r="ACM96" s="2" t="n">
        <f aca="false">[1]504排序!F64</f>
        <v>0</v>
      </c>
      <c r="ACN96" s="2" t="n">
        <f aca="false">[1]504排序!G64</f>
        <v>0</v>
      </c>
      <c r="ACO96" s="2" t="n">
        <f aca="false">[1]504排序!H64</f>
        <v>0</v>
      </c>
      <c r="ACP96" s="2" t="n">
        <f aca="false">[1]504排序!I64</f>
        <v>0</v>
      </c>
      <c r="ACQ96" s="2" t="n">
        <f aca="false">[1]504排序!J64</f>
        <v>0</v>
      </c>
      <c r="ACR96" s="2" t="n">
        <f aca="false">[1]504排序!K64</f>
        <v>0</v>
      </c>
      <c r="ACS96" s="2" t="n">
        <f aca="false">[1]504排序!L64</f>
        <v>0</v>
      </c>
      <c r="ACT96" s="2" t="n">
        <f aca="false">[1]504排序!M64</f>
        <v>0</v>
      </c>
      <c r="ACU96" s="2" t="n">
        <f aca="false">[1]504排序!C109</f>
        <v>0</v>
      </c>
      <c r="ACV96" s="2" t="n">
        <f aca="false">[1]504排序!D109</f>
        <v>0</v>
      </c>
      <c r="ACW96" s="2" t="n">
        <f aca="false">[1]504排序!E109</f>
        <v>0</v>
      </c>
      <c r="ACX96" s="2" t="n">
        <f aca="false">[1]504排序!F109</f>
        <v>0</v>
      </c>
      <c r="ACY96" s="2" t="n">
        <f aca="false">[1]504排序!G109</f>
        <v>0</v>
      </c>
      <c r="ACZ96" s="2" t="n">
        <f aca="false">[1]504排序!H109</f>
        <v>0</v>
      </c>
      <c r="ADA96" s="2" t="n">
        <f aca="false">[1]504排序!I109</f>
        <v>0</v>
      </c>
      <c r="ADB96" s="2" t="n">
        <f aca="false">[1]504排序!J109</f>
        <v>0</v>
      </c>
      <c r="ADC96" s="2" t="n">
        <f aca="false">[1]504排序!K109</f>
        <v>0</v>
      </c>
      <c r="ADD96" s="2" t="n">
        <f aca="false">[1]504排序!L109</f>
        <v>0</v>
      </c>
      <c r="ADE96" s="2" t="n">
        <f aca="false">[1]504排序!M109</f>
        <v>0</v>
      </c>
      <c r="ADF96" s="2" t="n">
        <f aca="false">[1]504排序!C52</f>
        <v>0</v>
      </c>
      <c r="ADG96" s="2" t="n">
        <f aca="false">[1]504排序!D52</f>
        <v>0</v>
      </c>
      <c r="ADH96" s="2" t="n">
        <f aca="false">[1]504排序!E52</f>
        <v>0</v>
      </c>
      <c r="ADI96" s="2" t="n">
        <f aca="false">[1]504排序!F52</f>
        <v>0</v>
      </c>
      <c r="ADJ96" s="2" t="n">
        <f aca="false">[1]504排序!G52</f>
        <v>0</v>
      </c>
      <c r="ADK96" s="2" t="n">
        <f aca="false">[1]504排序!H52</f>
        <v>0</v>
      </c>
      <c r="ADL96" s="2" t="n">
        <f aca="false">[1]504排序!I52</f>
        <v>0</v>
      </c>
      <c r="ADM96" s="2" t="n">
        <f aca="false">[1]504排序!J52</f>
        <v>0</v>
      </c>
      <c r="ADN96" s="2" t="n">
        <f aca="false">[1]504排序!K52</f>
        <v>0</v>
      </c>
      <c r="ADO96" s="2" t="n">
        <f aca="false">[1]504排序!L52</f>
        <v>0</v>
      </c>
      <c r="ADP96" s="2" t="n">
        <f aca="false">[1]504排序!M52</f>
        <v>0</v>
      </c>
      <c r="ADQ96" s="2" t="n">
        <f aca="false">[1]504排序!C175</f>
        <v>0</v>
      </c>
      <c r="ADR96" s="2" t="n">
        <f aca="false">[1]504排序!D175</f>
        <v>0</v>
      </c>
      <c r="ADS96" s="2" t="n">
        <f aca="false">[1]504排序!E175</f>
        <v>0</v>
      </c>
      <c r="ADT96" s="2" t="n">
        <f aca="false">[1]504排序!F175</f>
        <v>0</v>
      </c>
      <c r="ADU96" s="2" t="n">
        <f aca="false">[1]504排序!G175</f>
        <v>0</v>
      </c>
      <c r="ADV96" s="2" t="n">
        <f aca="false">[1]504排序!H175</f>
        <v>0</v>
      </c>
      <c r="ADW96" s="2" t="n">
        <f aca="false">[1]504排序!I175</f>
        <v>0</v>
      </c>
      <c r="ADX96" s="2" t="n">
        <f aca="false">[1]504排序!J175</f>
        <v>0</v>
      </c>
      <c r="ADY96" s="2" t="n">
        <f aca="false">[1]504排序!K175</f>
        <v>0</v>
      </c>
      <c r="ADZ96" s="2" t="n">
        <f aca="false">[1]504排序!L175</f>
        <v>0</v>
      </c>
      <c r="AEA96" s="2" t="n">
        <f aca="false">[1]504排序!M175</f>
        <v>0</v>
      </c>
      <c r="AEB96" s="2" t="n">
        <f aca="false">[1]504排序!C90</f>
        <v>0</v>
      </c>
      <c r="AEC96" s="2" t="n">
        <f aca="false">[1]504排序!D90</f>
        <v>0</v>
      </c>
      <c r="AED96" s="2" t="n">
        <f aca="false">[1]504排序!E90</f>
        <v>0</v>
      </c>
      <c r="AEE96" s="2" t="n">
        <f aca="false">[1]504排序!F90</f>
        <v>0</v>
      </c>
      <c r="AEF96" s="2" t="n">
        <f aca="false">[1]504排序!G90</f>
        <v>0</v>
      </c>
      <c r="AEG96" s="2" t="n">
        <f aca="false">[1]504排序!H90</f>
        <v>0</v>
      </c>
      <c r="AEH96" s="2" t="n">
        <f aca="false">[1]504排序!I90</f>
        <v>0</v>
      </c>
      <c r="AEI96" s="2" t="n">
        <f aca="false">[1]504排序!J90</f>
        <v>0</v>
      </c>
      <c r="AEJ96" s="2" t="n">
        <f aca="false">[1]504排序!K90</f>
        <v>0</v>
      </c>
      <c r="AEK96" s="2" t="n">
        <f aca="false">[1]504排序!L90</f>
        <v>0</v>
      </c>
      <c r="AEL96" s="2" t="n">
        <f aca="false">[1]504排序!M90</f>
        <v>0</v>
      </c>
      <c r="AEM96" s="2" t="n">
        <f aca="false">[1]504排序!C176</f>
        <v>0</v>
      </c>
      <c r="AEN96" s="2" t="n">
        <f aca="false">[1]504排序!D176</f>
        <v>0</v>
      </c>
      <c r="AEO96" s="2" t="n">
        <f aca="false">[1]504排序!E176</f>
        <v>0</v>
      </c>
      <c r="AEP96" s="2" t="n">
        <f aca="false">[1]504排序!F176</f>
        <v>0</v>
      </c>
      <c r="AEQ96" s="2" t="n">
        <f aca="false">[1]504排序!G176</f>
        <v>0</v>
      </c>
      <c r="AER96" s="2" t="n">
        <f aca="false">[1]504排序!H176</f>
        <v>0</v>
      </c>
      <c r="AES96" s="2" t="n">
        <f aca="false">[1]504排序!I176</f>
        <v>0</v>
      </c>
      <c r="AET96" s="2" t="n">
        <f aca="false">[1]504排序!J176</f>
        <v>0</v>
      </c>
      <c r="AEU96" s="2" t="n">
        <f aca="false">[1]504排序!K176</f>
        <v>0</v>
      </c>
      <c r="AEV96" s="2" t="n">
        <f aca="false">[1]504排序!L176</f>
        <v>0</v>
      </c>
      <c r="AEW96" s="2" t="n">
        <f aca="false">[1]504排序!M176</f>
        <v>0</v>
      </c>
      <c r="AEX96" s="2" t="n">
        <f aca="false">[1]504排序!C48</f>
        <v>0</v>
      </c>
      <c r="AEY96" s="2" t="n">
        <f aca="false">[1]504排序!D48</f>
        <v>0</v>
      </c>
      <c r="AEZ96" s="2" t="n">
        <f aca="false">[1]504排序!E48</f>
        <v>0</v>
      </c>
      <c r="AFA96" s="2" t="n">
        <f aca="false">[1]504排序!F48</f>
        <v>0</v>
      </c>
      <c r="AFB96" s="2" t="n">
        <f aca="false">[1]504排序!G48</f>
        <v>0</v>
      </c>
      <c r="AFC96" s="2" t="n">
        <f aca="false">[1]504排序!H48</f>
        <v>0</v>
      </c>
      <c r="AFD96" s="2" t="n">
        <f aca="false">[1]504排序!I48</f>
        <v>0</v>
      </c>
      <c r="AFE96" s="2" t="n">
        <f aca="false">[1]504排序!J48</f>
        <v>0</v>
      </c>
      <c r="AFF96" s="2" t="n">
        <f aca="false">[1]504排序!K48</f>
        <v>0</v>
      </c>
      <c r="AFG96" s="2" t="n">
        <f aca="false">[1]504排序!L48</f>
        <v>0</v>
      </c>
      <c r="AFH96" s="2" t="n">
        <f aca="false">[1]504排序!M48</f>
        <v>0</v>
      </c>
      <c r="AFI96" s="2" t="n">
        <f aca="false">[1]504排序!C26</f>
        <v>0</v>
      </c>
      <c r="AFJ96" s="2" t="n">
        <f aca="false">[1]504排序!D26</f>
        <v>0</v>
      </c>
      <c r="AFK96" s="2" t="n">
        <f aca="false">[1]504排序!E26</f>
        <v>0</v>
      </c>
      <c r="AFL96" s="2" t="n">
        <f aca="false">[1]504排序!F26</f>
        <v>0</v>
      </c>
      <c r="AFM96" s="2" t="n">
        <f aca="false">[1]504排序!G26</f>
        <v>0</v>
      </c>
      <c r="AFN96" s="2" t="n">
        <f aca="false">[1]504排序!H26</f>
        <v>0</v>
      </c>
      <c r="AFO96" s="2" t="n">
        <f aca="false">[1]504排序!I26</f>
        <v>0</v>
      </c>
      <c r="AFP96" s="2" t="n">
        <f aca="false">[1]504排序!J26</f>
        <v>0</v>
      </c>
      <c r="AFQ96" s="2" t="n">
        <f aca="false">[1]504排序!K26</f>
        <v>0</v>
      </c>
      <c r="AFR96" s="2" t="n">
        <f aca="false">[1]504排序!L26</f>
        <v>0</v>
      </c>
      <c r="AFS96" s="2" t="n">
        <f aca="false">[1]504排序!M26</f>
        <v>0</v>
      </c>
      <c r="AFT96" s="2" t="n">
        <f aca="false">[1]504排序!C130</f>
        <v>0</v>
      </c>
      <c r="AFU96" s="2" t="n">
        <f aca="false">[1]504排序!D130</f>
        <v>0</v>
      </c>
      <c r="AFV96" s="2" t="n">
        <f aca="false">[1]504排序!E130</f>
        <v>0</v>
      </c>
      <c r="AFW96" s="2" t="n">
        <f aca="false">[1]504排序!F130</f>
        <v>0</v>
      </c>
      <c r="AFX96" s="2" t="n">
        <f aca="false">[1]504排序!G130</f>
        <v>0</v>
      </c>
      <c r="AFY96" s="2" t="n">
        <f aca="false">[1]504排序!H130</f>
        <v>0</v>
      </c>
      <c r="AFZ96" s="2" t="n">
        <f aca="false">[1]504排序!I130</f>
        <v>0</v>
      </c>
      <c r="AGA96" s="2" t="n">
        <f aca="false">[1]504排序!J130</f>
        <v>0</v>
      </c>
      <c r="AGB96" s="2" t="n">
        <f aca="false">[1]504排序!K130</f>
        <v>0</v>
      </c>
      <c r="AGC96" s="2" t="n">
        <f aca="false">[1]504排序!L130</f>
        <v>0</v>
      </c>
      <c r="AGD96" s="2" t="n">
        <f aca="false">[1]504排序!M130</f>
        <v>0</v>
      </c>
      <c r="AGE96" s="2" t="n">
        <f aca="false">[1]504排序!C170</f>
        <v>0</v>
      </c>
      <c r="AGF96" s="2" t="n">
        <f aca="false">[1]504排序!D170</f>
        <v>0</v>
      </c>
      <c r="AGG96" s="2" t="n">
        <f aca="false">[1]504排序!E170</f>
        <v>0</v>
      </c>
      <c r="AGH96" s="2" t="n">
        <f aca="false">[1]504排序!F170</f>
        <v>0</v>
      </c>
      <c r="AGI96" s="2" t="n">
        <f aca="false">[1]504排序!G170</f>
        <v>0</v>
      </c>
      <c r="AGJ96" s="2" t="n">
        <f aca="false">[1]504排序!H170</f>
        <v>0</v>
      </c>
      <c r="AGK96" s="2" t="n">
        <f aca="false">[1]504排序!I170</f>
        <v>0</v>
      </c>
      <c r="AGL96" s="2" t="n">
        <f aca="false">[1]504排序!J170</f>
        <v>0</v>
      </c>
      <c r="AGM96" s="2" t="n">
        <f aca="false">[1]504排序!K170</f>
        <v>0</v>
      </c>
      <c r="AGN96" s="2" t="n">
        <f aca="false">[1]504排序!L170</f>
        <v>0</v>
      </c>
      <c r="AGO96" s="2" t="n">
        <f aca="false">[1]504排序!M170</f>
        <v>0</v>
      </c>
      <c r="AGP96" s="2" t="n">
        <f aca="false">[1]504排序!C158</f>
        <v>0</v>
      </c>
      <c r="AGQ96" s="2" t="n">
        <f aca="false">[1]504排序!D158</f>
        <v>0</v>
      </c>
      <c r="AGR96" s="2" t="n">
        <f aca="false">[1]504排序!E158</f>
        <v>0</v>
      </c>
      <c r="AGS96" s="2" t="n">
        <f aca="false">[1]504排序!F158</f>
        <v>0</v>
      </c>
      <c r="AGT96" s="2" t="n">
        <f aca="false">[1]504排序!G158</f>
        <v>0</v>
      </c>
      <c r="AGU96" s="2" t="n">
        <f aca="false">[1]504排序!H158</f>
        <v>0</v>
      </c>
      <c r="AGV96" s="2" t="n">
        <f aca="false">[1]504排序!I158</f>
        <v>0</v>
      </c>
      <c r="AGW96" s="2" t="n">
        <f aca="false">[1]504排序!J158</f>
        <v>0</v>
      </c>
      <c r="AGX96" s="2" t="n">
        <f aca="false">[1]504排序!K158</f>
        <v>0</v>
      </c>
      <c r="AGY96" s="2" t="n">
        <f aca="false">[1]504排序!L158</f>
        <v>0</v>
      </c>
      <c r="AGZ96" s="2" t="n">
        <f aca="false">[1]504排序!M158</f>
        <v>0</v>
      </c>
      <c r="AHA96" s="2" t="n">
        <f aca="false">[1]504排序!C31</f>
        <v>0</v>
      </c>
      <c r="AHB96" s="2" t="n">
        <f aca="false">[1]504排序!D31</f>
        <v>0</v>
      </c>
      <c r="AHC96" s="2" t="n">
        <f aca="false">[1]504排序!E31</f>
        <v>0</v>
      </c>
      <c r="AHD96" s="2" t="n">
        <f aca="false">[1]504排序!F31</f>
        <v>0</v>
      </c>
      <c r="AHE96" s="2" t="n">
        <f aca="false">[1]504排序!G31</f>
        <v>0</v>
      </c>
      <c r="AHF96" s="2" t="n">
        <f aca="false">[1]504排序!H31</f>
        <v>0</v>
      </c>
      <c r="AHG96" s="2" t="n">
        <f aca="false">[1]504排序!I31</f>
        <v>0</v>
      </c>
      <c r="AHH96" s="2" t="n">
        <f aca="false">[1]504排序!J31</f>
        <v>0</v>
      </c>
      <c r="AHI96" s="2" t="n">
        <f aca="false">[1]504排序!K31</f>
        <v>0</v>
      </c>
      <c r="AHJ96" s="2" t="n">
        <f aca="false">[1]504排序!L31</f>
        <v>0</v>
      </c>
      <c r="AHK96" s="2" t="n">
        <f aca="false">[1]504排序!M31</f>
        <v>0</v>
      </c>
      <c r="AHL96" s="2" t="n">
        <f aca="false">[1]504排序!C144</f>
        <v>0</v>
      </c>
      <c r="AHM96" s="2" t="n">
        <f aca="false">[1]504排序!D144</f>
        <v>0</v>
      </c>
      <c r="AHN96" s="2" t="n">
        <f aca="false">[1]504排序!E144</f>
        <v>0</v>
      </c>
      <c r="AHO96" s="2" t="n">
        <f aca="false">[1]504排序!F144</f>
        <v>0</v>
      </c>
      <c r="AHP96" s="2" t="n">
        <f aca="false">[1]504排序!G144</f>
        <v>0</v>
      </c>
      <c r="AHQ96" s="2" t="n">
        <f aca="false">[1]504排序!H144</f>
        <v>0</v>
      </c>
      <c r="AHR96" s="2" t="n">
        <f aca="false">[1]504排序!I144</f>
        <v>0</v>
      </c>
      <c r="AHS96" s="2" t="n">
        <f aca="false">[1]504排序!J144</f>
        <v>0</v>
      </c>
      <c r="AHT96" s="2" t="n">
        <f aca="false">[1]504排序!K144</f>
        <v>0</v>
      </c>
      <c r="AHU96" s="2" t="n">
        <f aca="false">[1]504排序!L144</f>
        <v>0</v>
      </c>
      <c r="AHV96" s="2" t="n">
        <f aca="false">[1]504排序!M144</f>
        <v>0</v>
      </c>
      <c r="AHW96" s="2" t="n">
        <f aca="false">[1]504排序!C3</f>
        <v>0</v>
      </c>
      <c r="AHX96" s="2" t="n">
        <f aca="false">[1]504排序!D3</f>
        <v>0</v>
      </c>
      <c r="AHY96" s="2" t="n">
        <f aca="false">[1]504排序!E3</f>
        <v>0</v>
      </c>
      <c r="AHZ96" s="2" t="n">
        <f aca="false">[1]504排序!F3</f>
        <v>0</v>
      </c>
      <c r="AIA96" s="2" t="n">
        <f aca="false">[1]504排序!G3</f>
        <v>0</v>
      </c>
      <c r="AIB96" s="2" t="n">
        <f aca="false">[1]504排序!H3</f>
        <v>0</v>
      </c>
      <c r="AIC96" s="2" t="n">
        <f aca="false">[1]504排序!I3</f>
        <v>0</v>
      </c>
      <c r="AID96" s="2" t="n">
        <f aca="false">[1]504排序!J3</f>
        <v>0</v>
      </c>
      <c r="AIE96" s="2" t="n">
        <f aca="false">[1]504排序!K3</f>
        <v>0</v>
      </c>
      <c r="AIF96" s="2" t="n">
        <f aca="false">[1]504排序!L3</f>
        <v>0</v>
      </c>
      <c r="AIG96" s="2" t="n">
        <f aca="false">[1]504排序!M3</f>
        <v>0</v>
      </c>
      <c r="AIH96" s="2" t="n">
        <f aca="false">[1]504排序!C37</f>
        <v>0</v>
      </c>
      <c r="AII96" s="2" t="n">
        <f aca="false">[1]504排序!D47</f>
        <v>0</v>
      </c>
      <c r="AIJ96" s="2" t="n">
        <f aca="false">[1]504排序!E47</f>
        <v>0</v>
      </c>
      <c r="AIK96" s="2" t="n">
        <f aca="false">[1]504排序!F47</f>
        <v>0</v>
      </c>
      <c r="AIL96" s="2" t="n">
        <f aca="false">[1]504排序!G47</f>
        <v>0</v>
      </c>
      <c r="AIM96" s="2" t="n">
        <f aca="false">[1]504排序!H47</f>
        <v>0</v>
      </c>
      <c r="AIN96" s="2" t="n">
        <f aca="false">[1]504排序!I47</f>
        <v>0</v>
      </c>
      <c r="AIO96" s="2" t="n">
        <f aca="false">[1]504排序!J47</f>
        <v>0</v>
      </c>
      <c r="AIP96" s="2" t="n">
        <f aca="false">[1]504排序!K47</f>
        <v>0</v>
      </c>
      <c r="AIQ96" s="2" t="n">
        <f aca="false">[1]504排序!L47</f>
        <v>0</v>
      </c>
      <c r="AIR96" s="2" t="n">
        <f aca="false">[1]504排序!M47</f>
        <v>0</v>
      </c>
      <c r="AIS96" s="2" t="n">
        <f aca="false">[1]504排序!C28</f>
        <v>0</v>
      </c>
      <c r="AIT96" s="2" t="n">
        <f aca="false">[1]504排序!D28</f>
        <v>0</v>
      </c>
      <c r="AIU96" s="2" t="n">
        <f aca="false">[1]504排序!E28</f>
        <v>0</v>
      </c>
      <c r="AIV96" s="2" t="n">
        <f aca="false">[1]504排序!F28</f>
        <v>0</v>
      </c>
      <c r="AIW96" s="2" t="n">
        <f aca="false">[1]504排序!G28</f>
        <v>0</v>
      </c>
      <c r="AIX96" s="2" t="n">
        <f aca="false">[1]504排序!H28</f>
        <v>0</v>
      </c>
      <c r="AIY96" s="2" t="n">
        <f aca="false">[1]504排序!I28</f>
        <v>0</v>
      </c>
      <c r="AIZ96" s="2" t="n">
        <f aca="false">[1]504排序!J28</f>
        <v>0</v>
      </c>
      <c r="AJA96" s="2" t="n">
        <f aca="false">[1]504排序!K28</f>
        <v>0</v>
      </c>
      <c r="AJB96" s="2" t="n">
        <f aca="false">[1]504排序!L28</f>
        <v>0</v>
      </c>
      <c r="AJC96" s="2" t="n">
        <f aca="false">[1]504排序!M28</f>
        <v>0</v>
      </c>
      <c r="AJD96" s="2" t="n">
        <f aca="false">[1]504排序!C155</f>
        <v>0</v>
      </c>
      <c r="AJE96" s="2" t="n">
        <f aca="false">[1]504排序!D155</f>
        <v>0</v>
      </c>
      <c r="AJF96" s="2" t="n">
        <f aca="false">[1]504排序!E155</f>
        <v>0</v>
      </c>
      <c r="AJG96" s="2" t="n">
        <f aca="false">[1]504排序!F155</f>
        <v>0</v>
      </c>
      <c r="AJH96" s="2" t="n">
        <f aca="false">[1]504排序!G155</f>
        <v>0</v>
      </c>
      <c r="AJI96" s="2" t="n">
        <f aca="false">[1]504排序!H155</f>
        <v>0</v>
      </c>
      <c r="AJJ96" s="2" t="n">
        <f aca="false">[1]504排序!I155</f>
        <v>0</v>
      </c>
      <c r="AJK96" s="2" t="n">
        <f aca="false">[1]504排序!J155</f>
        <v>0</v>
      </c>
      <c r="AJL96" s="2" t="n">
        <f aca="false">[1]504排序!K155</f>
        <v>0</v>
      </c>
      <c r="AJM96" s="2" t="n">
        <f aca="false">[1]504排序!L155</f>
        <v>0</v>
      </c>
      <c r="AJN96" s="2" t="n">
        <f aca="false">[1]504排序!M155</f>
        <v>0</v>
      </c>
      <c r="AJO96" s="2" t="n">
        <f aca="false">[1]504排序!C12</f>
        <v>0</v>
      </c>
      <c r="AJP96" s="2" t="n">
        <f aca="false">[1]504排序!D12</f>
        <v>0</v>
      </c>
      <c r="AJQ96" s="2" t="n">
        <f aca="false">[1]504排序!E12</f>
        <v>0</v>
      </c>
      <c r="AJR96" s="2" t="n">
        <f aca="false">[1]504排序!F12</f>
        <v>0</v>
      </c>
      <c r="AJS96" s="2" t="n">
        <f aca="false">[1]504排序!G12</f>
        <v>0</v>
      </c>
      <c r="AJT96" s="2" t="n">
        <f aca="false">[1]504排序!H12</f>
        <v>0</v>
      </c>
      <c r="AJU96" s="2" t="n">
        <f aca="false">[1]504排序!I12</f>
        <v>0</v>
      </c>
      <c r="AJV96" s="2" t="n">
        <f aca="false">[1]504排序!J12</f>
        <v>0</v>
      </c>
      <c r="AJW96" s="2" t="n">
        <f aca="false">[1]504排序!K12</f>
        <v>0</v>
      </c>
      <c r="AJX96" s="2" t="n">
        <f aca="false">[1]504排序!L12</f>
        <v>0</v>
      </c>
      <c r="AJY96" s="2" t="n">
        <f aca="false">[1]504排序!M12</f>
        <v>0</v>
      </c>
      <c r="AJZ96" s="2" t="n">
        <f aca="false">[1]504排序!C96</f>
        <v>0</v>
      </c>
      <c r="AKA96" s="2" t="n">
        <f aca="false">[1]504排序!D96</f>
        <v>0</v>
      </c>
      <c r="AKB96" s="2" t="n">
        <f aca="false">[1]504排序!E96</f>
        <v>0</v>
      </c>
      <c r="AKC96" s="2" t="n">
        <f aca="false">[1]504排序!F96</f>
        <v>0</v>
      </c>
      <c r="AKD96" s="2" t="n">
        <f aca="false">[1]504排序!G96</f>
        <v>0</v>
      </c>
      <c r="AKE96" s="2" t="n">
        <f aca="false">[1]504排序!H96</f>
        <v>0</v>
      </c>
      <c r="AKF96" s="2" t="n">
        <f aca="false">[1]504排序!I96</f>
        <v>0</v>
      </c>
      <c r="AKG96" s="2" t="n">
        <f aca="false">[1]504排序!J96</f>
        <v>0</v>
      </c>
      <c r="AKH96" s="2" t="n">
        <f aca="false">[1]504排序!K96</f>
        <v>0</v>
      </c>
      <c r="AKI96" s="2" t="n">
        <f aca="false">[1]504排序!L96</f>
        <v>0</v>
      </c>
      <c r="AKJ96" s="2" t="n">
        <f aca="false">[1]504排序!M96</f>
        <v>0</v>
      </c>
      <c r="AKK96" s="2" t="n">
        <f aca="false">[1]504排序!C59</f>
        <v>0</v>
      </c>
      <c r="AKL96" s="2" t="n">
        <f aca="false">[1]504排序!D59</f>
        <v>0</v>
      </c>
      <c r="AKM96" s="2" t="n">
        <f aca="false">[1]504排序!E59</f>
        <v>0</v>
      </c>
      <c r="AKN96" s="2" t="n">
        <f aca="false">[1]504排序!F59</f>
        <v>0</v>
      </c>
      <c r="AKO96" s="2" t="n">
        <f aca="false">[1]504排序!G59</f>
        <v>0</v>
      </c>
      <c r="AKP96" s="2" t="n">
        <f aca="false">[1]504排序!H59</f>
        <v>0</v>
      </c>
      <c r="AKQ96" s="2" t="n">
        <f aca="false">[1]504排序!I59</f>
        <v>0</v>
      </c>
      <c r="AKR96" s="2" t="n">
        <f aca="false">[1]504排序!J59</f>
        <v>0</v>
      </c>
      <c r="AKS96" s="2" t="n">
        <f aca="false">[1]504排序!K59</f>
        <v>0</v>
      </c>
      <c r="AKT96" s="2" t="n">
        <f aca="false">[1]504排序!L59</f>
        <v>0</v>
      </c>
      <c r="AKU96" s="2" t="n">
        <f aca="false">[1]504排序!M59</f>
        <v>0</v>
      </c>
      <c r="AKV96" s="2" t="n">
        <f aca="false">[1]504排序!C115</f>
        <v>0</v>
      </c>
      <c r="AKW96" s="2" t="n">
        <f aca="false">[1]504排序!D115</f>
        <v>0</v>
      </c>
      <c r="AKX96" s="2" t="n">
        <f aca="false">[1]504排序!E115</f>
        <v>0</v>
      </c>
      <c r="AKY96" s="2" t="n">
        <f aca="false">[1]504排序!F115</f>
        <v>0</v>
      </c>
      <c r="AKZ96" s="2" t="n">
        <f aca="false">[1]504排序!G115</f>
        <v>0</v>
      </c>
      <c r="ALA96" s="2" t="n">
        <f aca="false">[1]504排序!H115</f>
        <v>0</v>
      </c>
      <c r="ALB96" s="2" t="n">
        <f aca="false">[1]504排序!I115</f>
        <v>0</v>
      </c>
      <c r="ALC96" s="2" t="n">
        <f aca="false">[1]504排序!J115</f>
        <v>0</v>
      </c>
      <c r="ALD96" s="2" t="n">
        <f aca="false">[1]504排序!K115</f>
        <v>0</v>
      </c>
      <c r="ALE96" s="2" t="n">
        <f aca="false">[1]504排序!L115</f>
        <v>0</v>
      </c>
      <c r="ALF96" s="2" t="n">
        <f aca="false">[1]504排序!M115</f>
        <v>0</v>
      </c>
      <c r="ALG96" s="2" t="n">
        <f aca="false">[1]504排序!C126</f>
        <v>0</v>
      </c>
      <c r="ALH96" s="2" t="n">
        <f aca="false">[1]504排序!D126</f>
        <v>0</v>
      </c>
      <c r="ALI96" s="2" t="n">
        <f aca="false">[1]504排序!E126</f>
        <v>0</v>
      </c>
      <c r="ALJ96" s="2" t="n">
        <f aca="false">[1]504排序!F126</f>
        <v>0</v>
      </c>
      <c r="ALK96" s="2" t="n">
        <f aca="false">[1]504排序!G126</f>
        <v>0</v>
      </c>
      <c r="ALL96" s="2" t="n">
        <f aca="false">[1]504排序!H126</f>
        <v>0</v>
      </c>
      <c r="ALM96" s="2" t="n">
        <f aca="false">[1]504排序!I126</f>
        <v>0</v>
      </c>
      <c r="ALN96" s="2" t="n">
        <f aca="false">[1]504排序!J126</f>
        <v>0</v>
      </c>
      <c r="ALO96" s="2" t="n">
        <f aca="false">[1]504排序!K126</f>
        <v>0</v>
      </c>
      <c r="ALP96" s="2" t="n">
        <f aca="false">[1]504排序!L126</f>
        <v>0</v>
      </c>
      <c r="ALQ96" s="2" t="n">
        <f aca="false">[1]504排序!M126</f>
        <v>0</v>
      </c>
      <c r="ALR96" s="2" t="n">
        <f aca="false">[1]504排序!C70</f>
        <v>0</v>
      </c>
      <c r="ALS96" s="2" t="n">
        <f aca="false">[1]504排序!D70</f>
        <v>0</v>
      </c>
      <c r="ALT96" s="2" t="n">
        <f aca="false">[1]504排序!E70</f>
        <v>0</v>
      </c>
      <c r="ALU96" s="2" t="n">
        <f aca="false">[1]504排序!F70</f>
        <v>0</v>
      </c>
      <c r="ALV96" s="2" t="n">
        <f aca="false">[1]504排序!G70</f>
        <v>0</v>
      </c>
      <c r="ALW96" s="2" t="n">
        <f aca="false">[1]504排序!H70</f>
        <v>0</v>
      </c>
      <c r="ALX96" s="2" t="n">
        <f aca="false">[1]504排序!I70</f>
        <v>0</v>
      </c>
      <c r="ALY96" s="2" t="n">
        <f aca="false">[1]504排序!J70</f>
        <v>0</v>
      </c>
      <c r="ALZ96" s="2" t="n">
        <f aca="false">[1]504排序!K70</f>
        <v>0</v>
      </c>
      <c r="AMA96" s="2" t="n">
        <f aca="false">[1]504排序!L70</f>
        <v>0</v>
      </c>
      <c r="AMB96" s="2" t="n">
        <f aca="false">[1]504排序!M70</f>
        <v>0</v>
      </c>
      <c r="AMC96" s="2" t="n">
        <f aca="false">[1]504排序!C149</f>
        <v>0</v>
      </c>
      <c r="AMD96" s="2" t="n">
        <f aca="false">[1]504排序!D149</f>
        <v>0</v>
      </c>
      <c r="AME96" s="2" t="n">
        <f aca="false">[1]504排序!E149</f>
        <v>0</v>
      </c>
      <c r="AMF96" s="2" t="n">
        <f aca="false">[1]504排序!F149</f>
        <v>0</v>
      </c>
      <c r="AMG96" s="2" t="n">
        <f aca="false">[1]504排序!G149</f>
        <v>0</v>
      </c>
      <c r="AMH96" s="2" t="n">
        <f aca="false">[1]504排序!H149</f>
        <v>0</v>
      </c>
      <c r="AMI96" s="2" t="n">
        <f aca="false">[1]504排序!I149</f>
        <v>0</v>
      </c>
      <c r="AMJ96" s="2" t="n">
        <f aca="false">[1]504排序!J149</f>
        <v>0</v>
      </c>
    </row>
    <row r="97" customFormat="false" ht="15.25" hidden="false" customHeight="false" outlineLevel="0" collapsed="false">
      <c r="A97" s="82" t="n">
        <v>43956</v>
      </c>
      <c r="B97" s="2" t="n">
        <f aca="false">[1]505排序!C1</f>
        <v>0</v>
      </c>
      <c r="C97" s="6" t="n">
        <f aca="false">(B97-B96)</f>
        <v>0</v>
      </c>
      <c r="E97" s="6" t="n">
        <f aca="false">(D97-D96)</f>
        <v>0</v>
      </c>
      <c r="J97" s="2" t="n">
        <f aca="false">[1]505排序!C1-[1]505排序!C44</f>
        <v>0</v>
      </c>
      <c r="K97" s="71" t="n">
        <f aca="false">J97-J96</f>
        <v>0</v>
      </c>
      <c r="L97" s="2" t="n">
        <f aca="false">[1]505排序!E1-[1]505排序!E44</f>
        <v>0</v>
      </c>
      <c r="M97" s="71" t="n">
        <f aca="false">L97-L96</f>
        <v>0</v>
      </c>
      <c r="N97" s="123" t="n">
        <f aca="false">[1]505排序!C161</f>
        <v>0</v>
      </c>
      <c r="O97" s="123" t="n">
        <f aca="false">[1]505排序!D161</f>
        <v>0</v>
      </c>
      <c r="P97" s="123" t="n">
        <f aca="false">[1]505排序!E161</f>
        <v>0</v>
      </c>
      <c r="Q97" s="123" t="n">
        <f aca="false">[1]505排序!F161</f>
        <v>0</v>
      </c>
      <c r="R97" s="123" t="n">
        <f aca="false">[1]505排序!G161</f>
        <v>0</v>
      </c>
      <c r="S97" s="123" t="n">
        <f aca="false">[1]505排序!H161</f>
        <v>0</v>
      </c>
      <c r="T97" s="123" t="n">
        <f aca="false">[1]505排序!I161</f>
        <v>0</v>
      </c>
      <c r="U97" s="123" t="n">
        <f aca="false">[1]505排序!J161</f>
        <v>0</v>
      </c>
      <c r="V97" s="123" t="n">
        <f aca="false">[1]505排序!K161</f>
        <v>0</v>
      </c>
      <c r="W97" s="123" t="n">
        <f aca="false">[1]505排序!L161</f>
        <v>0</v>
      </c>
      <c r="X97" s="123" t="n">
        <f aca="false">[1]505排序!M161</f>
        <v>0</v>
      </c>
      <c r="Y97" s="12" t="n">
        <f aca="false">[1]505排序!C99</f>
        <v>0</v>
      </c>
      <c r="Z97" s="12" t="n">
        <f aca="false">[1]505排序!D99</f>
        <v>0</v>
      </c>
      <c r="AA97" s="12" t="n">
        <f aca="false">[1]505排序!E99</f>
        <v>0</v>
      </c>
      <c r="AB97" s="12" t="n">
        <f aca="false">[1]505排序!F99</f>
        <v>0</v>
      </c>
      <c r="AC97" s="12" t="n">
        <f aca="false">[1]505排序!G99</f>
        <v>0</v>
      </c>
      <c r="AD97" s="12" t="n">
        <f aca="false">[1]505排序!H99</f>
        <v>0</v>
      </c>
      <c r="AE97" s="12" t="n">
        <f aca="false">[1]505排序!I99</f>
        <v>0</v>
      </c>
      <c r="AF97" s="12" t="n">
        <f aca="false">[1]505排序!J99</f>
        <v>0</v>
      </c>
      <c r="AG97" s="12" t="n">
        <f aca="false">[1]505排序!K99</f>
        <v>0</v>
      </c>
      <c r="AH97" s="12" t="n">
        <f aca="false">[1]505排序!L99</f>
        <v>0</v>
      </c>
      <c r="AI97" s="12" t="n">
        <f aca="false">[1]505排序!M99</f>
        <v>0</v>
      </c>
      <c r="AJ97" s="12" t="n">
        <f aca="false">[1]505排序!C94</f>
        <v>0</v>
      </c>
      <c r="AK97" s="12" t="n">
        <f aca="false">[1]505排序!D94</f>
        <v>0</v>
      </c>
      <c r="AL97" s="12" t="n">
        <f aca="false">[1]505排序!E94</f>
        <v>0</v>
      </c>
      <c r="AM97" s="12" t="n">
        <f aca="false">[1]505排序!F94</f>
        <v>0</v>
      </c>
      <c r="AN97" s="12" t="n">
        <f aca="false">[1]505排序!G94</f>
        <v>0</v>
      </c>
      <c r="AO97" s="12" t="n">
        <f aca="false">[1]505排序!H94</f>
        <v>0</v>
      </c>
      <c r="AP97" s="12" t="n">
        <f aca="false">[1]505排序!I94</f>
        <v>0</v>
      </c>
      <c r="AQ97" s="12" t="n">
        <f aca="false">[1]505排序!J94</f>
        <v>0</v>
      </c>
      <c r="AR97" s="12" t="n">
        <f aca="false">[1]505排序!K94</f>
        <v>0</v>
      </c>
      <c r="AS97" s="12" t="n">
        <f aca="false">[1]505排序!L94</f>
        <v>0</v>
      </c>
      <c r="AT97" s="12" t="n">
        <f aca="false">[1]505排序!M94</f>
        <v>0</v>
      </c>
      <c r="AU97" s="122" t="n">
        <f aca="false">[1]505排序!C71</f>
        <v>0</v>
      </c>
      <c r="AV97" s="122" t="n">
        <f aca="false">[1]505排序!D71</f>
        <v>0</v>
      </c>
      <c r="AW97" s="122" t="n">
        <f aca="false">[1]505排序!E71</f>
        <v>0</v>
      </c>
      <c r="AX97" s="122" t="n">
        <f aca="false">[1]505排序!F71</f>
        <v>0</v>
      </c>
      <c r="AY97" s="122" t="n">
        <f aca="false">[1]505排序!G71</f>
        <v>0</v>
      </c>
      <c r="AZ97" s="122" t="n">
        <f aca="false">[1]505排序!H71</f>
        <v>0</v>
      </c>
      <c r="BA97" s="122" t="n">
        <f aca="false">[1]505排序!I71</f>
        <v>0</v>
      </c>
      <c r="BB97" s="122" t="n">
        <f aca="false">[1]505排序!J71</f>
        <v>0</v>
      </c>
      <c r="BC97" s="122" t="n">
        <f aca="false">[1]505排序!K71</f>
        <v>0</v>
      </c>
      <c r="BD97" s="122" t="n">
        <f aca="false">[1]505排序!L71</f>
        <v>0</v>
      </c>
      <c r="BE97" s="122" t="n">
        <f aca="false">[1]505排序!M71</f>
        <v>0</v>
      </c>
      <c r="BF97" s="12" t="n">
        <f aca="false">[1]505排序!C77</f>
        <v>0</v>
      </c>
      <c r="BG97" s="12" t="n">
        <f aca="false">[1]505排序!D77</f>
        <v>0</v>
      </c>
      <c r="BH97" s="12" t="n">
        <f aca="false">[1]505排序!E77</f>
        <v>0</v>
      </c>
      <c r="BI97" s="12" t="n">
        <f aca="false">[1]505排序!F77</f>
        <v>0</v>
      </c>
      <c r="BJ97" s="12" t="n">
        <f aca="false">[1]505排序!G77</f>
        <v>0</v>
      </c>
      <c r="BK97" s="12" t="n">
        <f aca="false">[1]505排序!H77</f>
        <v>0</v>
      </c>
      <c r="BL97" s="12" t="n">
        <f aca="false">[1]505排序!I77</f>
        <v>0</v>
      </c>
      <c r="BM97" s="12" t="n">
        <f aca="false">[1]505排序!J77</f>
        <v>0</v>
      </c>
      <c r="BN97" s="12" t="n">
        <f aca="false">[1]505排序!K77</f>
        <v>0</v>
      </c>
      <c r="BO97" s="12" t="n">
        <f aca="false">[1]505排序!L77</f>
        <v>0</v>
      </c>
      <c r="BP97" s="12" t="n">
        <f aca="false">[1]505排序!M77</f>
        <v>0</v>
      </c>
      <c r="BQ97" s="12" t="n">
        <f aca="false">[1]505排序!C180</f>
        <v>0</v>
      </c>
      <c r="BR97" s="12" t="n">
        <f aca="false">[1]505排序!D180</f>
        <v>0</v>
      </c>
      <c r="BS97" s="12" t="n">
        <f aca="false">[1]505排序!E180</f>
        <v>0</v>
      </c>
      <c r="BT97" s="12" t="n">
        <f aca="false">[1]505排序!F180</f>
        <v>0</v>
      </c>
      <c r="BU97" s="12" t="n">
        <f aca="false">[1]505排序!G180</f>
        <v>0</v>
      </c>
      <c r="BV97" s="12" t="n">
        <f aca="false">[1]505排序!H180</f>
        <v>0</v>
      </c>
      <c r="BW97" s="12" t="n">
        <f aca="false">[1]505排序!I180</f>
        <v>0</v>
      </c>
      <c r="BX97" s="12" t="n">
        <f aca="false">[1]505排序!J180</f>
        <v>0</v>
      </c>
      <c r="BY97" s="12" t="n">
        <f aca="false">[1]505排序!K180</f>
        <v>0</v>
      </c>
      <c r="BZ97" s="12" t="n">
        <f aca="false">[1]505排序!L180</f>
        <v>0</v>
      </c>
      <c r="CA97" s="12" t="n">
        <f aca="false">[1]505排序!M180</f>
        <v>0</v>
      </c>
      <c r="CB97" s="12" t="n">
        <f aca="false">[1]505排序!C102</f>
        <v>0</v>
      </c>
      <c r="CC97" s="12" t="n">
        <f aca="false">[1]505排序!D102</f>
        <v>0</v>
      </c>
      <c r="CD97" s="12" t="n">
        <f aca="false">[1]505排序!E102</f>
        <v>0</v>
      </c>
      <c r="CE97" s="12" t="n">
        <f aca="false">[1]505排序!F102</f>
        <v>0</v>
      </c>
      <c r="CF97" s="12" t="n">
        <f aca="false">[1]505排序!G102</f>
        <v>0</v>
      </c>
      <c r="CG97" s="12" t="n">
        <f aca="false">[1]505排序!H102</f>
        <v>0</v>
      </c>
      <c r="CH97" s="12" t="n">
        <f aca="false">[1]505排序!I102</f>
        <v>0</v>
      </c>
      <c r="CI97" s="12" t="n">
        <f aca="false">[1]505排序!J102</f>
        <v>0</v>
      </c>
      <c r="CJ97" s="12" t="n">
        <f aca="false">[1]505排序!K102</f>
        <v>0</v>
      </c>
      <c r="CK97" s="12" t="n">
        <f aca="false">[1]505排序!L102</f>
        <v>0</v>
      </c>
      <c r="CL97" s="12" t="n">
        <f aca="false">[1]505排序!M102</f>
        <v>0</v>
      </c>
      <c r="CM97" s="12" t="n">
        <f aca="false">[1]505排序!C202</f>
        <v>0</v>
      </c>
      <c r="CN97" s="12" t="n">
        <f aca="false">[1]505排序!D202</f>
        <v>0</v>
      </c>
      <c r="CO97" s="12" t="n">
        <f aca="false">[1]505排序!E202</f>
        <v>0</v>
      </c>
      <c r="CP97" s="12" t="n">
        <f aca="false">[1]505排序!F202</f>
        <v>0</v>
      </c>
      <c r="CQ97" s="12" t="n">
        <f aca="false">[1]505排序!G202</f>
        <v>0</v>
      </c>
      <c r="CR97" s="12" t="n">
        <f aca="false">[1]505排序!H202</f>
        <v>0</v>
      </c>
      <c r="CS97" s="12" t="n">
        <f aca="false">[1]505排序!I202</f>
        <v>0</v>
      </c>
      <c r="CT97" s="12" t="n">
        <f aca="false">[1]505排序!J202</f>
        <v>0</v>
      </c>
      <c r="CU97" s="12" t="n">
        <f aca="false">[1]505排序!K202</f>
        <v>0</v>
      </c>
      <c r="CV97" s="12" t="n">
        <f aca="false">[1]505排序!L202</f>
        <v>0</v>
      </c>
      <c r="CW97" s="12" t="n">
        <f aca="false">[1]505排序!M202</f>
        <v>0</v>
      </c>
      <c r="CX97" s="12" t="n">
        <f aca="false">[1]505排序!C187</f>
        <v>0</v>
      </c>
      <c r="CY97" s="12" t="n">
        <f aca="false">[1]505排序!D187</f>
        <v>0</v>
      </c>
      <c r="CZ97" s="12" t="n">
        <f aca="false">[1]505排序!E187</f>
        <v>0</v>
      </c>
      <c r="DA97" s="12" t="n">
        <f aca="false">[1]505排序!F187</f>
        <v>0</v>
      </c>
      <c r="DB97" s="12" t="n">
        <f aca="false">[1]505排序!G187</f>
        <v>0</v>
      </c>
      <c r="DC97" s="12" t="n">
        <f aca="false">[1]505排序!H187</f>
        <v>0</v>
      </c>
      <c r="DD97" s="12" t="n">
        <f aca="false">[1]505排序!I187</f>
        <v>0</v>
      </c>
      <c r="DE97" s="12" t="n">
        <f aca="false">[1]505排序!J187</f>
        <v>0</v>
      </c>
      <c r="DF97" s="12" t="n">
        <f aca="false">[1]505排序!K187</f>
        <v>0</v>
      </c>
      <c r="DG97" s="12" t="n">
        <f aca="false">[1]505排序!L187</f>
        <v>0</v>
      </c>
      <c r="DH97" s="12" t="n">
        <f aca="false">[1]505排序!M187</f>
        <v>0</v>
      </c>
      <c r="DI97" s="12" t="n">
        <f aca="false">[1]505排序!C199</f>
        <v>0</v>
      </c>
      <c r="DJ97" s="12" t="n">
        <f aca="false">[1]505排序!D199</f>
        <v>0</v>
      </c>
      <c r="DK97" s="12" t="n">
        <f aca="false">[1]505排序!E199</f>
        <v>0</v>
      </c>
      <c r="DL97" s="12" t="n">
        <f aca="false">[1]505排序!F199</f>
        <v>0</v>
      </c>
      <c r="DM97" s="12" t="n">
        <f aca="false">[1]505排序!G199</f>
        <v>0</v>
      </c>
      <c r="DN97" s="12" t="n">
        <f aca="false">[1]505排序!H199</f>
        <v>0</v>
      </c>
      <c r="DO97" s="12" t="n">
        <f aca="false">[1]505排序!I199</f>
        <v>0</v>
      </c>
      <c r="DP97" s="12" t="n">
        <f aca="false">[1]505排序!J199</f>
        <v>0</v>
      </c>
      <c r="DQ97" s="12" t="n">
        <f aca="false">[1]505排序!K199</f>
        <v>0</v>
      </c>
      <c r="DR97" s="12" t="n">
        <f aca="false">[1]505排序!L199</f>
        <v>0</v>
      </c>
      <c r="DS97" s="12" t="n">
        <f aca="false">[1]505排序!M199</f>
        <v>0</v>
      </c>
      <c r="DT97" s="12" t="n">
        <f aca="false">[1]505排序!C186</f>
        <v>0</v>
      </c>
      <c r="DU97" s="12" t="n">
        <f aca="false">[1]505排序!D186</f>
        <v>0</v>
      </c>
      <c r="DV97" s="12" t="n">
        <f aca="false">[1]505排序!E186</f>
        <v>0</v>
      </c>
      <c r="DW97" s="12" t="n">
        <f aca="false">[1]505排序!F186</f>
        <v>0</v>
      </c>
      <c r="DX97" s="12" t="n">
        <f aca="false">[1]505排序!G186</f>
        <v>0</v>
      </c>
      <c r="DY97" s="12" t="n">
        <f aca="false">[1]505排序!H186</f>
        <v>0</v>
      </c>
      <c r="DZ97" s="12" t="n">
        <f aca="false">[1]505排序!I186</f>
        <v>0</v>
      </c>
      <c r="EA97" s="12" t="n">
        <f aca="false">[1]505排序!J186</f>
        <v>0</v>
      </c>
      <c r="EB97" s="12" t="n">
        <f aca="false">[1]505排序!K186</f>
        <v>0</v>
      </c>
      <c r="EC97" s="12" t="n">
        <f aca="false">[1]505排序!L186</f>
        <v>0</v>
      </c>
      <c r="ED97" s="12" t="n">
        <f aca="false">[1]505排序!M186</f>
        <v>0</v>
      </c>
      <c r="EE97" s="12" t="n">
        <f aca="false">[1]505排序!C138</f>
        <v>0</v>
      </c>
      <c r="EF97" s="12" t="n">
        <f aca="false">[1]505排序!D138</f>
        <v>0</v>
      </c>
      <c r="EG97" s="12" t="n">
        <f aca="false">[1]505排序!E138</f>
        <v>0</v>
      </c>
      <c r="EH97" s="12" t="n">
        <f aca="false">[1]505排序!F138</f>
        <v>0</v>
      </c>
      <c r="EI97" s="12" t="n">
        <f aca="false">[1]505排序!G138</f>
        <v>0</v>
      </c>
      <c r="EJ97" s="12" t="n">
        <f aca="false">[1]505排序!H138</f>
        <v>0</v>
      </c>
      <c r="EK97" s="12" t="n">
        <f aca="false">[1]505排序!I138</f>
        <v>0</v>
      </c>
      <c r="EL97" s="12" t="n">
        <f aca="false">[1]505排序!J138</f>
        <v>0</v>
      </c>
      <c r="EM97" s="12" t="n">
        <f aca="false">[1]505排序!K138</f>
        <v>0</v>
      </c>
      <c r="EN97" s="12" t="n">
        <f aca="false">[1]505排序!L138</f>
        <v>0</v>
      </c>
      <c r="EO97" s="12" t="n">
        <f aca="false">[1]505排序!M138</f>
        <v>0</v>
      </c>
      <c r="EP97" s="12" t="n">
        <f aca="false">[1]505排序!C145</f>
        <v>0</v>
      </c>
      <c r="EQ97" s="12" t="n">
        <f aca="false">[1]505排序!D145</f>
        <v>0</v>
      </c>
      <c r="ER97" s="12" t="n">
        <f aca="false">[1]505排序!E145</f>
        <v>0</v>
      </c>
      <c r="ES97" s="12" t="n">
        <f aca="false">[1]505排序!F145</f>
        <v>0</v>
      </c>
      <c r="ET97" s="12" t="n">
        <f aca="false">[1]505排序!G145</f>
        <v>0</v>
      </c>
      <c r="EU97" s="12" t="n">
        <f aca="false">[1]505排序!H145</f>
        <v>0</v>
      </c>
      <c r="EV97" s="12" t="n">
        <f aca="false">[1]505排序!I145</f>
        <v>0</v>
      </c>
      <c r="EW97" s="12" t="n">
        <f aca="false">[1]505排序!J145</f>
        <v>0</v>
      </c>
      <c r="EX97" s="12" t="n">
        <f aca="false">[1]505排序!K145</f>
        <v>0</v>
      </c>
      <c r="EY97" s="12" t="n">
        <f aca="false">[1]505排序!L145</f>
        <v>0</v>
      </c>
      <c r="EZ97" s="12" t="n">
        <f aca="false">[1]505排序!M145</f>
        <v>0</v>
      </c>
      <c r="FA97" s="12" t="n">
        <f aca="false">[1]505排序!C53</f>
        <v>0</v>
      </c>
      <c r="FB97" s="12" t="n">
        <f aca="false">[1]505排序!D53</f>
        <v>0</v>
      </c>
      <c r="FC97" s="12" t="n">
        <f aca="false">[1]505排序!E53</f>
        <v>0</v>
      </c>
      <c r="FD97" s="12" t="n">
        <f aca="false">[1]505排序!F53</f>
        <v>0</v>
      </c>
      <c r="FE97" s="12" t="n">
        <f aca="false">[1]505排序!G53</f>
        <v>0</v>
      </c>
      <c r="FF97" s="12" t="n">
        <f aca="false">[1]505排序!H53</f>
        <v>0</v>
      </c>
      <c r="FG97" s="12" t="n">
        <f aca="false">[1]505排序!I53</f>
        <v>0</v>
      </c>
      <c r="FH97" s="12" t="n">
        <f aca="false">[1]505排序!J53</f>
        <v>0</v>
      </c>
      <c r="FI97" s="12" t="n">
        <f aca="false">[1]505排序!K53</f>
        <v>0</v>
      </c>
      <c r="FJ97" s="12" t="n">
        <f aca="false">[1]505排序!L53</f>
        <v>0</v>
      </c>
      <c r="FK97" s="12" t="n">
        <f aca="false">[1]505排序!M53</f>
        <v>0</v>
      </c>
      <c r="FL97" s="12" t="n">
        <f aca="false">[1]505排序!C20</f>
        <v>0</v>
      </c>
      <c r="FM97" s="12" t="n">
        <f aca="false">[1]505排序!D20</f>
        <v>0</v>
      </c>
      <c r="FN97" s="12" t="n">
        <f aca="false">[1]505排序!E20</f>
        <v>0</v>
      </c>
      <c r="FO97" s="12" t="n">
        <f aca="false">[1]505排序!F20</f>
        <v>0</v>
      </c>
      <c r="FP97" s="12" t="n">
        <f aca="false">[1]505排序!G20</f>
        <v>0</v>
      </c>
      <c r="FQ97" s="12" t="n">
        <f aca="false">[1]505排序!H20</f>
        <v>0</v>
      </c>
      <c r="FR97" s="12" t="n">
        <f aca="false">[1]505排序!I20</f>
        <v>0</v>
      </c>
      <c r="FS97" s="12" t="n">
        <f aca="false">[1]505排序!J20</f>
        <v>0</v>
      </c>
      <c r="FT97" s="12" t="n">
        <f aca="false">[1]505排序!K20</f>
        <v>0</v>
      </c>
      <c r="FU97" s="12" t="n">
        <f aca="false">[1]505排序!L20</f>
        <v>0</v>
      </c>
      <c r="FV97" s="12" t="n">
        <f aca="false">[1]505排序!M20</f>
        <v>0</v>
      </c>
      <c r="FW97" s="12" t="n">
        <f aca="false">[1]505排序!C13</f>
        <v>0</v>
      </c>
      <c r="FX97" s="12" t="n">
        <f aca="false">[1]505排序!D13</f>
        <v>0</v>
      </c>
      <c r="FY97" s="12" t="n">
        <f aca="false">[1]505排序!E13</f>
        <v>0</v>
      </c>
      <c r="FZ97" s="12" t="n">
        <f aca="false">[1]505排序!F13</f>
        <v>0</v>
      </c>
      <c r="GA97" s="12" t="n">
        <f aca="false">[1]505排序!G13</f>
        <v>0</v>
      </c>
      <c r="GB97" s="12" t="n">
        <f aca="false">[1]505排序!H13</f>
        <v>0</v>
      </c>
      <c r="GC97" s="12" t="n">
        <f aca="false">[1]505排序!I13</f>
        <v>0</v>
      </c>
      <c r="GD97" s="12" t="n">
        <f aca="false">[1]505排序!J13</f>
        <v>0</v>
      </c>
      <c r="GE97" s="12" t="n">
        <f aca="false">[1]505排序!K13</f>
        <v>0</v>
      </c>
      <c r="GF97" s="12" t="n">
        <f aca="false">[1]505排序!L13</f>
        <v>0</v>
      </c>
      <c r="GG97" s="12" t="n">
        <f aca="false">[1]505排序!M13</f>
        <v>0</v>
      </c>
      <c r="GH97" s="12" t="n">
        <f aca="false">[1]505排序!C156</f>
        <v>0</v>
      </c>
      <c r="GI97" s="12" t="n">
        <f aca="false">[1]505排序!D156</f>
        <v>0</v>
      </c>
      <c r="GJ97" s="12" t="n">
        <f aca="false">[1]505排序!E156</f>
        <v>0</v>
      </c>
      <c r="GK97" s="12" t="n">
        <f aca="false">[1]505排序!F156</f>
        <v>0</v>
      </c>
      <c r="GL97" s="12" t="n">
        <f aca="false">[1]505排序!G156</f>
        <v>0</v>
      </c>
      <c r="GM97" s="12" t="n">
        <f aca="false">[1]505排序!H156</f>
        <v>0</v>
      </c>
      <c r="GN97" s="12" t="n">
        <f aca="false">[1]505排序!I156</f>
        <v>0</v>
      </c>
      <c r="GO97" s="12" t="n">
        <f aca="false">[1]505排序!J156</f>
        <v>0</v>
      </c>
      <c r="GP97" s="12" t="n">
        <f aca="false">[1]505排序!K156</f>
        <v>0</v>
      </c>
      <c r="GQ97" s="12" t="n">
        <f aca="false">[1]505排序!L156</f>
        <v>0</v>
      </c>
      <c r="GR97" s="12" t="n">
        <f aca="false">[1]505排序!M156</f>
        <v>0</v>
      </c>
      <c r="GS97" s="12" t="n">
        <f aca="false">[1]505排序!C16</f>
        <v>0</v>
      </c>
      <c r="GT97" s="12" t="n">
        <f aca="false">[1]505排序!D16</f>
        <v>0</v>
      </c>
      <c r="GU97" s="12" t="n">
        <f aca="false">[1]505排序!E16</f>
        <v>0</v>
      </c>
      <c r="GV97" s="12" t="n">
        <f aca="false">[1]505排序!F16</f>
        <v>0</v>
      </c>
      <c r="GW97" s="12" t="n">
        <f aca="false">[1]505排序!G16</f>
        <v>0</v>
      </c>
      <c r="GX97" s="12" t="n">
        <f aca="false">[1]505排序!H16</f>
        <v>0</v>
      </c>
      <c r="GY97" s="12" t="n">
        <f aca="false">[1]505排序!I16</f>
        <v>0</v>
      </c>
      <c r="GZ97" s="12" t="n">
        <f aca="false">[1]505排序!J16</f>
        <v>0</v>
      </c>
      <c r="HA97" s="12" t="n">
        <f aca="false">[1]505排序!K16</f>
        <v>0</v>
      </c>
      <c r="HB97" s="12" t="n">
        <f aca="false">[1]505排序!L16</f>
        <v>0</v>
      </c>
      <c r="HC97" s="12" t="n">
        <f aca="false">[1]505排序!M16</f>
        <v>0</v>
      </c>
      <c r="HD97" s="12" t="n">
        <f aca="false">[1]505排序!C173</f>
        <v>0</v>
      </c>
      <c r="HE97" s="12" t="n">
        <f aca="false">[1]505排序!D173</f>
        <v>0</v>
      </c>
      <c r="HF97" s="12" t="n">
        <f aca="false">[1]505排序!E173</f>
        <v>0</v>
      </c>
      <c r="HG97" s="12" t="n">
        <f aca="false">[1]505排序!F173</f>
        <v>0</v>
      </c>
      <c r="HH97" s="12" t="n">
        <f aca="false">[1]505排序!G173</f>
        <v>0</v>
      </c>
      <c r="HI97" s="12" t="n">
        <f aca="false">[1]505排序!H173</f>
        <v>0</v>
      </c>
      <c r="HJ97" s="12" t="n">
        <f aca="false">[1]505排序!I173</f>
        <v>0</v>
      </c>
      <c r="HK97" s="12" t="n">
        <f aca="false">[1]505排序!J173</f>
        <v>0</v>
      </c>
      <c r="HL97" s="12" t="n">
        <f aca="false">[1]505排序!K173</f>
        <v>0</v>
      </c>
      <c r="HM97" s="12" t="n">
        <f aca="false">[1]505排序!L173</f>
        <v>0</v>
      </c>
      <c r="HN97" s="12" t="n">
        <f aca="false">[1]505排序!M173</f>
        <v>0</v>
      </c>
      <c r="HO97" s="12" t="n">
        <f aca="false">[1]505排序!C118</f>
        <v>0</v>
      </c>
      <c r="HP97" s="12" t="n">
        <f aca="false">[1]505排序!D118</f>
        <v>0</v>
      </c>
      <c r="HQ97" s="12" t="n">
        <f aca="false">[1]505排序!E118</f>
        <v>0</v>
      </c>
      <c r="HR97" s="12" t="n">
        <f aca="false">[1]505排序!F118</f>
        <v>0</v>
      </c>
      <c r="HS97" s="12" t="n">
        <f aca="false">[1]505排序!G118</f>
        <v>0</v>
      </c>
      <c r="HT97" s="12" t="n">
        <f aca="false">[1]505排序!H118</f>
        <v>0</v>
      </c>
      <c r="HU97" s="12" t="n">
        <f aca="false">[1]505排序!I118</f>
        <v>0</v>
      </c>
      <c r="HV97" s="12" t="n">
        <f aca="false">[1]505排序!J118</f>
        <v>0</v>
      </c>
      <c r="HW97" s="12" t="n">
        <f aca="false">[1]505排序!K118</f>
        <v>0</v>
      </c>
      <c r="HX97" s="12" t="n">
        <f aca="false">[1]505排序!L118</f>
        <v>0</v>
      </c>
      <c r="HY97" s="12" t="n">
        <f aca="false">[1]505排序!M118</f>
        <v>0</v>
      </c>
      <c r="HZ97" s="118"/>
      <c r="IA97" s="82" t="n">
        <v>43956</v>
      </c>
      <c r="IB97" s="12" t="n">
        <f aca="false">[1]505排序!C154</f>
        <v>0</v>
      </c>
      <c r="IC97" s="12" t="n">
        <f aca="false">[1]505排序!D154</f>
        <v>0</v>
      </c>
      <c r="ID97" s="12" t="n">
        <f aca="false">[1]505排序!E154</f>
        <v>0</v>
      </c>
      <c r="IE97" s="12" t="n">
        <f aca="false">[1]505排序!F154</f>
        <v>0</v>
      </c>
      <c r="IF97" s="12" t="n">
        <f aca="false">[1]505排序!G154</f>
        <v>0</v>
      </c>
      <c r="IG97" s="12" t="n">
        <f aca="false">[1]505排序!H154</f>
        <v>0</v>
      </c>
      <c r="IH97" s="12" t="n">
        <f aca="false">[1]505排序!I154</f>
        <v>0</v>
      </c>
      <c r="II97" s="12" t="n">
        <f aca="false">[1]505排序!J154</f>
        <v>0</v>
      </c>
      <c r="IJ97" s="12" t="n">
        <f aca="false">[1]505排序!K154</f>
        <v>0</v>
      </c>
      <c r="IK97" s="12" t="n">
        <f aca="false">[1]505排序!L154</f>
        <v>0</v>
      </c>
      <c r="IL97" s="12" t="n">
        <f aca="false">[1]505排序!M154</f>
        <v>0</v>
      </c>
      <c r="IM97" s="13" t="n">
        <f aca="false">[1]505排序!C43</f>
        <v>0</v>
      </c>
      <c r="IN97" s="13" t="n">
        <f aca="false">[1]505排序!D43</f>
        <v>0</v>
      </c>
      <c r="IO97" s="13" t="n">
        <f aca="false">[1]505排序!E43</f>
        <v>0</v>
      </c>
      <c r="IP97" s="13" t="n">
        <f aca="false">[1]505排序!F43</f>
        <v>0</v>
      </c>
      <c r="IQ97" s="13" t="n">
        <f aca="false">[1]505排序!G43</f>
        <v>0</v>
      </c>
      <c r="IR97" s="13" t="n">
        <f aca="false">[1]505排序!H43</f>
        <v>0</v>
      </c>
      <c r="IS97" s="13" t="n">
        <f aca="false">[1]505排序!I43</f>
        <v>0</v>
      </c>
      <c r="IT97" s="13" t="n">
        <f aca="false">[1]505排序!J43</f>
        <v>0</v>
      </c>
      <c r="IU97" s="13" t="n">
        <f aca="false">[1]505排序!K43</f>
        <v>0</v>
      </c>
      <c r="IV97" s="13" t="n">
        <f aca="false">[1]505排序!L43</f>
        <v>0</v>
      </c>
      <c r="IW97" s="13" t="n">
        <f aca="false">[1]505排序!M43</f>
        <v>0</v>
      </c>
      <c r="IX97" s="13" t="n">
        <f aca="false">[1]505排序!C168</f>
        <v>0</v>
      </c>
      <c r="IY97" s="13" t="n">
        <f aca="false">[1]505排序!D168</f>
        <v>0</v>
      </c>
      <c r="IZ97" s="13" t="n">
        <f aca="false">[1]505排序!E168</f>
        <v>0</v>
      </c>
      <c r="JA97" s="13" t="n">
        <f aca="false">[1]505排序!F168</f>
        <v>0</v>
      </c>
      <c r="JB97" s="13" t="n">
        <f aca="false">[1]505排序!G168</f>
        <v>0</v>
      </c>
      <c r="JC97" s="13" t="n">
        <f aca="false">[1]505排序!H168</f>
        <v>0</v>
      </c>
      <c r="JD97" s="13" t="n">
        <f aca="false">[1]505排序!I168</f>
        <v>0</v>
      </c>
      <c r="JE97" s="13" t="n">
        <f aca="false">[1]505排序!J168</f>
        <v>0</v>
      </c>
      <c r="JF97" s="13" t="n">
        <f aca="false">[1]505排序!K168</f>
        <v>0</v>
      </c>
      <c r="JG97" s="13" t="n">
        <f aca="false">[1]505排序!L168</f>
        <v>0</v>
      </c>
      <c r="JH97" s="13" t="n">
        <f aca="false">[1]505排序!M168</f>
        <v>0</v>
      </c>
      <c r="JI97" s="13" t="n">
        <f aca="false">[1]505排序!C93</f>
        <v>0</v>
      </c>
      <c r="JJ97" s="13" t="n">
        <f aca="false">[1]505排序!D93</f>
        <v>0</v>
      </c>
      <c r="JK97" s="13" t="n">
        <f aca="false">[1]505排序!E93</f>
        <v>0</v>
      </c>
      <c r="JL97" s="13" t="n">
        <f aca="false">[1]505排序!F93</f>
        <v>0</v>
      </c>
      <c r="JM97" s="13" t="n">
        <f aca="false">[1]505排序!G93</f>
        <v>0</v>
      </c>
      <c r="JN97" s="13" t="n">
        <f aca="false">[1]505排序!H93</f>
        <v>0</v>
      </c>
      <c r="JO97" s="13" t="n">
        <f aca="false">[1]505排序!I93</f>
        <v>0</v>
      </c>
      <c r="JP97" s="13" t="n">
        <f aca="false">[1]505排序!J93</f>
        <v>0</v>
      </c>
      <c r="JQ97" s="13" t="n">
        <f aca="false">[1]505排序!K93</f>
        <v>0</v>
      </c>
      <c r="JR97" s="13" t="n">
        <f aca="false">[1]505排序!L93</f>
        <v>0</v>
      </c>
      <c r="JS97" s="13" t="n">
        <f aca="false">[1]505排序!M93</f>
        <v>0</v>
      </c>
      <c r="JT97" s="13" t="n">
        <f aca="false">[1]505排序!C92</f>
        <v>0</v>
      </c>
      <c r="JU97" s="13" t="n">
        <f aca="false">[1]505排序!D92</f>
        <v>0</v>
      </c>
      <c r="JV97" s="13" t="n">
        <f aca="false">[1]505排序!E92</f>
        <v>0</v>
      </c>
      <c r="JW97" s="13" t="n">
        <f aca="false">[1]505排序!F92</f>
        <v>0</v>
      </c>
      <c r="JX97" s="13" t="n">
        <f aca="false">[1]505排序!G92</f>
        <v>0</v>
      </c>
      <c r="JY97" s="13" t="n">
        <f aca="false">[1]505排序!H92</f>
        <v>0</v>
      </c>
      <c r="JZ97" s="13" t="n">
        <f aca="false">[1]505排序!I92</f>
        <v>0</v>
      </c>
      <c r="KA97" s="13" t="n">
        <f aca="false">[1]505排序!J92</f>
        <v>0</v>
      </c>
      <c r="KB97" s="13" t="n">
        <f aca="false">[1]505排序!K92</f>
        <v>0</v>
      </c>
      <c r="KC97" s="13" t="n">
        <f aca="false">[1]505排序!L92</f>
        <v>0</v>
      </c>
      <c r="KD97" s="13" t="n">
        <f aca="false">[1]505排序!M92</f>
        <v>0</v>
      </c>
      <c r="KE97" s="13" t="n">
        <f aca="false">[1]505排序!C152</f>
        <v>0</v>
      </c>
      <c r="KF97" s="13" t="n">
        <f aca="false">[1]505排序!D152</f>
        <v>0</v>
      </c>
      <c r="KG97" s="13" t="n">
        <f aca="false">[1]505排序!E152</f>
        <v>0</v>
      </c>
      <c r="KH97" s="13" t="n">
        <f aca="false">[1]505排序!F152</f>
        <v>0</v>
      </c>
      <c r="KI97" s="13" t="n">
        <f aca="false">[1]505排序!G152</f>
        <v>0</v>
      </c>
      <c r="KJ97" s="13" t="n">
        <f aca="false">[1]505排序!H152</f>
        <v>0</v>
      </c>
      <c r="KK97" s="13" t="n">
        <f aca="false">[1]505排序!I152</f>
        <v>0</v>
      </c>
      <c r="KL97" s="13" t="n">
        <f aca="false">[1]505排序!J152</f>
        <v>0</v>
      </c>
      <c r="KM97" s="13" t="n">
        <f aca="false">[1]505排序!K152</f>
        <v>0</v>
      </c>
      <c r="KN97" s="13" t="n">
        <f aca="false">[1]505排序!L152</f>
        <v>0</v>
      </c>
      <c r="KO97" s="13" t="n">
        <f aca="false">[1]505排序!M152</f>
        <v>0</v>
      </c>
      <c r="KP97" s="13" t="n">
        <f aca="false">[1]505排序!C153</f>
        <v>0</v>
      </c>
      <c r="KQ97" s="13" t="n">
        <f aca="false">[1]505排序!D153</f>
        <v>0</v>
      </c>
      <c r="KR97" s="13" t="n">
        <f aca="false">[1]505排序!E153</f>
        <v>0</v>
      </c>
      <c r="KS97" s="13" t="n">
        <f aca="false">[1]505排序!F153</f>
        <v>0</v>
      </c>
      <c r="KT97" s="13" t="n">
        <f aca="false">[1]505排序!G153</f>
        <v>0</v>
      </c>
      <c r="KU97" s="13" t="n">
        <f aca="false">[1]505排序!H153</f>
        <v>0</v>
      </c>
      <c r="KV97" s="13" t="n">
        <f aca="false">[1]505排序!I153</f>
        <v>0</v>
      </c>
      <c r="KW97" s="13" t="n">
        <f aca="false">[1]505排序!J153</f>
        <v>0</v>
      </c>
      <c r="KX97" s="13" t="n">
        <f aca="false">[1]505排序!K153</f>
        <v>0</v>
      </c>
      <c r="KY97" s="13" t="n">
        <f aca="false">[1]505排序!L153</f>
        <v>0</v>
      </c>
      <c r="KZ97" s="13" t="n">
        <f aca="false">[1]505排序!M153</f>
        <v>0</v>
      </c>
      <c r="LA97" s="13" t="n">
        <f aca="false">[1]505排序!C159</f>
        <v>0</v>
      </c>
      <c r="LB97" s="13" t="n">
        <f aca="false">[1]505排序!D159</f>
        <v>0</v>
      </c>
      <c r="LC97" s="13" t="n">
        <f aca="false">[1]505排序!E159</f>
        <v>0</v>
      </c>
      <c r="LD97" s="13" t="n">
        <f aca="false">[1]505排序!F159</f>
        <v>0</v>
      </c>
      <c r="LE97" s="13" t="n">
        <f aca="false">[1]505排序!G159</f>
        <v>0</v>
      </c>
      <c r="LF97" s="13" t="n">
        <f aca="false">[1]505排序!H159</f>
        <v>0</v>
      </c>
      <c r="LG97" s="13" t="n">
        <f aca="false">[1]505排序!I159</f>
        <v>0</v>
      </c>
      <c r="LH97" s="13" t="n">
        <f aca="false">[1]505排序!J159</f>
        <v>0</v>
      </c>
      <c r="LI97" s="13" t="n">
        <f aca="false">[1]505排序!K159</f>
        <v>0</v>
      </c>
      <c r="LJ97" s="13" t="n">
        <f aca="false">[1]505排序!L159</f>
        <v>0</v>
      </c>
      <c r="LK97" s="13" t="n">
        <f aca="false">[1]505排序!M159</f>
        <v>0</v>
      </c>
      <c r="LL97" s="125" t="n">
        <f aca="false">[1]505排序!C147</f>
        <v>0</v>
      </c>
      <c r="LM97" s="125" t="n">
        <f aca="false">[1]505排序!D147</f>
        <v>0</v>
      </c>
      <c r="LN97" s="125" t="n">
        <f aca="false">[1]505排序!E147</f>
        <v>0</v>
      </c>
      <c r="LO97" s="125" t="n">
        <f aca="false">[1]505排序!F147</f>
        <v>0</v>
      </c>
      <c r="LP97" s="125" t="n">
        <f aca="false">[1]505排序!G147</f>
        <v>0</v>
      </c>
      <c r="LQ97" s="125" t="n">
        <f aca="false">[1]505排序!H147</f>
        <v>0</v>
      </c>
      <c r="LR97" s="125" t="n">
        <f aca="false">[1]505排序!I147</f>
        <v>0</v>
      </c>
      <c r="LS97" s="125" t="n">
        <f aca="false">[1]505排序!J147</f>
        <v>0</v>
      </c>
      <c r="LT97" s="125" t="n">
        <f aca="false">[1]505排序!K147</f>
        <v>0</v>
      </c>
      <c r="LU97" s="125" t="n">
        <f aca="false">[1]505排序!L147</f>
        <v>0</v>
      </c>
      <c r="LV97" s="125" t="n">
        <f aca="false">[1]505排序!M147</f>
        <v>0</v>
      </c>
      <c r="LW97" s="13" t="n">
        <f aca="false">[1]505排序!C129</f>
        <v>0</v>
      </c>
      <c r="LX97" s="13" t="n">
        <f aca="false">[1]505排序!D129</f>
        <v>0</v>
      </c>
      <c r="LY97" s="13" t="n">
        <f aca="false">[1]505排序!E129</f>
        <v>0</v>
      </c>
      <c r="LZ97" s="13" t="n">
        <f aca="false">[1]505排序!F129</f>
        <v>0</v>
      </c>
      <c r="MA97" s="13" t="n">
        <f aca="false">[1]505排序!G129</f>
        <v>0</v>
      </c>
      <c r="MB97" s="13" t="n">
        <f aca="false">[1]505排序!H129</f>
        <v>0</v>
      </c>
      <c r="MC97" s="13" t="n">
        <f aca="false">[1]505排序!I129</f>
        <v>0</v>
      </c>
      <c r="MD97" s="13" t="n">
        <f aca="false">[1]505排序!J129</f>
        <v>0</v>
      </c>
      <c r="ME97" s="13" t="n">
        <f aca="false">[1]505排序!K129</f>
        <v>0</v>
      </c>
      <c r="MF97" s="13" t="n">
        <f aca="false">[1]505排序!L129</f>
        <v>0</v>
      </c>
      <c r="MG97" s="13" t="n">
        <f aca="false">[1]505排序!M129</f>
        <v>0</v>
      </c>
      <c r="MH97" s="13" t="n">
        <f aca="false">[1]505排序!C135</f>
        <v>0</v>
      </c>
      <c r="MI97" s="13" t="n">
        <f aca="false">[1]505排序!D135</f>
        <v>0</v>
      </c>
      <c r="MJ97" s="13" t="n">
        <f aca="false">[1]505排序!E135</f>
        <v>0</v>
      </c>
      <c r="MK97" s="13" t="n">
        <f aca="false">[1]505排序!F135</f>
        <v>0</v>
      </c>
      <c r="ML97" s="13" t="n">
        <f aca="false">[1]505排序!G135</f>
        <v>0</v>
      </c>
      <c r="MM97" s="13" t="n">
        <f aca="false">[1]505排序!H135</f>
        <v>0</v>
      </c>
      <c r="MN97" s="13" t="n">
        <f aca="false">[1]505排序!I135</f>
        <v>0</v>
      </c>
      <c r="MO97" s="13" t="n">
        <f aca="false">[1]505排序!J135</f>
        <v>0</v>
      </c>
      <c r="MP97" s="13" t="n">
        <f aca="false">[1]505排序!K135</f>
        <v>0</v>
      </c>
      <c r="MQ97" s="13" t="n">
        <f aca="false">[1]505排序!L135</f>
        <v>0</v>
      </c>
      <c r="MR97" s="13" t="n">
        <f aca="false">[1]505排序!M135</f>
        <v>0</v>
      </c>
      <c r="MS97" s="13" t="n">
        <f aca="false">[1]505排序!C190</f>
        <v>0</v>
      </c>
      <c r="MT97" s="13" t="n">
        <f aca="false">[1]505排序!D190</f>
        <v>0</v>
      </c>
      <c r="MU97" s="13" t="n">
        <f aca="false">[1]505排序!E190</f>
        <v>0</v>
      </c>
      <c r="MV97" s="13" t="n">
        <f aca="false">[1]505排序!F190</f>
        <v>0</v>
      </c>
      <c r="MW97" s="13" t="n">
        <f aca="false">[1]505排序!G190</f>
        <v>0</v>
      </c>
      <c r="MX97" s="13" t="n">
        <f aca="false">[1]505排序!H190</f>
        <v>0</v>
      </c>
      <c r="MY97" s="13" t="n">
        <f aca="false">[1]505排序!I190</f>
        <v>0</v>
      </c>
      <c r="MZ97" s="13" t="n">
        <f aca="false">[1]505排序!J190</f>
        <v>0</v>
      </c>
      <c r="NA97" s="13" t="n">
        <f aca="false">[1]505排序!K190</f>
        <v>0</v>
      </c>
      <c r="NB97" s="13" t="n">
        <f aca="false">[1]505排序!L190</f>
        <v>0</v>
      </c>
      <c r="NC97" s="13" t="n">
        <f aca="false">[1]505排序!M190</f>
        <v>0</v>
      </c>
      <c r="ND97" s="13" t="n">
        <f aca="false">[1]505排序!C108</f>
        <v>0</v>
      </c>
      <c r="NE97" s="13" t="n">
        <f aca="false">[1]505排序!D108</f>
        <v>0</v>
      </c>
      <c r="NF97" s="13" t="n">
        <f aca="false">[1]505排序!E108</f>
        <v>0</v>
      </c>
      <c r="NG97" s="13" t="n">
        <f aca="false">[1]505排序!F108</f>
        <v>0</v>
      </c>
      <c r="NH97" s="13" t="n">
        <f aca="false">[1]505排序!G108</f>
        <v>0</v>
      </c>
      <c r="NI97" s="13" t="n">
        <f aca="false">[1]505排序!H108</f>
        <v>0</v>
      </c>
      <c r="NJ97" s="13" t="n">
        <f aca="false">[1]505排序!I108</f>
        <v>0</v>
      </c>
      <c r="NK97" s="13" t="n">
        <f aca="false">[1]505排序!J108</f>
        <v>0</v>
      </c>
      <c r="NL97" s="13" t="n">
        <f aca="false">[1]505排序!K108</f>
        <v>0</v>
      </c>
      <c r="NM97" s="13" t="n">
        <f aca="false">[1]505排序!L108</f>
        <v>0</v>
      </c>
      <c r="NN97" s="13" t="n">
        <f aca="false">[1]505排序!M108</f>
        <v>0</v>
      </c>
      <c r="NO97" s="13" t="n">
        <f aca="false">[1]505排序!C35</f>
        <v>0</v>
      </c>
      <c r="NP97" s="13" t="n">
        <f aca="false">[1]505排序!D35</f>
        <v>0</v>
      </c>
      <c r="NQ97" s="13" t="n">
        <f aca="false">[1]505排序!E35</f>
        <v>0</v>
      </c>
      <c r="NR97" s="13" t="n">
        <f aca="false">[1]505排序!F35</f>
        <v>0</v>
      </c>
      <c r="NS97" s="13" t="n">
        <f aca="false">[1]505排序!G35</f>
        <v>0</v>
      </c>
      <c r="NT97" s="13" t="n">
        <f aca="false">[1]505排序!H35</f>
        <v>0</v>
      </c>
      <c r="NU97" s="13" t="n">
        <f aca="false">[1]505排序!I35</f>
        <v>0</v>
      </c>
      <c r="NV97" s="13" t="n">
        <f aca="false">[1]505排序!J35</f>
        <v>0</v>
      </c>
      <c r="NW97" s="13" t="n">
        <f aca="false">[1]505排序!K35</f>
        <v>0</v>
      </c>
      <c r="NX97" s="13" t="n">
        <f aca="false">[1]505排序!L35</f>
        <v>0</v>
      </c>
      <c r="NY97" s="13" t="n">
        <f aca="false">[1]505排序!M35</f>
        <v>0</v>
      </c>
      <c r="NZ97" s="13" t="n">
        <f aca="false">[1]505排序!C206</f>
        <v>0</v>
      </c>
      <c r="OA97" s="13" t="n">
        <f aca="false">[1]505排序!D206</f>
        <v>0</v>
      </c>
      <c r="OB97" s="13" t="n">
        <f aca="false">[1]505排序!E206</f>
        <v>0</v>
      </c>
      <c r="OC97" s="13" t="n">
        <f aca="false">[1]505排序!F206</f>
        <v>0</v>
      </c>
      <c r="OD97" s="13" t="n">
        <f aca="false">[1]505排序!G206</f>
        <v>0</v>
      </c>
      <c r="OE97" s="13" t="n">
        <f aca="false">[1]505排序!H206</f>
        <v>0</v>
      </c>
      <c r="OF97" s="13" t="n">
        <f aca="false">[1]505排序!I206</f>
        <v>0</v>
      </c>
      <c r="OG97" s="13" t="n">
        <f aca="false">[1]505排序!J206</f>
        <v>0</v>
      </c>
      <c r="OH97" s="13" t="n">
        <f aca="false">[1]505排序!K206</f>
        <v>0</v>
      </c>
      <c r="OI97" s="13" t="n">
        <f aca="false">[1]505排序!L206</f>
        <v>0</v>
      </c>
      <c r="OJ97" s="13" t="n">
        <f aca="false">[1]505排序!M206</f>
        <v>0</v>
      </c>
      <c r="OK97" s="13" t="n">
        <f aca="false">[1]505排序!C30</f>
        <v>0</v>
      </c>
      <c r="OL97" s="13" t="n">
        <f aca="false">[1]505排序!D30</f>
        <v>0</v>
      </c>
      <c r="OM97" s="13" t="n">
        <f aca="false">[1]505排序!E30</f>
        <v>0</v>
      </c>
      <c r="ON97" s="13" t="n">
        <f aca="false">[1]505排序!F30</f>
        <v>0</v>
      </c>
      <c r="OO97" s="13" t="n">
        <f aca="false">[1]505排序!G30</f>
        <v>0</v>
      </c>
      <c r="OP97" s="13" t="n">
        <f aca="false">[1]505排序!H30</f>
        <v>0</v>
      </c>
      <c r="OQ97" s="13" t="n">
        <f aca="false">[1]505排序!I30</f>
        <v>0</v>
      </c>
      <c r="OR97" s="13" t="n">
        <f aca="false">[1]505排序!J30</f>
        <v>0</v>
      </c>
      <c r="OS97" s="13" t="n">
        <f aca="false">[1]505排序!K30</f>
        <v>0</v>
      </c>
      <c r="OT97" s="13" t="n">
        <f aca="false">[1]505排序!L30</f>
        <v>0</v>
      </c>
      <c r="OU97" s="13" t="n">
        <f aca="false">[1]505排序!M30</f>
        <v>0</v>
      </c>
      <c r="OV97" s="13" t="n">
        <f aca="false">[1]505排序!C95</f>
        <v>0</v>
      </c>
      <c r="OW97" s="13" t="n">
        <f aca="false">[1]505排序!D95</f>
        <v>0</v>
      </c>
      <c r="OX97" s="13" t="n">
        <f aca="false">[1]505排序!E95</f>
        <v>0</v>
      </c>
      <c r="OY97" s="13" t="n">
        <f aca="false">[1]505排序!F95</f>
        <v>0</v>
      </c>
      <c r="OZ97" s="13" t="n">
        <f aca="false">[1]505排序!G95</f>
        <v>0</v>
      </c>
      <c r="PA97" s="13" t="n">
        <f aca="false">[1]505排序!H95</f>
        <v>0</v>
      </c>
      <c r="PB97" s="13" t="n">
        <f aca="false">[1]505排序!I95</f>
        <v>0</v>
      </c>
      <c r="PC97" s="13" t="n">
        <f aca="false">[1]505排序!J95</f>
        <v>0</v>
      </c>
      <c r="PD97" s="13" t="n">
        <f aca="false">[1]505排序!K95</f>
        <v>0</v>
      </c>
      <c r="PE97" s="13" t="n">
        <f aca="false">[1]505排序!L95</f>
        <v>0</v>
      </c>
      <c r="PF97" s="13" t="n">
        <f aca="false">[1]505排序!M95</f>
        <v>0</v>
      </c>
      <c r="PG97" s="13" t="n">
        <f aca="false">[1]505排序!C195</f>
        <v>0</v>
      </c>
      <c r="PH97" s="13" t="n">
        <f aca="false">[1]505排序!D195</f>
        <v>0</v>
      </c>
      <c r="PI97" s="13" t="n">
        <f aca="false">[1]505排序!E195</f>
        <v>0</v>
      </c>
      <c r="PJ97" s="13" t="n">
        <f aca="false">[1]505排序!F195</f>
        <v>0</v>
      </c>
      <c r="PK97" s="13" t="n">
        <f aca="false">[1]505排序!G195</f>
        <v>0</v>
      </c>
      <c r="PL97" s="13" t="n">
        <f aca="false">[1]505排序!H195</f>
        <v>0</v>
      </c>
      <c r="PM97" s="13" t="n">
        <f aca="false">[1]505排序!I195</f>
        <v>0</v>
      </c>
      <c r="PN97" s="13" t="n">
        <f aca="false">[1]505排序!J195</f>
        <v>0</v>
      </c>
      <c r="PO97" s="13" t="n">
        <f aca="false">[1]505排序!K195</f>
        <v>0</v>
      </c>
      <c r="PP97" s="13" t="n">
        <f aca="false">[1]505排序!L195</f>
        <v>0</v>
      </c>
      <c r="PQ97" s="13" t="n">
        <f aca="false">[1]505排序!M195</f>
        <v>0</v>
      </c>
      <c r="PR97" s="2" t="n">
        <f aca="false">[1]505排序!C188</f>
        <v>0</v>
      </c>
      <c r="PS97" s="2" t="n">
        <f aca="false">[1]505排序!D188</f>
        <v>0</v>
      </c>
      <c r="PT97" s="2" t="n">
        <f aca="false">[1]505排序!E188</f>
        <v>0</v>
      </c>
      <c r="PU97" s="2" t="n">
        <f aca="false">[1]505排序!F188</f>
        <v>0</v>
      </c>
      <c r="PV97" s="2" t="n">
        <f aca="false">[1]505排序!G188</f>
        <v>0</v>
      </c>
      <c r="PW97" s="2" t="n">
        <f aca="false">[1]505排序!H188</f>
        <v>0</v>
      </c>
      <c r="PX97" s="2" t="n">
        <f aca="false">[1]505排序!I188</f>
        <v>0</v>
      </c>
      <c r="PY97" s="2" t="n">
        <f aca="false">[1]505排序!J188</f>
        <v>0</v>
      </c>
      <c r="PZ97" s="2" t="n">
        <f aca="false">[1]505排序!K188</f>
        <v>0</v>
      </c>
      <c r="QA97" s="2" t="n">
        <f aca="false">[1]505排序!L188</f>
        <v>0</v>
      </c>
      <c r="QB97" s="2" t="n">
        <f aca="false">[1]505排序!M188</f>
        <v>0</v>
      </c>
      <c r="QC97" s="2" t="n">
        <f aca="false">[1]505排序!C103</f>
        <v>0</v>
      </c>
      <c r="QD97" s="2" t="n">
        <f aca="false">[1]505排序!D103</f>
        <v>0</v>
      </c>
      <c r="QE97" s="2" t="n">
        <f aca="false">[1]505排序!E103</f>
        <v>0</v>
      </c>
      <c r="QF97" s="2" t="n">
        <f aca="false">[1]505排序!F103</f>
        <v>0</v>
      </c>
      <c r="QG97" s="2" t="n">
        <f aca="false">[1]505排序!G103</f>
        <v>0</v>
      </c>
      <c r="QH97" s="2" t="n">
        <f aca="false">[1]505排序!H103</f>
        <v>0</v>
      </c>
      <c r="QI97" s="2" t="n">
        <f aca="false">[1]505排序!I103</f>
        <v>0</v>
      </c>
      <c r="QJ97" s="2" t="n">
        <f aca="false">[1]505排序!J103</f>
        <v>0</v>
      </c>
      <c r="QK97" s="2" t="n">
        <f aca="false">[1]505排序!K103</f>
        <v>0</v>
      </c>
      <c r="QL97" s="2" t="n">
        <f aca="false">[1]505排序!L103</f>
        <v>0</v>
      </c>
      <c r="QM97" s="2" t="n">
        <f aca="false">[1]505排序!M103</f>
        <v>0</v>
      </c>
      <c r="QN97" s="2" t="n">
        <f aca="false">[1]505排序!C110</f>
        <v>0</v>
      </c>
      <c r="QO97" s="2" t="n">
        <f aca="false">[1]505排序!D110</f>
        <v>0</v>
      </c>
      <c r="QP97" s="2" t="n">
        <f aca="false">[1]505排序!E110</f>
        <v>0</v>
      </c>
      <c r="QQ97" s="2" t="n">
        <f aca="false">[1]505排序!F110</f>
        <v>0</v>
      </c>
      <c r="QR97" s="2" t="n">
        <f aca="false">[1]505排序!G110</f>
        <v>0</v>
      </c>
      <c r="QS97" s="2" t="n">
        <f aca="false">[1]505排序!H110</f>
        <v>0</v>
      </c>
      <c r="QT97" s="2" t="n">
        <f aca="false">[1]505排序!I110</f>
        <v>0</v>
      </c>
      <c r="QU97" s="2" t="n">
        <f aca="false">[1]505排序!J110</f>
        <v>0</v>
      </c>
      <c r="QV97" s="2" t="n">
        <f aca="false">[1]505排序!K110</f>
        <v>0</v>
      </c>
      <c r="QW97" s="2" t="n">
        <f aca="false">[1]505排序!L110</f>
        <v>0</v>
      </c>
      <c r="QX97" s="2" t="n">
        <f aca="false">[1]505排序!M110</f>
        <v>0</v>
      </c>
      <c r="QY97" s="2" t="n">
        <f aca="false">[1]505排序!C98</f>
        <v>0</v>
      </c>
      <c r="QZ97" s="2" t="n">
        <f aca="false">[1]505排序!D98</f>
        <v>0</v>
      </c>
      <c r="RA97" s="2" t="n">
        <f aca="false">[1]505排序!E98</f>
        <v>0</v>
      </c>
      <c r="RB97" s="2" t="n">
        <f aca="false">[1]505排序!F98</f>
        <v>0</v>
      </c>
      <c r="RC97" s="2" t="n">
        <f aca="false">[1]505排序!G98</f>
        <v>0</v>
      </c>
      <c r="RD97" s="2" t="n">
        <f aca="false">[1]505排序!H98</f>
        <v>0</v>
      </c>
      <c r="RE97" s="2" t="n">
        <f aca="false">[1]505排序!I98</f>
        <v>0</v>
      </c>
      <c r="RF97" s="2" t="n">
        <f aca="false">[1]505排序!J98</f>
        <v>0</v>
      </c>
      <c r="RG97" s="2" t="n">
        <f aca="false">[1]505排序!K98</f>
        <v>0</v>
      </c>
      <c r="RH97" s="2" t="n">
        <f aca="false">[1]505排序!L98</f>
        <v>0</v>
      </c>
      <c r="RI97" s="2" t="n">
        <f aca="false">[1]505排序!M98</f>
        <v>0</v>
      </c>
      <c r="RJ97" s="2" t="n">
        <f aca="false">[1]505排序!C148</f>
        <v>0</v>
      </c>
      <c r="RK97" s="2" t="n">
        <f aca="false">[1]505排序!D148</f>
        <v>0</v>
      </c>
      <c r="RL97" s="2" t="n">
        <f aca="false">[1]505排序!E148</f>
        <v>0</v>
      </c>
      <c r="RM97" s="2" t="n">
        <f aca="false">[1]505排序!F148</f>
        <v>0</v>
      </c>
      <c r="RN97" s="2" t="n">
        <f aca="false">[1]505排序!G148</f>
        <v>0</v>
      </c>
      <c r="RO97" s="2" t="n">
        <f aca="false">[1]505排序!H148</f>
        <v>0</v>
      </c>
      <c r="RP97" s="2" t="n">
        <f aca="false">[1]505排序!I148</f>
        <v>0</v>
      </c>
      <c r="RQ97" s="2" t="n">
        <f aca="false">[1]505排序!J148</f>
        <v>0</v>
      </c>
      <c r="RR97" s="2" t="n">
        <f aca="false">[1]505排序!K148</f>
        <v>0</v>
      </c>
      <c r="RS97" s="2" t="n">
        <f aca="false">[1]505排序!L148</f>
        <v>0</v>
      </c>
      <c r="RT97" s="2" t="n">
        <f aca="false">[1]505排序!M148</f>
        <v>0</v>
      </c>
      <c r="RU97" s="2" t="n">
        <f aca="false">[1]505排序!C208</f>
        <v>0</v>
      </c>
      <c r="RV97" s="2" t="n">
        <f aca="false">[1]505排序!D208</f>
        <v>0</v>
      </c>
      <c r="RW97" s="2" t="n">
        <f aca="false">[1]505排序!E208</f>
        <v>0</v>
      </c>
      <c r="RX97" s="2" t="n">
        <f aca="false">[1]505排序!F208</f>
        <v>0</v>
      </c>
      <c r="RY97" s="2" t="n">
        <f aca="false">[1]505排序!G208</f>
        <v>0</v>
      </c>
      <c r="RZ97" s="2" t="n">
        <f aca="false">[1]505排序!H208</f>
        <v>0</v>
      </c>
      <c r="SA97" s="2" t="n">
        <f aca="false">[1]505排序!I208</f>
        <v>0</v>
      </c>
      <c r="SB97" s="2" t="n">
        <f aca="false">[1]505排序!J208</f>
        <v>0</v>
      </c>
      <c r="SC97" s="2" t="n">
        <f aca="false">[1]505排序!K208</f>
        <v>0</v>
      </c>
      <c r="SD97" s="2" t="n">
        <f aca="false">[1]505排序!L208</f>
        <v>0</v>
      </c>
      <c r="SE97" s="2" t="n">
        <f aca="false">[1]505排序!M208</f>
        <v>0</v>
      </c>
      <c r="SF97" s="2" t="n">
        <f aca="false">[1]505排序!C146</f>
        <v>0</v>
      </c>
      <c r="SG97" s="2" t="n">
        <f aca="false">[1]505排序!D146</f>
        <v>0</v>
      </c>
      <c r="SH97" s="2" t="n">
        <f aca="false">[1]505排序!E146</f>
        <v>0</v>
      </c>
      <c r="SI97" s="2" t="n">
        <f aca="false">[1]505排序!F146</f>
        <v>0</v>
      </c>
      <c r="SJ97" s="2" t="n">
        <f aca="false">[1]505排序!G146</f>
        <v>0</v>
      </c>
      <c r="SK97" s="2" t="n">
        <f aca="false">[1]505排序!H146</f>
        <v>0</v>
      </c>
      <c r="SL97" s="2" t="n">
        <f aca="false">[1]505排序!I146</f>
        <v>0</v>
      </c>
      <c r="SM97" s="2" t="n">
        <f aca="false">[1]505排序!J146</f>
        <v>0</v>
      </c>
      <c r="SN97" s="2" t="n">
        <f aca="false">[1]505排序!K146</f>
        <v>0</v>
      </c>
      <c r="SO97" s="2" t="n">
        <f aca="false">[1]505排序!L146</f>
        <v>0</v>
      </c>
      <c r="SP97" s="2" t="n">
        <f aca="false">[1]505排序!M146</f>
        <v>0</v>
      </c>
      <c r="SQ97" s="2" t="n">
        <f aca="false">[1]505排序!C197</f>
        <v>0</v>
      </c>
      <c r="SR97" s="2" t="n">
        <f aca="false">[1]505排序!D197</f>
        <v>0</v>
      </c>
      <c r="SS97" s="2" t="n">
        <f aca="false">[1]505排序!E197</f>
        <v>0</v>
      </c>
      <c r="ST97" s="2" t="n">
        <f aca="false">[1]505排序!F197</f>
        <v>0</v>
      </c>
      <c r="SU97" s="2" t="n">
        <f aca="false">[1]505排序!G197</f>
        <v>0</v>
      </c>
      <c r="SV97" s="2" t="n">
        <f aca="false">[1]505排序!H197</f>
        <v>0</v>
      </c>
      <c r="SW97" s="2" t="n">
        <f aca="false">[1]505排序!I197</f>
        <v>0</v>
      </c>
      <c r="SX97" s="2" t="n">
        <f aca="false">[1]505排序!J197</f>
        <v>0</v>
      </c>
      <c r="SY97" s="2" t="n">
        <f aca="false">[1]505排序!K197</f>
        <v>0</v>
      </c>
      <c r="SZ97" s="2" t="n">
        <f aca="false">[1]505排序!L197</f>
        <v>0</v>
      </c>
      <c r="TA97" s="2" t="n">
        <f aca="false">[1]505排序!M197</f>
        <v>0</v>
      </c>
      <c r="TB97" s="2" t="n">
        <f aca="false">[1]505排序!C106</f>
        <v>0</v>
      </c>
      <c r="TC97" s="2" t="n">
        <f aca="false">[1]505排序!D106</f>
        <v>0</v>
      </c>
      <c r="TD97" s="2" t="n">
        <f aca="false">[1]505排序!E106</f>
        <v>0</v>
      </c>
      <c r="TE97" s="2" t="n">
        <f aca="false">[1]505排序!F106</f>
        <v>0</v>
      </c>
      <c r="TF97" s="2" t="n">
        <f aca="false">[1]505排序!G106</f>
        <v>0</v>
      </c>
      <c r="TG97" s="2" t="n">
        <f aca="false">[1]505排序!H106</f>
        <v>0</v>
      </c>
      <c r="TH97" s="2" t="n">
        <f aca="false">[1]505排序!I106</f>
        <v>0</v>
      </c>
      <c r="TI97" s="2" t="n">
        <f aca="false">[1]505排序!J106</f>
        <v>0</v>
      </c>
      <c r="TJ97" s="2" t="n">
        <f aca="false">[1]505排序!K106</f>
        <v>0</v>
      </c>
      <c r="TK97" s="2" t="n">
        <f aca="false">[1]505排序!L106</f>
        <v>0</v>
      </c>
      <c r="TL97" s="2" t="n">
        <f aca="false">[1]505排序!M106</f>
        <v>0</v>
      </c>
      <c r="TM97" s="2" t="n">
        <f aca="false">[1]505排序!C80</f>
        <v>0</v>
      </c>
      <c r="TN97" s="2" t="n">
        <f aca="false">[1]505排序!D80</f>
        <v>0</v>
      </c>
      <c r="TO97" s="2" t="n">
        <f aca="false">[1]505排序!E80</f>
        <v>0</v>
      </c>
      <c r="TP97" s="2" t="n">
        <f aca="false">[1]505排序!F80</f>
        <v>0</v>
      </c>
      <c r="TQ97" s="2" t="n">
        <f aca="false">[1]505排序!G80</f>
        <v>0</v>
      </c>
      <c r="TR97" s="2" t="n">
        <f aca="false">[1]505排序!H80</f>
        <v>0</v>
      </c>
      <c r="TS97" s="2" t="n">
        <f aca="false">[1]505排序!I80</f>
        <v>0</v>
      </c>
      <c r="TT97" s="2" t="n">
        <f aca="false">[1]505排序!J80</f>
        <v>0</v>
      </c>
      <c r="TU97" s="2" t="n">
        <f aca="false">[1]505排序!K80</f>
        <v>0</v>
      </c>
      <c r="TV97" s="2" t="n">
        <f aca="false">[1]505排序!L80</f>
        <v>0</v>
      </c>
      <c r="TW97" s="2" t="n">
        <f aca="false">[1]505排序!M80</f>
        <v>0</v>
      </c>
      <c r="TX97" s="2" t="n">
        <f aca="false">[1]505排序!C51</f>
        <v>0</v>
      </c>
      <c r="TY97" s="2" t="n">
        <f aca="false">[1]505排序!D51</f>
        <v>0</v>
      </c>
      <c r="TZ97" s="2" t="n">
        <f aca="false">[1]505排序!E51</f>
        <v>0</v>
      </c>
      <c r="UA97" s="2" t="n">
        <f aca="false">[1]505排序!F51</f>
        <v>0</v>
      </c>
      <c r="UB97" s="2" t="n">
        <f aca="false">[1]505排序!G51</f>
        <v>0</v>
      </c>
      <c r="UC97" s="2" t="n">
        <f aca="false">[1]505排序!H51</f>
        <v>0</v>
      </c>
      <c r="UD97" s="2" t="n">
        <f aca="false">[1]505排序!I51</f>
        <v>0</v>
      </c>
      <c r="UE97" s="2" t="n">
        <f aca="false">[1]505排序!J51</f>
        <v>0</v>
      </c>
      <c r="UF97" s="2" t="n">
        <f aca="false">[1]505排序!K51</f>
        <v>0</v>
      </c>
      <c r="UG97" s="2" t="n">
        <f aca="false">[1]505排序!L51</f>
        <v>0</v>
      </c>
      <c r="UH97" s="2" t="n">
        <f aca="false">[1]505排序!M51</f>
        <v>0</v>
      </c>
      <c r="UT97" s="2" t="n">
        <f aca="false">[1]505排序!C17</f>
        <v>0</v>
      </c>
      <c r="UU97" s="2" t="n">
        <f aca="false">[1]505排序!D17</f>
        <v>0</v>
      </c>
      <c r="UV97" s="2" t="n">
        <f aca="false">[1]505排序!E17</f>
        <v>0</v>
      </c>
      <c r="UW97" s="2" t="n">
        <f aca="false">[1]505排序!F17</f>
        <v>0</v>
      </c>
      <c r="UX97" s="2" t="n">
        <f aca="false">[1]505排序!G17</f>
        <v>0</v>
      </c>
      <c r="UY97" s="2" t="n">
        <f aca="false">[1]505排序!H17</f>
        <v>0</v>
      </c>
      <c r="UZ97" s="2" t="n">
        <f aca="false">[1]505排序!I17</f>
        <v>0</v>
      </c>
      <c r="VA97" s="2" t="n">
        <f aca="false">[1]505排序!J17</f>
        <v>0</v>
      </c>
      <c r="VB97" s="2" t="n">
        <f aca="false">[1]505排序!K17</f>
        <v>0</v>
      </c>
      <c r="VC97" s="2" t="n">
        <f aca="false">[1]505排序!L17</f>
        <v>0</v>
      </c>
      <c r="VD97" s="2" t="n">
        <f aca="false">[1]505排序!M17</f>
        <v>0</v>
      </c>
      <c r="VE97" s="2" t="n">
        <f aca="false">[1]505排序!C2</f>
        <v>0</v>
      </c>
      <c r="VF97" s="2" t="n">
        <f aca="false">[1]505排序!D2</f>
        <v>0</v>
      </c>
      <c r="VG97" s="2" t="n">
        <f aca="false">[1]505排序!E2</f>
        <v>0</v>
      </c>
      <c r="VH97" s="2" t="n">
        <f aca="false">[1]505排序!F2</f>
        <v>0</v>
      </c>
      <c r="VI97" s="2" t="n">
        <f aca="false">[1]505排序!G2</f>
        <v>0</v>
      </c>
      <c r="VJ97" s="2" t="n">
        <f aca="false">[1]505排序!H2</f>
        <v>0</v>
      </c>
      <c r="VK97" s="2" t="n">
        <f aca="false">[1]505排序!I2</f>
        <v>0</v>
      </c>
      <c r="VL97" s="2" t="n">
        <f aca="false">[1]505排序!J2</f>
        <v>0</v>
      </c>
      <c r="VM97" s="2" t="n">
        <f aca="false">[1]505排序!K2</f>
        <v>0</v>
      </c>
      <c r="VN97" s="2" t="n">
        <f aca="false">[1]505排序!L2</f>
        <v>0</v>
      </c>
      <c r="VO97" s="2" t="n">
        <f aca="false">[1]505排序!M2</f>
        <v>0</v>
      </c>
      <c r="VP97" s="2" t="n">
        <f aca="false">[1]505排序!C181</f>
        <v>0</v>
      </c>
      <c r="VQ97" s="2" t="n">
        <f aca="false">[1]505排序!D181</f>
        <v>0</v>
      </c>
      <c r="VR97" s="2" t="n">
        <f aca="false">[1]505排序!E181</f>
        <v>0</v>
      </c>
      <c r="VS97" s="2" t="n">
        <f aca="false">[1]505排序!F181</f>
        <v>0</v>
      </c>
      <c r="VT97" s="2" t="n">
        <f aca="false">[1]505排序!G181</f>
        <v>0</v>
      </c>
      <c r="VU97" s="2" t="n">
        <f aca="false">[1]505排序!H181</f>
        <v>0</v>
      </c>
      <c r="VV97" s="2" t="n">
        <f aca="false">[1]505排序!I181</f>
        <v>0</v>
      </c>
      <c r="VW97" s="2" t="n">
        <f aca="false">[1]505排序!J181</f>
        <v>0</v>
      </c>
      <c r="VX97" s="2" t="n">
        <f aca="false">[1]505排序!K181</f>
        <v>0</v>
      </c>
      <c r="VY97" s="2" t="n">
        <f aca="false">[1]505排序!L181</f>
        <v>0</v>
      </c>
      <c r="VZ97" s="2" t="n">
        <f aca="false">[1]505排序!M181</f>
        <v>0</v>
      </c>
      <c r="WA97" s="2" t="n">
        <f aca="false">[1]505排序!C119</f>
        <v>0</v>
      </c>
      <c r="WB97" s="2" t="n">
        <f aca="false">[1]505排序!D119</f>
        <v>0</v>
      </c>
      <c r="WC97" s="2" t="n">
        <f aca="false">[1]505排序!E119</f>
        <v>0</v>
      </c>
      <c r="WD97" s="2" t="n">
        <f aca="false">[1]505排序!F119</f>
        <v>0</v>
      </c>
      <c r="WE97" s="2" t="n">
        <f aca="false">[1]505排序!G119</f>
        <v>0</v>
      </c>
      <c r="WF97" s="2" t="n">
        <f aca="false">[1]505排序!H119</f>
        <v>0</v>
      </c>
      <c r="WG97" s="2" t="n">
        <f aca="false">[1]505排序!I119</f>
        <v>0</v>
      </c>
      <c r="WH97" s="2" t="n">
        <f aca="false">[1]505排序!J119</f>
        <v>0</v>
      </c>
      <c r="WI97" s="2" t="n">
        <f aca="false">[1]505排序!K119</f>
        <v>0</v>
      </c>
      <c r="WJ97" s="2" t="n">
        <f aca="false">[1]505排序!L119</f>
        <v>0</v>
      </c>
      <c r="WK97" s="2" t="n">
        <f aca="false">[1]505排序!M119</f>
        <v>0</v>
      </c>
      <c r="WL97" s="2" t="n">
        <f aca="false">[1]505排序!C137</f>
        <v>0</v>
      </c>
      <c r="WM97" s="2" t="n">
        <f aca="false">[1]505排序!D137</f>
        <v>0</v>
      </c>
      <c r="WN97" s="2" t="n">
        <f aca="false">[1]505排序!E137</f>
        <v>0</v>
      </c>
      <c r="WO97" s="2" t="n">
        <f aca="false">[1]505排序!F137</f>
        <v>0</v>
      </c>
      <c r="WP97" s="2" t="n">
        <f aca="false">[1]505排序!G137</f>
        <v>0</v>
      </c>
      <c r="WQ97" s="2" t="n">
        <f aca="false">[1]505排序!H137</f>
        <v>0</v>
      </c>
      <c r="WR97" s="2" t="n">
        <f aca="false">[1]505排序!I137</f>
        <v>0</v>
      </c>
      <c r="WS97" s="2" t="n">
        <f aca="false">[1]505排序!J137</f>
        <v>0</v>
      </c>
      <c r="WT97" s="2" t="n">
        <f aca="false">[1]505排序!K137</f>
        <v>0</v>
      </c>
      <c r="WU97" s="2" t="n">
        <f aca="false">[1]505排序!L137</f>
        <v>0</v>
      </c>
      <c r="WV97" s="2" t="n">
        <f aca="false">[1]505排序!M137</f>
        <v>0</v>
      </c>
      <c r="WW97" s="2" t="n">
        <f aca="false">[1]505排序!C24</f>
        <v>0</v>
      </c>
      <c r="WX97" s="2" t="n">
        <f aca="false">[1]505排序!D24</f>
        <v>0</v>
      </c>
      <c r="WY97" s="2" t="n">
        <f aca="false">[1]505排序!E24</f>
        <v>0</v>
      </c>
      <c r="WZ97" s="2" t="n">
        <f aca="false">[1]505排序!F24</f>
        <v>0</v>
      </c>
      <c r="XA97" s="2" t="n">
        <f aca="false">[1]505排序!G24</f>
        <v>0</v>
      </c>
      <c r="XB97" s="2" t="n">
        <f aca="false">[1]505排序!H24</f>
        <v>0</v>
      </c>
      <c r="XC97" s="2" t="n">
        <f aca="false">[1]505排序!I24</f>
        <v>0</v>
      </c>
      <c r="XD97" s="2" t="n">
        <f aca="false">[1]505排序!J24</f>
        <v>0</v>
      </c>
      <c r="XE97" s="2" t="n">
        <f aca="false">[1]505排序!K24</f>
        <v>0</v>
      </c>
      <c r="XF97" s="2" t="n">
        <f aca="false">[1]505排序!L24</f>
        <v>0</v>
      </c>
      <c r="XG97" s="2" t="n">
        <f aca="false">[1]505排序!M24</f>
        <v>0</v>
      </c>
      <c r="XH97" s="2" t="n">
        <f aca="false">[1]505排序!C104</f>
        <v>0</v>
      </c>
      <c r="XI97" s="2" t="n">
        <f aca="false">[1]505排序!D104</f>
        <v>0</v>
      </c>
      <c r="XJ97" s="2" t="n">
        <f aca="false">[1]505排序!E104</f>
        <v>0</v>
      </c>
      <c r="XK97" s="2" t="n">
        <f aca="false">[1]505排序!F104</f>
        <v>0</v>
      </c>
      <c r="XL97" s="2" t="n">
        <f aca="false">[1]505排序!G104</f>
        <v>0</v>
      </c>
      <c r="XM97" s="2" t="n">
        <f aca="false">[1]505排序!H104</f>
        <v>0</v>
      </c>
      <c r="XN97" s="2" t="n">
        <f aca="false">[1]505排序!I104</f>
        <v>0</v>
      </c>
      <c r="XO97" s="2" t="n">
        <f aca="false">[1]505排序!J104</f>
        <v>0</v>
      </c>
      <c r="XP97" s="2" t="n">
        <f aca="false">[1]505排序!K104</f>
        <v>0</v>
      </c>
      <c r="XQ97" s="2" t="n">
        <f aca="false">[1]505排序!L104</f>
        <v>0</v>
      </c>
      <c r="XR97" s="2" t="n">
        <f aca="false">[1]505排序!M104</f>
        <v>0</v>
      </c>
      <c r="XS97" s="2" t="n">
        <f aca="false">[1]505排序!C203</f>
        <v>0</v>
      </c>
      <c r="XT97" s="2" t="n">
        <f aca="false">[1]505排序!D203</f>
        <v>0</v>
      </c>
      <c r="XU97" s="2" t="n">
        <f aca="false">[1]505排序!E203</f>
        <v>0</v>
      </c>
      <c r="XV97" s="2" t="n">
        <f aca="false">[1]505排序!F203</f>
        <v>0</v>
      </c>
      <c r="XW97" s="2" t="n">
        <f aca="false">[1]505排序!G203</f>
        <v>0</v>
      </c>
      <c r="XX97" s="2" t="n">
        <f aca="false">[1]505排序!H203</f>
        <v>0</v>
      </c>
      <c r="XY97" s="2" t="n">
        <f aca="false">[1]505排序!I203</f>
        <v>0</v>
      </c>
      <c r="XZ97" s="2" t="n">
        <f aca="false">[1]505排序!J203</f>
        <v>0</v>
      </c>
      <c r="YA97" s="2" t="n">
        <f aca="false">[1]505排序!K203</f>
        <v>0</v>
      </c>
      <c r="YB97" s="2" t="n">
        <f aca="false">[1]505排序!L203</f>
        <v>0</v>
      </c>
      <c r="YC97" s="2" t="n">
        <f aca="false">[1]505排序!M203</f>
        <v>0</v>
      </c>
      <c r="YZ97" s="2" t="n">
        <f aca="false">[1]505排序!C107</f>
        <v>0</v>
      </c>
      <c r="ZA97" s="2" t="n">
        <f aca="false">[1]505排序!D107</f>
        <v>0</v>
      </c>
      <c r="ZB97" s="2" t="n">
        <f aca="false">[1]505排序!E107</f>
        <v>0</v>
      </c>
      <c r="ZC97" s="2" t="n">
        <f aca="false">[1]505排序!F107</f>
        <v>0</v>
      </c>
      <c r="ZD97" s="2" t="n">
        <f aca="false">[1]505排序!G107</f>
        <v>0</v>
      </c>
      <c r="ZE97" s="2" t="n">
        <f aca="false">[1]505排序!H107</f>
        <v>0</v>
      </c>
      <c r="ZF97" s="2" t="n">
        <f aca="false">[1]505排序!I107</f>
        <v>0</v>
      </c>
      <c r="ZG97" s="2" t="n">
        <f aca="false">[1]505排序!J107</f>
        <v>0</v>
      </c>
      <c r="ZH97" s="2" t="n">
        <f aca="false">[1]505排序!K107</f>
        <v>0</v>
      </c>
      <c r="ZI97" s="2" t="n">
        <f aca="false">[1]505排序!L107</f>
        <v>0</v>
      </c>
      <c r="ZJ97" s="2" t="n">
        <f aca="false">[1]505排序!M107</f>
        <v>0</v>
      </c>
      <c r="ZK97" s="2" t="n">
        <f aca="false">[1]505排序!C200</f>
        <v>0</v>
      </c>
      <c r="ZL97" s="2" t="n">
        <f aca="false">[1]505排序!D200</f>
        <v>0</v>
      </c>
      <c r="ZM97" s="2" t="n">
        <f aca="false">[1]505排序!E200</f>
        <v>0</v>
      </c>
      <c r="ZN97" s="2" t="n">
        <f aca="false">[1]505排序!F200</f>
        <v>0</v>
      </c>
      <c r="ZO97" s="2" t="n">
        <f aca="false">[1]505排序!G200</f>
        <v>0</v>
      </c>
      <c r="ZP97" s="2" t="n">
        <f aca="false">[1]505排序!H200</f>
        <v>0</v>
      </c>
      <c r="ZQ97" s="2" t="n">
        <f aca="false">[1]505排序!I200</f>
        <v>0</v>
      </c>
      <c r="ZR97" s="2" t="n">
        <f aca="false">[1]505排序!J200</f>
        <v>0</v>
      </c>
      <c r="ZS97" s="2" t="n">
        <f aca="false">[1]505排序!K200</f>
        <v>0</v>
      </c>
      <c r="ZT97" s="2" t="n">
        <f aca="false">[1]505排序!L200</f>
        <v>0</v>
      </c>
      <c r="ZU97" s="2" t="n">
        <f aca="false">[1]505排序!M200</f>
        <v>0</v>
      </c>
      <c r="ZV97" s="2" t="n">
        <f aca="false">[1]505排序!C19</f>
        <v>0</v>
      </c>
      <c r="ZW97" s="2" t="n">
        <f aca="false">[1]505排序!D19</f>
        <v>0</v>
      </c>
      <c r="ZX97" s="2" t="n">
        <f aca="false">[1]505排序!E19</f>
        <v>0</v>
      </c>
      <c r="ZY97" s="2" t="n">
        <f aca="false">[1]505排序!F19</f>
        <v>0</v>
      </c>
      <c r="ZZ97" s="2" t="n">
        <f aca="false">[1]505排序!G19</f>
        <v>0</v>
      </c>
      <c r="AAA97" s="2" t="n">
        <f aca="false">[1]505排序!H19</f>
        <v>0</v>
      </c>
      <c r="AAB97" s="2" t="n">
        <f aca="false">[1]505排序!I19</f>
        <v>0</v>
      </c>
      <c r="AAC97" s="2" t="n">
        <f aca="false">[1]505排序!J19</f>
        <v>0</v>
      </c>
      <c r="AAD97" s="2" t="n">
        <f aca="false">[1]505排序!K19</f>
        <v>0</v>
      </c>
      <c r="AAE97" s="2" t="n">
        <f aca="false">[1]505排序!L19</f>
        <v>0</v>
      </c>
      <c r="AAF97" s="2" t="n">
        <f aca="false">[1]505排序!M19</f>
        <v>0</v>
      </c>
      <c r="AAG97" s="2" t="n">
        <f aca="false">[1]505排序!C76</f>
        <v>0</v>
      </c>
      <c r="AAH97" s="2" t="n">
        <f aca="false">[1]505排序!D76</f>
        <v>0</v>
      </c>
      <c r="AAI97" s="2" t="n">
        <f aca="false">[1]505排序!E76</f>
        <v>0</v>
      </c>
      <c r="AAJ97" s="2" t="n">
        <f aca="false">[1]505排序!F76</f>
        <v>0</v>
      </c>
      <c r="AAK97" s="2" t="n">
        <f aca="false">[1]505排序!G76</f>
        <v>0</v>
      </c>
      <c r="AAL97" s="2" t="n">
        <f aca="false">[1]505排序!H76</f>
        <v>0</v>
      </c>
      <c r="AAM97" s="2" t="n">
        <f aca="false">[1]505排序!I76</f>
        <v>0</v>
      </c>
      <c r="AAN97" s="2" t="n">
        <f aca="false">[1]505排序!J76</f>
        <v>0</v>
      </c>
      <c r="AAO97" s="2" t="n">
        <f aca="false">[1]505排序!K76</f>
        <v>0</v>
      </c>
      <c r="AAP97" s="2" t="n">
        <f aca="false">[1]505排序!L76</f>
        <v>0</v>
      </c>
      <c r="AAQ97" s="2" t="n">
        <f aca="false">[1]505排序!M76</f>
        <v>0</v>
      </c>
      <c r="AAR97" s="2" t="n">
        <f aca="false">[1]505排序!C14</f>
        <v>0</v>
      </c>
      <c r="AAS97" s="2" t="n">
        <f aca="false">[1]505排序!D14</f>
        <v>0</v>
      </c>
      <c r="AAT97" s="2" t="n">
        <f aca="false">[1]505排序!E14</f>
        <v>0</v>
      </c>
      <c r="AAU97" s="2" t="n">
        <f aca="false">[1]505排序!F14</f>
        <v>0</v>
      </c>
      <c r="AAV97" s="2" t="n">
        <f aca="false">[1]505排序!G14</f>
        <v>0</v>
      </c>
      <c r="AAW97" s="2" t="n">
        <f aca="false">[1]505排序!H14</f>
        <v>0</v>
      </c>
      <c r="AAX97" s="2" t="n">
        <f aca="false">[1]505排序!I14</f>
        <v>0</v>
      </c>
      <c r="AAY97" s="2" t="n">
        <f aca="false">[1]505排序!J14</f>
        <v>0</v>
      </c>
      <c r="AAZ97" s="2" t="n">
        <f aca="false">[1]505排序!K14</f>
        <v>0</v>
      </c>
      <c r="ABA97" s="2" t="n">
        <f aca="false">[1]505排序!L14</f>
        <v>0</v>
      </c>
      <c r="ABB97" s="2" t="n">
        <f aca="false">[1]505排序!M14</f>
        <v>0</v>
      </c>
      <c r="ABC97" s="2" t="n">
        <f aca="false">[1]505排序!C10</f>
        <v>0</v>
      </c>
      <c r="ABD97" s="2" t="n">
        <f aca="false">[1]505排序!D10</f>
        <v>0</v>
      </c>
      <c r="ABE97" s="2" t="n">
        <f aca="false">[1]505排序!E10</f>
        <v>0</v>
      </c>
      <c r="ABF97" s="2" t="n">
        <f aca="false">[1]505排序!F10</f>
        <v>0</v>
      </c>
      <c r="ABG97" s="2" t="n">
        <f aca="false">[1]505排序!G10</f>
        <v>0</v>
      </c>
      <c r="ABH97" s="2" t="n">
        <f aca="false">[1]505排序!H10</f>
        <v>0</v>
      </c>
      <c r="ABI97" s="2" t="n">
        <f aca="false">[1]505排序!I10</f>
        <v>0</v>
      </c>
      <c r="ABJ97" s="2" t="n">
        <f aca="false">[1]505排序!J10</f>
        <v>0</v>
      </c>
      <c r="ABK97" s="2" t="n">
        <f aca="false">[1]505排序!K10</f>
        <v>0</v>
      </c>
      <c r="ABL97" s="2" t="n">
        <f aca="false">[1]505排序!L10</f>
        <v>0</v>
      </c>
      <c r="ABM97" s="2" t="n">
        <f aca="false">[1]505排序!M10</f>
        <v>0</v>
      </c>
      <c r="ABN97" s="2" t="n">
        <f aca="false">[1]505排序!C127</f>
        <v>0</v>
      </c>
      <c r="ABO97" s="2" t="n">
        <f aca="false">[1]505排序!D127</f>
        <v>0</v>
      </c>
      <c r="ABP97" s="2" t="n">
        <f aca="false">[1]505排序!E127</f>
        <v>0</v>
      </c>
      <c r="ABQ97" s="2" t="n">
        <f aca="false">[1]505排序!F127</f>
        <v>0</v>
      </c>
      <c r="ABR97" s="2" t="n">
        <f aca="false">[1]505排序!G127</f>
        <v>0</v>
      </c>
      <c r="ABS97" s="2" t="n">
        <f aca="false">[1]505排序!H127</f>
        <v>0</v>
      </c>
      <c r="ABT97" s="2" t="n">
        <f aca="false">[1]505排序!I127</f>
        <v>0</v>
      </c>
      <c r="ABU97" s="2" t="n">
        <f aca="false">[1]505排序!J127</f>
        <v>0</v>
      </c>
      <c r="ABV97" s="2" t="n">
        <f aca="false">[1]505排序!K127</f>
        <v>0</v>
      </c>
      <c r="ABW97" s="2" t="n">
        <f aca="false">[1]505排序!L127</f>
        <v>0</v>
      </c>
      <c r="ABX97" s="2" t="n">
        <f aca="false">[1]505排序!M127</f>
        <v>0</v>
      </c>
      <c r="ABY97" s="2" t="n">
        <f aca="false">[1]505排序!C114</f>
        <v>0</v>
      </c>
      <c r="ABZ97" s="2" t="n">
        <f aca="false">[1]505排序!D114</f>
        <v>0</v>
      </c>
      <c r="ACA97" s="2" t="n">
        <f aca="false">[1]505排序!E114</f>
        <v>0</v>
      </c>
      <c r="ACB97" s="2" t="n">
        <f aca="false">[1]505排序!F114</f>
        <v>0</v>
      </c>
      <c r="ACC97" s="2" t="n">
        <f aca="false">[1]505排序!G114</f>
        <v>0</v>
      </c>
      <c r="ACD97" s="2" t="n">
        <f aca="false">[1]505排序!H114</f>
        <v>0</v>
      </c>
      <c r="ACE97" s="2" t="n">
        <f aca="false">[1]505排序!I114</f>
        <v>0</v>
      </c>
      <c r="ACF97" s="2" t="n">
        <f aca="false">[1]505排序!J114</f>
        <v>0</v>
      </c>
      <c r="ACG97" s="2" t="n">
        <f aca="false">[1]505排序!K114</f>
        <v>0</v>
      </c>
      <c r="ACH97" s="2" t="n">
        <f aca="false">[1]505排序!L114</f>
        <v>0</v>
      </c>
      <c r="ACI97" s="2" t="n">
        <f aca="false">[1]505排序!M114</f>
        <v>0</v>
      </c>
      <c r="ACJ97" s="2" t="n">
        <f aca="false">[1]505排序!C64</f>
        <v>0</v>
      </c>
      <c r="ACK97" s="2" t="n">
        <f aca="false">[1]505排序!D64</f>
        <v>0</v>
      </c>
      <c r="ACL97" s="2" t="n">
        <f aca="false">[1]505排序!E64</f>
        <v>0</v>
      </c>
      <c r="ACM97" s="2" t="n">
        <f aca="false">[1]505排序!F64</f>
        <v>0</v>
      </c>
      <c r="ACN97" s="2" t="n">
        <f aca="false">[1]505排序!G64</f>
        <v>0</v>
      </c>
      <c r="ACO97" s="2" t="n">
        <f aca="false">[1]505排序!H64</f>
        <v>0</v>
      </c>
      <c r="ACP97" s="2" t="n">
        <f aca="false">[1]505排序!I64</f>
        <v>0</v>
      </c>
      <c r="ACQ97" s="2" t="n">
        <f aca="false">[1]505排序!J64</f>
        <v>0</v>
      </c>
      <c r="ACR97" s="2" t="n">
        <f aca="false">[1]505排序!K64</f>
        <v>0</v>
      </c>
      <c r="ACS97" s="2" t="n">
        <f aca="false">[1]505排序!L64</f>
        <v>0</v>
      </c>
      <c r="ACT97" s="2" t="n">
        <f aca="false">[1]505排序!M64</f>
        <v>0</v>
      </c>
      <c r="ACU97" s="2" t="n">
        <f aca="false">[1]505排序!C109</f>
        <v>0</v>
      </c>
      <c r="ACV97" s="2" t="n">
        <f aca="false">[1]505排序!D109</f>
        <v>0</v>
      </c>
      <c r="ACW97" s="2" t="n">
        <f aca="false">[1]505排序!E109</f>
        <v>0</v>
      </c>
      <c r="ACX97" s="2" t="n">
        <f aca="false">[1]505排序!F109</f>
        <v>0</v>
      </c>
      <c r="ACY97" s="2" t="n">
        <f aca="false">[1]505排序!G109</f>
        <v>0</v>
      </c>
      <c r="ACZ97" s="2" t="n">
        <f aca="false">[1]505排序!H109</f>
        <v>0</v>
      </c>
      <c r="ADA97" s="2" t="n">
        <f aca="false">[1]505排序!I109</f>
        <v>0</v>
      </c>
      <c r="ADB97" s="2" t="n">
        <f aca="false">[1]505排序!J109</f>
        <v>0</v>
      </c>
      <c r="ADC97" s="2" t="n">
        <f aca="false">[1]505排序!K109</f>
        <v>0</v>
      </c>
      <c r="ADD97" s="2" t="n">
        <f aca="false">[1]505排序!L109</f>
        <v>0</v>
      </c>
      <c r="ADE97" s="2" t="n">
        <f aca="false">[1]505排序!M109</f>
        <v>0</v>
      </c>
      <c r="ADF97" s="2" t="n">
        <f aca="false">[1]505排序!C52</f>
        <v>0</v>
      </c>
      <c r="ADG97" s="2" t="n">
        <f aca="false">[1]505排序!D52</f>
        <v>0</v>
      </c>
      <c r="ADH97" s="2" t="n">
        <f aca="false">[1]505排序!E52</f>
        <v>0</v>
      </c>
      <c r="ADI97" s="2" t="n">
        <f aca="false">[1]505排序!F52</f>
        <v>0</v>
      </c>
      <c r="ADJ97" s="2" t="n">
        <f aca="false">[1]505排序!G52</f>
        <v>0</v>
      </c>
      <c r="ADK97" s="2" t="n">
        <f aca="false">[1]505排序!H52</f>
        <v>0</v>
      </c>
      <c r="ADL97" s="2" t="n">
        <f aca="false">[1]505排序!I52</f>
        <v>0</v>
      </c>
      <c r="ADM97" s="2" t="n">
        <f aca="false">[1]505排序!J52</f>
        <v>0</v>
      </c>
      <c r="ADN97" s="2" t="n">
        <f aca="false">[1]505排序!K52</f>
        <v>0</v>
      </c>
      <c r="ADO97" s="2" t="n">
        <f aca="false">[1]505排序!L52</f>
        <v>0</v>
      </c>
      <c r="ADP97" s="2" t="n">
        <f aca="false">[1]505排序!M52</f>
        <v>0</v>
      </c>
      <c r="ADQ97" s="2" t="n">
        <f aca="false">[1]505排序!C175</f>
        <v>0</v>
      </c>
      <c r="ADR97" s="2" t="n">
        <f aca="false">[1]505排序!D175</f>
        <v>0</v>
      </c>
      <c r="ADS97" s="2" t="n">
        <f aca="false">[1]505排序!E175</f>
        <v>0</v>
      </c>
      <c r="ADT97" s="2" t="n">
        <f aca="false">[1]505排序!F175</f>
        <v>0</v>
      </c>
      <c r="ADU97" s="2" t="n">
        <f aca="false">[1]505排序!G175</f>
        <v>0</v>
      </c>
      <c r="ADV97" s="2" t="n">
        <f aca="false">[1]505排序!H175</f>
        <v>0</v>
      </c>
      <c r="ADW97" s="2" t="n">
        <f aca="false">[1]505排序!I175</f>
        <v>0</v>
      </c>
      <c r="ADX97" s="2" t="n">
        <f aca="false">[1]505排序!J175</f>
        <v>0</v>
      </c>
      <c r="ADY97" s="2" t="n">
        <f aca="false">[1]505排序!K175</f>
        <v>0</v>
      </c>
      <c r="ADZ97" s="2" t="n">
        <f aca="false">[1]505排序!L175</f>
        <v>0</v>
      </c>
      <c r="AEA97" s="2" t="n">
        <f aca="false">[1]505排序!M175</f>
        <v>0</v>
      </c>
      <c r="AEB97" s="2" t="n">
        <f aca="false">[1]505排序!C90</f>
        <v>0</v>
      </c>
      <c r="AEC97" s="2" t="n">
        <f aca="false">[1]505排序!D90</f>
        <v>0</v>
      </c>
      <c r="AED97" s="2" t="n">
        <f aca="false">[1]505排序!E90</f>
        <v>0</v>
      </c>
      <c r="AEE97" s="2" t="n">
        <f aca="false">[1]505排序!F90</f>
        <v>0</v>
      </c>
      <c r="AEF97" s="2" t="n">
        <f aca="false">[1]505排序!G90</f>
        <v>0</v>
      </c>
      <c r="AEG97" s="2" t="n">
        <f aca="false">[1]505排序!H90</f>
        <v>0</v>
      </c>
      <c r="AEH97" s="2" t="n">
        <f aca="false">[1]505排序!I90</f>
        <v>0</v>
      </c>
      <c r="AEI97" s="2" t="n">
        <f aca="false">[1]505排序!J90</f>
        <v>0</v>
      </c>
      <c r="AEJ97" s="2" t="n">
        <f aca="false">[1]505排序!K90</f>
        <v>0</v>
      </c>
      <c r="AEK97" s="2" t="n">
        <f aca="false">[1]505排序!L90</f>
        <v>0</v>
      </c>
      <c r="AEL97" s="2" t="n">
        <f aca="false">[1]505排序!M90</f>
        <v>0</v>
      </c>
      <c r="AEM97" s="2" t="n">
        <f aca="false">[1]505排序!C176</f>
        <v>0</v>
      </c>
      <c r="AEN97" s="2" t="n">
        <f aca="false">[1]505排序!D176</f>
        <v>0</v>
      </c>
      <c r="AEO97" s="2" t="n">
        <f aca="false">[1]505排序!E176</f>
        <v>0</v>
      </c>
      <c r="AEP97" s="2" t="n">
        <f aca="false">[1]505排序!F176</f>
        <v>0</v>
      </c>
      <c r="AEQ97" s="2" t="n">
        <f aca="false">[1]505排序!G176</f>
        <v>0</v>
      </c>
      <c r="AER97" s="2" t="n">
        <f aca="false">[1]505排序!H176</f>
        <v>0</v>
      </c>
      <c r="AES97" s="2" t="n">
        <f aca="false">[1]505排序!I176</f>
        <v>0</v>
      </c>
      <c r="AET97" s="2" t="n">
        <f aca="false">[1]505排序!J176</f>
        <v>0</v>
      </c>
      <c r="AEU97" s="2" t="n">
        <f aca="false">[1]505排序!K176</f>
        <v>0</v>
      </c>
      <c r="AEV97" s="2" t="n">
        <f aca="false">[1]505排序!L176</f>
        <v>0</v>
      </c>
      <c r="AEW97" s="2" t="n">
        <f aca="false">[1]505排序!M176</f>
        <v>0</v>
      </c>
      <c r="AEX97" s="2" t="n">
        <f aca="false">[1]505排序!C48</f>
        <v>0</v>
      </c>
      <c r="AEY97" s="2" t="n">
        <f aca="false">[1]505排序!D48</f>
        <v>0</v>
      </c>
      <c r="AEZ97" s="2" t="n">
        <f aca="false">[1]505排序!E48</f>
        <v>0</v>
      </c>
      <c r="AFA97" s="2" t="n">
        <f aca="false">[1]505排序!F48</f>
        <v>0</v>
      </c>
      <c r="AFB97" s="2" t="n">
        <f aca="false">[1]505排序!G48</f>
        <v>0</v>
      </c>
      <c r="AFC97" s="2" t="n">
        <f aca="false">[1]505排序!H48</f>
        <v>0</v>
      </c>
      <c r="AFD97" s="2" t="n">
        <f aca="false">[1]505排序!I48</f>
        <v>0</v>
      </c>
      <c r="AFE97" s="2" t="n">
        <f aca="false">[1]505排序!J48</f>
        <v>0</v>
      </c>
      <c r="AFF97" s="2" t="n">
        <f aca="false">[1]505排序!K48</f>
        <v>0</v>
      </c>
      <c r="AFG97" s="2" t="n">
        <f aca="false">[1]505排序!L48</f>
        <v>0</v>
      </c>
      <c r="AFH97" s="2" t="n">
        <f aca="false">[1]505排序!M48</f>
        <v>0</v>
      </c>
      <c r="AFI97" s="2" t="n">
        <f aca="false">[1]505排序!C26</f>
        <v>0</v>
      </c>
      <c r="AFJ97" s="2" t="n">
        <f aca="false">[1]505排序!D26</f>
        <v>0</v>
      </c>
      <c r="AFK97" s="2" t="n">
        <f aca="false">[1]505排序!E26</f>
        <v>0</v>
      </c>
      <c r="AFL97" s="2" t="n">
        <f aca="false">[1]505排序!F26</f>
        <v>0</v>
      </c>
      <c r="AFM97" s="2" t="n">
        <f aca="false">[1]505排序!G26</f>
        <v>0</v>
      </c>
      <c r="AFN97" s="2" t="n">
        <f aca="false">[1]505排序!H26</f>
        <v>0</v>
      </c>
      <c r="AFO97" s="2" t="n">
        <f aca="false">[1]505排序!I26</f>
        <v>0</v>
      </c>
      <c r="AFP97" s="2" t="n">
        <f aca="false">[1]505排序!J26</f>
        <v>0</v>
      </c>
      <c r="AFQ97" s="2" t="n">
        <f aca="false">[1]505排序!K26</f>
        <v>0</v>
      </c>
      <c r="AFR97" s="2" t="n">
        <f aca="false">[1]505排序!L26</f>
        <v>0</v>
      </c>
      <c r="AFS97" s="2" t="n">
        <f aca="false">[1]505排序!M26</f>
        <v>0</v>
      </c>
      <c r="AFT97" s="2" t="n">
        <f aca="false">[1]505排序!C130</f>
        <v>0</v>
      </c>
      <c r="AFU97" s="2" t="n">
        <f aca="false">[1]505排序!D130</f>
        <v>0</v>
      </c>
      <c r="AFV97" s="2" t="n">
        <f aca="false">[1]505排序!E130</f>
        <v>0</v>
      </c>
      <c r="AFW97" s="2" t="n">
        <f aca="false">[1]505排序!F130</f>
        <v>0</v>
      </c>
      <c r="AFX97" s="2" t="n">
        <f aca="false">[1]505排序!G130</f>
        <v>0</v>
      </c>
      <c r="AFY97" s="2" t="n">
        <f aca="false">[1]505排序!H130</f>
        <v>0</v>
      </c>
      <c r="AFZ97" s="2" t="n">
        <f aca="false">[1]505排序!I130</f>
        <v>0</v>
      </c>
      <c r="AGA97" s="2" t="n">
        <f aca="false">[1]505排序!J130</f>
        <v>0</v>
      </c>
      <c r="AGB97" s="2" t="n">
        <f aca="false">[1]505排序!K130</f>
        <v>0</v>
      </c>
      <c r="AGC97" s="2" t="n">
        <f aca="false">[1]505排序!L130</f>
        <v>0</v>
      </c>
      <c r="AGD97" s="2" t="n">
        <f aca="false">[1]505排序!M130</f>
        <v>0</v>
      </c>
      <c r="AGE97" s="2" t="n">
        <f aca="false">[1]505排序!C170</f>
        <v>0</v>
      </c>
      <c r="AGF97" s="2" t="n">
        <f aca="false">[1]505排序!D170</f>
        <v>0</v>
      </c>
      <c r="AGG97" s="2" t="n">
        <f aca="false">[1]505排序!E170</f>
        <v>0</v>
      </c>
      <c r="AGH97" s="2" t="n">
        <f aca="false">[1]505排序!F170</f>
        <v>0</v>
      </c>
      <c r="AGI97" s="2" t="n">
        <f aca="false">[1]505排序!G170</f>
        <v>0</v>
      </c>
      <c r="AGJ97" s="2" t="n">
        <f aca="false">[1]505排序!H170</f>
        <v>0</v>
      </c>
      <c r="AGK97" s="2" t="n">
        <f aca="false">[1]505排序!I170</f>
        <v>0</v>
      </c>
      <c r="AGL97" s="2" t="n">
        <f aca="false">[1]505排序!J170</f>
        <v>0</v>
      </c>
      <c r="AGM97" s="2" t="n">
        <f aca="false">[1]505排序!K170</f>
        <v>0</v>
      </c>
      <c r="AGN97" s="2" t="n">
        <f aca="false">[1]505排序!L170</f>
        <v>0</v>
      </c>
      <c r="AGO97" s="2" t="n">
        <f aca="false">[1]505排序!M170</f>
        <v>0</v>
      </c>
      <c r="AGP97" s="2" t="n">
        <f aca="false">[1]505排序!C158</f>
        <v>0</v>
      </c>
      <c r="AGQ97" s="2" t="n">
        <f aca="false">[1]505排序!D158</f>
        <v>0</v>
      </c>
      <c r="AGR97" s="2" t="n">
        <f aca="false">[1]505排序!E158</f>
        <v>0</v>
      </c>
      <c r="AGS97" s="2" t="n">
        <f aca="false">[1]505排序!F158</f>
        <v>0</v>
      </c>
      <c r="AGT97" s="2" t="n">
        <f aca="false">[1]505排序!G158</f>
        <v>0</v>
      </c>
      <c r="AGU97" s="2" t="n">
        <f aca="false">[1]505排序!H158</f>
        <v>0</v>
      </c>
      <c r="AGV97" s="2" t="n">
        <f aca="false">[1]505排序!I158</f>
        <v>0</v>
      </c>
      <c r="AGW97" s="2" t="n">
        <f aca="false">[1]505排序!J158</f>
        <v>0</v>
      </c>
      <c r="AGX97" s="2" t="n">
        <f aca="false">[1]505排序!K158</f>
        <v>0</v>
      </c>
      <c r="AGY97" s="2" t="n">
        <f aca="false">[1]505排序!L158</f>
        <v>0</v>
      </c>
      <c r="AGZ97" s="2" t="n">
        <f aca="false">[1]505排序!M158</f>
        <v>0</v>
      </c>
      <c r="AHA97" s="2" t="n">
        <f aca="false">[1]505排序!C31</f>
        <v>0</v>
      </c>
      <c r="AHB97" s="2" t="n">
        <f aca="false">[1]505排序!D31</f>
        <v>0</v>
      </c>
      <c r="AHC97" s="2" t="n">
        <f aca="false">[1]505排序!E31</f>
        <v>0</v>
      </c>
      <c r="AHD97" s="2" t="n">
        <f aca="false">[1]505排序!F31</f>
        <v>0</v>
      </c>
      <c r="AHE97" s="2" t="n">
        <f aca="false">[1]505排序!G31</f>
        <v>0</v>
      </c>
      <c r="AHF97" s="2" t="n">
        <f aca="false">[1]505排序!H31</f>
        <v>0</v>
      </c>
      <c r="AHG97" s="2" t="n">
        <f aca="false">[1]505排序!I31</f>
        <v>0</v>
      </c>
      <c r="AHH97" s="2" t="n">
        <f aca="false">[1]505排序!J31</f>
        <v>0</v>
      </c>
      <c r="AHI97" s="2" t="n">
        <f aca="false">[1]505排序!K31</f>
        <v>0</v>
      </c>
      <c r="AHJ97" s="2" t="n">
        <f aca="false">[1]505排序!L31</f>
        <v>0</v>
      </c>
      <c r="AHK97" s="2" t="n">
        <f aca="false">[1]505排序!M31</f>
        <v>0</v>
      </c>
      <c r="AHL97" s="2" t="n">
        <f aca="false">[1]505排序!C144</f>
        <v>0</v>
      </c>
      <c r="AHM97" s="2" t="n">
        <f aca="false">[1]505排序!D144</f>
        <v>0</v>
      </c>
      <c r="AHN97" s="2" t="n">
        <f aca="false">[1]505排序!E144</f>
        <v>0</v>
      </c>
      <c r="AHO97" s="2" t="n">
        <f aca="false">[1]505排序!F144</f>
        <v>0</v>
      </c>
      <c r="AHP97" s="2" t="n">
        <f aca="false">[1]505排序!G144</f>
        <v>0</v>
      </c>
      <c r="AHQ97" s="2" t="n">
        <f aca="false">[1]505排序!H144</f>
        <v>0</v>
      </c>
      <c r="AHR97" s="2" t="n">
        <f aca="false">[1]505排序!I144</f>
        <v>0</v>
      </c>
      <c r="AHS97" s="2" t="n">
        <f aca="false">[1]505排序!J144</f>
        <v>0</v>
      </c>
      <c r="AHT97" s="2" t="n">
        <f aca="false">[1]505排序!K144</f>
        <v>0</v>
      </c>
      <c r="AHU97" s="2" t="n">
        <f aca="false">[1]505排序!L144</f>
        <v>0</v>
      </c>
      <c r="AHV97" s="2" t="n">
        <f aca="false">[1]505排序!M144</f>
        <v>0</v>
      </c>
      <c r="AHW97" s="2" t="n">
        <f aca="false">[1]505排序!C3</f>
        <v>0</v>
      </c>
      <c r="AHX97" s="2" t="n">
        <f aca="false">[1]505排序!D3</f>
        <v>0</v>
      </c>
      <c r="AHY97" s="2" t="n">
        <f aca="false">[1]505排序!E3</f>
        <v>0</v>
      </c>
      <c r="AHZ97" s="2" t="n">
        <f aca="false">[1]505排序!F3</f>
        <v>0</v>
      </c>
      <c r="AIA97" s="2" t="n">
        <f aca="false">[1]505排序!G3</f>
        <v>0</v>
      </c>
      <c r="AIB97" s="2" t="n">
        <f aca="false">[1]505排序!H3</f>
        <v>0</v>
      </c>
      <c r="AIC97" s="2" t="n">
        <f aca="false">[1]505排序!I3</f>
        <v>0</v>
      </c>
      <c r="AID97" s="2" t="n">
        <f aca="false">[1]505排序!J3</f>
        <v>0</v>
      </c>
      <c r="AIE97" s="2" t="n">
        <f aca="false">[1]505排序!K3</f>
        <v>0</v>
      </c>
      <c r="AIF97" s="2" t="n">
        <f aca="false">[1]505排序!L3</f>
        <v>0</v>
      </c>
      <c r="AIG97" s="2" t="n">
        <f aca="false">[1]505排序!M3</f>
        <v>0</v>
      </c>
      <c r="AIH97" s="2" t="n">
        <f aca="false">[1]505排序!C37</f>
        <v>0</v>
      </c>
      <c r="AII97" s="2" t="n">
        <f aca="false">[1]505排序!D37</f>
        <v>0</v>
      </c>
      <c r="AIJ97" s="2" t="n">
        <f aca="false">[1]505排序!E37</f>
        <v>0</v>
      </c>
      <c r="AIK97" s="2" t="n">
        <f aca="false">[1]505排序!F37</f>
        <v>0</v>
      </c>
      <c r="AIL97" s="2" t="n">
        <f aca="false">[1]505排序!G37</f>
        <v>0</v>
      </c>
      <c r="AIM97" s="2" t="n">
        <f aca="false">[1]505排序!H37</f>
        <v>0</v>
      </c>
      <c r="AIN97" s="2" t="n">
        <f aca="false">[1]505排序!I37</f>
        <v>0</v>
      </c>
      <c r="AIO97" s="2" t="n">
        <f aca="false">[1]505排序!J37</f>
        <v>0</v>
      </c>
      <c r="AIP97" s="2" t="n">
        <f aca="false">[1]505排序!K37</f>
        <v>0</v>
      </c>
      <c r="AIQ97" s="2" t="n">
        <f aca="false">[1]505排序!L37</f>
        <v>0</v>
      </c>
      <c r="AIR97" s="2" t="n">
        <f aca="false">[1]505排序!M37</f>
        <v>0</v>
      </c>
      <c r="AIS97" s="2" t="n">
        <f aca="false">[1]505排序!C28</f>
        <v>0</v>
      </c>
      <c r="AIT97" s="2" t="n">
        <f aca="false">[1]505排序!D28</f>
        <v>0</v>
      </c>
      <c r="AIU97" s="2" t="n">
        <f aca="false">[1]505排序!E28</f>
        <v>0</v>
      </c>
      <c r="AIV97" s="2" t="n">
        <f aca="false">[1]505排序!F28</f>
        <v>0</v>
      </c>
      <c r="AIW97" s="2" t="n">
        <f aca="false">[1]505排序!G28</f>
        <v>0</v>
      </c>
      <c r="AIX97" s="2" t="n">
        <f aca="false">[1]505排序!H28</f>
        <v>0</v>
      </c>
      <c r="AIY97" s="2" t="n">
        <f aca="false">[1]505排序!I28</f>
        <v>0</v>
      </c>
      <c r="AIZ97" s="2" t="n">
        <f aca="false">[1]505排序!J28</f>
        <v>0</v>
      </c>
      <c r="AJA97" s="2" t="n">
        <f aca="false">[1]505排序!K28</f>
        <v>0</v>
      </c>
      <c r="AJB97" s="2" t="n">
        <f aca="false">[1]505排序!L28</f>
        <v>0</v>
      </c>
      <c r="AJC97" s="2" t="n">
        <f aca="false">[1]505排序!M28</f>
        <v>0</v>
      </c>
      <c r="AJD97" s="2" t="n">
        <f aca="false">[1]505排序!C155</f>
        <v>0</v>
      </c>
      <c r="AJE97" s="2" t="n">
        <f aca="false">[1]505排序!D155</f>
        <v>0</v>
      </c>
      <c r="AJF97" s="2" t="n">
        <f aca="false">[1]505排序!E155</f>
        <v>0</v>
      </c>
      <c r="AJG97" s="2" t="n">
        <f aca="false">[1]505排序!F155</f>
        <v>0</v>
      </c>
      <c r="AJH97" s="2" t="n">
        <f aca="false">[1]505排序!G155</f>
        <v>0</v>
      </c>
      <c r="AJI97" s="2" t="n">
        <f aca="false">[1]505排序!H155</f>
        <v>0</v>
      </c>
      <c r="AJJ97" s="2" t="n">
        <f aca="false">[1]505排序!I155</f>
        <v>0</v>
      </c>
      <c r="AJK97" s="2" t="n">
        <f aca="false">[1]505排序!J155</f>
        <v>0</v>
      </c>
      <c r="AJL97" s="2" t="n">
        <f aca="false">[1]505排序!K155</f>
        <v>0</v>
      </c>
      <c r="AJM97" s="2" t="n">
        <f aca="false">[1]505排序!L155</f>
        <v>0</v>
      </c>
      <c r="AJN97" s="2" t="n">
        <f aca="false">[1]505排序!M155</f>
        <v>0</v>
      </c>
      <c r="AJO97" s="2" t="n">
        <f aca="false">[1]505排序!C12</f>
        <v>0</v>
      </c>
      <c r="AJP97" s="2" t="n">
        <f aca="false">[1]505排序!D12</f>
        <v>0</v>
      </c>
      <c r="AJQ97" s="2" t="n">
        <f aca="false">[1]505排序!E12</f>
        <v>0</v>
      </c>
      <c r="AJR97" s="2" t="n">
        <f aca="false">[1]505排序!F12</f>
        <v>0</v>
      </c>
      <c r="AJS97" s="2" t="n">
        <f aca="false">[1]505排序!G12</f>
        <v>0</v>
      </c>
      <c r="AJT97" s="2" t="n">
        <f aca="false">[1]505排序!H12</f>
        <v>0</v>
      </c>
      <c r="AJU97" s="2" t="n">
        <f aca="false">[1]505排序!I12</f>
        <v>0</v>
      </c>
      <c r="AJV97" s="2" t="n">
        <f aca="false">[1]505排序!J12</f>
        <v>0</v>
      </c>
      <c r="AJW97" s="2" t="n">
        <f aca="false">[1]505排序!K12</f>
        <v>0</v>
      </c>
      <c r="AJX97" s="2" t="n">
        <f aca="false">[1]505排序!L12</f>
        <v>0</v>
      </c>
      <c r="AJY97" s="2" t="n">
        <f aca="false">[1]505排序!M12</f>
        <v>0</v>
      </c>
      <c r="AJZ97" s="2" t="n">
        <f aca="false">[1]505排序!C96</f>
        <v>0</v>
      </c>
      <c r="AKA97" s="2" t="n">
        <f aca="false">[1]505排序!D96</f>
        <v>0</v>
      </c>
      <c r="AKB97" s="2" t="n">
        <f aca="false">[1]505排序!E96</f>
        <v>0</v>
      </c>
      <c r="AKC97" s="2" t="n">
        <f aca="false">[1]505排序!F96</f>
        <v>0</v>
      </c>
      <c r="AKD97" s="2" t="n">
        <f aca="false">[1]505排序!G96</f>
        <v>0</v>
      </c>
      <c r="AKE97" s="2" t="n">
        <f aca="false">[1]505排序!H96</f>
        <v>0</v>
      </c>
      <c r="AKF97" s="2" t="n">
        <f aca="false">[1]505排序!I96</f>
        <v>0</v>
      </c>
      <c r="AKG97" s="2" t="n">
        <f aca="false">[1]505排序!J96</f>
        <v>0</v>
      </c>
      <c r="AKH97" s="2" t="n">
        <f aca="false">[1]505排序!K96</f>
        <v>0</v>
      </c>
      <c r="AKI97" s="2" t="n">
        <f aca="false">[1]505排序!L96</f>
        <v>0</v>
      </c>
      <c r="AKJ97" s="2" t="n">
        <f aca="false">[1]505排序!M96</f>
        <v>0</v>
      </c>
      <c r="AKK97" s="2" t="n">
        <f aca="false">[1]505排序!C59</f>
        <v>0</v>
      </c>
      <c r="AKL97" s="2" t="n">
        <f aca="false">[1]505排序!D59</f>
        <v>0</v>
      </c>
      <c r="AKM97" s="2" t="n">
        <f aca="false">[1]505排序!E59</f>
        <v>0</v>
      </c>
      <c r="AKN97" s="2" t="n">
        <f aca="false">[1]505排序!F59</f>
        <v>0</v>
      </c>
      <c r="AKO97" s="2" t="n">
        <f aca="false">[1]505排序!G59</f>
        <v>0</v>
      </c>
      <c r="AKP97" s="2" t="n">
        <f aca="false">[1]505排序!H59</f>
        <v>0</v>
      </c>
      <c r="AKQ97" s="2" t="n">
        <f aca="false">[1]505排序!I59</f>
        <v>0</v>
      </c>
      <c r="AKR97" s="2" t="n">
        <f aca="false">[1]505排序!J59</f>
        <v>0</v>
      </c>
      <c r="AKS97" s="2" t="n">
        <f aca="false">[1]505排序!K59</f>
        <v>0</v>
      </c>
      <c r="AKT97" s="2" t="n">
        <f aca="false">[1]505排序!L59</f>
        <v>0</v>
      </c>
      <c r="AKU97" s="2" t="n">
        <f aca="false">[1]505排序!M59</f>
        <v>0</v>
      </c>
      <c r="AKV97" s="2" t="n">
        <f aca="false">[1]505排序!C115</f>
        <v>0</v>
      </c>
      <c r="AKW97" s="2" t="n">
        <f aca="false">[1]505排序!D115</f>
        <v>0</v>
      </c>
      <c r="AKX97" s="2" t="n">
        <f aca="false">[1]505排序!E115</f>
        <v>0</v>
      </c>
      <c r="AKY97" s="2" t="n">
        <f aca="false">[1]505排序!F115</f>
        <v>0</v>
      </c>
      <c r="AKZ97" s="2" t="n">
        <f aca="false">[1]505排序!G115</f>
        <v>0</v>
      </c>
      <c r="ALA97" s="2" t="n">
        <f aca="false">[1]505排序!H115</f>
        <v>0</v>
      </c>
      <c r="ALB97" s="2" t="n">
        <f aca="false">[1]505排序!I115</f>
        <v>0</v>
      </c>
      <c r="ALC97" s="2" t="n">
        <f aca="false">[1]505排序!J115</f>
        <v>0</v>
      </c>
      <c r="ALD97" s="2" t="n">
        <f aca="false">[1]505排序!K115</f>
        <v>0</v>
      </c>
      <c r="ALE97" s="2" t="n">
        <f aca="false">[1]505排序!L115</f>
        <v>0</v>
      </c>
      <c r="ALF97" s="2" t="n">
        <f aca="false">[1]505排序!M115</f>
        <v>0</v>
      </c>
      <c r="ALG97" s="2" t="n">
        <f aca="false">[1]505排序!C126</f>
        <v>0</v>
      </c>
      <c r="ALH97" s="2" t="n">
        <f aca="false">[1]505排序!D126</f>
        <v>0</v>
      </c>
      <c r="ALI97" s="2" t="n">
        <f aca="false">[1]505排序!E126</f>
        <v>0</v>
      </c>
      <c r="ALJ97" s="2" t="n">
        <f aca="false">[1]505排序!F126</f>
        <v>0</v>
      </c>
      <c r="ALK97" s="2" t="n">
        <f aca="false">[1]505排序!G126</f>
        <v>0</v>
      </c>
      <c r="ALL97" s="2" t="n">
        <f aca="false">[1]505排序!H126</f>
        <v>0</v>
      </c>
      <c r="ALM97" s="2" t="n">
        <f aca="false">[1]505排序!I126</f>
        <v>0</v>
      </c>
      <c r="ALN97" s="2" t="n">
        <f aca="false">[1]505排序!J126</f>
        <v>0</v>
      </c>
      <c r="ALO97" s="2" t="n">
        <f aca="false">[1]505排序!K126</f>
        <v>0</v>
      </c>
      <c r="ALP97" s="2" t="n">
        <f aca="false">[1]505排序!L126</f>
        <v>0</v>
      </c>
      <c r="ALQ97" s="2" t="n">
        <f aca="false">[1]505排序!M126</f>
        <v>0</v>
      </c>
      <c r="ALR97" s="2" t="n">
        <f aca="false">[1]505排序!C70</f>
        <v>0</v>
      </c>
      <c r="ALS97" s="2" t="n">
        <f aca="false">[1]505排序!D70</f>
        <v>0</v>
      </c>
      <c r="ALT97" s="2" t="n">
        <f aca="false">[1]505排序!E70</f>
        <v>0</v>
      </c>
      <c r="ALU97" s="2" t="n">
        <f aca="false">[1]505排序!F70</f>
        <v>0</v>
      </c>
      <c r="ALV97" s="2" t="n">
        <f aca="false">[1]505排序!G70</f>
        <v>0</v>
      </c>
      <c r="ALW97" s="2" t="n">
        <f aca="false">[1]505排序!H70</f>
        <v>0</v>
      </c>
      <c r="ALX97" s="2" t="n">
        <f aca="false">[1]505排序!I70</f>
        <v>0</v>
      </c>
      <c r="ALY97" s="2" t="n">
        <f aca="false">[1]505排序!J70</f>
        <v>0</v>
      </c>
      <c r="ALZ97" s="2" t="n">
        <f aca="false">[1]505排序!K70</f>
        <v>0</v>
      </c>
      <c r="AMA97" s="2" t="n">
        <f aca="false">[1]505排序!L70</f>
        <v>0</v>
      </c>
      <c r="AMB97" s="2" t="n">
        <f aca="false">[1]505排序!M70</f>
        <v>0</v>
      </c>
      <c r="AMC97" s="2" t="n">
        <f aca="false">[1]505排序!C149</f>
        <v>0</v>
      </c>
      <c r="AMD97" s="2" t="n">
        <f aca="false">[1]505排序!D149</f>
        <v>0</v>
      </c>
      <c r="AME97" s="2" t="n">
        <f aca="false">[1]505排序!E149</f>
        <v>0</v>
      </c>
      <c r="AMF97" s="2" t="n">
        <f aca="false">[1]505排序!F149</f>
        <v>0</v>
      </c>
      <c r="AMG97" s="2" t="n">
        <f aca="false">[1]505排序!G149</f>
        <v>0</v>
      </c>
      <c r="AMH97" s="2" t="n">
        <f aca="false">[1]505排序!H149</f>
        <v>0</v>
      </c>
      <c r="AMI97" s="2" t="n">
        <f aca="false">[1]505排序!I149</f>
        <v>0</v>
      </c>
      <c r="AMJ97" s="2" t="n">
        <f aca="false">[1]505排序!J149</f>
        <v>0</v>
      </c>
    </row>
    <row r="98" customFormat="false" ht="15.25" hidden="false" customHeight="false" outlineLevel="0" collapsed="false">
      <c r="A98" s="82" t="n">
        <v>43957</v>
      </c>
      <c r="B98" s="2" t="n">
        <f aca="false">[1]506排序!C1</f>
        <v>0</v>
      </c>
      <c r="C98" s="6" t="n">
        <f aca="false">(B98-B97)</f>
        <v>0</v>
      </c>
      <c r="E98" s="6" t="n">
        <f aca="false">(D98-D97)</f>
        <v>0</v>
      </c>
      <c r="J98" s="2" t="n">
        <f aca="false">[1]506排序!C1-[1]506排序!C44</f>
        <v>0</v>
      </c>
      <c r="K98" s="71" t="n">
        <f aca="false">J98-J97</f>
        <v>0</v>
      </c>
      <c r="L98" s="2" t="n">
        <f aca="false">[1]506排序!E1-[1]506排序!E44</f>
        <v>0</v>
      </c>
      <c r="M98" s="71" t="n">
        <f aca="false">L98-L97</f>
        <v>0</v>
      </c>
      <c r="N98" s="123" t="n">
        <f aca="false">[1]506排序!C161</f>
        <v>0</v>
      </c>
      <c r="O98" s="123" t="n">
        <f aca="false">[1]506排序!D161</f>
        <v>0</v>
      </c>
      <c r="P98" s="123" t="n">
        <f aca="false">[1]506排序!E161</f>
        <v>0</v>
      </c>
      <c r="Q98" s="123" t="n">
        <f aca="false">[1]506排序!F161</f>
        <v>0</v>
      </c>
      <c r="R98" s="123" t="n">
        <f aca="false">[1]506排序!G161</f>
        <v>0</v>
      </c>
      <c r="S98" s="123" t="n">
        <f aca="false">[1]506排序!H161</f>
        <v>0</v>
      </c>
      <c r="T98" s="123" t="n">
        <f aca="false">[1]506排序!I161</f>
        <v>0</v>
      </c>
      <c r="U98" s="123" t="n">
        <f aca="false">[1]506排序!J161</f>
        <v>0</v>
      </c>
      <c r="V98" s="123" t="n">
        <f aca="false">[1]506排序!K161</f>
        <v>0</v>
      </c>
      <c r="W98" s="123" t="n">
        <f aca="false">[1]506排序!L161</f>
        <v>0</v>
      </c>
      <c r="X98" s="123" t="n">
        <f aca="false">[1]506排序!M161</f>
        <v>0</v>
      </c>
      <c r="Y98" s="12" t="n">
        <f aca="false">[1]506排序!C99</f>
        <v>0</v>
      </c>
      <c r="Z98" s="12" t="n">
        <f aca="false">[1]506排序!D99</f>
        <v>0</v>
      </c>
      <c r="AA98" s="12" t="n">
        <f aca="false">[1]506排序!E99</f>
        <v>0</v>
      </c>
      <c r="AB98" s="12" t="n">
        <f aca="false">[1]506排序!F99</f>
        <v>0</v>
      </c>
      <c r="AC98" s="12" t="n">
        <f aca="false">[1]506排序!G99</f>
        <v>0</v>
      </c>
      <c r="AD98" s="12" t="n">
        <f aca="false">[1]506排序!H99</f>
        <v>0</v>
      </c>
      <c r="AE98" s="12" t="n">
        <f aca="false">[1]506排序!I99</f>
        <v>0</v>
      </c>
      <c r="AF98" s="12" t="n">
        <f aca="false">[1]506排序!J99</f>
        <v>0</v>
      </c>
      <c r="AG98" s="12" t="n">
        <f aca="false">[1]506排序!K99</f>
        <v>0</v>
      </c>
      <c r="AH98" s="12" t="n">
        <f aca="false">[1]506排序!L99</f>
        <v>0</v>
      </c>
      <c r="AI98" s="12" t="n">
        <f aca="false">[1]506排序!M99</f>
        <v>0</v>
      </c>
      <c r="AJ98" s="12" t="n">
        <f aca="false">[1]506排序!C94</f>
        <v>0</v>
      </c>
      <c r="AK98" s="12" t="n">
        <f aca="false">[1]506排序!D94</f>
        <v>0</v>
      </c>
      <c r="AL98" s="12" t="n">
        <f aca="false">[1]506排序!E94</f>
        <v>0</v>
      </c>
      <c r="AM98" s="12" t="n">
        <f aca="false">[1]506排序!F94</f>
        <v>0</v>
      </c>
      <c r="AN98" s="12" t="n">
        <f aca="false">[1]506排序!G94</f>
        <v>0</v>
      </c>
      <c r="AO98" s="12" t="n">
        <f aca="false">[1]506排序!H94</f>
        <v>0</v>
      </c>
      <c r="AP98" s="12" t="n">
        <f aca="false">[1]506排序!I94</f>
        <v>0</v>
      </c>
      <c r="AQ98" s="12" t="n">
        <f aca="false">[1]506排序!J94</f>
        <v>0</v>
      </c>
      <c r="AR98" s="12" t="n">
        <f aca="false">[1]506排序!K94</f>
        <v>0</v>
      </c>
      <c r="AS98" s="12" t="n">
        <f aca="false">[1]506排序!L94</f>
        <v>0</v>
      </c>
      <c r="AT98" s="12" t="n">
        <f aca="false">[1]506排序!M94</f>
        <v>0</v>
      </c>
      <c r="AU98" s="122" t="n">
        <f aca="false">[1]506排序!C71</f>
        <v>0</v>
      </c>
      <c r="AV98" s="122" t="n">
        <f aca="false">[1]506排序!D71</f>
        <v>0</v>
      </c>
      <c r="AW98" s="122" t="n">
        <f aca="false">[1]506排序!E71</f>
        <v>0</v>
      </c>
      <c r="AX98" s="122" t="n">
        <f aca="false">[1]506排序!F71</f>
        <v>0</v>
      </c>
      <c r="AY98" s="122" t="n">
        <f aca="false">[1]506排序!G71</f>
        <v>0</v>
      </c>
      <c r="AZ98" s="122" t="n">
        <f aca="false">[1]506排序!H71</f>
        <v>0</v>
      </c>
      <c r="BA98" s="122" t="n">
        <f aca="false">[1]506排序!I71</f>
        <v>0</v>
      </c>
      <c r="BB98" s="122" t="n">
        <f aca="false">[1]506排序!J71</f>
        <v>0</v>
      </c>
      <c r="BC98" s="122" t="n">
        <f aca="false">[1]506排序!K71</f>
        <v>0</v>
      </c>
      <c r="BD98" s="122" t="n">
        <f aca="false">[1]506排序!L71</f>
        <v>0</v>
      </c>
      <c r="BE98" s="122" t="n">
        <f aca="false">[1]506排序!M71</f>
        <v>0</v>
      </c>
      <c r="BF98" s="12" t="n">
        <f aca="false">[1]506排序!C77</f>
        <v>0</v>
      </c>
      <c r="BG98" s="12" t="n">
        <f aca="false">[1]506排序!D77</f>
        <v>0</v>
      </c>
      <c r="BH98" s="12" t="n">
        <f aca="false">[1]506排序!E77</f>
        <v>0</v>
      </c>
      <c r="BI98" s="12" t="n">
        <f aca="false">[1]506排序!F77</f>
        <v>0</v>
      </c>
      <c r="BJ98" s="12" t="n">
        <f aca="false">[1]506排序!G77</f>
        <v>0</v>
      </c>
      <c r="BK98" s="12" t="n">
        <f aca="false">[1]506排序!H77</f>
        <v>0</v>
      </c>
      <c r="BL98" s="12" t="n">
        <f aca="false">[1]506排序!I77</f>
        <v>0</v>
      </c>
      <c r="BM98" s="12" t="n">
        <f aca="false">[1]506排序!J77</f>
        <v>0</v>
      </c>
      <c r="BN98" s="12" t="n">
        <f aca="false">[1]506排序!K77</f>
        <v>0</v>
      </c>
      <c r="BO98" s="12" t="n">
        <f aca="false">[1]506排序!L77</f>
        <v>0</v>
      </c>
      <c r="BP98" s="12" t="n">
        <f aca="false">[1]506排序!M77</f>
        <v>0</v>
      </c>
      <c r="BQ98" s="12" t="n">
        <f aca="false">[1]506排序!C180</f>
        <v>0</v>
      </c>
      <c r="BR98" s="12" t="n">
        <f aca="false">[1]506排序!D180</f>
        <v>0</v>
      </c>
      <c r="BS98" s="12" t="n">
        <f aca="false">[1]506排序!E180</f>
        <v>0</v>
      </c>
      <c r="BT98" s="12" t="n">
        <f aca="false">[1]506排序!F180</f>
        <v>0</v>
      </c>
      <c r="BU98" s="12" t="n">
        <f aca="false">[1]506排序!G180</f>
        <v>0</v>
      </c>
      <c r="BV98" s="12" t="n">
        <f aca="false">[1]506排序!H180</f>
        <v>0</v>
      </c>
      <c r="BW98" s="12" t="n">
        <f aca="false">[1]506排序!I180</f>
        <v>0</v>
      </c>
      <c r="BX98" s="12" t="n">
        <f aca="false">[1]506排序!J180</f>
        <v>0</v>
      </c>
      <c r="BY98" s="12" t="n">
        <f aca="false">[1]506排序!K180</f>
        <v>0</v>
      </c>
      <c r="BZ98" s="12" t="n">
        <f aca="false">[1]506排序!L180</f>
        <v>0</v>
      </c>
      <c r="CA98" s="12" t="n">
        <f aca="false">[1]506排序!M180</f>
        <v>0</v>
      </c>
      <c r="CB98" s="12" t="n">
        <f aca="false">[1]506排序!C102</f>
        <v>0</v>
      </c>
      <c r="CC98" s="12" t="n">
        <f aca="false">[1]506排序!D102</f>
        <v>0</v>
      </c>
      <c r="CD98" s="12" t="n">
        <f aca="false">[1]506排序!E102</f>
        <v>0</v>
      </c>
      <c r="CE98" s="12" t="n">
        <f aca="false">[1]506排序!F102</f>
        <v>0</v>
      </c>
      <c r="CF98" s="12" t="n">
        <f aca="false">[1]506排序!G102</f>
        <v>0</v>
      </c>
      <c r="CG98" s="12" t="n">
        <f aca="false">[1]506排序!H102</f>
        <v>0</v>
      </c>
      <c r="CH98" s="12" t="n">
        <f aca="false">[1]506排序!I102</f>
        <v>0</v>
      </c>
      <c r="CI98" s="12" t="n">
        <f aca="false">[1]506排序!J102</f>
        <v>0</v>
      </c>
      <c r="CJ98" s="12" t="n">
        <f aca="false">[1]506排序!K102</f>
        <v>0</v>
      </c>
      <c r="CK98" s="12" t="n">
        <f aca="false">[1]506排序!L102</f>
        <v>0</v>
      </c>
      <c r="CL98" s="12" t="n">
        <f aca="false">[1]506排序!M102</f>
        <v>0</v>
      </c>
      <c r="CM98" s="12" t="n">
        <f aca="false">[1]506排序!C202</f>
        <v>0</v>
      </c>
      <c r="CN98" s="12" t="n">
        <f aca="false">[1]506排序!D202</f>
        <v>0</v>
      </c>
      <c r="CO98" s="12" t="n">
        <f aca="false">[1]506排序!E202</f>
        <v>0</v>
      </c>
      <c r="CP98" s="12" t="n">
        <f aca="false">[1]506排序!F202</f>
        <v>0</v>
      </c>
      <c r="CQ98" s="12" t="n">
        <f aca="false">[1]506排序!G202</f>
        <v>0</v>
      </c>
      <c r="CR98" s="12" t="n">
        <f aca="false">[1]506排序!H202</f>
        <v>0</v>
      </c>
      <c r="CS98" s="12" t="n">
        <f aca="false">[1]506排序!I202</f>
        <v>0</v>
      </c>
      <c r="CT98" s="12" t="n">
        <f aca="false">[1]506排序!J202</f>
        <v>0</v>
      </c>
      <c r="CU98" s="12" t="n">
        <f aca="false">[1]506排序!K202</f>
        <v>0</v>
      </c>
      <c r="CV98" s="12" t="n">
        <f aca="false">[1]506排序!L202</f>
        <v>0</v>
      </c>
      <c r="CW98" s="12" t="n">
        <f aca="false">[1]506排序!M202</f>
        <v>0</v>
      </c>
      <c r="CX98" s="12" t="n">
        <f aca="false">[1]506排序!C187</f>
        <v>0</v>
      </c>
      <c r="CY98" s="12" t="n">
        <f aca="false">[1]506排序!D187</f>
        <v>0</v>
      </c>
      <c r="CZ98" s="12" t="n">
        <f aca="false">[1]506排序!E187</f>
        <v>0</v>
      </c>
      <c r="DA98" s="12" t="n">
        <f aca="false">[1]506排序!F187</f>
        <v>0</v>
      </c>
      <c r="DB98" s="12" t="n">
        <f aca="false">[1]506排序!G187</f>
        <v>0</v>
      </c>
      <c r="DC98" s="12" t="n">
        <f aca="false">[1]506排序!H187</f>
        <v>0</v>
      </c>
      <c r="DD98" s="12" t="n">
        <f aca="false">[1]506排序!I187</f>
        <v>0</v>
      </c>
      <c r="DE98" s="12" t="n">
        <f aca="false">[1]506排序!J187</f>
        <v>0</v>
      </c>
      <c r="DF98" s="12" t="n">
        <f aca="false">[1]506排序!K187</f>
        <v>0</v>
      </c>
      <c r="DG98" s="12" t="n">
        <f aca="false">[1]506排序!L187</f>
        <v>0</v>
      </c>
      <c r="DH98" s="12" t="n">
        <f aca="false">[1]506排序!M187</f>
        <v>0</v>
      </c>
      <c r="DI98" s="12" t="n">
        <f aca="false">[1]506排序!C199</f>
        <v>0</v>
      </c>
      <c r="DJ98" s="12" t="n">
        <f aca="false">[1]506排序!D199</f>
        <v>0</v>
      </c>
      <c r="DK98" s="12" t="n">
        <f aca="false">[1]506排序!E199</f>
        <v>0</v>
      </c>
      <c r="DL98" s="12" t="n">
        <f aca="false">[1]506排序!F199</f>
        <v>0</v>
      </c>
      <c r="DM98" s="12" t="n">
        <f aca="false">[1]506排序!G199</f>
        <v>0</v>
      </c>
      <c r="DN98" s="12" t="n">
        <f aca="false">[1]506排序!H199</f>
        <v>0</v>
      </c>
      <c r="DO98" s="12" t="n">
        <f aca="false">[1]506排序!I199</f>
        <v>0</v>
      </c>
      <c r="DP98" s="12" t="n">
        <f aca="false">[1]506排序!J199</f>
        <v>0</v>
      </c>
      <c r="DQ98" s="12" t="n">
        <f aca="false">[1]506排序!K199</f>
        <v>0</v>
      </c>
      <c r="DR98" s="12" t="n">
        <f aca="false">[1]506排序!L199</f>
        <v>0</v>
      </c>
      <c r="DS98" s="12" t="n">
        <f aca="false">[1]506排序!M199</f>
        <v>0</v>
      </c>
      <c r="DT98" s="12" t="n">
        <f aca="false">[1]506排序!C186</f>
        <v>0</v>
      </c>
      <c r="DU98" s="12" t="n">
        <f aca="false">[1]506排序!D186</f>
        <v>0</v>
      </c>
      <c r="DV98" s="12" t="n">
        <f aca="false">[1]506排序!E186</f>
        <v>0</v>
      </c>
      <c r="DW98" s="12" t="n">
        <f aca="false">[1]506排序!F186</f>
        <v>0</v>
      </c>
      <c r="DX98" s="12" t="n">
        <f aca="false">[1]506排序!G186</f>
        <v>0</v>
      </c>
      <c r="DY98" s="12" t="n">
        <f aca="false">[1]506排序!H186</f>
        <v>0</v>
      </c>
      <c r="DZ98" s="12" t="n">
        <f aca="false">[1]506排序!I186</f>
        <v>0</v>
      </c>
      <c r="EA98" s="12" t="n">
        <f aca="false">[1]506排序!J186</f>
        <v>0</v>
      </c>
      <c r="EB98" s="12" t="n">
        <f aca="false">[1]506排序!K186</f>
        <v>0</v>
      </c>
      <c r="EC98" s="12" t="n">
        <f aca="false">[1]506排序!L186</f>
        <v>0</v>
      </c>
      <c r="ED98" s="12" t="n">
        <f aca="false">[1]506排序!M186</f>
        <v>0</v>
      </c>
      <c r="EE98" s="12" t="n">
        <f aca="false">[1]506排序!C138</f>
        <v>0</v>
      </c>
      <c r="EF98" s="12" t="n">
        <f aca="false">[1]506排序!D138</f>
        <v>0</v>
      </c>
      <c r="EG98" s="12" t="n">
        <f aca="false">[1]506排序!E138</f>
        <v>0</v>
      </c>
      <c r="EH98" s="12" t="n">
        <f aca="false">[1]506排序!F138</f>
        <v>0</v>
      </c>
      <c r="EI98" s="12" t="n">
        <f aca="false">[1]506排序!G138</f>
        <v>0</v>
      </c>
      <c r="EJ98" s="12" t="n">
        <f aca="false">[1]506排序!H138</f>
        <v>0</v>
      </c>
      <c r="EK98" s="12" t="n">
        <f aca="false">[1]506排序!I138</f>
        <v>0</v>
      </c>
      <c r="EL98" s="12" t="n">
        <f aca="false">[1]506排序!J138</f>
        <v>0</v>
      </c>
      <c r="EM98" s="12" t="n">
        <f aca="false">[1]506排序!K138</f>
        <v>0</v>
      </c>
      <c r="EN98" s="12" t="n">
        <f aca="false">[1]506排序!L138</f>
        <v>0</v>
      </c>
      <c r="EO98" s="12" t="n">
        <f aca="false">[1]506排序!M138</f>
        <v>0</v>
      </c>
      <c r="EP98" s="12" t="n">
        <f aca="false">[1]506排序!C145</f>
        <v>0</v>
      </c>
      <c r="EQ98" s="12" t="n">
        <f aca="false">[1]506排序!D145</f>
        <v>0</v>
      </c>
      <c r="ER98" s="12" t="n">
        <f aca="false">[1]506排序!E145</f>
        <v>0</v>
      </c>
      <c r="ES98" s="12" t="n">
        <f aca="false">[1]506排序!F145</f>
        <v>0</v>
      </c>
      <c r="ET98" s="12" t="n">
        <f aca="false">[1]506排序!G145</f>
        <v>0</v>
      </c>
      <c r="EU98" s="12" t="n">
        <f aca="false">[1]506排序!H145</f>
        <v>0</v>
      </c>
      <c r="EV98" s="12" t="n">
        <f aca="false">[1]506排序!I145</f>
        <v>0</v>
      </c>
      <c r="EW98" s="12" t="n">
        <f aca="false">[1]506排序!J145</f>
        <v>0</v>
      </c>
      <c r="EX98" s="12" t="n">
        <f aca="false">[1]506排序!K145</f>
        <v>0</v>
      </c>
      <c r="EY98" s="12" t="n">
        <f aca="false">[1]506排序!L145</f>
        <v>0</v>
      </c>
      <c r="EZ98" s="12" t="n">
        <f aca="false">[1]506排序!M145</f>
        <v>0</v>
      </c>
      <c r="FA98" s="12" t="n">
        <f aca="false">[1]506排序!C53</f>
        <v>0</v>
      </c>
      <c r="FB98" s="12" t="n">
        <f aca="false">[1]506排序!D53</f>
        <v>0</v>
      </c>
      <c r="FC98" s="12" t="n">
        <f aca="false">[1]506排序!E53</f>
        <v>0</v>
      </c>
      <c r="FD98" s="12" t="n">
        <f aca="false">[1]506排序!F53</f>
        <v>0</v>
      </c>
      <c r="FE98" s="12" t="n">
        <f aca="false">[1]506排序!G53</f>
        <v>0</v>
      </c>
      <c r="FF98" s="12" t="n">
        <f aca="false">[1]506排序!H53</f>
        <v>0</v>
      </c>
      <c r="FG98" s="12" t="n">
        <f aca="false">[1]506排序!I53</f>
        <v>0</v>
      </c>
      <c r="FH98" s="12" t="n">
        <f aca="false">[1]506排序!J53</f>
        <v>0</v>
      </c>
      <c r="FI98" s="12" t="n">
        <f aca="false">[1]506排序!K53</f>
        <v>0</v>
      </c>
      <c r="FJ98" s="12" t="n">
        <f aca="false">[1]506排序!L53</f>
        <v>0</v>
      </c>
      <c r="FK98" s="12" t="n">
        <f aca="false">[1]506排序!M53</f>
        <v>0</v>
      </c>
      <c r="FL98" s="12" t="n">
        <f aca="false">[1]506排序!C20</f>
        <v>0</v>
      </c>
      <c r="FM98" s="12" t="n">
        <f aca="false">[1]506排序!D20</f>
        <v>0</v>
      </c>
      <c r="FN98" s="12" t="n">
        <f aca="false">[1]506排序!E20</f>
        <v>0</v>
      </c>
      <c r="FO98" s="12" t="n">
        <f aca="false">[1]506排序!F20</f>
        <v>0</v>
      </c>
      <c r="FP98" s="12" t="n">
        <f aca="false">[1]506排序!G20</f>
        <v>0</v>
      </c>
      <c r="FQ98" s="12" t="n">
        <f aca="false">[1]506排序!H20</f>
        <v>0</v>
      </c>
      <c r="FR98" s="12" t="n">
        <f aca="false">[1]506排序!I20</f>
        <v>0</v>
      </c>
      <c r="FS98" s="12" t="n">
        <f aca="false">[1]506排序!J20</f>
        <v>0</v>
      </c>
      <c r="FT98" s="12" t="n">
        <f aca="false">[1]506排序!K20</f>
        <v>0</v>
      </c>
      <c r="FU98" s="12" t="n">
        <f aca="false">[1]506排序!L20</f>
        <v>0</v>
      </c>
      <c r="FV98" s="12" t="n">
        <f aca="false">[1]506排序!M20</f>
        <v>0</v>
      </c>
      <c r="FW98" s="12" t="n">
        <f aca="false">[1]506排序!C13</f>
        <v>0</v>
      </c>
      <c r="FX98" s="12" t="n">
        <f aca="false">[1]506排序!D13</f>
        <v>0</v>
      </c>
      <c r="FY98" s="12" t="n">
        <f aca="false">[1]506排序!E13</f>
        <v>0</v>
      </c>
      <c r="FZ98" s="12" t="n">
        <f aca="false">[1]506排序!F13</f>
        <v>0</v>
      </c>
      <c r="GA98" s="12" t="n">
        <f aca="false">[1]506排序!G13</f>
        <v>0</v>
      </c>
      <c r="GB98" s="12" t="n">
        <f aca="false">[1]506排序!H13</f>
        <v>0</v>
      </c>
      <c r="GC98" s="12" t="n">
        <f aca="false">[1]506排序!I13</f>
        <v>0</v>
      </c>
      <c r="GD98" s="12" t="n">
        <f aca="false">[1]506排序!J13</f>
        <v>0</v>
      </c>
      <c r="GE98" s="12" t="n">
        <f aca="false">[1]506排序!K13</f>
        <v>0</v>
      </c>
      <c r="GF98" s="12" t="n">
        <f aca="false">[1]506排序!L13</f>
        <v>0</v>
      </c>
      <c r="GG98" s="12" t="n">
        <f aca="false">[1]506排序!M13</f>
        <v>0</v>
      </c>
      <c r="GH98" s="12" t="n">
        <f aca="false">[1]506排序!C156</f>
        <v>0</v>
      </c>
      <c r="GI98" s="12" t="n">
        <f aca="false">[1]506排序!D156</f>
        <v>0</v>
      </c>
      <c r="GJ98" s="12" t="n">
        <f aca="false">[1]506排序!E156</f>
        <v>0</v>
      </c>
      <c r="GK98" s="12" t="n">
        <f aca="false">[1]506排序!F156</f>
        <v>0</v>
      </c>
      <c r="GL98" s="12" t="n">
        <f aca="false">[1]506排序!G156</f>
        <v>0</v>
      </c>
      <c r="GM98" s="12" t="n">
        <f aca="false">[1]506排序!H156</f>
        <v>0</v>
      </c>
      <c r="GN98" s="12" t="n">
        <f aca="false">[1]506排序!I156</f>
        <v>0</v>
      </c>
      <c r="GO98" s="12" t="n">
        <f aca="false">[1]506排序!J156</f>
        <v>0</v>
      </c>
      <c r="GP98" s="12" t="n">
        <f aca="false">[1]506排序!K156</f>
        <v>0</v>
      </c>
      <c r="GQ98" s="12" t="n">
        <f aca="false">[1]506排序!L156</f>
        <v>0</v>
      </c>
      <c r="GR98" s="12" t="n">
        <f aca="false">[1]506排序!M156</f>
        <v>0</v>
      </c>
      <c r="GS98" s="12" t="n">
        <f aca="false">[1]506排序!C16</f>
        <v>0</v>
      </c>
      <c r="GT98" s="12" t="n">
        <f aca="false">[1]506排序!D16</f>
        <v>0</v>
      </c>
      <c r="GU98" s="12" t="n">
        <f aca="false">[1]506排序!E16</f>
        <v>0</v>
      </c>
      <c r="GV98" s="12" t="n">
        <f aca="false">[1]506排序!F16</f>
        <v>0</v>
      </c>
      <c r="GW98" s="12" t="n">
        <f aca="false">[1]506排序!G16</f>
        <v>0</v>
      </c>
      <c r="GX98" s="12" t="n">
        <f aca="false">[1]506排序!H16</f>
        <v>0</v>
      </c>
      <c r="GY98" s="12" t="n">
        <f aca="false">[1]506排序!I16</f>
        <v>0</v>
      </c>
      <c r="GZ98" s="12" t="n">
        <f aca="false">[1]506排序!J16</f>
        <v>0</v>
      </c>
      <c r="HA98" s="12" t="n">
        <f aca="false">[1]506排序!K16</f>
        <v>0</v>
      </c>
      <c r="HB98" s="12" t="n">
        <f aca="false">[1]506排序!L16</f>
        <v>0</v>
      </c>
      <c r="HC98" s="12" t="n">
        <f aca="false">[1]506排序!M16</f>
        <v>0</v>
      </c>
      <c r="HD98" s="12" t="n">
        <f aca="false">[1]506排序!C173</f>
        <v>0</v>
      </c>
      <c r="HE98" s="12" t="n">
        <f aca="false">[1]506排序!D173</f>
        <v>0</v>
      </c>
      <c r="HF98" s="12" t="n">
        <f aca="false">[1]506排序!E173</f>
        <v>0</v>
      </c>
      <c r="HG98" s="12" t="n">
        <f aca="false">[1]506排序!F173</f>
        <v>0</v>
      </c>
      <c r="HH98" s="12" t="n">
        <f aca="false">[1]506排序!G173</f>
        <v>0</v>
      </c>
      <c r="HI98" s="12" t="n">
        <f aca="false">[1]506排序!H173</f>
        <v>0</v>
      </c>
      <c r="HJ98" s="12" t="n">
        <f aca="false">[1]506排序!I173</f>
        <v>0</v>
      </c>
      <c r="HK98" s="12" t="n">
        <f aca="false">[1]506排序!J173</f>
        <v>0</v>
      </c>
      <c r="HL98" s="12" t="n">
        <f aca="false">[1]506排序!K173</f>
        <v>0</v>
      </c>
      <c r="HM98" s="12" t="n">
        <f aca="false">[1]506排序!L173</f>
        <v>0</v>
      </c>
      <c r="HN98" s="12" t="n">
        <f aca="false">[1]506排序!M173</f>
        <v>0</v>
      </c>
      <c r="HO98" s="12" t="n">
        <f aca="false">[1]506排序!C118</f>
        <v>0</v>
      </c>
      <c r="HP98" s="12" t="n">
        <f aca="false">[1]506排序!D118</f>
        <v>0</v>
      </c>
      <c r="HQ98" s="12" t="n">
        <f aca="false">[1]506排序!E118</f>
        <v>0</v>
      </c>
      <c r="HR98" s="12" t="n">
        <f aca="false">[1]506排序!F118</f>
        <v>0</v>
      </c>
      <c r="HS98" s="12" t="n">
        <f aca="false">[1]506排序!G118</f>
        <v>0</v>
      </c>
      <c r="HT98" s="12" t="n">
        <f aca="false">[1]506排序!H118</f>
        <v>0</v>
      </c>
      <c r="HU98" s="12" t="n">
        <f aca="false">[1]506排序!I118</f>
        <v>0</v>
      </c>
      <c r="HV98" s="12" t="n">
        <f aca="false">[1]506排序!J118</f>
        <v>0</v>
      </c>
      <c r="HW98" s="12" t="n">
        <f aca="false">[1]506排序!K118</f>
        <v>0</v>
      </c>
      <c r="HX98" s="12" t="n">
        <f aca="false">[1]506排序!L118</f>
        <v>0</v>
      </c>
      <c r="HY98" s="12" t="n">
        <f aca="false">[1]506排序!M118</f>
        <v>0</v>
      </c>
      <c r="HZ98" s="118"/>
      <c r="IA98" s="82" t="n">
        <v>43957</v>
      </c>
      <c r="IB98" s="12" t="n">
        <f aca="false">[1]506排序!C154</f>
        <v>0</v>
      </c>
      <c r="IC98" s="12" t="n">
        <f aca="false">[1]506排序!D154</f>
        <v>0</v>
      </c>
      <c r="ID98" s="12" t="n">
        <f aca="false">[1]506排序!E154</f>
        <v>0</v>
      </c>
      <c r="IE98" s="12" t="n">
        <f aca="false">[1]506排序!F154</f>
        <v>0</v>
      </c>
      <c r="IF98" s="12" t="n">
        <f aca="false">[1]506排序!G154</f>
        <v>0</v>
      </c>
      <c r="IG98" s="12" t="n">
        <f aca="false">[1]506排序!H154</f>
        <v>0</v>
      </c>
      <c r="IH98" s="12" t="n">
        <f aca="false">[1]506排序!I154</f>
        <v>0</v>
      </c>
      <c r="II98" s="12" t="n">
        <f aca="false">[1]506排序!J154</f>
        <v>0</v>
      </c>
      <c r="IJ98" s="12" t="n">
        <f aca="false">[1]506排序!K154</f>
        <v>0</v>
      </c>
      <c r="IK98" s="12" t="n">
        <f aca="false">[1]506排序!L154</f>
        <v>0</v>
      </c>
      <c r="IL98" s="12" t="n">
        <f aca="false">[1]506排序!M154</f>
        <v>0</v>
      </c>
      <c r="IM98" s="13" t="n">
        <f aca="false">[1]506排序!C43</f>
        <v>0</v>
      </c>
      <c r="IN98" s="13" t="n">
        <f aca="false">[1]506排序!D43</f>
        <v>0</v>
      </c>
      <c r="IO98" s="13" t="n">
        <f aca="false">[1]506排序!E43</f>
        <v>0</v>
      </c>
      <c r="IP98" s="13" t="n">
        <f aca="false">[1]506排序!F43</f>
        <v>0</v>
      </c>
      <c r="IQ98" s="13" t="n">
        <f aca="false">[1]506排序!G43</f>
        <v>0</v>
      </c>
      <c r="IR98" s="13" t="n">
        <f aca="false">[1]506排序!H43</f>
        <v>0</v>
      </c>
      <c r="IS98" s="13" t="n">
        <f aca="false">[1]506排序!I43</f>
        <v>0</v>
      </c>
      <c r="IT98" s="13" t="n">
        <f aca="false">[1]506排序!J43</f>
        <v>0</v>
      </c>
      <c r="IU98" s="13" t="n">
        <f aca="false">[1]506排序!K43</f>
        <v>0</v>
      </c>
      <c r="IV98" s="13" t="n">
        <f aca="false">[1]506排序!L43</f>
        <v>0</v>
      </c>
      <c r="IW98" s="13" t="n">
        <f aca="false">[1]506排序!M43</f>
        <v>0</v>
      </c>
      <c r="IX98" s="13" t="n">
        <f aca="false">[1]506排序!C168</f>
        <v>0</v>
      </c>
      <c r="IY98" s="13" t="n">
        <f aca="false">[1]506排序!D168</f>
        <v>0</v>
      </c>
      <c r="IZ98" s="13" t="n">
        <f aca="false">[1]506排序!E168</f>
        <v>0</v>
      </c>
      <c r="JA98" s="13" t="n">
        <f aca="false">[1]506排序!F168</f>
        <v>0</v>
      </c>
      <c r="JB98" s="13" t="n">
        <f aca="false">[1]506排序!G168</f>
        <v>0</v>
      </c>
      <c r="JC98" s="13" t="n">
        <f aca="false">[1]506排序!H168</f>
        <v>0</v>
      </c>
      <c r="JD98" s="13" t="n">
        <f aca="false">[1]506排序!I168</f>
        <v>0</v>
      </c>
      <c r="JE98" s="13" t="n">
        <f aca="false">[1]506排序!J168</f>
        <v>0</v>
      </c>
      <c r="JF98" s="13" t="n">
        <f aca="false">[1]506排序!K168</f>
        <v>0</v>
      </c>
      <c r="JG98" s="13" t="n">
        <f aca="false">[1]506排序!L168</f>
        <v>0</v>
      </c>
      <c r="JH98" s="13" t="n">
        <f aca="false">[1]506排序!M168</f>
        <v>0</v>
      </c>
      <c r="JI98" s="13" t="n">
        <f aca="false">[1]506排序!C93</f>
        <v>0</v>
      </c>
      <c r="JJ98" s="13" t="n">
        <f aca="false">[1]506排序!D93</f>
        <v>0</v>
      </c>
      <c r="JK98" s="13" t="n">
        <f aca="false">[1]506排序!E93</f>
        <v>0</v>
      </c>
      <c r="JL98" s="13" t="n">
        <f aca="false">[1]506排序!F93</f>
        <v>0</v>
      </c>
      <c r="JM98" s="13" t="n">
        <f aca="false">[1]506排序!G93</f>
        <v>0</v>
      </c>
      <c r="JN98" s="13" t="n">
        <f aca="false">[1]506排序!H93</f>
        <v>0</v>
      </c>
      <c r="JO98" s="13" t="n">
        <f aca="false">[1]506排序!I93</f>
        <v>0</v>
      </c>
      <c r="JP98" s="13" t="n">
        <f aca="false">[1]506排序!J93</f>
        <v>0</v>
      </c>
      <c r="JQ98" s="13" t="n">
        <f aca="false">[1]506排序!K93</f>
        <v>0</v>
      </c>
      <c r="JR98" s="13" t="n">
        <f aca="false">[1]506排序!L93</f>
        <v>0</v>
      </c>
      <c r="JS98" s="13" t="n">
        <f aca="false">[1]506排序!M93</f>
        <v>0</v>
      </c>
      <c r="JT98" s="13" t="n">
        <f aca="false">[1]506排序!C92</f>
        <v>0</v>
      </c>
      <c r="JU98" s="13" t="n">
        <f aca="false">[1]506排序!D92</f>
        <v>0</v>
      </c>
      <c r="JV98" s="13" t="n">
        <f aca="false">[1]506排序!E92</f>
        <v>0</v>
      </c>
      <c r="JW98" s="13" t="n">
        <f aca="false">[1]506排序!F92</f>
        <v>0</v>
      </c>
      <c r="JX98" s="13" t="n">
        <f aca="false">[1]506排序!G92</f>
        <v>0</v>
      </c>
      <c r="JY98" s="13" t="n">
        <f aca="false">[1]506排序!H92</f>
        <v>0</v>
      </c>
      <c r="JZ98" s="13" t="n">
        <f aca="false">[1]506排序!I92</f>
        <v>0</v>
      </c>
      <c r="KA98" s="13" t="n">
        <f aca="false">[1]506排序!J92</f>
        <v>0</v>
      </c>
      <c r="KB98" s="13" t="n">
        <f aca="false">[1]506排序!K92</f>
        <v>0</v>
      </c>
      <c r="KC98" s="13" t="n">
        <f aca="false">[1]506排序!L92</f>
        <v>0</v>
      </c>
      <c r="KD98" s="13" t="n">
        <f aca="false">[1]506排序!M92</f>
        <v>0</v>
      </c>
      <c r="KE98" s="13" t="n">
        <f aca="false">[1]506排序!C152</f>
        <v>0</v>
      </c>
      <c r="KF98" s="13" t="n">
        <f aca="false">[1]506排序!D152</f>
        <v>0</v>
      </c>
      <c r="KG98" s="13" t="n">
        <f aca="false">[1]506排序!E152</f>
        <v>0</v>
      </c>
      <c r="KH98" s="13" t="n">
        <f aca="false">[1]506排序!F152</f>
        <v>0</v>
      </c>
      <c r="KI98" s="13" t="n">
        <f aca="false">[1]506排序!G152</f>
        <v>0</v>
      </c>
      <c r="KJ98" s="13" t="n">
        <f aca="false">[1]506排序!H152</f>
        <v>0</v>
      </c>
      <c r="KK98" s="13" t="n">
        <f aca="false">[1]506排序!I152</f>
        <v>0</v>
      </c>
      <c r="KL98" s="13" t="n">
        <f aca="false">[1]506排序!J152</f>
        <v>0</v>
      </c>
      <c r="KM98" s="13" t="n">
        <f aca="false">[1]506排序!K152</f>
        <v>0</v>
      </c>
      <c r="KN98" s="13" t="n">
        <f aca="false">[1]506排序!L152</f>
        <v>0</v>
      </c>
      <c r="KO98" s="13" t="n">
        <f aca="false">[1]506排序!M152</f>
        <v>0</v>
      </c>
      <c r="KP98" s="13" t="n">
        <f aca="false">[1]506排序!C153</f>
        <v>0</v>
      </c>
      <c r="KQ98" s="13" t="n">
        <f aca="false">[1]506排序!D153</f>
        <v>0</v>
      </c>
      <c r="KR98" s="13" t="n">
        <f aca="false">[1]506排序!E153</f>
        <v>0</v>
      </c>
      <c r="KS98" s="13" t="n">
        <f aca="false">[1]506排序!F153</f>
        <v>0</v>
      </c>
      <c r="KT98" s="13" t="n">
        <f aca="false">[1]506排序!G153</f>
        <v>0</v>
      </c>
      <c r="KU98" s="13" t="n">
        <f aca="false">[1]506排序!H153</f>
        <v>0</v>
      </c>
      <c r="KV98" s="13" t="n">
        <f aca="false">[1]506排序!I153</f>
        <v>0</v>
      </c>
      <c r="KW98" s="13" t="n">
        <f aca="false">[1]506排序!J153</f>
        <v>0</v>
      </c>
      <c r="KX98" s="13" t="n">
        <f aca="false">[1]506排序!K153</f>
        <v>0</v>
      </c>
      <c r="KY98" s="13" t="n">
        <f aca="false">[1]506排序!L153</f>
        <v>0</v>
      </c>
      <c r="KZ98" s="13" t="n">
        <f aca="false">[1]506排序!M153</f>
        <v>0</v>
      </c>
      <c r="LA98" s="13" t="n">
        <f aca="false">[1]506排序!C159</f>
        <v>0</v>
      </c>
      <c r="LB98" s="13" t="n">
        <f aca="false">[1]506排序!D159</f>
        <v>0</v>
      </c>
      <c r="LC98" s="13" t="n">
        <f aca="false">[1]506排序!E159</f>
        <v>0</v>
      </c>
      <c r="LD98" s="13" t="n">
        <f aca="false">[1]506排序!F159</f>
        <v>0</v>
      </c>
      <c r="LE98" s="13" t="n">
        <f aca="false">[1]506排序!G159</f>
        <v>0</v>
      </c>
      <c r="LF98" s="13" t="n">
        <f aca="false">[1]506排序!H159</f>
        <v>0</v>
      </c>
      <c r="LG98" s="13" t="n">
        <f aca="false">[1]506排序!I159</f>
        <v>0</v>
      </c>
      <c r="LH98" s="13" t="n">
        <f aca="false">[1]506排序!J159</f>
        <v>0</v>
      </c>
      <c r="LI98" s="13" t="n">
        <f aca="false">[1]506排序!K159</f>
        <v>0</v>
      </c>
      <c r="LJ98" s="13" t="n">
        <f aca="false">[1]506排序!L159</f>
        <v>0</v>
      </c>
      <c r="LK98" s="13" t="n">
        <f aca="false">[1]506排序!M159</f>
        <v>0</v>
      </c>
      <c r="LL98" s="125" t="n">
        <f aca="false">[1]506排序!C147</f>
        <v>0</v>
      </c>
      <c r="LM98" s="125" t="n">
        <f aca="false">[1]506排序!D147</f>
        <v>0</v>
      </c>
      <c r="LN98" s="125" t="n">
        <f aca="false">[1]506排序!E147</f>
        <v>0</v>
      </c>
      <c r="LO98" s="125" t="n">
        <f aca="false">[1]506排序!F147</f>
        <v>0</v>
      </c>
      <c r="LP98" s="125" t="n">
        <f aca="false">[1]506排序!G147</f>
        <v>0</v>
      </c>
      <c r="LQ98" s="125" t="n">
        <f aca="false">[1]506排序!H147</f>
        <v>0</v>
      </c>
      <c r="LR98" s="125" t="n">
        <f aca="false">[1]506排序!I147</f>
        <v>0</v>
      </c>
      <c r="LS98" s="125" t="n">
        <f aca="false">[1]506排序!J147</f>
        <v>0</v>
      </c>
      <c r="LT98" s="125" t="n">
        <f aca="false">[1]506排序!K147</f>
        <v>0</v>
      </c>
      <c r="LU98" s="125" t="n">
        <f aca="false">[1]506排序!L147</f>
        <v>0</v>
      </c>
      <c r="LV98" s="125" t="n">
        <f aca="false">[1]506排序!M147</f>
        <v>0</v>
      </c>
      <c r="LW98" s="13" t="n">
        <f aca="false">[1]506排序!C129</f>
        <v>0</v>
      </c>
      <c r="LX98" s="13" t="n">
        <f aca="false">[1]506排序!D129</f>
        <v>0</v>
      </c>
      <c r="LY98" s="13" t="n">
        <f aca="false">[1]506排序!E129</f>
        <v>0</v>
      </c>
      <c r="LZ98" s="13" t="n">
        <f aca="false">[1]506排序!F129</f>
        <v>0</v>
      </c>
      <c r="MA98" s="13" t="n">
        <f aca="false">[1]506排序!G129</f>
        <v>0</v>
      </c>
      <c r="MB98" s="13" t="n">
        <f aca="false">[1]506排序!H129</f>
        <v>0</v>
      </c>
      <c r="MC98" s="13" t="n">
        <f aca="false">[1]506排序!I129</f>
        <v>0</v>
      </c>
      <c r="MD98" s="13" t="n">
        <f aca="false">[1]506排序!J129</f>
        <v>0</v>
      </c>
      <c r="ME98" s="13" t="n">
        <f aca="false">[1]506排序!K129</f>
        <v>0</v>
      </c>
      <c r="MF98" s="13" t="n">
        <f aca="false">[1]506排序!L129</f>
        <v>0</v>
      </c>
      <c r="MG98" s="13" t="n">
        <f aca="false">[1]506排序!M129</f>
        <v>0</v>
      </c>
      <c r="MH98" s="13" t="n">
        <f aca="false">[1]506排序!C135</f>
        <v>0</v>
      </c>
      <c r="MI98" s="13" t="n">
        <f aca="false">[1]506排序!D135</f>
        <v>0</v>
      </c>
      <c r="MJ98" s="13" t="n">
        <f aca="false">[1]506排序!E135</f>
        <v>0</v>
      </c>
      <c r="MK98" s="13" t="n">
        <f aca="false">[1]506排序!F135</f>
        <v>0</v>
      </c>
      <c r="ML98" s="13" t="n">
        <f aca="false">[1]506排序!G135</f>
        <v>0</v>
      </c>
      <c r="MM98" s="13" t="n">
        <f aca="false">[1]506排序!H135</f>
        <v>0</v>
      </c>
      <c r="MN98" s="13" t="n">
        <f aca="false">[1]506排序!I135</f>
        <v>0</v>
      </c>
      <c r="MO98" s="13" t="n">
        <f aca="false">[1]506排序!J135</f>
        <v>0</v>
      </c>
      <c r="MP98" s="13" t="n">
        <f aca="false">[1]506排序!K135</f>
        <v>0</v>
      </c>
      <c r="MQ98" s="13" t="n">
        <f aca="false">[1]506排序!L135</f>
        <v>0</v>
      </c>
      <c r="MR98" s="13" t="n">
        <f aca="false">[1]506排序!M135</f>
        <v>0</v>
      </c>
      <c r="MS98" s="13" t="n">
        <f aca="false">[1]506排序!C190</f>
        <v>0</v>
      </c>
      <c r="MT98" s="13" t="n">
        <f aca="false">[1]506排序!D190</f>
        <v>0</v>
      </c>
      <c r="MU98" s="13" t="n">
        <f aca="false">[1]506排序!E190</f>
        <v>0</v>
      </c>
      <c r="MV98" s="13" t="n">
        <f aca="false">[1]506排序!F190</f>
        <v>0</v>
      </c>
      <c r="MW98" s="13" t="n">
        <f aca="false">[1]506排序!G190</f>
        <v>0</v>
      </c>
      <c r="MX98" s="13" t="n">
        <f aca="false">[1]506排序!H190</f>
        <v>0</v>
      </c>
      <c r="MY98" s="13" t="n">
        <f aca="false">[1]506排序!I190</f>
        <v>0</v>
      </c>
      <c r="MZ98" s="13" t="n">
        <f aca="false">[1]506排序!J190</f>
        <v>0</v>
      </c>
      <c r="NA98" s="13" t="n">
        <f aca="false">[1]506排序!K190</f>
        <v>0</v>
      </c>
      <c r="NB98" s="13" t="n">
        <f aca="false">[1]506排序!L190</f>
        <v>0</v>
      </c>
      <c r="NC98" s="13" t="n">
        <f aca="false">[1]506排序!M190</f>
        <v>0</v>
      </c>
      <c r="ND98" s="13" t="n">
        <f aca="false">[1]506排序!C108</f>
        <v>0</v>
      </c>
      <c r="NE98" s="13" t="n">
        <f aca="false">[1]506排序!D108</f>
        <v>0</v>
      </c>
      <c r="NF98" s="13" t="n">
        <f aca="false">[1]506排序!E108</f>
        <v>0</v>
      </c>
      <c r="NG98" s="13" t="n">
        <f aca="false">[1]506排序!F108</f>
        <v>0</v>
      </c>
      <c r="NH98" s="13" t="n">
        <f aca="false">[1]506排序!G108</f>
        <v>0</v>
      </c>
      <c r="NI98" s="13" t="n">
        <f aca="false">[1]506排序!H108</f>
        <v>0</v>
      </c>
      <c r="NJ98" s="13" t="n">
        <f aca="false">[1]506排序!I108</f>
        <v>0</v>
      </c>
      <c r="NK98" s="13" t="n">
        <f aca="false">[1]506排序!J108</f>
        <v>0</v>
      </c>
      <c r="NL98" s="13" t="n">
        <f aca="false">[1]506排序!K108</f>
        <v>0</v>
      </c>
      <c r="NM98" s="13" t="n">
        <f aca="false">[1]506排序!L108</f>
        <v>0</v>
      </c>
      <c r="NN98" s="13" t="n">
        <f aca="false">[1]506排序!M108</f>
        <v>0</v>
      </c>
      <c r="NO98" s="13" t="n">
        <f aca="false">[1]506排序!C35</f>
        <v>0</v>
      </c>
      <c r="NP98" s="13" t="n">
        <f aca="false">[1]506排序!D35</f>
        <v>0</v>
      </c>
      <c r="NQ98" s="13" t="n">
        <f aca="false">[1]506排序!E35</f>
        <v>0</v>
      </c>
      <c r="NR98" s="13" t="n">
        <f aca="false">[1]506排序!F35</f>
        <v>0</v>
      </c>
      <c r="NS98" s="13" t="n">
        <f aca="false">[1]506排序!G35</f>
        <v>0</v>
      </c>
      <c r="NT98" s="13" t="n">
        <f aca="false">[1]506排序!H35</f>
        <v>0</v>
      </c>
      <c r="NU98" s="13" t="n">
        <f aca="false">[1]506排序!I35</f>
        <v>0</v>
      </c>
      <c r="NV98" s="13" t="n">
        <f aca="false">[1]506排序!J35</f>
        <v>0</v>
      </c>
      <c r="NW98" s="13" t="n">
        <f aca="false">[1]506排序!K35</f>
        <v>0</v>
      </c>
      <c r="NX98" s="13" t="n">
        <f aca="false">[1]506排序!L35</f>
        <v>0</v>
      </c>
      <c r="NY98" s="13" t="n">
        <f aca="false">[1]506排序!M35</f>
        <v>0</v>
      </c>
      <c r="NZ98" s="13" t="n">
        <f aca="false">[1]506排序!C206</f>
        <v>0</v>
      </c>
      <c r="OA98" s="13" t="n">
        <f aca="false">[1]506排序!D206</f>
        <v>0</v>
      </c>
      <c r="OB98" s="13" t="n">
        <f aca="false">[1]506排序!E206</f>
        <v>0</v>
      </c>
      <c r="OC98" s="13" t="n">
        <f aca="false">[1]506排序!F206</f>
        <v>0</v>
      </c>
      <c r="OD98" s="13" t="n">
        <f aca="false">[1]506排序!G206</f>
        <v>0</v>
      </c>
      <c r="OE98" s="13" t="n">
        <f aca="false">[1]506排序!H206</f>
        <v>0</v>
      </c>
      <c r="OF98" s="13" t="n">
        <f aca="false">[1]506排序!I206</f>
        <v>0</v>
      </c>
      <c r="OG98" s="13" t="n">
        <f aca="false">[1]506排序!J206</f>
        <v>0</v>
      </c>
      <c r="OH98" s="13" t="n">
        <f aca="false">[1]506排序!K206</f>
        <v>0</v>
      </c>
      <c r="OI98" s="13" t="n">
        <f aca="false">[1]506排序!L206</f>
        <v>0</v>
      </c>
      <c r="OJ98" s="13" t="n">
        <f aca="false">[1]506排序!M206</f>
        <v>0</v>
      </c>
      <c r="OK98" s="13" t="n">
        <f aca="false">[1]506排序!C30</f>
        <v>0</v>
      </c>
      <c r="OL98" s="13" t="n">
        <f aca="false">[1]506排序!D30</f>
        <v>0</v>
      </c>
      <c r="OM98" s="13" t="n">
        <f aca="false">[1]506排序!E30</f>
        <v>0</v>
      </c>
      <c r="ON98" s="13" t="n">
        <f aca="false">[1]506排序!F30</f>
        <v>0</v>
      </c>
      <c r="OO98" s="13" t="n">
        <f aca="false">[1]506排序!G30</f>
        <v>0</v>
      </c>
      <c r="OP98" s="13" t="n">
        <f aca="false">[1]506排序!H30</f>
        <v>0</v>
      </c>
      <c r="OQ98" s="13" t="n">
        <f aca="false">[1]506排序!I30</f>
        <v>0</v>
      </c>
      <c r="OR98" s="13" t="n">
        <f aca="false">[1]506排序!J30</f>
        <v>0</v>
      </c>
      <c r="OS98" s="13" t="n">
        <f aca="false">[1]506排序!K30</f>
        <v>0</v>
      </c>
      <c r="OT98" s="13" t="n">
        <f aca="false">[1]506排序!L30</f>
        <v>0</v>
      </c>
      <c r="OU98" s="13" t="n">
        <f aca="false">[1]506排序!M30</f>
        <v>0</v>
      </c>
      <c r="OV98" s="13" t="n">
        <f aca="false">[1]506排序!C95</f>
        <v>0</v>
      </c>
      <c r="OW98" s="13" t="n">
        <f aca="false">[1]506排序!D95</f>
        <v>0</v>
      </c>
      <c r="OX98" s="13" t="n">
        <f aca="false">[1]506排序!E95</f>
        <v>0</v>
      </c>
      <c r="OY98" s="13" t="n">
        <f aca="false">[1]506排序!F95</f>
        <v>0</v>
      </c>
      <c r="OZ98" s="13" t="n">
        <f aca="false">[1]506排序!G95</f>
        <v>0</v>
      </c>
      <c r="PA98" s="13" t="n">
        <f aca="false">[1]506排序!H95</f>
        <v>0</v>
      </c>
      <c r="PB98" s="13" t="n">
        <f aca="false">[1]506排序!I95</f>
        <v>0</v>
      </c>
      <c r="PC98" s="13" t="n">
        <f aca="false">[1]506排序!J95</f>
        <v>0</v>
      </c>
      <c r="PD98" s="13" t="n">
        <f aca="false">[1]506排序!K95</f>
        <v>0</v>
      </c>
      <c r="PE98" s="13" t="n">
        <f aca="false">[1]506排序!L95</f>
        <v>0</v>
      </c>
      <c r="PF98" s="13" t="n">
        <f aca="false">[1]506排序!M95</f>
        <v>0</v>
      </c>
      <c r="PG98" s="13" t="n">
        <f aca="false">[1]506排序!C195</f>
        <v>0</v>
      </c>
      <c r="PH98" s="13" t="n">
        <f aca="false">[1]506排序!D195</f>
        <v>0</v>
      </c>
      <c r="PI98" s="13" t="n">
        <f aca="false">[1]506排序!E195</f>
        <v>0</v>
      </c>
      <c r="PJ98" s="13" t="n">
        <f aca="false">[1]506排序!F195</f>
        <v>0</v>
      </c>
      <c r="PK98" s="13" t="n">
        <f aca="false">[1]506排序!G195</f>
        <v>0</v>
      </c>
      <c r="PL98" s="13" t="n">
        <f aca="false">[1]506排序!H195</f>
        <v>0</v>
      </c>
      <c r="PM98" s="13" t="n">
        <f aca="false">[1]506排序!I195</f>
        <v>0</v>
      </c>
      <c r="PN98" s="13" t="n">
        <f aca="false">[1]506排序!J195</f>
        <v>0</v>
      </c>
      <c r="PO98" s="13" t="n">
        <f aca="false">[1]506排序!K195</f>
        <v>0</v>
      </c>
      <c r="PP98" s="13" t="n">
        <f aca="false">[1]506排序!L195</f>
        <v>0</v>
      </c>
      <c r="PQ98" s="13" t="n">
        <f aca="false">[1]506排序!M195</f>
        <v>0</v>
      </c>
      <c r="PR98" s="2" t="n">
        <f aca="false">[1]506排序!C188</f>
        <v>0</v>
      </c>
      <c r="PS98" s="2" t="n">
        <f aca="false">[1]506排序!D188</f>
        <v>0</v>
      </c>
      <c r="PT98" s="2" t="n">
        <f aca="false">[1]506排序!E188</f>
        <v>0</v>
      </c>
      <c r="PU98" s="2" t="n">
        <f aca="false">[1]506排序!F188</f>
        <v>0</v>
      </c>
      <c r="PV98" s="2" t="n">
        <f aca="false">[1]506排序!G188</f>
        <v>0</v>
      </c>
      <c r="PW98" s="2" t="n">
        <f aca="false">[1]506排序!H188</f>
        <v>0</v>
      </c>
      <c r="PX98" s="2" t="n">
        <f aca="false">[1]506排序!I188</f>
        <v>0</v>
      </c>
      <c r="PY98" s="2" t="n">
        <f aca="false">[1]506排序!J188</f>
        <v>0</v>
      </c>
      <c r="PZ98" s="2" t="n">
        <f aca="false">[1]506排序!K188</f>
        <v>0</v>
      </c>
      <c r="QA98" s="2" t="n">
        <f aca="false">[1]506排序!L188</f>
        <v>0</v>
      </c>
      <c r="QB98" s="2" t="n">
        <f aca="false">[1]506排序!M188</f>
        <v>0</v>
      </c>
      <c r="QC98" s="2" t="n">
        <f aca="false">[1]506排序!C103</f>
        <v>0</v>
      </c>
      <c r="QD98" s="2" t="n">
        <f aca="false">[1]506排序!D103</f>
        <v>0</v>
      </c>
      <c r="QE98" s="2" t="n">
        <f aca="false">[1]506排序!E103</f>
        <v>0</v>
      </c>
      <c r="QF98" s="2" t="n">
        <f aca="false">[1]506排序!F103</f>
        <v>0</v>
      </c>
      <c r="QG98" s="2" t="n">
        <f aca="false">[1]506排序!G103</f>
        <v>0</v>
      </c>
      <c r="QH98" s="2" t="n">
        <f aca="false">[1]506排序!H103</f>
        <v>0</v>
      </c>
      <c r="QI98" s="2" t="n">
        <f aca="false">[1]506排序!I103</f>
        <v>0</v>
      </c>
      <c r="QJ98" s="2" t="n">
        <f aca="false">[1]506排序!J103</f>
        <v>0</v>
      </c>
      <c r="QK98" s="2" t="n">
        <f aca="false">[1]506排序!K103</f>
        <v>0</v>
      </c>
      <c r="QL98" s="2" t="n">
        <f aca="false">[1]506排序!L103</f>
        <v>0</v>
      </c>
      <c r="QM98" s="2" t="n">
        <f aca="false">[1]506排序!M103</f>
        <v>0</v>
      </c>
      <c r="QN98" s="2" t="n">
        <f aca="false">[1]506排序!C110</f>
        <v>0</v>
      </c>
      <c r="QO98" s="2" t="n">
        <f aca="false">[1]506排序!D110</f>
        <v>0</v>
      </c>
      <c r="QP98" s="2" t="n">
        <f aca="false">[1]506排序!E110</f>
        <v>0</v>
      </c>
      <c r="QQ98" s="2" t="n">
        <f aca="false">[1]506排序!F110</f>
        <v>0</v>
      </c>
      <c r="QR98" s="2" t="n">
        <f aca="false">[1]506排序!G110</f>
        <v>0</v>
      </c>
      <c r="QS98" s="2" t="n">
        <f aca="false">[1]506排序!H110</f>
        <v>0</v>
      </c>
      <c r="QT98" s="2" t="n">
        <f aca="false">[1]506排序!I110</f>
        <v>0</v>
      </c>
      <c r="QU98" s="2" t="n">
        <f aca="false">[1]506排序!J110</f>
        <v>0</v>
      </c>
      <c r="QV98" s="2" t="n">
        <f aca="false">[1]506排序!K110</f>
        <v>0</v>
      </c>
      <c r="QW98" s="2" t="n">
        <f aca="false">[1]506排序!L110</f>
        <v>0</v>
      </c>
      <c r="QX98" s="2" t="n">
        <f aca="false">[1]506排序!M110</f>
        <v>0</v>
      </c>
      <c r="QY98" s="2" t="n">
        <f aca="false">[1]506排序!C98</f>
        <v>0</v>
      </c>
      <c r="QZ98" s="2" t="n">
        <f aca="false">[1]506排序!D98</f>
        <v>0</v>
      </c>
      <c r="RA98" s="2" t="n">
        <f aca="false">[1]506排序!E98</f>
        <v>0</v>
      </c>
      <c r="RB98" s="2" t="n">
        <f aca="false">[1]506排序!F98</f>
        <v>0</v>
      </c>
      <c r="RC98" s="2" t="n">
        <f aca="false">[1]506排序!G98</f>
        <v>0</v>
      </c>
      <c r="RD98" s="2" t="n">
        <f aca="false">[1]506排序!H98</f>
        <v>0</v>
      </c>
      <c r="RE98" s="2" t="n">
        <f aca="false">[1]506排序!I98</f>
        <v>0</v>
      </c>
      <c r="RF98" s="2" t="n">
        <f aca="false">[1]506排序!J98</f>
        <v>0</v>
      </c>
      <c r="RG98" s="2" t="n">
        <f aca="false">[1]506排序!K98</f>
        <v>0</v>
      </c>
      <c r="RH98" s="2" t="n">
        <f aca="false">[1]506排序!L98</f>
        <v>0</v>
      </c>
      <c r="RI98" s="2" t="n">
        <f aca="false">[1]506排序!M98</f>
        <v>0</v>
      </c>
      <c r="RJ98" s="2" t="n">
        <f aca="false">[1]506排序!C148</f>
        <v>0</v>
      </c>
      <c r="RK98" s="2" t="n">
        <f aca="false">[1]506排序!D148</f>
        <v>0</v>
      </c>
      <c r="RL98" s="2" t="n">
        <f aca="false">[1]506排序!E148</f>
        <v>0</v>
      </c>
      <c r="RM98" s="2" t="n">
        <f aca="false">[1]506排序!F148</f>
        <v>0</v>
      </c>
      <c r="RN98" s="2" t="n">
        <f aca="false">[1]506排序!G148</f>
        <v>0</v>
      </c>
      <c r="RO98" s="2" t="n">
        <f aca="false">[1]506排序!H148</f>
        <v>0</v>
      </c>
      <c r="RP98" s="2" t="n">
        <f aca="false">[1]506排序!I148</f>
        <v>0</v>
      </c>
      <c r="RQ98" s="2" t="n">
        <f aca="false">[1]506排序!J148</f>
        <v>0</v>
      </c>
      <c r="RR98" s="2" t="n">
        <f aca="false">[1]506排序!K148</f>
        <v>0</v>
      </c>
      <c r="RS98" s="2" t="n">
        <f aca="false">[1]506排序!L148</f>
        <v>0</v>
      </c>
      <c r="RT98" s="2" t="n">
        <f aca="false">[1]506排序!M148</f>
        <v>0</v>
      </c>
      <c r="RU98" s="2" t="n">
        <f aca="false">[1]506排序!C208</f>
        <v>0</v>
      </c>
      <c r="RV98" s="2" t="n">
        <f aca="false">[1]506排序!D208</f>
        <v>0</v>
      </c>
      <c r="RW98" s="2" t="n">
        <f aca="false">[1]506排序!E208</f>
        <v>0</v>
      </c>
      <c r="RX98" s="2" t="n">
        <f aca="false">[1]506排序!F208</f>
        <v>0</v>
      </c>
      <c r="RY98" s="2" t="n">
        <f aca="false">[1]506排序!G208</f>
        <v>0</v>
      </c>
      <c r="RZ98" s="2" t="n">
        <f aca="false">[1]506排序!H208</f>
        <v>0</v>
      </c>
      <c r="SA98" s="2" t="n">
        <f aca="false">[1]506排序!I208</f>
        <v>0</v>
      </c>
      <c r="SB98" s="2" t="n">
        <f aca="false">[1]506排序!J208</f>
        <v>0</v>
      </c>
      <c r="SC98" s="2" t="n">
        <f aca="false">[1]506排序!K208</f>
        <v>0</v>
      </c>
      <c r="SD98" s="2" t="n">
        <f aca="false">[1]506排序!L208</f>
        <v>0</v>
      </c>
      <c r="SE98" s="2" t="n">
        <f aca="false">[1]506排序!M208</f>
        <v>0</v>
      </c>
      <c r="SF98" s="2" t="n">
        <f aca="false">[1]506排序!C146</f>
        <v>0</v>
      </c>
      <c r="SG98" s="2" t="n">
        <f aca="false">[1]506排序!D146</f>
        <v>0</v>
      </c>
      <c r="SH98" s="2" t="n">
        <f aca="false">[1]506排序!E146</f>
        <v>0</v>
      </c>
      <c r="SI98" s="2" t="n">
        <f aca="false">[1]506排序!F146</f>
        <v>0</v>
      </c>
      <c r="SJ98" s="2" t="n">
        <f aca="false">[1]506排序!G146</f>
        <v>0</v>
      </c>
      <c r="SK98" s="2" t="n">
        <f aca="false">[1]506排序!H146</f>
        <v>0</v>
      </c>
      <c r="SL98" s="2" t="n">
        <f aca="false">[1]506排序!I146</f>
        <v>0</v>
      </c>
      <c r="SM98" s="2" t="n">
        <f aca="false">[1]506排序!J146</f>
        <v>0</v>
      </c>
      <c r="SN98" s="2" t="n">
        <f aca="false">[1]506排序!K146</f>
        <v>0</v>
      </c>
      <c r="SO98" s="2" t="n">
        <f aca="false">[1]506排序!L146</f>
        <v>0</v>
      </c>
      <c r="SP98" s="2" t="n">
        <f aca="false">[1]506排序!M146</f>
        <v>0</v>
      </c>
      <c r="SQ98" s="2" t="n">
        <f aca="false">[1]506排序!C197</f>
        <v>0</v>
      </c>
      <c r="SR98" s="2" t="n">
        <f aca="false">[1]506排序!D197</f>
        <v>0</v>
      </c>
      <c r="SS98" s="2" t="n">
        <f aca="false">[1]506排序!E197</f>
        <v>0</v>
      </c>
      <c r="ST98" s="2" t="n">
        <f aca="false">[1]506排序!F197</f>
        <v>0</v>
      </c>
      <c r="SU98" s="2" t="n">
        <f aca="false">[1]506排序!G197</f>
        <v>0</v>
      </c>
      <c r="SV98" s="2" t="n">
        <f aca="false">[1]506排序!H197</f>
        <v>0</v>
      </c>
      <c r="SW98" s="2" t="n">
        <f aca="false">[1]506排序!I197</f>
        <v>0</v>
      </c>
      <c r="SX98" s="2" t="n">
        <f aca="false">[1]506排序!J197</f>
        <v>0</v>
      </c>
      <c r="SY98" s="2" t="n">
        <f aca="false">[1]506排序!K197</f>
        <v>0</v>
      </c>
      <c r="SZ98" s="2" t="n">
        <f aca="false">[1]506排序!L197</f>
        <v>0</v>
      </c>
      <c r="TA98" s="2" t="n">
        <f aca="false">[1]506排序!M197</f>
        <v>0</v>
      </c>
      <c r="TB98" s="2" t="n">
        <f aca="false">[1]506排序!C106</f>
        <v>0</v>
      </c>
      <c r="TC98" s="2" t="n">
        <f aca="false">[1]506排序!D106</f>
        <v>0</v>
      </c>
      <c r="TD98" s="2" t="n">
        <f aca="false">[1]506排序!E106</f>
        <v>0</v>
      </c>
      <c r="TE98" s="2" t="n">
        <f aca="false">[1]506排序!F106</f>
        <v>0</v>
      </c>
      <c r="TF98" s="2" t="n">
        <f aca="false">[1]506排序!G106</f>
        <v>0</v>
      </c>
      <c r="TG98" s="2" t="n">
        <f aca="false">[1]506排序!H106</f>
        <v>0</v>
      </c>
      <c r="TH98" s="2" t="n">
        <f aca="false">[1]506排序!I106</f>
        <v>0</v>
      </c>
      <c r="TI98" s="2" t="n">
        <f aca="false">[1]506排序!J106</f>
        <v>0</v>
      </c>
      <c r="TJ98" s="2" t="n">
        <f aca="false">[1]506排序!K106</f>
        <v>0</v>
      </c>
      <c r="TK98" s="2" t="n">
        <f aca="false">[1]506排序!L106</f>
        <v>0</v>
      </c>
      <c r="TL98" s="2" t="n">
        <f aca="false">[1]506排序!M106</f>
        <v>0</v>
      </c>
      <c r="TM98" s="2" t="n">
        <f aca="false">[1]506排序!C80</f>
        <v>0</v>
      </c>
      <c r="TN98" s="2" t="n">
        <f aca="false">[1]506排序!D80</f>
        <v>0</v>
      </c>
      <c r="TO98" s="2" t="n">
        <f aca="false">[1]506排序!E80</f>
        <v>0</v>
      </c>
      <c r="TP98" s="2" t="n">
        <f aca="false">[1]506排序!F80</f>
        <v>0</v>
      </c>
      <c r="TQ98" s="2" t="n">
        <f aca="false">[1]506排序!G80</f>
        <v>0</v>
      </c>
      <c r="TR98" s="2" t="n">
        <f aca="false">[1]506排序!H80</f>
        <v>0</v>
      </c>
      <c r="TS98" s="2" t="n">
        <f aca="false">[1]506排序!I80</f>
        <v>0</v>
      </c>
      <c r="TT98" s="2" t="n">
        <f aca="false">[1]506排序!J80</f>
        <v>0</v>
      </c>
      <c r="TU98" s="2" t="n">
        <f aca="false">[1]506排序!K80</f>
        <v>0</v>
      </c>
      <c r="TV98" s="2" t="n">
        <f aca="false">[1]506排序!L80</f>
        <v>0</v>
      </c>
      <c r="TW98" s="2" t="n">
        <f aca="false">[1]506排序!M80</f>
        <v>0</v>
      </c>
      <c r="TX98" s="2" t="n">
        <f aca="false">[1]506排序!C51</f>
        <v>0</v>
      </c>
      <c r="TY98" s="2" t="n">
        <f aca="false">[1]506排序!D51</f>
        <v>0</v>
      </c>
      <c r="TZ98" s="2" t="n">
        <f aca="false">[1]506排序!E51</f>
        <v>0</v>
      </c>
      <c r="UA98" s="2" t="n">
        <f aca="false">[1]506排序!F51</f>
        <v>0</v>
      </c>
      <c r="UB98" s="2" t="n">
        <f aca="false">[1]506排序!G51</f>
        <v>0</v>
      </c>
      <c r="UC98" s="2" t="n">
        <f aca="false">[1]506排序!H51</f>
        <v>0</v>
      </c>
      <c r="UD98" s="2" t="n">
        <f aca="false">[1]506排序!I51</f>
        <v>0</v>
      </c>
      <c r="UE98" s="2" t="n">
        <f aca="false">[1]506排序!J51</f>
        <v>0</v>
      </c>
      <c r="UF98" s="2" t="n">
        <f aca="false">[1]506排序!K51</f>
        <v>0</v>
      </c>
      <c r="UG98" s="2" t="n">
        <f aca="false">[1]506排序!L51</f>
        <v>0</v>
      </c>
      <c r="UH98" s="2" t="n">
        <f aca="false">[1]506排序!M51</f>
        <v>0</v>
      </c>
      <c r="UT98" s="2" t="n">
        <f aca="false">[1]506排序!C17</f>
        <v>0</v>
      </c>
      <c r="UU98" s="2" t="n">
        <f aca="false">[1]506排序!D17</f>
        <v>0</v>
      </c>
      <c r="UV98" s="2" t="n">
        <f aca="false">[1]506排序!E17</f>
        <v>0</v>
      </c>
      <c r="UW98" s="2" t="n">
        <f aca="false">[1]506排序!F17</f>
        <v>0</v>
      </c>
      <c r="UX98" s="2" t="n">
        <f aca="false">[1]506排序!G17</f>
        <v>0</v>
      </c>
      <c r="UY98" s="2" t="n">
        <f aca="false">[1]506排序!H17</f>
        <v>0</v>
      </c>
      <c r="UZ98" s="2" t="n">
        <f aca="false">[1]506排序!I17</f>
        <v>0</v>
      </c>
      <c r="VA98" s="2" t="n">
        <f aca="false">[1]506排序!J17</f>
        <v>0</v>
      </c>
      <c r="VB98" s="2" t="n">
        <f aca="false">[1]506排序!K17</f>
        <v>0</v>
      </c>
      <c r="VC98" s="2" t="n">
        <f aca="false">[1]506排序!L17</f>
        <v>0</v>
      </c>
      <c r="VD98" s="2" t="n">
        <f aca="false">[1]506排序!M17</f>
        <v>0</v>
      </c>
      <c r="VE98" s="2" t="n">
        <f aca="false">[1]506排序!C2</f>
        <v>0</v>
      </c>
      <c r="VF98" s="2" t="n">
        <f aca="false">[1]506排序!D2</f>
        <v>0</v>
      </c>
      <c r="VG98" s="2" t="n">
        <f aca="false">[1]506排序!E2</f>
        <v>0</v>
      </c>
      <c r="VH98" s="2" t="n">
        <f aca="false">[1]506排序!F2</f>
        <v>0</v>
      </c>
      <c r="VI98" s="2" t="n">
        <f aca="false">[1]506排序!G2</f>
        <v>0</v>
      </c>
      <c r="VJ98" s="2" t="n">
        <f aca="false">[1]506排序!H2</f>
        <v>0</v>
      </c>
      <c r="VK98" s="2" t="n">
        <f aca="false">[1]506排序!I2</f>
        <v>0</v>
      </c>
      <c r="VL98" s="2" t="n">
        <f aca="false">[1]506排序!J2</f>
        <v>0</v>
      </c>
      <c r="VM98" s="2" t="n">
        <f aca="false">[1]506排序!K2</f>
        <v>0</v>
      </c>
      <c r="VN98" s="2" t="n">
        <f aca="false">[1]506排序!L2</f>
        <v>0</v>
      </c>
      <c r="VO98" s="2" t="n">
        <f aca="false">[1]506排序!M2</f>
        <v>0</v>
      </c>
      <c r="VP98" s="2" t="n">
        <f aca="false">[1]506排序!C181</f>
        <v>0</v>
      </c>
      <c r="VQ98" s="2" t="n">
        <f aca="false">[1]506排序!D181</f>
        <v>0</v>
      </c>
      <c r="VR98" s="2" t="n">
        <f aca="false">[1]506排序!E181</f>
        <v>0</v>
      </c>
      <c r="VS98" s="2" t="n">
        <f aca="false">[1]506排序!F181</f>
        <v>0</v>
      </c>
      <c r="VT98" s="2" t="n">
        <f aca="false">[1]506排序!G181</f>
        <v>0</v>
      </c>
      <c r="VU98" s="2" t="n">
        <f aca="false">[1]506排序!H181</f>
        <v>0</v>
      </c>
      <c r="VV98" s="2" t="n">
        <f aca="false">[1]506排序!I181</f>
        <v>0</v>
      </c>
      <c r="VW98" s="2" t="n">
        <f aca="false">[1]506排序!J181</f>
        <v>0</v>
      </c>
      <c r="VX98" s="2" t="n">
        <f aca="false">[1]506排序!K181</f>
        <v>0</v>
      </c>
      <c r="VY98" s="2" t="n">
        <f aca="false">[1]506排序!L181</f>
        <v>0</v>
      </c>
      <c r="VZ98" s="2" t="n">
        <f aca="false">[1]506排序!M181</f>
        <v>0</v>
      </c>
      <c r="WA98" s="2" t="n">
        <f aca="false">[1]506排序!C119</f>
        <v>0</v>
      </c>
      <c r="WB98" s="2" t="n">
        <f aca="false">[1]506排序!D119</f>
        <v>0</v>
      </c>
      <c r="WC98" s="2" t="n">
        <f aca="false">[1]506排序!E119</f>
        <v>0</v>
      </c>
      <c r="WD98" s="2" t="n">
        <f aca="false">[1]506排序!F119</f>
        <v>0</v>
      </c>
      <c r="WE98" s="2" t="n">
        <f aca="false">[1]506排序!G119</f>
        <v>0</v>
      </c>
      <c r="WF98" s="2" t="n">
        <f aca="false">[1]506排序!H119</f>
        <v>0</v>
      </c>
      <c r="WG98" s="2" t="n">
        <f aca="false">[1]506排序!I119</f>
        <v>0</v>
      </c>
      <c r="WH98" s="2" t="n">
        <f aca="false">[1]506排序!J119</f>
        <v>0</v>
      </c>
      <c r="WI98" s="2" t="n">
        <f aca="false">[1]506排序!K119</f>
        <v>0</v>
      </c>
      <c r="WJ98" s="2" t="n">
        <f aca="false">[1]506排序!L119</f>
        <v>0</v>
      </c>
      <c r="WK98" s="2" t="n">
        <f aca="false">[1]506排序!M119</f>
        <v>0</v>
      </c>
      <c r="WL98" s="2" t="n">
        <f aca="false">[1]506排序!C137</f>
        <v>0</v>
      </c>
      <c r="WM98" s="2" t="n">
        <f aca="false">[1]506排序!D137</f>
        <v>0</v>
      </c>
      <c r="WN98" s="2" t="n">
        <f aca="false">[1]506排序!E137</f>
        <v>0</v>
      </c>
      <c r="WO98" s="2" t="n">
        <f aca="false">[1]506排序!F137</f>
        <v>0</v>
      </c>
      <c r="WP98" s="2" t="n">
        <f aca="false">[1]506排序!G137</f>
        <v>0</v>
      </c>
      <c r="WQ98" s="2" t="n">
        <f aca="false">[1]506排序!H137</f>
        <v>0</v>
      </c>
      <c r="WR98" s="2" t="n">
        <f aca="false">[1]506排序!I137</f>
        <v>0</v>
      </c>
      <c r="WS98" s="2" t="n">
        <f aca="false">[1]506排序!J137</f>
        <v>0</v>
      </c>
      <c r="WT98" s="2" t="n">
        <f aca="false">[1]506排序!K137</f>
        <v>0</v>
      </c>
      <c r="WU98" s="2" t="n">
        <f aca="false">[1]506排序!L137</f>
        <v>0</v>
      </c>
      <c r="WV98" s="2" t="n">
        <f aca="false">[1]506排序!M137</f>
        <v>0</v>
      </c>
      <c r="WW98" s="2" t="n">
        <f aca="false">[1]506排序!C24</f>
        <v>0</v>
      </c>
      <c r="WX98" s="2" t="n">
        <f aca="false">[1]506排序!D24</f>
        <v>0</v>
      </c>
      <c r="WY98" s="2" t="n">
        <f aca="false">[1]506排序!E24</f>
        <v>0</v>
      </c>
      <c r="WZ98" s="2" t="n">
        <f aca="false">[1]506排序!F24</f>
        <v>0</v>
      </c>
      <c r="XA98" s="2" t="n">
        <f aca="false">[1]506排序!G24</f>
        <v>0</v>
      </c>
      <c r="XB98" s="2" t="n">
        <f aca="false">[1]506排序!H24</f>
        <v>0</v>
      </c>
      <c r="XC98" s="2" t="n">
        <f aca="false">[1]506排序!I24</f>
        <v>0</v>
      </c>
      <c r="XD98" s="2" t="n">
        <f aca="false">[1]506排序!J24</f>
        <v>0</v>
      </c>
      <c r="XE98" s="2" t="n">
        <f aca="false">[1]506排序!K24</f>
        <v>0</v>
      </c>
      <c r="XF98" s="2" t="n">
        <f aca="false">[1]506排序!L24</f>
        <v>0</v>
      </c>
      <c r="XG98" s="2" t="n">
        <f aca="false">[1]506排序!M24</f>
        <v>0</v>
      </c>
      <c r="XH98" s="2" t="n">
        <f aca="false">[1]506排序!C104</f>
        <v>0</v>
      </c>
      <c r="XI98" s="2" t="n">
        <f aca="false">[1]506排序!D104</f>
        <v>0</v>
      </c>
      <c r="XJ98" s="2" t="n">
        <f aca="false">[1]506排序!E104</f>
        <v>0</v>
      </c>
      <c r="XK98" s="2" t="n">
        <f aca="false">[1]506排序!F104</f>
        <v>0</v>
      </c>
      <c r="XL98" s="2" t="n">
        <f aca="false">[1]506排序!G104</f>
        <v>0</v>
      </c>
      <c r="XM98" s="2" t="n">
        <f aca="false">[1]506排序!H104</f>
        <v>0</v>
      </c>
      <c r="XN98" s="2" t="n">
        <f aca="false">[1]506排序!I104</f>
        <v>0</v>
      </c>
      <c r="XO98" s="2" t="n">
        <f aca="false">[1]506排序!J104</f>
        <v>0</v>
      </c>
      <c r="XP98" s="2" t="n">
        <f aca="false">[1]506排序!K104</f>
        <v>0</v>
      </c>
      <c r="XQ98" s="2" t="n">
        <f aca="false">[1]506排序!L104</f>
        <v>0</v>
      </c>
      <c r="XR98" s="2" t="n">
        <f aca="false">[1]506排序!M104</f>
        <v>0</v>
      </c>
      <c r="XS98" s="2" t="n">
        <f aca="false">[1]506排序!C203</f>
        <v>0</v>
      </c>
      <c r="XT98" s="2" t="n">
        <f aca="false">[1]506排序!D203</f>
        <v>0</v>
      </c>
      <c r="XU98" s="2" t="n">
        <f aca="false">[1]506排序!E203</f>
        <v>0</v>
      </c>
      <c r="XV98" s="2" t="n">
        <f aca="false">[1]506排序!F203</f>
        <v>0</v>
      </c>
      <c r="XW98" s="2" t="n">
        <f aca="false">[1]506排序!G203</f>
        <v>0</v>
      </c>
      <c r="XX98" s="2" t="n">
        <f aca="false">[1]506排序!H203</f>
        <v>0</v>
      </c>
      <c r="XY98" s="2" t="n">
        <f aca="false">[1]506排序!I203</f>
        <v>0</v>
      </c>
      <c r="XZ98" s="2" t="n">
        <f aca="false">[1]506排序!J203</f>
        <v>0</v>
      </c>
      <c r="YA98" s="2" t="n">
        <f aca="false">[1]506排序!K203</f>
        <v>0</v>
      </c>
      <c r="YB98" s="2" t="n">
        <f aca="false">[1]506排序!L203</f>
        <v>0</v>
      </c>
      <c r="YC98" s="2" t="n">
        <f aca="false">[1]506排序!M203</f>
        <v>0</v>
      </c>
      <c r="YZ98" s="2" t="n">
        <f aca="false">[1]506排序!C107</f>
        <v>0</v>
      </c>
      <c r="ZA98" s="2" t="n">
        <f aca="false">[1]506排序!D107</f>
        <v>0</v>
      </c>
      <c r="ZB98" s="2" t="n">
        <f aca="false">[1]506排序!E107</f>
        <v>0</v>
      </c>
      <c r="ZC98" s="2" t="n">
        <f aca="false">[1]506排序!F107</f>
        <v>0</v>
      </c>
      <c r="ZD98" s="2" t="n">
        <f aca="false">[1]506排序!G107</f>
        <v>0</v>
      </c>
      <c r="ZE98" s="2" t="n">
        <f aca="false">[1]506排序!H107</f>
        <v>0</v>
      </c>
      <c r="ZF98" s="2" t="n">
        <f aca="false">[1]506排序!I107</f>
        <v>0</v>
      </c>
      <c r="ZG98" s="2" t="n">
        <f aca="false">[1]506排序!J107</f>
        <v>0</v>
      </c>
      <c r="ZH98" s="2" t="n">
        <f aca="false">[1]506排序!K107</f>
        <v>0</v>
      </c>
      <c r="ZI98" s="2" t="n">
        <f aca="false">[1]506排序!L107</f>
        <v>0</v>
      </c>
      <c r="ZJ98" s="2" t="n">
        <f aca="false">[1]506排序!M107</f>
        <v>0</v>
      </c>
      <c r="ZK98" s="2" t="n">
        <f aca="false">[1]506排序!C200</f>
        <v>0</v>
      </c>
      <c r="ZL98" s="2" t="n">
        <f aca="false">[1]506排序!D200</f>
        <v>0</v>
      </c>
      <c r="ZM98" s="2" t="n">
        <f aca="false">[1]506排序!E200</f>
        <v>0</v>
      </c>
      <c r="ZN98" s="2" t="n">
        <f aca="false">[1]506排序!F200</f>
        <v>0</v>
      </c>
      <c r="ZO98" s="2" t="n">
        <f aca="false">[1]506排序!G200</f>
        <v>0</v>
      </c>
      <c r="ZP98" s="2" t="n">
        <f aca="false">[1]506排序!H200</f>
        <v>0</v>
      </c>
      <c r="ZQ98" s="2" t="n">
        <f aca="false">[1]506排序!I200</f>
        <v>0</v>
      </c>
      <c r="ZR98" s="2" t="n">
        <f aca="false">[1]506排序!J200</f>
        <v>0</v>
      </c>
      <c r="ZS98" s="2" t="n">
        <f aca="false">[1]506排序!K200</f>
        <v>0</v>
      </c>
      <c r="ZT98" s="2" t="n">
        <f aca="false">[1]506排序!L200</f>
        <v>0</v>
      </c>
      <c r="ZU98" s="2" t="n">
        <f aca="false">[1]506排序!M200</f>
        <v>0</v>
      </c>
      <c r="ZV98" s="2" t="n">
        <f aca="false">[1]506排序!C19</f>
        <v>0</v>
      </c>
      <c r="ZW98" s="2" t="n">
        <f aca="false">[1]506排序!D19</f>
        <v>0</v>
      </c>
      <c r="ZX98" s="2" t="n">
        <f aca="false">[1]506排序!E19</f>
        <v>0</v>
      </c>
      <c r="ZY98" s="2" t="n">
        <f aca="false">[1]506排序!F19</f>
        <v>0</v>
      </c>
      <c r="ZZ98" s="2" t="n">
        <f aca="false">[1]506排序!G19</f>
        <v>0</v>
      </c>
      <c r="AAA98" s="2" t="n">
        <f aca="false">[1]506排序!H19</f>
        <v>0</v>
      </c>
      <c r="AAB98" s="2" t="n">
        <f aca="false">[1]506排序!I19</f>
        <v>0</v>
      </c>
      <c r="AAC98" s="2" t="n">
        <f aca="false">[1]506排序!J19</f>
        <v>0</v>
      </c>
      <c r="AAD98" s="2" t="n">
        <f aca="false">[1]506排序!K19</f>
        <v>0</v>
      </c>
      <c r="AAE98" s="2" t="n">
        <f aca="false">[1]506排序!L19</f>
        <v>0</v>
      </c>
      <c r="AAF98" s="2" t="n">
        <f aca="false">[1]506排序!M19</f>
        <v>0</v>
      </c>
      <c r="AAG98" s="2" t="n">
        <f aca="false">[1]506排序!C76</f>
        <v>0</v>
      </c>
      <c r="AAH98" s="2" t="n">
        <f aca="false">[1]506排序!D76</f>
        <v>0</v>
      </c>
      <c r="AAI98" s="2" t="n">
        <f aca="false">[1]506排序!E76</f>
        <v>0</v>
      </c>
      <c r="AAJ98" s="2" t="n">
        <f aca="false">[1]506排序!F76</f>
        <v>0</v>
      </c>
      <c r="AAK98" s="2" t="n">
        <f aca="false">[1]506排序!G76</f>
        <v>0</v>
      </c>
      <c r="AAL98" s="2" t="n">
        <f aca="false">[1]506排序!H76</f>
        <v>0</v>
      </c>
      <c r="AAM98" s="2" t="n">
        <f aca="false">[1]506排序!I76</f>
        <v>0</v>
      </c>
      <c r="AAN98" s="2" t="n">
        <f aca="false">[1]506排序!J76</f>
        <v>0</v>
      </c>
      <c r="AAO98" s="2" t="n">
        <f aca="false">[1]506排序!K76</f>
        <v>0</v>
      </c>
      <c r="AAP98" s="2" t="n">
        <f aca="false">[1]506排序!L76</f>
        <v>0</v>
      </c>
      <c r="AAQ98" s="2" t="n">
        <f aca="false">[1]506排序!M76</f>
        <v>0</v>
      </c>
      <c r="AAR98" s="2" t="n">
        <f aca="false">[1]506排序!C14</f>
        <v>0</v>
      </c>
      <c r="AAS98" s="2" t="n">
        <f aca="false">[1]506排序!D14</f>
        <v>0</v>
      </c>
      <c r="AAT98" s="2" t="n">
        <f aca="false">[1]506排序!E14</f>
        <v>0</v>
      </c>
      <c r="AAU98" s="2" t="n">
        <f aca="false">[1]506排序!F14</f>
        <v>0</v>
      </c>
      <c r="AAV98" s="2" t="n">
        <f aca="false">[1]506排序!G14</f>
        <v>0</v>
      </c>
      <c r="AAW98" s="2" t="n">
        <f aca="false">[1]506排序!H14</f>
        <v>0</v>
      </c>
      <c r="AAX98" s="2" t="n">
        <f aca="false">[1]506排序!I14</f>
        <v>0</v>
      </c>
      <c r="AAY98" s="2" t="n">
        <f aca="false">[1]506排序!J14</f>
        <v>0</v>
      </c>
      <c r="AAZ98" s="2" t="n">
        <f aca="false">[1]506排序!K14</f>
        <v>0</v>
      </c>
      <c r="ABA98" s="2" t="n">
        <f aca="false">[1]506排序!L14</f>
        <v>0</v>
      </c>
      <c r="ABB98" s="2" t="n">
        <f aca="false">[1]506排序!M14</f>
        <v>0</v>
      </c>
      <c r="ABC98" s="2" t="n">
        <f aca="false">[1]506排序!C10</f>
        <v>0</v>
      </c>
      <c r="ABD98" s="2" t="n">
        <f aca="false">[1]506排序!D10</f>
        <v>0</v>
      </c>
      <c r="ABE98" s="2" t="n">
        <f aca="false">[1]506排序!E10</f>
        <v>0</v>
      </c>
      <c r="ABF98" s="2" t="n">
        <f aca="false">[1]506排序!F10</f>
        <v>0</v>
      </c>
      <c r="ABG98" s="2" t="n">
        <f aca="false">[1]506排序!G10</f>
        <v>0</v>
      </c>
      <c r="ABH98" s="2" t="n">
        <f aca="false">[1]506排序!H10</f>
        <v>0</v>
      </c>
      <c r="ABI98" s="2" t="n">
        <f aca="false">[1]506排序!I10</f>
        <v>0</v>
      </c>
      <c r="ABJ98" s="2" t="n">
        <f aca="false">[1]506排序!J10</f>
        <v>0</v>
      </c>
      <c r="ABK98" s="2" t="n">
        <f aca="false">[1]506排序!K10</f>
        <v>0</v>
      </c>
      <c r="ABL98" s="2" t="n">
        <f aca="false">[1]506排序!L10</f>
        <v>0</v>
      </c>
      <c r="ABM98" s="2" t="n">
        <f aca="false">[1]506排序!M10</f>
        <v>0</v>
      </c>
      <c r="ABN98" s="2" t="n">
        <f aca="false">[1]506排序!C127</f>
        <v>0</v>
      </c>
      <c r="ABO98" s="2" t="n">
        <f aca="false">[1]506排序!D127</f>
        <v>0</v>
      </c>
      <c r="ABP98" s="2" t="n">
        <f aca="false">[1]506排序!E127</f>
        <v>0</v>
      </c>
      <c r="ABQ98" s="2" t="n">
        <f aca="false">[1]506排序!F127</f>
        <v>0</v>
      </c>
      <c r="ABR98" s="2" t="n">
        <f aca="false">[1]506排序!G127</f>
        <v>0</v>
      </c>
      <c r="ABS98" s="2" t="n">
        <f aca="false">[1]506排序!H127</f>
        <v>0</v>
      </c>
      <c r="ABT98" s="2" t="n">
        <f aca="false">[1]506排序!I127</f>
        <v>0</v>
      </c>
      <c r="ABU98" s="2" t="n">
        <f aca="false">[1]506排序!J127</f>
        <v>0</v>
      </c>
      <c r="ABV98" s="2" t="n">
        <f aca="false">[1]506排序!K127</f>
        <v>0</v>
      </c>
      <c r="ABW98" s="2" t="n">
        <f aca="false">[1]506排序!L127</f>
        <v>0</v>
      </c>
      <c r="ABX98" s="2" t="n">
        <f aca="false">[1]506排序!M127</f>
        <v>0</v>
      </c>
      <c r="ABY98" s="2" t="n">
        <f aca="false">[1]506排序!C114</f>
        <v>0</v>
      </c>
      <c r="ABZ98" s="2" t="n">
        <f aca="false">[1]506排序!D114</f>
        <v>0</v>
      </c>
      <c r="ACA98" s="2" t="n">
        <f aca="false">[1]506排序!E114</f>
        <v>0</v>
      </c>
      <c r="ACB98" s="2" t="n">
        <f aca="false">[1]506排序!F114</f>
        <v>0</v>
      </c>
      <c r="ACC98" s="2" t="n">
        <f aca="false">[1]506排序!G114</f>
        <v>0</v>
      </c>
      <c r="ACD98" s="2" t="n">
        <f aca="false">[1]506排序!H114</f>
        <v>0</v>
      </c>
      <c r="ACE98" s="2" t="n">
        <f aca="false">[1]506排序!I114</f>
        <v>0</v>
      </c>
      <c r="ACF98" s="2" t="n">
        <f aca="false">[1]506排序!J114</f>
        <v>0</v>
      </c>
      <c r="ACG98" s="2" t="n">
        <f aca="false">[1]506排序!K114</f>
        <v>0</v>
      </c>
      <c r="ACH98" s="2" t="n">
        <f aca="false">[1]506排序!L114</f>
        <v>0</v>
      </c>
      <c r="ACI98" s="2" t="n">
        <f aca="false">[1]506排序!M114</f>
        <v>0</v>
      </c>
      <c r="ACJ98" s="2" t="n">
        <f aca="false">[1]506排序!C64</f>
        <v>0</v>
      </c>
      <c r="ACK98" s="2" t="n">
        <f aca="false">[1]506排序!D64</f>
        <v>0</v>
      </c>
      <c r="ACL98" s="2" t="n">
        <f aca="false">[1]506排序!E64</f>
        <v>0</v>
      </c>
      <c r="ACM98" s="2" t="n">
        <f aca="false">[1]506排序!F64</f>
        <v>0</v>
      </c>
      <c r="ACN98" s="2" t="n">
        <f aca="false">[1]506排序!G64</f>
        <v>0</v>
      </c>
      <c r="ACO98" s="2" t="n">
        <f aca="false">[1]506排序!H64</f>
        <v>0</v>
      </c>
      <c r="ACP98" s="2" t="n">
        <f aca="false">[1]506排序!I64</f>
        <v>0</v>
      </c>
      <c r="ACQ98" s="2" t="n">
        <f aca="false">[1]506排序!J64</f>
        <v>0</v>
      </c>
      <c r="ACR98" s="2" t="n">
        <f aca="false">[1]506排序!K64</f>
        <v>0</v>
      </c>
      <c r="ACS98" s="2" t="n">
        <f aca="false">[1]506排序!L64</f>
        <v>0</v>
      </c>
      <c r="ACT98" s="2" t="n">
        <f aca="false">[1]506排序!M64</f>
        <v>0</v>
      </c>
      <c r="ACU98" s="2" t="n">
        <f aca="false">[1]506排序!C109</f>
        <v>0</v>
      </c>
      <c r="ACV98" s="2" t="n">
        <f aca="false">[1]506排序!D109</f>
        <v>0</v>
      </c>
      <c r="ACW98" s="2" t="n">
        <f aca="false">[1]506排序!E109</f>
        <v>0</v>
      </c>
      <c r="ACX98" s="2" t="n">
        <f aca="false">[1]506排序!F109</f>
        <v>0</v>
      </c>
      <c r="ACY98" s="2" t="n">
        <f aca="false">[1]506排序!G109</f>
        <v>0</v>
      </c>
      <c r="ACZ98" s="2" t="n">
        <f aca="false">[1]506排序!H109</f>
        <v>0</v>
      </c>
      <c r="ADA98" s="2" t="n">
        <f aca="false">[1]506排序!I109</f>
        <v>0</v>
      </c>
      <c r="ADB98" s="2" t="n">
        <f aca="false">[1]506排序!J109</f>
        <v>0</v>
      </c>
      <c r="ADC98" s="2" t="n">
        <f aca="false">[1]506排序!K109</f>
        <v>0</v>
      </c>
      <c r="ADD98" s="2" t="n">
        <f aca="false">[1]506排序!L109</f>
        <v>0</v>
      </c>
      <c r="ADE98" s="2" t="n">
        <f aca="false">[1]506排序!M109</f>
        <v>0</v>
      </c>
      <c r="ADF98" s="2" t="n">
        <f aca="false">[1]506排序!C52</f>
        <v>0</v>
      </c>
      <c r="ADG98" s="2" t="n">
        <f aca="false">[1]506排序!D52</f>
        <v>0</v>
      </c>
      <c r="ADH98" s="2" t="n">
        <f aca="false">[1]506排序!E52</f>
        <v>0</v>
      </c>
      <c r="ADI98" s="2" t="n">
        <f aca="false">[1]506排序!F52</f>
        <v>0</v>
      </c>
      <c r="ADJ98" s="2" t="n">
        <f aca="false">[1]506排序!G52</f>
        <v>0</v>
      </c>
      <c r="ADK98" s="2" t="n">
        <f aca="false">[1]506排序!H52</f>
        <v>0</v>
      </c>
      <c r="ADL98" s="2" t="n">
        <f aca="false">[1]506排序!I52</f>
        <v>0</v>
      </c>
      <c r="ADM98" s="2" t="n">
        <f aca="false">[1]506排序!J52</f>
        <v>0</v>
      </c>
      <c r="ADN98" s="2" t="n">
        <f aca="false">[1]506排序!K52</f>
        <v>0</v>
      </c>
      <c r="ADO98" s="2" t="n">
        <f aca="false">[1]506排序!L52</f>
        <v>0</v>
      </c>
      <c r="ADP98" s="2" t="n">
        <f aca="false">[1]506排序!M52</f>
        <v>0</v>
      </c>
      <c r="ADQ98" s="2" t="n">
        <f aca="false">[1]506排序!C175</f>
        <v>0</v>
      </c>
      <c r="ADR98" s="2" t="n">
        <f aca="false">[1]506排序!D175</f>
        <v>0</v>
      </c>
      <c r="ADS98" s="2" t="n">
        <f aca="false">[1]506排序!E175</f>
        <v>0</v>
      </c>
      <c r="ADT98" s="2" t="n">
        <f aca="false">[1]506排序!F175</f>
        <v>0</v>
      </c>
      <c r="ADU98" s="2" t="n">
        <f aca="false">[1]506排序!G175</f>
        <v>0</v>
      </c>
      <c r="ADV98" s="2" t="n">
        <f aca="false">[1]506排序!H175</f>
        <v>0</v>
      </c>
      <c r="ADW98" s="2" t="n">
        <f aca="false">[1]506排序!I175</f>
        <v>0</v>
      </c>
      <c r="ADX98" s="2" t="n">
        <f aca="false">[1]506排序!J175</f>
        <v>0</v>
      </c>
      <c r="ADY98" s="2" t="n">
        <f aca="false">[1]506排序!K175</f>
        <v>0</v>
      </c>
      <c r="ADZ98" s="2" t="n">
        <f aca="false">[1]506排序!L175</f>
        <v>0</v>
      </c>
      <c r="AEA98" s="2" t="n">
        <f aca="false">[1]506排序!M175</f>
        <v>0</v>
      </c>
      <c r="AEB98" s="2" t="n">
        <f aca="false">[1]506排序!C90</f>
        <v>0</v>
      </c>
      <c r="AEC98" s="2" t="n">
        <f aca="false">[1]506排序!D90</f>
        <v>0</v>
      </c>
      <c r="AED98" s="2" t="n">
        <f aca="false">[1]506排序!E90</f>
        <v>0</v>
      </c>
      <c r="AEE98" s="2" t="n">
        <f aca="false">[1]506排序!F90</f>
        <v>0</v>
      </c>
      <c r="AEF98" s="2" t="n">
        <f aca="false">[1]506排序!G90</f>
        <v>0</v>
      </c>
      <c r="AEG98" s="2" t="n">
        <f aca="false">[1]506排序!H90</f>
        <v>0</v>
      </c>
      <c r="AEH98" s="2" t="n">
        <f aca="false">[1]506排序!I90</f>
        <v>0</v>
      </c>
      <c r="AEI98" s="2" t="n">
        <f aca="false">[1]506排序!J90</f>
        <v>0</v>
      </c>
      <c r="AEJ98" s="2" t="n">
        <f aca="false">[1]506排序!K90</f>
        <v>0</v>
      </c>
      <c r="AEK98" s="2" t="n">
        <f aca="false">[1]506排序!L90</f>
        <v>0</v>
      </c>
      <c r="AEL98" s="2" t="n">
        <f aca="false">[1]506排序!M90</f>
        <v>0</v>
      </c>
      <c r="AEM98" s="2" t="n">
        <f aca="false">[1]506排序!C176</f>
        <v>0</v>
      </c>
      <c r="AEN98" s="2" t="n">
        <f aca="false">[1]506排序!D176</f>
        <v>0</v>
      </c>
      <c r="AEO98" s="2" t="n">
        <f aca="false">[1]506排序!E176</f>
        <v>0</v>
      </c>
      <c r="AEP98" s="2" t="n">
        <f aca="false">[1]506排序!F176</f>
        <v>0</v>
      </c>
      <c r="AEQ98" s="2" t="n">
        <f aca="false">[1]506排序!G176</f>
        <v>0</v>
      </c>
      <c r="AER98" s="2" t="n">
        <f aca="false">[1]506排序!H176</f>
        <v>0</v>
      </c>
      <c r="AES98" s="2" t="n">
        <f aca="false">[1]506排序!I176</f>
        <v>0</v>
      </c>
      <c r="AET98" s="2" t="n">
        <f aca="false">[1]506排序!J176</f>
        <v>0</v>
      </c>
      <c r="AEU98" s="2" t="n">
        <f aca="false">[1]506排序!K176</f>
        <v>0</v>
      </c>
      <c r="AEV98" s="2" t="n">
        <f aca="false">[1]506排序!L176</f>
        <v>0</v>
      </c>
      <c r="AEW98" s="2" t="n">
        <f aca="false">[1]506排序!M176</f>
        <v>0</v>
      </c>
      <c r="AEX98" s="2" t="n">
        <f aca="false">[1]506排序!C48</f>
        <v>0</v>
      </c>
      <c r="AEY98" s="2" t="n">
        <f aca="false">[1]506排序!D48</f>
        <v>0</v>
      </c>
      <c r="AEZ98" s="2" t="n">
        <f aca="false">[1]506排序!E48</f>
        <v>0</v>
      </c>
      <c r="AFA98" s="2" t="n">
        <f aca="false">[1]506排序!F48</f>
        <v>0</v>
      </c>
      <c r="AFB98" s="2" t="n">
        <f aca="false">[1]506排序!G48</f>
        <v>0</v>
      </c>
      <c r="AFC98" s="2" t="n">
        <f aca="false">[1]506排序!H48</f>
        <v>0</v>
      </c>
      <c r="AFD98" s="2" t="n">
        <f aca="false">[1]506排序!I48</f>
        <v>0</v>
      </c>
      <c r="AFE98" s="2" t="n">
        <f aca="false">[1]506排序!J48</f>
        <v>0</v>
      </c>
      <c r="AFF98" s="2" t="n">
        <f aca="false">[1]506排序!K48</f>
        <v>0</v>
      </c>
      <c r="AFG98" s="2" t="n">
        <f aca="false">[1]506排序!L48</f>
        <v>0</v>
      </c>
      <c r="AFH98" s="2" t="n">
        <f aca="false">[1]506排序!M48</f>
        <v>0</v>
      </c>
      <c r="AFI98" s="2" t="n">
        <f aca="false">[1]506排序!C26</f>
        <v>0</v>
      </c>
      <c r="AFJ98" s="2" t="n">
        <f aca="false">[1]506排序!D26</f>
        <v>0</v>
      </c>
      <c r="AFK98" s="2" t="n">
        <f aca="false">[1]506排序!E26</f>
        <v>0</v>
      </c>
      <c r="AFL98" s="2" t="n">
        <f aca="false">[1]506排序!F26</f>
        <v>0</v>
      </c>
      <c r="AFM98" s="2" t="n">
        <f aca="false">[1]506排序!G26</f>
        <v>0</v>
      </c>
      <c r="AFN98" s="2" t="n">
        <f aca="false">[1]506排序!H26</f>
        <v>0</v>
      </c>
      <c r="AFO98" s="2" t="n">
        <f aca="false">[1]506排序!I26</f>
        <v>0</v>
      </c>
      <c r="AFP98" s="2" t="n">
        <f aca="false">[1]506排序!J26</f>
        <v>0</v>
      </c>
      <c r="AFQ98" s="2" t="n">
        <f aca="false">[1]506排序!K26</f>
        <v>0</v>
      </c>
      <c r="AFR98" s="2" t="n">
        <f aca="false">[1]506排序!L26</f>
        <v>0</v>
      </c>
      <c r="AFS98" s="2" t="n">
        <f aca="false">[1]506排序!M26</f>
        <v>0</v>
      </c>
      <c r="AFT98" s="2" t="n">
        <f aca="false">[1]506排序!C130</f>
        <v>0</v>
      </c>
      <c r="AFU98" s="2" t="n">
        <f aca="false">[1]506排序!D130</f>
        <v>0</v>
      </c>
      <c r="AFV98" s="2" t="n">
        <f aca="false">[1]506排序!E130</f>
        <v>0</v>
      </c>
      <c r="AFW98" s="2" t="n">
        <f aca="false">[1]506排序!F130</f>
        <v>0</v>
      </c>
      <c r="AFX98" s="2" t="n">
        <f aca="false">[1]506排序!G130</f>
        <v>0</v>
      </c>
      <c r="AFY98" s="2" t="n">
        <f aca="false">[1]506排序!H130</f>
        <v>0</v>
      </c>
      <c r="AFZ98" s="2" t="n">
        <f aca="false">[1]506排序!I130</f>
        <v>0</v>
      </c>
      <c r="AGA98" s="2" t="n">
        <f aca="false">[1]506排序!J130</f>
        <v>0</v>
      </c>
      <c r="AGB98" s="2" t="n">
        <f aca="false">[1]506排序!K130</f>
        <v>0</v>
      </c>
      <c r="AGC98" s="2" t="n">
        <f aca="false">[1]506排序!L130</f>
        <v>0</v>
      </c>
      <c r="AGD98" s="2" t="n">
        <f aca="false">[1]506排序!M130</f>
        <v>0</v>
      </c>
      <c r="AGE98" s="2" t="n">
        <f aca="false">[1]506排序!C170</f>
        <v>0</v>
      </c>
      <c r="AGF98" s="2" t="n">
        <f aca="false">[1]506排序!D170</f>
        <v>0</v>
      </c>
      <c r="AGG98" s="2" t="n">
        <f aca="false">[1]506排序!E170</f>
        <v>0</v>
      </c>
      <c r="AGH98" s="2" t="n">
        <f aca="false">[1]506排序!F170</f>
        <v>0</v>
      </c>
      <c r="AGI98" s="2" t="n">
        <f aca="false">[1]506排序!G170</f>
        <v>0</v>
      </c>
      <c r="AGJ98" s="2" t="n">
        <f aca="false">[1]506排序!H170</f>
        <v>0</v>
      </c>
      <c r="AGK98" s="2" t="n">
        <f aca="false">[1]506排序!I170</f>
        <v>0</v>
      </c>
      <c r="AGL98" s="2" t="n">
        <f aca="false">[1]506排序!J170</f>
        <v>0</v>
      </c>
      <c r="AGM98" s="2" t="n">
        <f aca="false">[1]506排序!K170</f>
        <v>0</v>
      </c>
      <c r="AGN98" s="2" t="n">
        <f aca="false">[1]506排序!L170</f>
        <v>0</v>
      </c>
      <c r="AGO98" s="2" t="n">
        <f aca="false">[1]506排序!M170</f>
        <v>0</v>
      </c>
      <c r="AGP98" s="2" t="n">
        <f aca="false">[1]506排序!C158</f>
        <v>0</v>
      </c>
      <c r="AGQ98" s="2" t="n">
        <f aca="false">[1]506排序!D158</f>
        <v>0</v>
      </c>
      <c r="AGR98" s="2" t="n">
        <f aca="false">[1]506排序!E158</f>
        <v>0</v>
      </c>
      <c r="AGS98" s="2" t="n">
        <f aca="false">[1]506排序!F158</f>
        <v>0</v>
      </c>
      <c r="AGT98" s="2" t="n">
        <f aca="false">[1]506排序!G158</f>
        <v>0</v>
      </c>
      <c r="AGU98" s="2" t="n">
        <f aca="false">[1]506排序!H158</f>
        <v>0</v>
      </c>
      <c r="AGV98" s="2" t="n">
        <f aca="false">[1]506排序!I158</f>
        <v>0</v>
      </c>
      <c r="AGW98" s="2" t="n">
        <f aca="false">[1]506排序!J158</f>
        <v>0</v>
      </c>
      <c r="AGX98" s="2" t="n">
        <f aca="false">[1]506排序!K158</f>
        <v>0</v>
      </c>
      <c r="AGY98" s="2" t="n">
        <f aca="false">[1]506排序!L158</f>
        <v>0</v>
      </c>
      <c r="AGZ98" s="2" t="n">
        <f aca="false">[1]506排序!M158</f>
        <v>0</v>
      </c>
      <c r="AHA98" s="2" t="n">
        <f aca="false">[1]506排序!C31</f>
        <v>0</v>
      </c>
      <c r="AHB98" s="2" t="n">
        <f aca="false">[1]506排序!D31</f>
        <v>0</v>
      </c>
      <c r="AHC98" s="2" t="n">
        <f aca="false">[1]506排序!E31</f>
        <v>0</v>
      </c>
      <c r="AHD98" s="2" t="n">
        <f aca="false">[1]506排序!F31</f>
        <v>0</v>
      </c>
      <c r="AHE98" s="2" t="n">
        <f aca="false">[1]506排序!G31</f>
        <v>0</v>
      </c>
      <c r="AHF98" s="2" t="n">
        <f aca="false">[1]506排序!H31</f>
        <v>0</v>
      </c>
      <c r="AHG98" s="2" t="n">
        <f aca="false">[1]506排序!I31</f>
        <v>0</v>
      </c>
      <c r="AHH98" s="2" t="n">
        <f aca="false">[1]506排序!J31</f>
        <v>0</v>
      </c>
      <c r="AHI98" s="2" t="n">
        <f aca="false">[1]506排序!K31</f>
        <v>0</v>
      </c>
      <c r="AHJ98" s="2" t="n">
        <f aca="false">[1]506排序!L31</f>
        <v>0</v>
      </c>
      <c r="AHK98" s="2" t="n">
        <f aca="false">[1]506排序!M31</f>
        <v>0</v>
      </c>
      <c r="AHL98" s="2" t="n">
        <f aca="false">[1]506排序!C144</f>
        <v>0</v>
      </c>
      <c r="AHM98" s="2" t="n">
        <f aca="false">[1]506排序!D144</f>
        <v>0</v>
      </c>
      <c r="AHN98" s="2" t="n">
        <f aca="false">[1]506排序!E144</f>
        <v>0</v>
      </c>
      <c r="AHO98" s="2" t="n">
        <f aca="false">[1]506排序!F144</f>
        <v>0</v>
      </c>
      <c r="AHP98" s="2" t="n">
        <f aca="false">[1]506排序!G144</f>
        <v>0</v>
      </c>
      <c r="AHQ98" s="2" t="n">
        <f aca="false">[1]506排序!H144</f>
        <v>0</v>
      </c>
      <c r="AHR98" s="2" t="n">
        <f aca="false">[1]506排序!I144</f>
        <v>0</v>
      </c>
      <c r="AHS98" s="2" t="n">
        <f aca="false">[1]506排序!J144</f>
        <v>0</v>
      </c>
      <c r="AHT98" s="2" t="n">
        <f aca="false">[1]506排序!K144</f>
        <v>0</v>
      </c>
      <c r="AHU98" s="2" t="n">
        <f aca="false">[1]506排序!L144</f>
        <v>0</v>
      </c>
      <c r="AHV98" s="2" t="n">
        <f aca="false">[1]506排序!M144</f>
        <v>0</v>
      </c>
      <c r="AHW98" s="2" t="n">
        <f aca="false">[1]506排序!C3</f>
        <v>0</v>
      </c>
      <c r="AHX98" s="2" t="n">
        <f aca="false">[1]506排序!D3</f>
        <v>0</v>
      </c>
      <c r="AHY98" s="2" t="n">
        <f aca="false">[1]506排序!E3</f>
        <v>0</v>
      </c>
      <c r="AHZ98" s="2" t="n">
        <f aca="false">[1]506排序!F3</f>
        <v>0</v>
      </c>
      <c r="AIA98" s="2" t="n">
        <f aca="false">[1]506排序!G3</f>
        <v>0</v>
      </c>
      <c r="AIB98" s="2" t="n">
        <f aca="false">[1]506排序!H3</f>
        <v>0</v>
      </c>
      <c r="AIC98" s="2" t="n">
        <f aca="false">[1]506排序!I3</f>
        <v>0</v>
      </c>
      <c r="AID98" s="2" t="n">
        <f aca="false">[1]506排序!J3</f>
        <v>0</v>
      </c>
      <c r="AIE98" s="2" t="n">
        <f aca="false">[1]506排序!K3</f>
        <v>0</v>
      </c>
      <c r="AIF98" s="2" t="n">
        <f aca="false">[1]506排序!L3</f>
        <v>0</v>
      </c>
      <c r="AIG98" s="2" t="n">
        <f aca="false">[1]506排序!M3</f>
        <v>0</v>
      </c>
      <c r="AIH98" s="2" t="n">
        <f aca="false">[1]506排序!C37</f>
        <v>0</v>
      </c>
      <c r="AII98" s="2" t="n">
        <f aca="false">[1]506排序!D37</f>
        <v>0</v>
      </c>
      <c r="AIJ98" s="2" t="n">
        <f aca="false">[1]506排序!E37</f>
        <v>0</v>
      </c>
      <c r="AIK98" s="2" t="n">
        <f aca="false">[1]506排序!F37</f>
        <v>0</v>
      </c>
      <c r="AIL98" s="2" t="n">
        <f aca="false">[1]506排序!G37</f>
        <v>0</v>
      </c>
      <c r="AIM98" s="2" t="n">
        <f aca="false">[1]506排序!H37</f>
        <v>0</v>
      </c>
      <c r="AIN98" s="2" t="n">
        <f aca="false">[1]506排序!I37</f>
        <v>0</v>
      </c>
      <c r="AIO98" s="2" t="n">
        <f aca="false">[1]506排序!J37</f>
        <v>0</v>
      </c>
      <c r="AIP98" s="2" t="n">
        <f aca="false">[1]506排序!K37</f>
        <v>0</v>
      </c>
      <c r="AIQ98" s="2" t="n">
        <f aca="false">[1]506排序!L37</f>
        <v>0</v>
      </c>
      <c r="AIR98" s="2" t="n">
        <f aca="false">[1]506排序!M37</f>
        <v>0</v>
      </c>
      <c r="AIS98" s="2" t="n">
        <f aca="false">[1]506排序!C28</f>
        <v>0</v>
      </c>
      <c r="AIT98" s="2" t="n">
        <f aca="false">[1]506排序!D28</f>
        <v>0</v>
      </c>
      <c r="AIU98" s="2" t="n">
        <f aca="false">[1]506排序!E28</f>
        <v>0</v>
      </c>
      <c r="AIV98" s="2" t="n">
        <f aca="false">[1]506排序!F28</f>
        <v>0</v>
      </c>
      <c r="AIW98" s="2" t="n">
        <f aca="false">[1]506排序!G28</f>
        <v>0</v>
      </c>
      <c r="AIX98" s="2" t="n">
        <f aca="false">[1]506排序!H28</f>
        <v>0</v>
      </c>
      <c r="AIY98" s="2" t="n">
        <f aca="false">[1]506排序!I28</f>
        <v>0</v>
      </c>
      <c r="AIZ98" s="2" t="n">
        <f aca="false">[1]506排序!J28</f>
        <v>0</v>
      </c>
      <c r="AJA98" s="2" t="n">
        <f aca="false">[1]506排序!K28</f>
        <v>0</v>
      </c>
      <c r="AJB98" s="2" t="n">
        <f aca="false">[1]506排序!L28</f>
        <v>0</v>
      </c>
      <c r="AJC98" s="2" t="n">
        <f aca="false">[1]506排序!M28</f>
        <v>0</v>
      </c>
      <c r="AJD98" s="2" t="n">
        <f aca="false">[1]506排序!C155</f>
        <v>0</v>
      </c>
      <c r="AJE98" s="2" t="n">
        <f aca="false">[1]506排序!D155</f>
        <v>0</v>
      </c>
      <c r="AJF98" s="2" t="n">
        <f aca="false">[1]506排序!E155</f>
        <v>0</v>
      </c>
      <c r="AJG98" s="2" t="n">
        <f aca="false">[1]506排序!F155</f>
        <v>0</v>
      </c>
      <c r="AJH98" s="2" t="n">
        <f aca="false">[1]506排序!G155</f>
        <v>0</v>
      </c>
      <c r="AJI98" s="2" t="n">
        <f aca="false">[1]506排序!H155</f>
        <v>0</v>
      </c>
      <c r="AJJ98" s="2" t="n">
        <f aca="false">[1]506排序!I155</f>
        <v>0</v>
      </c>
      <c r="AJK98" s="2" t="n">
        <f aca="false">[1]506排序!J155</f>
        <v>0</v>
      </c>
      <c r="AJL98" s="2" t="n">
        <f aca="false">[1]506排序!K155</f>
        <v>0</v>
      </c>
      <c r="AJM98" s="2" t="n">
        <f aca="false">[1]506排序!L155</f>
        <v>0</v>
      </c>
      <c r="AJN98" s="2" t="n">
        <f aca="false">[1]506排序!M155</f>
        <v>0</v>
      </c>
      <c r="AJO98" s="2" t="n">
        <f aca="false">[1]506排序!C12</f>
        <v>0</v>
      </c>
      <c r="AJP98" s="2" t="n">
        <f aca="false">[1]506排序!D12</f>
        <v>0</v>
      </c>
      <c r="AJQ98" s="2" t="n">
        <f aca="false">[1]506排序!E12</f>
        <v>0</v>
      </c>
      <c r="AJR98" s="2" t="n">
        <f aca="false">[1]506排序!F12</f>
        <v>0</v>
      </c>
      <c r="AJS98" s="2" t="n">
        <f aca="false">[1]506排序!G12</f>
        <v>0</v>
      </c>
      <c r="AJT98" s="2" t="n">
        <f aca="false">[1]506排序!H12</f>
        <v>0</v>
      </c>
      <c r="AJU98" s="2" t="n">
        <f aca="false">[1]506排序!I12</f>
        <v>0</v>
      </c>
      <c r="AJV98" s="2" t="n">
        <f aca="false">[1]506排序!J12</f>
        <v>0</v>
      </c>
      <c r="AJW98" s="2" t="n">
        <f aca="false">[1]506排序!K12</f>
        <v>0</v>
      </c>
      <c r="AJX98" s="2" t="n">
        <f aca="false">[1]506排序!L12</f>
        <v>0</v>
      </c>
      <c r="AJY98" s="2" t="n">
        <f aca="false">[1]506排序!M12</f>
        <v>0</v>
      </c>
      <c r="AJZ98" s="2" t="n">
        <f aca="false">[1]506排序!C96</f>
        <v>0</v>
      </c>
      <c r="AKA98" s="2" t="n">
        <f aca="false">[1]506排序!D96</f>
        <v>0</v>
      </c>
      <c r="AKB98" s="2" t="n">
        <f aca="false">[1]506排序!E96</f>
        <v>0</v>
      </c>
      <c r="AKC98" s="2" t="n">
        <f aca="false">[1]506排序!F96</f>
        <v>0</v>
      </c>
      <c r="AKD98" s="2" t="n">
        <f aca="false">[1]506排序!G96</f>
        <v>0</v>
      </c>
      <c r="AKE98" s="2" t="n">
        <f aca="false">[1]506排序!H96</f>
        <v>0</v>
      </c>
      <c r="AKF98" s="2" t="n">
        <f aca="false">[1]506排序!I96</f>
        <v>0</v>
      </c>
      <c r="AKG98" s="2" t="n">
        <f aca="false">[1]506排序!J96</f>
        <v>0</v>
      </c>
      <c r="AKH98" s="2" t="n">
        <f aca="false">[1]506排序!K96</f>
        <v>0</v>
      </c>
      <c r="AKI98" s="2" t="n">
        <f aca="false">[1]506排序!L96</f>
        <v>0</v>
      </c>
      <c r="AKJ98" s="2" t="n">
        <f aca="false">[1]506排序!M96</f>
        <v>0</v>
      </c>
      <c r="AKK98" s="2" t="n">
        <f aca="false">[1]506排序!C59</f>
        <v>0</v>
      </c>
      <c r="AKL98" s="2" t="n">
        <f aca="false">[1]506排序!D59</f>
        <v>0</v>
      </c>
      <c r="AKM98" s="2" t="n">
        <f aca="false">[1]506排序!E59</f>
        <v>0</v>
      </c>
      <c r="AKN98" s="2" t="n">
        <f aca="false">[1]506排序!F59</f>
        <v>0</v>
      </c>
      <c r="AKO98" s="2" t="n">
        <f aca="false">[1]506排序!G59</f>
        <v>0</v>
      </c>
      <c r="AKP98" s="2" t="n">
        <f aca="false">[1]506排序!H59</f>
        <v>0</v>
      </c>
      <c r="AKQ98" s="2" t="n">
        <f aca="false">[1]506排序!I59</f>
        <v>0</v>
      </c>
      <c r="AKR98" s="2" t="n">
        <f aca="false">[1]506排序!J59</f>
        <v>0</v>
      </c>
      <c r="AKS98" s="2" t="n">
        <f aca="false">[1]506排序!K59</f>
        <v>0</v>
      </c>
      <c r="AKT98" s="2" t="n">
        <f aca="false">[1]506排序!L59</f>
        <v>0</v>
      </c>
      <c r="AKU98" s="2" t="n">
        <f aca="false">[1]506排序!M59</f>
        <v>0</v>
      </c>
      <c r="AKV98" s="2" t="n">
        <f aca="false">[1]506排序!C115</f>
        <v>0</v>
      </c>
      <c r="AKW98" s="2" t="n">
        <f aca="false">[1]506排序!D115</f>
        <v>0</v>
      </c>
      <c r="AKX98" s="2" t="n">
        <f aca="false">[1]506排序!E115</f>
        <v>0</v>
      </c>
      <c r="AKY98" s="2" t="n">
        <f aca="false">[1]506排序!F115</f>
        <v>0</v>
      </c>
      <c r="AKZ98" s="2" t="n">
        <f aca="false">[1]506排序!G115</f>
        <v>0</v>
      </c>
      <c r="ALA98" s="2" t="n">
        <f aca="false">[1]506排序!H115</f>
        <v>0</v>
      </c>
      <c r="ALB98" s="2" t="n">
        <f aca="false">[1]506排序!I115</f>
        <v>0</v>
      </c>
      <c r="ALC98" s="2" t="n">
        <f aca="false">[1]506排序!J115</f>
        <v>0</v>
      </c>
      <c r="ALD98" s="2" t="n">
        <f aca="false">[1]506排序!K115</f>
        <v>0</v>
      </c>
      <c r="ALE98" s="2" t="n">
        <f aca="false">[1]506排序!L115</f>
        <v>0</v>
      </c>
      <c r="ALF98" s="2" t="n">
        <f aca="false">[1]506排序!M115</f>
        <v>0</v>
      </c>
      <c r="ALG98" s="2" t="n">
        <f aca="false">[1]506排序!C126</f>
        <v>0</v>
      </c>
      <c r="ALH98" s="2" t="n">
        <f aca="false">[1]506排序!D126</f>
        <v>0</v>
      </c>
      <c r="ALI98" s="2" t="n">
        <f aca="false">[1]506排序!E126</f>
        <v>0</v>
      </c>
      <c r="ALJ98" s="2" t="n">
        <f aca="false">[1]506排序!F126</f>
        <v>0</v>
      </c>
      <c r="ALK98" s="2" t="n">
        <f aca="false">[1]506排序!G126</f>
        <v>0</v>
      </c>
      <c r="ALL98" s="2" t="n">
        <f aca="false">[1]506排序!H126</f>
        <v>0</v>
      </c>
      <c r="ALM98" s="2" t="n">
        <f aca="false">[1]506排序!I126</f>
        <v>0</v>
      </c>
      <c r="ALN98" s="2" t="n">
        <f aca="false">[1]506排序!J126</f>
        <v>0</v>
      </c>
      <c r="ALO98" s="2" t="n">
        <f aca="false">[1]506排序!K126</f>
        <v>0</v>
      </c>
      <c r="ALP98" s="2" t="n">
        <f aca="false">[1]506排序!L126</f>
        <v>0</v>
      </c>
      <c r="ALQ98" s="2" t="n">
        <f aca="false">[1]506排序!M126</f>
        <v>0</v>
      </c>
      <c r="ALR98" s="2" t="n">
        <f aca="false">[1]506排序!C70</f>
        <v>0</v>
      </c>
      <c r="ALS98" s="2" t="n">
        <f aca="false">[1]506排序!D70</f>
        <v>0</v>
      </c>
      <c r="ALT98" s="2" t="n">
        <f aca="false">[1]506排序!E70</f>
        <v>0</v>
      </c>
      <c r="ALU98" s="2" t="n">
        <f aca="false">[1]506排序!F70</f>
        <v>0</v>
      </c>
      <c r="ALV98" s="2" t="n">
        <f aca="false">[1]506排序!G70</f>
        <v>0</v>
      </c>
      <c r="ALW98" s="2" t="n">
        <f aca="false">[1]506排序!H70</f>
        <v>0</v>
      </c>
      <c r="ALX98" s="2" t="n">
        <f aca="false">[1]506排序!I70</f>
        <v>0</v>
      </c>
      <c r="ALY98" s="2" t="n">
        <f aca="false">[1]506排序!J70</f>
        <v>0</v>
      </c>
      <c r="ALZ98" s="2" t="n">
        <f aca="false">[1]506排序!K70</f>
        <v>0</v>
      </c>
      <c r="AMA98" s="2" t="n">
        <f aca="false">[1]506排序!L70</f>
        <v>0</v>
      </c>
      <c r="AMB98" s="2" t="n">
        <f aca="false">[1]506排序!M70</f>
        <v>0</v>
      </c>
      <c r="AMC98" s="2" t="n">
        <f aca="false">[1]506排序!C149</f>
        <v>0</v>
      </c>
      <c r="AMD98" s="2" t="n">
        <f aca="false">[1]506排序!D149</f>
        <v>0</v>
      </c>
      <c r="AME98" s="2" t="n">
        <f aca="false">[1]506排序!E149</f>
        <v>0</v>
      </c>
      <c r="AMF98" s="2" t="n">
        <f aca="false">[1]506排序!F149</f>
        <v>0</v>
      </c>
      <c r="AMG98" s="2" t="n">
        <f aca="false">[1]506排序!G149</f>
        <v>0</v>
      </c>
      <c r="AMH98" s="2" t="n">
        <f aca="false">[1]506排序!H149</f>
        <v>0</v>
      </c>
      <c r="AMI98" s="2" t="n">
        <f aca="false">[1]506排序!I149</f>
        <v>0</v>
      </c>
      <c r="AMJ98" s="2" t="n">
        <f aca="false">[1]506排序!J149</f>
        <v>0</v>
      </c>
    </row>
    <row r="99" customFormat="false" ht="15.25" hidden="false" customHeight="false" outlineLevel="0" collapsed="false">
      <c r="A99" s="82" t="n">
        <v>43958</v>
      </c>
      <c r="B99" s="2" t="n">
        <f aca="false">[1]507排序!C1</f>
        <v>0</v>
      </c>
      <c r="C99" s="6" t="n">
        <f aca="false">(B99-B98)</f>
        <v>0</v>
      </c>
      <c r="E99" s="6" t="n">
        <f aca="false">(D99-D98)</f>
        <v>0</v>
      </c>
      <c r="J99" s="2" t="n">
        <f aca="false">[1]507排序!C1-[1]507排序!C44</f>
        <v>0</v>
      </c>
      <c r="K99" s="71" t="n">
        <f aca="false">J99-J98</f>
        <v>0</v>
      </c>
      <c r="L99" s="2" t="n">
        <f aca="false">[1]507排序!E1-[1]507排序!E44</f>
        <v>0</v>
      </c>
      <c r="M99" s="71" t="n">
        <f aca="false">L99-L98</f>
        <v>0</v>
      </c>
      <c r="N99" s="123" t="n">
        <f aca="false">[1]507排序!C161</f>
        <v>0</v>
      </c>
      <c r="O99" s="123" t="n">
        <f aca="false">[1]507排序!D161</f>
        <v>0</v>
      </c>
      <c r="P99" s="123" t="n">
        <f aca="false">[1]507排序!E161</f>
        <v>0</v>
      </c>
      <c r="Q99" s="123" t="n">
        <f aca="false">[1]507排序!F161</f>
        <v>0</v>
      </c>
      <c r="R99" s="123" t="n">
        <f aca="false">[1]507排序!G161</f>
        <v>0</v>
      </c>
      <c r="S99" s="123" t="n">
        <f aca="false">[1]507排序!H161</f>
        <v>0</v>
      </c>
      <c r="T99" s="123" t="n">
        <f aca="false">[1]507排序!I161</f>
        <v>0</v>
      </c>
      <c r="U99" s="123" t="n">
        <f aca="false">[1]507排序!J161</f>
        <v>0</v>
      </c>
      <c r="V99" s="123" t="n">
        <f aca="false">[1]507排序!K161</f>
        <v>0</v>
      </c>
      <c r="W99" s="123" t="n">
        <f aca="false">[1]507排序!L161</f>
        <v>0</v>
      </c>
      <c r="X99" s="123" t="n">
        <f aca="false">[1]507排序!M161</f>
        <v>0</v>
      </c>
      <c r="Y99" s="12" t="n">
        <f aca="false">[1]507排序!C99</f>
        <v>0</v>
      </c>
      <c r="Z99" s="12" t="n">
        <f aca="false">[1]507排序!D99</f>
        <v>0</v>
      </c>
      <c r="AA99" s="12" t="n">
        <f aca="false">[1]507排序!E99</f>
        <v>0</v>
      </c>
      <c r="AB99" s="12" t="n">
        <f aca="false">[1]507排序!F99</f>
        <v>0</v>
      </c>
      <c r="AC99" s="12" t="n">
        <f aca="false">[1]507排序!G99</f>
        <v>0</v>
      </c>
      <c r="AD99" s="12" t="n">
        <f aca="false">[1]507排序!H99</f>
        <v>0</v>
      </c>
      <c r="AE99" s="12" t="n">
        <f aca="false">[1]507排序!I99</f>
        <v>0</v>
      </c>
      <c r="AF99" s="12" t="n">
        <f aca="false">[1]507排序!J99</f>
        <v>0</v>
      </c>
      <c r="AG99" s="12" t="n">
        <f aca="false">[1]507排序!K99</f>
        <v>0</v>
      </c>
      <c r="AH99" s="12" t="n">
        <f aca="false">[1]507排序!L99</f>
        <v>0</v>
      </c>
      <c r="AI99" s="12" t="n">
        <f aca="false">[1]507排序!M99</f>
        <v>0</v>
      </c>
      <c r="AJ99" s="12" t="n">
        <f aca="false">[1]507排序!C94</f>
        <v>0</v>
      </c>
      <c r="AK99" s="12" t="n">
        <f aca="false">[1]507排序!D94</f>
        <v>0</v>
      </c>
      <c r="AL99" s="12" t="n">
        <f aca="false">[1]507排序!E94</f>
        <v>0</v>
      </c>
      <c r="AM99" s="12" t="n">
        <f aca="false">[1]507排序!F94</f>
        <v>0</v>
      </c>
      <c r="AN99" s="12" t="n">
        <f aca="false">[1]507排序!G94</f>
        <v>0</v>
      </c>
      <c r="AO99" s="12" t="n">
        <f aca="false">[1]507排序!H94</f>
        <v>0</v>
      </c>
      <c r="AP99" s="12" t="n">
        <f aca="false">[1]507排序!I94</f>
        <v>0</v>
      </c>
      <c r="AQ99" s="12" t="n">
        <f aca="false">[1]507排序!J94</f>
        <v>0</v>
      </c>
      <c r="AR99" s="12" t="n">
        <f aca="false">[1]507排序!K94</f>
        <v>0</v>
      </c>
      <c r="AS99" s="12" t="n">
        <f aca="false">[1]507排序!L94</f>
        <v>0</v>
      </c>
      <c r="AT99" s="12" t="n">
        <f aca="false">[1]507排序!M94</f>
        <v>0</v>
      </c>
      <c r="AU99" s="122" t="n">
        <f aca="false">[1]507排序!C71</f>
        <v>0</v>
      </c>
      <c r="AV99" s="122" t="n">
        <f aca="false">[1]507排序!D71</f>
        <v>0</v>
      </c>
      <c r="AW99" s="122" t="n">
        <f aca="false">[1]507排序!E71</f>
        <v>0</v>
      </c>
      <c r="AX99" s="122" t="n">
        <f aca="false">[1]507排序!F71</f>
        <v>0</v>
      </c>
      <c r="AY99" s="122" t="n">
        <f aca="false">[1]507排序!G71</f>
        <v>0</v>
      </c>
      <c r="AZ99" s="122" t="n">
        <f aca="false">[1]507排序!H71</f>
        <v>0</v>
      </c>
      <c r="BA99" s="122" t="n">
        <f aca="false">[1]507排序!I71</f>
        <v>0</v>
      </c>
      <c r="BB99" s="122" t="n">
        <f aca="false">[1]507排序!J71</f>
        <v>0</v>
      </c>
      <c r="BC99" s="122" t="n">
        <f aca="false">[1]507排序!K71</f>
        <v>0</v>
      </c>
      <c r="BD99" s="122" t="n">
        <f aca="false">[1]507排序!L71</f>
        <v>0</v>
      </c>
      <c r="BE99" s="122" t="n">
        <f aca="false">[1]507排序!M71</f>
        <v>0</v>
      </c>
      <c r="BF99" s="12" t="n">
        <f aca="false">[1]507排序!C77</f>
        <v>0</v>
      </c>
      <c r="BG99" s="12" t="n">
        <f aca="false">[1]507排序!D77</f>
        <v>0</v>
      </c>
      <c r="BH99" s="12" t="n">
        <f aca="false">[1]507排序!E77</f>
        <v>0</v>
      </c>
      <c r="BI99" s="12" t="n">
        <f aca="false">[1]507排序!F77</f>
        <v>0</v>
      </c>
      <c r="BJ99" s="12" t="n">
        <f aca="false">[1]507排序!G77</f>
        <v>0</v>
      </c>
      <c r="BK99" s="12" t="n">
        <f aca="false">[1]507排序!H77</f>
        <v>0</v>
      </c>
      <c r="BL99" s="12" t="n">
        <f aca="false">[1]507排序!I77</f>
        <v>0</v>
      </c>
      <c r="BM99" s="12" t="n">
        <f aca="false">[1]507排序!J77</f>
        <v>0</v>
      </c>
      <c r="BN99" s="12" t="n">
        <f aca="false">[1]507排序!K77</f>
        <v>0</v>
      </c>
      <c r="BO99" s="12" t="n">
        <f aca="false">[1]507排序!L77</f>
        <v>0</v>
      </c>
      <c r="BP99" s="12" t="n">
        <f aca="false">[1]507排序!M77</f>
        <v>0</v>
      </c>
      <c r="BQ99" s="12" t="n">
        <f aca="false">[1]507排序!C180</f>
        <v>0</v>
      </c>
      <c r="BR99" s="12" t="n">
        <f aca="false">[1]507排序!D180</f>
        <v>0</v>
      </c>
      <c r="BS99" s="12" t="n">
        <f aca="false">[1]507排序!E180</f>
        <v>0</v>
      </c>
      <c r="BT99" s="12" t="n">
        <f aca="false">[1]507排序!F180</f>
        <v>0</v>
      </c>
      <c r="BU99" s="12" t="n">
        <f aca="false">[1]507排序!G180</f>
        <v>0</v>
      </c>
      <c r="BV99" s="12" t="n">
        <f aca="false">[1]507排序!H180</f>
        <v>0</v>
      </c>
      <c r="BW99" s="12" t="n">
        <f aca="false">[1]507排序!I180</f>
        <v>0</v>
      </c>
      <c r="BX99" s="12" t="n">
        <f aca="false">[1]507排序!J180</f>
        <v>0</v>
      </c>
      <c r="BY99" s="12" t="n">
        <f aca="false">[1]507排序!K180</f>
        <v>0</v>
      </c>
      <c r="BZ99" s="12" t="n">
        <f aca="false">[1]507排序!L180</f>
        <v>0</v>
      </c>
      <c r="CA99" s="12" t="n">
        <f aca="false">[1]507排序!M180</f>
        <v>0</v>
      </c>
      <c r="CB99" s="12" t="n">
        <f aca="false">[1]507排序!C102</f>
        <v>0</v>
      </c>
      <c r="CC99" s="12" t="n">
        <f aca="false">[1]507排序!D102</f>
        <v>0</v>
      </c>
      <c r="CD99" s="12" t="n">
        <f aca="false">[1]507排序!E102</f>
        <v>0</v>
      </c>
      <c r="CE99" s="12" t="n">
        <f aca="false">[1]507排序!F102</f>
        <v>0</v>
      </c>
      <c r="CF99" s="12" t="n">
        <f aca="false">[1]507排序!G102</f>
        <v>0</v>
      </c>
      <c r="CG99" s="12" t="n">
        <f aca="false">[1]507排序!H102</f>
        <v>0</v>
      </c>
      <c r="CH99" s="12" t="n">
        <f aca="false">[1]507排序!I102</f>
        <v>0</v>
      </c>
      <c r="CI99" s="12" t="n">
        <f aca="false">[1]507排序!J102</f>
        <v>0</v>
      </c>
      <c r="CJ99" s="12" t="n">
        <f aca="false">[1]507排序!K102</f>
        <v>0</v>
      </c>
      <c r="CK99" s="12" t="n">
        <f aca="false">[1]507排序!L102</f>
        <v>0</v>
      </c>
      <c r="CL99" s="12" t="n">
        <f aca="false">[1]507排序!M102</f>
        <v>0</v>
      </c>
      <c r="CM99" s="12" t="n">
        <f aca="false">[1]507排序!C202</f>
        <v>0</v>
      </c>
      <c r="CN99" s="12" t="n">
        <f aca="false">[1]507排序!D202</f>
        <v>0</v>
      </c>
      <c r="CO99" s="12" t="n">
        <f aca="false">[1]507排序!E202</f>
        <v>0</v>
      </c>
      <c r="CP99" s="12" t="n">
        <f aca="false">[1]507排序!F202</f>
        <v>0</v>
      </c>
      <c r="CQ99" s="12" t="n">
        <f aca="false">[1]507排序!G202</f>
        <v>0</v>
      </c>
      <c r="CR99" s="12" t="n">
        <f aca="false">[1]507排序!H202</f>
        <v>0</v>
      </c>
      <c r="CS99" s="12" t="n">
        <f aca="false">[1]507排序!I202</f>
        <v>0</v>
      </c>
      <c r="CT99" s="12" t="n">
        <f aca="false">[1]507排序!J202</f>
        <v>0</v>
      </c>
      <c r="CU99" s="12" t="n">
        <f aca="false">[1]507排序!K202</f>
        <v>0</v>
      </c>
      <c r="CV99" s="12" t="n">
        <f aca="false">[1]507排序!L202</f>
        <v>0</v>
      </c>
      <c r="CW99" s="12" t="n">
        <f aca="false">[1]507排序!M202</f>
        <v>0</v>
      </c>
      <c r="CX99" s="12" t="n">
        <f aca="false">[1]507排序!C187</f>
        <v>0</v>
      </c>
      <c r="CY99" s="12" t="n">
        <f aca="false">[1]507排序!D187</f>
        <v>0</v>
      </c>
      <c r="CZ99" s="12" t="n">
        <f aca="false">[1]507排序!E187</f>
        <v>0</v>
      </c>
      <c r="DA99" s="12" t="n">
        <f aca="false">[1]507排序!F187</f>
        <v>0</v>
      </c>
      <c r="DB99" s="12" t="n">
        <f aca="false">[1]507排序!G187</f>
        <v>0</v>
      </c>
      <c r="DC99" s="12" t="n">
        <f aca="false">[1]507排序!H187</f>
        <v>0</v>
      </c>
      <c r="DD99" s="12" t="n">
        <f aca="false">[1]507排序!I187</f>
        <v>0</v>
      </c>
      <c r="DE99" s="12" t="n">
        <f aca="false">[1]507排序!J187</f>
        <v>0</v>
      </c>
      <c r="DF99" s="12" t="n">
        <f aca="false">[1]507排序!K187</f>
        <v>0</v>
      </c>
      <c r="DG99" s="12" t="n">
        <f aca="false">[1]507排序!L187</f>
        <v>0</v>
      </c>
      <c r="DH99" s="12" t="n">
        <f aca="false">[1]507排序!M187</f>
        <v>0</v>
      </c>
      <c r="DI99" s="12" t="n">
        <f aca="false">[1]507排序!C199</f>
        <v>0</v>
      </c>
      <c r="DJ99" s="12" t="n">
        <f aca="false">[1]507排序!D199</f>
        <v>0</v>
      </c>
      <c r="DK99" s="12" t="n">
        <f aca="false">[1]507排序!E199</f>
        <v>0</v>
      </c>
      <c r="DL99" s="12" t="n">
        <f aca="false">[1]507排序!F199</f>
        <v>0</v>
      </c>
      <c r="DM99" s="12" t="n">
        <f aca="false">[1]507排序!G199</f>
        <v>0</v>
      </c>
      <c r="DN99" s="12" t="n">
        <f aca="false">[1]507排序!H199</f>
        <v>0</v>
      </c>
      <c r="DO99" s="12" t="n">
        <f aca="false">[1]507排序!I199</f>
        <v>0</v>
      </c>
      <c r="DP99" s="12" t="n">
        <f aca="false">[1]507排序!J199</f>
        <v>0</v>
      </c>
      <c r="DQ99" s="12" t="n">
        <f aca="false">[1]507排序!K199</f>
        <v>0</v>
      </c>
      <c r="DR99" s="12" t="n">
        <f aca="false">[1]507排序!L199</f>
        <v>0</v>
      </c>
      <c r="DS99" s="12" t="n">
        <f aca="false">[1]507排序!M199</f>
        <v>0</v>
      </c>
      <c r="DT99" s="12" t="n">
        <f aca="false">[1]507排序!C186</f>
        <v>0</v>
      </c>
      <c r="DU99" s="12" t="n">
        <f aca="false">[1]507排序!D186</f>
        <v>0</v>
      </c>
      <c r="DV99" s="12" t="n">
        <f aca="false">[1]507排序!E186</f>
        <v>0</v>
      </c>
      <c r="DW99" s="12" t="n">
        <f aca="false">[1]507排序!F186</f>
        <v>0</v>
      </c>
      <c r="DX99" s="12" t="n">
        <f aca="false">[1]507排序!G186</f>
        <v>0</v>
      </c>
      <c r="DY99" s="12" t="n">
        <f aca="false">[1]507排序!H186</f>
        <v>0</v>
      </c>
      <c r="DZ99" s="12" t="n">
        <f aca="false">[1]507排序!I186</f>
        <v>0</v>
      </c>
      <c r="EA99" s="12" t="n">
        <f aca="false">[1]507排序!J186</f>
        <v>0</v>
      </c>
      <c r="EB99" s="12" t="n">
        <f aca="false">[1]507排序!K186</f>
        <v>0</v>
      </c>
      <c r="EC99" s="12" t="n">
        <f aca="false">[1]507排序!L186</f>
        <v>0</v>
      </c>
      <c r="ED99" s="12" t="n">
        <f aca="false">[1]507排序!M186</f>
        <v>0</v>
      </c>
      <c r="EE99" s="12" t="n">
        <f aca="false">[1]507排序!C138</f>
        <v>0</v>
      </c>
      <c r="EF99" s="12" t="n">
        <f aca="false">[1]507排序!D138</f>
        <v>0</v>
      </c>
      <c r="EG99" s="12" t="n">
        <f aca="false">[1]507排序!E138</f>
        <v>0</v>
      </c>
      <c r="EH99" s="12" t="n">
        <f aca="false">[1]507排序!F138</f>
        <v>0</v>
      </c>
      <c r="EI99" s="12" t="n">
        <f aca="false">[1]507排序!G138</f>
        <v>0</v>
      </c>
      <c r="EJ99" s="12" t="n">
        <f aca="false">[1]507排序!H138</f>
        <v>0</v>
      </c>
      <c r="EK99" s="12" t="n">
        <f aca="false">[1]507排序!I138</f>
        <v>0</v>
      </c>
      <c r="EL99" s="12" t="n">
        <f aca="false">[1]507排序!J138</f>
        <v>0</v>
      </c>
      <c r="EM99" s="12" t="n">
        <f aca="false">[1]507排序!K138</f>
        <v>0</v>
      </c>
      <c r="EN99" s="12" t="n">
        <f aca="false">[1]507排序!L138</f>
        <v>0</v>
      </c>
      <c r="EO99" s="12" t="n">
        <f aca="false">[1]507排序!M138</f>
        <v>0</v>
      </c>
      <c r="EP99" s="12" t="n">
        <f aca="false">[1]507排序!C145</f>
        <v>0</v>
      </c>
      <c r="EQ99" s="12" t="n">
        <f aca="false">[1]507排序!D145</f>
        <v>0</v>
      </c>
      <c r="ER99" s="12" t="n">
        <f aca="false">[1]507排序!E145</f>
        <v>0</v>
      </c>
      <c r="ES99" s="12" t="n">
        <f aca="false">[1]507排序!F145</f>
        <v>0</v>
      </c>
      <c r="ET99" s="12" t="n">
        <f aca="false">[1]507排序!G145</f>
        <v>0</v>
      </c>
      <c r="EU99" s="12" t="n">
        <f aca="false">[1]507排序!H145</f>
        <v>0</v>
      </c>
      <c r="EV99" s="12" t="n">
        <f aca="false">[1]507排序!I145</f>
        <v>0</v>
      </c>
      <c r="EW99" s="12" t="n">
        <f aca="false">[1]507排序!J145</f>
        <v>0</v>
      </c>
      <c r="EX99" s="12" t="n">
        <f aca="false">[1]507排序!K145</f>
        <v>0</v>
      </c>
      <c r="EY99" s="12" t="n">
        <f aca="false">[1]507排序!L145</f>
        <v>0</v>
      </c>
      <c r="EZ99" s="12" t="n">
        <f aca="false">[1]507排序!M145</f>
        <v>0</v>
      </c>
      <c r="FA99" s="12" t="n">
        <f aca="false">[1]507排序!C53</f>
        <v>0</v>
      </c>
      <c r="FB99" s="12" t="n">
        <f aca="false">[1]507排序!D53</f>
        <v>0</v>
      </c>
      <c r="FC99" s="12" t="n">
        <f aca="false">[1]507排序!E53</f>
        <v>0</v>
      </c>
      <c r="FD99" s="12" t="n">
        <f aca="false">[1]507排序!F53</f>
        <v>0</v>
      </c>
      <c r="FE99" s="12" t="n">
        <f aca="false">[1]507排序!G53</f>
        <v>0</v>
      </c>
      <c r="FF99" s="12" t="n">
        <f aca="false">[1]507排序!H53</f>
        <v>0</v>
      </c>
      <c r="FG99" s="12" t="n">
        <f aca="false">[1]507排序!I53</f>
        <v>0</v>
      </c>
      <c r="FH99" s="12" t="n">
        <f aca="false">[1]507排序!J53</f>
        <v>0</v>
      </c>
      <c r="FI99" s="12" t="n">
        <f aca="false">[1]507排序!K53</f>
        <v>0</v>
      </c>
      <c r="FJ99" s="12" t="n">
        <f aca="false">[1]507排序!L53</f>
        <v>0</v>
      </c>
      <c r="FK99" s="12" t="n">
        <f aca="false">[1]507排序!M53</f>
        <v>0</v>
      </c>
      <c r="FL99" s="12" t="n">
        <f aca="false">[1]507排序!C20</f>
        <v>0</v>
      </c>
      <c r="FM99" s="12" t="n">
        <f aca="false">[1]507排序!D20</f>
        <v>0</v>
      </c>
      <c r="FN99" s="12" t="n">
        <f aca="false">[1]507排序!E20</f>
        <v>0</v>
      </c>
      <c r="FO99" s="12" t="n">
        <f aca="false">[1]507排序!F20</f>
        <v>0</v>
      </c>
      <c r="FP99" s="12" t="n">
        <f aca="false">[1]507排序!G20</f>
        <v>0</v>
      </c>
      <c r="FQ99" s="12" t="n">
        <f aca="false">[1]507排序!H20</f>
        <v>0</v>
      </c>
      <c r="FR99" s="12" t="n">
        <f aca="false">[1]507排序!I20</f>
        <v>0</v>
      </c>
      <c r="FS99" s="12" t="n">
        <f aca="false">[1]507排序!J20</f>
        <v>0</v>
      </c>
      <c r="FT99" s="12" t="n">
        <f aca="false">[1]507排序!K20</f>
        <v>0</v>
      </c>
      <c r="FU99" s="12" t="n">
        <f aca="false">[1]507排序!L20</f>
        <v>0</v>
      </c>
      <c r="FV99" s="12" t="n">
        <f aca="false">[1]507排序!M20</f>
        <v>0</v>
      </c>
      <c r="FW99" s="12" t="n">
        <f aca="false">[1]507排序!C13</f>
        <v>0</v>
      </c>
      <c r="FX99" s="12" t="n">
        <f aca="false">[1]507排序!D13</f>
        <v>0</v>
      </c>
      <c r="FY99" s="12" t="n">
        <f aca="false">[1]507排序!E13</f>
        <v>0</v>
      </c>
      <c r="FZ99" s="12" t="n">
        <f aca="false">[1]507排序!F13</f>
        <v>0</v>
      </c>
      <c r="GA99" s="12" t="n">
        <f aca="false">[1]507排序!G13</f>
        <v>0</v>
      </c>
      <c r="GB99" s="12" t="n">
        <f aca="false">[1]507排序!H13</f>
        <v>0</v>
      </c>
      <c r="GC99" s="12" t="n">
        <f aca="false">[1]507排序!I13</f>
        <v>0</v>
      </c>
      <c r="GD99" s="12" t="n">
        <f aca="false">[1]507排序!J13</f>
        <v>0</v>
      </c>
      <c r="GE99" s="12" t="n">
        <f aca="false">[1]507排序!K13</f>
        <v>0</v>
      </c>
      <c r="GF99" s="12" t="n">
        <f aca="false">[1]507排序!L13</f>
        <v>0</v>
      </c>
      <c r="GG99" s="12" t="n">
        <f aca="false">[1]507排序!M13</f>
        <v>0</v>
      </c>
      <c r="GH99" s="12" t="n">
        <f aca="false">[1]507排序!C156</f>
        <v>0</v>
      </c>
      <c r="GI99" s="12" t="n">
        <f aca="false">[1]507排序!D156</f>
        <v>0</v>
      </c>
      <c r="GJ99" s="12" t="n">
        <f aca="false">[1]507排序!E156</f>
        <v>0</v>
      </c>
      <c r="GK99" s="12" t="n">
        <f aca="false">[1]507排序!F156</f>
        <v>0</v>
      </c>
      <c r="GL99" s="12" t="n">
        <f aca="false">[1]507排序!G156</f>
        <v>0</v>
      </c>
      <c r="GM99" s="12" t="n">
        <f aca="false">[1]507排序!H156</f>
        <v>0</v>
      </c>
      <c r="GN99" s="12" t="n">
        <f aca="false">[1]507排序!I156</f>
        <v>0</v>
      </c>
      <c r="GO99" s="12" t="n">
        <f aca="false">[1]507排序!J156</f>
        <v>0</v>
      </c>
      <c r="GP99" s="12" t="n">
        <f aca="false">[1]507排序!K156</f>
        <v>0</v>
      </c>
      <c r="GQ99" s="12" t="n">
        <f aca="false">[1]507排序!L156</f>
        <v>0</v>
      </c>
      <c r="GR99" s="12" t="n">
        <f aca="false">[1]507排序!M156</f>
        <v>0</v>
      </c>
      <c r="GS99" s="12" t="n">
        <f aca="false">[1]507排序!C16</f>
        <v>0</v>
      </c>
      <c r="GT99" s="12" t="n">
        <f aca="false">[1]507排序!D16</f>
        <v>0</v>
      </c>
      <c r="GU99" s="12" t="n">
        <f aca="false">[1]507排序!E16</f>
        <v>0</v>
      </c>
      <c r="GV99" s="12" t="n">
        <f aca="false">[1]507排序!F16</f>
        <v>0</v>
      </c>
      <c r="GW99" s="12" t="n">
        <f aca="false">[1]507排序!G16</f>
        <v>0</v>
      </c>
      <c r="GX99" s="12" t="n">
        <f aca="false">[1]507排序!H16</f>
        <v>0</v>
      </c>
      <c r="GY99" s="12" t="n">
        <f aca="false">[1]507排序!I16</f>
        <v>0</v>
      </c>
      <c r="GZ99" s="12" t="n">
        <f aca="false">[1]507排序!J16</f>
        <v>0</v>
      </c>
      <c r="HA99" s="12" t="n">
        <f aca="false">[1]507排序!K16</f>
        <v>0</v>
      </c>
      <c r="HB99" s="12" t="n">
        <f aca="false">[1]507排序!L16</f>
        <v>0</v>
      </c>
      <c r="HC99" s="12" t="n">
        <f aca="false">[1]507排序!M16</f>
        <v>0</v>
      </c>
      <c r="HD99" s="12" t="n">
        <f aca="false">[1]507排序!C173</f>
        <v>0</v>
      </c>
      <c r="HE99" s="12" t="n">
        <f aca="false">[1]507排序!D173</f>
        <v>0</v>
      </c>
      <c r="HF99" s="12" t="n">
        <f aca="false">[1]507排序!E173</f>
        <v>0</v>
      </c>
      <c r="HG99" s="12" t="n">
        <f aca="false">[1]507排序!F173</f>
        <v>0</v>
      </c>
      <c r="HH99" s="12" t="n">
        <f aca="false">[1]507排序!G173</f>
        <v>0</v>
      </c>
      <c r="HI99" s="12" t="n">
        <f aca="false">[1]507排序!H173</f>
        <v>0</v>
      </c>
      <c r="HJ99" s="12" t="n">
        <f aca="false">[1]507排序!I173</f>
        <v>0</v>
      </c>
      <c r="HK99" s="12" t="n">
        <f aca="false">[1]507排序!J173</f>
        <v>0</v>
      </c>
      <c r="HL99" s="12" t="n">
        <f aca="false">[1]507排序!K173</f>
        <v>0</v>
      </c>
      <c r="HM99" s="12" t="n">
        <f aca="false">[1]507排序!L173</f>
        <v>0</v>
      </c>
      <c r="HN99" s="12" t="n">
        <f aca="false">[1]507排序!M173</f>
        <v>0</v>
      </c>
      <c r="HO99" s="12" t="n">
        <f aca="false">[1]507排序!C118</f>
        <v>0</v>
      </c>
      <c r="HP99" s="12" t="n">
        <f aca="false">[1]507排序!D118</f>
        <v>0</v>
      </c>
      <c r="HQ99" s="12" t="n">
        <f aca="false">[1]507排序!E118</f>
        <v>0</v>
      </c>
      <c r="HR99" s="12" t="n">
        <f aca="false">[1]507排序!F118</f>
        <v>0</v>
      </c>
      <c r="HS99" s="12" t="n">
        <f aca="false">[1]507排序!G118</f>
        <v>0</v>
      </c>
      <c r="HT99" s="12" t="n">
        <f aca="false">[1]507排序!H118</f>
        <v>0</v>
      </c>
      <c r="HU99" s="12" t="n">
        <f aca="false">[1]507排序!I118</f>
        <v>0</v>
      </c>
      <c r="HV99" s="12" t="n">
        <f aca="false">[1]507排序!J118</f>
        <v>0</v>
      </c>
      <c r="HW99" s="12" t="n">
        <f aca="false">[1]507排序!K118</f>
        <v>0</v>
      </c>
      <c r="HX99" s="12" t="n">
        <f aca="false">[1]507排序!L118</f>
        <v>0</v>
      </c>
      <c r="HY99" s="12" t="n">
        <f aca="false">[1]507排序!M118</f>
        <v>0</v>
      </c>
      <c r="HZ99" s="118"/>
      <c r="IA99" s="82" t="n">
        <v>43958</v>
      </c>
      <c r="IB99" s="12" t="n">
        <f aca="false">[1]507排序!C154</f>
        <v>0</v>
      </c>
      <c r="IC99" s="12" t="n">
        <f aca="false">[1]507排序!D154</f>
        <v>0</v>
      </c>
      <c r="ID99" s="12" t="n">
        <f aca="false">[1]507排序!E154</f>
        <v>0</v>
      </c>
      <c r="IE99" s="12" t="n">
        <f aca="false">[1]507排序!F154</f>
        <v>0</v>
      </c>
      <c r="IF99" s="12" t="n">
        <f aca="false">[1]507排序!G154</f>
        <v>0</v>
      </c>
      <c r="IG99" s="12" t="n">
        <f aca="false">[1]507排序!H154</f>
        <v>0</v>
      </c>
      <c r="IH99" s="12" t="n">
        <f aca="false">[1]507排序!I154</f>
        <v>0</v>
      </c>
      <c r="II99" s="12" t="n">
        <f aca="false">[1]507排序!J154</f>
        <v>0</v>
      </c>
      <c r="IJ99" s="12" t="n">
        <f aca="false">[1]507排序!K154</f>
        <v>0</v>
      </c>
      <c r="IK99" s="12" t="n">
        <f aca="false">[1]507排序!L154</f>
        <v>0</v>
      </c>
      <c r="IL99" s="12" t="n">
        <f aca="false">[1]507排序!M154</f>
        <v>0</v>
      </c>
      <c r="IM99" s="13" t="n">
        <f aca="false">[1]507排序!C43</f>
        <v>0</v>
      </c>
      <c r="IN99" s="13" t="n">
        <f aca="false">[1]507排序!D43</f>
        <v>0</v>
      </c>
      <c r="IO99" s="13" t="n">
        <f aca="false">[1]507排序!E43</f>
        <v>0</v>
      </c>
      <c r="IP99" s="13" t="n">
        <f aca="false">[1]507排序!F43</f>
        <v>0</v>
      </c>
      <c r="IQ99" s="13" t="n">
        <f aca="false">[1]507排序!G43</f>
        <v>0</v>
      </c>
      <c r="IR99" s="13" t="n">
        <f aca="false">[1]507排序!H43</f>
        <v>0</v>
      </c>
      <c r="IS99" s="13" t="n">
        <f aca="false">[1]507排序!I43</f>
        <v>0</v>
      </c>
      <c r="IT99" s="13" t="n">
        <f aca="false">[1]507排序!J43</f>
        <v>0</v>
      </c>
      <c r="IU99" s="13" t="n">
        <f aca="false">[1]507排序!K43</f>
        <v>0</v>
      </c>
      <c r="IV99" s="13" t="n">
        <f aca="false">[1]507排序!L43</f>
        <v>0</v>
      </c>
      <c r="IW99" s="13" t="n">
        <f aca="false">[1]507排序!M43</f>
        <v>0</v>
      </c>
      <c r="IX99" s="13" t="n">
        <f aca="false">[1]507排序!C168</f>
        <v>0</v>
      </c>
      <c r="IY99" s="13" t="n">
        <f aca="false">[1]507排序!D168</f>
        <v>0</v>
      </c>
      <c r="IZ99" s="13" t="n">
        <f aca="false">[1]507排序!E168</f>
        <v>0</v>
      </c>
      <c r="JA99" s="13" t="n">
        <f aca="false">[1]507排序!F168</f>
        <v>0</v>
      </c>
      <c r="JB99" s="13" t="n">
        <f aca="false">[1]507排序!G168</f>
        <v>0</v>
      </c>
      <c r="JC99" s="13" t="n">
        <f aca="false">[1]507排序!H168</f>
        <v>0</v>
      </c>
      <c r="JD99" s="13" t="n">
        <f aca="false">[1]507排序!I168</f>
        <v>0</v>
      </c>
      <c r="JE99" s="13" t="n">
        <f aca="false">[1]507排序!J168</f>
        <v>0</v>
      </c>
      <c r="JF99" s="13" t="n">
        <f aca="false">[1]507排序!K168</f>
        <v>0</v>
      </c>
      <c r="JG99" s="13" t="n">
        <f aca="false">[1]507排序!L168</f>
        <v>0</v>
      </c>
      <c r="JH99" s="13" t="n">
        <f aca="false">[1]507排序!M168</f>
        <v>0</v>
      </c>
      <c r="JI99" s="13" t="n">
        <f aca="false">[1]507排序!C93</f>
        <v>0</v>
      </c>
      <c r="JJ99" s="13" t="n">
        <f aca="false">[1]507排序!D93</f>
        <v>0</v>
      </c>
      <c r="JK99" s="13" t="n">
        <f aca="false">[1]507排序!E93</f>
        <v>0</v>
      </c>
      <c r="JL99" s="13" t="n">
        <f aca="false">[1]507排序!F93</f>
        <v>0</v>
      </c>
      <c r="JM99" s="13" t="n">
        <f aca="false">[1]507排序!G93</f>
        <v>0</v>
      </c>
      <c r="JN99" s="13" t="n">
        <f aca="false">[1]507排序!H93</f>
        <v>0</v>
      </c>
      <c r="JO99" s="13" t="n">
        <f aca="false">[1]507排序!I93</f>
        <v>0</v>
      </c>
      <c r="JP99" s="13" t="n">
        <f aca="false">[1]507排序!J93</f>
        <v>0</v>
      </c>
      <c r="JQ99" s="13" t="n">
        <f aca="false">[1]507排序!K93</f>
        <v>0</v>
      </c>
      <c r="JR99" s="13" t="n">
        <f aca="false">[1]507排序!L93</f>
        <v>0</v>
      </c>
      <c r="JS99" s="13" t="n">
        <f aca="false">[1]507排序!M93</f>
        <v>0</v>
      </c>
      <c r="JT99" s="13" t="n">
        <f aca="false">[1]507排序!C92</f>
        <v>0</v>
      </c>
      <c r="JU99" s="13" t="n">
        <f aca="false">[1]507排序!D92</f>
        <v>0</v>
      </c>
      <c r="JV99" s="13" t="n">
        <f aca="false">[1]507排序!E92</f>
        <v>0</v>
      </c>
      <c r="JW99" s="13" t="n">
        <f aca="false">[1]507排序!F92</f>
        <v>0</v>
      </c>
      <c r="JX99" s="13" t="n">
        <f aca="false">[1]507排序!G92</f>
        <v>0</v>
      </c>
      <c r="JY99" s="13" t="n">
        <f aca="false">[1]507排序!H92</f>
        <v>0</v>
      </c>
      <c r="JZ99" s="13" t="n">
        <f aca="false">[1]507排序!I92</f>
        <v>0</v>
      </c>
      <c r="KA99" s="13" t="n">
        <f aca="false">[1]507排序!J92</f>
        <v>0</v>
      </c>
      <c r="KB99" s="13" t="n">
        <f aca="false">[1]507排序!K92</f>
        <v>0</v>
      </c>
      <c r="KC99" s="13" t="n">
        <f aca="false">[1]507排序!L92</f>
        <v>0</v>
      </c>
      <c r="KD99" s="13" t="n">
        <f aca="false">[1]507排序!M92</f>
        <v>0</v>
      </c>
      <c r="KE99" s="13" t="n">
        <f aca="false">[1]507排序!C152</f>
        <v>0</v>
      </c>
      <c r="KF99" s="13" t="n">
        <f aca="false">[1]507排序!D152</f>
        <v>0</v>
      </c>
      <c r="KG99" s="13" t="n">
        <f aca="false">[1]507排序!E152</f>
        <v>0</v>
      </c>
      <c r="KH99" s="13" t="n">
        <f aca="false">[1]507排序!F152</f>
        <v>0</v>
      </c>
      <c r="KI99" s="13" t="n">
        <f aca="false">[1]507排序!G152</f>
        <v>0</v>
      </c>
      <c r="KJ99" s="13" t="n">
        <f aca="false">[1]507排序!H152</f>
        <v>0</v>
      </c>
      <c r="KK99" s="13" t="n">
        <f aca="false">[1]507排序!I152</f>
        <v>0</v>
      </c>
      <c r="KL99" s="13" t="n">
        <f aca="false">[1]507排序!J152</f>
        <v>0</v>
      </c>
      <c r="KM99" s="13" t="n">
        <f aca="false">[1]507排序!K152</f>
        <v>0</v>
      </c>
      <c r="KN99" s="13" t="n">
        <f aca="false">[1]507排序!L152</f>
        <v>0</v>
      </c>
      <c r="KO99" s="13" t="n">
        <f aca="false">[1]507排序!M152</f>
        <v>0</v>
      </c>
      <c r="KP99" s="13" t="n">
        <f aca="false">[1]507排序!C153</f>
        <v>0</v>
      </c>
      <c r="KQ99" s="13" t="n">
        <f aca="false">[1]507排序!D153</f>
        <v>0</v>
      </c>
      <c r="KR99" s="13" t="n">
        <f aca="false">[1]507排序!E153</f>
        <v>0</v>
      </c>
      <c r="KS99" s="13" t="n">
        <f aca="false">[1]507排序!F153</f>
        <v>0</v>
      </c>
      <c r="KT99" s="13" t="n">
        <f aca="false">[1]507排序!G153</f>
        <v>0</v>
      </c>
      <c r="KU99" s="13" t="n">
        <f aca="false">[1]507排序!H153</f>
        <v>0</v>
      </c>
      <c r="KV99" s="13" t="n">
        <f aca="false">[1]507排序!I153</f>
        <v>0</v>
      </c>
      <c r="KW99" s="13" t="n">
        <f aca="false">[1]507排序!J153</f>
        <v>0</v>
      </c>
      <c r="KX99" s="13" t="n">
        <f aca="false">[1]507排序!K153</f>
        <v>0</v>
      </c>
      <c r="KY99" s="13" t="n">
        <f aca="false">[1]507排序!L153</f>
        <v>0</v>
      </c>
      <c r="KZ99" s="13" t="n">
        <f aca="false">[1]507排序!M153</f>
        <v>0</v>
      </c>
      <c r="LA99" s="13" t="n">
        <f aca="false">[1]507排序!C159</f>
        <v>0</v>
      </c>
      <c r="LB99" s="13" t="n">
        <f aca="false">[1]507排序!D159</f>
        <v>0</v>
      </c>
      <c r="LC99" s="13" t="n">
        <f aca="false">[1]507排序!E159</f>
        <v>0</v>
      </c>
      <c r="LD99" s="13" t="n">
        <f aca="false">[1]507排序!F159</f>
        <v>0</v>
      </c>
      <c r="LE99" s="13" t="n">
        <f aca="false">[1]507排序!G159</f>
        <v>0</v>
      </c>
      <c r="LF99" s="13" t="n">
        <f aca="false">[1]507排序!H159</f>
        <v>0</v>
      </c>
      <c r="LG99" s="13" t="n">
        <f aca="false">[1]507排序!I159</f>
        <v>0</v>
      </c>
      <c r="LH99" s="13" t="n">
        <f aca="false">[1]507排序!J159</f>
        <v>0</v>
      </c>
      <c r="LI99" s="13" t="n">
        <f aca="false">[1]507排序!K159</f>
        <v>0</v>
      </c>
      <c r="LJ99" s="13" t="n">
        <f aca="false">[1]507排序!L159</f>
        <v>0</v>
      </c>
      <c r="LK99" s="13" t="n">
        <f aca="false">[1]507排序!M159</f>
        <v>0</v>
      </c>
      <c r="LL99" s="125" t="n">
        <f aca="false">[1]507排序!C147</f>
        <v>0</v>
      </c>
      <c r="LM99" s="125" t="n">
        <f aca="false">[1]507排序!D147</f>
        <v>0</v>
      </c>
      <c r="LN99" s="125" t="n">
        <f aca="false">[1]507排序!E147</f>
        <v>0</v>
      </c>
      <c r="LO99" s="125" t="n">
        <f aca="false">[1]507排序!F147</f>
        <v>0</v>
      </c>
      <c r="LP99" s="125" t="n">
        <f aca="false">[1]507排序!G147</f>
        <v>0</v>
      </c>
      <c r="LQ99" s="125" t="n">
        <f aca="false">[1]507排序!H147</f>
        <v>0</v>
      </c>
      <c r="LR99" s="125" t="n">
        <f aca="false">[1]507排序!I147</f>
        <v>0</v>
      </c>
      <c r="LS99" s="125" t="n">
        <f aca="false">[1]507排序!J147</f>
        <v>0</v>
      </c>
      <c r="LT99" s="125" t="n">
        <f aca="false">[1]507排序!K147</f>
        <v>0</v>
      </c>
      <c r="LU99" s="125" t="n">
        <f aca="false">[1]507排序!L147</f>
        <v>0</v>
      </c>
      <c r="LV99" s="125" t="n">
        <f aca="false">[1]507排序!M147</f>
        <v>0</v>
      </c>
      <c r="LW99" s="13" t="n">
        <f aca="false">[1]507排序!C129</f>
        <v>0</v>
      </c>
      <c r="LX99" s="13" t="n">
        <f aca="false">[1]507排序!D129</f>
        <v>0</v>
      </c>
      <c r="LY99" s="13" t="n">
        <f aca="false">[1]507排序!E129</f>
        <v>0</v>
      </c>
      <c r="LZ99" s="13" t="n">
        <f aca="false">[1]507排序!F129</f>
        <v>0</v>
      </c>
      <c r="MA99" s="13" t="n">
        <f aca="false">[1]507排序!G129</f>
        <v>0</v>
      </c>
      <c r="MB99" s="13" t="n">
        <f aca="false">[1]507排序!H129</f>
        <v>0</v>
      </c>
      <c r="MC99" s="13" t="n">
        <f aca="false">[1]507排序!I129</f>
        <v>0</v>
      </c>
      <c r="MD99" s="13" t="n">
        <f aca="false">[1]507排序!J129</f>
        <v>0</v>
      </c>
      <c r="ME99" s="13" t="n">
        <f aca="false">[1]507排序!K129</f>
        <v>0</v>
      </c>
      <c r="MF99" s="13" t="n">
        <f aca="false">[1]507排序!L129</f>
        <v>0</v>
      </c>
      <c r="MG99" s="13" t="n">
        <f aca="false">[1]507排序!M129</f>
        <v>0</v>
      </c>
      <c r="MH99" s="13" t="n">
        <f aca="false">[1]507排序!C135</f>
        <v>0</v>
      </c>
      <c r="MI99" s="13" t="n">
        <f aca="false">[1]507排序!D135</f>
        <v>0</v>
      </c>
      <c r="MJ99" s="13" t="n">
        <f aca="false">[1]507排序!E135</f>
        <v>0</v>
      </c>
      <c r="MK99" s="13" t="n">
        <f aca="false">[1]507排序!F135</f>
        <v>0</v>
      </c>
      <c r="ML99" s="13" t="n">
        <f aca="false">[1]507排序!G135</f>
        <v>0</v>
      </c>
      <c r="MM99" s="13" t="n">
        <f aca="false">[1]507排序!H135</f>
        <v>0</v>
      </c>
      <c r="MN99" s="13" t="n">
        <f aca="false">[1]507排序!I135</f>
        <v>0</v>
      </c>
      <c r="MO99" s="13" t="n">
        <f aca="false">[1]507排序!J135</f>
        <v>0</v>
      </c>
      <c r="MP99" s="13" t="n">
        <f aca="false">[1]507排序!K135</f>
        <v>0</v>
      </c>
      <c r="MQ99" s="13" t="n">
        <f aca="false">[1]507排序!L135</f>
        <v>0</v>
      </c>
      <c r="MR99" s="13" t="n">
        <f aca="false">[1]507排序!M135</f>
        <v>0</v>
      </c>
      <c r="MS99" s="13" t="n">
        <f aca="false">[1]507排序!C190</f>
        <v>0</v>
      </c>
      <c r="MT99" s="13" t="n">
        <f aca="false">[1]507排序!D190</f>
        <v>0</v>
      </c>
      <c r="MU99" s="13" t="n">
        <f aca="false">[1]507排序!E190</f>
        <v>0</v>
      </c>
      <c r="MV99" s="13" t="n">
        <f aca="false">[1]507排序!F190</f>
        <v>0</v>
      </c>
      <c r="MW99" s="13" t="n">
        <f aca="false">[1]507排序!G190</f>
        <v>0</v>
      </c>
      <c r="MX99" s="13" t="n">
        <f aca="false">[1]507排序!H190</f>
        <v>0</v>
      </c>
      <c r="MY99" s="13" t="n">
        <f aca="false">[1]507排序!I190</f>
        <v>0</v>
      </c>
      <c r="MZ99" s="13" t="n">
        <f aca="false">[1]507排序!J190</f>
        <v>0</v>
      </c>
      <c r="NA99" s="13" t="n">
        <f aca="false">[1]507排序!K190</f>
        <v>0</v>
      </c>
      <c r="NB99" s="13" t="n">
        <f aca="false">[1]507排序!L190</f>
        <v>0</v>
      </c>
      <c r="NC99" s="13" t="n">
        <f aca="false">[1]507排序!M190</f>
        <v>0</v>
      </c>
      <c r="ND99" s="13" t="n">
        <f aca="false">[1]507排序!C108</f>
        <v>0</v>
      </c>
      <c r="NE99" s="13" t="n">
        <f aca="false">[1]507排序!D108</f>
        <v>0</v>
      </c>
      <c r="NF99" s="13" t="n">
        <f aca="false">[1]507排序!E108</f>
        <v>0</v>
      </c>
      <c r="NG99" s="13" t="n">
        <f aca="false">[1]507排序!F108</f>
        <v>0</v>
      </c>
      <c r="NH99" s="13" t="n">
        <f aca="false">[1]507排序!G108</f>
        <v>0</v>
      </c>
      <c r="NI99" s="13" t="n">
        <f aca="false">[1]507排序!H108</f>
        <v>0</v>
      </c>
      <c r="NJ99" s="13" t="n">
        <f aca="false">[1]507排序!I108</f>
        <v>0</v>
      </c>
      <c r="NK99" s="13" t="n">
        <f aca="false">[1]507排序!J108</f>
        <v>0</v>
      </c>
      <c r="NL99" s="13" t="n">
        <f aca="false">[1]507排序!K108</f>
        <v>0</v>
      </c>
      <c r="NM99" s="13" t="n">
        <f aca="false">[1]507排序!L108</f>
        <v>0</v>
      </c>
      <c r="NN99" s="13" t="n">
        <f aca="false">[1]507排序!M108</f>
        <v>0</v>
      </c>
      <c r="NO99" s="13" t="n">
        <f aca="false">[1]507排序!C35</f>
        <v>0</v>
      </c>
      <c r="NP99" s="13" t="n">
        <f aca="false">[1]507排序!D35</f>
        <v>0</v>
      </c>
      <c r="NQ99" s="13" t="n">
        <f aca="false">[1]507排序!E35</f>
        <v>0</v>
      </c>
      <c r="NR99" s="13" t="n">
        <f aca="false">[1]507排序!F35</f>
        <v>0</v>
      </c>
      <c r="NS99" s="13" t="n">
        <f aca="false">[1]507排序!G35</f>
        <v>0</v>
      </c>
      <c r="NT99" s="13" t="n">
        <f aca="false">[1]507排序!H35</f>
        <v>0</v>
      </c>
      <c r="NU99" s="13" t="n">
        <f aca="false">[1]507排序!I35</f>
        <v>0</v>
      </c>
      <c r="NV99" s="13" t="n">
        <f aca="false">[1]507排序!J35</f>
        <v>0</v>
      </c>
      <c r="NW99" s="13" t="n">
        <f aca="false">[1]507排序!K35</f>
        <v>0</v>
      </c>
      <c r="NX99" s="13" t="n">
        <f aca="false">[1]507排序!L35</f>
        <v>0</v>
      </c>
      <c r="NY99" s="13" t="n">
        <f aca="false">[1]507排序!M35</f>
        <v>0</v>
      </c>
      <c r="NZ99" s="13" t="n">
        <f aca="false">[1]507排序!C206</f>
        <v>0</v>
      </c>
      <c r="OA99" s="13" t="n">
        <f aca="false">[1]507排序!D206</f>
        <v>0</v>
      </c>
      <c r="OB99" s="13" t="n">
        <f aca="false">[1]507排序!E206</f>
        <v>0</v>
      </c>
      <c r="OC99" s="13" t="n">
        <f aca="false">[1]507排序!F206</f>
        <v>0</v>
      </c>
      <c r="OD99" s="13" t="n">
        <f aca="false">[1]507排序!G206</f>
        <v>0</v>
      </c>
      <c r="OE99" s="13" t="n">
        <f aca="false">[1]507排序!H206</f>
        <v>0</v>
      </c>
      <c r="OF99" s="13" t="n">
        <f aca="false">[1]507排序!I206</f>
        <v>0</v>
      </c>
      <c r="OG99" s="13" t="n">
        <f aca="false">[1]507排序!J206</f>
        <v>0</v>
      </c>
      <c r="OH99" s="13" t="n">
        <f aca="false">[1]507排序!K206</f>
        <v>0</v>
      </c>
      <c r="OI99" s="13" t="n">
        <f aca="false">[1]507排序!L206</f>
        <v>0</v>
      </c>
      <c r="OJ99" s="13" t="n">
        <f aca="false">[1]507排序!M206</f>
        <v>0</v>
      </c>
      <c r="OK99" s="13" t="n">
        <f aca="false">[1]507排序!C30</f>
        <v>0</v>
      </c>
      <c r="OL99" s="13" t="n">
        <f aca="false">[1]507排序!D30</f>
        <v>0</v>
      </c>
      <c r="OM99" s="13" t="n">
        <f aca="false">[1]507排序!E30</f>
        <v>0</v>
      </c>
      <c r="ON99" s="13" t="n">
        <f aca="false">[1]507排序!F30</f>
        <v>0</v>
      </c>
      <c r="OO99" s="13" t="n">
        <f aca="false">[1]507排序!G30</f>
        <v>0</v>
      </c>
      <c r="OP99" s="13" t="n">
        <f aca="false">[1]507排序!H30</f>
        <v>0</v>
      </c>
      <c r="OQ99" s="13" t="n">
        <f aca="false">[1]507排序!I30</f>
        <v>0</v>
      </c>
      <c r="OR99" s="13" t="n">
        <f aca="false">[1]507排序!J30</f>
        <v>0</v>
      </c>
      <c r="OS99" s="13" t="n">
        <f aca="false">[1]507排序!K30</f>
        <v>0</v>
      </c>
      <c r="OT99" s="13" t="n">
        <f aca="false">[1]507排序!L30</f>
        <v>0</v>
      </c>
      <c r="OU99" s="13" t="n">
        <f aca="false">[1]507排序!M30</f>
        <v>0</v>
      </c>
      <c r="OV99" s="13" t="n">
        <f aca="false">[1]507排序!C95</f>
        <v>0</v>
      </c>
      <c r="OW99" s="13" t="n">
        <f aca="false">[1]507排序!D95</f>
        <v>0</v>
      </c>
      <c r="OX99" s="13" t="n">
        <f aca="false">[1]507排序!E95</f>
        <v>0</v>
      </c>
      <c r="OY99" s="13" t="n">
        <f aca="false">[1]507排序!F95</f>
        <v>0</v>
      </c>
      <c r="OZ99" s="13" t="n">
        <f aca="false">[1]507排序!G95</f>
        <v>0</v>
      </c>
      <c r="PA99" s="13" t="n">
        <f aca="false">[1]507排序!H95</f>
        <v>0</v>
      </c>
      <c r="PB99" s="13" t="n">
        <f aca="false">[1]507排序!I95</f>
        <v>0</v>
      </c>
      <c r="PC99" s="13" t="n">
        <f aca="false">[1]507排序!J95</f>
        <v>0</v>
      </c>
      <c r="PD99" s="13" t="n">
        <f aca="false">[1]507排序!K95</f>
        <v>0</v>
      </c>
      <c r="PE99" s="13" t="n">
        <f aca="false">[1]507排序!L95</f>
        <v>0</v>
      </c>
      <c r="PF99" s="13" t="n">
        <f aca="false">[1]507排序!M95</f>
        <v>0</v>
      </c>
      <c r="PG99" s="13" t="n">
        <f aca="false">[1]507排序!C195</f>
        <v>0</v>
      </c>
      <c r="PH99" s="13" t="n">
        <f aca="false">[1]507排序!D195</f>
        <v>0</v>
      </c>
      <c r="PI99" s="13" t="n">
        <f aca="false">[1]507排序!E195</f>
        <v>0</v>
      </c>
      <c r="PJ99" s="13" t="n">
        <f aca="false">[1]507排序!F195</f>
        <v>0</v>
      </c>
      <c r="PK99" s="13" t="n">
        <f aca="false">[1]507排序!G195</f>
        <v>0</v>
      </c>
      <c r="PL99" s="13" t="n">
        <f aca="false">[1]507排序!H195</f>
        <v>0</v>
      </c>
      <c r="PM99" s="13" t="n">
        <f aca="false">[1]507排序!I195</f>
        <v>0</v>
      </c>
      <c r="PN99" s="13" t="n">
        <f aca="false">[1]507排序!J195</f>
        <v>0</v>
      </c>
      <c r="PO99" s="13" t="n">
        <f aca="false">[1]507排序!K195</f>
        <v>0</v>
      </c>
      <c r="PP99" s="13" t="n">
        <f aca="false">[1]507排序!L195</f>
        <v>0</v>
      </c>
      <c r="PQ99" s="13" t="n">
        <f aca="false">[1]507排序!M195</f>
        <v>0</v>
      </c>
      <c r="PR99" s="2" t="n">
        <f aca="false">[1]507排序!C188</f>
        <v>0</v>
      </c>
      <c r="PS99" s="2" t="n">
        <f aca="false">[1]507排序!D188</f>
        <v>0</v>
      </c>
      <c r="PT99" s="2" t="n">
        <f aca="false">[1]507排序!E188</f>
        <v>0</v>
      </c>
      <c r="PU99" s="2" t="n">
        <f aca="false">[1]507排序!F188</f>
        <v>0</v>
      </c>
      <c r="PV99" s="2" t="n">
        <f aca="false">[1]507排序!G188</f>
        <v>0</v>
      </c>
      <c r="PW99" s="2" t="n">
        <f aca="false">[1]507排序!H188</f>
        <v>0</v>
      </c>
      <c r="PX99" s="2" t="n">
        <f aca="false">[1]507排序!I188</f>
        <v>0</v>
      </c>
      <c r="PY99" s="2" t="n">
        <f aca="false">[1]507排序!J188</f>
        <v>0</v>
      </c>
      <c r="PZ99" s="2" t="n">
        <f aca="false">[1]507排序!K188</f>
        <v>0</v>
      </c>
      <c r="QA99" s="2" t="n">
        <f aca="false">[1]507排序!L188</f>
        <v>0</v>
      </c>
      <c r="QB99" s="2" t="n">
        <f aca="false">[1]507排序!M188</f>
        <v>0</v>
      </c>
      <c r="QC99" s="2" t="n">
        <f aca="false">[1]507排序!C103</f>
        <v>0</v>
      </c>
      <c r="QD99" s="2" t="n">
        <f aca="false">[1]507排序!D103</f>
        <v>0</v>
      </c>
      <c r="QE99" s="2" t="n">
        <f aca="false">[1]507排序!E103</f>
        <v>0</v>
      </c>
      <c r="QF99" s="2" t="n">
        <f aca="false">[1]507排序!F103</f>
        <v>0</v>
      </c>
      <c r="QG99" s="2" t="n">
        <f aca="false">[1]507排序!G103</f>
        <v>0</v>
      </c>
      <c r="QH99" s="2" t="n">
        <f aca="false">[1]507排序!H103</f>
        <v>0</v>
      </c>
      <c r="QI99" s="2" t="n">
        <f aca="false">[1]507排序!I103</f>
        <v>0</v>
      </c>
      <c r="QJ99" s="2" t="n">
        <f aca="false">[1]507排序!J103</f>
        <v>0</v>
      </c>
      <c r="QK99" s="2" t="n">
        <f aca="false">[1]507排序!K103</f>
        <v>0</v>
      </c>
      <c r="QL99" s="2" t="n">
        <f aca="false">[1]507排序!L103</f>
        <v>0</v>
      </c>
      <c r="QM99" s="2" t="n">
        <f aca="false">[1]507排序!M103</f>
        <v>0</v>
      </c>
      <c r="QN99" s="2" t="n">
        <f aca="false">[1]507排序!C110</f>
        <v>0</v>
      </c>
      <c r="QO99" s="2" t="n">
        <f aca="false">[1]507排序!D110</f>
        <v>0</v>
      </c>
      <c r="QP99" s="2" t="n">
        <f aca="false">[1]507排序!E110</f>
        <v>0</v>
      </c>
      <c r="QQ99" s="2" t="n">
        <f aca="false">[1]507排序!F110</f>
        <v>0</v>
      </c>
      <c r="QR99" s="2" t="n">
        <f aca="false">[1]507排序!G110</f>
        <v>0</v>
      </c>
      <c r="QS99" s="2" t="n">
        <f aca="false">[1]507排序!H110</f>
        <v>0</v>
      </c>
      <c r="QT99" s="2" t="n">
        <f aca="false">[1]507排序!I110</f>
        <v>0</v>
      </c>
      <c r="QU99" s="2" t="n">
        <f aca="false">[1]507排序!J110</f>
        <v>0</v>
      </c>
      <c r="QV99" s="2" t="n">
        <f aca="false">[1]507排序!K110</f>
        <v>0</v>
      </c>
      <c r="QW99" s="2" t="n">
        <f aca="false">[1]507排序!L110</f>
        <v>0</v>
      </c>
      <c r="QX99" s="2" t="n">
        <f aca="false">[1]507排序!M110</f>
        <v>0</v>
      </c>
      <c r="QY99" s="2" t="n">
        <f aca="false">[1]507排序!C98</f>
        <v>0</v>
      </c>
      <c r="QZ99" s="2" t="n">
        <f aca="false">[1]507排序!D98</f>
        <v>0</v>
      </c>
      <c r="RA99" s="2" t="n">
        <f aca="false">[1]507排序!E98</f>
        <v>0</v>
      </c>
      <c r="RB99" s="2" t="n">
        <f aca="false">[1]507排序!F98</f>
        <v>0</v>
      </c>
      <c r="RC99" s="2" t="n">
        <f aca="false">[1]507排序!G98</f>
        <v>0</v>
      </c>
      <c r="RD99" s="2" t="n">
        <f aca="false">[1]507排序!H98</f>
        <v>0</v>
      </c>
      <c r="RE99" s="2" t="n">
        <f aca="false">[1]507排序!I98</f>
        <v>0</v>
      </c>
      <c r="RF99" s="2" t="n">
        <f aca="false">[1]507排序!J98</f>
        <v>0</v>
      </c>
      <c r="RG99" s="2" t="n">
        <f aca="false">[1]507排序!K98</f>
        <v>0</v>
      </c>
      <c r="RH99" s="2" t="n">
        <f aca="false">[1]507排序!L98</f>
        <v>0</v>
      </c>
      <c r="RI99" s="2" t="n">
        <f aca="false">[1]507排序!M98</f>
        <v>0</v>
      </c>
      <c r="RJ99" s="2" t="n">
        <f aca="false">[1]507排序!C148</f>
        <v>0</v>
      </c>
      <c r="RK99" s="2" t="n">
        <f aca="false">[1]507排序!D148</f>
        <v>0</v>
      </c>
      <c r="RL99" s="2" t="n">
        <f aca="false">[1]507排序!E148</f>
        <v>0</v>
      </c>
      <c r="RM99" s="2" t="n">
        <f aca="false">[1]507排序!F148</f>
        <v>0</v>
      </c>
      <c r="RN99" s="2" t="n">
        <f aca="false">[1]507排序!G148</f>
        <v>0</v>
      </c>
      <c r="RO99" s="2" t="n">
        <f aca="false">[1]507排序!H148</f>
        <v>0</v>
      </c>
      <c r="RP99" s="2" t="n">
        <f aca="false">[1]507排序!I148</f>
        <v>0</v>
      </c>
      <c r="RQ99" s="2" t="n">
        <f aca="false">[1]507排序!J148</f>
        <v>0</v>
      </c>
      <c r="RR99" s="2" t="n">
        <f aca="false">[1]507排序!K148</f>
        <v>0</v>
      </c>
      <c r="RS99" s="2" t="n">
        <f aca="false">[1]507排序!L148</f>
        <v>0</v>
      </c>
      <c r="RT99" s="2" t="n">
        <f aca="false">[1]507排序!M148</f>
        <v>0</v>
      </c>
      <c r="RU99" s="2" t="n">
        <f aca="false">[1]507排序!C208</f>
        <v>0</v>
      </c>
      <c r="RV99" s="2" t="n">
        <f aca="false">[1]507排序!D208</f>
        <v>0</v>
      </c>
      <c r="RW99" s="2" t="n">
        <f aca="false">[1]507排序!E208</f>
        <v>0</v>
      </c>
      <c r="RX99" s="2" t="n">
        <f aca="false">[1]507排序!F208</f>
        <v>0</v>
      </c>
      <c r="RY99" s="2" t="n">
        <f aca="false">[1]507排序!G208</f>
        <v>0</v>
      </c>
      <c r="RZ99" s="2" t="n">
        <f aca="false">[1]507排序!H208</f>
        <v>0</v>
      </c>
      <c r="SA99" s="2" t="n">
        <f aca="false">[1]507排序!I208</f>
        <v>0</v>
      </c>
      <c r="SB99" s="2" t="n">
        <f aca="false">[1]507排序!J208</f>
        <v>0</v>
      </c>
      <c r="SC99" s="2" t="n">
        <f aca="false">[1]507排序!K208</f>
        <v>0</v>
      </c>
      <c r="SD99" s="2" t="n">
        <f aca="false">[1]507排序!L208</f>
        <v>0</v>
      </c>
      <c r="SE99" s="2" t="n">
        <f aca="false">[1]507排序!M208</f>
        <v>0</v>
      </c>
      <c r="SF99" s="2" t="n">
        <f aca="false">[1]507排序!C146</f>
        <v>0</v>
      </c>
      <c r="SG99" s="2" t="n">
        <f aca="false">[1]507排序!D146</f>
        <v>0</v>
      </c>
      <c r="SH99" s="2" t="n">
        <f aca="false">[1]507排序!E146</f>
        <v>0</v>
      </c>
      <c r="SI99" s="2" t="n">
        <f aca="false">[1]507排序!F146</f>
        <v>0</v>
      </c>
      <c r="SJ99" s="2" t="n">
        <f aca="false">[1]507排序!G146</f>
        <v>0</v>
      </c>
      <c r="SK99" s="2" t="n">
        <f aca="false">[1]507排序!H146</f>
        <v>0</v>
      </c>
      <c r="SL99" s="2" t="n">
        <f aca="false">[1]507排序!I146</f>
        <v>0</v>
      </c>
      <c r="SM99" s="2" t="n">
        <f aca="false">[1]507排序!J146</f>
        <v>0</v>
      </c>
      <c r="SN99" s="2" t="n">
        <f aca="false">[1]507排序!K146</f>
        <v>0</v>
      </c>
      <c r="SO99" s="2" t="n">
        <f aca="false">[1]507排序!L146</f>
        <v>0</v>
      </c>
      <c r="SP99" s="2" t="n">
        <f aca="false">[1]507排序!M146</f>
        <v>0</v>
      </c>
      <c r="SQ99" s="2" t="n">
        <f aca="false">[1]507排序!C197</f>
        <v>0</v>
      </c>
      <c r="SR99" s="2" t="n">
        <f aca="false">[1]507排序!D197</f>
        <v>0</v>
      </c>
      <c r="SS99" s="2" t="n">
        <f aca="false">[1]507排序!E197</f>
        <v>0</v>
      </c>
      <c r="ST99" s="2" t="n">
        <f aca="false">[1]507排序!F197</f>
        <v>0</v>
      </c>
      <c r="SU99" s="2" t="n">
        <f aca="false">[1]507排序!G197</f>
        <v>0</v>
      </c>
      <c r="SV99" s="2" t="n">
        <f aca="false">[1]507排序!H197</f>
        <v>0</v>
      </c>
      <c r="SW99" s="2" t="n">
        <f aca="false">[1]507排序!I197</f>
        <v>0</v>
      </c>
      <c r="SX99" s="2" t="n">
        <f aca="false">[1]507排序!J197</f>
        <v>0</v>
      </c>
      <c r="SY99" s="2" t="n">
        <f aca="false">[1]507排序!K197</f>
        <v>0</v>
      </c>
      <c r="SZ99" s="2" t="n">
        <f aca="false">[1]507排序!L197</f>
        <v>0</v>
      </c>
      <c r="TA99" s="2" t="n">
        <f aca="false">[1]507排序!M197</f>
        <v>0</v>
      </c>
      <c r="TB99" s="2" t="n">
        <f aca="false">[1]507排序!C106</f>
        <v>0</v>
      </c>
      <c r="TC99" s="2" t="n">
        <f aca="false">[1]507排序!D106</f>
        <v>0</v>
      </c>
      <c r="TD99" s="2" t="n">
        <f aca="false">[1]507排序!E106</f>
        <v>0</v>
      </c>
      <c r="TE99" s="2" t="n">
        <f aca="false">[1]507排序!F106</f>
        <v>0</v>
      </c>
      <c r="TF99" s="2" t="n">
        <f aca="false">[1]507排序!G106</f>
        <v>0</v>
      </c>
      <c r="TG99" s="2" t="n">
        <f aca="false">[1]507排序!H106</f>
        <v>0</v>
      </c>
      <c r="TH99" s="2" t="n">
        <f aca="false">[1]507排序!I106</f>
        <v>0</v>
      </c>
      <c r="TI99" s="2" t="n">
        <f aca="false">[1]507排序!J106</f>
        <v>0</v>
      </c>
      <c r="TJ99" s="2" t="n">
        <f aca="false">[1]507排序!K106</f>
        <v>0</v>
      </c>
      <c r="TK99" s="2" t="n">
        <f aca="false">[1]507排序!L106</f>
        <v>0</v>
      </c>
      <c r="TL99" s="2" t="n">
        <f aca="false">[1]507排序!M106</f>
        <v>0</v>
      </c>
      <c r="TM99" s="2" t="n">
        <f aca="false">[1]507排序!C80</f>
        <v>0</v>
      </c>
      <c r="TN99" s="2" t="n">
        <f aca="false">[1]507排序!D80</f>
        <v>0</v>
      </c>
      <c r="TO99" s="2" t="n">
        <f aca="false">[1]507排序!E80</f>
        <v>0</v>
      </c>
      <c r="TP99" s="2" t="n">
        <f aca="false">[1]507排序!F80</f>
        <v>0</v>
      </c>
      <c r="TQ99" s="2" t="n">
        <f aca="false">[1]507排序!G80</f>
        <v>0</v>
      </c>
      <c r="TR99" s="2" t="n">
        <f aca="false">[1]507排序!H80</f>
        <v>0</v>
      </c>
      <c r="TS99" s="2" t="n">
        <f aca="false">[1]507排序!I80</f>
        <v>0</v>
      </c>
      <c r="TT99" s="2" t="n">
        <f aca="false">[1]507排序!J80</f>
        <v>0</v>
      </c>
      <c r="TU99" s="2" t="n">
        <f aca="false">[1]507排序!K80</f>
        <v>0</v>
      </c>
      <c r="TV99" s="2" t="n">
        <f aca="false">[1]507排序!L80</f>
        <v>0</v>
      </c>
      <c r="TW99" s="2" t="n">
        <f aca="false">[1]507排序!M80</f>
        <v>0</v>
      </c>
      <c r="TX99" s="2" t="n">
        <f aca="false">[1]507排序!C51</f>
        <v>0</v>
      </c>
      <c r="TY99" s="2" t="n">
        <f aca="false">[1]507排序!D51</f>
        <v>0</v>
      </c>
      <c r="TZ99" s="2" t="n">
        <f aca="false">[1]507排序!E51</f>
        <v>0</v>
      </c>
      <c r="UA99" s="2" t="n">
        <f aca="false">[1]507排序!F51</f>
        <v>0</v>
      </c>
      <c r="UB99" s="2" t="n">
        <f aca="false">[1]507排序!G51</f>
        <v>0</v>
      </c>
      <c r="UC99" s="2" t="n">
        <f aca="false">[1]507排序!H51</f>
        <v>0</v>
      </c>
      <c r="UD99" s="2" t="n">
        <f aca="false">[1]507排序!I51</f>
        <v>0</v>
      </c>
      <c r="UE99" s="2" t="n">
        <f aca="false">[1]507排序!J51</f>
        <v>0</v>
      </c>
      <c r="UF99" s="2" t="n">
        <f aca="false">[1]507排序!K51</f>
        <v>0</v>
      </c>
      <c r="UG99" s="2" t="n">
        <f aca="false">[1]507排序!L51</f>
        <v>0</v>
      </c>
      <c r="UH99" s="2" t="n">
        <f aca="false">[1]507排序!M51</f>
        <v>0</v>
      </c>
      <c r="UT99" s="2" t="n">
        <f aca="false">[1]507排序!C17</f>
        <v>0</v>
      </c>
      <c r="UU99" s="2" t="n">
        <f aca="false">[1]507排序!D17</f>
        <v>0</v>
      </c>
      <c r="UV99" s="2" t="n">
        <f aca="false">[1]507排序!E17</f>
        <v>0</v>
      </c>
      <c r="UW99" s="2" t="n">
        <f aca="false">[1]507排序!F17</f>
        <v>0</v>
      </c>
      <c r="UX99" s="2" t="n">
        <f aca="false">[1]507排序!G17</f>
        <v>0</v>
      </c>
      <c r="UY99" s="2" t="n">
        <f aca="false">[1]507排序!H17</f>
        <v>0</v>
      </c>
      <c r="UZ99" s="2" t="n">
        <f aca="false">[1]507排序!I17</f>
        <v>0</v>
      </c>
      <c r="VA99" s="2" t="n">
        <f aca="false">[1]507排序!J17</f>
        <v>0</v>
      </c>
      <c r="VB99" s="2" t="n">
        <f aca="false">[1]507排序!K17</f>
        <v>0</v>
      </c>
      <c r="VC99" s="2" t="n">
        <f aca="false">[1]507排序!L17</f>
        <v>0</v>
      </c>
      <c r="VD99" s="2" t="n">
        <f aca="false">[1]507排序!M17</f>
        <v>0</v>
      </c>
      <c r="VE99" s="2" t="n">
        <f aca="false">[1]507排序!C2</f>
        <v>0</v>
      </c>
      <c r="VF99" s="2" t="n">
        <f aca="false">[1]507排序!D2</f>
        <v>0</v>
      </c>
      <c r="VG99" s="2" t="n">
        <f aca="false">[1]507排序!E2</f>
        <v>0</v>
      </c>
      <c r="VH99" s="2" t="n">
        <f aca="false">[1]507排序!F2</f>
        <v>0</v>
      </c>
      <c r="VI99" s="2" t="n">
        <f aca="false">[1]507排序!G2</f>
        <v>0</v>
      </c>
      <c r="VJ99" s="2" t="n">
        <f aca="false">[1]507排序!H2</f>
        <v>0</v>
      </c>
      <c r="VK99" s="2" t="n">
        <f aca="false">[1]507排序!I2</f>
        <v>0</v>
      </c>
      <c r="VL99" s="2" t="n">
        <f aca="false">[1]507排序!J2</f>
        <v>0</v>
      </c>
      <c r="VM99" s="2" t="n">
        <f aca="false">[1]507排序!K2</f>
        <v>0</v>
      </c>
      <c r="VN99" s="2" t="n">
        <f aca="false">[1]507排序!L2</f>
        <v>0</v>
      </c>
      <c r="VO99" s="2" t="n">
        <f aca="false">[1]507排序!M2</f>
        <v>0</v>
      </c>
      <c r="VP99" s="2" t="n">
        <f aca="false">[1]507排序!C181</f>
        <v>0</v>
      </c>
      <c r="VQ99" s="2" t="n">
        <f aca="false">[1]507排序!D181</f>
        <v>0</v>
      </c>
      <c r="VR99" s="2" t="n">
        <f aca="false">[1]507排序!E181</f>
        <v>0</v>
      </c>
      <c r="VS99" s="2" t="n">
        <f aca="false">[1]507排序!F181</f>
        <v>0</v>
      </c>
      <c r="VT99" s="2" t="n">
        <f aca="false">[1]507排序!G181</f>
        <v>0</v>
      </c>
      <c r="VU99" s="2" t="n">
        <f aca="false">[1]507排序!H181</f>
        <v>0</v>
      </c>
      <c r="VV99" s="2" t="n">
        <f aca="false">[1]507排序!I181</f>
        <v>0</v>
      </c>
      <c r="VW99" s="2" t="n">
        <f aca="false">[1]507排序!J181</f>
        <v>0</v>
      </c>
      <c r="VX99" s="2" t="n">
        <f aca="false">[1]507排序!K181</f>
        <v>0</v>
      </c>
      <c r="VY99" s="2" t="n">
        <f aca="false">[1]507排序!L181</f>
        <v>0</v>
      </c>
      <c r="VZ99" s="2" t="n">
        <f aca="false">[1]507排序!M181</f>
        <v>0</v>
      </c>
      <c r="WA99" s="2" t="n">
        <f aca="false">[1]507排序!C119</f>
        <v>0</v>
      </c>
      <c r="WB99" s="2" t="n">
        <f aca="false">[1]507排序!D119</f>
        <v>0</v>
      </c>
      <c r="WC99" s="2" t="n">
        <f aca="false">[1]507排序!E119</f>
        <v>0</v>
      </c>
      <c r="WD99" s="2" t="n">
        <f aca="false">[1]507排序!F119</f>
        <v>0</v>
      </c>
      <c r="WE99" s="2" t="n">
        <f aca="false">[1]507排序!G119</f>
        <v>0</v>
      </c>
      <c r="WF99" s="2" t="n">
        <f aca="false">[1]507排序!H119</f>
        <v>0</v>
      </c>
      <c r="WG99" s="2" t="n">
        <f aca="false">[1]507排序!I119</f>
        <v>0</v>
      </c>
      <c r="WH99" s="2" t="n">
        <f aca="false">[1]507排序!J119</f>
        <v>0</v>
      </c>
      <c r="WI99" s="2" t="n">
        <f aca="false">[1]507排序!K119</f>
        <v>0</v>
      </c>
      <c r="WJ99" s="2" t="n">
        <f aca="false">[1]507排序!L119</f>
        <v>0</v>
      </c>
      <c r="WK99" s="2" t="n">
        <f aca="false">[1]507排序!M119</f>
        <v>0</v>
      </c>
      <c r="WL99" s="2" t="n">
        <f aca="false">[1]507排序!C137</f>
        <v>0</v>
      </c>
      <c r="WM99" s="2" t="n">
        <f aca="false">[1]507排序!D137</f>
        <v>0</v>
      </c>
      <c r="WN99" s="2" t="n">
        <f aca="false">[1]507排序!E137</f>
        <v>0</v>
      </c>
      <c r="WO99" s="2" t="n">
        <f aca="false">[1]507排序!F137</f>
        <v>0</v>
      </c>
      <c r="WP99" s="2" t="n">
        <f aca="false">[1]507排序!G137</f>
        <v>0</v>
      </c>
      <c r="WQ99" s="2" t="n">
        <f aca="false">[1]507排序!H137</f>
        <v>0</v>
      </c>
      <c r="WR99" s="2" t="n">
        <f aca="false">[1]507排序!I137</f>
        <v>0</v>
      </c>
      <c r="WS99" s="2" t="n">
        <f aca="false">[1]507排序!J137</f>
        <v>0</v>
      </c>
      <c r="WT99" s="2" t="n">
        <f aca="false">[1]507排序!K137</f>
        <v>0</v>
      </c>
      <c r="WU99" s="2" t="n">
        <f aca="false">[1]507排序!L137</f>
        <v>0</v>
      </c>
      <c r="WV99" s="2" t="n">
        <f aca="false">[1]507排序!M137</f>
        <v>0</v>
      </c>
      <c r="WW99" s="2" t="n">
        <f aca="false">[1]507排序!C24</f>
        <v>0</v>
      </c>
      <c r="WX99" s="2" t="n">
        <f aca="false">[1]507排序!D24</f>
        <v>0</v>
      </c>
      <c r="WY99" s="2" t="n">
        <f aca="false">[1]507排序!E24</f>
        <v>0</v>
      </c>
      <c r="WZ99" s="2" t="n">
        <f aca="false">[1]507排序!F24</f>
        <v>0</v>
      </c>
      <c r="XA99" s="2" t="n">
        <f aca="false">[1]507排序!G24</f>
        <v>0</v>
      </c>
      <c r="XB99" s="2" t="n">
        <f aca="false">[1]507排序!H24</f>
        <v>0</v>
      </c>
      <c r="XC99" s="2" t="n">
        <f aca="false">[1]507排序!I24</f>
        <v>0</v>
      </c>
      <c r="XD99" s="2" t="n">
        <f aca="false">[1]507排序!J24</f>
        <v>0</v>
      </c>
      <c r="XE99" s="2" t="n">
        <f aca="false">[1]507排序!K24</f>
        <v>0</v>
      </c>
      <c r="XF99" s="2" t="n">
        <f aca="false">[1]507排序!L24</f>
        <v>0</v>
      </c>
      <c r="XG99" s="2" t="n">
        <f aca="false">[1]507排序!M24</f>
        <v>0</v>
      </c>
      <c r="XH99" s="2" t="n">
        <f aca="false">[1]507排序!C104</f>
        <v>0</v>
      </c>
      <c r="XI99" s="2" t="n">
        <f aca="false">[1]507排序!D104</f>
        <v>0</v>
      </c>
      <c r="XJ99" s="2" t="n">
        <f aca="false">[1]507排序!E104</f>
        <v>0</v>
      </c>
      <c r="XK99" s="2" t="n">
        <f aca="false">[1]507排序!F104</f>
        <v>0</v>
      </c>
      <c r="XL99" s="2" t="n">
        <f aca="false">[1]507排序!G104</f>
        <v>0</v>
      </c>
      <c r="XM99" s="2" t="n">
        <f aca="false">[1]507排序!H104</f>
        <v>0</v>
      </c>
      <c r="XN99" s="2" t="n">
        <f aca="false">[1]507排序!I104</f>
        <v>0</v>
      </c>
      <c r="XO99" s="2" t="n">
        <f aca="false">[1]507排序!J104</f>
        <v>0</v>
      </c>
      <c r="XP99" s="2" t="n">
        <f aca="false">[1]507排序!K104</f>
        <v>0</v>
      </c>
      <c r="XQ99" s="2" t="n">
        <f aca="false">[1]507排序!L104</f>
        <v>0</v>
      </c>
      <c r="XR99" s="2" t="n">
        <f aca="false">[1]507排序!M104</f>
        <v>0</v>
      </c>
      <c r="XS99" s="2" t="n">
        <f aca="false">[1]507排序!C203</f>
        <v>0</v>
      </c>
      <c r="XT99" s="2" t="n">
        <f aca="false">[1]507排序!D203</f>
        <v>0</v>
      </c>
      <c r="XU99" s="2" t="n">
        <f aca="false">[1]507排序!E203</f>
        <v>0</v>
      </c>
      <c r="XV99" s="2" t="n">
        <f aca="false">[1]507排序!F203</f>
        <v>0</v>
      </c>
      <c r="XW99" s="2" t="n">
        <f aca="false">[1]507排序!G203</f>
        <v>0</v>
      </c>
      <c r="XX99" s="2" t="n">
        <f aca="false">[1]507排序!H203</f>
        <v>0</v>
      </c>
      <c r="XY99" s="2" t="n">
        <f aca="false">[1]507排序!I203</f>
        <v>0</v>
      </c>
      <c r="XZ99" s="2" t="n">
        <f aca="false">[1]507排序!J203</f>
        <v>0</v>
      </c>
      <c r="YA99" s="2" t="n">
        <f aca="false">[1]507排序!K203</f>
        <v>0</v>
      </c>
      <c r="YB99" s="2" t="n">
        <f aca="false">[1]507排序!L203</f>
        <v>0</v>
      </c>
      <c r="YC99" s="2" t="n">
        <f aca="false">[1]507排序!M203</f>
        <v>0</v>
      </c>
      <c r="YZ99" s="2" t="n">
        <f aca="false">[1]507排序!C107</f>
        <v>0</v>
      </c>
      <c r="ZA99" s="2" t="n">
        <f aca="false">[1]507排序!D107</f>
        <v>0</v>
      </c>
      <c r="ZB99" s="2" t="n">
        <f aca="false">[1]507排序!E107</f>
        <v>0</v>
      </c>
      <c r="ZC99" s="2" t="n">
        <f aca="false">[1]507排序!F107</f>
        <v>0</v>
      </c>
      <c r="ZD99" s="2" t="n">
        <f aca="false">[1]507排序!G107</f>
        <v>0</v>
      </c>
      <c r="ZE99" s="2" t="n">
        <f aca="false">[1]507排序!H107</f>
        <v>0</v>
      </c>
      <c r="ZF99" s="2" t="n">
        <f aca="false">[1]507排序!I107</f>
        <v>0</v>
      </c>
      <c r="ZG99" s="2" t="n">
        <f aca="false">[1]507排序!J107</f>
        <v>0</v>
      </c>
      <c r="ZH99" s="2" t="n">
        <f aca="false">[1]507排序!K107</f>
        <v>0</v>
      </c>
      <c r="ZI99" s="2" t="n">
        <f aca="false">[1]507排序!L107</f>
        <v>0</v>
      </c>
      <c r="ZJ99" s="2" t="n">
        <f aca="false">[1]507排序!M107</f>
        <v>0</v>
      </c>
      <c r="ZK99" s="2" t="n">
        <f aca="false">[1]507排序!C200</f>
        <v>0</v>
      </c>
      <c r="ZL99" s="2" t="n">
        <f aca="false">[1]507排序!D200</f>
        <v>0</v>
      </c>
      <c r="ZM99" s="2" t="n">
        <f aca="false">[1]507排序!E200</f>
        <v>0</v>
      </c>
      <c r="ZN99" s="2" t="n">
        <f aca="false">[1]507排序!F200</f>
        <v>0</v>
      </c>
      <c r="ZO99" s="2" t="n">
        <f aca="false">[1]507排序!G200</f>
        <v>0</v>
      </c>
      <c r="ZP99" s="2" t="n">
        <f aca="false">[1]507排序!H200</f>
        <v>0</v>
      </c>
      <c r="ZQ99" s="2" t="n">
        <f aca="false">[1]507排序!I200</f>
        <v>0</v>
      </c>
      <c r="ZR99" s="2" t="n">
        <f aca="false">[1]507排序!J200</f>
        <v>0</v>
      </c>
      <c r="ZS99" s="2" t="n">
        <f aca="false">[1]507排序!K200</f>
        <v>0</v>
      </c>
      <c r="ZT99" s="2" t="n">
        <f aca="false">[1]507排序!L200</f>
        <v>0</v>
      </c>
      <c r="ZU99" s="2" t="n">
        <f aca="false">[1]507排序!M200</f>
        <v>0</v>
      </c>
      <c r="ZV99" s="2" t="n">
        <f aca="false">[1]507排序!C19</f>
        <v>0</v>
      </c>
      <c r="ZW99" s="2" t="n">
        <f aca="false">[1]507排序!D19</f>
        <v>0</v>
      </c>
      <c r="ZX99" s="2" t="n">
        <f aca="false">[1]507排序!E19</f>
        <v>0</v>
      </c>
      <c r="ZY99" s="2" t="n">
        <f aca="false">[1]507排序!F19</f>
        <v>0</v>
      </c>
      <c r="ZZ99" s="2" t="n">
        <f aca="false">[1]507排序!G19</f>
        <v>0</v>
      </c>
      <c r="AAA99" s="2" t="n">
        <f aca="false">[1]507排序!H19</f>
        <v>0</v>
      </c>
      <c r="AAB99" s="2" t="n">
        <f aca="false">[1]507排序!I19</f>
        <v>0</v>
      </c>
      <c r="AAC99" s="2" t="n">
        <f aca="false">[1]507排序!J19</f>
        <v>0</v>
      </c>
      <c r="AAD99" s="2" t="n">
        <f aca="false">[1]507排序!K19</f>
        <v>0</v>
      </c>
      <c r="AAE99" s="2" t="n">
        <f aca="false">[1]507排序!L19</f>
        <v>0</v>
      </c>
      <c r="AAF99" s="2" t="n">
        <f aca="false">[1]507排序!M19</f>
        <v>0</v>
      </c>
      <c r="AAG99" s="2" t="n">
        <f aca="false">[1]507排序!C76</f>
        <v>0</v>
      </c>
      <c r="AAH99" s="2" t="n">
        <f aca="false">[1]507排序!D76</f>
        <v>0</v>
      </c>
      <c r="AAI99" s="2" t="n">
        <f aca="false">[1]507排序!E76</f>
        <v>0</v>
      </c>
      <c r="AAJ99" s="2" t="n">
        <f aca="false">[1]507排序!F76</f>
        <v>0</v>
      </c>
      <c r="AAK99" s="2" t="n">
        <f aca="false">[1]507排序!G76</f>
        <v>0</v>
      </c>
      <c r="AAL99" s="2" t="n">
        <f aca="false">[1]507排序!H76</f>
        <v>0</v>
      </c>
      <c r="AAM99" s="2" t="n">
        <f aca="false">[1]507排序!I76</f>
        <v>0</v>
      </c>
      <c r="AAN99" s="2" t="n">
        <f aca="false">[1]507排序!J76</f>
        <v>0</v>
      </c>
      <c r="AAO99" s="2" t="n">
        <f aca="false">[1]507排序!K76</f>
        <v>0</v>
      </c>
      <c r="AAP99" s="2" t="n">
        <f aca="false">[1]507排序!L76</f>
        <v>0</v>
      </c>
      <c r="AAQ99" s="2" t="n">
        <f aca="false">[1]507排序!M76</f>
        <v>0</v>
      </c>
      <c r="AAR99" s="2" t="n">
        <f aca="false">[1]507排序!C14</f>
        <v>0</v>
      </c>
      <c r="AAS99" s="2" t="n">
        <f aca="false">[1]507排序!D14</f>
        <v>0</v>
      </c>
      <c r="AAT99" s="2" t="n">
        <f aca="false">[1]507排序!E14</f>
        <v>0</v>
      </c>
      <c r="AAU99" s="2" t="n">
        <f aca="false">[1]507排序!F14</f>
        <v>0</v>
      </c>
      <c r="AAV99" s="2" t="n">
        <f aca="false">[1]507排序!G14</f>
        <v>0</v>
      </c>
      <c r="AAW99" s="2" t="n">
        <f aca="false">[1]507排序!H14</f>
        <v>0</v>
      </c>
      <c r="AAX99" s="2" t="n">
        <f aca="false">[1]507排序!I14</f>
        <v>0</v>
      </c>
      <c r="AAY99" s="2" t="n">
        <f aca="false">[1]507排序!J14</f>
        <v>0</v>
      </c>
      <c r="AAZ99" s="2" t="n">
        <f aca="false">[1]507排序!K14</f>
        <v>0</v>
      </c>
      <c r="ABA99" s="2" t="n">
        <f aca="false">[1]507排序!L14</f>
        <v>0</v>
      </c>
      <c r="ABB99" s="2" t="n">
        <f aca="false">[1]507排序!M14</f>
        <v>0</v>
      </c>
      <c r="ABC99" s="2" t="n">
        <f aca="false">[1]507排序!C10</f>
        <v>0</v>
      </c>
      <c r="ABD99" s="2" t="n">
        <f aca="false">[1]507排序!D10</f>
        <v>0</v>
      </c>
      <c r="ABE99" s="2" t="n">
        <f aca="false">[1]507排序!E10</f>
        <v>0</v>
      </c>
      <c r="ABF99" s="2" t="n">
        <f aca="false">[1]507排序!F10</f>
        <v>0</v>
      </c>
      <c r="ABG99" s="2" t="n">
        <f aca="false">[1]507排序!G10</f>
        <v>0</v>
      </c>
      <c r="ABH99" s="2" t="n">
        <f aca="false">[1]507排序!H10</f>
        <v>0</v>
      </c>
      <c r="ABI99" s="2" t="n">
        <f aca="false">[1]507排序!I10</f>
        <v>0</v>
      </c>
      <c r="ABJ99" s="2" t="n">
        <f aca="false">[1]507排序!J10</f>
        <v>0</v>
      </c>
      <c r="ABK99" s="2" t="n">
        <f aca="false">[1]507排序!K10</f>
        <v>0</v>
      </c>
      <c r="ABL99" s="2" t="n">
        <f aca="false">[1]507排序!L10</f>
        <v>0</v>
      </c>
      <c r="ABM99" s="2" t="n">
        <f aca="false">[1]507排序!M10</f>
        <v>0</v>
      </c>
      <c r="ABN99" s="2" t="n">
        <f aca="false">[1]507排序!C127</f>
        <v>0</v>
      </c>
      <c r="ABO99" s="2" t="n">
        <f aca="false">[1]507排序!D127</f>
        <v>0</v>
      </c>
      <c r="ABP99" s="2" t="n">
        <f aca="false">[1]507排序!E127</f>
        <v>0</v>
      </c>
      <c r="ABQ99" s="2" t="n">
        <f aca="false">[1]507排序!F127</f>
        <v>0</v>
      </c>
      <c r="ABR99" s="2" t="n">
        <f aca="false">[1]507排序!G127</f>
        <v>0</v>
      </c>
      <c r="ABS99" s="2" t="n">
        <f aca="false">[1]507排序!H127</f>
        <v>0</v>
      </c>
      <c r="ABT99" s="2" t="n">
        <f aca="false">[1]507排序!I127</f>
        <v>0</v>
      </c>
      <c r="ABU99" s="2" t="n">
        <f aca="false">[1]507排序!J127</f>
        <v>0</v>
      </c>
      <c r="ABV99" s="2" t="n">
        <f aca="false">[1]507排序!K127</f>
        <v>0</v>
      </c>
      <c r="ABW99" s="2" t="n">
        <f aca="false">[1]507排序!L127</f>
        <v>0</v>
      </c>
      <c r="ABX99" s="2" t="n">
        <f aca="false">[1]507排序!M127</f>
        <v>0</v>
      </c>
      <c r="ABY99" s="2" t="n">
        <f aca="false">[1]507排序!C114</f>
        <v>0</v>
      </c>
      <c r="ABZ99" s="2" t="n">
        <f aca="false">[1]507排序!D114</f>
        <v>0</v>
      </c>
      <c r="ACA99" s="2" t="n">
        <f aca="false">[1]507排序!E114</f>
        <v>0</v>
      </c>
      <c r="ACB99" s="2" t="n">
        <f aca="false">[1]507排序!F114</f>
        <v>0</v>
      </c>
      <c r="ACC99" s="2" t="n">
        <f aca="false">[1]507排序!G114</f>
        <v>0</v>
      </c>
      <c r="ACD99" s="2" t="n">
        <f aca="false">[1]507排序!H114</f>
        <v>0</v>
      </c>
      <c r="ACE99" s="2" t="n">
        <f aca="false">[1]507排序!I114</f>
        <v>0</v>
      </c>
      <c r="ACF99" s="2" t="n">
        <f aca="false">[1]507排序!J114</f>
        <v>0</v>
      </c>
      <c r="ACG99" s="2" t="n">
        <f aca="false">[1]507排序!K114</f>
        <v>0</v>
      </c>
      <c r="ACH99" s="2" t="n">
        <f aca="false">[1]507排序!L114</f>
        <v>0</v>
      </c>
      <c r="ACI99" s="2" t="n">
        <f aca="false">[1]507排序!M114</f>
        <v>0</v>
      </c>
      <c r="ACJ99" s="2" t="n">
        <f aca="false">[1]507排序!C64</f>
        <v>0</v>
      </c>
      <c r="ACK99" s="2" t="n">
        <f aca="false">[1]507排序!D64</f>
        <v>0</v>
      </c>
      <c r="ACL99" s="2" t="n">
        <f aca="false">[1]507排序!E64</f>
        <v>0</v>
      </c>
      <c r="ACM99" s="2" t="n">
        <f aca="false">[1]507排序!F64</f>
        <v>0</v>
      </c>
      <c r="ACN99" s="2" t="n">
        <f aca="false">[1]507排序!G64</f>
        <v>0</v>
      </c>
      <c r="ACO99" s="2" t="n">
        <f aca="false">[1]507排序!H64</f>
        <v>0</v>
      </c>
      <c r="ACP99" s="2" t="n">
        <f aca="false">[1]507排序!I64</f>
        <v>0</v>
      </c>
      <c r="ACQ99" s="2" t="n">
        <f aca="false">[1]507排序!J64</f>
        <v>0</v>
      </c>
      <c r="ACR99" s="2" t="n">
        <f aca="false">[1]507排序!K64</f>
        <v>0</v>
      </c>
      <c r="ACS99" s="2" t="n">
        <f aca="false">[1]507排序!L64</f>
        <v>0</v>
      </c>
      <c r="ACT99" s="2" t="n">
        <f aca="false">[1]507排序!M64</f>
        <v>0</v>
      </c>
      <c r="ACU99" s="2" t="n">
        <f aca="false">[1]507排序!C109</f>
        <v>0</v>
      </c>
      <c r="ACV99" s="2" t="n">
        <f aca="false">[1]507排序!D109</f>
        <v>0</v>
      </c>
      <c r="ACW99" s="2" t="n">
        <f aca="false">[1]507排序!E109</f>
        <v>0</v>
      </c>
      <c r="ACX99" s="2" t="n">
        <f aca="false">[1]507排序!F109</f>
        <v>0</v>
      </c>
      <c r="ACY99" s="2" t="n">
        <f aca="false">[1]507排序!G109</f>
        <v>0</v>
      </c>
      <c r="ACZ99" s="2" t="n">
        <f aca="false">[1]507排序!H109</f>
        <v>0</v>
      </c>
      <c r="ADA99" s="2" t="n">
        <f aca="false">[1]507排序!I109</f>
        <v>0</v>
      </c>
      <c r="ADB99" s="2" t="n">
        <f aca="false">[1]507排序!J109</f>
        <v>0</v>
      </c>
      <c r="ADC99" s="2" t="n">
        <f aca="false">[1]507排序!K109</f>
        <v>0</v>
      </c>
      <c r="ADD99" s="2" t="n">
        <f aca="false">[1]507排序!L109</f>
        <v>0</v>
      </c>
      <c r="ADE99" s="2" t="n">
        <f aca="false">[1]507排序!M109</f>
        <v>0</v>
      </c>
      <c r="ADF99" s="2" t="n">
        <f aca="false">[1]507排序!C52</f>
        <v>0</v>
      </c>
      <c r="ADG99" s="2" t="n">
        <f aca="false">[1]507排序!D52</f>
        <v>0</v>
      </c>
      <c r="ADH99" s="2" t="n">
        <f aca="false">[1]507排序!E52</f>
        <v>0</v>
      </c>
      <c r="ADI99" s="2" t="n">
        <f aca="false">[1]507排序!F52</f>
        <v>0</v>
      </c>
      <c r="ADJ99" s="2" t="n">
        <f aca="false">[1]507排序!G52</f>
        <v>0</v>
      </c>
      <c r="ADK99" s="2" t="n">
        <f aca="false">[1]507排序!H52</f>
        <v>0</v>
      </c>
      <c r="ADL99" s="2" t="n">
        <f aca="false">[1]507排序!I52</f>
        <v>0</v>
      </c>
      <c r="ADM99" s="2" t="n">
        <f aca="false">[1]507排序!J52</f>
        <v>0</v>
      </c>
      <c r="ADN99" s="2" t="n">
        <f aca="false">[1]507排序!K52</f>
        <v>0</v>
      </c>
      <c r="ADO99" s="2" t="n">
        <f aca="false">[1]507排序!L52</f>
        <v>0</v>
      </c>
      <c r="ADP99" s="2" t="n">
        <f aca="false">[1]507排序!M52</f>
        <v>0</v>
      </c>
      <c r="ADQ99" s="2" t="n">
        <f aca="false">[1]507排序!C175</f>
        <v>0</v>
      </c>
      <c r="ADR99" s="2" t="n">
        <f aca="false">[1]507排序!D175</f>
        <v>0</v>
      </c>
      <c r="ADS99" s="2" t="n">
        <f aca="false">[1]507排序!E175</f>
        <v>0</v>
      </c>
      <c r="ADT99" s="2" t="n">
        <f aca="false">[1]507排序!F175</f>
        <v>0</v>
      </c>
      <c r="ADU99" s="2" t="n">
        <f aca="false">[1]507排序!G175</f>
        <v>0</v>
      </c>
      <c r="ADV99" s="2" t="n">
        <f aca="false">[1]507排序!H175</f>
        <v>0</v>
      </c>
      <c r="ADW99" s="2" t="n">
        <f aca="false">[1]507排序!I175</f>
        <v>0</v>
      </c>
      <c r="ADX99" s="2" t="n">
        <f aca="false">[1]507排序!J175</f>
        <v>0</v>
      </c>
      <c r="ADY99" s="2" t="n">
        <f aca="false">[1]507排序!K175</f>
        <v>0</v>
      </c>
      <c r="ADZ99" s="2" t="n">
        <f aca="false">[1]507排序!L175</f>
        <v>0</v>
      </c>
      <c r="AEA99" s="2" t="n">
        <f aca="false">[1]507排序!M175</f>
        <v>0</v>
      </c>
      <c r="AEB99" s="2" t="n">
        <f aca="false">[1]507排序!C90</f>
        <v>0</v>
      </c>
      <c r="AEC99" s="2" t="n">
        <f aca="false">[1]507排序!D90</f>
        <v>0</v>
      </c>
      <c r="AED99" s="2" t="n">
        <f aca="false">[1]507排序!E90</f>
        <v>0</v>
      </c>
      <c r="AEE99" s="2" t="n">
        <f aca="false">[1]507排序!F90</f>
        <v>0</v>
      </c>
      <c r="AEF99" s="2" t="n">
        <f aca="false">[1]507排序!G90</f>
        <v>0</v>
      </c>
      <c r="AEG99" s="2" t="n">
        <f aca="false">[1]507排序!H90</f>
        <v>0</v>
      </c>
      <c r="AEH99" s="2" t="n">
        <f aca="false">[1]507排序!I90</f>
        <v>0</v>
      </c>
      <c r="AEI99" s="2" t="n">
        <f aca="false">[1]507排序!J90</f>
        <v>0</v>
      </c>
      <c r="AEJ99" s="2" t="n">
        <f aca="false">[1]507排序!K90</f>
        <v>0</v>
      </c>
      <c r="AEK99" s="2" t="n">
        <f aca="false">[1]507排序!L90</f>
        <v>0</v>
      </c>
      <c r="AEL99" s="2" t="n">
        <f aca="false">[1]507排序!M90</f>
        <v>0</v>
      </c>
      <c r="AEM99" s="2" t="n">
        <f aca="false">[1]507排序!C176</f>
        <v>0</v>
      </c>
      <c r="AEN99" s="2" t="n">
        <f aca="false">[1]507排序!D176</f>
        <v>0</v>
      </c>
      <c r="AEO99" s="2" t="n">
        <f aca="false">[1]507排序!E176</f>
        <v>0</v>
      </c>
      <c r="AEP99" s="2" t="n">
        <f aca="false">[1]507排序!F176</f>
        <v>0</v>
      </c>
      <c r="AEQ99" s="2" t="n">
        <f aca="false">[1]507排序!G176</f>
        <v>0</v>
      </c>
      <c r="AER99" s="2" t="n">
        <f aca="false">[1]507排序!H176</f>
        <v>0</v>
      </c>
      <c r="AES99" s="2" t="n">
        <f aca="false">[1]507排序!I176</f>
        <v>0</v>
      </c>
      <c r="AET99" s="2" t="n">
        <f aca="false">[1]507排序!J176</f>
        <v>0</v>
      </c>
      <c r="AEU99" s="2" t="n">
        <f aca="false">[1]507排序!K176</f>
        <v>0</v>
      </c>
      <c r="AEV99" s="2" t="n">
        <f aca="false">[1]507排序!L176</f>
        <v>0</v>
      </c>
      <c r="AEW99" s="2" t="n">
        <f aca="false">[1]507排序!M176</f>
        <v>0</v>
      </c>
      <c r="AEX99" s="2" t="n">
        <f aca="false">[1]507排序!C48</f>
        <v>0</v>
      </c>
      <c r="AEY99" s="2" t="n">
        <f aca="false">[1]507排序!D48</f>
        <v>0</v>
      </c>
      <c r="AEZ99" s="2" t="n">
        <f aca="false">[1]507排序!E48</f>
        <v>0</v>
      </c>
      <c r="AFA99" s="2" t="n">
        <f aca="false">[1]507排序!F48</f>
        <v>0</v>
      </c>
      <c r="AFB99" s="2" t="n">
        <f aca="false">[1]507排序!G48</f>
        <v>0</v>
      </c>
      <c r="AFC99" s="2" t="n">
        <f aca="false">[1]507排序!H48</f>
        <v>0</v>
      </c>
      <c r="AFD99" s="2" t="n">
        <f aca="false">[1]507排序!I48</f>
        <v>0</v>
      </c>
      <c r="AFE99" s="2" t="n">
        <f aca="false">[1]507排序!J48</f>
        <v>0</v>
      </c>
      <c r="AFF99" s="2" t="n">
        <f aca="false">[1]507排序!K48</f>
        <v>0</v>
      </c>
      <c r="AFG99" s="2" t="n">
        <f aca="false">[1]507排序!L48</f>
        <v>0</v>
      </c>
      <c r="AFH99" s="2" t="n">
        <f aca="false">[1]507排序!M48</f>
        <v>0</v>
      </c>
      <c r="AFI99" s="2" t="n">
        <f aca="false">[1]507排序!C26</f>
        <v>0</v>
      </c>
      <c r="AFJ99" s="2" t="n">
        <f aca="false">[1]507排序!D26</f>
        <v>0</v>
      </c>
      <c r="AFK99" s="2" t="n">
        <f aca="false">[1]507排序!E26</f>
        <v>0</v>
      </c>
      <c r="AFL99" s="2" t="n">
        <f aca="false">[1]507排序!F26</f>
        <v>0</v>
      </c>
      <c r="AFM99" s="2" t="n">
        <f aca="false">[1]507排序!G26</f>
        <v>0</v>
      </c>
      <c r="AFN99" s="2" t="n">
        <f aca="false">[1]507排序!H26</f>
        <v>0</v>
      </c>
      <c r="AFO99" s="2" t="n">
        <f aca="false">[1]507排序!I26</f>
        <v>0</v>
      </c>
      <c r="AFP99" s="2" t="n">
        <f aca="false">[1]507排序!J26</f>
        <v>0</v>
      </c>
      <c r="AFQ99" s="2" t="n">
        <f aca="false">[1]507排序!K26</f>
        <v>0</v>
      </c>
      <c r="AFR99" s="2" t="n">
        <f aca="false">[1]507排序!L26</f>
        <v>0</v>
      </c>
      <c r="AFS99" s="2" t="n">
        <f aca="false">[1]507排序!M26</f>
        <v>0</v>
      </c>
      <c r="AFT99" s="2" t="n">
        <f aca="false">[1]507排序!C130</f>
        <v>0</v>
      </c>
      <c r="AFU99" s="2" t="n">
        <f aca="false">[1]507排序!D130</f>
        <v>0</v>
      </c>
      <c r="AFV99" s="2" t="n">
        <f aca="false">[1]507排序!E130</f>
        <v>0</v>
      </c>
      <c r="AFW99" s="2" t="n">
        <f aca="false">[1]507排序!F130</f>
        <v>0</v>
      </c>
      <c r="AFX99" s="2" t="n">
        <f aca="false">[1]507排序!G130</f>
        <v>0</v>
      </c>
      <c r="AFY99" s="2" t="n">
        <f aca="false">[1]507排序!H130</f>
        <v>0</v>
      </c>
      <c r="AFZ99" s="2" t="n">
        <f aca="false">[1]507排序!I130</f>
        <v>0</v>
      </c>
      <c r="AGA99" s="2" t="n">
        <f aca="false">[1]507排序!J130</f>
        <v>0</v>
      </c>
      <c r="AGB99" s="2" t="n">
        <f aca="false">[1]507排序!K130</f>
        <v>0</v>
      </c>
      <c r="AGC99" s="2" t="n">
        <f aca="false">[1]507排序!L130</f>
        <v>0</v>
      </c>
      <c r="AGD99" s="2" t="n">
        <f aca="false">[1]507排序!M130</f>
        <v>0</v>
      </c>
      <c r="AGE99" s="2" t="n">
        <f aca="false">[1]507排序!C170</f>
        <v>0</v>
      </c>
      <c r="AGF99" s="2" t="n">
        <f aca="false">[1]507排序!D170</f>
        <v>0</v>
      </c>
      <c r="AGG99" s="2" t="n">
        <f aca="false">[1]507排序!E170</f>
        <v>0</v>
      </c>
      <c r="AGH99" s="2" t="n">
        <f aca="false">[1]507排序!F170</f>
        <v>0</v>
      </c>
      <c r="AGI99" s="2" t="n">
        <f aca="false">[1]507排序!G170</f>
        <v>0</v>
      </c>
      <c r="AGJ99" s="2" t="n">
        <f aca="false">[1]507排序!H170</f>
        <v>0</v>
      </c>
      <c r="AGK99" s="2" t="n">
        <f aca="false">[1]507排序!I170</f>
        <v>0</v>
      </c>
      <c r="AGL99" s="2" t="n">
        <f aca="false">[1]507排序!J170</f>
        <v>0</v>
      </c>
      <c r="AGM99" s="2" t="n">
        <f aca="false">[1]507排序!K170</f>
        <v>0</v>
      </c>
      <c r="AGN99" s="2" t="n">
        <f aca="false">[1]507排序!L170</f>
        <v>0</v>
      </c>
      <c r="AGO99" s="2" t="n">
        <f aca="false">[1]507排序!M170</f>
        <v>0</v>
      </c>
      <c r="AGP99" s="2" t="n">
        <f aca="false">[1]507排序!C158</f>
        <v>0</v>
      </c>
      <c r="AGQ99" s="2" t="n">
        <f aca="false">[1]507排序!D158</f>
        <v>0</v>
      </c>
      <c r="AGR99" s="2" t="n">
        <f aca="false">[1]507排序!E158</f>
        <v>0</v>
      </c>
      <c r="AGS99" s="2" t="n">
        <f aca="false">[1]507排序!F158</f>
        <v>0</v>
      </c>
      <c r="AGT99" s="2" t="n">
        <f aca="false">[1]507排序!G158</f>
        <v>0</v>
      </c>
      <c r="AGU99" s="2" t="n">
        <f aca="false">[1]507排序!H158</f>
        <v>0</v>
      </c>
      <c r="AGV99" s="2" t="n">
        <f aca="false">[1]507排序!I158</f>
        <v>0</v>
      </c>
      <c r="AGW99" s="2" t="n">
        <f aca="false">[1]507排序!J158</f>
        <v>0</v>
      </c>
      <c r="AGX99" s="2" t="n">
        <f aca="false">[1]507排序!K158</f>
        <v>0</v>
      </c>
      <c r="AGY99" s="2" t="n">
        <f aca="false">[1]507排序!L158</f>
        <v>0</v>
      </c>
      <c r="AGZ99" s="2" t="n">
        <f aca="false">[1]507排序!M158</f>
        <v>0</v>
      </c>
      <c r="AHA99" s="2" t="n">
        <f aca="false">[1]507排序!C31</f>
        <v>0</v>
      </c>
      <c r="AHB99" s="2" t="n">
        <f aca="false">[1]507排序!D31</f>
        <v>0</v>
      </c>
      <c r="AHC99" s="2" t="n">
        <f aca="false">[1]507排序!E31</f>
        <v>0</v>
      </c>
      <c r="AHD99" s="2" t="n">
        <f aca="false">[1]507排序!F31</f>
        <v>0</v>
      </c>
      <c r="AHE99" s="2" t="n">
        <f aca="false">[1]507排序!G31</f>
        <v>0</v>
      </c>
      <c r="AHF99" s="2" t="n">
        <f aca="false">[1]507排序!H31</f>
        <v>0</v>
      </c>
      <c r="AHG99" s="2" t="n">
        <f aca="false">[1]507排序!I31</f>
        <v>0</v>
      </c>
      <c r="AHH99" s="2" t="n">
        <f aca="false">[1]507排序!J31</f>
        <v>0</v>
      </c>
      <c r="AHI99" s="2" t="n">
        <f aca="false">[1]507排序!K31</f>
        <v>0</v>
      </c>
      <c r="AHJ99" s="2" t="n">
        <f aca="false">[1]507排序!L31</f>
        <v>0</v>
      </c>
      <c r="AHK99" s="2" t="n">
        <f aca="false">[1]507排序!M31</f>
        <v>0</v>
      </c>
      <c r="AHL99" s="2" t="n">
        <f aca="false">[1]507排序!C144</f>
        <v>0</v>
      </c>
      <c r="AHM99" s="2" t="n">
        <f aca="false">[1]507排序!D144</f>
        <v>0</v>
      </c>
      <c r="AHN99" s="2" t="n">
        <f aca="false">[1]507排序!E144</f>
        <v>0</v>
      </c>
      <c r="AHO99" s="2" t="n">
        <f aca="false">[1]507排序!F144</f>
        <v>0</v>
      </c>
      <c r="AHP99" s="2" t="n">
        <f aca="false">[1]507排序!G144</f>
        <v>0</v>
      </c>
      <c r="AHQ99" s="2" t="n">
        <f aca="false">[1]507排序!H144</f>
        <v>0</v>
      </c>
      <c r="AHR99" s="2" t="n">
        <f aca="false">[1]507排序!I144</f>
        <v>0</v>
      </c>
      <c r="AHS99" s="2" t="n">
        <f aca="false">[1]507排序!J144</f>
        <v>0</v>
      </c>
      <c r="AHT99" s="2" t="n">
        <f aca="false">[1]507排序!K144</f>
        <v>0</v>
      </c>
      <c r="AHU99" s="2" t="n">
        <f aca="false">[1]507排序!L144</f>
        <v>0</v>
      </c>
      <c r="AHV99" s="2" t="n">
        <f aca="false">[1]507排序!M144</f>
        <v>0</v>
      </c>
      <c r="AHW99" s="2" t="n">
        <f aca="false">[1]507排序!C3</f>
        <v>0</v>
      </c>
      <c r="AHX99" s="2" t="n">
        <f aca="false">[1]507排序!D3</f>
        <v>0</v>
      </c>
      <c r="AHY99" s="2" t="n">
        <f aca="false">[1]507排序!E3</f>
        <v>0</v>
      </c>
      <c r="AHZ99" s="2" t="n">
        <f aca="false">[1]507排序!F3</f>
        <v>0</v>
      </c>
      <c r="AIA99" s="2" t="n">
        <f aca="false">[1]507排序!G3</f>
        <v>0</v>
      </c>
      <c r="AIB99" s="2" t="n">
        <f aca="false">[1]507排序!H3</f>
        <v>0</v>
      </c>
      <c r="AIC99" s="2" t="n">
        <f aca="false">[1]507排序!I3</f>
        <v>0</v>
      </c>
      <c r="AID99" s="2" t="n">
        <f aca="false">[1]507排序!J3</f>
        <v>0</v>
      </c>
      <c r="AIE99" s="2" t="n">
        <f aca="false">[1]507排序!K3</f>
        <v>0</v>
      </c>
      <c r="AIF99" s="2" t="n">
        <f aca="false">[1]507排序!L3</f>
        <v>0</v>
      </c>
      <c r="AIG99" s="2" t="n">
        <f aca="false">[1]507排序!M3</f>
        <v>0</v>
      </c>
      <c r="AIH99" s="2" t="n">
        <f aca="false">[1]507排序!C37</f>
        <v>0</v>
      </c>
      <c r="AII99" s="2" t="n">
        <f aca="false">[1]507排序!D37</f>
        <v>0</v>
      </c>
      <c r="AIJ99" s="2" t="n">
        <f aca="false">[1]507排序!E37</f>
        <v>0</v>
      </c>
      <c r="AIK99" s="2" t="n">
        <f aca="false">[1]507排序!F37</f>
        <v>0</v>
      </c>
      <c r="AIL99" s="2" t="n">
        <f aca="false">[1]507排序!G37</f>
        <v>0</v>
      </c>
      <c r="AIM99" s="2" t="n">
        <f aca="false">[1]507排序!H37</f>
        <v>0</v>
      </c>
      <c r="AIN99" s="2" t="n">
        <f aca="false">[1]507排序!I37</f>
        <v>0</v>
      </c>
      <c r="AIO99" s="2" t="n">
        <f aca="false">[1]507排序!J37</f>
        <v>0</v>
      </c>
      <c r="AIP99" s="2" t="n">
        <f aca="false">[1]507排序!K37</f>
        <v>0</v>
      </c>
      <c r="AIQ99" s="2" t="n">
        <f aca="false">[1]507排序!L37</f>
        <v>0</v>
      </c>
      <c r="AIR99" s="2" t="n">
        <f aca="false">[1]507排序!M37</f>
        <v>0</v>
      </c>
      <c r="AIS99" s="2" t="n">
        <f aca="false">[1]507排序!C28</f>
        <v>0</v>
      </c>
      <c r="AIT99" s="2" t="n">
        <f aca="false">[1]507排序!D28</f>
        <v>0</v>
      </c>
      <c r="AIU99" s="2" t="n">
        <f aca="false">[1]507排序!E28</f>
        <v>0</v>
      </c>
      <c r="AIV99" s="2" t="n">
        <f aca="false">[1]507排序!F28</f>
        <v>0</v>
      </c>
      <c r="AIW99" s="2" t="n">
        <f aca="false">[1]507排序!G28</f>
        <v>0</v>
      </c>
      <c r="AIX99" s="2" t="n">
        <f aca="false">[1]507排序!H28</f>
        <v>0</v>
      </c>
      <c r="AIY99" s="2" t="n">
        <f aca="false">[1]507排序!I28</f>
        <v>0</v>
      </c>
      <c r="AIZ99" s="2" t="n">
        <f aca="false">[1]507排序!J28</f>
        <v>0</v>
      </c>
      <c r="AJA99" s="2" t="n">
        <f aca="false">[1]507排序!K28</f>
        <v>0</v>
      </c>
      <c r="AJB99" s="2" t="n">
        <f aca="false">[1]507排序!L28</f>
        <v>0</v>
      </c>
      <c r="AJC99" s="2" t="n">
        <f aca="false">[1]507排序!M28</f>
        <v>0</v>
      </c>
      <c r="AJD99" s="2" t="n">
        <f aca="false">[1]507排序!C155</f>
        <v>0</v>
      </c>
      <c r="AJE99" s="2" t="n">
        <f aca="false">[1]507排序!D155</f>
        <v>0</v>
      </c>
      <c r="AJF99" s="2" t="n">
        <f aca="false">[1]507排序!E155</f>
        <v>0</v>
      </c>
      <c r="AJG99" s="2" t="n">
        <f aca="false">[1]507排序!F155</f>
        <v>0</v>
      </c>
      <c r="AJH99" s="2" t="n">
        <f aca="false">[1]507排序!G155</f>
        <v>0</v>
      </c>
      <c r="AJI99" s="2" t="n">
        <f aca="false">[1]507排序!H155</f>
        <v>0</v>
      </c>
      <c r="AJJ99" s="2" t="n">
        <f aca="false">[1]507排序!I155</f>
        <v>0</v>
      </c>
      <c r="AJK99" s="2" t="n">
        <f aca="false">[1]507排序!J155</f>
        <v>0</v>
      </c>
      <c r="AJL99" s="2" t="n">
        <f aca="false">[1]507排序!K155</f>
        <v>0</v>
      </c>
      <c r="AJM99" s="2" t="n">
        <f aca="false">[1]507排序!L155</f>
        <v>0</v>
      </c>
      <c r="AJN99" s="2" t="n">
        <f aca="false">[1]507排序!M155</f>
        <v>0</v>
      </c>
      <c r="AJO99" s="2" t="n">
        <f aca="false">[1]507排序!C12</f>
        <v>0</v>
      </c>
      <c r="AJP99" s="2" t="n">
        <f aca="false">[1]507排序!D12</f>
        <v>0</v>
      </c>
      <c r="AJQ99" s="2" t="n">
        <f aca="false">[1]507排序!E12</f>
        <v>0</v>
      </c>
      <c r="AJR99" s="2" t="n">
        <f aca="false">[1]507排序!F12</f>
        <v>0</v>
      </c>
      <c r="AJS99" s="2" t="n">
        <f aca="false">[1]507排序!G12</f>
        <v>0</v>
      </c>
      <c r="AJT99" s="2" t="n">
        <f aca="false">[1]507排序!H12</f>
        <v>0</v>
      </c>
      <c r="AJU99" s="2" t="n">
        <f aca="false">[1]507排序!I12</f>
        <v>0</v>
      </c>
      <c r="AJV99" s="2" t="n">
        <f aca="false">[1]507排序!J12</f>
        <v>0</v>
      </c>
      <c r="AJW99" s="2" t="n">
        <f aca="false">[1]507排序!K12</f>
        <v>0</v>
      </c>
      <c r="AJX99" s="2" t="n">
        <f aca="false">[1]507排序!L12</f>
        <v>0</v>
      </c>
      <c r="AJY99" s="2" t="n">
        <f aca="false">[1]507排序!M12</f>
        <v>0</v>
      </c>
      <c r="AJZ99" s="2" t="n">
        <f aca="false">[1]507排序!C96</f>
        <v>0</v>
      </c>
      <c r="AKA99" s="2" t="n">
        <f aca="false">[1]507排序!D96</f>
        <v>0</v>
      </c>
      <c r="AKB99" s="2" t="n">
        <f aca="false">[1]507排序!E96</f>
        <v>0</v>
      </c>
      <c r="AKC99" s="2" t="n">
        <f aca="false">[1]507排序!F96</f>
        <v>0</v>
      </c>
      <c r="AKD99" s="2" t="n">
        <f aca="false">[1]507排序!G96</f>
        <v>0</v>
      </c>
      <c r="AKE99" s="2" t="n">
        <f aca="false">[1]507排序!H96</f>
        <v>0</v>
      </c>
      <c r="AKF99" s="2" t="n">
        <f aca="false">[1]507排序!I96</f>
        <v>0</v>
      </c>
      <c r="AKG99" s="2" t="n">
        <f aca="false">[1]507排序!J96</f>
        <v>0</v>
      </c>
      <c r="AKH99" s="2" t="n">
        <f aca="false">[1]507排序!K96</f>
        <v>0</v>
      </c>
      <c r="AKI99" s="2" t="n">
        <f aca="false">[1]507排序!L96</f>
        <v>0</v>
      </c>
      <c r="AKJ99" s="2" t="n">
        <f aca="false">[1]507排序!M96</f>
        <v>0</v>
      </c>
      <c r="AKK99" s="2" t="n">
        <f aca="false">[1]507排序!C59</f>
        <v>0</v>
      </c>
      <c r="AKL99" s="2" t="n">
        <f aca="false">[1]507排序!D59</f>
        <v>0</v>
      </c>
      <c r="AKM99" s="2" t="n">
        <f aca="false">[1]507排序!E59</f>
        <v>0</v>
      </c>
      <c r="AKN99" s="2" t="n">
        <f aca="false">[1]507排序!F59</f>
        <v>0</v>
      </c>
      <c r="AKO99" s="2" t="n">
        <f aca="false">[1]507排序!G59</f>
        <v>0</v>
      </c>
      <c r="AKP99" s="2" t="n">
        <f aca="false">[1]507排序!H59</f>
        <v>0</v>
      </c>
      <c r="AKQ99" s="2" t="n">
        <f aca="false">[1]507排序!I59</f>
        <v>0</v>
      </c>
      <c r="AKR99" s="2" t="n">
        <f aca="false">[1]507排序!J59</f>
        <v>0</v>
      </c>
      <c r="AKS99" s="2" t="n">
        <f aca="false">[1]507排序!K59</f>
        <v>0</v>
      </c>
      <c r="AKT99" s="2" t="n">
        <f aca="false">[1]507排序!L59</f>
        <v>0</v>
      </c>
      <c r="AKU99" s="2" t="n">
        <f aca="false">[1]507排序!M59</f>
        <v>0</v>
      </c>
      <c r="AKV99" s="2" t="n">
        <f aca="false">[1]507排序!C115</f>
        <v>0</v>
      </c>
      <c r="AKW99" s="2" t="n">
        <f aca="false">[1]507排序!D115</f>
        <v>0</v>
      </c>
      <c r="AKX99" s="2" t="n">
        <f aca="false">[1]507排序!E115</f>
        <v>0</v>
      </c>
      <c r="AKY99" s="2" t="n">
        <f aca="false">[1]507排序!F115</f>
        <v>0</v>
      </c>
      <c r="AKZ99" s="2" t="n">
        <f aca="false">[1]507排序!G115</f>
        <v>0</v>
      </c>
      <c r="ALA99" s="2" t="n">
        <f aca="false">[1]507排序!H115</f>
        <v>0</v>
      </c>
      <c r="ALB99" s="2" t="n">
        <f aca="false">[1]507排序!I115</f>
        <v>0</v>
      </c>
      <c r="ALC99" s="2" t="n">
        <f aca="false">[1]507排序!J115</f>
        <v>0</v>
      </c>
      <c r="ALD99" s="2" t="n">
        <f aca="false">[1]507排序!K115</f>
        <v>0</v>
      </c>
      <c r="ALE99" s="2" t="n">
        <f aca="false">[1]507排序!L115</f>
        <v>0</v>
      </c>
      <c r="ALF99" s="2" t="n">
        <f aca="false">[1]507排序!M115</f>
        <v>0</v>
      </c>
      <c r="ALG99" s="2" t="n">
        <f aca="false">[1]507排序!C126</f>
        <v>0</v>
      </c>
      <c r="ALH99" s="2" t="n">
        <f aca="false">[1]507排序!D126</f>
        <v>0</v>
      </c>
      <c r="ALI99" s="2" t="n">
        <f aca="false">[1]507排序!E126</f>
        <v>0</v>
      </c>
      <c r="ALJ99" s="2" t="n">
        <f aca="false">[1]507排序!F126</f>
        <v>0</v>
      </c>
      <c r="ALK99" s="2" t="n">
        <f aca="false">[1]507排序!G126</f>
        <v>0</v>
      </c>
      <c r="ALL99" s="2" t="n">
        <f aca="false">[1]507排序!H126</f>
        <v>0</v>
      </c>
      <c r="ALM99" s="2" t="n">
        <f aca="false">[1]507排序!I126</f>
        <v>0</v>
      </c>
      <c r="ALN99" s="2" t="n">
        <f aca="false">[1]507排序!J126</f>
        <v>0</v>
      </c>
      <c r="ALO99" s="2" t="n">
        <f aca="false">[1]507排序!K126</f>
        <v>0</v>
      </c>
      <c r="ALP99" s="2" t="n">
        <f aca="false">[1]507排序!L126</f>
        <v>0</v>
      </c>
      <c r="ALQ99" s="2" t="n">
        <f aca="false">[1]507排序!M126</f>
        <v>0</v>
      </c>
      <c r="ALR99" s="2" t="n">
        <f aca="false">[1]507排序!C70</f>
        <v>0</v>
      </c>
      <c r="ALS99" s="2" t="n">
        <f aca="false">[1]507排序!D70</f>
        <v>0</v>
      </c>
      <c r="ALT99" s="2" t="n">
        <f aca="false">[1]507排序!E70</f>
        <v>0</v>
      </c>
      <c r="ALU99" s="2" t="n">
        <f aca="false">[1]507排序!F70</f>
        <v>0</v>
      </c>
      <c r="ALV99" s="2" t="n">
        <f aca="false">[1]507排序!G70</f>
        <v>0</v>
      </c>
      <c r="ALW99" s="2" t="n">
        <f aca="false">[1]507排序!H70</f>
        <v>0</v>
      </c>
      <c r="ALX99" s="2" t="n">
        <f aca="false">[1]507排序!I70</f>
        <v>0</v>
      </c>
      <c r="ALY99" s="2" t="n">
        <f aca="false">[1]507排序!J70</f>
        <v>0</v>
      </c>
      <c r="ALZ99" s="2" t="n">
        <f aca="false">[1]507排序!K70</f>
        <v>0</v>
      </c>
      <c r="AMA99" s="2" t="n">
        <f aca="false">[1]507排序!L70</f>
        <v>0</v>
      </c>
      <c r="AMB99" s="2" t="n">
        <f aca="false">[1]507排序!M70</f>
        <v>0</v>
      </c>
      <c r="AMC99" s="2" t="n">
        <f aca="false">[1]507排序!C149</f>
        <v>0</v>
      </c>
      <c r="AMD99" s="2" t="n">
        <f aca="false">[1]507排序!D149</f>
        <v>0</v>
      </c>
      <c r="AME99" s="2" t="n">
        <f aca="false">[1]507排序!E149</f>
        <v>0</v>
      </c>
      <c r="AMF99" s="2" t="n">
        <f aca="false">[1]507排序!F149</f>
        <v>0</v>
      </c>
      <c r="AMG99" s="2" t="n">
        <f aca="false">[1]507排序!G149</f>
        <v>0</v>
      </c>
      <c r="AMH99" s="2" t="n">
        <f aca="false">[1]507排序!H149</f>
        <v>0</v>
      </c>
      <c r="AMI99" s="2" t="n">
        <f aca="false">[1]507排序!I149</f>
        <v>0</v>
      </c>
      <c r="AMJ99" s="2" t="n">
        <f aca="false">[1]507排序!J149</f>
        <v>0</v>
      </c>
    </row>
    <row r="100" customFormat="false" ht="15.25" hidden="false" customHeight="false" outlineLevel="0" collapsed="false">
      <c r="A100" s="82" t="n">
        <v>43959</v>
      </c>
      <c r="B100" s="2" t="n">
        <f aca="false">[1]508排序!C1</f>
        <v>0</v>
      </c>
      <c r="C100" s="6" t="n">
        <f aca="false">(B100-B99)</f>
        <v>0</v>
      </c>
      <c r="E100" s="6" t="n">
        <f aca="false">(D100-D99)</f>
        <v>0</v>
      </c>
      <c r="J100" s="2" t="n">
        <f aca="false">[1]508排序!C1-[1]508排序!C44</f>
        <v>0</v>
      </c>
      <c r="K100" s="71" t="n">
        <f aca="false">J100-J99</f>
        <v>0</v>
      </c>
      <c r="L100" s="2" t="n">
        <f aca="false">[1]508排序!E1-[1]508排序!E44</f>
        <v>0</v>
      </c>
      <c r="M100" s="71" t="n">
        <f aca="false">L100-L99</f>
        <v>0</v>
      </c>
      <c r="N100" s="123" t="n">
        <f aca="false">[1]508排序!C161</f>
        <v>0</v>
      </c>
      <c r="O100" s="123" t="n">
        <f aca="false">[1]508排序!D161</f>
        <v>0</v>
      </c>
      <c r="P100" s="123" t="n">
        <f aca="false">[1]508排序!E161</f>
        <v>0</v>
      </c>
      <c r="Q100" s="123" t="n">
        <f aca="false">[1]508排序!F161</f>
        <v>0</v>
      </c>
      <c r="R100" s="123" t="n">
        <f aca="false">[1]508排序!G161</f>
        <v>0</v>
      </c>
      <c r="S100" s="123" t="n">
        <f aca="false">[1]508排序!H161</f>
        <v>0</v>
      </c>
      <c r="T100" s="123" t="n">
        <f aca="false">[1]508排序!I161</f>
        <v>0</v>
      </c>
      <c r="U100" s="123" t="n">
        <f aca="false">[1]508排序!J161</f>
        <v>0</v>
      </c>
      <c r="V100" s="123" t="n">
        <f aca="false">[1]508排序!K161</f>
        <v>0</v>
      </c>
      <c r="W100" s="123" t="n">
        <f aca="false">[1]508排序!L161</f>
        <v>0</v>
      </c>
      <c r="X100" s="123" t="n">
        <f aca="false">[1]508排序!M161</f>
        <v>0</v>
      </c>
      <c r="Y100" s="12" t="n">
        <f aca="false">[1]508排序!C99</f>
        <v>0</v>
      </c>
      <c r="Z100" s="12" t="n">
        <f aca="false">[1]508排序!D99</f>
        <v>0</v>
      </c>
      <c r="AA100" s="12" t="n">
        <f aca="false">[1]508排序!E99</f>
        <v>0</v>
      </c>
      <c r="AB100" s="12" t="n">
        <f aca="false">[1]508排序!F99</f>
        <v>0</v>
      </c>
      <c r="AC100" s="12" t="n">
        <f aca="false">[1]508排序!G99</f>
        <v>0</v>
      </c>
      <c r="AD100" s="12" t="n">
        <f aca="false">[1]508排序!H99</f>
        <v>0</v>
      </c>
      <c r="AE100" s="12" t="n">
        <f aca="false">[1]508排序!I99</f>
        <v>0</v>
      </c>
      <c r="AF100" s="12" t="n">
        <f aca="false">[1]508排序!J99</f>
        <v>0</v>
      </c>
      <c r="AG100" s="12" t="n">
        <f aca="false">[1]508排序!K99</f>
        <v>0</v>
      </c>
      <c r="AH100" s="12" t="n">
        <f aca="false">[1]508排序!L99</f>
        <v>0</v>
      </c>
      <c r="AI100" s="12" t="n">
        <f aca="false">[1]508排序!M99</f>
        <v>0</v>
      </c>
      <c r="AJ100" s="12" t="n">
        <f aca="false">[1]508排序!C94</f>
        <v>0</v>
      </c>
      <c r="AK100" s="12" t="n">
        <f aca="false">[1]508排序!D94</f>
        <v>0</v>
      </c>
      <c r="AL100" s="12" t="n">
        <f aca="false">[1]508排序!E94</f>
        <v>0</v>
      </c>
      <c r="AM100" s="12" t="n">
        <f aca="false">[1]508排序!F94</f>
        <v>0</v>
      </c>
      <c r="AN100" s="12" t="n">
        <f aca="false">[1]508排序!G94</f>
        <v>0</v>
      </c>
      <c r="AO100" s="12" t="n">
        <f aca="false">[1]508排序!H94</f>
        <v>0</v>
      </c>
      <c r="AP100" s="12" t="n">
        <f aca="false">[1]508排序!I94</f>
        <v>0</v>
      </c>
      <c r="AQ100" s="12" t="n">
        <f aca="false">[1]508排序!J94</f>
        <v>0</v>
      </c>
      <c r="AR100" s="12" t="n">
        <f aca="false">[1]508排序!K94</f>
        <v>0</v>
      </c>
      <c r="AS100" s="12" t="n">
        <f aca="false">[1]508排序!L94</f>
        <v>0</v>
      </c>
      <c r="AT100" s="12" t="n">
        <f aca="false">[1]508排序!M94</f>
        <v>0</v>
      </c>
      <c r="AU100" s="122" t="n">
        <f aca="false">[1]508排序!C71</f>
        <v>0</v>
      </c>
      <c r="AV100" s="122" t="n">
        <f aca="false">[1]508排序!D71</f>
        <v>0</v>
      </c>
      <c r="AW100" s="122" t="n">
        <f aca="false">[1]508排序!E71</f>
        <v>0</v>
      </c>
      <c r="AX100" s="122" t="n">
        <f aca="false">[1]508排序!F71</f>
        <v>0</v>
      </c>
      <c r="AY100" s="122" t="n">
        <f aca="false">[1]508排序!G71</f>
        <v>0</v>
      </c>
      <c r="AZ100" s="122" t="n">
        <f aca="false">[1]508排序!H71</f>
        <v>0</v>
      </c>
      <c r="BA100" s="122" t="n">
        <f aca="false">[1]508排序!I71</f>
        <v>0</v>
      </c>
      <c r="BB100" s="122" t="n">
        <f aca="false">[1]508排序!J71</f>
        <v>0</v>
      </c>
      <c r="BC100" s="122" t="n">
        <f aca="false">[1]508排序!K71</f>
        <v>0</v>
      </c>
      <c r="BD100" s="122" t="n">
        <f aca="false">[1]508排序!L71</f>
        <v>0</v>
      </c>
      <c r="BE100" s="122" t="n">
        <f aca="false">[1]508排序!M71</f>
        <v>0</v>
      </c>
      <c r="BF100" s="12" t="n">
        <f aca="false">[1]508排序!C77</f>
        <v>0</v>
      </c>
      <c r="BG100" s="12" t="n">
        <f aca="false">[1]508排序!D77</f>
        <v>0</v>
      </c>
      <c r="BH100" s="12" t="n">
        <f aca="false">[1]508排序!E77</f>
        <v>0</v>
      </c>
      <c r="BI100" s="12" t="n">
        <f aca="false">[1]508排序!F77</f>
        <v>0</v>
      </c>
      <c r="BJ100" s="12" t="n">
        <f aca="false">[1]508排序!G77</f>
        <v>0</v>
      </c>
      <c r="BK100" s="12" t="n">
        <f aca="false">[1]508排序!H77</f>
        <v>0</v>
      </c>
      <c r="BL100" s="12" t="n">
        <f aca="false">[1]508排序!I77</f>
        <v>0</v>
      </c>
      <c r="BM100" s="12" t="n">
        <f aca="false">[1]508排序!J77</f>
        <v>0</v>
      </c>
      <c r="BN100" s="12" t="n">
        <f aca="false">[1]508排序!K77</f>
        <v>0</v>
      </c>
      <c r="BO100" s="12" t="n">
        <f aca="false">[1]508排序!L77</f>
        <v>0</v>
      </c>
      <c r="BP100" s="12" t="n">
        <f aca="false">[1]508排序!M77</f>
        <v>0</v>
      </c>
      <c r="BQ100" s="12" t="n">
        <f aca="false">[1]508排序!C180</f>
        <v>0</v>
      </c>
      <c r="BR100" s="12" t="n">
        <f aca="false">[1]508排序!D180</f>
        <v>0</v>
      </c>
      <c r="BS100" s="12" t="n">
        <f aca="false">[1]508排序!E180</f>
        <v>0</v>
      </c>
      <c r="BT100" s="12" t="n">
        <f aca="false">[1]508排序!F180</f>
        <v>0</v>
      </c>
      <c r="BU100" s="12" t="n">
        <f aca="false">[1]508排序!G180</f>
        <v>0</v>
      </c>
      <c r="BV100" s="12" t="n">
        <f aca="false">[1]508排序!H180</f>
        <v>0</v>
      </c>
      <c r="BW100" s="12" t="n">
        <f aca="false">[1]508排序!I180</f>
        <v>0</v>
      </c>
      <c r="BX100" s="12" t="n">
        <f aca="false">[1]508排序!J180</f>
        <v>0</v>
      </c>
      <c r="BY100" s="12" t="n">
        <f aca="false">[1]508排序!K180</f>
        <v>0</v>
      </c>
      <c r="BZ100" s="12" t="n">
        <f aca="false">[1]508排序!L180</f>
        <v>0</v>
      </c>
      <c r="CA100" s="12" t="n">
        <f aca="false">[1]508排序!M180</f>
        <v>0</v>
      </c>
      <c r="CB100" s="12" t="n">
        <f aca="false">[1]508排序!C102</f>
        <v>0</v>
      </c>
      <c r="CC100" s="12" t="n">
        <f aca="false">[1]508排序!D102</f>
        <v>0</v>
      </c>
      <c r="CD100" s="12" t="n">
        <f aca="false">[1]508排序!E102</f>
        <v>0</v>
      </c>
      <c r="CE100" s="12" t="n">
        <f aca="false">[1]508排序!F102</f>
        <v>0</v>
      </c>
      <c r="CF100" s="12" t="n">
        <f aca="false">[1]508排序!G102</f>
        <v>0</v>
      </c>
      <c r="CG100" s="12" t="n">
        <f aca="false">[1]508排序!H102</f>
        <v>0</v>
      </c>
      <c r="CH100" s="12" t="n">
        <f aca="false">[1]508排序!I102</f>
        <v>0</v>
      </c>
      <c r="CI100" s="12" t="n">
        <f aca="false">[1]508排序!J102</f>
        <v>0</v>
      </c>
      <c r="CJ100" s="12" t="n">
        <f aca="false">[1]508排序!K102</f>
        <v>0</v>
      </c>
      <c r="CK100" s="12" t="n">
        <f aca="false">[1]508排序!L102</f>
        <v>0</v>
      </c>
      <c r="CL100" s="12" t="n">
        <f aca="false">[1]508排序!M102</f>
        <v>0</v>
      </c>
      <c r="CM100" s="12" t="n">
        <f aca="false">[1]508排序!C202</f>
        <v>0</v>
      </c>
      <c r="CN100" s="12" t="n">
        <f aca="false">[1]508排序!D202</f>
        <v>0</v>
      </c>
      <c r="CO100" s="12" t="n">
        <f aca="false">[1]508排序!E202</f>
        <v>0</v>
      </c>
      <c r="CP100" s="12" t="n">
        <f aca="false">[1]508排序!F202</f>
        <v>0</v>
      </c>
      <c r="CQ100" s="12" t="n">
        <f aca="false">[1]508排序!G202</f>
        <v>0</v>
      </c>
      <c r="CR100" s="12" t="n">
        <f aca="false">[1]508排序!H202</f>
        <v>0</v>
      </c>
      <c r="CS100" s="12" t="n">
        <f aca="false">[1]508排序!I202</f>
        <v>0</v>
      </c>
      <c r="CT100" s="12" t="n">
        <f aca="false">[1]508排序!J202</f>
        <v>0</v>
      </c>
      <c r="CU100" s="12" t="n">
        <f aca="false">[1]508排序!K202</f>
        <v>0</v>
      </c>
      <c r="CV100" s="12" t="n">
        <f aca="false">[1]508排序!L202</f>
        <v>0</v>
      </c>
      <c r="CW100" s="12" t="n">
        <f aca="false">[1]508排序!M202</f>
        <v>0</v>
      </c>
      <c r="CX100" s="12" t="n">
        <f aca="false">[1]508排序!C187</f>
        <v>0</v>
      </c>
      <c r="CY100" s="12" t="n">
        <f aca="false">[1]508排序!D187</f>
        <v>0</v>
      </c>
      <c r="CZ100" s="12" t="n">
        <f aca="false">[1]508排序!E187</f>
        <v>0</v>
      </c>
      <c r="DA100" s="12" t="n">
        <f aca="false">[1]508排序!F187</f>
        <v>0</v>
      </c>
      <c r="DB100" s="12" t="n">
        <f aca="false">[1]508排序!G187</f>
        <v>0</v>
      </c>
      <c r="DC100" s="12" t="n">
        <f aca="false">[1]508排序!H187</f>
        <v>0</v>
      </c>
      <c r="DD100" s="12" t="n">
        <f aca="false">[1]508排序!I187</f>
        <v>0</v>
      </c>
      <c r="DE100" s="12" t="n">
        <f aca="false">[1]508排序!J187</f>
        <v>0</v>
      </c>
      <c r="DF100" s="12" t="n">
        <f aca="false">[1]508排序!K187</f>
        <v>0</v>
      </c>
      <c r="DG100" s="12" t="n">
        <f aca="false">[1]508排序!L187</f>
        <v>0</v>
      </c>
      <c r="DH100" s="12" t="n">
        <f aca="false">[1]508排序!M187</f>
        <v>0</v>
      </c>
      <c r="DI100" s="12" t="n">
        <f aca="false">[1]508排序!C199</f>
        <v>0</v>
      </c>
      <c r="DJ100" s="12" t="n">
        <f aca="false">[1]508排序!D199</f>
        <v>0</v>
      </c>
      <c r="DK100" s="12" t="n">
        <f aca="false">[1]508排序!E199</f>
        <v>0</v>
      </c>
      <c r="DL100" s="12" t="n">
        <f aca="false">[1]508排序!F199</f>
        <v>0</v>
      </c>
      <c r="DM100" s="12" t="n">
        <f aca="false">[1]508排序!G199</f>
        <v>0</v>
      </c>
      <c r="DN100" s="12" t="n">
        <f aca="false">[1]508排序!H199</f>
        <v>0</v>
      </c>
      <c r="DO100" s="12" t="n">
        <f aca="false">[1]508排序!I199</f>
        <v>0</v>
      </c>
      <c r="DP100" s="12" t="n">
        <f aca="false">[1]508排序!J199</f>
        <v>0</v>
      </c>
      <c r="DQ100" s="12" t="n">
        <f aca="false">[1]508排序!K199</f>
        <v>0</v>
      </c>
      <c r="DR100" s="12" t="n">
        <f aca="false">[1]508排序!L199</f>
        <v>0</v>
      </c>
      <c r="DS100" s="12" t="n">
        <f aca="false">[1]508排序!M199</f>
        <v>0</v>
      </c>
      <c r="DT100" s="12" t="n">
        <f aca="false">[1]508排序!C186</f>
        <v>0</v>
      </c>
      <c r="DU100" s="12" t="n">
        <f aca="false">[1]508排序!D186</f>
        <v>0</v>
      </c>
      <c r="DV100" s="12" t="n">
        <f aca="false">[1]508排序!E186</f>
        <v>0</v>
      </c>
      <c r="DW100" s="12" t="n">
        <f aca="false">[1]508排序!F186</f>
        <v>0</v>
      </c>
      <c r="DX100" s="12" t="n">
        <f aca="false">[1]508排序!G186</f>
        <v>0</v>
      </c>
      <c r="DY100" s="12" t="n">
        <f aca="false">[1]508排序!H186</f>
        <v>0</v>
      </c>
      <c r="DZ100" s="12" t="n">
        <f aca="false">[1]508排序!I186</f>
        <v>0</v>
      </c>
      <c r="EA100" s="12" t="n">
        <f aca="false">[1]508排序!J186</f>
        <v>0</v>
      </c>
      <c r="EB100" s="12" t="n">
        <f aca="false">[1]508排序!K186</f>
        <v>0</v>
      </c>
      <c r="EC100" s="12" t="n">
        <f aca="false">[1]508排序!L186</f>
        <v>0</v>
      </c>
      <c r="ED100" s="12" t="n">
        <f aca="false">[1]508排序!M186</f>
        <v>0</v>
      </c>
      <c r="EE100" s="12" t="n">
        <f aca="false">[1]508排序!C138</f>
        <v>0</v>
      </c>
      <c r="EF100" s="12" t="n">
        <f aca="false">[1]508排序!D138</f>
        <v>0</v>
      </c>
      <c r="EG100" s="12" t="n">
        <f aca="false">[1]508排序!E138</f>
        <v>0</v>
      </c>
      <c r="EH100" s="12" t="n">
        <f aca="false">[1]508排序!F138</f>
        <v>0</v>
      </c>
      <c r="EI100" s="12" t="n">
        <f aca="false">[1]508排序!G138</f>
        <v>0</v>
      </c>
      <c r="EJ100" s="12" t="n">
        <f aca="false">[1]508排序!H138</f>
        <v>0</v>
      </c>
      <c r="EK100" s="12" t="n">
        <f aca="false">[1]508排序!I138</f>
        <v>0</v>
      </c>
      <c r="EL100" s="12" t="n">
        <f aca="false">[1]508排序!J138</f>
        <v>0</v>
      </c>
      <c r="EM100" s="12" t="n">
        <f aca="false">[1]508排序!K138</f>
        <v>0</v>
      </c>
      <c r="EN100" s="12" t="n">
        <f aca="false">[1]508排序!L138</f>
        <v>0</v>
      </c>
      <c r="EO100" s="12" t="n">
        <f aca="false">[1]508排序!M138</f>
        <v>0</v>
      </c>
      <c r="EP100" s="12" t="n">
        <f aca="false">[1]508排序!C145</f>
        <v>0</v>
      </c>
      <c r="EQ100" s="12" t="n">
        <f aca="false">[1]508排序!D145</f>
        <v>0</v>
      </c>
      <c r="ER100" s="12" t="n">
        <f aca="false">[1]508排序!E145</f>
        <v>0</v>
      </c>
      <c r="ES100" s="12" t="n">
        <f aca="false">[1]508排序!F145</f>
        <v>0</v>
      </c>
      <c r="ET100" s="12" t="n">
        <f aca="false">[1]508排序!G145</f>
        <v>0</v>
      </c>
      <c r="EU100" s="12" t="n">
        <f aca="false">[1]508排序!H145</f>
        <v>0</v>
      </c>
      <c r="EV100" s="12" t="n">
        <f aca="false">[1]508排序!I145</f>
        <v>0</v>
      </c>
      <c r="EW100" s="12" t="n">
        <f aca="false">[1]508排序!J145</f>
        <v>0</v>
      </c>
      <c r="EX100" s="12" t="n">
        <f aca="false">[1]508排序!K145</f>
        <v>0</v>
      </c>
      <c r="EY100" s="12" t="n">
        <f aca="false">[1]508排序!L145</f>
        <v>0</v>
      </c>
      <c r="EZ100" s="12" t="n">
        <f aca="false">[1]508排序!M145</f>
        <v>0</v>
      </c>
      <c r="FA100" s="12" t="n">
        <f aca="false">[1]508排序!C53</f>
        <v>0</v>
      </c>
      <c r="FB100" s="12" t="n">
        <f aca="false">[1]508排序!D53</f>
        <v>0</v>
      </c>
      <c r="FC100" s="12" t="n">
        <f aca="false">[1]508排序!E53</f>
        <v>0</v>
      </c>
      <c r="FD100" s="12" t="n">
        <f aca="false">[1]508排序!F53</f>
        <v>0</v>
      </c>
      <c r="FE100" s="12" t="n">
        <f aca="false">[1]508排序!G53</f>
        <v>0</v>
      </c>
      <c r="FF100" s="12" t="n">
        <f aca="false">[1]508排序!H53</f>
        <v>0</v>
      </c>
      <c r="FG100" s="12" t="n">
        <f aca="false">[1]508排序!I53</f>
        <v>0</v>
      </c>
      <c r="FH100" s="12" t="n">
        <f aca="false">[1]508排序!J53</f>
        <v>0</v>
      </c>
      <c r="FI100" s="12" t="n">
        <f aca="false">[1]508排序!K53</f>
        <v>0</v>
      </c>
      <c r="FJ100" s="12" t="n">
        <f aca="false">[1]508排序!L53</f>
        <v>0</v>
      </c>
      <c r="FK100" s="12" t="n">
        <f aca="false">[1]508排序!M53</f>
        <v>0</v>
      </c>
      <c r="FL100" s="12" t="n">
        <f aca="false">[1]508排序!C20</f>
        <v>0</v>
      </c>
      <c r="FM100" s="12" t="n">
        <f aca="false">[1]508排序!D20</f>
        <v>0</v>
      </c>
      <c r="FN100" s="12" t="n">
        <f aca="false">[1]508排序!E20</f>
        <v>0</v>
      </c>
      <c r="FO100" s="12" t="n">
        <f aca="false">[1]508排序!F20</f>
        <v>0</v>
      </c>
      <c r="FP100" s="12" t="n">
        <f aca="false">[1]508排序!G20</f>
        <v>0</v>
      </c>
      <c r="FQ100" s="12" t="n">
        <f aca="false">[1]508排序!H20</f>
        <v>0</v>
      </c>
      <c r="FR100" s="12" t="n">
        <f aca="false">[1]508排序!I20</f>
        <v>0</v>
      </c>
      <c r="FS100" s="12" t="n">
        <f aca="false">[1]508排序!J20</f>
        <v>0</v>
      </c>
      <c r="FT100" s="12" t="n">
        <f aca="false">[1]508排序!K20</f>
        <v>0</v>
      </c>
      <c r="FU100" s="12" t="n">
        <f aca="false">[1]508排序!L20</f>
        <v>0</v>
      </c>
      <c r="FV100" s="12" t="n">
        <f aca="false">[1]508排序!M20</f>
        <v>0</v>
      </c>
      <c r="FW100" s="12" t="n">
        <f aca="false">[1]508排序!C13</f>
        <v>0</v>
      </c>
      <c r="FX100" s="12" t="n">
        <f aca="false">[1]508排序!D13</f>
        <v>0</v>
      </c>
      <c r="FY100" s="12" t="n">
        <f aca="false">[1]508排序!E13</f>
        <v>0</v>
      </c>
      <c r="FZ100" s="12" t="n">
        <f aca="false">[1]508排序!F13</f>
        <v>0</v>
      </c>
      <c r="GA100" s="12" t="n">
        <f aca="false">[1]508排序!G13</f>
        <v>0</v>
      </c>
      <c r="GB100" s="12" t="n">
        <f aca="false">[1]508排序!H13</f>
        <v>0</v>
      </c>
      <c r="GC100" s="12" t="n">
        <f aca="false">[1]508排序!I13</f>
        <v>0</v>
      </c>
      <c r="GD100" s="12" t="n">
        <f aca="false">[1]508排序!J13</f>
        <v>0</v>
      </c>
      <c r="GE100" s="12" t="n">
        <f aca="false">[1]508排序!K13</f>
        <v>0</v>
      </c>
      <c r="GF100" s="12" t="n">
        <f aca="false">[1]508排序!L13</f>
        <v>0</v>
      </c>
      <c r="GG100" s="12" t="n">
        <f aca="false">[1]508排序!M13</f>
        <v>0</v>
      </c>
      <c r="GH100" s="12" t="n">
        <f aca="false">[1]508排序!C156</f>
        <v>0</v>
      </c>
      <c r="GI100" s="12" t="n">
        <f aca="false">[1]508排序!D156</f>
        <v>0</v>
      </c>
      <c r="GJ100" s="12" t="n">
        <f aca="false">[1]508排序!E156</f>
        <v>0</v>
      </c>
      <c r="GK100" s="12" t="n">
        <f aca="false">[1]508排序!F156</f>
        <v>0</v>
      </c>
      <c r="GL100" s="12" t="n">
        <f aca="false">[1]508排序!G156</f>
        <v>0</v>
      </c>
      <c r="GM100" s="12" t="n">
        <f aca="false">[1]508排序!H156</f>
        <v>0</v>
      </c>
      <c r="GN100" s="12" t="n">
        <f aca="false">[1]508排序!I156</f>
        <v>0</v>
      </c>
      <c r="GO100" s="12" t="n">
        <f aca="false">[1]508排序!J156</f>
        <v>0</v>
      </c>
      <c r="GP100" s="12" t="n">
        <f aca="false">[1]508排序!K156</f>
        <v>0</v>
      </c>
      <c r="GQ100" s="12" t="n">
        <f aca="false">[1]508排序!L156</f>
        <v>0</v>
      </c>
      <c r="GR100" s="12" t="n">
        <f aca="false">[1]508排序!M156</f>
        <v>0</v>
      </c>
      <c r="GS100" s="12" t="n">
        <f aca="false">[1]508排序!C16</f>
        <v>0</v>
      </c>
      <c r="GT100" s="12" t="n">
        <f aca="false">[1]508排序!D16</f>
        <v>0</v>
      </c>
      <c r="GU100" s="12" t="n">
        <f aca="false">[1]508排序!E16</f>
        <v>0</v>
      </c>
      <c r="GV100" s="12" t="n">
        <f aca="false">[1]508排序!F16</f>
        <v>0</v>
      </c>
      <c r="GW100" s="12" t="n">
        <f aca="false">[1]508排序!G16</f>
        <v>0</v>
      </c>
      <c r="GX100" s="12" t="n">
        <f aca="false">[1]508排序!H16</f>
        <v>0</v>
      </c>
      <c r="GY100" s="12" t="n">
        <f aca="false">[1]508排序!I16</f>
        <v>0</v>
      </c>
      <c r="GZ100" s="12" t="n">
        <f aca="false">[1]508排序!J16</f>
        <v>0</v>
      </c>
      <c r="HA100" s="12" t="n">
        <f aca="false">[1]508排序!K16</f>
        <v>0</v>
      </c>
      <c r="HB100" s="12" t="n">
        <f aca="false">[1]508排序!L16</f>
        <v>0</v>
      </c>
      <c r="HC100" s="12" t="n">
        <f aca="false">[1]508排序!M16</f>
        <v>0</v>
      </c>
      <c r="HD100" s="12" t="n">
        <f aca="false">[1]508排序!C173</f>
        <v>0</v>
      </c>
      <c r="HE100" s="12" t="n">
        <f aca="false">[1]508排序!D173</f>
        <v>0</v>
      </c>
      <c r="HF100" s="12" t="n">
        <f aca="false">[1]508排序!E173</f>
        <v>0</v>
      </c>
      <c r="HG100" s="12" t="n">
        <f aca="false">[1]508排序!F173</f>
        <v>0</v>
      </c>
      <c r="HH100" s="12" t="n">
        <f aca="false">[1]508排序!G173</f>
        <v>0</v>
      </c>
      <c r="HI100" s="12" t="n">
        <f aca="false">[1]508排序!H173</f>
        <v>0</v>
      </c>
      <c r="HJ100" s="12" t="n">
        <f aca="false">[1]508排序!I173</f>
        <v>0</v>
      </c>
      <c r="HK100" s="12" t="n">
        <f aca="false">[1]508排序!J173</f>
        <v>0</v>
      </c>
      <c r="HL100" s="12" t="n">
        <f aca="false">[1]508排序!K173</f>
        <v>0</v>
      </c>
      <c r="HM100" s="12" t="n">
        <f aca="false">[1]508排序!L173</f>
        <v>0</v>
      </c>
      <c r="HN100" s="12" t="n">
        <f aca="false">[1]508排序!M173</f>
        <v>0</v>
      </c>
      <c r="HO100" s="12" t="n">
        <f aca="false">[1]508排序!C118</f>
        <v>0</v>
      </c>
      <c r="HP100" s="12" t="n">
        <f aca="false">[1]508排序!D118</f>
        <v>0</v>
      </c>
      <c r="HQ100" s="12" t="n">
        <f aca="false">[1]508排序!E118</f>
        <v>0</v>
      </c>
      <c r="HR100" s="12" t="n">
        <f aca="false">[1]508排序!F118</f>
        <v>0</v>
      </c>
      <c r="HS100" s="12" t="n">
        <f aca="false">[1]508排序!G118</f>
        <v>0</v>
      </c>
      <c r="HT100" s="12" t="n">
        <f aca="false">[1]508排序!H118</f>
        <v>0</v>
      </c>
      <c r="HU100" s="12" t="n">
        <f aca="false">[1]508排序!I118</f>
        <v>0</v>
      </c>
      <c r="HV100" s="12" t="n">
        <f aca="false">[1]508排序!J118</f>
        <v>0</v>
      </c>
      <c r="HW100" s="12" t="n">
        <f aca="false">[1]508排序!K118</f>
        <v>0</v>
      </c>
      <c r="HX100" s="12" t="n">
        <f aca="false">[1]508排序!L118</f>
        <v>0</v>
      </c>
      <c r="HY100" s="12" t="n">
        <f aca="false">[1]508排序!M118</f>
        <v>0</v>
      </c>
      <c r="HZ100" s="118"/>
      <c r="IA100" s="82" t="n">
        <v>43959</v>
      </c>
      <c r="IB100" s="12" t="n">
        <f aca="false">[1]508排序!C154</f>
        <v>0</v>
      </c>
      <c r="IC100" s="12" t="n">
        <f aca="false">[1]508排序!D154</f>
        <v>0</v>
      </c>
      <c r="ID100" s="12" t="n">
        <f aca="false">[1]508排序!E154</f>
        <v>0</v>
      </c>
      <c r="IE100" s="12" t="n">
        <f aca="false">[1]508排序!F154</f>
        <v>0</v>
      </c>
      <c r="IF100" s="12" t="n">
        <f aca="false">[1]508排序!G154</f>
        <v>0</v>
      </c>
      <c r="IG100" s="12" t="n">
        <f aca="false">[1]508排序!H154</f>
        <v>0</v>
      </c>
      <c r="IH100" s="12" t="n">
        <f aca="false">[1]508排序!I154</f>
        <v>0</v>
      </c>
      <c r="II100" s="12" t="n">
        <f aca="false">[1]508排序!J154</f>
        <v>0</v>
      </c>
      <c r="IJ100" s="12" t="n">
        <f aca="false">[1]508排序!K154</f>
        <v>0</v>
      </c>
      <c r="IK100" s="12" t="n">
        <f aca="false">[1]508排序!L154</f>
        <v>0</v>
      </c>
      <c r="IL100" s="12" t="n">
        <f aca="false">[1]508排序!M154</f>
        <v>0</v>
      </c>
      <c r="IM100" s="13" t="n">
        <f aca="false">[1]508排序!C43</f>
        <v>0</v>
      </c>
      <c r="IN100" s="13" t="n">
        <f aca="false">[1]508排序!D43</f>
        <v>0</v>
      </c>
      <c r="IO100" s="13" t="n">
        <f aca="false">[1]508排序!E43</f>
        <v>0</v>
      </c>
      <c r="IP100" s="13" t="n">
        <f aca="false">[1]508排序!F43</f>
        <v>0</v>
      </c>
      <c r="IQ100" s="13" t="n">
        <f aca="false">[1]508排序!G43</f>
        <v>0</v>
      </c>
      <c r="IR100" s="13" t="n">
        <f aca="false">[1]508排序!H43</f>
        <v>0</v>
      </c>
      <c r="IS100" s="13" t="n">
        <f aca="false">[1]508排序!I43</f>
        <v>0</v>
      </c>
      <c r="IT100" s="13" t="n">
        <f aca="false">[1]508排序!J43</f>
        <v>0</v>
      </c>
      <c r="IU100" s="13" t="n">
        <f aca="false">[1]508排序!K43</f>
        <v>0</v>
      </c>
      <c r="IV100" s="13" t="n">
        <f aca="false">[1]508排序!L43</f>
        <v>0</v>
      </c>
      <c r="IW100" s="13" t="n">
        <f aca="false">[1]508排序!M43</f>
        <v>0</v>
      </c>
      <c r="IX100" s="13" t="n">
        <f aca="false">[1]508排序!C168</f>
        <v>0</v>
      </c>
      <c r="IY100" s="13" t="n">
        <f aca="false">[1]508排序!D168</f>
        <v>0</v>
      </c>
      <c r="IZ100" s="13" t="n">
        <f aca="false">[1]508排序!E168</f>
        <v>0</v>
      </c>
      <c r="JA100" s="13" t="n">
        <f aca="false">[1]508排序!F168</f>
        <v>0</v>
      </c>
      <c r="JB100" s="13" t="n">
        <f aca="false">[1]508排序!G168</f>
        <v>0</v>
      </c>
      <c r="JC100" s="13" t="n">
        <f aca="false">[1]508排序!H168</f>
        <v>0</v>
      </c>
      <c r="JD100" s="13" t="n">
        <f aca="false">[1]508排序!I168</f>
        <v>0</v>
      </c>
      <c r="JE100" s="13" t="n">
        <f aca="false">[1]508排序!J168</f>
        <v>0</v>
      </c>
      <c r="JF100" s="13" t="n">
        <f aca="false">[1]508排序!K168</f>
        <v>0</v>
      </c>
      <c r="JG100" s="13" t="n">
        <f aca="false">[1]508排序!L168</f>
        <v>0</v>
      </c>
      <c r="JH100" s="13" t="n">
        <f aca="false">[1]508排序!M168</f>
        <v>0</v>
      </c>
      <c r="JI100" s="13" t="n">
        <f aca="false">[1]508排序!C93</f>
        <v>0</v>
      </c>
      <c r="JJ100" s="13" t="n">
        <f aca="false">[1]508排序!D93</f>
        <v>0</v>
      </c>
      <c r="JK100" s="13" t="n">
        <f aca="false">[1]508排序!E93</f>
        <v>0</v>
      </c>
      <c r="JL100" s="13" t="n">
        <f aca="false">[1]508排序!F93</f>
        <v>0</v>
      </c>
      <c r="JM100" s="13" t="n">
        <f aca="false">[1]508排序!G93</f>
        <v>0</v>
      </c>
      <c r="JN100" s="13" t="n">
        <f aca="false">[1]508排序!H93</f>
        <v>0</v>
      </c>
      <c r="JO100" s="13" t="n">
        <f aca="false">[1]508排序!I93</f>
        <v>0</v>
      </c>
      <c r="JP100" s="13" t="n">
        <f aca="false">[1]508排序!J93</f>
        <v>0</v>
      </c>
      <c r="JQ100" s="13" t="n">
        <f aca="false">[1]508排序!K93</f>
        <v>0</v>
      </c>
      <c r="JR100" s="13" t="n">
        <f aca="false">[1]508排序!L93</f>
        <v>0</v>
      </c>
      <c r="JS100" s="13" t="n">
        <f aca="false">[1]508排序!M93</f>
        <v>0</v>
      </c>
      <c r="JT100" s="13" t="n">
        <f aca="false">[1]508排序!C92</f>
        <v>0</v>
      </c>
      <c r="JU100" s="13" t="n">
        <f aca="false">[1]508排序!D92</f>
        <v>0</v>
      </c>
      <c r="JV100" s="13" t="n">
        <f aca="false">[1]508排序!E92</f>
        <v>0</v>
      </c>
      <c r="JW100" s="13" t="n">
        <f aca="false">[1]508排序!F92</f>
        <v>0</v>
      </c>
      <c r="JX100" s="13" t="n">
        <f aca="false">[1]508排序!G92</f>
        <v>0</v>
      </c>
      <c r="JY100" s="13" t="n">
        <f aca="false">[1]508排序!H92</f>
        <v>0</v>
      </c>
      <c r="JZ100" s="13" t="n">
        <f aca="false">[1]508排序!I92</f>
        <v>0</v>
      </c>
      <c r="KA100" s="13" t="n">
        <f aca="false">[1]508排序!J92</f>
        <v>0</v>
      </c>
      <c r="KB100" s="13" t="n">
        <f aca="false">[1]508排序!K92</f>
        <v>0</v>
      </c>
      <c r="KC100" s="13" t="n">
        <f aca="false">[1]508排序!L92</f>
        <v>0</v>
      </c>
      <c r="KD100" s="13" t="n">
        <f aca="false">[1]508排序!M92</f>
        <v>0</v>
      </c>
      <c r="KE100" s="13" t="n">
        <f aca="false">[1]508排序!C152</f>
        <v>0</v>
      </c>
      <c r="KF100" s="13" t="n">
        <f aca="false">[1]508排序!D152</f>
        <v>0</v>
      </c>
      <c r="KG100" s="13" t="n">
        <f aca="false">[1]508排序!E152</f>
        <v>0</v>
      </c>
      <c r="KH100" s="13" t="n">
        <f aca="false">[1]508排序!F152</f>
        <v>0</v>
      </c>
      <c r="KI100" s="13" t="n">
        <f aca="false">[1]508排序!G152</f>
        <v>0</v>
      </c>
      <c r="KJ100" s="13" t="n">
        <f aca="false">[1]508排序!H152</f>
        <v>0</v>
      </c>
      <c r="KK100" s="13" t="n">
        <f aca="false">[1]508排序!I152</f>
        <v>0</v>
      </c>
      <c r="KL100" s="13" t="n">
        <f aca="false">[1]508排序!J152</f>
        <v>0</v>
      </c>
      <c r="KM100" s="13" t="n">
        <f aca="false">[1]508排序!K152</f>
        <v>0</v>
      </c>
      <c r="KN100" s="13" t="n">
        <f aca="false">[1]508排序!L152</f>
        <v>0</v>
      </c>
      <c r="KO100" s="13" t="n">
        <f aca="false">[1]508排序!M152</f>
        <v>0</v>
      </c>
      <c r="KP100" s="13" t="n">
        <f aca="false">[1]508排序!C153</f>
        <v>0</v>
      </c>
      <c r="KQ100" s="13" t="n">
        <f aca="false">[1]508排序!D153</f>
        <v>0</v>
      </c>
      <c r="KR100" s="13" t="n">
        <f aca="false">[1]508排序!E153</f>
        <v>0</v>
      </c>
      <c r="KS100" s="13" t="n">
        <f aca="false">[1]508排序!F153</f>
        <v>0</v>
      </c>
      <c r="KT100" s="13" t="n">
        <f aca="false">[1]508排序!G153</f>
        <v>0</v>
      </c>
      <c r="KU100" s="13" t="n">
        <f aca="false">[1]508排序!H153</f>
        <v>0</v>
      </c>
      <c r="KV100" s="13" t="n">
        <f aca="false">[1]508排序!I153</f>
        <v>0</v>
      </c>
      <c r="KW100" s="13" t="n">
        <f aca="false">[1]508排序!J153</f>
        <v>0</v>
      </c>
      <c r="KX100" s="13" t="n">
        <f aca="false">[1]508排序!K153</f>
        <v>0</v>
      </c>
      <c r="KY100" s="13" t="n">
        <f aca="false">[1]508排序!L153</f>
        <v>0</v>
      </c>
      <c r="KZ100" s="13" t="n">
        <f aca="false">[1]508排序!M153</f>
        <v>0</v>
      </c>
      <c r="LA100" s="13" t="n">
        <f aca="false">[1]508排序!C159</f>
        <v>0</v>
      </c>
      <c r="LB100" s="13" t="n">
        <f aca="false">[1]508排序!D159</f>
        <v>0</v>
      </c>
      <c r="LC100" s="13" t="n">
        <f aca="false">[1]508排序!E159</f>
        <v>0</v>
      </c>
      <c r="LD100" s="13" t="n">
        <f aca="false">[1]508排序!F159</f>
        <v>0</v>
      </c>
      <c r="LE100" s="13" t="n">
        <f aca="false">[1]508排序!G159</f>
        <v>0</v>
      </c>
      <c r="LF100" s="13" t="n">
        <f aca="false">[1]508排序!H159</f>
        <v>0</v>
      </c>
      <c r="LG100" s="13" t="n">
        <f aca="false">[1]508排序!I159</f>
        <v>0</v>
      </c>
      <c r="LH100" s="13" t="n">
        <f aca="false">[1]508排序!J159</f>
        <v>0</v>
      </c>
      <c r="LI100" s="13" t="n">
        <f aca="false">[1]508排序!K159</f>
        <v>0</v>
      </c>
      <c r="LJ100" s="13" t="n">
        <f aca="false">[1]508排序!L159</f>
        <v>0</v>
      </c>
      <c r="LK100" s="13" t="n">
        <f aca="false">[1]508排序!M159</f>
        <v>0</v>
      </c>
      <c r="LL100" s="125" t="n">
        <f aca="false">[1]508排序!C147</f>
        <v>0</v>
      </c>
      <c r="LM100" s="125" t="n">
        <f aca="false">[1]508排序!D147</f>
        <v>0</v>
      </c>
      <c r="LN100" s="125" t="n">
        <f aca="false">[1]508排序!E147</f>
        <v>0</v>
      </c>
      <c r="LO100" s="125" t="n">
        <f aca="false">[1]508排序!F147</f>
        <v>0</v>
      </c>
      <c r="LP100" s="125" t="n">
        <f aca="false">[1]508排序!G147</f>
        <v>0</v>
      </c>
      <c r="LQ100" s="125" t="n">
        <f aca="false">[1]508排序!H147</f>
        <v>0</v>
      </c>
      <c r="LR100" s="125" t="n">
        <f aca="false">[1]508排序!I147</f>
        <v>0</v>
      </c>
      <c r="LS100" s="125" t="n">
        <f aca="false">[1]508排序!J147</f>
        <v>0</v>
      </c>
      <c r="LT100" s="125" t="n">
        <f aca="false">[1]508排序!K147</f>
        <v>0</v>
      </c>
      <c r="LU100" s="125" t="n">
        <f aca="false">[1]508排序!L147</f>
        <v>0</v>
      </c>
      <c r="LV100" s="125" t="n">
        <f aca="false">[1]508排序!M147</f>
        <v>0</v>
      </c>
      <c r="LW100" s="13" t="n">
        <f aca="false">[1]508排序!C129</f>
        <v>0</v>
      </c>
      <c r="LX100" s="13" t="n">
        <f aca="false">[1]508排序!D129</f>
        <v>0</v>
      </c>
      <c r="LY100" s="13" t="n">
        <f aca="false">[1]508排序!E129</f>
        <v>0</v>
      </c>
      <c r="LZ100" s="13" t="n">
        <f aca="false">[1]508排序!F129</f>
        <v>0</v>
      </c>
      <c r="MA100" s="13" t="n">
        <f aca="false">[1]508排序!G129</f>
        <v>0</v>
      </c>
      <c r="MB100" s="13" t="n">
        <f aca="false">[1]508排序!H129</f>
        <v>0</v>
      </c>
      <c r="MC100" s="13" t="n">
        <f aca="false">[1]508排序!I129</f>
        <v>0</v>
      </c>
      <c r="MD100" s="13" t="n">
        <f aca="false">[1]508排序!J129</f>
        <v>0</v>
      </c>
      <c r="ME100" s="13" t="n">
        <f aca="false">[1]508排序!K129</f>
        <v>0</v>
      </c>
      <c r="MF100" s="13" t="n">
        <f aca="false">[1]508排序!L129</f>
        <v>0</v>
      </c>
      <c r="MG100" s="13" t="n">
        <f aca="false">[1]508排序!M129</f>
        <v>0</v>
      </c>
      <c r="MH100" s="13" t="n">
        <f aca="false">[1]508排序!C135</f>
        <v>0</v>
      </c>
      <c r="MI100" s="13" t="n">
        <f aca="false">[1]508排序!D135</f>
        <v>0</v>
      </c>
      <c r="MJ100" s="13" t="n">
        <f aca="false">[1]508排序!E135</f>
        <v>0</v>
      </c>
      <c r="MK100" s="13" t="n">
        <f aca="false">[1]508排序!F135</f>
        <v>0</v>
      </c>
      <c r="ML100" s="13" t="n">
        <f aca="false">[1]508排序!G135</f>
        <v>0</v>
      </c>
      <c r="MM100" s="13" t="n">
        <f aca="false">[1]508排序!H135</f>
        <v>0</v>
      </c>
      <c r="MN100" s="13" t="n">
        <f aca="false">[1]508排序!I135</f>
        <v>0</v>
      </c>
      <c r="MO100" s="13" t="n">
        <f aca="false">[1]508排序!J135</f>
        <v>0</v>
      </c>
      <c r="MP100" s="13" t="n">
        <f aca="false">[1]508排序!K135</f>
        <v>0</v>
      </c>
      <c r="MQ100" s="13" t="n">
        <f aca="false">[1]508排序!L135</f>
        <v>0</v>
      </c>
      <c r="MR100" s="13" t="n">
        <f aca="false">[1]508排序!M135</f>
        <v>0</v>
      </c>
      <c r="MS100" s="13" t="n">
        <f aca="false">[1]508排序!C190</f>
        <v>0</v>
      </c>
      <c r="MT100" s="13" t="n">
        <f aca="false">[1]508排序!D190</f>
        <v>0</v>
      </c>
      <c r="MU100" s="13" t="n">
        <f aca="false">[1]508排序!E190</f>
        <v>0</v>
      </c>
      <c r="MV100" s="13" t="n">
        <f aca="false">[1]508排序!F190</f>
        <v>0</v>
      </c>
      <c r="MW100" s="13" t="n">
        <f aca="false">[1]508排序!G190</f>
        <v>0</v>
      </c>
      <c r="MX100" s="13" t="n">
        <f aca="false">[1]508排序!H190</f>
        <v>0</v>
      </c>
      <c r="MY100" s="13" t="n">
        <f aca="false">[1]508排序!I190</f>
        <v>0</v>
      </c>
      <c r="MZ100" s="13" t="n">
        <f aca="false">[1]508排序!J190</f>
        <v>0</v>
      </c>
      <c r="NA100" s="13" t="n">
        <f aca="false">[1]508排序!K190</f>
        <v>0</v>
      </c>
      <c r="NB100" s="13" t="n">
        <f aca="false">[1]508排序!L190</f>
        <v>0</v>
      </c>
      <c r="NC100" s="13" t="n">
        <f aca="false">[1]508排序!M190</f>
        <v>0</v>
      </c>
      <c r="ND100" s="13" t="n">
        <f aca="false">[1]508排序!C108</f>
        <v>0</v>
      </c>
      <c r="NE100" s="13" t="n">
        <f aca="false">[1]508排序!D108</f>
        <v>0</v>
      </c>
      <c r="NF100" s="13" t="n">
        <f aca="false">[1]508排序!E108</f>
        <v>0</v>
      </c>
      <c r="NG100" s="13" t="n">
        <f aca="false">[1]508排序!F108</f>
        <v>0</v>
      </c>
      <c r="NH100" s="13" t="n">
        <f aca="false">[1]508排序!G108</f>
        <v>0</v>
      </c>
      <c r="NI100" s="13" t="n">
        <f aca="false">[1]508排序!H108</f>
        <v>0</v>
      </c>
      <c r="NJ100" s="13" t="n">
        <f aca="false">[1]508排序!I108</f>
        <v>0</v>
      </c>
      <c r="NK100" s="13" t="n">
        <f aca="false">[1]508排序!J108</f>
        <v>0</v>
      </c>
      <c r="NL100" s="13" t="n">
        <f aca="false">[1]508排序!K108</f>
        <v>0</v>
      </c>
      <c r="NM100" s="13" t="n">
        <f aca="false">[1]508排序!L108</f>
        <v>0</v>
      </c>
      <c r="NN100" s="13" t="n">
        <f aca="false">[1]508排序!M108</f>
        <v>0</v>
      </c>
      <c r="NO100" s="13" t="n">
        <f aca="false">[1]508排序!C35</f>
        <v>0</v>
      </c>
      <c r="NP100" s="13" t="n">
        <f aca="false">[1]508排序!D35</f>
        <v>0</v>
      </c>
      <c r="NQ100" s="13" t="n">
        <f aca="false">[1]508排序!E35</f>
        <v>0</v>
      </c>
      <c r="NR100" s="13" t="n">
        <f aca="false">[1]508排序!F35</f>
        <v>0</v>
      </c>
      <c r="NS100" s="13" t="n">
        <f aca="false">[1]508排序!G35</f>
        <v>0</v>
      </c>
      <c r="NT100" s="13" t="n">
        <f aca="false">[1]508排序!H35</f>
        <v>0</v>
      </c>
      <c r="NU100" s="13" t="n">
        <f aca="false">[1]508排序!I35</f>
        <v>0</v>
      </c>
      <c r="NV100" s="13" t="n">
        <f aca="false">[1]508排序!J35</f>
        <v>0</v>
      </c>
      <c r="NW100" s="13" t="n">
        <f aca="false">[1]508排序!K35</f>
        <v>0</v>
      </c>
      <c r="NX100" s="13" t="n">
        <f aca="false">[1]508排序!L35</f>
        <v>0</v>
      </c>
      <c r="NY100" s="13" t="n">
        <f aca="false">[1]508排序!M35</f>
        <v>0</v>
      </c>
      <c r="NZ100" s="13" t="n">
        <f aca="false">[1]508排序!C206</f>
        <v>0</v>
      </c>
      <c r="OA100" s="13" t="n">
        <f aca="false">[1]508排序!D206</f>
        <v>0</v>
      </c>
      <c r="OB100" s="13" t="n">
        <f aca="false">[1]508排序!E206</f>
        <v>0</v>
      </c>
      <c r="OC100" s="13" t="n">
        <f aca="false">[1]508排序!F206</f>
        <v>0</v>
      </c>
      <c r="OD100" s="13" t="n">
        <f aca="false">[1]508排序!G206</f>
        <v>0</v>
      </c>
      <c r="OE100" s="13" t="n">
        <f aca="false">[1]508排序!H206</f>
        <v>0</v>
      </c>
      <c r="OF100" s="13" t="n">
        <f aca="false">[1]508排序!I206</f>
        <v>0</v>
      </c>
      <c r="OG100" s="13" t="n">
        <f aca="false">[1]508排序!J206</f>
        <v>0</v>
      </c>
      <c r="OH100" s="13" t="n">
        <f aca="false">[1]508排序!K206</f>
        <v>0</v>
      </c>
      <c r="OI100" s="13" t="n">
        <f aca="false">[1]508排序!L206</f>
        <v>0</v>
      </c>
      <c r="OJ100" s="13" t="n">
        <f aca="false">[1]508排序!M206</f>
        <v>0</v>
      </c>
      <c r="OK100" s="13" t="n">
        <f aca="false">[1]508排序!C30</f>
        <v>0</v>
      </c>
      <c r="OL100" s="13" t="n">
        <f aca="false">[1]508排序!D30</f>
        <v>0</v>
      </c>
      <c r="OM100" s="13" t="n">
        <f aca="false">[1]508排序!E30</f>
        <v>0</v>
      </c>
      <c r="ON100" s="13" t="n">
        <f aca="false">[1]508排序!F30</f>
        <v>0</v>
      </c>
      <c r="OO100" s="13" t="n">
        <f aca="false">[1]508排序!G30</f>
        <v>0</v>
      </c>
      <c r="OP100" s="13" t="n">
        <f aca="false">[1]508排序!H30</f>
        <v>0</v>
      </c>
      <c r="OQ100" s="13" t="n">
        <f aca="false">[1]508排序!I30</f>
        <v>0</v>
      </c>
      <c r="OR100" s="13" t="n">
        <f aca="false">[1]508排序!J30</f>
        <v>0</v>
      </c>
      <c r="OS100" s="13" t="n">
        <f aca="false">[1]508排序!K30</f>
        <v>0</v>
      </c>
      <c r="OT100" s="13" t="n">
        <f aca="false">[1]508排序!L30</f>
        <v>0</v>
      </c>
      <c r="OU100" s="13" t="n">
        <f aca="false">[1]508排序!M30</f>
        <v>0</v>
      </c>
      <c r="OV100" s="13" t="n">
        <f aca="false">[1]508排序!C95</f>
        <v>0</v>
      </c>
      <c r="OW100" s="13" t="n">
        <f aca="false">[1]508排序!D95</f>
        <v>0</v>
      </c>
      <c r="OX100" s="13" t="n">
        <f aca="false">[1]508排序!E95</f>
        <v>0</v>
      </c>
      <c r="OY100" s="13" t="n">
        <f aca="false">[1]508排序!F95</f>
        <v>0</v>
      </c>
      <c r="OZ100" s="13" t="n">
        <f aca="false">[1]508排序!G95</f>
        <v>0</v>
      </c>
      <c r="PA100" s="13" t="n">
        <f aca="false">[1]508排序!H95</f>
        <v>0</v>
      </c>
      <c r="PB100" s="13" t="n">
        <f aca="false">[1]508排序!I95</f>
        <v>0</v>
      </c>
      <c r="PC100" s="13" t="n">
        <f aca="false">[1]508排序!J95</f>
        <v>0</v>
      </c>
      <c r="PD100" s="13" t="n">
        <f aca="false">[1]508排序!K95</f>
        <v>0</v>
      </c>
      <c r="PE100" s="13" t="n">
        <f aca="false">[1]508排序!L95</f>
        <v>0</v>
      </c>
      <c r="PF100" s="13" t="n">
        <f aca="false">[1]508排序!M95</f>
        <v>0</v>
      </c>
      <c r="PG100" s="13" t="n">
        <f aca="false">[1]508排序!C195</f>
        <v>0</v>
      </c>
      <c r="PH100" s="13" t="n">
        <f aca="false">[1]508排序!D195</f>
        <v>0</v>
      </c>
      <c r="PI100" s="13" t="n">
        <f aca="false">[1]508排序!E195</f>
        <v>0</v>
      </c>
      <c r="PJ100" s="13" t="n">
        <f aca="false">[1]508排序!F195</f>
        <v>0</v>
      </c>
      <c r="PK100" s="13" t="n">
        <f aca="false">[1]508排序!G195</f>
        <v>0</v>
      </c>
      <c r="PL100" s="13" t="n">
        <f aca="false">[1]508排序!H195</f>
        <v>0</v>
      </c>
      <c r="PM100" s="13" t="n">
        <f aca="false">[1]508排序!I195</f>
        <v>0</v>
      </c>
      <c r="PN100" s="13" t="n">
        <f aca="false">[1]508排序!J195</f>
        <v>0</v>
      </c>
      <c r="PO100" s="13" t="n">
        <f aca="false">[1]508排序!K195</f>
        <v>0</v>
      </c>
      <c r="PP100" s="13" t="n">
        <f aca="false">[1]508排序!L195</f>
        <v>0</v>
      </c>
      <c r="PQ100" s="13" t="n">
        <f aca="false">[1]508排序!M195</f>
        <v>0</v>
      </c>
      <c r="PR100" s="2" t="n">
        <f aca="false">[1]508排序!C188</f>
        <v>0</v>
      </c>
      <c r="PS100" s="2" t="n">
        <f aca="false">[1]508排序!D188</f>
        <v>0</v>
      </c>
      <c r="PT100" s="2" t="n">
        <f aca="false">[1]508排序!E188</f>
        <v>0</v>
      </c>
      <c r="PU100" s="2" t="n">
        <f aca="false">[1]508排序!F188</f>
        <v>0</v>
      </c>
      <c r="PV100" s="2" t="n">
        <f aca="false">[1]508排序!G188</f>
        <v>0</v>
      </c>
      <c r="PW100" s="2" t="n">
        <f aca="false">[1]508排序!H188</f>
        <v>0</v>
      </c>
      <c r="PX100" s="2" t="n">
        <f aca="false">[1]508排序!I188</f>
        <v>0</v>
      </c>
      <c r="PY100" s="2" t="n">
        <f aca="false">[1]508排序!J188</f>
        <v>0</v>
      </c>
      <c r="PZ100" s="2" t="n">
        <f aca="false">[1]508排序!K188</f>
        <v>0</v>
      </c>
      <c r="QA100" s="2" t="n">
        <f aca="false">[1]508排序!L188</f>
        <v>0</v>
      </c>
      <c r="QB100" s="2" t="n">
        <f aca="false">[1]508排序!M188</f>
        <v>0</v>
      </c>
      <c r="QC100" s="2" t="n">
        <f aca="false">[1]508排序!C103</f>
        <v>0</v>
      </c>
      <c r="QD100" s="2" t="n">
        <f aca="false">[1]508排序!D103</f>
        <v>0</v>
      </c>
      <c r="QE100" s="2" t="n">
        <f aca="false">[1]508排序!E103</f>
        <v>0</v>
      </c>
      <c r="QF100" s="2" t="n">
        <f aca="false">[1]508排序!F103</f>
        <v>0</v>
      </c>
      <c r="QG100" s="2" t="n">
        <f aca="false">[1]508排序!G103</f>
        <v>0</v>
      </c>
      <c r="QH100" s="2" t="n">
        <f aca="false">[1]508排序!H103</f>
        <v>0</v>
      </c>
      <c r="QI100" s="2" t="n">
        <f aca="false">[1]508排序!I103</f>
        <v>0</v>
      </c>
      <c r="QJ100" s="2" t="n">
        <f aca="false">[1]508排序!J103</f>
        <v>0</v>
      </c>
      <c r="QK100" s="2" t="n">
        <f aca="false">[1]508排序!K103</f>
        <v>0</v>
      </c>
      <c r="QL100" s="2" t="n">
        <f aca="false">[1]508排序!L103</f>
        <v>0</v>
      </c>
      <c r="QM100" s="2" t="n">
        <f aca="false">[1]508排序!M103</f>
        <v>0</v>
      </c>
      <c r="QN100" s="2" t="n">
        <f aca="false">[1]508排序!C110</f>
        <v>0</v>
      </c>
      <c r="QO100" s="2" t="n">
        <f aca="false">[1]508排序!D110</f>
        <v>0</v>
      </c>
      <c r="QP100" s="2" t="n">
        <f aca="false">[1]508排序!E110</f>
        <v>0</v>
      </c>
      <c r="QQ100" s="2" t="n">
        <f aca="false">[1]508排序!F110</f>
        <v>0</v>
      </c>
      <c r="QR100" s="2" t="n">
        <f aca="false">[1]508排序!G110</f>
        <v>0</v>
      </c>
      <c r="QS100" s="2" t="n">
        <f aca="false">[1]508排序!H110</f>
        <v>0</v>
      </c>
      <c r="QT100" s="2" t="n">
        <f aca="false">[1]508排序!I110</f>
        <v>0</v>
      </c>
      <c r="QU100" s="2" t="n">
        <f aca="false">[1]508排序!J110</f>
        <v>0</v>
      </c>
      <c r="QV100" s="2" t="n">
        <f aca="false">[1]508排序!K110</f>
        <v>0</v>
      </c>
      <c r="QW100" s="2" t="n">
        <f aca="false">[1]508排序!L110</f>
        <v>0</v>
      </c>
      <c r="QX100" s="2" t="n">
        <f aca="false">[1]508排序!M110</f>
        <v>0</v>
      </c>
      <c r="QY100" s="2" t="n">
        <f aca="false">[1]508排序!C98</f>
        <v>0</v>
      </c>
      <c r="QZ100" s="2" t="n">
        <f aca="false">[1]508排序!D98</f>
        <v>0</v>
      </c>
      <c r="RA100" s="2" t="n">
        <f aca="false">[1]508排序!E98</f>
        <v>0</v>
      </c>
      <c r="RB100" s="2" t="n">
        <f aca="false">[1]508排序!F98</f>
        <v>0</v>
      </c>
      <c r="RC100" s="2" t="n">
        <f aca="false">[1]508排序!G98</f>
        <v>0</v>
      </c>
      <c r="RD100" s="2" t="n">
        <f aca="false">[1]508排序!H98</f>
        <v>0</v>
      </c>
      <c r="RE100" s="2" t="n">
        <f aca="false">[1]508排序!I98</f>
        <v>0</v>
      </c>
      <c r="RF100" s="2" t="n">
        <f aca="false">[1]508排序!J98</f>
        <v>0</v>
      </c>
      <c r="RG100" s="2" t="n">
        <f aca="false">[1]508排序!K98</f>
        <v>0</v>
      </c>
      <c r="RH100" s="2" t="n">
        <f aca="false">[1]508排序!L98</f>
        <v>0</v>
      </c>
      <c r="RI100" s="2" t="n">
        <f aca="false">[1]508排序!M98</f>
        <v>0</v>
      </c>
      <c r="RJ100" s="2" t="n">
        <f aca="false">[1]508排序!C148</f>
        <v>0</v>
      </c>
      <c r="RK100" s="2" t="n">
        <f aca="false">[1]508排序!D148</f>
        <v>0</v>
      </c>
      <c r="RL100" s="2" t="n">
        <f aca="false">[1]508排序!E148</f>
        <v>0</v>
      </c>
      <c r="RM100" s="2" t="n">
        <f aca="false">[1]508排序!F148</f>
        <v>0</v>
      </c>
      <c r="RN100" s="2" t="n">
        <f aca="false">[1]508排序!G148</f>
        <v>0</v>
      </c>
      <c r="RO100" s="2" t="n">
        <f aca="false">[1]508排序!H148</f>
        <v>0</v>
      </c>
      <c r="RP100" s="2" t="n">
        <f aca="false">[1]508排序!I148</f>
        <v>0</v>
      </c>
      <c r="RQ100" s="2" t="n">
        <f aca="false">[1]508排序!J148</f>
        <v>0</v>
      </c>
      <c r="RR100" s="2" t="n">
        <f aca="false">[1]508排序!K148</f>
        <v>0</v>
      </c>
      <c r="RS100" s="2" t="n">
        <f aca="false">[1]508排序!L148</f>
        <v>0</v>
      </c>
      <c r="RT100" s="2" t="n">
        <f aca="false">[1]508排序!M148</f>
        <v>0</v>
      </c>
      <c r="RU100" s="2" t="n">
        <f aca="false">[1]508排序!C208</f>
        <v>0</v>
      </c>
      <c r="RV100" s="2" t="n">
        <f aca="false">[1]508排序!D208</f>
        <v>0</v>
      </c>
      <c r="RW100" s="2" t="n">
        <f aca="false">[1]508排序!E208</f>
        <v>0</v>
      </c>
      <c r="RX100" s="2" t="n">
        <f aca="false">[1]508排序!F208</f>
        <v>0</v>
      </c>
      <c r="RY100" s="2" t="n">
        <f aca="false">[1]508排序!G208</f>
        <v>0</v>
      </c>
      <c r="RZ100" s="2" t="n">
        <f aca="false">[1]508排序!H208</f>
        <v>0</v>
      </c>
      <c r="SA100" s="2" t="n">
        <f aca="false">[1]508排序!I208</f>
        <v>0</v>
      </c>
      <c r="SB100" s="2" t="n">
        <f aca="false">[1]508排序!J208</f>
        <v>0</v>
      </c>
      <c r="SC100" s="2" t="n">
        <f aca="false">[1]508排序!K208</f>
        <v>0</v>
      </c>
      <c r="SD100" s="2" t="n">
        <f aca="false">[1]508排序!L208</f>
        <v>0</v>
      </c>
      <c r="SE100" s="2" t="n">
        <f aca="false">[1]508排序!M208</f>
        <v>0</v>
      </c>
      <c r="SF100" s="2" t="n">
        <f aca="false">[1]508排序!C146</f>
        <v>0</v>
      </c>
      <c r="SG100" s="2" t="n">
        <f aca="false">[1]508排序!D146</f>
        <v>0</v>
      </c>
      <c r="SH100" s="2" t="n">
        <f aca="false">[1]508排序!E146</f>
        <v>0</v>
      </c>
      <c r="SI100" s="2" t="n">
        <f aca="false">[1]508排序!F146</f>
        <v>0</v>
      </c>
      <c r="SJ100" s="2" t="n">
        <f aca="false">[1]508排序!G146</f>
        <v>0</v>
      </c>
      <c r="SK100" s="2" t="n">
        <f aca="false">[1]508排序!H146</f>
        <v>0</v>
      </c>
      <c r="SL100" s="2" t="n">
        <f aca="false">[1]508排序!I146</f>
        <v>0</v>
      </c>
      <c r="SM100" s="2" t="n">
        <f aca="false">[1]508排序!J146</f>
        <v>0</v>
      </c>
      <c r="SN100" s="2" t="n">
        <f aca="false">[1]508排序!K146</f>
        <v>0</v>
      </c>
      <c r="SO100" s="2" t="n">
        <f aca="false">[1]508排序!L146</f>
        <v>0</v>
      </c>
      <c r="SP100" s="2" t="n">
        <f aca="false">[1]508排序!M146</f>
        <v>0</v>
      </c>
      <c r="SQ100" s="2" t="n">
        <f aca="false">[1]508排序!C197</f>
        <v>0</v>
      </c>
      <c r="SR100" s="2" t="n">
        <f aca="false">[1]508排序!D197</f>
        <v>0</v>
      </c>
      <c r="SS100" s="2" t="n">
        <f aca="false">[1]508排序!E197</f>
        <v>0</v>
      </c>
      <c r="ST100" s="2" t="n">
        <f aca="false">[1]508排序!F197</f>
        <v>0</v>
      </c>
      <c r="SU100" s="2" t="n">
        <f aca="false">[1]508排序!G197</f>
        <v>0</v>
      </c>
      <c r="SV100" s="2" t="n">
        <f aca="false">[1]508排序!H197</f>
        <v>0</v>
      </c>
      <c r="SW100" s="2" t="n">
        <f aca="false">[1]508排序!I197</f>
        <v>0</v>
      </c>
      <c r="SX100" s="2" t="n">
        <f aca="false">[1]508排序!J197</f>
        <v>0</v>
      </c>
      <c r="SY100" s="2" t="n">
        <f aca="false">[1]508排序!K197</f>
        <v>0</v>
      </c>
      <c r="SZ100" s="2" t="n">
        <f aca="false">[1]508排序!L197</f>
        <v>0</v>
      </c>
      <c r="TA100" s="2" t="n">
        <f aca="false">[1]508排序!M197</f>
        <v>0</v>
      </c>
      <c r="TB100" s="2" t="n">
        <f aca="false">[1]508排序!C106</f>
        <v>0</v>
      </c>
      <c r="TC100" s="2" t="n">
        <f aca="false">[1]508排序!D106</f>
        <v>0</v>
      </c>
      <c r="TD100" s="2" t="n">
        <f aca="false">[1]508排序!E106</f>
        <v>0</v>
      </c>
      <c r="TE100" s="2" t="n">
        <f aca="false">[1]508排序!F106</f>
        <v>0</v>
      </c>
      <c r="TF100" s="2" t="n">
        <f aca="false">[1]508排序!G106</f>
        <v>0</v>
      </c>
      <c r="TG100" s="2" t="n">
        <f aca="false">[1]508排序!H106</f>
        <v>0</v>
      </c>
      <c r="TH100" s="2" t="n">
        <f aca="false">[1]508排序!I106</f>
        <v>0</v>
      </c>
      <c r="TI100" s="2" t="n">
        <f aca="false">[1]508排序!J106</f>
        <v>0</v>
      </c>
      <c r="TJ100" s="2" t="n">
        <f aca="false">[1]508排序!K106</f>
        <v>0</v>
      </c>
      <c r="TK100" s="2" t="n">
        <f aca="false">[1]508排序!L106</f>
        <v>0</v>
      </c>
      <c r="TL100" s="2" t="n">
        <f aca="false">[1]508排序!M106</f>
        <v>0</v>
      </c>
      <c r="TM100" s="2" t="n">
        <f aca="false">[1]508排序!C80</f>
        <v>0</v>
      </c>
      <c r="TN100" s="2" t="n">
        <f aca="false">[1]508排序!D80</f>
        <v>0</v>
      </c>
      <c r="TO100" s="2" t="n">
        <f aca="false">[1]508排序!E80</f>
        <v>0</v>
      </c>
      <c r="TP100" s="2" t="n">
        <f aca="false">[1]508排序!F80</f>
        <v>0</v>
      </c>
      <c r="TQ100" s="2" t="n">
        <f aca="false">[1]508排序!G80</f>
        <v>0</v>
      </c>
      <c r="TR100" s="2" t="n">
        <f aca="false">[1]508排序!H80</f>
        <v>0</v>
      </c>
      <c r="TS100" s="2" t="n">
        <f aca="false">[1]508排序!I80</f>
        <v>0</v>
      </c>
      <c r="TT100" s="2" t="n">
        <f aca="false">[1]508排序!J80</f>
        <v>0</v>
      </c>
      <c r="TU100" s="2" t="n">
        <f aca="false">[1]508排序!K80</f>
        <v>0</v>
      </c>
      <c r="TV100" s="2" t="n">
        <f aca="false">[1]508排序!L80</f>
        <v>0</v>
      </c>
      <c r="TW100" s="2" t="n">
        <f aca="false">[1]508排序!M80</f>
        <v>0</v>
      </c>
      <c r="TX100" s="2" t="n">
        <f aca="false">[1]508排序!C51</f>
        <v>0</v>
      </c>
      <c r="TY100" s="2" t="n">
        <f aca="false">[1]508排序!D51</f>
        <v>0</v>
      </c>
      <c r="TZ100" s="2" t="n">
        <f aca="false">[1]508排序!E51</f>
        <v>0</v>
      </c>
      <c r="UA100" s="2" t="n">
        <f aca="false">[1]508排序!F51</f>
        <v>0</v>
      </c>
      <c r="UB100" s="2" t="n">
        <f aca="false">[1]508排序!G51</f>
        <v>0</v>
      </c>
      <c r="UC100" s="2" t="n">
        <f aca="false">[1]508排序!H51</f>
        <v>0</v>
      </c>
      <c r="UD100" s="2" t="n">
        <f aca="false">[1]508排序!I51</f>
        <v>0</v>
      </c>
      <c r="UE100" s="2" t="n">
        <f aca="false">[1]508排序!J51</f>
        <v>0</v>
      </c>
      <c r="UF100" s="2" t="n">
        <f aca="false">[1]508排序!K51</f>
        <v>0</v>
      </c>
      <c r="UG100" s="2" t="n">
        <f aca="false">[1]508排序!L51</f>
        <v>0</v>
      </c>
      <c r="UH100" s="2" t="n">
        <f aca="false">[1]508排序!M51</f>
        <v>0</v>
      </c>
      <c r="UT100" s="2" t="n">
        <f aca="false">[1]508排序!C17</f>
        <v>0</v>
      </c>
      <c r="UU100" s="2" t="n">
        <f aca="false">[1]508排序!D17</f>
        <v>0</v>
      </c>
      <c r="UV100" s="2" t="n">
        <f aca="false">[1]508排序!E17</f>
        <v>0</v>
      </c>
      <c r="UW100" s="2" t="n">
        <f aca="false">[1]508排序!F17</f>
        <v>0</v>
      </c>
      <c r="UX100" s="2" t="n">
        <f aca="false">[1]508排序!G17</f>
        <v>0</v>
      </c>
      <c r="UY100" s="2" t="n">
        <f aca="false">[1]508排序!H17</f>
        <v>0</v>
      </c>
      <c r="UZ100" s="2" t="n">
        <f aca="false">[1]508排序!I17</f>
        <v>0</v>
      </c>
      <c r="VA100" s="2" t="n">
        <f aca="false">[1]508排序!J17</f>
        <v>0</v>
      </c>
      <c r="VB100" s="2" t="n">
        <f aca="false">[1]508排序!K17</f>
        <v>0</v>
      </c>
      <c r="VC100" s="2" t="n">
        <f aca="false">[1]508排序!L17</f>
        <v>0</v>
      </c>
      <c r="VD100" s="2" t="n">
        <f aca="false">[1]508排序!M17</f>
        <v>0</v>
      </c>
      <c r="VE100" s="2" t="n">
        <f aca="false">[1]508排序!C2</f>
        <v>0</v>
      </c>
      <c r="VF100" s="2" t="n">
        <f aca="false">[1]508排序!D2</f>
        <v>0</v>
      </c>
      <c r="VG100" s="2" t="n">
        <f aca="false">[1]508排序!E2</f>
        <v>0</v>
      </c>
      <c r="VH100" s="2" t="n">
        <f aca="false">[1]508排序!F2</f>
        <v>0</v>
      </c>
      <c r="VI100" s="2" t="n">
        <f aca="false">[1]508排序!G2</f>
        <v>0</v>
      </c>
      <c r="VJ100" s="2" t="n">
        <f aca="false">[1]508排序!H2</f>
        <v>0</v>
      </c>
      <c r="VK100" s="2" t="n">
        <f aca="false">[1]508排序!I2</f>
        <v>0</v>
      </c>
      <c r="VL100" s="2" t="n">
        <f aca="false">[1]508排序!J2</f>
        <v>0</v>
      </c>
      <c r="VM100" s="2" t="n">
        <f aca="false">[1]508排序!K2</f>
        <v>0</v>
      </c>
      <c r="VN100" s="2" t="n">
        <f aca="false">[1]508排序!L2</f>
        <v>0</v>
      </c>
      <c r="VO100" s="2" t="n">
        <f aca="false">[1]508排序!M2</f>
        <v>0</v>
      </c>
      <c r="VP100" s="2" t="n">
        <f aca="false">[1]508排序!C181</f>
        <v>0</v>
      </c>
      <c r="VQ100" s="2" t="n">
        <f aca="false">[1]508排序!D181</f>
        <v>0</v>
      </c>
      <c r="VR100" s="2" t="n">
        <f aca="false">[1]508排序!E181</f>
        <v>0</v>
      </c>
      <c r="VS100" s="2" t="n">
        <f aca="false">[1]508排序!F181</f>
        <v>0</v>
      </c>
      <c r="VT100" s="2" t="n">
        <f aca="false">[1]508排序!G181</f>
        <v>0</v>
      </c>
      <c r="VU100" s="2" t="n">
        <f aca="false">[1]508排序!H181</f>
        <v>0</v>
      </c>
      <c r="VV100" s="2" t="n">
        <f aca="false">[1]508排序!I181</f>
        <v>0</v>
      </c>
      <c r="VW100" s="2" t="n">
        <f aca="false">[1]508排序!J181</f>
        <v>0</v>
      </c>
      <c r="VX100" s="2" t="n">
        <f aca="false">[1]508排序!K181</f>
        <v>0</v>
      </c>
      <c r="VY100" s="2" t="n">
        <f aca="false">[1]508排序!L181</f>
        <v>0</v>
      </c>
      <c r="VZ100" s="2" t="n">
        <f aca="false">[1]508排序!M181</f>
        <v>0</v>
      </c>
      <c r="WA100" s="2" t="n">
        <f aca="false">[1]508排序!C119</f>
        <v>0</v>
      </c>
      <c r="WB100" s="2" t="n">
        <f aca="false">[1]508排序!D119</f>
        <v>0</v>
      </c>
      <c r="WC100" s="2" t="n">
        <f aca="false">[1]508排序!E119</f>
        <v>0</v>
      </c>
      <c r="WD100" s="2" t="n">
        <f aca="false">[1]508排序!F119</f>
        <v>0</v>
      </c>
      <c r="WE100" s="2" t="n">
        <f aca="false">[1]508排序!G119</f>
        <v>0</v>
      </c>
      <c r="WF100" s="2" t="n">
        <f aca="false">[1]508排序!H119</f>
        <v>0</v>
      </c>
      <c r="WG100" s="2" t="n">
        <f aca="false">[1]508排序!I119</f>
        <v>0</v>
      </c>
      <c r="WH100" s="2" t="n">
        <f aca="false">[1]508排序!J119</f>
        <v>0</v>
      </c>
      <c r="WI100" s="2" t="n">
        <f aca="false">[1]508排序!K119</f>
        <v>0</v>
      </c>
      <c r="WJ100" s="2" t="n">
        <f aca="false">[1]508排序!L119</f>
        <v>0</v>
      </c>
      <c r="WK100" s="2" t="n">
        <f aca="false">[1]508排序!M119</f>
        <v>0</v>
      </c>
      <c r="WL100" s="2" t="n">
        <f aca="false">[1]508排序!C137</f>
        <v>0</v>
      </c>
      <c r="WM100" s="2" t="n">
        <f aca="false">[1]508排序!D137</f>
        <v>0</v>
      </c>
      <c r="WN100" s="2" t="n">
        <f aca="false">[1]508排序!E137</f>
        <v>0</v>
      </c>
      <c r="WO100" s="2" t="n">
        <f aca="false">[1]508排序!F137</f>
        <v>0</v>
      </c>
      <c r="WP100" s="2" t="n">
        <f aca="false">[1]508排序!G137</f>
        <v>0</v>
      </c>
      <c r="WQ100" s="2" t="n">
        <f aca="false">[1]508排序!H137</f>
        <v>0</v>
      </c>
      <c r="WR100" s="2" t="n">
        <f aca="false">[1]508排序!I137</f>
        <v>0</v>
      </c>
      <c r="WS100" s="2" t="n">
        <f aca="false">[1]508排序!J137</f>
        <v>0</v>
      </c>
      <c r="WT100" s="2" t="n">
        <f aca="false">[1]508排序!K137</f>
        <v>0</v>
      </c>
      <c r="WU100" s="2" t="n">
        <f aca="false">[1]508排序!L137</f>
        <v>0</v>
      </c>
      <c r="WV100" s="2" t="n">
        <f aca="false">[1]508排序!M137</f>
        <v>0</v>
      </c>
      <c r="WW100" s="2" t="n">
        <f aca="false">[1]508排序!C24</f>
        <v>0</v>
      </c>
      <c r="WX100" s="2" t="n">
        <f aca="false">[1]508排序!D24</f>
        <v>0</v>
      </c>
      <c r="WY100" s="2" t="n">
        <f aca="false">[1]508排序!E24</f>
        <v>0</v>
      </c>
      <c r="WZ100" s="2" t="n">
        <f aca="false">[1]508排序!F24</f>
        <v>0</v>
      </c>
      <c r="XA100" s="2" t="n">
        <f aca="false">[1]508排序!G24</f>
        <v>0</v>
      </c>
      <c r="XB100" s="2" t="n">
        <f aca="false">[1]508排序!H24</f>
        <v>0</v>
      </c>
      <c r="XC100" s="2" t="n">
        <f aca="false">[1]508排序!I24</f>
        <v>0</v>
      </c>
      <c r="XD100" s="2" t="n">
        <f aca="false">[1]508排序!J24</f>
        <v>0</v>
      </c>
      <c r="XE100" s="2" t="n">
        <f aca="false">[1]508排序!K24</f>
        <v>0</v>
      </c>
      <c r="XF100" s="2" t="n">
        <f aca="false">[1]508排序!L24</f>
        <v>0</v>
      </c>
      <c r="XG100" s="2" t="n">
        <f aca="false">[1]508排序!M24</f>
        <v>0</v>
      </c>
      <c r="XH100" s="2" t="n">
        <f aca="false">[1]508排序!C104</f>
        <v>0</v>
      </c>
      <c r="XI100" s="2" t="n">
        <f aca="false">[1]508排序!D104</f>
        <v>0</v>
      </c>
      <c r="XJ100" s="2" t="n">
        <f aca="false">[1]508排序!E104</f>
        <v>0</v>
      </c>
      <c r="XK100" s="2" t="n">
        <f aca="false">[1]508排序!F104</f>
        <v>0</v>
      </c>
      <c r="XL100" s="2" t="n">
        <f aca="false">[1]508排序!G104</f>
        <v>0</v>
      </c>
      <c r="XM100" s="2" t="n">
        <f aca="false">[1]508排序!H104</f>
        <v>0</v>
      </c>
      <c r="XN100" s="2" t="n">
        <f aca="false">[1]508排序!I104</f>
        <v>0</v>
      </c>
      <c r="XO100" s="2" t="n">
        <f aca="false">[1]508排序!J104</f>
        <v>0</v>
      </c>
      <c r="XP100" s="2" t="n">
        <f aca="false">[1]508排序!K104</f>
        <v>0</v>
      </c>
      <c r="XQ100" s="2" t="n">
        <f aca="false">[1]508排序!L104</f>
        <v>0</v>
      </c>
      <c r="XR100" s="2" t="n">
        <f aca="false">[1]508排序!M104</f>
        <v>0</v>
      </c>
      <c r="XS100" s="2" t="n">
        <f aca="false">[1]508排序!C203</f>
        <v>0</v>
      </c>
      <c r="XT100" s="2" t="n">
        <f aca="false">[1]508排序!D203</f>
        <v>0</v>
      </c>
      <c r="XU100" s="2" t="n">
        <f aca="false">[1]508排序!E203</f>
        <v>0</v>
      </c>
      <c r="XV100" s="2" t="n">
        <f aca="false">[1]508排序!F203</f>
        <v>0</v>
      </c>
      <c r="XW100" s="2" t="n">
        <f aca="false">[1]508排序!G203</f>
        <v>0</v>
      </c>
      <c r="XX100" s="2" t="n">
        <f aca="false">[1]508排序!H203</f>
        <v>0</v>
      </c>
      <c r="XY100" s="2" t="n">
        <f aca="false">[1]508排序!I203</f>
        <v>0</v>
      </c>
      <c r="XZ100" s="2" t="n">
        <f aca="false">[1]508排序!J203</f>
        <v>0</v>
      </c>
      <c r="YA100" s="2" t="n">
        <f aca="false">[1]508排序!K203</f>
        <v>0</v>
      </c>
      <c r="YB100" s="2" t="n">
        <f aca="false">[1]508排序!L203</f>
        <v>0</v>
      </c>
      <c r="YC100" s="2" t="n">
        <f aca="false">[1]508排序!M203</f>
        <v>0</v>
      </c>
      <c r="YZ100" s="2" t="n">
        <f aca="false">[1]508排序!C107</f>
        <v>0</v>
      </c>
      <c r="ZA100" s="2" t="n">
        <f aca="false">[1]508排序!D107</f>
        <v>0</v>
      </c>
      <c r="ZB100" s="2" t="n">
        <f aca="false">[1]508排序!E107</f>
        <v>0</v>
      </c>
      <c r="ZC100" s="2" t="n">
        <f aca="false">[1]508排序!F107</f>
        <v>0</v>
      </c>
      <c r="ZD100" s="2" t="n">
        <f aca="false">[1]508排序!G107</f>
        <v>0</v>
      </c>
      <c r="ZE100" s="2" t="n">
        <f aca="false">[1]508排序!H107</f>
        <v>0</v>
      </c>
      <c r="ZF100" s="2" t="n">
        <f aca="false">[1]508排序!I107</f>
        <v>0</v>
      </c>
      <c r="ZG100" s="2" t="n">
        <f aca="false">[1]508排序!J107</f>
        <v>0</v>
      </c>
      <c r="ZH100" s="2" t="n">
        <f aca="false">[1]508排序!K107</f>
        <v>0</v>
      </c>
      <c r="ZI100" s="2" t="n">
        <f aca="false">[1]508排序!L107</f>
        <v>0</v>
      </c>
      <c r="ZJ100" s="2" t="n">
        <f aca="false">[1]508排序!M107</f>
        <v>0</v>
      </c>
      <c r="ZK100" s="2" t="n">
        <f aca="false">[1]508排序!C200</f>
        <v>0</v>
      </c>
      <c r="ZL100" s="2" t="n">
        <f aca="false">[1]508排序!D200</f>
        <v>0</v>
      </c>
      <c r="ZM100" s="2" t="n">
        <f aca="false">[1]508排序!E200</f>
        <v>0</v>
      </c>
      <c r="ZN100" s="2" t="n">
        <f aca="false">[1]508排序!F200</f>
        <v>0</v>
      </c>
      <c r="ZO100" s="2" t="n">
        <f aca="false">[1]508排序!G200</f>
        <v>0</v>
      </c>
      <c r="ZP100" s="2" t="n">
        <f aca="false">[1]508排序!H200</f>
        <v>0</v>
      </c>
      <c r="ZQ100" s="2" t="n">
        <f aca="false">[1]508排序!I200</f>
        <v>0</v>
      </c>
      <c r="ZR100" s="2" t="n">
        <f aca="false">[1]508排序!J200</f>
        <v>0</v>
      </c>
      <c r="ZS100" s="2" t="n">
        <f aca="false">[1]508排序!K200</f>
        <v>0</v>
      </c>
      <c r="ZT100" s="2" t="n">
        <f aca="false">[1]508排序!L200</f>
        <v>0</v>
      </c>
      <c r="ZU100" s="2" t="n">
        <f aca="false">[1]508排序!M200</f>
        <v>0</v>
      </c>
      <c r="ZV100" s="2" t="n">
        <f aca="false">[1]508排序!C19</f>
        <v>0</v>
      </c>
      <c r="ZW100" s="2" t="n">
        <f aca="false">[1]508排序!D19</f>
        <v>0</v>
      </c>
      <c r="ZX100" s="2" t="n">
        <f aca="false">[1]508排序!E19</f>
        <v>0</v>
      </c>
      <c r="ZY100" s="2" t="n">
        <f aca="false">[1]508排序!F19</f>
        <v>0</v>
      </c>
      <c r="ZZ100" s="2" t="n">
        <f aca="false">[1]508排序!G19</f>
        <v>0</v>
      </c>
      <c r="AAA100" s="2" t="n">
        <f aca="false">[1]508排序!H19</f>
        <v>0</v>
      </c>
      <c r="AAB100" s="2" t="n">
        <f aca="false">[1]508排序!I19</f>
        <v>0</v>
      </c>
      <c r="AAC100" s="2" t="n">
        <f aca="false">[1]508排序!J19</f>
        <v>0</v>
      </c>
      <c r="AAD100" s="2" t="n">
        <f aca="false">[1]508排序!K19</f>
        <v>0</v>
      </c>
      <c r="AAE100" s="2" t="n">
        <f aca="false">[1]508排序!L19</f>
        <v>0</v>
      </c>
      <c r="AAF100" s="2" t="n">
        <f aca="false">[1]508排序!M19</f>
        <v>0</v>
      </c>
      <c r="AAG100" s="2" t="n">
        <f aca="false">[1]508排序!C76</f>
        <v>0</v>
      </c>
      <c r="AAH100" s="2" t="n">
        <f aca="false">[1]508排序!D76</f>
        <v>0</v>
      </c>
      <c r="AAI100" s="2" t="n">
        <f aca="false">[1]508排序!E76</f>
        <v>0</v>
      </c>
      <c r="AAJ100" s="2" t="n">
        <f aca="false">[1]508排序!F76</f>
        <v>0</v>
      </c>
      <c r="AAK100" s="2" t="n">
        <f aca="false">[1]508排序!G76</f>
        <v>0</v>
      </c>
      <c r="AAL100" s="2" t="n">
        <f aca="false">[1]508排序!H76</f>
        <v>0</v>
      </c>
      <c r="AAM100" s="2" t="n">
        <f aca="false">[1]508排序!I76</f>
        <v>0</v>
      </c>
      <c r="AAN100" s="2" t="n">
        <f aca="false">[1]508排序!J76</f>
        <v>0</v>
      </c>
      <c r="AAO100" s="2" t="n">
        <f aca="false">[1]508排序!K76</f>
        <v>0</v>
      </c>
      <c r="AAP100" s="2" t="n">
        <f aca="false">[1]508排序!L76</f>
        <v>0</v>
      </c>
      <c r="AAQ100" s="2" t="n">
        <f aca="false">[1]508排序!M76</f>
        <v>0</v>
      </c>
      <c r="AAR100" s="2" t="n">
        <f aca="false">[1]508排序!C14</f>
        <v>0</v>
      </c>
      <c r="AAS100" s="2" t="n">
        <f aca="false">[1]508排序!D14</f>
        <v>0</v>
      </c>
      <c r="AAT100" s="2" t="n">
        <f aca="false">[1]508排序!E14</f>
        <v>0</v>
      </c>
      <c r="AAU100" s="2" t="n">
        <f aca="false">[1]508排序!F14</f>
        <v>0</v>
      </c>
      <c r="AAV100" s="2" t="n">
        <f aca="false">[1]508排序!G14</f>
        <v>0</v>
      </c>
      <c r="AAW100" s="2" t="n">
        <f aca="false">[1]508排序!H14</f>
        <v>0</v>
      </c>
      <c r="AAX100" s="2" t="n">
        <f aca="false">[1]508排序!I14</f>
        <v>0</v>
      </c>
      <c r="AAY100" s="2" t="n">
        <f aca="false">[1]508排序!J14</f>
        <v>0</v>
      </c>
      <c r="AAZ100" s="2" t="n">
        <f aca="false">[1]508排序!K14</f>
        <v>0</v>
      </c>
      <c r="ABA100" s="2" t="n">
        <f aca="false">[1]508排序!L14</f>
        <v>0</v>
      </c>
      <c r="ABB100" s="2" t="n">
        <f aca="false">[1]508排序!M14</f>
        <v>0</v>
      </c>
      <c r="ABC100" s="2" t="n">
        <f aca="false">[1]508排序!C10</f>
        <v>0</v>
      </c>
      <c r="ABD100" s="2" t="n">
        <f aca="false">[1]508排序!D10</f>
        <v>0</v>
      </c>
      <c r="ABE100" s="2" t="n">
        <f aca="false">[1]508排序!E10</f>
        <v>0</v>
      </c>
      <c r="ABF100" s="2" t="n">
        <f aca="false">[1]508排序!F10</f>
        <v>0</v>
      </c>
      <c r="ABG100" s="2" t="n">
        <f aca="false">[1]508排序!G10</f>
        <v>0</v>
      </c>
      <c r="ABH100" s="2" t="n">
        <f aca="false">[1]508排序!H10</f>
        <v>0</v>
      </c>
      <c r="ABI100" s="2" t="n">
        <f aca="false">[1]508排序!I10</f>
        <v>0</v>
      </c>
      <c r="ABJ100" s="2" t="n">
        <f aca="false">[1]508排序!J10</f>
        <v>0</v>
      </c>
      <c r="ABK100" s="2" t="n">
        <f aca="false">[1]508排序!K10</f>
        <v>0</v>
      </c>
      <c r="ABL100" s="2" t="n">
        <f aca="false">[1]508排序!L10</f>
        <v>0</v>
      </c>
      <c r="ABM100" s="2" t="n">
        <f aca="false">[1]508排序!M10</f>
        <v>0</v>
      </c>
      <c r="ABN100" s="2" t="n">
        <f aca="false">[1]508排序!C127</f>
        <v>0</v>
      </c>
      <c r="ABO100" s="2" t="n">
        <f aca="false">[1]508排序!D127</f>
        <v>0</v>
      </c>
      <c r="ABP100" s="2" t="n">
        <f aca="false">[1]508排序!E127</f>
        <v>0</v>
      </c>
      <c r="ABQ100" s="2" t="n">
        <f aca="false">[1]508排序!F127</f>
        <v>0</v>
      </c>
      <c r="ABR100" s="2" t="n">
        <f aca="false">[1]508排序!G127</f>
        <v>0</v>
      </c>
      <c r="ABS100" s="2" t="n">
        <f aca="false">[1]508排序!H127</f>
        <v>0</v>
      </c>
      <c r="ABT100" s="2" t="n">
        <f aca="false">[1]508排序!I127</f>
        <v>0</v>
      </c>
      <c r="ABU100" s="2" t="n">
        <f aca="false">[1]508排序!J127</f>
        <v>0</v>
      </c>
      <c r="ABV100" s="2" t="n">
        <f aca="false">[1]508排序!K127</f>
        <v>0</v>
      </c>
      <c r="ABW100" s="2" t="n">
        <f aca="false">[1]508排序!L127</f>
        <v>0</v>
      </c>
      <c r="ABX100" s="2" t="n">
        <f aca="false">[1]508排序!M127</f>
        <v>0</v>
      </c>
      <c r="ABY100" s="2" t="n">
        <f aca="false">[1]508排序!C114</f>
        <v>0</v>
      </c>
      <c r="ABZ100" s="2" t="n">
        <f aca="false">[1]508排序!D114</f>
        <v>0</v>
      </c>
      <c r="ACA100" s="2" t="n">
        <f aca="false">[1]508排序!E114</f>
        <v>0</v>
      </c>
      <c r="ACB100" s="2" t="n">
        <f aca="false">[1]508排序!F114</f>
        <v>0</v>
      </c>
      <c r="ACC100" s="2" t="n">
        <f aca="false">[1]508排序!G114</f>
        <v>0</v>
      </c>
      <c r="ACD100" s="2" t="n">
        <f aca="false">[1]508排序!H114</f>
        <v>0</v>
      </c>
      <c r="ACE100" s="2" t="n">
        <f aca="false">[1]508排序!I114</f>
        <v>0</v>
      </c>
      <c r="ACF100" s="2" t="n">
        <f aca="false">[1]508排序!J114</f>
        <v>0</v>
      </c>
      <c r="ACG100" s="2" t="n">
        <f aca="false">[1]508排序!K114</f>
        <v>0</v>
      </c>
      <c r="ACH100" s="2" t="n">
        <f aca="false">[1]508排序!L114</f>
        <v>0</v>
      </c>
      <c r="ACI100" s="2" t="n">
        <f aca="false">[1]508排序!M114</f>
        <v>0</v>
      </c>
      <c r="ACJ100" s="2" t="n">
        <f aca="false">[1]508排序!C64</f>
        <v>0</v>
      </c>
      <c r="ACK100" s="2" t="n">
        <f aca="false">[1]508排序!D64</f>
        <v>0</v>
      </c>
      <c r="ACL100" s="2" t="n">
        <f aca="false">[1]508排序!E64</f>
        <v>0</v>
      </c>
      <c r="ACM100" s="2" t="n">
        <f aca="false">[1]508排序!F64</f>
        <v>0</v>
      </c>
      <c r="ACN100" s="2" t="n">
        <f aca="false">[1]508排序!G64</f>
        <v>0</v>
      </c>
      <c r="ACO100" s="2" t="n">
        <f aca="false">[1]508排序!H64</f>
        <v>0</v>
      </c>
      <c r="ACP100" s="2" t="n">
        <f aca="false">[1]508排序!I64</f>
        <v>0</v>
      </c>
      <c r="ACQ100" s="2" t="n">
        <f aca="false">[1]508排序!J64</f>
        <v>0</v>
      </c>
      <c r="ACR100" s="2" t="n">
        <f aca="false">[1]508排序!K64</f>
        <v>0</v>
      </c>
      <c r="ACS100" s="2" t="n">
        <f aca="false">[1]508排序!L64</f>
        <v>0</v>
      </c>
      <c r="ACT100" s="2" t="n">
        <f aca="false">[1]508排序!M64</f>
        <v>0</v>
      </c>
      <c r="ACU100" s="2" t="n">
        <f aca="false">[1]508排序!C109</f>
        <v>0</v>
      </c>
      <c r="ACV100" s="2" t="n">
        <f aca="false">[1]508排序!D109</f>
        <v>0</v>
      </c>
      <c r="ACW100" s="2" t="n">
        <f aca="false">[1]508排序!E109</f>
        <v>0</v>
      </c>
      <c r="ACX100" s="2" t="n">
        <f aca="false">[1]508排序!F109</f>
        <v>0</v>
      </c>
      <c r="ACY100" s="2" t="n">
        <f aca="false">[1]508排序!G109</f>
        <v>0</v>
      </c>
      <c r="ACZ100" s="2" t="n">
        <f aca="false">[1]508排序!H109</f>
        <v>0</v>
      </c>
      <c r="ADA100" s="2" t="n">
        <f aca="false">[1]508排序!I109</f>
        <v>0</v>
      </c>
      <c r="ADB100" s="2" t="n">
        <f aca="false">[1]508排序!J109</f>
        <v>0</v>
      </c>
      <c r="ADC100" s="2" t="n">
        <f aca="false">[1]508排序!K109</f>
        <v>0</v>
      </c>
      <c r="ADD100" s="2" t="n">
        <f aca="false">[1]508排序!L109</f>
        <v>0</v>
      </c>
      <c r="ADE100" s="2" t="n">
        <f aca="false">[1]508排序!M109</f>
        <v>0</v>
      </c>
      <c r="ADF100" s="2" t="n">
        <f aca="false">[1]508排序!C52</f>
        <v>0</v>
      </c>
      <c r="ADG100" s="2" t="n">
        <f aca="false">[1]508排序!D52</f>
        <v>0</v>
      </c>
      <c r="ADH100" s="2" t="n">
        <f aca="false">[1]508排序!E52</f>
        <v>0</v>
      </c>
      <c r="ADI100" s="2" t="n">
        <f aca="false">[1]508排序!F52</f>
        <v>0</v>
      </c>
      <c r="ADJ100" s="2" t="n">
        <f aca="false">[1]508排序!G52</f>
        <v>0</v>
      </c>
      <c r="ADK100" s="2" t="n">
        <f aca="false">[1]508排序!H52</f>
        <v>0</v>
      </c>
      <c r="ADL100" s="2" t="n">
        <f aca="false">[1]508排序!I52</f>
        <v>0</v>
      </c>
      <c r="ADM100" s="2" t="n">
        <f aca="false">[1]508排序!J52</f>
        <v>0</v>
      </c>
      <c r="ADN100" s="2" t="n">
        <f aca="false">[1]508排序!K52</f>
        <v>0</v>
      </c>
      <c r="ADO100" s="2" t="n">
        <f aca="false">[1]508排序!L52</f>
        <v>0</v>
      </c>
      <c r="ADP100" s="2" t="n">
        <f aca="false">[1]508排序!M52</f>
        <v>0</v>
      </c>
      <c r="ADQ100" s="2" t="n">
        <f aca="false">[1]508排序!C175</f>
        <v>0</v>
      </c>
      <c r="ADR100" s="2" t="n">
        <f aca="false">[1]508排序!D175</f>
        <v>0</v>
      </c>
      <c r="ADS100" s="2" t="n">
        <f aca="false">[1]508排序!E175</f>
        <v>0</v>
      </c>
      <c r="ADT100" s="2" t="n">
        <f aca="false">[1]508排序!F175</f>
        <v>0</v>
      </c>
      <c r="ADU100" s="2" t="n">
        <f aca="false">[1]508排序!G175</f>
        <v>0</v>
      </c>
      <c r="ADV100" s="2" t="n">
        <f aca="false">[1]508排序!H175</f>
        <v>0</v>
      </c>
      <c r="ADW100" s="2" t="n">
        <f aca="false">[1]508排序!I175</f>
        <v>0</v>
      </c>
      <c r="ADX100" s="2" t="n">
        <f aca="false">[1]508排序!J175</f>
        <v>0</v>
      </c>
      <c r="ADY100" s="2" t="n">
        <f aca="false">[1]508排序!K175</f>
        <v>0</v>
      </c>
      <c r="ADZ100" s="2" t="n">
        <f aca="false">[1]508排序!L175</f>
        <v>0</v>
      </c>
      <c r="AEA100" s="2" t="n">
        <f aca="false">[1]508排序!M175</f>
        <v>0</v>
      </c>
      <c r="AEB100" s="2" t="n">
        <f aca="false">[1]508排序!C90</f>
        <v>0</v>
      </c>
      <c r="AEC100" s="2" t="n">
        <f aca="false">[1]508排序!D90</f>
        <v>0</v>
      </c>
      <c r="AED100" s="2" t="n">
        <f aca="false">[1]508排序!E90</f>
        <v>0</v>
      </c>
      <c r="AEE100" s="2" t="n">
        <f aca="false">[1]508排序!F90</f>
        <v>0</v>
      </c>
      <c r="AEF100" s="2" t="n">
        <f aca="false">[1]508排序!G90</f>
        <v>0</v>
      </c>
      <c r="AEG100" s="2" t="n">
        <f aca="false">[1]508排序!H90</f>
        <v>0</v>
      </c>
      <c r="AEH100" s="2" t="n">
        <f aca="false">[1]508排序!I90</f>
        <v>0</v>
      </c>
      <c r="AEI100" s="2" t="n">
        <f aca="false">[1]508排序!J90</f>
        <v>0</v>
      </c>
      <c r="AEJ100" s="2" t="n">
        <f aca="false">[1]508排序!K90</f>
        <v>0</v>
      </c>
      <c r="AEK100" s="2" t="n">
        <f aca="false">[1]508排序!L90</f>
        <v>0</v>
      </c>
      <c r="AEL100" s="2" t="n">
        <f aca="false">[1]508排序!M90</f>
        <v>0</v>
      </c>
      <c r="AEM100" s="2" t="n">
        <f aca="false">[1]508排序!C176</f>
        <v>0</v>
      </c>
      <c r="AEN100" s="2" t="n">
        <f aca="false">[1]508排序!D176</f>
        <v>0</v>
      </c>
      <c r="AEO100" s="2" t="n">
        <f aca="false">[1]508排序!E176</f>
        <v>0</v>
      </c>
      <c r="AEP100" s="2" t="n">
        <f aca="false">[1]508排序!F176</f>
        <v>0</v>
      </c>
      <c r="AEQ100" s="2" t="n">
        <f aca="false">[1]508排序!G176</f>
        <v>0</v>
      </c>
      <c r="AER100" s="2" t="n">
        <f aca="false">[1]508排序!H176</f>
        <v>0</v>
      </c>
      <c r="AES100" s="2" t="n">
        <f aca="false">[1]508排序!I176</f>
        <v>0</v>
      </c>
      <c r="AET100" s="2" t="n">
        <f aca="false">[1]508排序!J176</f>
        <v>0</v>
      </c>
      <c r="AEU100" s="2" t="n">
        <f aca="false">[1]508排序!K176</f>
        <v>0</v>
      </c>
      <c r="AEV100" s="2" t="n">
        <f aca="false">[1]508排序!L176</f>
        <v>0</v>
      </c>
      <c r="AEW100" s="2" t="n">
        <f aca="false">[1]508排序!M176</f>
        <v>0</v>
      </c>
      <c r="AEX100" s="2" t="n">
        <f aca="false">[1]508排序!C48</f>
        <v>0</v>
      </c>
      <c r="AEY100" s="2" t="n">
        <f aca="false">[1]508排序!D48</f>
        <v>0</v>
      </c>
      <c r="AEZ100" s="2" t="n">
        <f aca="false">[1]508排序!E48</f>
        <v>0</v>
      </c>
      <c r="AFA100" s="2" t="n">
        <f aca="false">[1]508排序!F48</f>
        <v>0</v>
      </c>
      <c r="AFB100" s="2" t="n">
        <f aca="false">[1]508排序!G48</f>
        <v>0</v>
      </c>
      <c r="AFC100" s="2" t="n">
        <f aca="false">[1]508排序!H48</f>
        <v>0</v>
      </c>
      <c r="AFD100" s="2" t="n">
        <f aca="false">[1]508排序!I48</f>
        <v>0</v>
      </c>
      <c r="AFE100" s="2" t="n">
        <f aca="false">[1]508排序!J48</f>
        <v>0</v>
      </c>
      <c r="AFF100" s="2" t="n">
        <f aca="false">[1]508排序!K48</f>
        <v>0</v>
      </c>
      <c r="AFG100" s="2" t="n">
        <f aca="false">[1]508排序!L48</f>
        <v>0</v>
      </c>
      <c r="AFH100" s="2" t="n">
        <f aca="false">[1]508排序!M48</f>
        <v>0</v>
      </c>
      <c r="AFI100" s="2" t="n">
        <f aca="false">[1]508排序!C26</f>
        <v>0</v>
      </c>
      <c r="AFJ100" s="2" t="n">
        <f aca="false">[1]508排序!D26</f>
        <v>0</v>
      </c>
      <c r="AFK100" s="2" t="n">
        <f aca="false">[1]508排序!E26</f>
        <v>0</v>
      </c>
      <c r="AFL100" s="2" t="n">
        <f aca="false">[1]508排序!F26</f>
        <v>0</v>
      </c>
      <c r="AFM100" s="2" t="n">
        <f aca="false">[1]508排序!G26</f>
        <v>0</v>
      </c>
      <c r="AFN100" s="2" t="n">
        <f aca="false">[1]508排序!H26</f>
        <v>0</v>
      </c>
      <c r="AFO100" s="2" t="n">
        <f aca="false">[1]508排序!I26</f>
        <v>0</v>
      </c>
      <c r="AFP100" s="2" t="n">
        <f aca="false">[1]508排序!J26</f>
        <v>0</v>
      </c>
      <c r="AFQ100" s="2" t="n">
        <f aca="false">[1]508排序!K26</f>
        <v>0</v>
      </c>
      <c r="AFR100" s="2" t="n">
        <f aca="false">[1]508排序!L26</f>
        <v>0</v>
      </c>
      <c r="AFS100" s="2" t="n">
        <f aca="false">[1]508排序!M26</f>
        <v>0</v>
      </c>
      <c r="AFT100" s="2" t="n">
        <f aca="false">[1]508排序!C130</f>
        <v>0</v>
      </c>
      <c r="AFU100" s="2" t="n">
        <f aca="false">[1]508排序!D130</f>
        <v>0</v>
      </c>
      <c r="AFV100" s="2" t="n">
        <f aca="false">[1]508排序!E130</f>
        <v>0</v>
      </c>
      <c r="AFW100" s="2" t="n">
        <f aca="false">[1]508排序!F130</f>
        <v>0</v>
      </c>
      <c r="AFX100" s="2" t="n">
        <f aca="false">[1]508排序!G130</f>
        <v>0</v>
      </c>
      <c r="AFY100" s="2" t="n">
        <f aca="false">[1]508排序!H130</f>
        <v>0</v>
      </c>
      <c r="AFZ100" s="2" t="n">
        <f aca="false">[1]508排序!I130</f>
        <v>0</v>
      </c>
      <c r="AGA100" s="2" t="n">
        <f aca="false">[1]508排序!J130</f>
        <v>0</v>
      </c>
      <c r="AGB100" s="2" t="n">
        <f aca="false">[1]508排序!K130</f>
        <v>0</v>
      </c>
      <c r="AGC100" s="2" t="n">
        <f aca="false">[1]508排序!L130</f>
        <v>0</v>
      </c>
      <c r="AGD100" s="2" t="n">
        <f aca="false">[1]508排序!M130</f>
        <v>0</v>
      </c>
      <c r="AGE100" s="2" t="n">
        <f aca="false">[1]508排序!C170</f>
        <v>0</v>
      </c>
      <c r="AGF100" s="2" t="n">
        <f aca="false">[1]508排序!D170</f>
        <v>0</v>
      </c>
      <c r="AGG100" s="2" t="n">
        <f aca="false">[1]508排序!E170</f>
        <v>0</v>
      </c>
      <c r="AGH100" s="2" t="n">
        <f aca="false">[1]508排序!F170</f>
        <v>0</v>
      </c>
      <c r="AGI100" s="2" t="n">
        <f aca="false">[1]508排序!G170</f>
        <v>0</v>
      </c>
      <c r="AGJ100" s="2" t="n">
        <f aca="false">[1]508排序!H170</f>
        <v>0</v>
      </c>
      <c r="AGK100" s="2" t="n">
        <f aca="false">[1]508排序!I170</f>
        <v>0</v>
      </c>
      <c r="AGL100" s="2" t="n">
        <f aca="false">[1]508排序!J170</f>
        <v>0</v>
      </c>
      <c r="AGM100" s="2" t="n">
        <f aca="false">[1]508排序!K170</f>
        <v>0</v>
      </c>
      <c r="AGN100" s="2" t="n">
        <f aca="false">[1]508排序!L170</f>
        <v>0</v>
      </c>
      <c r="AGO100" s="2" t="n">
        <f aca="false">[1]508排序!M170</f>
        <v>0</v>
      </c>
      <c r="AGP100" s="2" t="n">
        <f aca="false">[1]508排序!C158</f>
        <v>0</v>
      </c>
      <c r="AGQ100" s="2" t="n">
        <f aca="false">[1]508排序!D158</f>
        <v>0</v>
      </c>
      <c r="AGR100" s="2" t="n">
        <f aca="false">[1]508排序!E158</f>
        <v>0</v>
      </c>
      <c r="AGS100" s="2" t="n">
        <f aca="false">[1]508排序!F158</f>
        <v>0</v>
      </c>
      <c r="AGT100" s="2" t="n">
        <f aca="false">[1]508排序!G158</f>
        <v>0</v>
      </c>
      <c r="AGU100" s="2" t="n">
        <f aca="false">[1]508排序!H158</f>
        <v>0</v>
      </c>
      <c r="AGV100" s="2" t="n">
        <f aca="false">[1]508排序!I158</f>
        <v>0</v>
      </c>
      <c r="AGW100" s="2" t="n">
        <f aca="false">[1]508排序!J158</f>
        <v>0</v>
      </c>
      <c r="AGX100" s="2" t="n">
        <f aca="false">[1]508排序!K158</f>
        <v>0</v>
      </c>
      <c r="AGY100" s="2" t="n">
        <f aca="false">[1]508排序!L158</f>
        <v>0</v>
      </c>
      <c r="AGZ100" s="2" t="n">
        <f aca="false">[1]508排序!M158</f>
        <v>0</v>
      </c>
      <c r="AHA100" s="2" t="n">
        <f aca="false">[1]508排序!C31</f>
        <v>0</v>
      </c>
      <c r="AHB100" s="2" t="n">
        <f aca="false">[1]508排序!D31</f>
        <v>0</v>
      </c>
      <c r="AHC100" s="2" t="n">
        <f aca="false">[1]508排序!E31</f>
        <v>0</v>
      </c>
      <c r="AHD100" s="2" t="n">
        <f aca="false">[1]508排序!F31</f>
        <v>0</v>
      </c>
      <c r="AHE100" s="2" t="n">
        <f aca="false">[1]508排序!G31</f>
        <v>0</v>
      </c>
      <c r="AHF100" s="2" t="n">
        <f aca="false">[1]508排序!H31</f>
        <v>0</v>
      </c>
      <c r="AHG100" s="2" t="n">
        <f aca="false">[1]508排序!I31</f>
        <v>0</v>
      </c>
      <c r="AHH100" s="2" t="n">
        <f aca="false">[1]508排序!J31</f>
        <v>0</v>
      </c>
      <c r="AHI100" s="2" t="n">
        <f aca="false">[1]508排序!K31</f>
        <v>0</v>
      </c>
      <c r="AHJ100" s="2" t="n">
        <f aca="false">[1]508排序!L31</f>
        <v>0</v>
      </c>
      <c r="AHK100" s="2" t="n">
        <f aca="false">[1]508排序!M31</f>
        <v>0</v>
      </c>
      <c r="AHL100" s="2" t="n">
        <f aca="false">[1]508排序!C144</f>
        <v>0</v>
      </c>
      <c r="AHM100" s="2" t="n">
        <f aca="false">[1]508排序!D144</f>
        <v>0</v>
      </c>
      <c r="AHN100" s="2" t="n">
        <f aca="false">[1]508排序!E144</f>
        <v>0</v>
      </c>
      <c r="AHO100" s="2" t="n">
        <f aca="false">[1]508排序!F144</f>
        <v>0</v>
      </c>
      <c r="AHP100" s="2" t="n">
        <f aca="false">[1]508排序!G144</f>
        <v>0</v>
      </c>
      <c r="AHQ100" s="2" t="n">
        <f aca="false">[1]508排序!H144</f>
        <v>0</v>
      </c>
      <c r="AHR100" s="2" t="n">
        <f aca="false">[1]508排序!I144</f>
        <v>0</v>
      </c>
      <c r="AHS100" s="2" t="n">
        <f aca="false">[1]508排序!J144</f>
        <v>0</v>
      </c>
      <c r="AHT100" s="2" t="n">
        <f aca="false">[1]508排序!K144</f>
        <v>0</v>
      </c>
      <c r="AHU100" s="2" t="n">
        <f aca="false">[1]508排序!L144</f>
        <v>0</v>
      </c>
      <c r="AHV100" s="2" t="n">
        <f aca="false">[1]508排序!M144</f>
        <v>0</v>
      </c>
      <c r="AHW100" s="2" t="n">
        <f aca="false">[1]508排序!C3</f>
        <v>0</v>
      </c>
      <c r="AHX100" s="2" t="n">
        <f aca="false">[1]508排序!D3</f>
        <v>0</v>
      </c>
      <c r="AHY100" s="2" t="n">
        <f aca="false">[1]508排序!E3</f>
        <v>0</v>
      </c>
      <c r="AHZ100" s="2" t="n">
        <f aca="false">[1]508排序!F3</f>
        <v>0</v>
      </c>
      <c r="AIA100" s="2" t="n">
        <f aca="false">[1]508排序!G3</f>
        <v>0</v>
      </c>
      <c r="AIB100" s="2" t="n">
        <f aca="false">[1]508排序!H3</f>
        <v>0</v>
      </c>
      <c r="AIC100" s="2" t="n">
        <f aca="false">[1]508排序!I3</f>
        <v>0</v>
      </c>
      <c r="AID100" s="2" t="n">
        <f aca="false">[1]508排序!J3</f>
        <v>0</v>
      </c>
      <c r="AIE100" s="2" t="n">
        <f aca="false">[1]508排序!K3</f>
        <v>0</v>
      </c>
      <c r="AIF100" s="2" t="n">
        <f aca="false">[1]508排序!L3</f>
        <v>0</v>
      </c>
      <c r="AIG100" s="2" t="n">
        <f aca="false">[1]508排序!M3</f>
        <v>0</v>
      </c>
      <c r="AIH100" s="2" t="n">
        <f aca="false">[1]508排序!C37</f>
        <v>0</v>
      </c>
      <c r="AII100" s="2" t="n">
        <f aca="false">[1]508排序!D37</f>
        <v>0</v>
      </c>
      <c r="AIJ100" s="2" t="n">
        <f aca="false">[1]508排序!E37</f>
        <v>0</v>
      </c>
      <c r="AIK100" s="2" t="n">
        <f aca="false">[1]508排序!F37</f>
        <v>0</v>
      </c>
      <c r="AIL100" s="2" t="n">
        <f aca="false">[1]508排序!G37</f>
        <v>0</v>
      </c>
      <c r="AIM100" s="2" t="n">
        <f aca="false">[1]508排序!H37</f>
        <v>0</v>
      </c>
      <c r="AIN100" s="2" t="n">
        <f aca="false">[1]508排序!I37</f>
        <v>0</v>
      </c>
      <c r="AIO100" s="2" t="n">
        <f aca="false">[1]508排序!J37</f>
        <v>0</v>
      </c>
      <c r="AIP100" s="2" t="n">
        <f aca="false">[1]508排序!K37</f>
        <v>0</v>
      </c>
      <c r="AIQ100" s="2" t="n">
        <f aca="false">[1]508排序!L37</f>
        <v>0</v>
      </c>
      <c r="AIR100" s="2" t="n">
        <f aca="false">[1]508排序!M37</f>
        <v>0</v>
      </c>
      <c r="AIS100" s="2" t="n">
        <f aca="false">[1]508排序!C28</f>
        <v>0</v>
      </c>
      <c r="AIT100" s="2" t="n">
        <f aca="false">[1]508排序!D28</f>
        <v>0</v>
      </c>
      <c r="AIU100" s="2" t="n">
        <f aca="false">[1]508排序!E28</f>
        <v>0</v>
      </c>
      <c r="AIV100" s="2" t="n">
        <f aca="false">[1]508排序!F28</f>
        <v>0</v>
      </c>
      <c r="AIW100" s="2" t="n">
        <f aca="false">[1]508排序!G28</f>
        <v>0</v>
      </c>
      <c r="AIX100" s="2" t="n">
        <f aca="false">[1]508排序!H28</f>
        <v>0</v>
      </c>
      <c r="AIY100" s="2" t="n">
        <f aca="false">[1]508排序!I28</f>
        <v>0</v>
      </c>
      <c r="AIZ100" s="2" t="n">
        <f aca="false">[1]508排序!J28</f>
        <v>0</v>
      </c>
      <c r="AJA100" s="2" t="n">
        <f aca="false">[1]508排序!K28</f>
        <v>0</v>
      </c>
      <c r="AJB100" s="2" t="n">
        <f aca="false">[1]508排序!L28</f>
        <v>0</v>
      </c>
      <c r="AJC100" s="2" t="n">
        <f aca="false">[1]508排序!M28</f>
        <v>0</v>
      </c>
      <c r="AJD100" s="2" t="n">
        <f aca="false">[1]508排序!C155</f>
        <v>0</v>
      </c>
      <c r="AJE100" s="2" t="n">
        <f aca="false">[1]508排序!D155</f>
        <v>0</v>
      </c>
      <c r="AJF100" s="2" t="n">
        <f aca="false">[1]508排序!E155</f>
        <v>0</v>
      </c>
      <c r="AJG100" s="2" t="n">
        <f aca="false">[1]508排序!F155</f>
        <v>0</v>
      </c>
      <c r="AJH100" s="2" t="n">
        <f aca="false">[1]508排序!G155</f>
        <v>0</v>
      </c>
      <c r="AJI100" s="2" t="n">
        <f aca="false">[1]508排序!H155</f>
        <v>0</v>
      </c>
      <c r="AJJ100" s="2" t="n">
        <f aca="false">[1]508排序!I155</f>
        <v>0</v>
      </c>
      <c r="AJK100" s="2" t="n">
        <f aca="false">[1]508排序!J155</f>
        <v>0</v>
      </c>
      <c r="AJL100" s="2" t="n">
        <f aca="false">[1]508排序!K155</f>
        <v>0</v>
      </c>
      <c r="AJM100" s="2" t="n">
        <f aca="false">[1]508排序!L155</f>
        <v>0</v>
      </c>
      <c r="AJN100" s="2" t="n">
        <f aca="false">[1]508排序!M155</f>
        <v>0</v>
      </c>
      <c r="AJO100" s="2" t="n">
        <f aca="false">[1]508排序!C12</f>
        <v>0</v>
      </c>
      <c r="AJP100" s="2" t="n">
        <f aca="false">[1]508排序!D12</f>
        <v>0</v>
      </c>
      <c r="AJQ100" s="2" t="n">
        <f aca="false">[1]508排序!E12</f>
        <v>0</v>
      </c>
      <c r="AJR100" s="2" t="n">
        <f aca="false">[1]508排序!F12</f>
        <v>0</v>
      </c>
      <c r="AJS100" s="2" t="n">
        <f aca="false">[1]508排序!G12</f>
        <v>0</v>
      </c>
      <c r="AJT100" s="2" t="n">
        <f aca="false">[1]508排序!H12</f>
        <v>0</v>
      </c>
      <c r="AJU100" s="2" t="n">
        <f aca="false">[1]508排序!I12</f>
        <v>0</v>
      </c>
      <c r="AJV100" s="2" t="n">
        <f aca="false">[1]508排序!J12</f>
        <v>0</v>
      </c>
      <c r="AJW100" s="2" t="n">
        <f aca="false">[1]508排序!K12</f>
        <v>0</v>
      </c>
      <c r="AJX100" s="2" t="n">
        <f aca="false">[1]508排序!L12</f>
        <v>0</v>
      </c>
      <c r="AJY100" s="2" t="n">
        <f aca="false">[1]508排序!M12</f>
        <v>0</v>
      </c>
      <c r="AJZ100" s="2" t="n">
        <f aca="false">[1]508排序!C96</f>
        <v>0</v>
      </c>
      <c r="AKA100" s="2" t="n">
        <f aca="false">[1]508排序!D96</f>
        <v>0</v>
      </c>
      <c r="AKB100" s="2" t="n">
        <f aca="false">[1]508排序!E96</f>
        <v>0</v>
      </c>
      <c r="AKC100" s="2" t="n">
        <f aca="false">[1]508排序!F96</f>
        <v>0</v>
      </c>
      <c r="AKD100" s="2" t="n">
        <f aca="false">[1]508排序!G96</f>
        <v>0</v>
      </c>
      <c r="AKE100" s="2" t="n">
        <f aca="false">[1]508排序!H96</f>
        <v>0</v>
      </c>
      <c r="AKF100" s="2" t="n">
        <f aca="false">[1]508排序!I96</f>
        <v>0</v>
      </c>
      <c r="AKG100" s="2" t="n">
        <f aca="false">[1]508排序!J96</f>
        <v>0</v>
      </c>
      <c r="AKH100" s="2" t="n">
        <f aca="false">[1]508排序!K96</f>
        <v>0</v>
      </c>
      <c r="AKI100" s="2" t="n">
        <f aca="false">[1]508排序!L96</f>
        <v>0</v>
      </c>
      <c r="AKJ100" s="2" t="n">
        <f aca="false">[1]508排序!M96</f>
        <v>0</v>
      </c>
      <c r="AKK100" s="2" t="n">
        <f aca="false">[1]508排序!C59</f>
        <v>0</v>
      </c>
      <c r="AKL100" s="2" t="n">
        <f aca="false">[1]508排序!D59</f>
        <v>0</v>
      </c>
      <c r="AKM100" s="2" t="n">
        <f aca="false">[1]508排序!E59</f>
        <v>0</v>
      </c>
      <c r="AKN100" s="2" t="n">
        <f aca="false">[1]508排序!F59</f>
        <v>0</v>
      </c>
      <c r="AKO100" s="2" t="n">
        <f aca="false">[1]508排序!G59</f>
        <v>0</v>
      </c>
      <c r="AKP100" s="2" t="n">
        <f aca="false">[1]508排序!H59</f>
        <v>0</v>
      </c>
      <c r="AKQ100" s="2" t="n">
        <f aca="false">[1]508排序!I59</f>
        <v>0</v>
      </c>
      <c r="AKR100" s="2" t="n">
        <f aca="false">[1]508排序!J59</f>
        <v>0</v>
      </c>
      <c r="AKS100" s="2" t="n">
        <f aca="false">[1]508排序!K59</f>
        <v>0</v>
      </c>
      <c r="AKT100" s="2" t="n">
        <f aca="false">[1]508排序!L59</f>
        <v>0</v>
      </c>
      <c r="AKU100" s="2" t="n">
        <f aca="false">[1]508排序!M59</f>
        <v>0</v>
      </c>
      <c r="AKV100" s="2" t="n">
        <f aca="false">[1]508排序!C115</f>
        <v>0</v>
      </c>
      <c r="AKW100" s="2" t="n">
        <f aca="false">[1]508排序!D115</f>
        <v>0</v>
      </c>
      <c r="AKX100" s="2" t="n">
        <f aca="false">[1]508排序!E115</f>
        <v>0</v>
      </c>
      <c r="AKY100" s="2" t="n">
        <f aca="false">[1]508排序!F115</f>
        <v>0</v>
      </c>
      <c r="AKZ100" s="2" t="n">
        <f aca="false">[1]508排序!G115</f>
        <v>0</v>
      </c>
      <c r="ALA100" s="2" t="n">
        <f aca="false">[1]508排序!H115</f>
        <v>0</v>
      </c>
      <c r="ALB100" s="2" t="n">
        <f aca="false">[1]508排序!I115</f>
        <v>0</v>
      </c>
      <c r="ALC100" s="2" t="n">
        <f aca="false">[1]508排序!J115</f>
        <v>0</v>
      </c>
      <c r="ALD100" s="2" t="n">
        <f aca="false">[1]508排序!K115</f>
        <v>0</v>
      </c>
      <c r="ALE100" s="2" t="n">
        <f aca="false">[1]508排序!L115</f>
        <v>0</v>
      </c>
      <c r="ALF100" s="2" t="n">
        <f aca="false">[1]508排序!M115</f>
        <v>0</v>
      </c>
      <c r="ALG100" s="2" t="n">
        <f aca="false">[1]508排序!C126</f>
        <v>0</v>
      </c>
      <c r="ALH100" s="2" t="n">
        <f aca="false">[1]508排序!D126</f>
        <v>0</v>
      </c>
      <c r="ALI100" s="2" t="n">
        <f aca="false">[1]508排序!E126</f>
        <v>0</v>
      </c>
      <c r="ALJ100" s="2" t="n">
        <f aca="false">[1]508排序!F126</f>
        <v>0</v>
      </c>
      <c r="ALK100" s="2" t="n">
        <f aca="false">[1]508排序!G126</f>
        <v>0</v>
      </c>
      <c r="ALL100" s="2" t="n">
        <f aca="false">[1]508排序!H126</f>
        <v>0</v>
      </c>
      <c r="ALM100" s="2" t="n">
        <f aca="false">[1]508排序!I126</f>
        <v>0</v>
      </c>
      <c r="ALN100" s="2" t="n">
        <f aca="false">[1]508排序!J126</f>
        <v>0</v>
      </c>
      <c r="ALO100" s="2" t="n">
        <f aca="false">[1]508排序!K126</f>
        <v>0</v>
      </c>
      <c r="ALP100" s="2" t="n">
        <f aca="false">[1]508排序!L126</f>
        <v>0</v>
      </c>
      <c r="ALQ100" s="2" t="n">
        <f aca="false">[1]508排序!M126</f>
        <v>0</v>
      </c>
      <c r="ALR100" s="2" t="n">
        <f aca="false">[1]508排序!C70</f>
        <v>0</v>
      </c>
      <c r="ALS100" s="2" t="n">
        <f aca="false">[1]508排序!D70</f>
        <v>0</v>
      </c>
      <c r="ALT100" s="2" t="n">
        <f aca="false">[1]508排序!E70</f>
        <v>0</v>
      </c>
      <c r="ALU100" s="2" t="n">
        <f aca="false">[1]508排序!F70</f>
        <v>0</v>
      </c>
      <c r="ALV100" s="2" t="n">
        <f aca="false">[1]508排序!G70</f>
        <v>0</v>
      </c>
      <c r="ALW100" s="2" t="n">
        <f aca="false">[1]508排序!H70</f>
        <v>0</v>
      </c>
      <c r="ALX100" s="2" t="n">
        <f aca="false">[1]508排序!I70</f>
        <v>0</v>
      </c>
      <c r="ALY100" s="2" t="n">
        <f aca="false">[1]508排序!J70</f>
        <v>0</v>
      </c>
      <c r="ALZ100" s="2" t="n">
        <f aca="false">[1]508排序!K70</f>
        <v>0</v>
      </c>
      <c r="AMA100" s="2" t="n">
        <f aca="false">[1]508排序!L70</f>
        <v>0</v>
      </c>
      <c r="AMB100" s="2" t="n">
        <f aca="false">[1]508排序!M70</f>
        <v>0</v>
      </c>
      <c r="AMC100" s="2" t="n">
        <f aca="false">[1]508排序!C149</f>
        <v>0</v>
      </c>
      <c r="AMD100" s="2" t="n">
        <f aca="false">[1]508排序!D149</f>
        <v>0</v>
      </c>
      <c r="AME100" s="2" t="n">
        <f aca="false">[1]508排序!E149</f>
        <v>0</v>
      </c>
      <c r="AMF100" s="2" t="n">
        <f aca="false">[1]508排序!F149</f>
        <v>0</v>
      </c>
      <c r="AMG100" s="2" t="n">
        <f aca="false">[1]508排序!G149</f>
        <v>0</v>
      </c>
      <c r="AMH100" s="2" t="n">
        <f aca="false">[1]508排序!H149</f>
        <v>0</v>
      </c>
      <c r="AMI100" s="2" t="n">
        <f aca="false">[1]508排序!I149</f>
        <v>0</v>
      </c>
      <c r="AMJ100" s="2" t="n">
        <f aca="false">[1]508排序!J149</f>
        <v>0</v>
      </c>
    </row>
    <row r="101" customFormat="false" ht="15.25" hidden="false" customHeight="false" outlineLevel="0" collapsed="false">
      <c r="A101" s="82" t="n">
        <v>43960</v>
      </c>
      <c r="B101" s="2" t="n">
        <f aca="false">[1]509排序!C1</f>
        <v>0</v>
      </c>
      <c r="C101" s="6" t="n">
        <f aca="false">(B101-B100)</f>
        <v>0</v>
      </c>
      <c r="E101" s="6" t="n">
        <f aca="false">(D101-D100)</f>
        <v>0</v>
      </c>
      <c r="J101" s="2" t="n">
        <f aca="false">[1]509排序!C1-[1]509排序!C44</f>
        <v>0</v>
      </c>
      <c r="K101" s="71" t="n">
        <f aca="false">J101-J100</f>
        <v>0</v>
      </c>
      <c r="L101" s="2" t="n">
        <f aca="false">[1]509排序!E1-[1]509排序!E44</f>
        <v>0</v>
      </c>
      <c r="M101" s="71" t="n">
        <f aca="false">L101-L100</f>
        <v>0</v>
      </c>
      <c r="N101" s="123" t="n">
        <f aca="false">[1]509排序!C161</f>
        <v>0</v>
      </c>
      <c r="O101" s="123" t="n">
        <f aca="false">[1]509排序!D161</f>
        <v>0</v>
      </c>
      <c r="P101" s="123" t="n">
        <f aca="false">[1]509排序!E161</f>
        <v>0</v>
      </c>
      <c r="Q101" s="123" t="n">
        <f aca="false">[1]509排序!F161</f>
        <v>0</v>
      </c>
      <c r="R101" s="123" t="n">
        <f aca="false">[1]509排序!G161</f>
        <v>0</v>
      </c>
      <c r="S101" s="123" t="n">
        <f aca="false">[1]509排序!H161</f>
        <v>0</v>
      </c>
      <c r="T101" s="123" t="n">
        <f aca="false">[1]509排序!I161</f>
        <v>0</v>
      </c>
      <c r="U101" s="123" t="n">
        <f aca="false">[1]509排序!J161</f>
        <v>0</v>
      </c>
      <c r="V101" s="123" t="n">
        <f aca="false">[1]509排序!K161</f>
        <v>0</v>
      </c>
      <c r="W101" s="123" t="n">
        <f aca="false">[1]509排序!L161</f>
        <v>0</v>
      </c>
      <c r="X101" s="123" t="n">
        <f aca="false">[1]509排序!M161</f>
        <v>0</v>
      </c>
      <c r="Y101" s="12" t="n">
        <f aca="false">[1]509排序!C99</f>
        <v>0</v>
      </c>
      <c r="Z101" s="12" t="n">
        <f aca="false">[1]509排序!D99</f>
        <v>0</v>
      </c>
      <c r="AA101" s="12" t="n">
        <f aca="false">[1]509排序!E99</f>
        <v>0</v>
      </c>
      <c r="AB101" s="12" t="n">
        <f aca="false">[1]509排序!F99</f>
        <v>0</v>
      </c>
      <c r="AC101" s="12" t="n">
        <f aca="false">[1]509排序!G99</f>
        <v>0</v>
      </c>
      <c r="AD101" s="12" t="n">
        <f aca="false">[1]509排序!H99</f>
        <v>0</v>
      </c>
      <c r="AE101" s="12" t="n">
        <f aca="false">[1]509排序!I99</f>
        <v>0</v>
      </c>
      <c r="AF101" s="12" t="n">
        <f aca="false">[1]509排序!J99</f>
        <v>0</v>
      </c>
      <c r="AG101" s="12" t="n">
        <f aca="false">[1]509排序!K99</f>
        <v>0</v>
      </c>
      <c r="AH101" s="12" t="n">
        <f aca="false">[1]509排序!L99</f>
        <v>0</v>
      </c>
      <c r="AI101" s="12" t="n">
        <f aca="false">[1]509排序!M99</f>
        <v>0</v>
      </c>
      <c r="AJ101" s="12" t="n">
        <f aca="false">[1]509排序!C94</f>
        <v>0</v>
      </c>
      <c r="AK101" s="12" t="n">
        <f aca="false">[1]509排序!D94</f>
        <v>0</v>
      </c>
      <c r="AL101" s="12" t="n">
        <f aca="false">[1]509排序!E94</f>
        <v>0</v>
      </c>
      <c r="AM101" s="12" t="n">
        <f aca="false">[1]509排序!F94</f>
        <v>0</v>
      </c>
      <c r="AN101" s="12" t="n">
        <f aca="false">[1]509排序!G94</f>
        <v>0</v>
      </c>
      <c r="AO101" s="12" t="n">
        <f aca="false">[1]509排序!H94</f>
        <v>0</v>
      </c>
      <c r="AP101" s="12" t="n">
        <f aca="false">[1]509排序!I94</f>
        <v>0</v>
      </c>
      <c r="AQ101" s="12" t="n">
        <f aca="false">[1]509排序!J94</f>
        <v>0</v>
      </c>
      <c r="AR101" s="12" t="n">
        <f aca="false">[1]509排序!K94</f>
        <v>0</v>
      </c>
      <c r="AS101" s="12" t="n">
        <f aca="false">[1]509排序!L94</f>
        <v>0</v>
      </c>
      <c r="AT101" s="12" t="n">
        <f aca="false">[1]509排序!M94</f>
        <v>0</v>
      </c>
      <c r="AU101" s="122" t="n">
        <f aca="false">[1]509排序!C71</f>
        <v>0</v>
      </c>
      <c r="AV101" s="122" t="n">
        <f aca="false">[1]509排序!D71</f>
        <v>0</v>
      </c>
      <c r="AW101" s="122" t="n">
        <f aca="false">[1]509排序!E71</f>
        <v>0</v>
      </c>
      <c r="AX101" s="122" t="n">
        <f aca="false">[1]509排序!F71</f>
        <v>0</v>
      </c>
      <c r="AY101" s="122" t="n">
        <f aca="false">[1]509排序!G71</f>
        <v>0</v>
      </c>
      <c r="AZ101" s="122" t="n">
        <f aca="false">[1]509排序!H71</f>
        <v>0</v>
      </c>
      <c r="BA101" s="122" t="n">
        <f aca="false">[1]509排序!I71</f>
        <v>0</v>
      </c>
      <c r="BB101" s="122" t="n">
        <f aca="false">[1]509排序!J71</f>
        <v>0</v>
      </c>
      <c r="BC101" s="122" t="n">
        <f aca="false">[1]509排序!K71</f>
        <v>0</v>
      </c>
      <c r="BD101" s="122" t="n">
        <f aca="false">[1]509排序!L71</f>
        <v>0</v>
      </c>
      <c r="BE101" s="122" t="n">
        <f aca="false">[1]509排序!M71</f>
        <v>0</v>
      </c>
      <c r="BF101" s="12" t="n">
        <f aca="false">[1]509排序!C77</f>
        <v>0</v>
      </c>
      <c r="BG101" s="12" t="n">
        <f aca="false">[1]509排序!D77</f>
        <v>0</v>
      </c>
      <c r="BH101" s="12" t="n">
        <f aca="false">[1]509排序!E77</f>
        <v>0</v>
      </c>
      <c r="BI101" s="12" t="n">
        <f aca="false">[1]509排序!F77</f>
        <v>0</v>
      </c>
      <c r="BJ101" s="12" t="n">
        <f aca="false">[1]509排序!G77</f>
        <v>0</v>
      </c>
      <c r="BK101" s="12" t="n">
        <f aca="false">[1]509排序!H77</f>
        <v>0</v>
      </c>
      <c r="BL101" s="12" t="n">
        <f aca="false">[1]509排序!I77</f>
        <v>0</v>
      </c>
      <c r="BM101" s="12" t="n">
        <f aca="false">[1]509排序!J77</f>
        <v>0</v>
      </c>
      <c r="BN101" s="12" t="n">
        <f aca="false">[1]509排序!K77</f>
        <v>0</v>
      </c>
      <c r="BO101" s="12" t="n">
        <f aca="false">[1]509排序!L77</f>
        <v>0</v>
      </c>
      <c r="BP101" s="12" t="n">
        <f aca="false">[1]509排序!M77</f>
        <v>0</v>
      </c>
      <c r="BQ101" s="12" t="n">
        <f aca="false">[1]509排序!C180</f>
        <v>0</v>
      </c>
      <c r="BR101" s="12" t="n">
        <f aca="false">[1]509排序!D180</f>
        <v>0</v>
      </c>
      <c r="BS101" s="12" t="n">
        <f aca="false">[1]509排序!E180</f>
        <v>0</v>
      </c>
      <c r="BT101" s="12" t="n">
        <f aca="false">[1]509排序!F180</f>
        <v>0</v>
      </c>
      <c r="BU101" s="12" t="n">
        <f aca="false">[1]509排序!G180</f>
        <v>0</v>
      </c>
      <c r="BV101" s="12" t="n">
        <f aca="false">[1]509排序!H180</f>
        <v>0</v>
      </c>
      <c r="BW101" s="12" t="n">
        <f aca="false">[1]509排序!I180</f>
        <v>0</v>
      </c>
      <c r="BX101" s="12" t="n">
        <f aca="false">[1]509排序!J180</f>
        <v>0</v>
      </c>
      <c r="BY101" s="12" t="n">
        <f aca="false">[1]509排序!K180</f>
        <v>0</v>
      </c>
      <c r="BZ101" s="12" t="n">
        <f aca="false">[1]509排序!L180</f>
        <v>0</v>
      </c>
      <c r="CA101" s="12" t="n">
        <f aca="false">[1]509排序!M180</f>
        <v>0</v>
      </c>
      <c r="CB101" s="12" t="n">
        <f aca="false">[1]509排序!C102</f>
        <v>0</v>
      </c>
      <c r="CC101" s="12" t="n">
        <f aca="false">[1]509排序!D102</f>
        <v>0</v>
      </c>
      <c r="CD101" s="12" t="n">
        <f aca="false">[1]509排序!E102</f>
        <v>0</v>
      </c>
      <c r="CE101" s="12" t="n">
        <f aca="false">[1]509排序!F102</f>
        <v>0</v>
      </c>
      <c r="CF101" s="12" t="n">
        <f aca="false">[1]509排序!G102</f>
        <v>0</v>
      </c>
      <c r="CG101" s="12" t="n">
        <f aca="false">[1]509排序!H102</f>
        <v>0</v>
      </c>
      <c r="CH101" s="12" t="n">
        <f aca="false">[1]509排序!I102</f>
        <v>0</v>
      </c>
      <c r="CI101" s="12" t="n">
        <f aca="false">[1]509排序!J102</f>
        <v>0</v>
      </c>
      <c r="CJ101" s="12" t="n">
        <f aca="false">[1]509排序!K102</f>
        <v>0</v>
      </c>
      <c r="CK101" s="12" t="n">
        <f aca="false">[1]509排序!L102</f>
        <v>0</v>
      </c>
      <c r="CL101" s="12" t="n">
        <f aca="false">[1]509排序!M102</f>
        <v>0</v>
      </c>
      <c r="CM101" s="12" t="n">
        <f aca="false">[1]509排序!C202</f>
        <v>0</v>
      </c>
      <c r="CN101" s="12" t="n">
        <f aca="false">[1]509排序!D202</f>
        <v>0</v>
      </c>
      <c r="CO101" s="12" t="n">
        <f aca="false">[1]509排序!E202</f>
        <v>0</v>
      </c>
      <c r="CP101" s="12" t="n">
        <f aca="false">[1]509排序!F202</f>
        <v>0</v>
      </c>
      <c r="CQ101" s="12" t="n">
        <f aca="false">[1]509排序!G202</f>
        <v>0</v>
      </c>
      <c r="CR101" s="12" t="n">
        <f aca="false">[1]509排序!H202</f>
        <v>0</v>
      </c>
      <c r="CS101" s="12" t="n">
        <f aca="false">[1]509排序!I202</f>
        <v>0</v>
      </c>
      <c r="CT101" s="12" t="n">
        <f aca="false">[1]509排序!J202</f>
        <v>0</v>
      </c>
      <c r="CU101" s="12" t="n">
        <f aca="false">[1]509排序!K202</f>
        <v>0</v>
      </c>
      <c r="CV101" s="12" t="n">
        <f aca="false">[1]509排序!L202</f>
        <v>0</v>
      </c>
      <c r="CW101" s="12" t="n">
        <f aca="false">[1]509排序!M202</f>
        <v>0</v>
      </c>
      <c r="CX101" s="12" t="n">
        <f aca="false">[1]509排序!C187</f>
        <v>0</v>
      </c>
      <c r="CY101" s="12" t="n">
        <f aca="false">[1]509排序!D187</f>
        <v>0</v>
      </c>
      <c r="CZ101" s="12" t="n">
        <f aca="false">[1]509排序!E187</f>
        <v>0</v>
      </c>
      <c r="DA101" s="12" t="n">
        <f aca="false">[1]509排序!F187</f>
        <v>0</v>
      </c>
      <c r="DB101" s="12" t="n">
        <f aca="false">[1]509排序!G187</f>
        <v>0</v>
      </c>
      <c r="DC101" s="12" t="n">
        <f aca="false">[1]509排序!H187</f>
        <v>0</v>
      </c>
      <c r="DD101" s="12" t="n">
        <f aca="false">[1]509排序!I187</f>
        <v>0</v>
      </c>
      <c r="DE101" s="12" t="n">
        <f aca="false">[1]509排序!J187</f>
        <v>0</v>
      </c>
      <c r="DF101" s="12" t="n">
        <f aca="false">[1]509排序!K187</f>
        <v>0</v>
      </c>
      <c r="DG101" s="12" t="n">
        <f aca="false">[1]509排序!L187</f>
        <v>0</v>
      </c>
      <c r="DH101" s="12" t="n">
        <f aca="false">[1]509排序!M187</f>
        <v>0</v>
      </c>
      <c r="DI101" s="12" t="n">
        <f aca="false">[1]509排序!C199</f>
        <v>0</v>
      </c>
      <c r="DJ101" s="12" t="n">
        <f aca="false">[1]509排序!D199</f>
        <v>0</v>
      </c>
      <c r="DK101" s="12" t="n">
        <f aca="false">[1]509排序!E199</f>
        <v>0</v>
      </c>
      <c r="DL101" s="12" t="n">
        <f aca="false">[1]509排序!F199</f>
        <v>0</v>
      </c>
      <c r="DM101" s="12" t="n">
        <f aca="false">[1]509排序!G199</f>
        <v>0</v>
      </c>
      <c r="DN101" s="12" t="n">
        <f aca="false">[1]509排序!H199</f>
        <v>0</v>
      </c>
      <c r="DO101" s="12" t="n">
        <f aca="false">[1]509排序!I199</f>
        <v>0</v>
      </c>
      <c r="DP101" s="12" t="n">
        <f aca="false">[1]509排序!J199</f>
        <v>0</v>
      </c>
      <c r="DQ101" s="12" t="n">
        <f aca="false">[1]509排序!K199</f>
        <v>0</v>
      </c>
      <c r="DR101" s="12" t="n">
        <f aca="false">[1]509排序!L199</f>
        <v>0</v>
      </c>
      <c r="DS101" s="12" t="n">
        <f aca="false">[1]509排序!M199</f>
        <v>0</v>
      </c>
      <c r="DT101" s="12" t="n">
        <f aca="false">[1]509排序!C186</f>
        <v>0</v>
      </c>
      <c r="DU101" s="12" t="n">
        <f aca="false">[1]509排序!D186</f>
        <v>0</v>
      </c>
      <c r="DV101" s="12" t="n">
        <f aca="false">[1]509排序!E186</f>
        <v>0</v>
      </c>
      <c r="DW101" s="12" t="n">
        <f aca="false">[1]509排序!F186</f>
        <v>0</v>
      </c>
      <c r="DX101" s="12" t="n">
        <f aca="false">[1]509排序!G186</f>
        <v>0</v>
      </c>
      <c r="DY101" s="12" t="n">
        <f aca="false">[1]509排序!H186</f>
        <v>0</v>
      </c>
      <c r="DZ101" s="12" t="n">
        <f aca="false">[1]509排序!I186</f>
        <v>0</v>
      </c>
      <c r="EA101" s="12" t="n">
        <f aca="false">[1]509排序!J186</f>
        <v>0</v>
      </c>
      <c r="EB101" s="12" t="n">
        <f aca="false">[1]509排序!K186</f>
        <v>0</v>
      </c>
      <c r="EC101" s="12" t="n">
        <f aca="false">[1]509排序!L186</f>
        <v>0</v>
      </c>
      <c r="ED101" s="12" t="n">
        <f aca="false">[1]509排序!M186</f>
        <v>0</v>
      </c>
      <c r="EE101" s="12" t="n">
        <f aca="false">[1]509排序!C138</f>
        <v>0</v>
      </c>
      <c r="EF101" s="12" t="n">
        <f aca="false">[1]509排序!D138</f>
        <v>0</v>
      </c>
      <c r="EG101" s="12" t="n">
        <f aca="false">[1]509排序!E138</f>
        <v>0</v>
      </c>
      <c r="EH101" s="12" t="n">
        <f aca="false">[1]509排序!F138</f>
        <v>0</v>
      </c>
      <c r="EI101" s="12" t="n">
        <f aca="false">[1]509排序!G138</f>
        <v>0</v>
      </c>
      <c r="EJ101" s="12" t="n">
        <f aca="false">[1]509排序!H138</f>
        <v>0</v>
      </c>
      <c r="EK101" s="12" t="n">
        <f aca="false">[1]509排序!I138</f>
        <v>0</v>
      </c>
      <c r="EL101" s="12" t="n">
        <f aca="false">[1]509排序!J138</f>
        <v>0</v>
      </c>
      <c r="EM101" s="12" t="n">
        <f aca="false">[1]509排序!K138</f>
        <v>0</v>
      </c>
      <c r="EN101" s="12" t="n">
        <f aca="false">[1]509排序!L138</f>
        <v>0</v>
      </c>
      <c r="EO101" s="12" t="n">
        <f aca="false">[1]509排序!M138</f>
        <v>0</v>
      </c>
      <c r="EP101" s="12" t="n">
        <f aca="false">[1]509排序!C145</f>
        <v>0</v>
      </c>
      <c r="EQ101" s="12" t="n">
        <f aca="false">[1]509排序!D145</f>
        <v>0</v>
      </c>
      <c r="ER101" s="12" t="n">
        <f aca="false">[1]509排序!E145</f>
        <v>0</v>
      </c>
      <c r="ES101" s="12" t="n">
        <f aca="false">[1]509排序!F145</f>
        <v>0</v>
      </c>
      <c r="ET101" s="12" t="n">
        <f aca="false">[1]509排序!G145</f>
        <v>0</v>
      </c>
      <c r="EU101" s="12" t="n">
        <f aca="false">[1]509排序!H145</f>
        <v>0</v>
      </c>
      <c r="EV101" s="12" t="n">
        <f aca="false">[1]509排序!I145</f>
        <v>0</v>
      </c>
      <c r="EW101" s="12" t="n">
        <f aca="false">[1]509排序!J145</f>
        <v>0</v>
      </c>
      <c r="EX101" s="12" t="n">
        <f aca="false">[1]509排序!K145</f>
        <v>0</v>
      </c>
      <c r="EY101" s="12" t="n">
        <f aca="false">[1]509排序!L145</f>
        <v>0</v>
      </c>
      <c r="EZ101" s="12" t="n">
        <f aca="false">[1]509排序!M145</f>
        <v>0</v>
      </c>
      <c r="FA101" s="12" t="n">
        <f aca="false">[1]509排序!C53</f>
        <v>0</v>
      </c>
      <c r="FB101" s="12" t="n">
        <f aca="false">[1]509排序!D53</f>
        <v>0</v>
      </c>
      <c r="FC101" s="12" t="n">
        <f aca="false">[1]509排序!E53</f>
        <v>0</v>
      </c>
      <c r="FD101" s="12" t="n">
        <f aca="false">[1]509排序!F53</f>
        <v>0</v>
      </c>
      <c r="FE101" s="12" t="n">
        <f aca="false">[1]509排序!G53</f>
        <v>0</v>
      </c>
      <c r="FF101" s="12" t="n">
        <f aca="false">[1]509排序!H53</f>
        <v>0</v>
      </c>
      <c r="FG101" s="12" t="n">
        <f aca="false">[1]509排序!I53</f>
        <v>0</v>
      </c>
      <c r="FH101" s="12" t="n">
        <f aca="false">[1]509排序!J53</f>
        <v>0</v>
      </c>
      <c r="FI101" s="12" t="n">
        <f aca="false">[1]509排序!K53</f>
        <v>0</v>
      </c>
      <c r="FJ101" s="12" t="n">
        <f aca="false">[1]509排序!L53</f>
        <v>0</v>
      </c>
      <c r="FK101" s="12" t="n">
        <f aca="false">[1]509排序!M53</f>
        <v>0</v>
      </c>
      <c r="FL101" s="12" t="n">
        <f aca="false">[1]509排序!C20</f>
        <v>0</v>
      </c>
      <c r="FM101" s="12" t="n">
        <f aca="false">[1]509排序!D20</f>
        <v>0</v>
      </c>
      <c r="FN101" s="12" t="n">
        <f aca="false">[1]509排序!E20</f>
        <v>0</v>
      </c>
      <c r="FO101" s="12" t="n">
        <f aca="false">[1]509排序!F20</f>
        <v>0</v>
      </c>
      <c r="FP101" s="12" t="n">
        <f aca="false">[1]509排序!G20</f>
        <v>0</v>
      </c>
      <c r="FQ101" s="12" t="n">
        <f aca="false">[1]509排序!H20</f>
        <v>0</v>
      </c>
      <c r="FR101" s="12" t="n">
        <f aca="false">[1]509排序!I20</f>
        <v>0</v>
      </c>
      <c r="FS101" s="12" t="n">
        <f aca="false">[1]509排序!J20</f>
        <v>0</v>
      </c>
      <c r="FT101" s="12" t="n">
        <f aca="false">[1]509排序!K20</f>
        <v>0</v>
      </c>
      <c r="FU101" s="12" t="n">
        <f aca="false">[1]509排序!L20</f>
        <v>0</v>
      </c>
      <c r="FV101" s="12" t="n">
        <f aca="false">[1]509排序!M20</f>
        <v>0</v>
      </c>
      <c r="FW101" s="12" t="n">
        <f aca="false">[1]509排序!C13</f>
        <v>0</v>
      </c>
      <c r="FX101" s="12" t="n">
        <f aca="false">[1]509排序!D13</f>
        <v>0</v>
      </c>
      <c r="FY101" s="12" t="n">
        <f aca="false">[1]509排序!E13</f>
        <v>0</v>
      </c>
      <c r="FZ101" s="12" t="n">
        <f aca="false">[1]509排序!F13</f>
        <v>0</v>
      </c>
      <c r="GA101" s="12" t="n">
        <f aca="false">[1]509排序!G13</f>
        <v>0</v>
      </c>
      <c r="GB101" s="12" t="n">
        <f aca="false">[1]509排序!H13</f>
        <v>0</v>
      </c>
      <c r="GC101" s="12" t="n">
        <f aca="false">[1]509排序!I13</f>
        <v>0</v>
      </c>
      <c r="GD101" s="12" t="n">
        <f aca="false">[1]509排序!J13</f>
        <v>0</v>
      </c>
      <c r="GE101" s="12" t="n">
        <f aca="false">[1]509排序!K13</f>
        <v>0</v>
      </c>
      <c r="GF101" s="12" t="n">
        <f aca="false">[1]509排序!L13</f>
        <v>0</v>
      </c>
      <c r="GG101" s="12" t="n">
        <f aca="false">[1]509排序!M13</f>
        <v>0</v>
      </c>
      <c r="GH101" s="12" t="n">
        <f aca="false">[1]509排序!C156</f>
        <v>0</v>
      </c>
      <c r="GI101" s="12" t="n">
        <f aca="false">[1]509排序!D156</f>
        <v>0</v>
      </c>
      <c r="GJ101" s="12" t="n">
        <f aca="false">[1]509排序!E156</f>
        <v>0</v>
      </c>
      <c r="GK101" s="12" t="n">
        <f aca="false">[1]509排序!F156</f>
        <v>0</v>
      </c>
      <c r="GL101" s="12" t="n">
        <f aca="false">[1]509排序!G156</f>
        <v>0</v>
      </c>
      <c r="GM101" s="12" t="n">
        <f aca="false">[1]509排序!H156</f>
        <v>0</v>
      </c>
      <c r="GN101" s="12" t="n">
        <f aca="false">[1]509排序!I156</f>
        <v>0</v>
      </c>
      <c r="GO101" s="12" t="n">
        <f aca="false">[1]509排序!J156</f>
        <v>0</v>
      </c>
      <c r="GP101" s="12" t="n">
        <f aca="false">[1]509排序!K156</f>
        <v>0</v>
      </c>
      <c r="GQ101" s="12" t="n">
        <f aca="false">[1]509排序!L156</f>
        <v>0</v>
      </c>
      <c r="GR101" s="12" t="n">
        <f aca="false">[1]509排序!M156</f>
        <v>0</v>
      </c>
      <c r="GS101" s="12" t="n">
        <f aca="false">[1]509排序!C16</f>
        <v>0</v>
      </c>
      <c r="GT101" s="12" t="n">
        <f aca="false">[1]509排序!D16</f>
        <v>0</v>
      </c>
      <c r="GU101" s="12" t="n">
        <f aca="false">[1]509排序!E16</f>
        <v>0</v>
      </c>
      <c r="GV101" s="12" t="n">
        <f aca="false">[1]509排序!F16</f>
        <v>0</v>
      </c>
      <c r="GW101" s="12" t="n">
        <f aca="false">[1]509排序!G16</f>
        <v>0</v>
      </c>
      <c r="GX101" s="12" t="n">
        <f aca="false">[1]509排序!H16</f>
        <v>0</v>
      </c>
      <c r="GY101" s="12" t="n">
        <f aca="false">[1]509排序!I16</f>
        <v>0</v>
      </c>
      <c r="GZ101" s="12" t="n">
        <f aca="false">[1]509排序!J16</f>
        <v>0</v>
      </c>
      <c r="HA101" s="12" t="n">
        <f aca="false">[1]509排序!K16</f>
        <v>0</v>
      </c>
      <c r="HB101" s="12" t="n">
        <f aca="false">[1]509排序!L16</f>
        <v>0</v>
      </c>
      <c r="HC101" s="12" t="n">
        <f aca="false">[1]509排序!M16</f>
        <v>0</v>
      </c>
      <c r="HD101" s="12" t="n">
        <f aca="false">[1]509排序!C173</f>
        <v>0</v>
      </c>
      <c r="HE101" s="12" t="n">
        <f aca="false">[1]509排序!D173</f>
        <v>0</v>
      </c>
      <c r="HF101" s="12" t="n">
        <f aca="false">[1]509排序!E173</f>
        <v>0</v>
      </c>
      <c r="HG101" s="12" t="n">
        <f aca="false">[1]509排序!F173</f>
        <v>0</v>
      </c>
      <c r="HH101" s="12" t="n">
        <f aca="false">[1]509排序!G173</f>
        <v>0</v>
      </c>
      <c r="HI101" s="12" t="n">
        <f aca="false">[1]509排序!H173</f>
        <v>0</v>
      </c>
      <c r="HJ101" s="12" t="n">
        <f aca="false">[1]509排序!I173</f>
        <v>0</v>
      </c>
      <c r="HK101" s="12" t="n">
        <f aca="false">[1]509排序!J173</f>
        <v>0</v>
      </c>
      <c r="HL101" s="12" t="n">
        <f aca="false">[1]509排序!K173</f>
        <v>0</v>
      </c>
      <c r="HM101" s="12" t="n">
        <f aca="false">[1]509排序!L173</f>
        <v>0</v>
      </c>
      <c r="HN101" s="12" t="n">
        <f aca="false">[1]509排序!M173</f>
        <v>0</v>
      </c>
      <c r="HO101" s="12" t="n">
        <f aca="false">[1]509排序!C118</f>
        <v>0</v>
      </c>
      <c r="HP101" s="12" t="n">
        <f aca="false">[1]509排序!D118</f>
        <v>0</v>
      </c>
      <c r="HQ101" s="12" t="n">
        <f aca="false">[1]509排序!E118</f>
        <v>0</v>
      </c>
      <c r="HR101" s="12" t="n">
        <f aca="false">[1]509排序!F118</f>
        <v>0</v>
      </c>
      <c r="HS101" s="12" t="n">
        <f aca="false">[1]509排序!G118</f>
        <v>0</v>
      </c>
      <c r="HT101" s="12" t="n">
        <f aca="false">[1]509排序!H118</f>
        <v>0</v>
      </c>
      <c r="HU101" s="12" t="n">
        <f aca="false">[1]509排序!I118</f>
        <v>0</v>
      </c>
      <c r="HV101" s="12" t="n">
        <f aca="false">[1]509排序!J118</f>
        <v>0</v>
      </c>
      <c r="HW101" s="12" t="n">
        <f aca="false">[1]509排序!K118</f>
        <v>0</v>
      </c>
      <c r="HX101" s="12" t="n">
        <f aca="false">[1]509排序!L118</f>
        <v>0</v>
      </c>
      <c r="HY101" s="12" t="n">
        <f aca="false">[1]509排序!M118</f>
        <v>0</v>
      </c>
      <c r="HZ101" s="118"/>
      <c r="IA101" s="82" t="n">
        <v>43960</v>
      </c>
      <c r="IB101" s="12" t="n">
        <f aca="false">[1]509排序!C154</f>
        <v>0</v>
      </c>
      <c r="IC101" s="12" t="n">
        <f aca="false">[1]509排序!D154</f>
        <v>0</v>
      </c>
      <c r="ID101" s="12" t="n">
        <f aca="false">[1]509排序!E154</f>
        <v>0</v>
      </c>
      <c r="IE101" s="12" t="n">
        <f aca="false">[1]509排序!F154</f>
        <v>0</v>
      </c>
      <c r="IF101" s="12" t="n">
        <f aca="false">[1]509排序!G154</f>
        <v>0</v>
      </c>
      <c r="IG101" s="12" t="n">
        <f aca="false">[1]509排序!H154</f>
        <v>0</v>
      </c>
      <c r="IH101" s="12" t="n">
        <f aca="false">[1]509排序!I154</f>
        <v>0</v>
      </c>
      <c r="II101" s="12" t="n">
        <f aca="false">[1]509排序!J154</f>
        <v>0</v>
      </c>
      <c r="IJ101" s="12" t="n">
        <f aca="false">[1]509排序!K154</f>
        <v>0</v>
      </c>
      <c r="IK101" s="12" t="n">
        <f aca="false">[1]509排序!L154</f>
        <v>0</v>
      </c>
      <c r="IL101" s="12" t="n">
        <f aca="false">[1]509排序!M154</f>
        <v>0</v>
      </c>
      <c r="IM101" s="13" t="n">
        <f aca="false">[1]509排序!C43</f>
        <v>0</v>
      </c>
      <c r="IN101" s="13" t="n">
        <f aca="false">[1]509排序!D43</f>
        <v>0</v>
      </c>
      <c r="IO101" s="13" t="n">
        <f aca="false">[1]509排序!E43</f>
        <v>0</v>
      </c>
      <c r="IP101" s="13" t="n">
        <f aca="false">[1]509排序!F43</f>
        <v>0</v>
      </c>
      <c r="IQ101" s="13" t="n">
        <f aca="false">[1]509排序!G43</f>
        <v>0</v>
      </c>
      <c r="IR101" s="13" t="n">
        <f aca="false">[1]509排序!H43</f>
        <v>0</v>
      </c>
      <c r="IS101" s="13" t="n">
        <f aca="false">[1]509排序!I43</f>
        <v>0</v>
      </c>
      <c r="IT101" s="13" t="n">
        <f aca="false">[1]509排序!J43</f>
        <v>0</v>
      </c>
      <c r="IU101" s="13" t="n">
        <f aca="false">[1]509排序!K43</f>
        <v>0</v>
      </c>
      <c r="IV101" s="13" t="n">
        <f aca="false">[1]509排序!L43</f>
        <v>0</v>
      </c>
      <c r="IW101" s="13" t="n">
        <f aca="false">[1]509排序!M43</f>
        <v>0</v>
      </c>
      <c r="IX101" s="13" t="n">
        <f aca="false">[1]509排序!C168</f>
        <v>0</v>
      </c>
      <c r="IY101" s="13" t="n">
        <f aca="false">[1]509排序!D168</f>
        <v>0</v>
      </c>
      <c r="IZ101" s="13" t="n">
        <f aca="false">[1]509排序!E168</f>
        <v>0</v>
      </c>
      <c r="JA101" s="13" t="n">
        <f aca="false">[1]509排序!F168</f>
        <v>0</v>
      </c>
      <c r="JB101" s="13" t="n">
        <f aca="false">[1]509排序!G168</f>
        <v>0</v>
      </c>
      <c r="JC101" s="13" t="n">
        <f aca="false">[1]509排序!H168</f>
        <v>0</v>
      </c>
      <c r="JD101" s="13" t="n">
        <f aca="false">[1]509排序!I168</f>
        <v>0</v>
      </c>
      <c r="JE101" s="13" t="n">
        <f aca="false">[1]509排序!J168</f>
        <v>0</v>
      </c>
      <c r="JF101" s="13" t="n">
        <f aca="false">[1]509排序!K168</f>
        <v>0</v>
      </c>
      <c r="JG101" s="13" t="n">
        <f aca="false">[1]509排序!L168</f>
        <v>0</v>
      </c>
      <c r="JH101" s="13" t="n">
        <f aca="false">[1]509排序!M168</f>
        <v>0</v>
      </c>
      <c r="JI101" s="13" t="n">
        <f aca="false">[1]509排序!C93</f>
        <v>0</v>
      </c>
      <c r="JJ101" s="13" t="n">
        <f aca="false">[1]509排序!D93</f>
        <v>0</v>
      </c>
      <c r="JK101" s="13" t="n">
        <f aca="false">[1]509排序!E93</f>
        <v>0</v>
      </c>
      <c r="JL101" s="13" t="n">
        <f aca="false">[1]509排序!F93</f>
        <v>0</v>
      </c>
      <c r="JM101" s="13" t="n">
        <f aca="false">[1]509排序!G93</f>
        <v>0</v>
      </c>
      <c r="JN101" s="13" t="n">
        <f aca="false">[1]509排序!H93</f>
        <v>0</v>
      </c>
      <c r="JO101" s="13" t="n">
        <f aca="false">[1]509排序!I93</f>
        <v>0</v>
      </c>
      <c r="JP101" s="13" t="n">
        <f aca="false">[1]509排序!J93</f>
        <v>0</v>
      </c>
      <c r="JQ101" s="13" t="n">
        <f aca="false">[1]509排序!K93</f>
        <v>0</v>
      </c>
      <c r="JR101" s="13" t="n">
        <f aca="false">[1]509排序!L93</f>
        <v>0</v>
      </c>
      <c r="JS101" s="13" t="n">
        <f aca="false">[1]509排序!M93</f>
        <v>0</v>
      </c>
      <c r="JT101" s="13" t="n">
        <f aca="false">[1]509排序!C92</f>
        <v>0</v>
      </c>
      <c r="JU101" s="13" t="n">
        <f aca="false">[1]509排序!D92</f>
        <v>0</v>
      </c>
      <c r="JV101" s="13" t="n">
        <f aca="false">[1]509排序!E92</f>
        <v>0</v>
      </c>
      <c r="JW101" s="13" t="n">
        <f aca="false">[1]509排序!F92</f>
        <v>0</v>
      </c>
      <c r="JX101" s="13" t="n">
        <f aca="false">[1]509排序!G92</f>
        <v>0</v>
      </c>
      <c r="JY101" s="13" t="n">
        <f aca="false">[1]509排序!H92</f>
        <v>0</v>
      </c>
      <c r="JZ101" s="13" t="n">
        <f aca="false">[1]509排序!I92</f>
        <v>0</v>
      </c>
      <c r="KA101" s="13" t="n">
        <f aca="false">[1]509排序!J92</f>
        <v>0</v>
      </c>
      <c r="KB101" s="13" t="n">
        <f aca="false">[1]509排序!K92</f>
        <v>0</v>
      </c>
      <c r="KC101" s="13" t="n">
        <f aca="false">[1]509排序!L92</f>
        <v>0</v>
      </c>
      <c r="KD101" s="13" t="n">
        <f aca="false">[1]509排序!M92</f>
        <v>0</v>
      </c>
      <c r="KE101" s="13" t="n">
        <f aca="false">[1]509排序!C152</f>
        <v>0</v>
      </c>
      <c r="KF101" s="13" t="n">
        <f aca="false">[1]509排序!D152</f>
        <v>0</v>
      </c>
      <c r="KG101" s="13" t="n">
        <f aca="false">[1]509排序!E152</f>
        <v>0</v>
      </c>
      <c r="KH101" s="13" t="n">
        <f aca="false">[1]509排序!F152</f>
        <v>0</v>
      </c>
      <c r="KI101" s="13" t="n">
        <f aca="false">[1]509排序!G152</f>
        <v>0</v>
      </c>
      <c r="KJ101" s="13" t="n">
        <f aca="false">[1]509排序!H152</f>
        <v>0</v>
      </c>
      <c r="KK101" s="13" t="n">
        <f aca="false">[1]509排序!I152</f>
        <v>0</v>
      </c>
      <c r="KL101" s="13" t="n">
        <f aca="false">[1]509排序!J152</f>
        <v>0</v>
      </c>
      <c r="KM101" s="13" t="n">
        <f aca="false">[1]509排序!K152</f>
        <v>0</v>
      </c>
      <c r="KN101" s="13" t="n">
        <f aca="false">[1]509排序!L152</f>
        <v>0</v>
      </c>
      <c r="KO101" s="13" t="n">
        <f aca="false">[1]509排序!M152</f>
        <v>0</v>
      </c>
      <c r="KP101" s="13" t="n">
        <f aca="false">[1]509排序!C153</f>
        <v>0</v>
      </c>
      <c r="KQ101" s="13" t="n">
        <f aca="false">[1]509排序!D153</f>
        <v>0</v>
      </c>
      <c r="KR101" s="13" t="n">
        <f aca="false">[1]509排序!E153</f>
        <v>0</v>
      </c>
      <c r="KS101" s="13" t="n">
        <f aca="false">[1]509排序!F153</f>
        <v>0</v>
      </c>
      <c r="KT101" s="13" t="n">
        <f aca="false">[1]509排序!G153</f>
        <v>0</v>
      </c>
      <c r="KU101" s="13" t="n">
        <f aca="false">[1]509排序!H153</f>
        <v>0</v>
      </c>
      <c r="KV101" s="13" t="n">
        <f aca="false">[1]509排序!I153</f>
        <v>0</v>
      </c>
      <c r="KW101" s="13" t="n">
        <f aca="false">[1]509排序!J153</f>
        <v>0</v>
      </c>
      <c r="KX101" s="13" t="n">
        <f aca="false">[1]509排序!K153</f>
        <v>0</v>
      </c>
      <c r="KY101" s="13" t="n">
        <f aca="false">[1]509排序!L153</f>
        <v>0</v>
      </c>
      <c r="KZ101" s="13" t="n">
        <f aca="false">[1]509排序!M153</f>
        <v>0</v>
      </c>
      <c r="LA101" s="13" t="n">
        <f aca="false">[1]509排序!C159</f>
        <v>0</v>
      </c>
      <c r="LB101" s="13" t="n">
        <f aca="false">[1]509排序!D159</f>
        <v>0</v>
      </c>
      <c r="LC101" s="13" t="n">
        <f aca="false">[1]509排序!E159</f>
        <v>0</v>
      </c>
      <c r="LD101" s="13" t="n">
        <f aca="false">[1]509排序!F159</f>
        <v>0</v>
      </c>
      <c r="LE101" s="13" t="n">
        <f aca="false">[1]509排序!G159</f>
        <v>0</v>
      </c>
      <c r="LF101" s="13" t="n">
        <f aca="false">[1]509排序!H159</f>
        <v>0</v>
      </c>
      <c r="LG101" s="13" t="n">
        <f aca="false">[1]509排序!I159</f>
        <v>0</v>
      </c>
      <c r="LH101" s="13" t="n">
        <f aca="false">[1]509排序!J159</f>
        <v>0</v>
      </c>
      <c r="LI101" s="13" t="n">
        <f aca="false">[1]509排序!K159</f>
        <v>0</v>
      </c>
      <c r="LJ101" s="13" t="n">
        <f aca="false">[1]509排序!L159</f>
        <v>0</v>
      </c>
      <c r="LK101" s="13" t="n">
        <f aca="false">[1]509排序!M159</f>
        <v>0</v>
      </c>
      <c r="LL101" s="125" t="n">
        <f aca="false">[1]509排序!C147</f>
        <v>0</v>
      </c>
      <c r="LM101" s="125" t="n">
        <f aca="false">[1]509排序!D147</f>
        <v>0</v>
      </c>
      <c r="LN101" s="125" t="n">
        <f aca="false">[1]509排序!E147</f>
        <v>0</v>
      </c>
      <c r="LO101" s="125" t="n">
        <f aca="false">[1]509排序!F147</f>
        <v>0</v>
      </c>
      <c r="LP101" s="125" t="n">
        <f aca="false">[1]509排序!G147</f>
        <v>0</v>
      </c>
      <c r="LQ101" s="125" t="n">
        <f aca="false">[1]509排序!H147</f>
        <v>0</v>
      </c>
      <c r="LR101" s="125" t="n">
        <f aca="false">[1]509排序!I147</f>
        <v>0</v>
      </c>
      <c r="LS101" s="125" t="n">
        <f aca="false">[1]509排序!J147</f>
        <v>0</v>
      </c>
      <c r="LT101" s="125" t="n">
        <f aca="false">[1]509排序!K147</f>
        <v>0</v>
      </c>
      <c r="LU101" s="125" t="n">
        <f aca="false">[1]509排序!L147</f>
        <v>0</v>
      </c>
      <c r="LV101" s="125" t="n">
        <f aca="false">[1]509排序!M147</f>
        <v>0</v>
      </c>
      <c r="LW101" s="13" t="n">
        <f aca="false">[1]509排序!C129</f>
        <v>0</v>
      </c>
      <c r="LX101" s="13" t="n">
        <f aca="false">[1]509排序!D129</f>
        <v>0</v>
      </c>
      <c r="LY101" s="13" t="n">
        <f aca="false">[1]509排序!E129</f>
        <v>0</v>
      </c>
      <c r="LZ101" s="13" t="n">
        <f aca="false">[1]509排序!F129</f>
        <v>0</v>
      </c>
      <c r="MA101" s="13" t="n">
        <f aca="false">[1]509排序!G129</f>
        <v>0</v>
      </c>
      <c r="MB101" s="13" t="n">
        <f aca="false">[1]509排序!H129</f>
        <v>0</v>
      </c>
      <c r="MC101" s="13" t="n">
        <f aca="false">[1]509排序!I129</f>
        <v>0</v>
      </c>
      <c r="MD101" s="13" t="n">
        <f aca="false">[1]509排序!J129</f>
        <v>0</v>
      </c>
      <c r="ME101" s="13" t="n">
        <f aca="false">[1]509排序!K129</f>
        <v>0</v>
      </c>
      <c r="MF101" s="13" t="n">
        <f aca="false">[1]509排序!L129</f>
        <v>0</v>
      </c>
      <c r="MG101" s="13" t="n">
        <f aca="false">[1]509排序!M129</f>
        <v>0</v>
      </c>
      <c r="MH101" s="13" t="n">
        <f aca="false">[1]509排序!C135</f>
        <v>0</v>
      </c>
      <c r="MI101" s="13" t="n">
        <f aca="false">[1]509排序!D135</f>
        <v>0</v>
      </c>
      <c r="MJ101" s="13" t="n">
        <f aca="false">[1]509排序!E135</f>
        <v>0</v>
      </c>
      <c r="MK101" s="13" t="n">
        <f aca="false">[1]509排序!F135</f>
        <v>0</v>
      </c>
      <c r="ML101" s="13" t="n">
        <f aca="false">[1]509排序!G135</f>
        <v>0</v>
      </c>
      <c r="MM101" s="13" t="n">
        <f aca="false">[1]509排序!H135</f>
        <v>0</v>
      </c>
      <c r="MN101" s="13" t="n">
        <f aca="false">[1]509排序!I135</f>
        <v>0</v>
      </c>
      <c r="MO101" s="13" t="n">
        <f aca="false">[1]509排序!J135</f>
        <v>0</v>
      </c>
      <c r="MP101" s="13" t="n">
        <f aca="false">[1]509排序!K135</f>
        <v>0</v>
      </c>
      <c r="MQ101" s="13" t="n">
        <f aca="false">[1]509排序!L135</f>
        <v>0</v>
      </c>
      <c r="MR101" s="13" t="n">
        <f aca="false">[1]509排序!M135</f>
        <v>0</v>
      </c>
      <c r="MS101" s="13" t="n">
        <f aca="false">[1]509排序!C190</f>
        <v>0</v>
      </c>
      <c r="MT101" s="13" t="n">
        <f aca="false">[1]509排序!D190</f>
        <v>0</v>
      </c>
      <c r="MU101" s="13" t="n">
        <f aca="false">[1]509排序!E190</f>
        <v>0</v>
      </c>
      <c r="MV101" s="13" t="n">
        <f aca="false">[1]509排序!F190</f>
        <v>0</v>
      </c>
      <c r="MW101" s="13" t="n">
        <f aca="false">[1]509排序!G190</f>
        <v>0</v>
      </c>
      <c r="MX101" s="13" t="n">
        <f aca="false">[1]509排序!H190</f>
        <v>0</v>
      </c>
      <c r="MY101" s="13" t="n">
        <f aca="false">[1]509排序!I190</f>
        <v>0</v>
      </c>
      <c r="MZ101" s="13" t="n">
        <f aca="false">[1]509排序!J190</f>
        <v>0</v>
      </c>
      <c r="NA101" s="13" t="n">
        <f aca="false">[1]509排序!K190</f>
        <v>0</v>
      </c>
      <c r="NB101" s="13" t="n">
        <f aca="false">[1]509排序!L190</f>
        <v>0</v>
      </c>
      <c r="NC101" s="13" t="n">
        <f aca="false">[1]509排序!M190</f>
        <v>0</v>
      </c>
      <c r="ND101" s="13" t="n">
        <f aca="false">[1]509排序!C108</f>
        <v>0</v>
      </c>
      <c r="NE101" s="13" t="n">
        <f aca="false">[1]509排序!D108</f>
        <v>0</v>
      </c>
      <c r="NF101" s="13" t="n">
        <f aca="false">[1]509排序!E108</f>
        <v>0</v>
      </c>
      <c r="NG101" s="13" t="n">
        <f aca="false">[1]509排序!F108</f>
        <v>0</v>
      </c>
      <c r="NH101" s="13" t="n">
        <f aca="false">[1]509排序!G108</f>
        <v>0</v>
      </c>
      <c r="NI101" s="13" t="n">
        <f aca="false">[1]509排序!H108</f>
        <v>0</v>
      </c>
      <c r="NJ101" s="13" t="n">
        <f aca="false">[1]509排序!I108</f>
        <v>0</v>
      </c>
      <c r="NK101" s="13" t="n">
        <f aca="false">[1]509排序!J108</f>
        <v>0</v>
      </c>
      <c r="NL101" s="13" t="n">
        <f aca="false">[1]509排序!K108</f>
        <v>0</v>
      </c>
      <c r="NM101" s="13" t="n">
        <f aca="false">[1]509排序!L108</f>
        <v>0</v>
      </c>
      <c r="NN101" s="13" t="n">
        <f aca="false">[1]509排序!M108</f>
        <v>0</v>
      </c>
      <c r="NO101" s="13" t="n">
        <f aca="false">[1]509排序!C35</f>
        <v>0</v>
      </c>
      <c r="NP101" s="13" t="n">
        <f aca="false">[1]509排序!D35</f>
        <v>0</v>
      </c>
      <c r="NQ101" s="13" t="n">
        <f aca="false">[1]509排序!E35</f>
        <v>0</v>
      </c>
      <c r="NR101" s="13" t="n">
        <f aca="false">[1]509排序!F35</f>
        <v>0</v>
      </c>
      <c r="NS101" s="13" t="n">
        <f aca="false">[1]509排序!G35</f>
        <v>0</v>
      </c>
      <c r="NT101" s="13" t="n">
        <f aca="false">[1]509排序!H35</f>
        <v>0</v>
      </c>
      <c r="NU101" s="13" t="n">
        <f aca="false">[1]509排序!I35</f>
        <v>0</v>
      </c>
      <c r="NV101" s="13" t="n">
        <f aca="false">[1]509排序!J35</f>
        <v>0</v>
      </c>
      <c r="NW101" s="13" t="n">
        <f aca="false">[1]509排序!K35</f>
        <v>0</v>
      </c>
      <c r="NX101" s="13" t="n">
        <f aca="false">[1]509排序!L35</f>
        <v>0</v>
      </c>
      <c r="NY101" s="13" t="n">
        <f aca="false">[1]509排序!M35</f>
        <v>0</v>
      </c>
      <c r="NZ101" s="13" t="n">
        <f aca="false">[1]509排序!C206</f>
        <v>0</v>
      </c>
      <c r="OA101" s="13" t="n">
        <f aca="false">[1]509排序!D206</f>
        <v>0</v>
      </c>
      <c r="OB101" s="13" t="n">
        <f aca="false">[1]509排序!E206</f>
        <v>0</v>
      </c>
      <c r="OC101" s="13" t="n">
        <f aca="false">[1]509排序!F206</f>
        <v>0</v>
      </c>
      <c r="OD101" s="13" t="n">
        <f aca="false">[1]509排序!G206</f>
        <v>0</v>
      </c>
      <c r="OE101" s="13" t="n">
        <f aca="false">[1]509排序!H206</f>
        <v>0</v>
      </c>
      <c r="OF101" s="13" t="n">
        <f aca="false">[1]509排序!I206</f>
        <v>0</v>
      </c>
      <c r="OG101" s="13" t="n">
        <f aca="false">[1]509排序!J206</f>
        <v>0</v>
      </c>
      <c r="OH101" s="13" t="n">
        <f aca="false">[1]509排序!K206</f>
        <v>0</v>
      </c>
      <c r="OI101" s="13" t="n">
        <f aca="false">[1]509排序!L206</f>
        <v>0</v>
      </c>
      <c r="OJ101" s="13" t="n">
        <f aca="false">[1]509排序!M206</f>
        <v>0</v>
      </c>
      <c r="OK101" s="13" t="n">
        <f aca="false">[1]509排序!C30</f>
        <v>0</v>
      </c>
      <c r="OL101" s="13" t="n">
        <f aca="false">[1]509排序!D30</f>
        <v>0</v>
      </c>
      <c r="OM101" s="13" t="n">
        <f aca="false">[1]509排序!E30</f>
        <v>0</v>
      </c>
      <c r="ON101" s="13" t="n">
        <f aca="false">[1]509排序!F30</f>
        <v>0</v>
      </c>
      <c r="OO101" s="13" t="n">
        <f aca="false">[1]509排序!G30</f>
        <v>0</v>
      </c>
      <c r="OP101" s="13" t="n">
        <f aca="false">[1]509排序!H30</f>
        <v>0</v>
      </c>
      <c r="OQ101" s="13" t="n">
        <f aca="false">[1]509排序!I30</f>
        <v>0</v>
      </c>
      <c r="OR101" s="13" t="n">
        <f aca="false">[1]509排序!J30</f>
        <v>0</v>
      </c>
      <c r="OS101" s="13" t="n">
        <f aca="false">[1]509排序!K30</f>
        <v>0</v>
      </c>
      <c r="OT101" s="13" t="n">
        <f aca="false">[1]509排序!L30</f>
        <v>0</v>
      </c>
      <c r="OU101" s="13" t="n">
        <f aca="false">[1]509排序!M30</f>
        <v>0</v>
      </c>
      <c r="OV101" s="13" t="n">
        <f aca="false">[1]509排序!C95</f>
        <v>0</v>
      </c>
      <c r="OW101" s="13" t="n">
        <f aca="false">[1]509排序!D95</f>
        <v>0</v>
      </c>
      <c r="OX101" s="13" t="n">
        <f aca="false">[1]509排序!E95</f>
        <v>0</v>
      </c>
      <c r="OY101" s="13" t="n">
        <f aca="false">[1]509排序!F95</f>
        <v>0</v>
      </c>
      <c r="OZ101" s="13" t="n">
        <f aca="false">[1]509排序!G95</f>
        <v>0</v>
      </c>
      <c r="PA101" s="13" t="n">
        <f aca="false">[1]509排序!H95</f>
        <v>0</v>
      </c>
      <c r="PB101" s="13" t="n">
        <f aca="false">[1]509排序!I95</f>
        <v>0</v>
      </c>
      <c r="PC101" s="13" t="n">
        <f aca="false">[1]509排序!J95</f>
        <v>0</v>
      </c>
      <c r="PD101" s="13" t="n">
        <f aca="false">[1]509排序!K95</f>
        <v>0</v>
      </c>
      <c r="PE101" s="13" t="n">
        <f aca="false">[1]509排序!L95</f>
        <v>0</v>
      </c>
      <c r="PF101" s="13" t="n">
        <f aca="false">[1]509排序!M95</f>
        <v>0</v>
      </c>
      <c r="PG101" s="13" t="n">
        <f aca="false">[1]509排序!C195</f>
        <v>0</v>
      </c>
      <c r="PH101" s="13" t="n">
        <f aca="false">[1]509排序!D195</f>
        <v>0</v>
      </c>
      <c r="PI101" s="13" t="n">
        <f aca="false">[1]509排序!E195</f>
        <v>0</v>
      </c>
      <c r="PJ101" s="13" t="n">
        <f aca="false">[1]509排序!F195</f>
        <v>0</v>
      </c>
      <c r="PK101" s="13" t="n">
        <f aca="false">[1]509排序!G195</f>
        <v>0</v>
      </c>
      <c r="PL101" s="13" t="n">
        <f aca="false">[1]509排序!H195</f>
        <v>0</v>
      </c>
      <c r="PM101" s="13" t="n">
        <f aca="false">[1]509排序!I195</f>
        <v>0</v>
      </c>
      <c r="PN101" s="13" t="n">
        <f aca="false">[1]509排序!J195</f>
        <v>0</v>
      </c>
      <c r="PO101" s="13" t="n">
        <f aca="false">[1]509排序!K195</f>
        <v>0</v>
      </c>
      <c r="PP101" s="13" t="n">
        <f aca="false">[1]509排序!L195</f>
        <v>0</v>
      </c>
      <c r="PQ101" s="13" t="n">
        <f aca="false">[1]509排序!M195</f>
        <v>0</v>
      </c>
      <c r="PR101" s="2" t="n">
        <f aca="false">[1]509排序!C188</f>
        <v>0</v>
      </c>
      <c r="PS101" s="2" t="n">
        <f aca="false">[1]509排序!D188</f>
        <v>0</v>
      </c>
      <c r="PT101" s="2" t="n">
        <f aca="false">[1]509排序!E188</f>
        <v>0</v>
      </c>
      <c r="PU101" s="2" t="n">
        <f aca="false">[1]509排序!F188</f>
        <v>0</v>
      </c>
      <c r="PV101" s="2" t="n">
        <f aca="false">[1]509排序!G188</f>
        <v>0</v>
      </c>
      <c r="PW101" s="2" t="n">
        <f aca="false">[1]509排序!H188</f>
        <v>0</v>
      </c>
      <c r="PX101" s="2" t="n">
        <f aca="false">[1]509排序!I188</f>
        <v>0</v>
      </c>
      <c r="PY101" s="2" t="n">
        <f aca="false">[1]509排序!J188</f>
        <v>0</v>
      </c>
      <c r="PZ101" s="2" t="n">
        <f aca="false">[1]509排序!K188</f>
        <v>0</v>
      </c>
      <c r="QA101" s="2" t="n">
        <f aca="false">[1]509排序!L188</f>
        <v>0</v>
      </c>
      <c r="QB101" s="2" t="n">
        <f aca="false">[1]509排序!M188</f>
        <v>0</v>
      </c>
      <c r="QC101" s="2" t="n">
        <f aca="false">[1]509排序!C103</f>
        <v>0</v>
      </c>
      <c r="QD101" s="2" t="n">
        <f aca="false">[1]509排序!D103</f>
        <v>0</v>
      </c>
      <c r="QE101" s="2" t="n">
        <f aca="false">[1]509排序!E103</f>
        <v>0</v>
      </c>
      <c r="QF101" s="2" t="n">
        <f aca="false">[1]509排序!F103</f>
        <v>0</v>
      </c>
      <c r="QG101" s="2" t="n">
        <f aca="false">[1]509排序!G103</f>
        <v>0</v>
      </c>
      <c r="QH101" s="2" t="n">
        <f aca="false">[1]509排序!H103</f>
        <v>0</v>
      </c>
      <c r="QI101" s="2" t="n">
        <f aca="false">[1]509排序!I103</f>
        <v>0</v>
      </c>
      <c r="QJ101" s="2" t="n">
        <f aca="false">[1]509排序!J103</f>
        <v>0</v>
      </c>
      <c r="QK101" s="2" t="n">
        <f aca="false">[1]509排序!K103</f>
        <v>0</v>
      </c>
      <c r="QL101" s="2" t="n">
        <f aca="false">[1]509排序!L103</f>
        <v>0</v>
      </c>
      <c r="QM101" s="2" t="n">
        <f aca="false">[1]509排序!M103</f>
        <v>0</v>
      </c>
      <c r="QN101" s="2" t="n">
        <f aca="false">[1]509排序!C110</f>
        <v>0</v>
      </c>
      <c r="QO101" s="2" t="n">
        <f aca="false">[1]509排序!D110</f>
        <v>0</v>
      </c>
      <c r="QP101" s="2" t="n">
        <f aca="false">[1]509排序!E110</f>
        <v>0</v>
      </c>
      <c r="QQ101" s="2" t="n">
        <f aca="false">[1]509排序!F110</f>
        <v>0</v>
      </c>
      <c r="QR101" s="2" t="n">
        <f aca="false">[1]509排序!G110</f>
        <v>0</v>
      </c>
      <c r="QS101" s="2" t="n">
        <f aca="false">[1]509排序!H110</f>
        <v>0</v>
      </c>
      <c r="QT101" s="2" t="n">
        <f aca="false">[1]509排序!I110</f>
        <v>0</v>
      </c>
      <c r="QU101" s="2" t="n">
        <f aca="false">[1]509排序!J110</f>
        <v>0</v>
      </c>
      <c r="QV101" s="2" t="n">
        <f aca="false">[1]509排序!K110</f>
        <v>0</v>
      </c>
      <c r="QW101" s="2" t="n">
        <f aca="false">[1]509排序!L110</f>
        <v>0</v>
      </c>
      <c r="QX101" s="2" t="n">
        <f aca="false">[1]509排序!M110</f>
        <v>0</v>
      </c>
      <c r="QY101" s="2" t="n">
        <f aca="false">[1]509排序!C98</f>
        <v>0</v>
      </c>
      <c r="QZ101" s="2" t="n">
        <f aca="false">[1]509排序!D98</f>
        <v>0</v>
      </c>
      <c r="RA101" s="2" t="n">
        <f aca="false">[1]509排序!E98</f>
        <v>0</v>
      </c>
      <c r="RB101" s="2" t="n">
        <f aca="false">[1]509排序!F98</f>
        <v>0</v>
      </c>
      <c r="RC101" s="2" t="n">
        <f aca="false">[1]509排序!G98</f>
        <v>0</v>
      </c>
      <c r="RD101" s="2" t="n">
        <f aca="false">[1]509排序!H98</f>
        <v>0</v>
      </c>
      <c r="RE101" s="2" t="n">
        <f aca="false">[1]509排序!I98</f>
        <v>0</v>
      </c>
      <c r="RF101" s="2" t="n">
        <f aca="false">[1]509排序!J98</f>
        <v>0</v>
      </c>
      <c r="RG101" s="2" t="n">
        <f aca="false">[1]509排序!K98</f>
        <v>0</v>
      </c>
      <c r="RH101" s="2" t="n">
        <f aca="false">[1]509排序!L98</f>
        <v>0</v>
      </c>
      <c r="RI101" s="2" t="n">
        <f aca="false">[1]509排序!M98</f>
        <v>0</v>
      </c>
      <c r="RJ101" s="2" t="n">
        <f aca="false">[1]509排序!C148</f>
        <v>0</v>
      </c>
      <c r="RK101" s="2" t="n">
        <f aca="false">[1]509排序!D148</f>
        <v>0</v>
      </c>
      <c r="RL101" s="2" t="n">
        <f aca="false">[1]509排序!E148</f>
        <v>0</v>
      </c>
      <c r="RM101" s="2" t="n">
        <f aca="false">[1]509排序!F148</f>
        <v>0</v>
      </c>
      <c r="RN101" s="2" t="n">
        <f aca="false">[1]509排序!G148</f>
        <v>0</v>
      </c>
      <c r="RO101" s="2" t="n">
        <f aca="false">[1]509排序!H148</f>
        <v>0</v>
      </c>
      <c r="RP101" s="2" t="n">
        <f aca="false">[1]509排序!I148</f>
        <v>0</v>
      </c>
      <c r="RQ101" s="2" t="n">
        <f aca="false">[1]509排序!J148</f>
        <v>0</v>
      </c>
      <c r="RR101" s="2" t="n">
        <f aca="false">[1]509排序!K148</f>
        <v>0</v>
      </c>
      <c r="RS101" s="2" t="n">
        <f aca="false">[1]509排序!L148</f>
        <v>0</v>
      </c>
      <c r="RT101" s="2" t="n">
        <f aca="false">[1]509排序!M148</f>
        <v>0</v>
      </c>
      <c r="RU101" s="2" t="n">
        <f aca="false">[1]509排序!C208</f>
        <v>0</v>
      </c>
      <c r="RV101" s="2" t="n">
        <f aca="false">[1]509排序!D208</f>
        <v>0</v>
      </c>
      <c r="RW101" s="2" t="n">
        <f aca="false">[1]509排序!E208</f>
        <v>0</v>
      </c>
      <c r="RX101" s="2" t="n">
        <f aca="false">[1]509排序!F208</f>
        <v>0</v>
      </c>
      <c r="RY101" s="2" t="n">
        <f aca="false">[1]509排序!G208</f>
        <v>0</v>
      </c>
      <c r="RZ101" s="2" t="n">
        <f aca="false">[1]509排序!H208</f>
        <v>0</v>
      </c>
      <c r="SA101" s="2" t="n">
        <f aca="false">[1]509排序!I208</f>
        <v>0</v>
      </c>
      <c r="SB101" s="2" t="n">
        <f aca="false">[1]509排序!J208</f>
        <v>0</v>
      </c>
      <c r="SC101" s="2" t="n">
        <f aca="false">[1]509排序!K208</f>
        <v>0</v>
      </c>
      <c r="SD101" s="2" t="n">
        <f aca="false">[1]509排序!L208</f>
        <v>0</v>
      </c>
      <c r="SE101" s="2" t="n">
        <f aca="false">[1]509排序!M208</f>
        <v>0</v>
      </c>
      <c r="SF101" s="2" t="n">
        <f aca="false">[1]509排序!C146</f>
        <v>0</v>
      </c>
      <c r="SG101" s="2" t="n">
        <f aca="false">[1]509排序!D146</f>
        <v>0</v>
      </c>
      <c r="SH101" s="2" t="n">
        <f aca="false">[1]509排序!E146</f>
        <v>0</v>
      </c>
      <c r="SI101" s="2" t="n">
        <f aca="false">[1]509排序!F146</f>
        <v>0</v>
      </c>
      <c r="SJ101" s="2" t="n">
        <f aca="false">[1]509排序!G146</f>
        <v>0</v>
      </c>
      <c r="SK101" s="2" t="n">
        <f aca="false">[1]509排序!H146</f>
        <v>0</v>
      </c>
      <c r="SL101" s="2" t="n">
        <f aca="false">[1]509排序!I146</f>
        <v>0</v>
      </c>
      <c r="SM101" s="2" t="n">
        <f aca="false">[1]509排序!J146</f>
        <v>0</v>
      </c>
      <c r="SN101" s="2" t="n">
        <f aca="false">[1]509排序!K146</f>
        <v>0</v>
      </c>
      <c r="SO101" s="2" t="n">
        <f aca="false">[1]509排序!L146</f>
        <v>0</v>
      </c>
      <c r="SP101" s="2" t="n">
        <f aca="false">[1]509排序!M146</f>
        <v>0</v>
      </c>
      <c r="SQ101" s="2" t="n">
        <f aca="false">[1]509排序!C197</f>
        <v>0</v>
      </c>
      <c r="SR101" s="2" t="n">
        <f aca="false">[1]509排序!D197</f>
        <v>0</v>
      </c>
      <c r="SS101" s="2" t="n">
        <f aca="false">[1]509排序!E197</f>
        <v>0</v>
      </c>
      <c r="ST101" s="2" t="n">
        <f aca="false">[1]509排序!F197</f>
        <v>0</v>
      </c>
      <c r="SU101" s="2" t="n">
        <f aca="false">[1]509排序!G197</f>
        <v>0</v>
      </c>
      <c r="SV101" s="2" t="n">
        <f aca="false">[1]509排序!H197</f>
        <v>0</v>
      </c>
      <c r="SW101" s="2" t="n">
        <f aca="false">[1]509排序!I197</f>
        <v>0</v>
      </c>
      <c r="SX101" s="2" t="n">
        <f aca="false">[1]509排序!J197</f>
        <v>0</v>
      </c>
      <c r="SY101" s="2" t="n">
        <f aca="false">[1]509排序!K197</f>
        <v>0</v>
      </c>
      <c r="SZ101" s="2" t="n">
        <f aca="false">[1]509排序!L197</f>
        <v>0</v>
      </c>
      <c r="TA101" s="2" t="n">
        <f aca="false">[1]509排序!M197</f>
        <v>0</v>
      </c>
      <c r="TB101" s="2" t="n">
        <f aca="false">[1]509排序!C106</f>
        <v>0</v>
      </c>
      <c r="TC101" s="2" t="n">
        <f aca="false">[1]509排序!D106</f>
        <v>0</v>
      </c>
      <c r="TD101" s="2" t="n">
        <f aca="false">[1]509排序!E106</f>
        <v>0</v>
      </c>
      <c r="TE101" s="2" t="n">
        <f aca="false">[1]509排序!F106</f>
        <v>0</v>
      </c>
      <c r="TF101" s="2" t="n">
        <f aca="false">[1]509排序!G106</f>
        <v>0</v>
      </c>
      <c r="TG101" s="2" t="n">
        <f aca="false">[1]509排序!H106</f>
        <v>0</v>
      </c>
      <c r="TH101" s="2" t="n">
        <f aca="false">[1]509排序!I106</f>
        <v>0</v>
      </c>
      <c r="TI101" s="2" t="n">
        <f aca="false">[1]509排序!J106</f>
        <v>0</v>
      </c>
      <c r="TJ101" s="2" t="n">
        <f aca="false">[1]509排序!K106</f>
        <v>0</v>
      </c>
      <c r="TK101" s="2" t="n">
        <f aca="false">[1]509排序!L106</f>
        <v>0</v>
      </c>
      <c r="TL101" s="2" t="n">
        <f aca="false">[1]509排序!M106</f>
        <v>0</v>
      </c>
      <c r="TM101" s="2" t="n">
        <f aca="false">[1]509排序!C80</f>
        <v>0</v>
      </c>
      <c r="TN101" s="2" t="n">
        <f aca="false">[1]509排序!D80</f>
        <v>0</v>
      </c>
      <c r="TO101" s="2" t="n">
        <f aca="false">[1]509排序!E80</f>
        <v>0</v>
      </c>
      <c r="TP101" s="2" t="n">
        <f aca="false">[1]509排序!F80</f>
        <v>0</v>
      </c>
      <c r="TQ101" s="2" t="n">
        <f aca="false">[1]509排序!G80</f>
        <v>0</v>
      </c>
      <c r="TR101" s="2" t="n">
        <f aca="false">[1]509排序!H80</f>
        <v>0</v>
      </c>
      <c r="TS101" s="2" t="n">
        <f aca="false">[1]509排序!I80</f>
        <v>0</v>
      </c>
      <c r="TT101" s="2" t="n">
        <f aca="false">[1]509排序!J80</f>
        <v>0</v>
      </c>
      <c r="TU101" s="2" t="n">
        <f aca="false">[1]509排序!K80</f>
        <v>0</v>
      </c>
      <c r="TV101" s="2" t="n">
        <f aca="false">[1]509排序!L80</f>
        <v>0</v>
      </c>
      <c r="TW101" s="2" t="n">
        <f aca="false">[1]509排序!M80</f>
        <v>0</v>
      </c>
      <c r="TX101" s="2" t="n">
        <f aca="false">[1]509排序!C51</f>
        <v>0</v>
      </c>
      <c r="TY101" s="2" t="n">
        <f aca="false">[1]509排序!D51</f>
        <v>0</v>
      </c>
      <c r="TZ101" s="2" t="n">
        <f aca="false">[1]509排序!E51</f>
        <v>0</v>
      </c>
      <c r="UA101" s="2" t="n">
        <f aca="false">[1]509排序!F51</f>
        <v>0</v>
      </c>
      <c r="UB101" s="2" t="n">
        <f aca="false">[1]509排序!G51</f>
        <v>0</v>
      </c>
      <c r="UC101" s="2" t="n">
        <f aca="false">[1]509排序!H51</f>
        <v>0</v>
      </c>
      <c r="UD101" s="2" t="n">
        <f aca="false">[1]509排序!I51</f>
        <v>0</v>
      </c>
      <c r="UE101" s="2" t="n">
        <f aca="false">[1]509排序!J51</f>
        <v>0</v>
      </c>
      <c r="UF101" s="2" t="n">
        <f aca="false">[1]509排序!K51</f>
        <v>0</v>
      </c>
      <c r="UG101" s="2" t="n">
        <f aca="false">[1]509排序!L51</f>
        <v>0</v>
      </c>
      <c r="UH101" s="2" t="n">
        <f aca="false">[1]509排序!M51</f>
        <v>0</v>
      </c>
      <c r="UT101" s="2" t="n">
        <f aca="false">[1]509排序!C17</f>
        <v>0</v>
      </c>
      <c r="UU101" s="2" t="n">
        <f aca="false">[1]509排序!D17</f>
        <v>0</v>
      </c>
      <c r="UV101" s="2" t="n">
        <f aca="false">[1]509排序!E17</f>
        <v>0</v>
      </c>
      <c r="UW101" s="2" t="n">
        <f aca="false">[1]509排序!F17</f>
        <v>0</v>
      </c>
      <c r="UX101" s="2" t="n">
        <f aca="false">[1]509排序!G17</f>
        <v>0</v>
      </c>
      <c r="UY101" s="2" t="n">
        <f aca="false">[1]509排序!H17</f>
        <v>0</v>
      </c>
      <c r="UZ101" s="2" t="n">
        <f aca="false">[1]509排序!I17</f>
        <v>0</v>
      </c>
      <c r="VA101" s="2" t="n">
        <f aca="false">[1]509排序!J17</f>
        <v>0</v>
      </c>
      <c r="VB101" s="2" t="n">
        <f aca="false">[1]509排序!K17</f>
        <v>0</v>
      </c>
      <c r="VC101" s="2" t="n">
        <f aca="false">[1]509排序!L17</f>
        <v>0</v>
      </c>
      <c r="VD101" s="2" t="n">
        <f aca="false">[1]509排序!M17</f>
        <v>0</v>
      </c>
      <c r="VE101" s="2" t="n">
        <f aca="false">[1]509排序!C2</f>
        <v>0</v>
      </c>
      <c r="VF101" s="2" t="n">
        <f aca="false">[1]509排序!D2</f>
        <v>0</v>
      </c>
      <c r="VG101" s="2" t="n">
        <f aca="false">[1]509排序!E2</f>
        <v>0</v>
      </c>
      <c r="VH101" s="2" t="n">
        <f aca="false">[1]509排序!F2</f>
        <v>0</v>
      </c>
      <c r="VI101" s="2" t="n">
        <f aca="false">[1]509排序!G2</f>
        <v>0</v>
      </c>
      <c r="VJ101" s="2" t="n">
        <f aca="false">[1]509排序!H2</f>
        <v>0</v>
      </c>
      <c r="VK101" s="2" t="n">
        <f aca="false">[1]509排序!I2</f>
        <v>0</v>
      </c>
      <c r="VL101" s="2" t="n">
        <f aca="false">[1]509排序!J2</f>
        <v>0</v>
      </c>
      <c r="VM101" s="2" t="n">
        <f aca="false">[1]509排序!K2</f>
        <v>0</v>
      </c>
      <c r="VN101" s="2" t="n">
        <f aca="false">[1]509排序!L2</f>
        <v>0</v>
      </c>
      <c r="VO101" s="2" t="n">
        <f aca="false">[1]509排序!M2</f>
        <v>0</v>
      </c>
      <c r="VP101" s="2" t="n">
        <f aca="false">[1]509排序!C181</f>
        <v>0</v>
      </c>
      <c r="VQ101" s="2" t="n">
        <f aca="false">[1]509排序!D181</f>
        <v>0</v>
      </c>
      <c r="VR101" s="2" t="n">
        <f aca="false">[1]509排序!E181</f>
        <v>0</v>
      </c>
      <c r="VS101" s="2" t="n">
        <f aca="false">[1]509排序!F181</f>
        <v>0</v>
      </c>
      <c r="VT101" s="2" t="n">
        <f aca="false">[1]509排序!G181</f>
        <v>0</v>
      </c>
      <c r="VU101" s="2" t="n">
        <f aca="false">[1]509排序!H181</f>
        <v>0</v>
      </c>
      <c r="VV101" s="2" t="n">
        <f aca="false">[1]509排序!I181</f>
        <v>0</v>
      </c>
      <c r="VW101" s="2" t="n">
        <f aca="false">[1]509排序!J181</f>
        <v>0</v>
      </c>
      <c r="VX101" s="2" t="n">
        <f aca="false">[1]509排序!K181</f>
        <v>0</v>
      </c>
      <c r="VY101" s="2" t="n">
        <f aca="false">[1]509排序!L181</f>
        <v>0</v>
      </c>
      <c r="VZ101" s="2" t="n">
        <f aca="false">[1]509排序!M181</f>
        <v>0</v>
      </c>
      <c r="WA101" s="2" t="n">
        <f aca="false">[1]509排序!C119</f>
        <v>0</v>
      </c>
      <c r="WB101" s="2" t="n">
        <f aca="false">[1]509排序!D119</f>
        <v>0</v>
      </c>
      <c r="WC101" s="2" t="n">
        <f aca="false">[1]509排序!E119</f>
        <v>0</v>
      </c>
      <c r="WD101" s="2" t="n">
        <f aca="false">[1]509排序!F119</f>
        <v>0</v>
      </c>
      <c r="WE101" s="2" t="n">
        <f aca="false">[1]509排序!G119</f>
        <v>0</v>
      </c>
      <c r="WF101" s="2" t="n">
        <f aca="false">[1]509排序!H119</f>
        <v>0</v>
      </c>
      <c r="WG101" s="2" t="n">
        <f aca="false">[1]509排序!I119</f>
        <v>0</v>
      </c>
      <c r="WH101" s="2" t="n">
        <f aca="false">[1]509排序!J119</f>
        <v>0</v>
      </c>
      <c r="WI101" s="2" t="n">
        <f aca="false">[1]509排序!K119</f>
        <v>0</v>
      </c>
      <c r="WJ101" s="2" t="n">
        <f aca="false">[1]509排序!L119</f>
        <v>0</v>
      </c>
      <c r="WK101" s="2" t="n">
        <f aca="false">[1]509排序!M119</f>
        <v>0</v>
      </c>
      <c r="WL101" s="2" t="n">
        <f aca="false">[1]509排序!C137</f>
        <v>0</v>
      </c>
      <c r="WM101" s="2" t="n">
        <f aca="false">[1]509排序!D137</f>
        <v>0</v>
      </c>
      <c r="WN101" s="2" t="n">
        <f aca="false">[1]509排序!E137</f>
        <v>0</v>
      </c>
      <c r="WO101" s="2" t="n">
        <f aca="false">[1]509排序!F137</f>
        <v>0</v>
      </c>
      <c r="WP101" s="2" t="n">
        <f aca="false">[1]509排序!G137</f>
        <v>0</v>
      </c>
      <c r="WQ101" s="2" t="n">
        <f aca="false">[1]509排序!H137</f>
        <v>0</v>
      </c>
      <c r="WR101" s="2" t="n">
        <f aca="false">[1]509排序!I137</f>
        <v>0</v>
      </c>
      <c r="WS101" s="2" t="n">
        <f aca="false">[1]509排序!J137</f>
        <v>0</v>
      </c>
      <c r="WT101" s="2" t="n">
        <f aca="false">[1]509排序!K137</f>
        <v>0</v>
      </c>
      <c r="WU101" s="2" t="n">
        <f aca="false">[1]509排序!L137</f>
        <v>0</v>
      </c>
      <c r="WV101" s="2" t="n">
        <f aca="false">[1]509排序!M137</f>
        <v>0</v>
      </c>
      <c r="WW101" s="2" t="n">
        <f aca="false">[1]509排序!C24</f>
        <v>0</v>
      </c>
      <c r="WX101" s="2" t="n">
        <f aca="false">[1]509排序!D24</f>
        <v>0</v>
      </c>
      <c r="WY101" s="2" t="n">
        <f aca="false">[1]509排序!E24</f>
        <v>0</v>
      </c>
      <c r="WZ101" s="2" t="n">
        <f aca="false">[1]509排序!F24</f>
        <v>0</v>
      </c>
      <c r="XA101" s="2" t="n">
        <f aca="false">[1]509排序!G24</f>
        <v>0</v>
      </c>
      <c r="XB101" s="2" t="n">
        <f aca="false">[1]509排序!H24</f>
        <v>0</v>
      </c>
      <c r="XC101" s="2" t="n">
        <f aca="false">[1]509排序!I24</f>
        <v>0</v>
      </c>
      <c r="XD101" s="2" t="n">
        <f aca="false">[1]509排序!J24</f>
        <v>0</v>
      </c>
      <c r="XE101" s="2" t="n">
        <f aca="false">[1]509排序!K24</f>
        <v>0</v>
      </c>
      <c r="XF101" s="2" t="n">
        <f aca="false">[1]509排序!L24</f>
        <v>0</v>
      </c>
      <c r="XG101" s="2" t="n">
        <f aca="false">[1]509排序!M24</f>
        <v>0</v>
      </c>
      <c r="XH101" s="2" t="n">
        <f aca="false">[1]509排序!C104</f>
        <v>0</v>
      </c>
      <c r="XI101" s="2" t="n">
        <f aca="false">[1]509排序!D104</f>
        <v>0</v>
      </c>
      <c r="XJ101" s="2" t="n">
        <f aca="false">[1]509排序!E104</f>
        <v>0</v>
      </c>
      <c r="XK101" s="2" t="n">
        <f aca="false">[1]509排序!F104</f>
        <v>0</v>
      </c>
      <c r="XL101" s="2" t="n">
        <f aca="false">[1]509排序!G104</f>
        <v>0</v>
      </c>
      <c r="XM101" s="2" t="n">
        <f aca="false">[1]509排序!H104</f>
        <v>0</v>
      </c>
      <c r="XN101" s="2" t="n">
        <f aca="false">[1]509排序!I104</f>
        <v>0</v>
      </c>
      <c r="XO101" s="2" t="n">
        <f aca="false">[1]509排序!J104</f>
        <v>0</v>
      </c>
      <c r="XP101" s="2" t="n">
        <f aca="false">[1]509排序!K104</f>
        <v>0</v>
      </c>
      <c r="XQ101" s="2" t="n">
        <f aca="false">[1]509排序!L104</f>
        <v>0</v>
      </c>
      <c r="XR101" s="2" t="n">
        <f aca="false">[1]509排序!M104</f>
        <v>0</v>
      </c>
      <c r="XS101" s="2" t="n">
        <f aca="false">[1]509排序!C203</f>
        <v>0</v>
      </c>
      <c r="XT101" s="2" t="n">
        <f aca="false">[1]509排序!D203</f>
        <v>0</v>
      </c>
      <c r="XU101" s="2" t="n">
        <f aca="false">[1]509排序!E203</f>
        <v>0</v>
      </c>
      <c r="XV101" s="2" t="n">
        <f aca="false">[1]509排序!F203</f>
        <v>0</v>
      </c>
      <c r="XW101" s="2" t="n">
        <f aca="false">[1]509排序!G203</f>
        <v>0</v>
      </c>
      <c r="XX101" s="2" t="n">
        <f aca="false">[1]509排序!H203</f>
        <v>0</v>
      </c>
      <c r="XY101" s="2" t="n">
        <f aca="false">[1]509排序!I203</f>
        <v>0</v>
      </c>
      <c r="XZ101" s="2" t="n">
        <f aca="false">[1]509排序!J203</f>
        <v>0</v>
      </c>
      <c r="YA101" s="2" t="n">
        <f aca="false">[1]509排序!K203</f>
        <v>0</v>
      </c>
      <c r="YB101" s="2" t="n">
        <f aca="false">[1]509排序!L203</f>
        <v>0</v>
      </c>
      <c r="YC101" s="2" t="n">
        <f aca="false">[1]509排序!M203</f>
        <v>0</v>
      </c>
      <c r="YZ101" s="2" t="n">
        <f aca="false">[1]509排序!C107</f>
        <v>0</v>
      </c>
      <c r="ZA101" s="2" t="n">
        <f aca="false">[1]509排序!D107</f>
        <v>0</v>
      </c>
      <c r="ZB101" s="2" t="n">
        <f aca="false">[1]509排序!E107</f>
        <v>0</v>
      </c>
      <c r="ZC101" s="2" t="n">
        <f aca="false">[1]509排序!F107</f>
        <v>0</v>
      </c>
      <c r="ZD101" s="2" t="n">
        <f aca="false">[1]509排序!G107</f>
        <v>0</v>
      </c>
      <c r="ZE101" s="2" t="n">
        <f aca="false">[1]509排序!H107</f>
        <v>0</v>
      </c>
      <c r="ZF101" s="2" t="n">
        <f aca="false">[1]509排序!I107</f>
        <v>0</v>
      </c>
      <c r="ZG101" s="2" t="n">
        <f aca="false">[1]509排序!J107</f>
        <v>0</v>
      </c>
      <c r="ZH101" s="2" t="n">
        <f aca="false">[1]509排序!K107</f>
        <v>0</v>
      </c>
      <c r="ZI101" s="2" t="n">
        <f aca="false">[1]509排序!L107</f>
        <v>0</v>
      </c>
      <c r="ZJ101" s="2" t="n">
        <f aca="false">[1]509排序!M107</f>
        <v>0</v>
      </c>
      <c r="ZK101" s="2" t="n">
        <f aca="false">[1]509排序!C200</f>
        <v>0</v>
      </c>
      <c r="ZL101" s="2" t="n">
        <f aca="false">[1]509排序!D200</f>
        <v>0</v>
      </c>
      <c r="ZM101" s="2" t="n">
        <f aca="false">[1]509排序!E200</f>
        <v>0</v>
      </c>
      <c r="ZN101" s="2" t="n">
        <f aca="false">[1]509排序!F200</f>
        <v>0</v>
      </c>
      <c r="ZO101" s="2" t="n">
        <f aca="false">[1]509排序!G200</f>
        <v>0</v>
      </c>
      <c r="ZP101" s="2" t="n">
        <f aca="false">[1]509排序!H200</f>
        <v>0</v>
      </c>
      <c r="ZQ101" s="2" t="n">
        <f aca="false">[1]509排序!I200</f>
        <v>0</v>
      </c>
      <c r="ZR101" s="2" t="n">
        <f aca="false">[1]509排序!J200</f>
        <v>0</v>
      </c>
      <c r="ZS101" s="2" t="n">
        <f aca="false">[1]509排序!K200</f>
        <v>0</v>
      </c>
      <c r="ZT101" s="2" t="n">
        <f aca="false">[1]509排序!L200</f>
        <v>0</v>
      </c>
      <c r="ZU101" s="2" t="n">
        <f aca="false">[1]509排序!M200</f>
        <v>0</v>
      </c>
      <c r="ZV101" s="2" t="n">
        <f aca="false">[1]509排序!C19</f>
        <v>0</v>
      </c>
      <c r="ZW101" s="2" t="n">
        <f aca="false">[1]509排序!D19</f>
        <v>0</v>
      </c>
      <c r="ZX101" s="2" t="n">
        <f aca="false">[1]509排序!E19</f>
        <v>0</v>
      </c>
      <c r="ZY101" s="2" t="n">
        <f aca="false">[1]509排序!F19</f>
        <v>0</v>
      </c>
      <c r="ZZ101" s="2" t="n">
        <f aca="false">[1]509排序!G19</f>
        <v>0</v>
      </c>
      <c r="AAA101" s="2" t="n">
        <f aca="false">[1]509排序!H19</f>
        <v>0</v>
      </c>
      <c r="AAB101" s="2" t="n">
        <f aca="false">[1]509排序!I19</f>
        <v>0</v>
      </c>
      <c r="AAC101" s="2" t="n">
        <f aca="false">[1]509排序!J19</f>
        <v>0</v>
      </c>
      <c r="AAD101" s="2" t="n">
        <f aca="false">[1]509排序!K19</f>
        <v>0</v>
      </c>
      <c r="AAE101" s="2" t="n">
        <f aca="false">[1]509排序!L19</f>
        <v>0</v>
      </c>
      <c r="AAF101" s="2" t="n">
        <f aca="false">[1]509排序!M19</f>
        <v>0</v>
      </c>
      <c r="AAG101" s="2" t="n">
        <f aca="false">[1]509排序!C76</f>
        <v>0</v>
      </c>
      <c r="AAH101" s="2" t="n">
        <f aca="false">[1]509排序!D76</f>
        <v>0</v>
      </c>
      <c r="AAI101" s="2" t="n">
        <f aca="false">[1]509排序!E76</f>
        <v>0</v>
      </c>
      <c r="AAJ101" s="2" t="n">
        <f aca="false">[1]509排序!F76</f>
        <v>0</v>
      </c>
      <c r="AAK101" s="2" t="n">
        <f aca="false">[1]509排序!G76</f>
        <v>0</v>
      </c>
      <c r="AAL101" s="2" t="n">
        <f aca="false">[1]509排序!H76</f>
        <v>0</v>
      </c>
      <c r="AAM101" s="2" t="n">
        <f aca="false">[1]509排序!I76</f>
        <v>0</v>
      </c>
      <c r="AAN101" s="2" t="n">
        <f aca="false">[1]509排序!J76</f>
        <v>0</v>
      </c>
      <c r="AAO101" s="2" t="n">
        <f aca="false">[1]509排序!K76</f>
        <v>0</v>
      </c>
      <c r="AAP101" s="2" t="n">
        <f aca="false">[1]509排序!L76</f>
        <v>0</v>
      </c>
      <c r="AAQ101" s="2" t="n">
        <f aca="false">[1]509排序!M76</f>
        <v>0</v>
      </c>
      <c r="AAR101" s="2" t="n">
        <f aca="false">[1]509排序!C14</f>
        <v>0</v>
      </c>
      <c r="AAS101" s="2" t="n">
        <f aca="false">[1]509排序!D14</f>
        <v>0</v>
      </c>
      <c r="AAT101" s="2" t="n">
        <f aca="false">[1]509排序!E14</f>
        <v>0</v>
      </c>
      <c r="AAU101" s="2" t="n">
        <f aca="false">[1]509排序!F14</f>
        <v>0</v>
      </c>
      <c r="AAV101" s="2" t="n">
        <f aca="false">[1]509排序!G14</f>
        <v>0</v>
      </c>
      <c r="AAW101" s="2" t="n">
        <f aca="false">[1]509排序!H14</f>
        <v>0</v>
      </c>
      <c r="AAX101" s="2" t="n">
        <f aca="false">[1]509排序!I14</f>
        <v>0</v>
      </c>
      <c r="AAY101" s="2" t="n">
        <f aca="false">[1]509排序!J14</f>
        <v>0</v>
      </c>
      <c r="AAZ101" s="2" t="n">
        <f aca="false">[1]509排序!K14</f>
        <v>0</v>
      </c>
      <c r="ABA101" s="2" t="n">
        <f aca="false">[1]509排序!L14</f>
        <v>0</v>
      </c>
      <c r="ABB101" s="2" t="n">
        <f aca="false">[1]509排序!M14</f>
        <v>0</v>
      </c>
      <c r="ABC101" s="2" t="n">
        <f aca="false">[1]509排序!C10</f>
        <v>0</v>
      </c>
      <c r="ABD101" s="2" t="n">
        <f aca="false">[1]509排序!D10</f>
        <v>0</v>
      </c>
      <c r="ABE101" s="2" t="n">
        <f aca="false">[1]509排序!E10</f>
        <v>0</v>
      </c>
      <c r="ABF101" s="2" t="n">
        <f aca="false">[1]509排序!F10</f>
        <v>0</v>
      </c>
      <c r="ABG101" s="2" t="n">
        <f aca="false">[1]509排序!G10</f>
        <v>0</v>
      </c>
      <c r="ABH101" s="2" t="n">
        <f aca="false">[1]509排序!H10</f>
        <v>0</v>
      </c>
      <c r="ABI101" s="2" t="n">
        <f aca="false">[1]509排序!I10</f>
        <v>0</v>
      </c>
      <c r="ABJ101" s="2" t="n">
        <f aca="false">[1]509排序!J10</f>
        <v>0</v>
      </c>
      <c r="ABK101" s="2" t="n">
        <f aca="false">[1]509排序!K10</f>
        <v>0</v>
      </c>
      <c r="ABL101" s="2" t="n">
        <f aca="false">[1]509排序!L10</f>
        <v>0</v>
      </c>
      <c r="ABM101" s="2" t="n">
        <f aca="false">[1]509排序!M10</f>
        <v>0</v>
      </c>
      <c r="ABN101" s="2" t="n">
        <f aca="false">[1]509排序!C127</f>
        <v>0</v>
      </c>
      <c r="ABO101" s="2" t="n">
        <f aca="false">[1]509排序!D127</f>
        <v>0</v>
      </c>
      <c r="ABP101" s="2" t="n">
        <f aca="false">[1]509排序!E127</f>
        <v>0</v>
      </c>
      <c r="ABQ101" s="2" t="n">
        <f aca="false">[1]509排序!F127</f>
        <v>0</v>
      </c>
      <c r="ABR101" s="2" t="n">
        <f aca="false">[1]509排序!G127</f>
        <v>0</v>
      </c>
      <c r="ABS101" s="2" t="n">
        <f aca="false">[1]509排序!H127</f>
        <v>0</v>
      </c>
      <c r="ABT101" s="2" t="n">
        <f aca="false">[1]509排序!I127</f>
        <v>0</v>
      </c>
      <c r="ABU101" s="2" t="n">
        <f aca="false">[1]509排序!J127</f>
        <v>0</v>
      </c>
      <c r="ABV101" s="2" t="n">
        <f aca="false">[1]509排序!K127</f>
        <v>0</v>
      </c>
      <c r="ABW101" s="2" t="n">
        <f aca="false">[1]509排序!L127</f>
        <v>0</v>
      </c>
      <c r="ABX101" s="2" t="n">
        <f aca="false">[1]509排序!M127</f>
        <v>0</v>
      </c>
      <c r="ABY101" s="2" t="n">
        <f aca="false">[1]509排序!C114</f>
        <v>0</v>
      </c>
      <c r="ABZ101" s="2" t="n">
        <f aca="false">[1]509排序!D114</f>
        <v>0</v>
      </c>
      <c r="ACA101" s="2" t="n">
        <f aca="false">[1]509排序!E114</f>
        <v>0</v>
      </c>
      <c r="ACB101" s="2" t="n">
        <f aca="false">[1]509排序!F114</f>
        <v>0</v>
      </c>
      <c r="ACC101" s="2" t="n">
        <f aca="false">[1]509排序!G114</f>
        <v>0</v>
      </c>
      <c r="ACD101" s="2" t="n">
        <f aca="false">[1]509排序!H114</f>
        <v>0</v>
      </c>
      <c r="ACE101" s="2" t="n">
        <f aca="false">[1]509排序!I114</f>
        <v>0</v>
      </c>
      <c r="ACF101" s="2" t="n">
        <f aca="false">[1]509排序!J114</f>
        <v>0</v>
      </c>
      <c r="ACG101" s="2" t="n">
        <f aca="false">[1]509排序!K114</f>
        <v>0</v>
      </c>
      <c r="ACH101" s="2" t="n">
        <f aca="false">[1]509排序!L114</f>
        <v>0</v>
      </c>
      <c r="ACI101" s="2" t="n">
        <f aca="false">[1]509排序!M114</f>
        <v>0</v>
      </c>
      <c r="ACJ101" s="2" t="n">
        <f aca="false">[1]509排序!C64</f>
        <v>0</v>
      </c>
      <c r="ACK101" s="2" t="n">
        <f aca="false">[1]509排序!D64</f>
        <v>0</v>
      </c>
      <c r="ACL101" s="2" t="n">
        <f aca="false">[1]509排序!E64</f>
        <v>0</v>
      </c>
      <c r="ACM101" s="2" t="n">
        <f aca="false">[1]509排序!F64</f>
        <v>0</v>
      </c>
      <c r="ACN101" s="2" t="n">
        <f aca="false">[1]509排序!G64</f>
        <v>0</v>
      </c>
      <c r="ACO101" s="2" t="n">
        <f aca="false">[1]509排序!H64</f>
        <v>0</v>
      </c>
      <c r="ACP101" s="2" t="n">
        <f aca="false">[1]509排序!I64</f>
        <v>0</v>
      </c>
      <c r="ACQ101" s="2" t="n">
        <f aca="false">[1]509排序!J64</f>
        <v>0</v>
      </c>
      <c r="ACR101" s="2" t="n">
        <f aca="false">[1]509排序!K64</f>
        <v>0</v>
      </c>
      <c r="ACS101" s="2" t="n">
        <f aca="false">[1]509排序!L64</f>
        <v>0</v>
      </c>
      <c r="ACT101" s="2" t="n">
        <f aca="false">[1]509排序!M64</f>
        <v>0</v>
      </c>
      <c r="ACU101" s="2" t="n">
        <f aca="false">[1]509排序!C109</f>
        <v>0</v>
      </c>
      <c r="ACV101" s="2" t="n">
        <f aca="false">[1]509排序!D109</f>
        <v>0</v>
      </c>
      <c r="ACW101" s="2" t="n">
        <f aca="false">[1]509排序!E109</f>
        <v>0</v>
      </c>
      <c r="ACX101" s="2" t="n">
        <f aca="false">[1]509排序!F109</f>
        <v>0</v>
      </c>
      <c r="ACY101" s="2" t="n">
        <f aca="false">[1]509排序!G109</f>
        <v>0</v>
      </c>
      <c r="ACZ101" s="2" t="n">
        <f aca="false">[1]509排序!H109</f>
        <v>0</v>
      </c>
      <c r="ADA101" s="2" t="n">
        <f aca="false">[1]509排序!I109</f>
        <v>0</v>
      </c>
      <c r="ADB101" s="2" t="n">
        <f aca="false">[1]509排序!J109</f>
        <v>0</v>
      </c>
      <c r="ADC101" s="2" t="n">
        <f aca="false">[1]509排序!K109</f>
        <v>0</v>
      </c>
      <c r="ADD101" s="2" t="n">
        <f aca="false">[1]509排序!L109</f>
        <v>0</v>
      </c>
      <c r="ADE101" s="2" t="n">
        <f aca="false">[1]509排序!M109</f>
        <v>0</v>
      </c>
      <c r="ADF101" s="2" t="n">
        <f aca="false">[1]509排序!C52</f>
        <v>0</v>
      </c>
      <c r="ADG101" s="2" t="n">
        <f aca="false">[1]509排序!D52</f>
        <v>0</v>
      </c>
      <c r="ADH101" s="2" t="n">
        <f aca="false">[1]509排序!E52</f>
        <v>0</v>
      </c>
      <c r="ADI101" s="2" t="n">
        <f aca="false">[1]509排序!F52</f>
        <v>0</v>
      </c>
      <c r="ADJ101" s="2" t="n">
        <f aca="false">[1]509排序!G52</f>
        <v>0</v>
      </c>
      <c r="ADK101" s="2" t="n">
        <f aca="false">[1]509排序!H52</f>
        <v>0</v>
      </c>
      <c r="ADL101" s="2" t="n">
        <f aca="false">[1]509排序!I52</f>
        <v>0</v>
      </c>
      <c r="ADM101" s="2" t="n">
        <f aca="false">[1]509排序!J52</f>
        <v>0</v>
      </c>
      <c r="ADN101" s="2" t="n">
        <f aca="false">[1]509排序!K52</f>
        <v>0</v>
      </c>
      <c r="ADO101" s="2" t="n">
        <f aca="false">[1]509排序!L52</f>
        <v>0</v>
      </c>
      <c r="ADP101" s="2" t="n">
        <f aca="false">[1]509排序!M52</f>
        <v>0</v>
      </c>
      <c r="ADQ101" s="2" t="n">
        <f aca="false">[1]509排序!C175</f>
        <v>0</v>
      </c>
      <c r="ADR101" s="2" t="n">
        <f aca="false">[1]509排序!D175</f>
        <v>0</v>
      </c>
      <c r="ADS101" s="2" t="n">
        <f aca="false">[1]509排序!E175</f>
        <v>0</v>
      </c>
      <c r="ADT101" s="2" t="n">
        <f aca="false">[1]509排序!F175</f>
        <v>0</v>
      </c>
      <c r="ADU101" s="2" t="n">
        <f aca="false">[1]509排序!G175</f>
        <v>0</v>
      </c>
      <c r="ADV101" s="2" t="n">
        <f aca="false">[1]509排序!H175</f>
        <v>0</v>
      </c>
      <c r="ADW101" s="2" t="n">
        <f aca="false">[1]509排序!I175</f>
        <v>0</v>
      </c>
      <c r="ADX101" s="2" t="n">
        <f aca="false">[1]509排序!J175</f>
        <v>0</v>
      </c>
      <c r="ADY101" s="2" t="n">
        <f aca="false">[1]509排序!K175</f>
        <v>0</v>
      </c>
      <c r="ADZ101" s="2" t="n">
        <f aca="false">[1]509排序!L175</f>
        <v>0</v>
      </c>
      <c r="AEA101" s="2" t="n">
        <f aca="false">[1]509排序!M175</f>
        <v>0</v>
      </c>
      <c r="AEB101" s="2" t="n">
        <f aca="false">[1]509排序!C90</f>
        <v>0</v>
      </c>
      <c r="AEC101" s="2" t="n">
        <f aca="false">[1]509排序!D90</f>
        <v>0</v>
      </c>
      <c r="AED101" s="2" t="n">
        <f aca="false">[1]509排序!E90</f>
        <v>0</v>
      </c>
      <c r="AEE101" s="2" t="n">
        <f aca="false">[1]509排序!F90</f>
        <v>0</v>
      </c>
      <c r="AEF101" s="2" t="n">
        <f aca="false">[1]509排序!G90</f>
        <v>0</v>
      </c>
      <c r="AEG101" s="2" t="n">
        <f aca="false">[1]509排序!H90</f>
        <v>0</v>
      </c>
      <c r="AEH101" s="2" t="n">
        <f aca="false">[1]509排序!I90</f>
        <v>0</v>
      </c>
      <c r="AEI101" s="2" t="n">
        <f aca="false">[1]509排序!J90</f>
        <v>0</v>
      </c>
      <c r="AEJ101" s="2" t="n">
        <f aca="false">[1]509排序!K90</f>
        <v>0</v>
      </c>
      <c r="AEK101" s="2" t="n">
        <f aca="false">[1]509排序!L90</f>
        <v>0</v>
      </c>
      <c r="AEL101" s="2" t="n">
        <f aca="false">[1]509排序!M90</f>
        <v>0</v>
      </c>
      <c r="AEM101" s="2" t="n">
        <f aca="false">[1]509排序!C176</f>
        <v>0</v>
      </c>
      <c r="AEN101" s="2" t="n">
        <f aca="false">[1]509排序!D176</f>
        <v>0</v>
      </c>
      <c r="AEO101" s="2" t="n">
        <f aca="false">[1]509排序!E176</f>
        <v>0</v>
      </c>
      <c r="AEP101" s="2" t="n">
        <f aca="false">[1]509排序!F176</f>
        <v>0</v>
      </c>
      <c r="AEQ101" s="2" t="n">
        <f aca="false">[1]509排序!G176</f>
        <v>0</v>
      </c>
      <c r="AER101" s="2" t="n">
        <f aca="false">[1]509排序!H176</f>
        <v>0</v>
      </c>
      <c r="AES101" s="2" t="n">
        <f aca="false">[1]509排序!I176</f>
        <v>0</v>
      </c>
      <c r="AET101" s="2" t="n">
        <f aca="false">[1]509排序!J176</f>
        <v>0</v>
      </c>
      <c r="AEU101" s="2" t="n">
        <f aca="false">[1]509排序!K176</f>
        <v>0</v>
      </c>
      <c r="AEV101" s="2" t="n">
        <f aca="false">[1]509排序!L176</f>
        <v>0</v>
      </c>
      <c r="AEW101" s="2" t="n">
        <f aca="false">[1]509排序!M176</f>
        <v>0</v>
      </c>
      <c r="AEX101" s="2" t="n">
        <f aca="false">[1]509排序!C48</f>
        <v>0</v>
      </c>
      <c r="AEY101" s="2" t="n">
        <f aca="false">[1]509排序!D48</f>
        <v>0</v>
      </c>
      <c r="AEZ101" s="2" t="n">
        <f aca="false">[1]509排序!E48</f>
        <v>0</v>
      </c>
      <c r="AFA101" s="2" t="n">
        <f aca="false">[1]509排序!F48</f>
        <v>0</v>
      </c>
      <c r="AFB101" s="2" t="n">
        <f aca="false">[1]509排序!G48</f>
        <v>0</v>
      </c>
      <c r="AFC101" s="2" t="n">
        <f aca="false">[1]509排序!H48</f>
        <v>0</v>
      </c>
      <c r="AFD101" s="2" t="n">
        <f aca="false">[1]509排序!I48</f>
        <v>0</v>
      </c>
      <c r="AFE101" s="2" t="n">
        <f aca="false">[1]509排序!J48</f>
        <v>0</v>
      </c>
      <c r="AFF101" s="2" t="n">
        <f aca="false">[1]509排序!K48</f>
        <v>0</v>
      </c>
      <c r="AFG101" s="2" t="n">
        <f aca="false">[1]509排序!L48</f>
        <v>0</v>
      </c>
      <c r="AFH101" s="2" t="n">
        <f aca="false">[1]509排序!M48</f>
        <v>0</v>
      </c>
      <c r="AFI101" s="2" t="n">
        <f aca="false">[1]509排序!C26</f>
        <v>0</v>
      </c>
      <c r="AFJ101" s="2" t="n">
        <f aca="false">[1]509排序!D26</f>
        <v>0</v>
      </c>
      <c r="AFK101" s="2" t="n">
        <f aca="false">[1]509排序!E26</f>
        <v>0</v>
      </c>
      <c r="AFL101" s="2" t="n">
        <f aca="false">[1]509排序!F26</f>
        <v>0</v>
      </c>
      <c r="AFM101" s="2" t="n">
        <f aca="false">[1]509排序!G26</f>
        <v>0</v>
      </c>
      <c r="AFN101" s="2" t="n">
        <f aca="false">[1]509排序!H26</f>
        <v>0</v>
      </c>
      <c r="AFO101" s="2" t="n">
        <f aca="false">[1]509排序!I26</f>
        <v>0</v>
      </c>
      <c r="AFP101" s="2" t="n">
        <f aca="false">[1]509排序!J26</f>
        <v>0</v>
      </c>
      <c r="AFQ101" s="2" t="n">
        <f aca="false">[1]509排序!K26</f>
        <v>0</v>
      </c>
      <c r="AFR101" s="2" t="n">
        <f aca="false">[1]509排序!L26</f>
        <v>0</v>
      </c>
      <c r="AFS101" s="2" t="n">
        <f aca="false">[1]509排序!M26</f>
        <v>0</v>
      </c>
      <c r="AFT101" s="2" t="n">
        <f aca="false">[1]509排序!C130</f>
        <v>0</v>
      </c>
      <c r="AFU101" s="2" t="n">
        <f aca="false">[1]509排序!D130</f>
        <v>0</v>
      </c>
      <c r="AFV101" s="2" t="n">
        <f aca="false">[1]509排序!E130</f>
        <v>0</v>
      </c>
      <c r="AFW101" s="2" t="n">
        <f aca="false">[1]509排序!F130</f>
        <v>0</v>
      </c>
      <c r="AFX101" s="2" t="n">
        <f aca="false">[1]509排序!G130</f>
        <v>0</v>
      </c>
      <c r="AFY101" s="2" t="n">
        <f aca="false">[1]509排序!H130</f>
        <v>0</v>
      </c>
      <c r="AFZ101" s="2" t="n">
        <f aca="false">[1]509排序!I130</f>
        <v>0</v>
      </c>
      <c r="AGA101" s="2" t="n">
        <f aca="false">[1]509排序!J130</f>
        <v>0</v>
      </c>
      <c r="AGB101" s="2" t="n">
        <f aca="false">[1]509排序!K130</f>
        <v>0</v>
      </c>
      <c r="AGC101" s="2" t="n">
        <f aca="false">[1]509排序!L130</f>
        <v>0</v>
      </c>
      <c r="AGD101" s="2" t="n">
        <f aca="false">[1]509排序!M130</f>
        <v>0</v>
      </c>
      <c r="AGE101" s="2" t="n">
        <f aca="false">[1]509排序!C170</f>
        <v>0</v>
      </c>
      <c r="AGF101" s="2" t="n">
        <f aca="false">[1]509排序!D170</f>
        <v>0</v>
      </c>
      <c r="AGG101" s="2" t="n">
        <f aca="false">[1]509排序!E170</f>
        <v>0</v>
      </c>
      <c r="AGH101" s="2" t="n">
        <f aca="false">[1]509排序!F170</f>
        <v>0</v>
      </c>
      <c r="AGI101" s="2" t="n">
        <f aca="false">[1]509排序!G170</f>
        <v>0</v>
      </c>
      <c r="AGJ101" s="2" t="n">
        <f aca="false">[1]509排序!H170</f>
        <v>0</v>
      </c>
      <c r="AGK101" s="2" t="n">
        <f aca="false">[1]509排序!I170</f>
        <v>0</v>
      </c>
      <c r="AGL101" s="2" t="n">
        <f aca="false">[1]509排序!J170</f>
        <v>0</v>
      </c>
      <c r="AGM101" s="2" t="n">
        <f aca="false">[1]509排序!K170</f>
        <v>0</v>
      </c>
      <c r="AGN101" s="2" t="n">
        <f aca="false">[1]509排序!L170</f>
        <v>0</v>
      </c>
      <c r="AGO101" s="2" t="n">
        <f aca="false">[1]509排序!M170</f>
        <v>0</v>
      </c>
      <c r="AGP101" s="2" t="n">
        <f aca="false">[1]509排序!C158</f>
        <v>0</v>
      </c>
      <c r="AGQ101" s="2" t="n">
        <f aca="false">[1]509排序!D158</f>
        <v>0</v>
      </c>
      <c r="AGR101" s="2" t="n">
        <f aca="false">[1]509排序!E158</f>
        <v>0</v>
      </c>
      <c r="AGS101" s="2" t="n">
        <f aca="false">[1]509排序!F158</f>
        <v>0</v>
      </c>
      <c r="AGT101" s="2" t="n">
        <f aca="false">[1]509排序!G158</f>
        <v>0</v>
      </c>
      <c r="AGU101" s="2" t="n">
        <f aca="false">[1]509排序!H158</f>
        <v>0</v>
      </c>
      <c r="AGV101" s="2" t="n">
        <f aca="false">[1]509排序!I158</f>
        <v>0</v>
      </c>
      <c r="AGW101" s="2" t="n">
        <f aca="false">[1]509排序!J158</f>
        <v>0</v>
      </c>
      <c r="AGX101" s="2" t="n">
        <f aca="false">[1]509排序!K158</f>
        <v>0</v>
      </c>
      <c r="AGY101" s="2" t="n">
        <f aca="false">[1]509排序!L158</f>
        <v>0</v>
      </c>
      <c r="AGZ101" s="2" t="n">
        <f aca="false">[1]509排序!M158</f>
        <v>0</v>
      </c>
      <c r="AHA101" s="2" t="n">
        <f aca="false">[1]509排序!C31</f>
        <v>0</v>
      </c>
      <c r="AHB101" s="2" t="n">
        <f aca="false">[1]509排序!D31</f>
        <v>0</v>
      </c>
      <c r="AHC101" s="2" t="n">
        <f aca="false">[1]509排序!E31</f>
        <v>0</v>
      </c>
      <c r="AHD101" s="2" t="n">
        <f aca="false">[1]509排序!F31</f>
        <v>0</v>
      </c>
      <c r="AHE101" s="2" t="n">
        <f aca="false">[1]509排序!G31</f>
        <v>0</v>
      </c>
      <c r="AHF101" s="2" t="n">
        <f aca="false">[1]509排序!H31</f>
        <v>0</v>
      </c>
      <c r="AHG101" s="2" t="n">
        <f aca="false">[1]509排序!I31</f>
        <v>0</v>
      </c>
      <c r="AHH101" s="2" t="n">
        <f aca="false">[1]509排序!J31</f>
        <v>0</v>
      </c>
      <c r="AHI101" s="2" t="n">
        <f aca="false">[1]509排序!K31</f>
        <v>0</v>
      </c>
      <c r="AHJ101" s="2" t="n">
        <f aca="false">[1]509排序!L31</f>
        <v>0</v>
      </c>
      <c r="AHK101" s="2" t="n">
        <f aca="false">[1]509排序!M31</f>
        <v>0</v>
      </c>
      <c r="AHL101" s="2" t="n">
        <f aca="false">[1]509排序!C144</f>
        <v>0</v>
      </c>
      <c r="AHM101" s="2" t="n">
        <f aca="false">[1]509排序!D144</f>
        <v>0</v>
      </c>
      <c r="AHN101" s="2" t="n">
        <f aca="false">[1]509排序!E144</f>
        <v>0</v>
      </c>
      <c r="AHO101" s="2" t="n">
        <f aca="false">[1]509排序!F144</f>
        <v>0</v>
      </c>
      <c r="AHP101" s="2" t="n">
        <f aca="false">[1]509排序!G144</f>
        <v>0</v>
      </c>
      <c r="AHQ101" s="2" t="n">
        <f aca="false">[1]509排序!H144</f>
        <v>0</v>
      </c>
      <c r="AHR101" s="2" t="n">
        <f aca="false">[1]509排序!I144</f>
        <v>0</v>
      </c>
      <c r="AHS101" s="2" t="n">
        <f aca="false">[1]509排序!J144</f>
        <v>0</v>
      </c>
      <c r="AHT101" s="2" t="n">
        <f aca="false">[1]509排序!K144</f>
        <v>0</v>
      </c>
      <c r="AHU101" s="2" t="n">
        <f aca="false">[1]509排序!L144</f>
        <v>0</v>
      </c>
      <c r="AHV101" s="2" t="n">
        <f aca="false">[1]509排序!M144</f>
        <v>0</v>
      </c>
      <c r="AHW101" s="2" t="n">
        <f aca="false">[1]509排序!C3</f>
        <v>0</v>
      </c>
      <c r="AHX101" s="2" t="n">
        <f aca="false">[1]509排序!D3</f>
        <v>0</v>
      </c>
      <c r="AHY101" s="2" t="n">
        <f aca="false">[1]509排序!E3</f>
        <v>0</v>
      </c>
      <c r="AHZ101" s="2" t="n">
        <f aca="false">[1]509排序!F3</f>
        <v>0</v>
      </c>
      <c r="AIA101" s="2" t="n">
        <f aca="false">[1]509排序!G3</f>
        <v>0</v>
      </c>
      <c r="AIB101" s="2" t="n">
        <f aca="false">[1]509排序!H3</f>
        <v>0</v>
      </c>
      <c r="AIC101" s="2" t="n">
        <f aca="false">[1]509排序!I3</f>
        <v>0</v>
      </c>
      <c r="AID101" s="2" t="n">
        <f aca="false">[1]509排序!J3</f>
        <v>0</v>
      </c>
      <c r="AIE101" s="2" t="n">
        <f aca="false">[1]509排序!K3</f>
        <v>0</v>
      </c>
      <c r="AIF101" s="2" t="n">
        <f aca="false">[1]509排序!L3</f>
        <v>0</v>
      </c>
      <c r="AIG101" s="2" t="n">
        <f aca="false">[1]509排序!M3</f>
        <v>0</v>
      </c>
      <c r="AIH101" s="2" t="n">
        <f aca="false">[1]509排序!C37</f>
        <v>0</v>
      </c>
      <c r="AII101" s="2" t="n">
        <f aca="false">[1]509排序!D37</f>
        <v>0</v>
      </c>
      <c r="AIJ101" s="2" t="n">
        <f aca="false">[1]509排序!E37</f>
        <v>0</v>
      </c>
      <c r="AIK101" s="2" t="n">
        <f aca="false">[1]509排序!F37</f>
        <v>0</v>
      </c>
      <c r="AIL101" s="2" t="n">
        <f aca="false">[1]509排序!G37</f>
        <v>0</v>
      </c>
      <c r="AIM101" s="2" t="n">
        <f aca="false">[1]509排序!H37</f>
        <v>0</v>
      </c>
      <c r="AIN101" s="2" t="n">
        <f aca="false">[1]509排序!I37</f>
        <v>0</v>
      </c>
      <c r="AIO101" s="2" t="n">
        <f aca="false">[1]509排序!J37</f>
        <v>0</v>
      </c>
      <c r="AIP101" s="2" t="n">
        <f aca="false">[1]509排序!K37</f>
        <v>0</v>
      </c>
      <c r="AIQ101" s="2" t="n">
        <f aca="false">[1]509排序!L37</f>
        <v>0</v>
      </c>
      <c r="AIR101" s="2" t="n">
        <f aca="false">[1]509排序!M37</f>
        <v>0</v>
      </c>
      <c r="AIS101" s="2" t="n">
        <f aca="false">[1]509排序!C28</f>
        <v>0</v>
      </c>
      <c r="AIT101" s="2" t="n">
        <f aca="false">[1]509排序!D28</f>
        <v>0</v>
      </c>
      <c r="AIU101" s="2" t="n">
        <f aca="false">[1]509排序!E28</f>
        <v>0</v>
      </c>
      <c r="AIV101" s="2" t="n">
        <f aca="false">[1]509排序!F28</f>
        <v>0</v>
      </c>
      <c r="AIW101" s="2" t="n">
        <f aca="false">[1]509排序!G28</f>
        <v>0</v>
      </c>
      <c r="AIX101" s="2" t="n">
        <f aca="false">[1]509排序!H28</f>
        <v>0</v>
      </c>
      <c r="AIY101" s="2" t="n">
        <f aca="false">[1]509排序!I28</f>
        <v>0</v>
      </c>
      <c r="AIZ101" s="2" t="n">
        <f aca="false">[1]509排序!J28</f>
        <v>0</v>
      </c>
      <c r="AJA101" s="2" t="n">
        <f aca="false">[1]509排序!K28</f>
        <v>0</v>
      </c>
      <c r="AJB101" s="2" t="n">
        <f aca="false">[1]509排序!L28</f>
        <v>0</v>
      </c>
      <c r="AJC101" s="2" t="n">
        <f aca="false">[1]509排序!M28</f>
        <v>0</v>
      </c>
      <c r="AJD101" s="2" t="n">
        <f aca="false">[1]509排序!C155</f>
        <v>0</v>
      </c>
      <c r="AJE101" s="2" t="n">
        <f aca="false">[1]509排序!D155</f>
        <v>0</v>
      </c>
      <c r="AJF101" s="2" t="n">
        <f aca="false">[1]509排序!E155</f>
        <v>0</v>
      </c>
      <c r="AJG101" s="2" t="n">
        <f aca="false">[1]509排序!F155</f>
        <v>0</v>
      </c>
      <c r="AJH101" s="2" t="n">
        <f aca="false">[1]509排序!G155</f>
        <v>0</v>
      </c>
      <c r="AJI101" s="2" t="n">
        <f aca="false">[1]509排序!H155</f>
        <v>0</v>
      </c>
      <c r="AJJ101" s="2" t="n">
        <f aca="false">[1]509排序!I155</f>
        <v>0</v>
      </c>
      <c r="AJK101" s="2" t="n">
        <f aca="false">[1]509排序!J155</f>
        <v>0</v>
      </c>
      <c r="AJL101" s="2" t="n">
        <f aca="false">[1]509排序!K155</f>
        <v>0</v>
      </c>
      <c r="AJM101" s="2" t="n">
        <f aca="false">[1]509排序!L155</f>
        <v>0</v>
      </c>
      <c r="AJN101" s="2" t="n">
        <f aca="false">[1]509排序!M155</f>
        <v>0</v>
      </c>
      <c r="AJO101" s="2" t="n">
        <f aca="false">[1]509排序!C12</f>
        <v>0</v>
      </c>
      <c r="AJP101" s="2" t="n">
        <f aca="false">[1]509排序!D12</f>
        <v>0</v>
      </c>
      <c r="AJQ101" s="2" t="n">
        <f aca="false">[1]509排序!E12</f>
        <v>0</v>
      </c>
      <c r="AJR101" s="2" t="n">
        <f aca="false">[1]509排序!F12</f>
        <v>0</v>
      </c>
      <c r="AJS101" s="2" t="n">
        <f aca="false">[1]509排序!G12</f>
        <v>0</v>
      </c>
      <c r="AJT101" s="2" t="n">
        <f aca="false">[1]509排序!H12</f>
        <v>0</v>
      </c>
      <c r="AJU101" s="2" t="n">
        <f aca="false">[1]509排序!I12</f>
        <v>0</v>
      </c>
      <c r="AJV101" s="2" t="n">
        <f aca="false">[1]509排序!J12</f>
        <v>0</v>
      </c>
      <c r="AJW101" s="2" t="n">
        <f aca="false">[1]509排序!K12</f>
        <v>0</v>
      </c>
      <c r="AJX101" s="2" t="n">
        <f aca="false">[1]509排序!L12</f>
        <v>0</v>
      </c>
      <c r="AJY101" s="2" t="n">
        <f aca="false">[1]509排序!M12</f>
        <v>0</v>
      </c>
      <c r="AJZ101" s="2" t="n">
        <f aca="false">[1]509排序!C96</f>
        <v>0</v>
      </c>
      <c r="AKA101" s="2" t="n">
        <f aca="false">[1]509排序!D96</f>
        <v>0</v>
      </c>
      <c r="AKB101" s="2" t="n">
        <f aca="false">[1]509排序!E96</f>
        <v>0</v>
      </c>
      <c r="AKC101" s="2" t="n">
        <f aca="false">[1]509排序!F96</f>
        <v>0</v>
      </c>
      <c r="AKD101" s="2" t="n">
        <f aca="false">[1]509排序!G96</f>
        <v>0</v>
      </c>
      <c r="AKE101" s="2" t="n">
        <f aca="false">[1]509排序!H96</f>
        <v>0</v>
      </c>
      <c r="AKF101" s="2" t="n">
        <f aca="false">[1]509排序!I96</f>
        <v>0</v>
      </c>
      <c r="AKG101" s="2" t="n">
        <f aca="false">[1]509排序!J96</f>
        <v>0</v>
      </c>
      <c r="AKH101" s="2" t="n">
        <f aca="false">[1]509排序!K96</f>
        <v>0</v>
      </c>
      <c r="AKI101" s="2" t="n">
        <f aca="false">[1]509排序!L96</f>
        <v>0</v>
      </c>
      <c r="AKJ101" s="2" t="n">
        <f aca="false">[1]509排序!M96</f>
        <v>0</v>
      </c>
      <c r="AKK101" s="2" t="n">
        <f aca="false">[1]509排序!C59</f>
        <v>0</v>
      </c>
      <c r="AKL101" s="2" t="n">
        <f aca="false">[1]509排序!D59</f>
        <v>0</v>
      </c>
      <c r="AKM101" s="2" t="n">
        <f aca="false">[1]509排序!E59</f>
        <v>0</v>
      </c>
      <c r="AKN101" s="2" t="n">
        <f aca="false">[1]509排序!F59</f>
        <v>0</v>
      </c>
      <c r="AKO101" s="2" t="n">
        <f aca="false">[1]509排序!G59</f>
        <v>0</v>
      </c>
      <c r="AKP101" s="2" t="n">
        <f aca="false">[1]509排序!H59</f>
        <v>0</v>
      </c>
      <c r="AKQ101" s="2" t="n">
        <f aca="false">[1]509排序!I59</f>
        <v>0</v>
      </c>
      <c r="AKR101" s="2" t="n">
        <f aca="false">[1]509排序!J59</f>
        <v>0</v>
      </c>
      <c r="AKS101" s="2" t="n">
        <f aca="false">[1]509排序!K59</f>
        <v>0</v>
      </c>
      <c r="AKT101" s="2" t="n">
        <f aca="false">[1]509排序!L59</f>
        <v>0</v>
      </c>
      <c r="AKU101" s="2" t="n">
        <f aca="false">[1]509排序!M59</f>
        <v>0</v>
      </c>
      <c r="AKV101" s="2" t="n">
        <f aca="false">[1]509排序!C115</f>
        <v>0</v>
      </c>
      <c r="AKW101" s="2" t="n">
        <f aca="false">[1]509排序!D115</f>
        <v>0</v>
      </c>
      <c r="AKX101" s="2" t="n">
        <f aca="false">[1]509排序!E115</f>
        <v>0</v>
      </c>
      <c r="AKY101" s="2" t="n">
        <f aca="false">[1]509排序!F115</f>
        <v>0</v>
      </c>
      <c r="AKZ101" s="2" t="n">
        <f aca="false">[1]509排序!G115</f>
        <v>0</v>
      </c>
      <c r="ALA101" s="2" t="n">
        <f aca="false">[1]509排序!H115</f>
        <v>0</v>
      </c>
      <c r="ALB101" s="2" t="n">
        <f aca="false">[1]509排序!I115</f>
        <v>0</v>
      </c>
      <c r="ALC101" s="2" t="n">
        <f aca="false">[1]509排序!J115</f>
        <v>0</v>
      </c>
      <c r="ALD101" s="2" t="n">
        <f aca="false">[1]509排序!K115</f>
        <v>0</v>
      </c>
      <c r="ALE101" s="2" t="n">
        <f aca="false">[1]509排序!L115</f>
        <v>0</v>
      </c>
      <c r="ALF101" s="2" t="n">
        <f aca="false">[1]509排序!M115</f>
        <v>0</v>
      </c>
      <c r="ALG101" s="2" t="n">
        <f aca="false">[1]509排序!C126</f>
        <v>0</v>
      </c>
      <c r="ALH101" s="2" t="n">
        <f aca="false">[1]509排序!D126</f>
        <v>0</v>
      </c>
      <c r="ALI101" s="2" t="n">
        <f aca="false">[1]509排序!E126</f>
        <v>0</v>
      </c>
      <c r="ALJ101" s="2" t="n">
        <f aca="false">[1]509排序!F126</f>
        <v>0</v>
      </c>
      <c r="ALK101" s="2" t="n">
        <f aca="false">[1]509排序!G126</f>
        <v>0</v>
      </c>
      <c r="ALL101" s="2" t="n">
        <f aca="false">[1]509排序!H126</f>
        <v>0</v>
      </c>
      <c r="ALM101" s="2" t="n">
        <f aca="false">[1]509排序!I126</f>
        <v>0</v>
      </c>
      <c r="ALN101" s="2" t="n">
        <f aca="false">[1]509排序!J126</f>
        <v>0</v>
      </c>
      <c r="ALO101" s="2" t="n">
        <f aca="false">[1]509排序!K126</f>
        <v>0</v>
      </c>
      <c r="ALP101" s="2" t="n">
        <f aca="false">[1]509排序!L126</f>
        <v>0</v>
      </c>
      <c r="ALQ101" s="2" t="n">
        <f aca="false">[1]509排序!M126</f>
        <v>0</v>
      </c>
      <c r="ALR101" s="2" t="n">
        <f aca="false">[1]509排序!C70</f>
        <v>0</v>
      </c>
      <c r="ALS101" s="2" t="n">
        <f aca="false">[1]509排序!D70</f>
        <v>0</v>
      </c>
      <c r="ALT101" s="2" t="n">
        <f aca="false">[1]509排序!E70</f>
        <v>0</v>
      </c>
      <c r="ALU101" s="2" t="n">
        <f aca="false">[1]509排序!F70</f>
        <v>0</v>
      </c>
      <c r="ALV101" s="2" t="n">
        <f aca="false">[1]509排序!G70</f>
        <v>0</v>
      </c>
      <c r="ALW101" s="2" t="n">
        <f aca="false">[1]509排序!H70</f>
        <v>0</v>
      </c>
      <c r="ALX101" s="2" t="n">
        <f aca="false">[1]509排序!I70</f>
        <v>0</v>
      </c>
      <c r="ALY101" s="2" t="n">
        <f aca="false">[1]509排序!J70</f>
        <v>0</v>
      </c>
      <c r="ALZ101" s="2" t="n">
        <f aca="false">[1]509排序!K70</f>
        <v>0</v>
      </c>
      <c r="AMA101" s="2" t="n">
        <f aca="false">[1]509排序!L70</f>
        <v>0</v>
      </c>
      <c r="AMB101" s="2" t="n">
        <f aca="false">[1]509排序!M70</f>
        <v>0</v>
      </c>
      <c r="AMC101" s="2" t="n">
        <f aca="false">[1]509排序!C149</f>
        <v>0</v>
      </c>
      <c r="AMD101" s="2" t="n">
        <f aca="false">[1]509排序!D149</f>
        <v>0</v>
      </c>
      <c r="AME101" s="2" t="n">
        <f aca="false">[1]509排序!E149</f>
        <v>0</v>
      </c>
      <c r="AMF101" s="2" t="n">
        <f aca="false">[1]509排序!F149</f>
        <v>0</v>
      </c>
      <c r="AMG101" s="2" t="n">
        <f aca="false">[1]509排序!G149</f>
        <v>0</v>
      </c>
      <c r="AMH101" s="2" t="n">
        <f aca="false">[1]509排序!H149</f>
        <v>0</v>
      </c>
      <c r="AMI101" s="2" t="n">
        <f aca="false">[1]509排序!I149</f>
        <v>0</v>
      </c>
      <c r="AMJ101" s="2" t="n">
        <f aca="false">[1]509排序!J149</f>
        <v>0</v>
      </c>
    </row>
    <row r="102" customFormat="false" ht="15.25" hidden="false" customHeight="false" outlineLevel="0" collapsed="false">
      <c r="A102" s="82" t="n">
        <v>43961</v>
      </c>
      <c r="B102" s="2" t="n">
        <f aca="false">[1]510排序!C1</f>
        <v>0</v>
      </c>
      <c r="C102" s="6" t="n">
        <f aca="false">(B102-B101)</f>
        <v>0</v>
      </c>
      <c r="E102" s="6" t="n">
        <f aca="false">(D102-D101)</f>
        <v>0</v>
      </c>
      <c r="J102" s="2" t="n">
        <f aca="false">[1]510排序!C1-[1]510排序!C44</f>
        <v>0</v>
      </c>
      <c r="K102" s="71" t="n">
        <f aca="false">J102-J101</f>
        <v>0</v>
      </c>
      <c r="L102" s="2" t="n">
        <f aca="false">[1]510排序!E1-[1]510排序!E44</f>
        <v>0</v>
      </c>
      <c r="M102" s="71" t="n">
        <f aca="false">L102-L101</f>
        <v>0</v>
      </c>
      <c r="N102" s="123" t="n">
        <f aca="false">[1]510排序!C161</f>
        <v>0</v>
      </c>
      <c r="O102" s="123" t="n">
        <f aca="false">[1]510排序!D161</f>
        <v>0</v>
      </c>
      <c r="P102" s="123" t="n">
        <f aca="false">[1]510排序!E161</f>
        <v>0</v>
      </c>
      <c r="Q102" s="123" t="n">
        <f aca="false">[1]510排序!F161</f>
        <v>0</v>
      </c>
      <c r="R102" s="123" t="n">
        <f aca="false">[1]510排序!G161</f>
        <v>0</v>
      </c>
      <c r="S102" s="123" t="n">
        <f aca="false">[1]510排序!H161</f>
        <v>0</v>
      </c>
      <c r="T102" s="123" t="n">
        <f aca="false">[1]510排序!I161</f>
        <v>0</v>
      </c>
      <c r="U102" s="123" t="n">
        <f aca="false">[1]510排序!J161</f>
        <v>0</v>
      </c>
      <c r="V102" s="123" t="n">
        <f aca="false">[1]510排序!K161</f>
        <v>0</v>
      </c>
      <c r="W102" s="123" t="n">
        <f aca="false">[1]510排序!L161</f>
        <v>0</v>
      </c>
      <c r="X102" s="123" t="n">
        <f aca="false">[1]510排序!M161</f>
        <v>0</v>
      </c>
      <c r="Y102" s="12" t="n">
        <f aca="false">[1]510排序!C99</f>
        <v>0</v>
      </c>
      <c r="Z102" s="12" t="n">
        <f aca="false">[1]510排序!D99</f>
        <v>0</v>
      </c>
      <c r="AA102" s="12" t="n">
        <f aca="false">[1]510排序!E99</f>
        <v>0</v>
      </c>
      <c r="AB102" s="12" t="n">
        <f aca="false">[1]510排序!F99</f>
        <v>0</v>
      </c>
      <c r="AC102" s="12" t="n">
        <f aca="false">[1]510排序!G99</f>
        <v>0</v>
      </c>
      <c r="AD102" s="12" t="n">
        <f aca="false">[1]510排序!H99</f>
        <v>0</v>
      </c>
      <c r="AE102" s="12" t="n">
        <f aca="false">[1]510排序!I99</f>
        <v>0</v>
      </c>
      <c r="AF102" s="12" t="n">
        <f aca="false">[1]510排序!J99</f>
        <v>0</v>
      </c>
      <c r="AG102" s="12" t="n">
        <f aca="false">[1]510排序!K99</f>
        <v>0</v>
      </c>
      <c r="AH102" s="12" t="n">
        <f aca="false">[1]510排序!L99</f>
        <v>0</v>
      </c>
      <c r="AI102" s="12" t="n">
        <f aca="false">[1]510排序!M99</f>
        <v>0</v>
      </c>
      <c r="AJ102" s="12" t="n">
        <f aca="false">[1]510排序!C94</f>
        <v>0</v>
      </c>
      <c r="AK102" s="12" t="n">
        <f aca="false">[1]510排序!D94</f>
        <v>0</v>
      </c>
      <c r="AL102" s="12" t="n">
        <f aca="false">[1]510排序!E94</f>
        <v>0</v>
      </c>
      <c r="AM102" s="12" t="n">
        <f aca="false">[1]510排序!F94</f>
        <v>0</v>
      </c>
      <c r="AN102" s="12" t="n">
        <f aca="false">[1]510排序!G94</f>
        <v>0</v>
      </c>
      <c r="AO102" s="12" t="n">
        <f aca="false">[1]510排序!H94</f>
        <v>0</v>
      </c>
      <c r="AP102" s="12" t="n">
        <f aca="false">[1]510排序!I94</f>
        <v>0</v>
      </c>
      <c r="AQ102" s="12" t="n">
        <f aca="false">[1]510排序!J94</f>
        <v>0</v>
      </c>
      <c r="AR102" s="12" t="n">
        <f aca="false">[1]510排序!K94</f>
        <v>0</v>
      </c>
      <c r="AS102" s="12" t="n">
        <f aca="false">[1]510排序!L94</f>
        <v>0</v>
      </c>
      <c r="AT102" s="12" t="n">
        <f aca="false">[1]510排序!M94</f>
        <v>0</v>
      </c>
      <c r="AU102" s="122" t="n">
        <f aca="false">[1]510排序!C71</f>
        <v>0</v>
      </c>
      <c r="AV102" s="122" t="n">
        <f aca="false">[1]510排序!D71</f>
        <v>0</v>
      </c>
      <c r="AW102" s="122" t="n">
        <f aca="false">[1]510排序!E71</f>
        <v>0</v>
      </c>
      <c r="AX102" s="122" t="n">
        <f aca="false">[1]510排序!F71</f>
        <v>0</v>
      </c>
      <c r="AY102" s="122" t="n">
        <f aca="false">[1]510排序!G71</f>
        <v>0</v>
      </c>
      <c r="AZ102" s="122" t="n">
        <f aca="false">[1]510排序!H71</f>
        <v>0</v>
      </c>
      <c r="BA102" s="122" t="n">
        <f aca="false">[1]510排序!I71</f>
        <v>0</v>
      </c>
      <c r="BB102" s="122" t="n">
        <f aca="false">[1]510排序!J71</f>
        <v>0</v>
      </c>
      <c r="BC102" s="122" t="n">
        <f aca="false">[1]510排序!K71</f>
        <v>0</v>
      </c>
      <c r="BD102" s="122" t="n">
        <f aca="false">[1]510排序!L71</f>
        <v>0</v>
      </c>
      <c r="BE102" s="122" t="n">
        <f aca="false">[1]510排序!M71</f>
        <v>0</v>
      </c>
      <c r="BF102" s="12" t="n">
        <f aca="false">[1]510排序!C77</f>
        <v>0</v>
      </c>
      <c r="BG102" s="12" t="n">
        <f aca="false">[1]510排序!D77</f>
        <v>0</v>
      </c>
      <c r="BH102" s="12" t="n">
        <f aca="false">[1]510排序!E77</f>
        <v>0</v>
      </c>
      <c r="BI102" s="12" t="n">
        <f aca="false">[1]510排序!F77</f>
        <v>0</v>
      </c>
      <c r="BJ102" s="12" t="n">
        <f aca="false">[1]510排序!G77</f>
        <v>0</v>
      </c>
      <c r="BK102" s="12" t="n">
        <f aca="false">[1]510排序!H77</f>
        <v>0</v>
      </c>
      <c r="BL102" s="12" t="n">
        <f aca="false">[1]510排序!I77</f>
        <v>0</v>
      </c>
      <c r="BM102" s="12" t="n">
        <f aca="false">[1]510排序!J77</f>
        <v>0</v>
      </c>
      <c r="BN102" s="12" t="n">
        <f aca="false">[1]510排序!K77</f>
        <v>0</v>
      </c>
      <c r="BO102" s="12" t="n">
        <f aca="false">[1]510排序!L77</f>
        <v>0</v>
      </c>
      <c r="BP102" s="12" t="n">
        <f aca="false">[1]510排序!M77</f>
        <v>0</v>
      </c>
      <c r="BQ102" s="12" t="n">
        <f aca="false">[1]510排序!C180</f>
        <v>0</v>
      </c>
      <c r="BR102" s="12" t="n">
        <f aca="false">[1]510排序!D180</f>
        <v>0</v>
      </c>
      <c r="BS102" s="12" t="n">
        <f aca="false">[1]510排序!E180</f>
        <v>0</v>
      </c>
      <c r="BT102" s="12" t="n">
        <f aca="false">[1]510排序!F180</f>
        <v>0</v>
      </c>
      <c r="BU102" s="12" t="n">
        <f aca="false">[1]510排序!G180</f>
        <v>0</v>
      </c>
      <c r="BV102" s="12" t="n">
        <f aca="false">[1]510排序!H180</f>
        <v>0</v>
      </c>
      <c r="BW102" s="12" t="n">
        <f aca="false">[1]510排序!I180</f>
        <v>0</v>
      </c>
      <c r="BX102" s="12" t="n">
        <f aca="false">[1]510排序!J180</f>
        <v>0</v>
      </c>
      <c r="BY102" s="12" t="n">
        <f aca="false">[1]510排序!K180</f>
        <v>0</v>
      </c>
      <c r="BZ102" s="12" t="n">
        <f aca="false">[1]510排序!L180</f>
        <v>0</v>
      </c>
      <c r="CA102" s="12" t="n">
        <f aca="false">[1]510排序!M180</f>
        <v>0</v>
      </c>
      <c r="CB102" s="12" t="n">
        <f aca="false">[1]510排序!C102</f>
        <v>0</v>
      </c>
      <c r="CC102" s="12" t="n">
        <f aca="false">[1]510排序!D102</f>
        <v>0</v>
      </c>
      <c r="CD102" s="12" t="n">
        <f aca="false">[1]510排序!E102</f>
        <v>0</v>
      </c>
      <c r="CE102" s="12" t="n">
        <f aca="false">[1]510排序!F102</f>
        <v>0</v>
      </c>
      <c r="CF102" s="12" t="n">
        <f aca="false">[1]510排序!G102</f>
        <v>0</v>
      </c>
      <c r="CG102" s="12" t="n">
        <f aca="false">[1]510排序!H102</f>
        <v>0</v>
      </c>
      <c r="CH102" s="12" t="n">
        <f aca="false">[1]510排序!I102</f>
        <v>0</v>
      </c>
      <c r="CI102" s="12" t="n">
        <f aca="false">[1]510排序!J102</f>
        <v>0</v>
      </c>
      <c r="CJ102" s="12" t="n">
        <f aca="false">[1]510排序!K102</f>
        <v>0</v>
      </c>
      <c r="CK102" s="12" t="n">
        <f aca="false">[1]510排序!L102</f>
        <v>0</v>
      </c>
      <c r="CL102" s="12" t="n">
        <f aca="false">[1]510排序!M102</f>
        <v>0</v>
      </c>
      <c r="CM102" s="12" t="n">
        <f aca="false">[1]510排序!C202</f>
        <v>0</v>
      </c>
      <c r="CN102" s="12" t="n">
        <f aca="false">[1]510排序!D202</f>
        <v>0</v>
      </c>
      <c r="CO102" s="12" t="n">
        <f aca="false">[1]510排序!E202</f>
        <v>0</v>
      </c>
      <c r="CP102" s="12" t="n">
        <f aca="false">[1]510排序!F202</f>
        <v>0</v>
      </c>
      <c r="CQ102" s="12" t="n">
        <f aca="false">[1]510排序!G202</f>
        <v>0</v>
      </c>
      <c r="CR102" s="12" t="n">
        <f aca="false">[1]510排序!H202</f>
        <v>0</v>
      </c>
      <c r="CS102" s="12" t="n">
        <f aca="false">[1]510排序!I202</f>
        <v>0</v>
      </c>
      <c r="CT102" s="12" t="n">
        <f aca="false">[1]510排序!J202</f>
        <v>0</v>
      </c>
      <c r="CU102" s="12" t="n">
        <f aca="false">[1]510排序!K202</f>
        <v>0</v>
      </c>
      <c r="CV102" s="12" t="n">
        <f aca="false">[1]510排序!L202</f>
        <v>0</v>
      </c>
      <c r="CW102" s="12" t="n">
        <f aca="false">[1]510排序!M202</f>
        <v>0</v>
      </c>
      <c r="CX102" s="12" t="n">
        <f aca="false">[1]510排序!C187</f>
        <v>0</v>
      </c>
      <c r="CY102" s="12" t="n">
        <f aca="false">[1]510排序!D187</f>
        <v>0</v>
      </c>
      <c r="CZ102" s="12" t="n">
        <f aca="false">[1]510排序!E187</f>
        <v>0</v>
      </c>
      <c r="DA102" s="12" t="n">
        <f aca="false">[1]510排序!F187</f>
        <v>0</v>
      </c>
      <c r="DB102" s="12" t="n">
        <f aca="false">[1]510排序!G187</f>
        <v>0</v>
      </c>
      <c r="DC102" s="12" t="n">
        <f aca="false">[1]510排序!H187</f>
        <v>0</v>
      </c>
      <c r="DD102" s="12" t="n">
        <f aca="false">[1]510排序!I187</f>
        <v>0</v>
      </c>
      <c r="DE102" s="12" t="n">
        <f aca="false">[1]510排序!J187</f>
        <v>0</v>
      </c>
      <c r="DF102" s="12" t="n">
        <f aca="false">[1]510排序!K187</f>
        <v>0</v>
      </c>
      <c r="DG102" s="12" t="n">
        <f aca="false">[1]510排序!L187</f>
        <v>0</v>
      </c>
      <c r="DH102" s="12" t="n">
        <f aca="false">[1]510排序!M187</f>
        <v>0</v>
      </c>
      <c r="DI102" s="12" t="n">
        <f aca="false">[1]510排序!C199</f>
        <v>0</v>
      </c>
      <c r="DJ102" s="12" t="n">
        <f aca="false">[1]510排序!D199</f>
        <v>0</v>
      </c>
      <c r="DK102" s="12" t="n">
        <f aca="false">[1]510排序!E199</f>
        <v>0</v>
      </c>
      <c r="DL102" s="12" t="n">
        <f aca="false">[1]510排序!F199</f>
        <v>0</v>
      </c>
      <c r="DM102" s="12" t="n">
        <f aca="false">[1]510排序!G199</f>
        <v>0</v>
      </c>
      <c r="DN102" s="12" t="n">
        <f aca="false">[1]510排序!H199</f>
        <v>0</v>
      </c>
      <c r="DO102" s="12" t="n">
        <f aca="false">[1]510排序!I199</f>
        <v>0</v>
      </c>
      <c r="DP102" s="12" t="n">
        <f aca="false">[1]510排序!J199</f>
        <v>0</v>
      </c>
      <c r="DQ102" s="12" t="n">
        <f aca="false">[1]510排序!K199</f>
        <v>0</v>
      </c>
      <c r="DR102" s="12" t="n">
        <f aca="false">[1]510排序!L199</f>
        <v>0</v>
      </c>
      <c r="DS102" s="12" t="n">
        <f aca="false">[1]510排序!M199</f>
        <v>0</v>
      </c>
      <c r="DT102" s="12" t="n">
        <f aca="false">[1]510排序!C186</f>
        <v>0</v>
      </c>
      <c r="DU102" s="12" t="n">
        <f aca="false">[1]510排序!D186</f>
        <v>0</v>
      </c>
      <c r="DV102" s="12" t="n">
        <f aca="false">[1]510排序!E186</f>
        <v>0</v>
      </c>
      <c r="DW102" s="12" t="n">
        <f aca="false">[1]510排序!F186</f>
        <v>0</v>
      </c>
      <c r="DX102" s="12" t="n">
        <f aca="false">[1]510排序!G186</f>
        <v>0</v>
      </c>
      <c r="DY102" s="12" t="n">
        <f aca="false">[1]510排序!H186</f>
        <v>0</v>
      </c>
      <c r="DZ102" s="12" t="n">
        <f aca="false">[1]510排序!I186</f>
        <v>0</v>
      </c>
      <c r="EA102" s="12" t="n">
        <f aca="false">[1]510排序!J186</f>
        <v>0</v>
      </c>
      <c r="EB102" s="12" t="n">
        <f aca="false">[1]510排序!K186</f>
        <v>0</v>
      </c>
      <c r="EC102" s="12" t="n">
        <f aca="false">[1]510排序!L186</f>
        <v>0</v>
      </c>
      <c r="ED102" s="12" t="n">
        <f aca="false">[1]510排序!M186</f>
        <v>0</v>
      </c>
      <c r="EE102" s="12" t="n">
        <f aca="false">[1]510排序!C138</f>
        <v>0</v>
      </c>
      <c r="EF102" s="12" t="n">
        <f aca="false">[1]510排序!D138</f>
        <v>0</v>
      </c>
      <c r="EG102" s="12" t="n">
        <f aca="false">[1]510排序!E138</f>
        <v>0</v>
      </c>
      <c r="EH102" s="12" t="n">
        <f aca="false">[1]510排序!F138</f>
        <v>0</v>
      </c>
      <c r="EI102" s="12" t="n">
        <f aca="false">[1]510排序!G138</f>
        <v>0</v>
      </c>
      <c r="EJ102" s="12" t="n">
        <f aca="false">[1]510排序!H138</f>
        <v>0</v>
      </c>
      <c r="EK102" s="12" t="n">
        <f aca="false">[1]510排序!I138</f>
        <v>0</v>
      </c>
      <c r="EL102" s="12" t="n">
        <f aca="false">[1]510排序!J138</f>
        <v>0</v>
      </c>
      <c r="EM102" s="12" t="n">
        <f aca="false">[1]510排序!K138</f>
        <v>0</v>
      </c>
      <c r="EN102" s="12" t="n">
        <f aca="false">[1]510排序!L138</f>
        <v>0</v>
      </c>
      <c r="EO102" s="12" t="n">
        <f aca="false">[1]510排序!M138</f>
        <v>0</v>
      </c>
      <c r="EP102" s="12" t="n">
        <f aca="false">[1]510排序!C145</f>
        <v>0</v>
      </c>
      <c r="EQ102" s="12" t="n">
        <f aca="false">[1]510排序!D145</f>
        <v>0</v>
      </c>
      <c r="ER102" s="12" t="n">
        <f aca="false">[1]510排序!E145</f>
        <v>0</v>
      </c>
      <c r="ES102" s="12" t="n">
        <f aca="false">[1]510排序!F145</f>
        <v>0</v>
      </c>
      <c r="ET102" s="12" t="n">
        <f aca="false">[1]510排序!G145</f>
        <v>0</v>
      </c>
      <c r="EU102" s="12" t="n">
        <f aca="false">[1]510排序!H145</f>
        <v>0</v>
      </c>
      <c r="EV102" s="12" t="n">
        <f aca="false">[1]510排序!I145</f>
        <v>0</v>
      </c>
      <c r="EW102" s="12" t="n">
        <f aca="false">[1]510排序!J145</f>
        <v>0</v>
      </c>
      <c r="EX102" s="12" t="n">
        <f aca="false">[1]510排序!K145</f>
        <v>0</v>
      </c>
      <c r="EY102" s="12" t="n">
        <f aca="false">[1]510排序!L145</f>
        <v>0</v>
      </c>
      <c r="EZ102" s="12" t="n">
        <f aca="false">[1]510排序!M145</f>
        <v>0</v>
      </c>
      <c r="FA102" s="12" t="n">
        <f aca="false">[1]510排序!C53</f>
        <v>0</v>
      </c>
      <c r="FB102" s="12" t="n">
        <f aca="false">[1]510排序!D53</f>
        <v>0</v>
      </c>
      <c r="FC102" s="12" t="n">
        <f aca="false">[1]510排序!E53</f>
        <v>0</v>
      </c>
      <c r="FD102" s="12" t="n">
        <f aca="false">[1]510排序!F53</f>
        <v>0</v>
      </c>
      <c r="FE102" s="12" t="n">
        <f aca="false">[1]510排序!G53</f>
        <v>0</v>
      </c>
      <c r="FF102" s="12" t="n">
        <f aca="false">[1]510排序!H53</f>
        <v>0</v>
      </c>
      <c r="FG102" s="12" t="n">
        <f aca="false">[1]510排序!I53</f>
        <v>0</v>
      </c>
      <c r="FH102" s="12" t="n">
        <f aca="false">[1]510排序!J53</f>
        <v>0</v>
      </c>
      <c r="FI102" s="12" t="n">
        <f aca="false">[1]510排序!K53</f>
        <v>0</v>
      </c>
      <c r="FJ102" s="12" t="n">
        <f aca="false">[1]510排序!L53</f>
        <v>0</v>
      </c>
      <c r="FK102" s="12" t="n">
        <f aca="false">[1]510排序!M53</f>
        <v>0</v>
      </c>
      <c r="FL102" s="12" t="n">
        <f aca="false">[1]510排序!C20</f>
        <v>0</v>
      </c>
      <c r="FM102" s="12" t="n">
        <f aca="false">[1]510排序!D20</f>
        <v>0</v>
      </c>
      <c r="FN102" s="12" t="n">
        <f aca="false">[1]510排序!E20</f>
        <v>0</v>
      </c>
      <c r="FO102" s="12" t="n">
        <f aca="false">[1]510排序!F20</f>
        <v>0</v>
      </c>
      <c r="FP102" s="12" t="n">
        <f aca="false">[1]510排序!G20</f>
        <v>0</v>
      </c>
      <c r="FQ102" s="12" t="n">
        <f aca="false">[1]510排序!H20</f>
        <v>0</v>
      </c>
      <c r="FR102" s="12" t="n">
        <f aca="false">[1]510排序!I20</f>
        <v>0</v>
      </c>
      <c r="FS102" s="12" t="n">
        <f aca="false">[1]510排序!J20</f>
        <v>0</v>
      </c>
      <c r="FT102" s="12" t="n">
        <f aca="false">[1]510排序!K20</f>
        <v>0</v>
      </c>
      <c r="FU102" s="12" t="n">
        <f aca="false">[1]510排序!L20</f>
        <v>0</v>
      </c>
      <c r="FV102" s="12" t="n">
        <f aca="false">[1]510排序!M20</f>
        <v>0</v>
      </c>
      <c r="FW102" s="12" t="n">
        <f aca="false">[1]510排序!C13</f>
        <v>0</v>
      </c>
      <c r="FX102" s="12" t="n">
        <f aca="false">[1]510排序!D13</f>
        <v>0</v>
      </c>
      <c r="FY102" s="12" t="n">
        <f aca="false">[1]510排序!E13</f>
        <v>0</v>
      </c>
      <c r="FZ102" s="12" t="n">
        <f aca="false">[1]510排序!F13</f>
        <v>0</v>
      </c>
      <c r="GA102" s="12" t="n">
        <f aca="false">[1]510排序!G13</f>
        <v>0</v>
      </c>
      <c r="GB102" s="12" t="n">
        <f aca="false">[1]510排序!H13</f>
        <v>0</v>
      </c>
      <c r="GC102" s="12" t="n">
        <f aca="false">[1]510排序!I13</f>
        <v>0</v>
      </c>
      <c r="GD102" s="12" t="n">
        <f aca="false">[1]510排序!J13</f>
        <v>0</v>
      </c>
      <c r="GE102" s="12" t="n">
        <f aca="false">[1]510排序!K13</f>
        <v>0</v>
      </c>
      <c r="GF102" s="12" t="n">
        <f aca="false">[1]510排序!L13</f>
        <v>0</v>
      </c>
      <c r="GG102" s="12" t="n">
        <f aca="false">[1]510排序!M13</f>
        <v>0</v>
      </c>
      <c r="GH102" s="12" t="n">
        <f aca="false">[1]510排序!C156</f>
        <v>0</v>
      </c>
      <c r="GI102" s="12" t="n">
        <f aca="false">[1]510排序!D156</f>
        <v>0</v>
      </c>
      <c r="GJ102" s="12" t="n">
        <f aca="false">[1]510排序!E156</f>
        <v>0</v>
      </c>
      <c r="GK102" s="12" t="n">
        <f aca="false">[1]510排序!F156</f>
        <v>0</v>
      </c>
      <c r="GL102" s="12" t="n">
        <f aca="false">[1]510排序!G156</f>
        <v>0</v>
      </c>
      <c r="GM102" s="12" t="n">
        <f aca="false">[1]510排序!H156</f>
        <v>0</v>
      </c>
      <c r="GN102" s="12" t="n">
        <f aca="false">[1]510排序!I156</f>
        <v>0</v>
      </c>
      <c r="GO102" s="12" t="n">
        <f aca="false">[1]510排序!J156</f>
        <v>0</v>
      </c>
      <c r="GP102" s="12" t="n">
        <f aca="false">[1]510排序!K156</f>
        <v>0</v>
      </c>
      <c r="GQ102" s="12" t="n">
        <f aca="false">[1]510排序!L156</f>
        <v>0</v>
      </c>
      <c r="GR102" s="12" t="n">
        <f aca="false">[1]510排序!M156</f>
        <v>0</v>
      </c>
      <c r="GS102" s="12" t="n">
        <f aca="false">[1]510排序!C16</f>
        <v>0</v>
      </c>
      <c r="GT102" s="12" t="n">
        <f aca="false">[1]510排序!D16</f>
        <v>0</v>
      </c>
      <c r="GU102" s="12" t="n">
        <f aca="false">[1]510排序!E16</f>
        <v>0</v>
      </c>
      <c r="GV102" s="12" t="n">
        <f aca="false">[1]510排序!F16</f>
        <v>0</v>
      </c>
      <c r="GW102" s="12" t="n">
        <f aca="false">[1]510排序!G16</f>
        <v>0</v>
      </c>
      <c r="GX102" s="12" t="n">
        <f aca="false">[1]510排序!H16</f>
        <v>0</v>
      </c>
      <c r="GY102" s="12" t="n">
        <f aca="false">[1]510排序!I16</f>
        <v>0</v>
      </c>
      <c r="GZ102" s="12" t="n">
        <f aca="false">[1]510排序!J16</f>
        <v>0</v>
      </c>
      <c r="HA102" s="12" t="n">
        <f aca="false">[1]510排序!K16</f>
        <v>0</v>
      </c>
      <c r="HB102" s="12" t="n">
        <f aca="false">[1]510排序!L16</f>
        <v>0</v>
      </c>
      <c r="HC102" s="12" t="n">
        <f aca="false">[1]510排序!M16</f>
        <v>0</v>
      </c>
      <c r="HD102" s="12" t="n">
        <f aca="false">[1]510排序!C173</f>
        <v>0</v>
      </c>
      <c r="HE102" s="12" t="n">
        <f aca="false">[1]510排序!D173</f>
        <v>0</v>
      </c>
      <c r="HF102" s="12" t="n">
        <f aca="false">[1]510排序!E173</f>
        <v>0</v>
      </c>
      <c r="HG102" s="12" t="n">
        <f aca="false">[1]510排序!F173</f>
        <v>0</v>
      </c>
      <c r="HH102" s="12" t="n">
        <f aca="false">[1]510排序!G173</f>
        <v>0</v>
      </c>
      <c r="HI102" s="12" t="n">
        <f aca="false">[1]510排序!H173</f>
        <v>0</v>
      </c>
      <c r="HJ102" s="12" t="n">
        <f aca="false">[1]510排序!I173</f>
        <v>0</v>
      </c>
      <c r="HK102" s="12" t="n">
        <f aca="false">[1]510排序!J173</f>
        <v>0</v>
      </c>
      <c r="HL102" s="12" t="n">
        <f aca="false">[1]510排序!K173</f>
        <v>0</v>
      </c>
      <c r="HM102" s="12" t="n">
        <f aca="false">[1]510排序!L173</f>
        <v>0</v>
      </c>
      <c r="HN102" s="12" t="n">
        <f aca="false">[1]510排序!M173</f>
        <v>0</v>
      </c>
      <c r="HO102" s="12" t="n">
        <f aca="false">[1]510排序!C118</f>
        <v>0</v>
      </c>
      <c r="HP102" s="12" t="n">
        <f aca="false">[1]510排序!D118</f>
        <v>0</v>
      </c>
      <c r="HQ102" s="12" t="n">
        <f aca="false">[1]510排序!E118</f>
        <v>0</v>
      </c>
      <c r="HR102" s="12" t="n">
        <f aca="false">[1]510排序!F118</f>
        <v>0</v>
      </c>
      <c r="HS102" s="12" t="n">
        <f aca="false">[1]510排序!G118</f>
        <v>0</v>
      </c>
      <c r="HT102" s="12" t="n">
        <f aca="false">[1]510排序!H118</f>
        <v>0</v>
      </c>
      <c r="HU102" s="12" t="n">
        <f aca="false">[1]510排序!I118</f>
        <v>0</v>
      </c>
      <c r="HV102" s="12" t="n">
        <f aca="false">[1]510排序!J118</f>
        <v>0</v>
      </c>
      <c r="HW102" s="12" t="n">
        <f aca="false">[1]510排序!K118</f>
        <v>0</v>
      </c>
      <c r="HX102" s="12" t="n">
        <f aca="false">[1]510排序!L118</f>
        <v>0</v>
      </c>
      <c r="HY102" s="12" t="n">
        <f aca="false">[1]510排序!M118</f>
        <v>0</v>
      </c>
      <c r="HZ102" s="118"/>
      <c r="IA102" s="82" t="n">
        <v>43961</v>
      </c>
      <c r="IB102" s="12" t="n">
        <f aca="false">[1]510排序!C154</f>
        <v>0</v>
      </c>
      <c r="IC102" s="12" t="n">
        <f aca="false">[1]510排序!D154</f>
        <v>0</v>
      </c>
      <c r="ID102" s="12" t="n">
        <f aca="false">[1]510排序!E154</f>
        <v>0</v>
      </c>
      <c r="IE102" s="12" t="n">
        <f aca="false">[1]510排序!F154</f>
        <v>0</v>
      </c>
      <c r="IF102" s="12" t="n">
        <f aca="false">[1]510排序!G154</f>
        <v>0</v>
      </c>
      <c r="IG102" s="12" t="n">
        <f aca="false">[1]510排序!H154</f>
        <v>0</v>
      </c>
      <c r="IH102" s="12" t="n">
        <f aca="false">[1]510排序!I154</f>
        <v>0</v>
      </c>
      <c r="II102" s="12" t="n">
        <f aca="false">[1]510排序!J154</f>
        <v>0</v>
      </c>
      <c r="IJ102" s="12" t="n">
        <f aca="false">[1]510排序!K154</f>
        <v>0</v>
      </c>
      <c r="IK102" s="12" t="n">
        <f aca="false">[1]510排序!L154</f>
        <v>0</v>
      </c>
      <c r="IL102" s="12" t="n">
        <f aca="false">[1]510排序!M154</f>
        <v>0</v>
      </c>
      <c r="IM102" s="13" t="n">
        <f aca="false">[1]510排序!C43</f>
        <v>0</v>
      </c>
      <c r="IN102" s="13" t="n">
        <f aca="false">[1]510排序!D43</f>
        <v>0</v>
      </c>
      <c r="IO102" s="13" t="n">
        <f aca="false">[1]510排序!E43</f>
        <v>0</v>
      </c>
      <c r="IP102" s="13" t="n">
        <f aca="false">[1]510排序!F43</f>
        <v>0</v>
      </c>
      <c r="IQ102" s="13" t="n">
        <f aca="false">[1]510排序!G43</f>
        <v>0</v>
      </c>
      <c r="IR102" s="13" t="n">
        <f aca="false">[1]510排序!H43</f>
        <v>0</v>
      </c>
      <c r="IS102" s="13" t="n">
        <f aca="false">[1]510排序!I43</f>
        <v>0</v>
      </c>
      <c r="IT102" s="13" t="n">
        <f aca="false">[1]510排序!J43</f>
        <v>0</v>
      </c>
      <c r="IU102" s="13" t="n">
        <f aca="false">[1]510排序!K43</f>
        <v>0</v>
      </c>
      <c r="IV102" s="13" t="n">
        <f aca="false">[1]510排序!L43</f>
        <v>0</v>
      </c>
      <c r="IW102" s="13" t="n">
        <f aca="false">[1]510排序!M43</f>
        <v>0</v>
      </c>
      <c r="IX102" s="13" t="n">
        <f aca="false">[1]510排序!C168</f>
        <v>0</v>
      </c>
      <c r="IY102" s="13" t="n">
        <f aca="false">[1]510排序!D168</f>
        <v>0</v>
      </c>
      <c r="IZ102" s="13" t="n">
        <f aca="false">[1]510排序!E168</f>
        <v>0</v>
      </c>
      <c r="JA102" s="13" t="n">
        <f aca="false">[1]510排序!F168</f>
        <v>0</v>
      </c>
      <c r="JB102" s="13" t="n">
        <f aca="false">[1]510排序!G168</f>
        <v>0</v>
      </c>
      <c r="JC102" s="13" t="n">
        <f aca="false">[1]510排序!H168</f>
        <v>0</v>
      </c>
      <c r="JD102" s="13" t="n">
        <f aca="false">[1]510排序!I168</f>
        <v>0</v>
      </c>
      <c r="JE102" s="13" t="n">
        <f aca="false">[1]510排序!J168</f>
        <v>0</v>
      </c>
      <c r="JF102" s="13" t="n">
        <f aca="false">[1]510排序!K168</f>
        <v>0</v>
      </c>
      <c r="JG102" s="13" t="n">
        <f aca="false">[1]510排序!L168</f>
        <v>0</v>
      </c>
      <c r="JH102" s="13" t="n">
        <f aca="false">[1]510排序!M168</f>
        <v>0</v>
      </c>
      <c r="JI102" s="13" t="n">
        <f aca="false">[1]510排序!C93</f>
        <v>0</v>
      </c>
      <c r="JJ102" s="13" t="n">
        <f aca="false">[1]510排序!D93</f>
        <v>0</v>
      </c>
      <c r="JK102" s="13" t="n">
        <f aca="false">[1]510排序!E93</f>
        <v>0</v>
      </c>
      <c r="JL102" s="13" t="n">
        <f aca="false">[1]510排序!F93</f>
        <v>0</v>
      </c>
      <c r="JM102" s="13" t="n">
        <f aca="false">[1]510排序!G93</f>
        <v>0</v>
      </c>
      <c r="JN102" s="13" t="n">
        <f aca="false">[1]510排序!H93</f>
        <v>0</v>
      </c>
      <c r="JO102" s="13" t="n">
        <f aca="false">[1]510排序!I93</f>
        <v>0</v>
      </c>
      <c r="JP102" s="13" t="n">
        <f aca="false">[1]510排序!J93</f>
        <v>0</v>
      </c>
      <c r="JQ102" s="13" t="n">
        <f aca="false">[1]510排序!K93</f>
        <v>0</v>
      </c>
      <c r="JR102" s="13" t="n">
        <f aca="false">[1]510排序!L93</f>
        <v>0</v>
      </c>
      <c r="JS102" s="13" t="n">
        <f aca="false">[1]510排序!M93</f>
        <v>0</v>
      </c>
      <c r="JT102" s="13" t="n">
        <f aca="false">[1]510排序!C92</f>
        <v>0</v>
      </c>
      <c r="JU102" s="13" t="n">
        <f aca="false">[1]510排序!D92</f>
        <v>0</v>
      </c>
      <c r="JV102" s="13" t="n">
        <f aca="false">[1]510排序!E92</f>
        <v>0</v>
      </c>
      <c r="JW102" s="13" t="n">
        <f aca="false">[1]510排序!F92</f>
        <v>0</v>
      </c>
      <c r="JX102" s="13" t="n">
        <f aca="false">[1]510排序!G92</f>
        <v>0</v>
      </c>
      <c r="JY102" s="13" t="n">
        <f aca="false">[1]510排序!H92</f>
        <v>0</v>
      </c>
      <c r="JZ102" s="13" t="n">
        <f aca="false">[1]510排序!I92</f>
        <v>0</v>
      </c>
      <c r="KA102" s="13" t="n">
        <f aca="false">[1]510排序!J92</f>
        <v>0</v>
      </c>
      <c r="KB102" s="13" t="n">
        <f aca="false">[1]510排序!K92</f>
        <v>0</v>
      </c>
      <c r="KC102" s="13" t="n">
        <f aca="false">[1]510排序!L92</f>
        <v>0</v>
      </c>
      <c r="KD102" s="13" t="n">
        <f aca="false">[1]510排序!M92</f>
        <v>0</v>
      </c>
      <c r="KE102" s="13" t="n">
        <f aca="false">[1]510排序!C152</f>
        <v>0</v>
      </c>
      <c r="KF102" s="13" t="n">
        <f aca="false">[1]510排序!D152</f>
        <v>0</v>
      </c>
      <c r="KG102" s="13" t="n">
        <f aca="false">[1]510排序!E152</f>
        <v>0</v>
      </c>
      <c r="KH102" s="13" t="n">
        <f aca="false">[1]510排序!F152</f>
        <v>0</v>
      </c>
      <c r="KI102" s="13" t="n">
        <f aca="false">[1]510排序!G152</f>
        <v>0</v>
      </c>
      <c r="KJ102" s="13" t="n">
        <f aca="false">[1]510排序!H152</f>
        <v>0</v>
      </c>
      <c r="KK102" s="13" t="n">
        <f aca="false">[1]510排序!I152</f>
        <v>0</v>
      </c>
      <c r="KL102" s="13" t="n">
        <f aca="false">[1]510排序!J152</f>
        <v>0</v>
      </c>
      <c r="KM102" s="13" t="n">
        <f aca="false">[1]510排序!K152</f>
        <v>0</v>
      </c>
      <c r="KN102" s="13" t="n">
        <f aca="false">[1]510排序!L152</f>
        <v>0</v>
      </c>
      <c r="KO102" s="13" t="n">
        <f aca="false">[1]510排序!M152</f>
        <v>0</v>
      </c>
      <c r="KP102" s="13" t="n">
        <f aca="false">[1]510排序!C153</f>
        <v>0</v>
      </c>
      <c r="KQ102" s="13" t="n">
        <f aca="false">[1]510排序!D153</f>
        <v>0</v>
      </c>
      <c r="KR102" s="13" t="n">
        <f aca="false">[1]510排序!E153</f>
        <v>0</v>
      </c>
      <c r="KS102" s="13" t="n">
        <f aca="false">[1]510排序!F153</f>
        <v>0</v>
      </c>
      <c r="KT102" s="13" t="n">
        <f aca="false">[1]510排序!G153</f>
        <v>0</v>
      </c>
      <c r="KU102" s="13" t="n">
        <f aca="false">[1]510排序!H153</f>
        <v>0</v>
      </c>
      <c r="KV102" s="13" t="n">
        <f aca="false">[1]510排序!I153</f>
        <v>0</v>
      </c>
      <c r="KW102" s="13" t="n">
        <f aca="false">[1]510排序!J153</f>
        <v>0</v>
      </c>
      <c r="KX102" s="13" t="n">
        <f aca="false">[1]510排序!K153</f>
        <v>0</v>
      </c>
      <c r="KY102" s="13" t="n">
        <f aca="false">[1]510排序!L153</f>
        <v>0</v>
      </c>
      <c r="KZ102" s="13" t="n">
        <f aca="false">[1]510排序!M153</f>
        <v>0</v>
      </c>
      <c r="LA102" s="13" t="n">
        <f aca="false">[1]510排序!C159</f>
        <v>0</v>
      </c>
      <c r="LB102" s="13" t="n">
        <f aca="false">[1]510排序!D159</f>
        <v>0</v>
      </c>
      <c r="LC102" s="13" t="n">
        <f aca="false">[1]510排序!E159</f>
        <v>0</v>
      </c>
      <c r="LD102" s="13" t="n">
        <f aca="false">[1]510排序!F159</f>
        <v>0</v>
      </c>
      <c r="LE102" s="13" t="n">
        <f aca="false">[1]510排序!G159</f>
        <v>0</v>
      </c>
      <c r="LF102" s="13" t="n">
        <f aca="false">[1]510排序!H159</f>
        <v>0</v>
      </c>
      <c r="LG102" s="13" t="n">
        <f aca="false">[1]510排序!I159</f>
        <v>0</v>
      </c>
      <c r="LH102" s="13" t="n">
        <f aca="false">[1]510排序!J159</f>
        <v>0</v>
      </c>
      <c r="LI102" s="13" t="n">
        <f aca="false">[1]510排序!K159</f>
        <v>0</v>
      </c>
      <c r="LJ102" s="13" t="n">
        <f aca="false">[1]510排序!L159</f>
        <v>0</v>
      </c>
      <c r="LK102" s="13" t="n">
        <f aca="false">[1]510排序!M159</f>
        <v>0</v>
      </c>
      <c r="LL102" s="125" t="n">
        <f aca="false">[1]510排序!C147</f>
        <v>0</v>
      </c>
      <c r="LM102" s="125" t="n">
        <f aca="false">[1]510排序!D147</f>
        <v>0</v>
      </c>
      <c r="LN102" s="125" t="n">
        <f aca="false">[1]510排序!E147</f>
        <v>0</v>
      </c>
      <c r="LO102" s="125" t="n">
        <f aca="false">[1]510排序!F147</f>
        <v>0</v>
      </c>
      <c r="LP102" s="125" t="n">
        <f aca="false">[1]510排序!G147</f>
        <v>0</v>
      </c>
      <c r="LQ102" s="125" t="n">
        <f aca="false">[1]510排序!H147</f>
        <v>0</v>
      </c>
      <c r="LR102" s="125" t="n">
        <f aca="false">[1]510排序!I147</f>
        <v>0</v>
      </c>
      <c r="LS102" s="125" t="n">
        <f aca="false">[1]510排序!J147</f>
        <v>0</v>
      </c>
      <c r="LT102" s="125" t="n">
        <f aca="false">[1]510排序!K147</f>
        <v>0</v>
      </c>
      <c r="LU102" s="125" t="n">
        <f aca="false">[1]510排序!L147</f>
        <v>0</v>
      </c>
      <c r="LV102" s="125" t="n">
        <f aca="false">[1]510排序!M147</f>
        <v>0</v>
      </c>
      <c r="LW102" s="13" t="n">
        <f aca="false">[1]510排序!C129</f>
        <v>0</v>
      </c>
      <c r="LX102" s="13" t="n">
        <f aca="false">[1]510排序!D129</f>
        <v>0</v>
      </c>
      <c r="LY102" s="13" t="n">
        <f aca="false">[1]510排序!E129</f>
        <v>0</v>
      </c>
      <c r="LZ102" s="13" t="n">
        <f aca="false">[1]510排序!F129</f>
        <v>0</v>
      </c>
      <c r="MA102" s="13" t="n">
        <f aca="false">[1]510排序!G129</f>
        <v>0</v>
      </c>
      <c r="MB102" s="13" t="n">
        <f aca="false">[1]510排序!H129</f>
        <v>0</v>
      </c>
      <c r="MC102" s="13" t="n">
        <f aca="false">[1]510排序!I129</f>
        <v>0</v>
      </c>
      <c r="MD102" s="13" t="n">
        <f aca="false">[1]510排序!J129</f>
        <v>0</v>
      </c>
      <c r="ME102" s="13" t="n">
        <f aca="false">[1]510排序!K129</f>
        <v>0</v>
      </c>
      <c r="MF102" s="13" t="n">
        <f aca="false">[1]510排序!L129</f>
        <v>0</v>
      </c>
      <c r="MG102" s="13" t="n">
        <f aca="false">[1]510排序!M129</f>
        <v>0</v>
      </c>
      <c r="MH102" s="13" t="n">
        <f aca="false">[1]510排序!C135</f>
        <v>0</v>
      </c>
      <c r="MI102" s="13" t="n">
        <f aca="false">[1]510排序!D135</f>
        <v>0</v>
      </c>
      <c r="MJ102" s="13" t="n">
        <f aca="false">[1]510排序!E135</f>
        <v>0</v>
      </c>
      <c r="MK102" s="13" t="n">
        <f aca="false">[1]510排序!F135</f>
        <v>0</v>
      </c>
      <c r="ML102" s="13" t="n">
        <f aca="false">[1]510排序!G135</f>
        <v>0</v>
      </c>
      <c r="MM102" s="13" t="n">
        <f aca="false">[1]510排序!H135</f>
        <v>0</v>
      </c>
      <c r="MN102" s="13" t="n">
        <f aca="false">[1]510排序!I135</f>
        <v>0</v>
      </c>
      <c r="MO102" s="13" t="n">
        <f aca="false">[1]510排序!J135</f>
        <v>0</v>
      </c>
      <c r="MP102" s="13" t="n">
        <f aca="false">[1]510排序!K135</f>
        <v>0</v>
      </c>
      <c r="MQ102" s="13" t="n">
        <f aca="false">[1]510排序!L135</f>
        <v>0</v>
      </c>
      <c r="MR102" s="13" t="n">
        <f aca="false">[1]510排序!M135</f>
        <v>0</v>
      </c>
      <c r="MS102" s="13" t="n">
        <f aca="false">[1]510排序!C190</f>
        <v>0</v>
      </c>
      <c r="MT102" s="13" t="n">
        <f aca="false">[1]510排序!D190</f>
        <v>0</v>
      </c>
      <c r="MU102" s="13" t="n">
        <f aca="false">[1]510排序!E190</f>
        <v>0</v>
      </c>
      <c r="MV102" s="13" t="n">
        <f aca="false">[1]510排序!F190</f>
        <v>0</v>
      </c>
      <c r="MW102" s="13" t="n">
        <f aca="false">[1]510排序!G190</f>
        <v>0</v>
      </c>
      <c r="MX102" s="13" t="n">
        <f aca="false">[1]510排序!H190</f>
        <v>0</v>
      </c>
      <c r="MY102" s="13" t="n">
        <f aca="false">[1]510排序!I190</f>
        <v>0</v>
      </c>
      <c r="MZ102" s="13" t="n">
        <f aca="false">[1]510排序!J190</f>
        <v>0</v>
      </c>
      <c r="NA102" s="13" t="n">
        <f aca="false">[1]510排序!K190</f>
        <v>0</v>
      </c>
      <c r="NB102" s="13" t="n">
        <f aca="false">[1]510排序!L190</f>
        <v>0</v>
      </c>
      <c r="NC102" s="13" t="n">
        <f aca="false">[1]510排序!M190</f>
        <v>0</v>
      </c>
      <c r="ND102" s="13" t="n">
        <f aca="false">[1]510排序!C108</f>
        <v>0</v>
      </c>
      <c r="NE102" s="13" t="n">
        <f aca="false">[1]510排序!D108</f>
        <v>0</v>
      </c>
      <c r="NF102" s="13" t="n">
        <f aca="false">[1]510排序!E108</f>
        <v>0</v>
      </c>
      <c r="NG102" s="13" t="n">
        <f aca="false">[1]510排序!F108</f>
        <v>0</v>
      </c>
      <c r="NH102" s="13" t="n">
        <f aca="false">[1]510排序!G108</f>
        <v>0</v>
      </c>
      <c r="NI102" s="13" t="n">
        <f aca="false">[1]510排序!H108</f>
        <v>0</v>
      </c>
      <c r="NJ102" s="13" t="n">
        <f aca="false">[1]510排序!I108</f>
        <v>0</v>
      </c>
      <c r="NK102" s="13" t="n">
        <f aca="false">[1]510排序!J108</f>
        <v>0</v>
      </c>
      <c r="NL102" s="13" t="n">
        <f aca="false">[1]510排序!K108</f>
        <v>0</v>
      </c>
      <c r="NM102" s="13" t="n">
        <f aca="false">[1]510排序!L108</f>
        <v>0</v>
      </c>
      <c r="NN102" s="13" t="n">
        <f aca="false">[1]510排序!M108</f>
        <v>0</v>
      </c>
      <c r="NO102" s="13" t="n">
        <f aca="false">[1]510排序!C35</f>
        <v>0</v>
      </c>
      <c r="NP102" s="13" t="n">
        <f aca="false">[1]510排序!D35</f>
        <v>0</v>
      </c>
      <c r="NQ102" s="13" t="n">
        <f aca="false">[1]510排序!E35</f>
        <v>0</v>
      </c>
      <c r="NR102" s="13" t="n">
        <f aca="false">[1]510排序!F35</f>
        <v>0</v>
      </c>
      <c r="NS102" s="13" t="n">
        <f aca="false">[1]510排序!G35</f>
        <v>0</v>
      </c>
      <c r="NT102" s="13" t="n">
        <f aca="false">[1]510排序!H35</f>
        <v>0</v>
      </c>
      <c r="NU102" s="13" t="n">
        <f aca="false">[1]510排序!I35</f>
        <v>0</v>
      </c>
      <c r="NV102" s="13" t="n">
        <f aca="false">[1]510排序!J35</f>
        <v>0</v>
      </c>
      <c r="NW102" s="13" t="n">
        <f aca="false">[1]510排序!K35</f>
        <v>0</v>
      </c>
      <c r="NX102" s="13" t="n">
        <f aca="false">[1]510排序!L35</f>
        <v>0</v>
      </c>
      <c r="NY102" s="13" t="n">
        <f aca="false">[1]510排序!M35</f>
        <v>0</v>
      </c>
      <c r="NZ102" s="13" t="n">
        <f aca="false">[1]510排序!C206</f>
        <v>0</v>
      </c>
      <c r="OA102" s="13" t="n">
        <f aca="false">[1]510排序!D206</f>
        <v>0</v>
      </c>
      <c r="OB102" s="13" t="n">
        <f aca="false">[1]510排序!E206</f>
        <v>0</v>
      </c>
      <c r="OC102" s="13" t="n">
        <f aca="false">[1]510排序!F206</f>
        <v>0</v>
      </c>
      <c r="OD102" s="13" t="n">
        <f aca="false">[1]510排序!G206</f>
        <v>0</v>
      </c>
      <c r="OE102" s="13" t="n">
        <f aca="false">[1]510排序!H206</f>
        <v>0</v>
      </c>
      <c r="OF102" s="13" t="n">
        <f aca="false">[1]510排序!I206</f>
        <v>0</v>
      </c>
      <c r="OG102" s="13" t="n">
        <f aca="false">[1]510排序!J206</f>
        <v>0</v>
      </c>
      <c r="OH102" s="13" t="n">
        <f aca="false">[1]510排序!K206</f>
        <v>0</v>
      </c>
      <c r="OI102" s="13" t="n">
        <f aca="false">[1]510排序!L206</f>
        <v>0</v>
      </c>
      <c r="OJ102" s="13" t="n">
        <f aca="false">[1]510排序!M206</f>
        <v>0</v>
      </c>
      <c r="OK102" s="13" t="n">
        <f aca="false">[1]510排序!C30</f>
        <v>0</v>
      </c>
      <c r="OL102" s="13" t="n">
        <f aca="false">[1]510排序!D30</f>
        <v>0</v>
      </c>
      <c r="OM102" s="13" t="n">
        <f aca="false">[1]510排序!E30</f>
        <v>0</v>
      </c>
      <c r="ON102" s="13" t="n">
        <f aca="false">[1]510排序!F30</f>
        <v>0</v>
      </c>
      <c r="OO102" s="13" t="n">
        <f aca="false">[1]510排序!G30</f>
        <v>0</v>
      </c>
      <c r="OP102" s="13" t="n">
        <f aca="false">[1]510排序!H30</f>
        <v>0</v>
      </c>
      <c r="OQ102" s="13" t="n">
        <f aca="false">[1]510排序!I30</f>
        <v>0</v>
      </c>
      <c r="OR102" s="13" t="n">
        <f aca="false">[1]510排序!J30</f>
        <v>0</v>
      </c>
      <c r="OS102" s="13" t="n">
        <f aca="false">[1]510排序!K30</f>
        <v>0</v>
      </c>
      <c r="OT102" s="13" t="n">
        <f aca="false">[1]510排序!L30</f>
        <v>0</v>
      </c>
      <c r="OU102" s="13" t="n">
        <f aca="false">[1]510排序!M30</f>
        <v>0</v>
      </c>
      <c r="OV102" s="13" t="n">
        <f aca="false">[1]510排序!C95</f>
        <v>0</v>
      </c>
      <c r="OW102" s="13" t="n">
        <f aca="false">[1]510排序!D95</f>
        <v>0</v>
      </c>
      <c r="OX102" s="13" t="n">
        <f aca="false">[1]510排序!E95</f>
        <v>0</v>
      </c>
      <c r="OY102" s="13" t="n">
        <f aca="false">[1]510排序!F95</f>
        <v>0</v>
      </c>
      <c r="OZ102" s="13" t="n">
        <f aca="false">[1]510排序!G95</f>
        <v>0</v>
      </c>
      <c r="PA102" s="13" t="n">
        <f aca="false">[1]510排序!H95</f>
        <v>0</v>
      </c>
      <c r="PB102" s="13" t="n">
        <f aca="false">[1]510排序!I95</f>
        <v>0</v>
      </c>
      <c r="PC102" s="13" t="n">
        <f aca="false">[1]510排序!J95</f>
        <v>0</v>
      </c>
      <c r="PD102" s="13" t="n">
        <f aca="false">[1]510排序!K95</f>
        <v>0</v>
      </c>
      <c r="PE102" s="13" t="n">
        <f aca="false">[1]510排序!L95</f>
        <v>0</v>
      </c>
      <c r="PF102" s="13" t="n">
        <f aca="false">[1]510排序!M95</f>
        <v>0</v>
      </c>
      <c r="PG102" s="13" t="n">
        <f aca="false">[1]510排序!C195</f>
        <v>0</v>
      </c>
      <c r="PH102" s="13" t="n">
        <f aca="false">[1]510排序!D195</f>
        <v>0</v>
      </c>
      <c r="PI102" s="13" t="n">
        <f aca="false">[1]510排序!E195</f>
        <v>0</v>
      </c>
      <c r="PJ102" s="13" t="n">
        <f aca="false">[1]510排序!F195</f>
        <v>0</v>
      </c>
      <c r="PK102" s="13" t="n">
        <f aca="false">[1]510排序!G195</f>
        <v>0</v>
      </c>
      <c r="PL102" s="13" t="n">
        <f aca="false">[1]510排序!H195</f>
        <v>0</v>
      </c>
      <c r="PM102" s="13" t="n">
        <f aca="false">[1]510排序!I195</f>
        <v>0</v>
      </c>
      <c r="PN102" s="13" t="n">
        <f aca="false">[1]510排序!J195</f>
        <v>0</v>
      </c>
      <c r="PO102" s="13" t="n">
        <f aca="false">[1]510排序!K195</f>
        <v>0</v>
      </c>
      <c r="PP102" s="13" t="n">
        <f aca="false">[1]510排序!L195</f>
        <v>0</v>
      </c>
      <c r="PQ102" s="13" t="n">
        <f aca="false">[1]510排序!M195</f>
        <v>0</v>
      </c>
      <c r="PR102" s="2" t="n">
        <f aca="false">[1]510排序!C188</f>
        <v>0</v>
      </c>
      <c r="PS102" s="2" t="n">
        <f aca="false">[1]510排序!D188</f>
        <v>0</v>
      </c>
      <c r="PT102" s="2" t="n">
        <f aca="false">[1]510排序!E188</f>
        <v>0</v>
      </c>
      <c r="PU102" s="2" t="n">
        <f aca="false">[1]510排序!F188</f>
        <v>0</v>
      </c>
      <c r="PV102" s="2" t="n">
        <f aca="false">[1]510排序!G188</f>
        <v>0</v>
      </c>
      <c r="PW102" s="2" t="n">
        <f aca="false">[1]510排序!H188</f>
        <v>0</v>
      </c>
      <c r="PX102" s="2" t="n">
        <f aca="false">[1]510排序!I188</f>
        <v>0</v>
      </c>
      <c r="PY102" s="2" t="n">
        <f aca="false">[1]510排序!J188</f>
        <v>0</v>
      </c>
      <c r="PZ102" s="2" t="n">
        <f aca="false">[1]510排序!K188</f>
        <v>0</v>
      </c>
      <c r="QA102" s="2" t="n">
        <f aca="false">[1]510排序!L188</f>
        <v>0</v>
      </c>
      <c r="QB102" s="2" t="n">
        <f aca="false">[1]510排序!M188</f>
        <v>0</v>
      </c>
      <c r="QC102" s="2" t="n">
        <f aca="false">[1]510排序!C103</f>
        <v>0</v>
      </c>
      <c r="QD102" s="2" t="n">
        <f aca="false">[1]510排序!D103</f>
        <v>0</v>
      </c>
      <c r="QE102" s="2" t="n">
        <f aca="false">[1]510排序!E103</f>
        <v>0</v>
      </c>
      <c r="QF102" s="2" t="n">
        <f aca="false">[1]510排序!F103</f>
        <v>0</v>
      </c>
      <c r="QG102" s="2" t="n">
        <f aca="false">[1]510排序!G103</f>
        <v>0</v>
      </c>
      <c r="QH102" s="2" t="n">
        <f aca="false">[1]510排序!H103</f>
        <v>0</v>
      </c>
      <c r="QI102" s="2" t="n">
        <f aca="false">[1]510排序!I103</f>
        <v>0</v>
      </c>
      <c r="QJ102" s="2" t="n">
        <f aca="false">[1]510排序!J103</f>
        <v>0</v>
      </c>
      <c r="QK102" s="2" t="n">
        <f aca="false">[1]510排序!K103</f>
        <v>0</v>
      </c>
      <c r="QL102" s="2" t="n">
        <f aca="false">[1]510排序!L103</f>
        <v>0</v>
      </c>
      <c r="QM102" s="2" t="n">
        <f aca="false">[1]510排序!M103</f>
        <v>0</v>
      </c>
      <c r="QN102" s="2" t="n">
        <f aca="false">[1]510排序!C110</f>
        <v>0</v>
      </c>
      <c r="QO102" s="2" t="n">
        <f aca="false">[1]510排序!D110</f>
        <v>0</v>
      </c>
      <c r="QP102" s="2" t="n">
        <f aca="false">[1]510排序!E110</f>
        <v>0</v>
      </c>
      <c r="QQ102" s="2" t="n">
        <f aca="false">[1]510排序!F110</f>
        <v>0</v>
      </c>
      <c r="QR102" s="2" t="n">
        <f aca="false">[1]510排序!G110</f>
        <v>0</v>
      </c>
      <c r="QS102" s="2" t="n">
        <f aca="false">[1]510排序!H110</f>
        <v>0</v>
      </c>
      <c r="QT102" s="2" t="n">
        <f aca="false">[1]510排序!I110</f>
        <v>0</v>
      </c>
      <c r="QU102" s="2" t="n">
        <f aca="false">[1]510排序!J110</f>
        <v>0</v>
      </c>
      <c r="QV102" s="2" t="n">
        <f aca="false">[1]510排序!K110</f>
        <v>0</v>
      </c>
      <c r="QW102" s="2" t="n">
        <f aca="false">[1]510排序!L110</f>
        <v>0</v>
      </c>
      <c r="QX102" s="2" t="n">
        <f aca="false">[1]510排序!M110</f>
        <v>0</v>
      </c>
      <c r="QY102" s="2" t="n">
        <f aca="false">[1]510排序!C98</f>
        <v>0</v>
      </c>
      <c r="QZ102" s="2" t="n">
        <f aca="false">[1]510排序!D98</f>
        <v>0</v>
      </c>
      <c r="RA102" s="2" t="n">
        <f aca="false">[1]510排序!E98</f>
        <v>0</v>
      </c>
      <c r="RB102" s="2" t="n">
        <f aca="false">[1]510排序!F98</f>
        <v>0</v>
      </c>
      <c r="RC102" s="2" t="n">
        <f aca="false">[1]510排序!G98</f>
        <v>0</v>
      </c>
      <c r="RD102" s="2" t="n">
        <f aca="false">[1]510排序!H98</f>
        <v>0</v>
      </c>
      <c r="RE102" s="2" t="n">
        <f aca="false">[1]510排序!I98</f>
        <v>0</v>
      </c>
      <c r="RF102" s="2" t="n">
        <f aca="false">[1]510排序!J98</f>
        <v>0</v>
      </c>
      <c r="RG102" s="2" t="n">
        <f aca="false">[1]510排序!K98</f>
        <v>0</v>
      </c>
      <c r="RH102" s="2" t="n">
        <f aca="false">[1]510排序!L98</f>
        <v>0</v>
      </c>
      <c r="RI102" s="2" t="n">
        <f aca="false">[1]510排序!M98</f>
        <v>0</v>
      </c>
      <c r="RJ102" s="2" t="n">
        <f aca="false">[1]510排序!C148</f>
        <v>0</v>
      </c>
      <c r="RK102" s="2" t="n">
        <f aca="false">[1]510排序!D148</f>
        <v>0</v>
      </c>
      <c r="RL102" s="2" t="n">
        <f aca="false">[1]510排序!E148</f>
        <v>0</v>
      </c>
      <c r="RM102" s="2" t="n">
        <f aca="false">[1]510排序!F148</f>
        <v>0</v>
      </c>
      <c r="RN102" s="2" t="n">
        <f aca="false">[1]510排序!G148</f>
        <v>0</v>
      </c>
      <c r="RO102" s="2" t="n">
        <f aca="false">[1]510排序!H148</f>
        <v>0</v>
      </c>
      <c r="RP102" s="2" t="n">
        <f aca="false">[1]510排序!I148</f>
        <v>0</v>
      </c>
      <c r="RQ102" s="2" t="n">
        <f aca="false">[1]510排序!J148</f>
        <v>0</v>
      </c>
      <c r="RR102" s="2" t="n">
        <f aca="false">[1]510排序!K148</f>
        <v>0</v>
      </c>
      <c r="RS102" s="2" t="n">
        <f aca="false">[1]510排序!L148</f>
        <v>0</v>
      </c>
      <c r="RT102" s="2" t="n">
        <f aca="false">[1]510排序!M148</f>
        <v>0</v>
      </c>
      <c r="RU102" s="2" t="n">
        <f aca="false">[1]510排序!C208</f>
        <v>0</v>
      </c>
      <c r="RV102" s="2" t="n">
        <f aca="false">[1]510排序!D208</f>
        <v>0</v>
      </c>
      <c r="RW102" s="2" t="n">
        <f aca="false">[1]510排序!E208</f>
        <v>0</v>
      </c>
      <c r="RX102" s="2" t="n">
        <f aca="false">[1]510排序!F208</f>
        <v>0</v>
      </c>
      <c r="RY102" s="2" t="n">
        <f aca="false">[1]510排序!G208</f>
        <v>0</v>
      </c>
      <c r="RZ102" s="2" t="n">
        <f aca="false">[1]510排序!H208</f>
        <v>0</v>
      </c>
      <c r="SA102" s="2" t="n">
        <f aca="false">[1]510排序!I208</f>
        <v>0</v>
      </c>
      <c r="SB102" s="2" t="n">
        <f aca="false">[1]510排序!J208</f>
        <v>0</v>
      </c>
      <c r="SC102" s="2" t="n">
        <f aca="false">[1]510排序!K208</f>
        <v>0</v>
      </c>
      <c r="SD102" s="2" t="n">
        <f aca="false">[1]510排序!L208</f>
        <v>0</v>
      </c>
      <c r="SE102" s="2" t="n">
        <f aca="false">[1]510排序!M208</f>
        <v>0</v>
      </c>
      <c r="SF102" s="2" t="n">
        <f aca="false">[1]510排序!C146</f>
        <v>0</v>
      </c>
      <c r="SG102" s="2" t="n">
        <f aca="false">[1]510排序!D146</f>
        <v>0</v>
      </c>
      <c r="SH102" s="2" t="n">
        <f aca="false">[1]510排序!E146</f>
        <v>0</v>
      </c>
      <c r="SI102" s="2" t="n">
        <f aca="false">[1]510排序!F146</f>
        <v>0</v>
      </c>
      <c r="SJ102" s="2" t="n">
        <f aca="false">[1]510排序!G146</f>
        <v>0</v>
      </c>
      <c r="SK102" s="2" t="n">
        <f aca="false">[1]510排序!H146</f>
        <v>0</v>
      </c>
      <c r="SL102" s="2" t="n">
        <f aca="false">[1]510排序!I146</f>
        <v>0</v>
      </c>
      <c r="SM102" s="2" t="n">
        <f aca="false">[1]510排序!J146</f>
        <v>0</v>
      </c>
      <c r="SN102" s="2" t="n">
        <f aca="false">[1]510排序!K146</f>
        <v>0</v>
      </c>
      <c r="SO102" s="2" t="n">
        <f aca="false">[1]510排序!L146</f>
        <v>0</v>
      </c>
      <c r="SP102" s="2" t="n">
        <f aca="false">[1]510排序!M146</f>
        <v>0</v>
      </c>
      <c r="SQ102" s="2" t="n">
        <f aca="false">[1]510排序!C197</f>
        <v>0</v>
      </c>
      <c r="SR102" s="2" t="n">
        <f aca="false">[1]510排序!D197</f>
        <v>0</v>
      </c>
      <c r="SS102" s="2" t="n">
        <f aca="false">[1]510排序!E197</f>
        <v>0</v>
      </c>
      <c r="ST102" s="2" t="n">
        <f aca="false">[1]510排序!F197</f>
        <v>0</v>
      </c>
      <c r="SU102" s="2" t="n">
        <f aca="false">[1]510排序!G197</f>
        <v>0</v>
      </c>
      <c r="SV102" s="2" t="n">
        <f aca="false">[1]510排序!H197</f>
        <v>0</v>
      </c>
      <c r="SW102" s="2" t="n">
        <f aca="false">[1]510排序!I197</f>
        <v>0</v>
      </c>
      <c r="SX102" s="2" t="n">
        <f aca="false">[1]510排序!J197</f>
        <v>0</v>
      </c>
      <c r="SY102" s="2" t="n">
        <f aca="false">[1]510排序!K197</f>
        <v>0</v>
      </c>
      <c r="SZ102" s="2" t="n">
        <f aca="false">[1]510排序!L197</f>
        <v>0</v>
      </c>
      <c r="TA102" s="2" t="n">
        <f aca="false">[1]510排序!M197</f>
        <v>0</v>
      </c>
      <c r="TB102" s="2" t="n">
        <f aca="false">[1]510排序!C106</f>
        <v>0</v>
      </c>
      <c r="TC102" s="2" t="n">
        <f aca="false">[1]510排序!D106</f>
        <v>0</v>
      </c>
      <c r="TD102" s="2" t="n">
        <f aca="false">[1]510排序!E106</f>
        <v>0</v>
      </c>
      <c r="TE102" s="2" t="n">
        <f aca="false">[1]510排序!F106</f>
        <v>0</v>
      </c>
      <c r="TF102" s="2" t="n">
        <f aca="false">[1]510排序!G106</f>
        <v>0</v>
      </c>
      <c r="TG102" s="2" t="n">
        <f aca="false">[1]510排序!H106</f>
        <v>0</v>
      </c>
      <c r="TH102" s="2" t="n">
        <f aca="false">[1]510排序!I106</f>
        <v>0</v>
      </c>
      <c r="TI102" s="2" t="n">
        <f aca="false">[1]510排序!J106</f>
        <v>0</v>
      </c>
      <c r="TJ102" s="2" t="n">
        <f aca="false">[1]510排序!K106</f>
        <v>0</v>
      </c>
      <c r="TK102" s="2" t="n">
        <f aca="false">[1]510排序!L106</f>
        <v>0</v>
      </c>
      <c r="TL102" s="2" t="n">
        <f aca="false">[1]510排序!M106</f>
        <v>0</v>
      </c>
      <c r="TM102" s="2" t="n">
        <f aca="false">[1]510排序!C80</f>
        <v>0</v>
      </c>
      <c r="TN102" s="2" t="n">
        <f aca="false">[1]510排序!D80</f>
        <v>0</v>
      </c>
      <c r="TO102" s="2" t="n">
        <f aca="false">[1]510排序!E80</f>
        <v>0</v>
      </c>
      <c r="TP102" s="2" t="n">
        <f aca="false">[1]510排序!F80</f>
        <v>0</v>
      </c>
      <c r="TQ102" s="2" t="n">
        <f aca="false">[1]510排序!G80</f>
        <v>0</v>
      </c>
      <c r="TR102" s="2" t="n">
        <f aca="false">[1]510排序!H80</f>
        <v>0</v>
      </c>
      <c r="TS102" s="2" t="n">
        <f aca="false">[1]510排序!I80</f>
        <v>0</v>
      </c>
      <c r="TT102" s="2" t="n">
        <f aca="false">[1]510排序!J80</f>
        <v>0</v>
      </c>
      <c r="TU102" s="2" t="n">
        <f aca="false">[1]510排序!K80</f>
        <v>0</v>
      </c>
      <c r="TV102" s="2" t="n">
        <f aca="false">[1]510排序!L80</f>
        <v>0</v>
      </c>
      <c r="TW102" s="2" t="n">
        <f aca="false">[1]510排序!M80</f>
        <v>0</v>
      </c>
      <c r="TX102" s="2" t="n">
        <f aca="false">[1]510排序!C51</f>
        <v>0</v>
      </c>
      <c r="TY102" s="2" t="n">
        <f aca="false">[1]510排序!D51</f>
        <v>0</v>
      </c>
      <c r="TZ102" s="2" t="n">
        <f aca="false">[1]510排序!E51</f>
        <v>0</v>
      </c>
      <c r="UA102" s="2" t="n">
        <f aca="false">[1]510排序!F51</f>
        <v>0</v>
      </c>
      <c r="UB102" s="2" t="n">
        <f aca="false">[1]510排序!G51</f>
        <v>0</v>
      </c>
      <c r="UC102" s="2" t="n">
        <f aca="false">[1]510排序!H51</f>
        <v>0</v>
      </c>
      <c r="UD102" s="2" t="n">
        <f aca="false">[1]510排序!I51</f>
        <v>0</v>
      </c>
      <c r="UE102" s="2" t="n">
        <f aca="false">[1]510排序!J51</f>
        <v>0</v>
      </c>
      <c r="UF102" s="2" t="n">
        <f aca="false">[1]510排序!K51</f>
        <v>0</v>
      </c>
      <c r="UG102" s="2" t="n">
        <f aca="false">[1]510排序!L51</f>
        <v>0</v>
      </c>
      <c r="UH102" s="2" t="n">
        <f aca="false">[1]510排序!M51</f>
        <v>0</v>
      </c>
      <c r="UT102" s="2" t="n">
        <f aca="false">[1]510排序!C17</f>
        <v>0</v>
      </c>
      <c r="UU102" s="2" t="n">
        <f aca="false">[1]510排序!D17</f>
        <v>0</v>
      </c>
      <c r="UV102" s="2" t="n">
        <f aca="false">[1]510排序!E17</f>
        <v>0</v>
      </c>
      <c r="UW102" s="2" t="n">
        <f aca="false">[1]510排序!F17</f>
        <v>0</v>
      </c>
      <c r="UX102" s="2" t="n">
        <f aca="false">[1]510排序!G17</f>
        <v>0</v>
      </c>
      <c r="UY102" s="2" t="n">
        <f aca="false">[1]510排序!H17</f>
        <v>0</v>
      </c>
      <c r="UZ102" s="2" t="n">
        <f aca="false">[1]510排序!I17</f>
        <v>0</v>
      </c>
      <c r="VA102" s="2" t="n">
        <f aca="false">[1]510排序!J17</f>
        <v>0</v>
      </c>
      <c r="VB102" s="2" t="n">
        <f aca="false">[1]510排序!K17</f>
        <v>0</v>
      </c>
      <c r="VC102" s="2" t="n">
        <f aca="false">[1]510排序!L17</f>
        <v>0</v>
      </c>
      <c r="VD102" s="2" t="n">
        <f aca="false">[1]510排序!M17</f>
        <v>0</v>
      </c>
      <c r="VE102" s="2" t="n">
        <f aca="false">[1]510排序!C2</f>
        <v>0</v>
      </c>
      <c r="VF102" s="2" t="n">
        <f aca="false">[1]510排序!D2</f>
        <v>0</v>
      </c>
      <c r="VG102" s="2" t="n">
        <f aca="false">[1]510排序!E2</f>
        <v>0</v>
      </c>
      <c r="VH102" s="2" t="n">
        <f aca="false">[1]510排序!F2</f>
        <v>0</v>
      </c>
      <c r="VI102" s="2" t="n">
        <f aca="false">[1]510排序!G2</f>
        <v>0</v>
      </c>
      <c r="VJ102" s="2" t="n">
        <f aca="false">[1]510排序!H2</f>
        <v>0</v>
      </c>
      <c r="VK102" s="2" t="n">
        <f aca="false">[1]510排序!I2</f>
        <v>0</v>
      </c>
      <c r="VL102" s="2" t="n">
        <f aca="false">[1]510排序!J2</f>
        <v>0</v>
      </c>
      <c r="VM102" s="2" t="n">
        <f aca="false">[1]510排序!K2</f>
        <v>0</v>
      </c>
      <c r="VN102" s="2" t="n">
        <f aca="false">[1]510排序!L2</f>
        <v>0</v>
      </c>
      <c r="VO102" s="2" t="n">
        <f aca="false">[1]510排序!M2</f>
        <v>0</v>
      </c>
      <c r="VP102" s="2" t="n">
        <f aca="false">[1]510排序!C181</f>
        <v>0</v>
      </c>
      <c r="VQ102" s="2" t="n">
        <f aca="false">[1]510排序!D181</f>
        <v>0</v>
      </c>
      <c r="VR102" s="2" t="n">
        <f aca="false">[1]510排序!E181</f>
        <v>0</v>
      </c>
      <c r="VS102" s="2" t="n">
        <f aca="false">[1]510排序!F181</f>
        <v>0</v>
      </c>
      <c r="VT102" s="2" t="n">
        <f aca="false">[1]510排序!G181</f>
        <v>0</v>
      </c>
      <c r="VU102" s="2" t="n">
        <f aca="false">[1]510排序!H181</f>
        <v>0</v>
      </c>
      <c r="VV102" s="2" t="n">
        <f aca="false">[1]510排序!I181</f>
        <v>0</v>
      </c>
      <c r="VW102" s="2" t="n">
        <f aca="false">[1]510排序!J181</f>
        <v>0</v>
      </c>
      <c r="VX102" s="2" t="n">
        <f aca="false">[1]510排序!K181</f>
        <v>0</v>
      </c>
      <c r="VY102" s="2" t="n">
        <f aca="false">[1]510排序!L181</f>
        <v>0</v>
      </c>
      <c r="VZ102" s="2" t="n">
        <f aca="false">[1]510排序!M181</f>
        <v>0</v>
      </c>
      <c r="WA102" s="2" t="n">
        <f aca="false">[1]510排序!C119</f>
        <v>0</v>
      </c>
      <c r="WB102" s="2" t="n">
        <f aca="false">[1]510排序!D119</f>
        <v>0</v>
      </c>
      <c r="WC102" s="2" t="n">
        <f aca="false">[1]510排序!E119</f>
        <v>0</v>
      </c>
      <c r="WD102" s="2" t="n">
        <f aca="false">[1]510排序!F119</f>
        <v>0</v>
      </c>
      <c r="WE102" s="2" t="n">
        <f aca="false">[1]510排序!G119</f>
        <v>0</v>
      </c>
      <c r="WF102" s="2" t="n">
        <f aca="false">[1]510排序!H119</f>
        <v>0</v>
      </c>
      <c r="WG102" s="2" t="n">
        <f aca="false">[1]510排序!I119</f>
        <v>0</v>
      </c>
      <c r="WH102" s="2" t="n">
        <f aca="false">[1]510排序!J119</f>
        <v>0</v>
      </c>
      <c r="WI102" s="2" t="n">
        <f aca="false">[1]510排序!K119</f>
        <v>0</v>
      </c>
      <c r="WJ102" s="2" t="n">
        <f aca="false">[1]510排序!L119</f>
        <v>0</v>
      </c>
      <c r="WK102" s="2" t="n">
        <f aca="false">[1]510排序!M119</f>
        <v>0</v>
      </c>
      <c r="WL102" s="2" t="n">
        <f aca="false">[1]510排序!C137</f>
        <v>0</v>
      </c>
      <c r="WM102" s="2" t="n">
        <f aca="false">[1]510排序!D137</f>
        <v>0</v>
      </c>
      <c r="WN102" s="2" t="n">
        <f aca="false">[1]510排序!E137</f>
        <v>0</v>
      </c>
      <c r="WO102" s="2" t="n">
        <f aca="false">[1]510排序!F137</f>
        <v>0</v>
      </c>
      <c r="WP102" s="2" t="n">
        <f aca="false">[1]510排序!G137</f>
        <v>0</v>
      </c>
      <c r="WQ102" s="2" t="n">
        <f aca="false">[1]510排序!H137</f>
        <v>0</v>
      </c>
      <c r="WR102" s="2" t="n">
        <f aca="false">[1]510排序!I137</f>
        <v>0</v>
      </c>
      <c r="WS102" s="2" t="n">
        <f aca="false">[1]510排序!J137</f>
        <v>0</v>
      </c>
      <c r="WT102" s="2" t="n">
        <f aca="false">[1]510排序!K137</f>
        <v>0</v>
      </c>
      <c r="WU102" s="2" t="n">
        <f aca="false">[1]510排序!L137</f>
        <v>0</v>
      </c>
      <c r="WV102" s="2" t="n">
        <f aca="false">[1]510排序!M137</f>
        <v>0</v>
      </c>
      <c r="WW102" s="2" t="n">
        <f aca="false">[1]510排序!C24</f>
        <v>0</v>
      </c>
      <c r="WX102" s="2" t="n">
        <f aca="false">[1]510排序!D24</f>
        <v>0</v>
      </c>
      <c r="WY102" s="2" t="n">
        <f aca="false">[1]510排序!E24</f>
        <v>0</v>
      </c>
      <c r="WZ102" s="2" t="n">
        <f aca="false">[1]510排序!F24</f>
        <v>0</v>
      </c>
      <c r="XA102" s="2" t="n">
        <f aca="false">[1]510排序!G24</f>
        <v>0</v>
      </c>
      <c r="XB102" s="2" t="n">
        <f aca="false">[1]510排序!H24</f>
        <v>0</v>
      </c>
      <c r="XC102" s="2" t="n">
        <f aca="false">[1]510排序!I24</f>
        <v>0</v>
      </c>
      <c r="XD102" s="2" t="n">
        <f aca="false">[1]510排序!J24</f>
        <v>0</v>
      </c>
      <c r="XE102" s="2" t="n">
        <f aca="false">[1]510排序!K24</f>
        <v>0</v>
      </c>
      <c r="XF102" s="2" t="n">
        <f aca="false">[1]510排序!L24</f>
        <v>0</v>
      </c>
      <c r="XG102" s="2" t="n">
        <f aca="false">[1]510排序!M24</f>
        <v>0</v>
      </c>
      <c r="XH102" s="2" t="n">
        <f aca="false">[1]510排序!C104</f>
        <v>0</v>
      </c>
      <c r="XI102" s="2" t="n">
        <f aca="false">[1]510排序!D104</f>
        <v>0</v>
      </c>
      <c r="XJ102" s="2" t="n">
        <f aca="false">[1]510排序!E104</f>
        <v>0</v>
      </c>
      <c r="XK102" s="2" t="n">
        <f aca="false">[1]510排序!F104</f>
        <v>0</v>
      </c>
      <c r="XL102" s="2" t="n">
        <f aca="false">[1]510排序!G104</f>
        <v>0</v>
      </c>
      <c r="XM102" s="2" t="n">
        <f aca="false">[1]510排序!H104</f>
        <v>0</v>
      </c>
      <c r="XN102" s="2" t="n">
        <f aca="false">[1]510排序!I104</f>
        <v>0</v>
      </c>
      <c r="XO102" s="2" t="n">
        <f aca="false">[1]510排序!J104</f>
        <v>0</v>
      </c>
      <c r="XP102" s="2" t="n">
        <f aca="false">[1]510排序!K104</f>
        <v>0</v>
      </c>
      <c r="XQ102" s="2" t="n">
        <f aca="false">[1]510排序!L104</f>
        <v>0</v>
      </c>
      <c r="XR102" s="2" t="n">
        <f aca="false">[1]510排序!M104</f>
        <v>0</v>
      </c>
      <c r="XS102" s="2" t="n">
        <f aca="false">[1]510排序!C203</f>
        <v>0</v>
      </c>
      <c r="XT102" s="2" t="n">
        <f aca="false">[1]510排序!D203</f>
        <v>0</v>
      </c>
      <c r="XU102" s="2" t="n">
        <f aca="false">[1]510排序!E203</f>
        <v>0</v>
      </c>
      <c r="XV102" s="2" t="n">
        <f aca="false">[1]510排序!F203</f>
        <v>0</v>
      </c>
      <c r="XW102" s="2" t="n">
        <f aca="false">[1]510排序!G203</f>
        <v>0</v>
      </c>
      <c r="XX102" s="2" t="n">
        <f aca="false">[1]510排序!H203</f>
        <v>0</v>
      </c>
      <c r="XY102" s="2" t="n">
        <f aca="false">[1]510排序!I203</f>
        <v>0</v>
      </c>
      <c r="XZ102" s="2" t="n">
        <f aca="false">[1]510排序!J203</f>
        <v>0</v>
      </c>
      <c r="YA102" s="2" t="n">
        <f aca="false">[1]510排序!K203</f>
        <v>0</v>
      </c>
      <c r="YB102" s="2" t="n">
        <f aca="false">[1]510排序!L203</f>
        <v>0</v>
      </c>
      <c r="YC102" s="2" t="n">
        <f aca="false">[1]510排序!M203</f>
        <v>0</v>
      </c>
      <c r="YZ102" s="2" t="n">
        <f aca="false">[1]510排序!C107</f>
        <v>0</v>
      </c>
      <c r="ZA102" s="2" t="n">
        <f aca="false">[1]510排序!D107</f>
        <v>0</v>
      </c>
      <c r="ZB102" s="2" t="n">
        <f aca="false">[1]510排序!E107</f>
        <v>0</v>
      </c>
      <c r="ZC102" s="2" t="n">
        <f aca="false">[1]510排序!F107</f>
        <v>0</v>
      </c>
      <c r="ZD102" s="2" t="n">
        <f aca="false">[1]510排序!G107</f>
        <v>0</v>
      </c>
      <c r="ZE102" s="2" t="n">
        <f aca="false">[1]510排序!H107</f>
        <v>0</v>
      </c>
      <c r="ZF102" s="2" t="n">
        <f aca="false">[1]510排序!I107</f>
        <v>0</v>
      </c>
      <c r="ZG102" s="2" t="n">
        <f aca="false">[1]510排序!J107</f>
        <v>0</v>
      </c>
      <c r="ZH102" s="2" t="n">
        <f aca="false">[1]510排序!K107</f>
        <v>0</v>
      </c>
      <c r="ZI102" s="2" t="n">
        <f aca="false">[1]510排序!L107</f>
        <v>0</v>
      </c>
      <c r="ZJ102" s="2" t="n">
        <f aca="false">[1]510排序!M107</f>
        <v>0</v>
      </c>
      <c r="ZK102" s="2" t="n">
        <f aca="false">[1]510排序!C200</f>
        <v>0</v>
      </c>
      <c r="ZL102" s="2" t="n">
        <f aca="false">[1]510排序!D200</f>
        <v>0</v>
      </c>
      <c r="ZM102" s="2" t="n">
        <f aca="false">[1]510排序!E200</f>
        <v>0</v>
      </c>
      <c r="ZN102" s="2" t="n">
        <f aca="false">[1]510排序!F200</f>
        <v>0</v>
      </c>
      <c r="ZO102" s="2" t="n">
        <f aca="false">[1]510排序!G200</f>
        <v>0</v>
      </c>
      <c r="ZP102" s="2" t="n">
        <f aca="false">[1]510排序!H200</f>
        <v>0</v>
      </c>
      <c r="ZQ102" s="2" t="n">
        <f aca="false">[1]510排序!I200</f>
        <v>0</v>
      </c>
      <c r="ZR102" s="2" t="n">
        <f aca="false">[1]510排序!J200</f>
        <v>0</v>
      </c>
      <c r="ZS102" s="2" t="n">
        <f aca="false">[1]510排序!K200</f>
        <v>0</v>
      </c>
      <c r="ZT102" s="2" t="n">
        <f aca="false">[1]510排序!L200</f>
        <v>0</v>
      </c>
      <c r="ZU102" s="2" t="n">
        <f aca="false">[1]510排序!M200</f>
        <v>0</v>
      </c>
      <c r="ZV102" s="2" t="n">
        <f aca="false">[1]510排序!C19</f>
        <v>0</v>
      </c>
      <c r="ZW102" s="2" t="n">
        <f aca="false">[1]510排序!D19</f>
        <v>0</v>
      </c>
      <c r="ZX102" s="2" t="n">
        <f aca="false">[1]510排序!E19</f>
        <v>0</v>
      </c>
      <c r="ZY102" s="2" t="n">
        <f aca="false">[1]510排序!F19</f>
        <v>0</v>
      </c>
      <c r="ZZ102" s="2" t="n">
        <f aca="false">[1]510排序!G19</f>
        <v>0</v>
      </c>
      <c r="AAA102" s="2" t="n">
        <f aca="false">[1]510排序!H19</f>
        <v>0</v>
      </c>
      <c r="AAB102" s="2" t="n">
        <f aca="false">[1]510排序!I19</f>
        <v>0</v>
      </c>
      <c r="AAC102" s="2" t="n">
        <f aca="false">[1]510排序!J19</f>
        <v>0</v>
      </c>
      <c r="AAD102" s="2" t="n">
        <f aca="false">[1]510排序!K19</f>
        <v>0</v>
      </c>
      <c r="AAE102" s="2" t="n">
        <f aca="false">[1]510排序!L19</f>
        <v>0</v>
      </c>
      <c r="AAF102" s="2" t="n">
        <f aca="false">[1]510排序!M19</f>
        <v>0</v>
      </c>
      <c r="AAG102" s="2" t="n">
        <f aca="false">[1]510排序!C76</f>
        <v>0</v>
      </c>
      <c r="AAH102" s="2" t="n">
        <f aca="false">[1]510排序!D76</f>
        <v>0</v>
      </c>
      <c r="AAI102" s="2" t="n">
        <f aca="false">[1]510排序!E76</f>
        <v>0</v>
      </c>
      <c r="AAJ102" s="2" t="n">
        <f aca="false">[1]510排序!F76</f>
        <v>0</v>
      </c>
      <c r="AAK102" s="2" t="n">
        <f aca="false">[1]510排序!G76</f>
        <v>0</v>
      </c>
      <c r="AAL102" s="2" t="n">
        <f aca="false">[1]510排序!H76</f>
        <v>0</v>
      </c>
      <c r="AAM102" s="2" t="n">
        <f aca="false">[1]510排序!I76</f>
        <v>0</v>
      </c>
      <c r="AAN102" s="2" t="n">
        <f aca="false">[1]510排序!J76</f>
        <v>0</v>
      </c>
      <c r="AAO102" s="2" t="n">
        <f aca="false">[1]510排序!K76</f>
        <v>0</v>
      </c>
      <c r="AAP102" s="2" t="n">
        <f aca="false">[1]510排序!L76</f>
        <v>0</v>
      </c>
      <c r="AAQ102" s="2" t="n">
        <f aca="false">[1]510排序!M76</f>
        <v>0</v>
      </c>
      <c r="AAR102" s="2" t="n">
        <f aca="false">[1]510排序!C14</f>
        <v>0</v>
      </c>
      <c r="AAS102" s="2" t="n">
        <f aca="false">[1]510排序!D14</f>
        <v>0</v>
      </c>
      <c r="AAT102" s="2" t="n">
        <f aca="false">[1]510排序!E14</f>
        <v>0</v>
      </c>
      <c r="AAU102" s="2" t="n">
        <f aca="false">[1]510排序!F14</f>
        <v>0</v>
      </c>
      <c r="AAV102" s="2" t="n">
        <f aca="false">[1]510排序!G14</f>
        <v>0</v>
      </c>
      <c r="AAW102" s="2" t="n">
        <f aca="false">[1]510排序!H14</f>
        <v>0</v>
      </c>
      <c r="AAX102" s="2" t="n">
        <f aca="false">[1]510排序!I14</f>
        <v>0</v>
      </c>
      <c r="AAY102" s="2" t="n">
        <f aca="false">[1]510排序!J14</f>
        <v>0</v>
      </c>
      <c r="AAZ102" s="2" t="n">
        <f aca="false">[1]510排序!K14</f>
        <v>0</v>
      </c>
      <c r="ABA102" s="2" t="n">
        <f aca="false">[1]510排序!L14</f>
        <v>0</v>
      </c>
      <c r="ABB102" s="2" t="n">
        <f aca="false">[1]510排序!M14</f>
        <v>0</v>
      </c>
      <c r="ABC102" s="2" t="n">
        <f aca="false">[1]510排序!C10</f>
        <v>0</v>
      </c>
      <c r="ABD102" s="2" t="n">
        <f aca="false">[1]510排序!D10</f>
        <v>0</v>
      </c>
      <c r="ABE102" s="2" t="n">
        <f aca="false">[1]510排序!E10</f>
        <v>0</v>
      </c>
      <c r="ABF102" s="2" t="n">
        <f aca="false">[1]510排序!F10</f>
        <v>0</v>
      </c>
      <c r="ABG102" s="2" t="n">
        <f aca="false">[1]510排序!G10</f>
        <v>0</v>
      </c>
      <c r="ABH102" s="2" t="n">
        <f aca="false">[1]510排序!H10</f>
        <v>0</v>
      </c>
      <c r="ABI102" s="2" t="n">
        <f aca="false">[1]510排序!I10</f>
        <v>0</v>
      </c>
      <c r="ABJ102" s="2" t="n">
        <f aca="false">[1]510排序!J10</f>
        <v>0</v>
      </c>
      <c r="ABK102" s="2" t="n">
        <f aca="false">[1]510排序!K10</f>
        <v>0</v>
      </c>
      <c r="ABL102" s="2" t="n">
        <f aca="false">[1]510排序!L10</f>
        <v>0</v>
      </c>
      <c r="ABM102" s="2" t="n">
        <f aca="false">[1]510排序!M10</f>
        <v>0</v>
      </c>
      <c r="ABN102" s="2" t="n">
        <f aca="false">[1]510排序!C127</f>
        <v>0</v>
      </c>
      <c r="ABO102" s="2" t="n">
        <f aca="false">[1]510排序!D127</f>
        <v>0</v>
      </c>
      <c r="ABP102" s="2" t="n">
        <f aca="false">[1]510排序!E127</f>
        <v>0</v>
      </c>
      <c r="ABQ102" s="2" t="n">
        <f aca="false">[1]510排序!F127</f>
        <v>0</v>
      </c>
      <c r="ABR102" s="2" t="n">
        <f aca="false">[1]510排序!G127</f>
        <v>0</v>
      </c>
      <c r="ABS102" s="2" t="n">
        <f aca="false">[1]510排序!H127</f>
        <v>0</v>
      </c>
      <c r="ABT102" s="2" t="n">
        <f aca="false">[1]510排序!I127</f>
        <v>0</v>
      </c>
      <c r="ABU102" s="2" t="n">
        <f aca="false">[1]510排序!J127</f>
        <v>0</v>
      </c>
      <c r="ABV102" s="2" t="n">
        <f aca="false">[1]510排序!K127</f>
        <v>0</v>
      </c>
      <c r="ABW102" s="2" t="n">
        <f aca="false">[1]510排序!L127</f>
        <v>0</v>
      </c>
      <c r="ABX102" s="2" t="n">
        <f aca="false">[1]510排序!M127</f>
        <v>0</v>
      </c>
      <c r="ABY102" s="2" t="n">
        <f aca="false">[1]510排序!C114</f>
        <v>0</v>
      </c>
      <c r="ABZ102" s="2" t="n">
        <f aca="false">[1]510排序!D114</f>
        <v>0</v>
      </c>
      <c r="ACA102" s="2" t="n">
        <f aca="false">[1]510排序!E114</f>
        <v>0</v>
      </c>
      <c r="ACB102" s="2" t="n">
        <f aca="false">[1]510排序!F114</f>
        <v>0</v>
      </c>
      <c r="ACC102" s="2" t="n">
        <f aca="false">[1]510排序!G114</f>
        <v>0</v>
      </c>
      <c r="ACD102" s="2" t="n">
        <f aca="false">[1]510排序!H114</f>
        <v>0</v>
      </c>
      <c r="ACE102" s="2" t="n">
        <f aca="false">[1]510排序!I114</f>
        <v>0</v>
      </c>
      <c r="ACF102" s="2" t="n">
        <f aca="false">[1]510排序!J114</f>
        <v>0</v>
      </c>
      <c r="ACG102" s="2" t="n">
        <f aca="false">[1]510排序!K114</f>
        <v>0</v>
      </c>
      <c r="ACH102" s="2" t="n">
        <f aca="false">[1]510排序!L114</f>
        <v>0</v>
      </c>
      <c r="ACI102" s="2" t="n">
        <f aca="false">[1]510排序!M114</f>
        <v>0</v>
      </c>
      <c r="ACJ102" s="2" t="n">
        <f aca="false">[1]510排序!C64</f>
        <v>0</v>
      </c>
      <c r="ACK102" s="2" t="n">
        <f aca="false">[1]510排序!D64</f>
        <v>0</v>
      </c>
      <c r="ACL102" s="2" t="n">
        <f aca="false">[1]510排序!E64</f>
        <v>0</v>
      </c>
      <c r="ACM102" s="2" t="n">
        <f aca="false">[1]510排序!F64</f>
        <v>0</v>
      </c>
      <c r="ACN102" s="2" t="n">
        <f aca="false">[1]510排序!G64</f>
        <v>0</v>
      </c>
      <c r="ACO102" s="2" t="n">
        <f aca="false">[1]510排序!H64</f>
        <v>0</v>
      </c>
      <c r="ACP102" s="2" t="n">
        <f aca="false">[1]510排序!I64</f>
        <v>0</v>
      </c>
      <c r="ACQ102" s="2" t="n">
        <f aca="false">[1]510排序!J64</f>
        <v>0</v>
      </c>
      <c r="ACR102" s="2" t="n">
        <f aca="false">[1]510排序!K64</f>
        <v>0</v>
      </c>
      <c r="ACS102" s="2" t="n">
        <f aca="false">[1]510排序!L64</f>
        <v>0</v>
      </c>
      <c r="ACT102" s="2" t="n">
        <f aca="false">[1]510排序!M64</f>
        <v>0</v>
      </c>
      <c r="ACU102" s="2" t="n">
        <f aca="false">[1]510排序!C109</f>
        <v>0</v>
      </c>
      <c r="ACV102" s="2" t="n">
        <f aca="false">[1]510排序!D109</f>
        <v>0</v>
      </c>
      <c r="ACW102" s="2" t="n">
        <f aca="false">[1]510排序!E109</f>
        <v>0</v>
      </c>
      <c r="ACX102" s="2" t="n">
        <f aca="false">[1]510排序!F109</f>
        <v>0</v>
      </c>
      <c r="ACY102" s="2" t="n">
        <f aca="false">[1]510排序!G109</f>
        <v>0</v>
      </c>
      <c r="ACZ102" s="2" t="n">
        <f aca="false">[1]510排序!H109</f>
        <v>0</v>
      </c>
      <c r="ADA102" s="2" t="n">
        <f aca="false">[1]510排序!I109</f>
        <v>0</v>
      </c>
      <c r="ADB102" s="2" t="n">
        <f aca="false">[1]510排序!J109</f>
        <v>0</v>
      </c>
      <c r="ADC102" s="2" t="n">
        <f aca="false">[1]510排序!K109</f>
        <v>0</v>
      </c>
      <c r="ADD102" s="2" t="n">
        <f aca="false">[1]510排序!L109</f>
        <v>0</v>
      </c>
      <c r="ADE102" s="2" t="n">
        <f aca="false">[1]510排序!M109</f>
        <v>0</v>
      </c>
      <c r="ADF102" s="2" t="n">
        <f aca="false">[1]510排序!C52</f>
        <v>0</v>
      </c>
      <c r="ADG102" s="2" t="n">
        <f aca="false">[1]510排序!D52</f>
        <v>0</v>
      </c>
      <c r="ADH102" s="2" t="n">
        <f aca="false">[1]510排序!E52</f>
        <v>0</v>
      </c>
      <c r="ADI102" s="2" t="n">
        <f aca="false">[1]510排序!F52</f>
        <v>0</v>
      </c>
      <c r="ADJ102" s="2" t="n">
        <f aca="false">[1]510排序!G52</f>
        <v>0</v>
      </c>
      <c r="ADK102" s="2" t="n">
        <f aca="false">[1]510排序!H52</f>
        <v>0</v>
      </c>
      <c r="ADL102" s="2" t="n">
        <f aca="false">[1]510排序!I52</f>
        <v>0</v>
      </c>
      <c r="ADM102" s="2" t="n">
        <f aca="false">[1]510排序!J52</f>
        <v>0</v>
      </c>
      <c r="ADN102" s="2" t="n">
        <f aca="false">[1]510排序!K52</f>
        <v>0</v>
      </c>
      <c r="ADO102" s="2" t="n">
        <f aca="false">[1]510排序!L52</f>
        <v>0</v>
      </c>
      <c r="ADP102" s="2" t="n">
        <f aca="false">[1]510排序!M52</f>
        <v>0</v>
      </c>
      <c r="ADQ102" s="2" t="n">
        <f aca="false">[1]510排序!C175</f>
        <v>0</v>
      </c>
      <c r="ADR102" s="2" t="n">
        <f aca="false">[1]510排序!D175</f>
        <v>0</v>
      </c>
      <c r="ADS102" s="2" t="n">
        <f aca="false">[1]510排序!E175</f>
        <v>0</v>
      </c>
      <c r="ADT102" s="2" t="n">
        <f aca="false">[1]510排序!F175</f>
        <v>0</v>
      </c>
      <c r="ADU102" s="2" t="n">
        <f aca="false">[1]510排序!G175</f>
        <v>0</v>
      </c>
      <c r="ADV102" s="2" t="n">
        <f aca="false">[1]510排序!H175</f>
        <v>0</v>
      </c>
      <c r="ADW102" s="2" t="n">
        <f aca="false">[1]510排序!I175</f>
        <v>0</v>
      </c>
      <c r="ADX102" s="2" t="n">
        <f aca="false">[1]510排序!J175</f>
        <v>0</v>
      </c>
      <c r="ADY102" s="2" t="n">
        <f aca="false">[1]510排序!K175</f>
        <v>0</v>
      </c>
      <c r="ADZ102" s="2" t="n">
        <f aca="false">[1]510排序!L175</f>
        <v>0</v>
      </c>
      <c r="AEA102" s="2" t="n">
        <f aca="false">[1]510排序!M175</f>
        <v>0</v>
      </c>
      <c r="AEB102" s="2" t="n">
        <f aca="false">[1]510排序!C90</f>
        <v>0</v>
      </c>
      <c r="AEC102" s="2" t="n">
        <f aca="false">[1]510排序!D90</f>
        <v>0</v>
      </c>
      <c r="AED102" s="2" t="n">
        <f aca="false">[1]510排序!E90</f>
        <v>0</v>
      </c>
      <c r="AEE102" s="2" t="n">
        <f aca="false">[1]510排序!F90</f>
        <v>0</v>
      </c>
      <c r="AEF102" s="2" t="n">
        <f aca="false">[1]510排序!G90</f>
        <v>0</v>
      </c>
      <c r="AEG102" s="2" t="n">
        <f aca="false">[1]510排序!H90</f>
        <v>0</v>
      </c>
      <c r="AEH102" s="2" t="n">
        <f aca="false">[1]510排序!I90</f>
        <v>0</v>
      </c>
      <c r="AEI102" s="2" t="n">
        <f aca="false">[1]510排序!J90</f>
        <v>0</v>
      </c>
      <c r="AEJ102" s="2" t="n">
        <f aca="false">[1]510排序!K90</f>
        <v>0</v>
      </c>
      <c r="AEK102" s="2" t="n">
        <f aca="false">[1]510排序!L90</f>
        <v>0</v>
      </c>
      <c r="AEL102" s="2" t="n">
        <f aca="false">[1]510排序!M90</f>
        <v>0</v>
      </c>
      <c r="AEM102" s="2" t="n">
        <f aca="false">[1]510排序!C176</f>
        <v>0</v>
      </c>
      <c r="AEN102" s="2" t="n">
        <f aca="false">[1]510排序!D176</f>
        <v>0</v>
      </c>
      <c r="AEO102" s="2" t="n">
        <f aca="false">[1]510排序!E176</f>
        <v>0</v>
      </c>
      <c r="AEP102" s="2" t="n">
        <f aca="false">[1]510排序!F176</f>
        <v>0</v>
      </c>
      <c r="AEQ102" s="2" t="n">
        <f aca="false">[1]510排序!G176</f>
        <v>0</v>
      </c>
      <c r="AER102" s="2" t="n">
        <f aca="false">[1]510排序!H176</f>
        <v>0</v>
      </c>
      <c r="AES102" s="2" t="n">
        <f aca="false">[1]510排序!I176</f>
        <v>0</v>
      </c>
      <c r="AET102" s="2" t="n">
        <f aca="false">[1]510排序!J176</f>
        <v>0</v>
      </c>
      <c r="AEU102" s="2" t="n">
        <f aca="false">[1]510排序!K176</f>
        <v>0</v>
      </c>
      <c r="AEV102" s="2" t="n">
        <f aca="false">[1]510排序!L176</f>
        <v>0</v>
      </c>
      <c r="AEW102" s="2" t="n">
        <f aca="false">[1]510排序!M176</f>
        <v>0</v>
      </c>
      <c r="AEX102" s="2" t="n">
        <f aca="false">[1]510排序!C48</f>
        <v>0</v>
      </c>
      <c r="AEY102" s="2" t="n">
        <f aca="false">[1]510排序!D48</f>
        <v>0</v>
      </c>
      <c r="AEZ102" s="2" t="n">
        <f aca="false">[1]510排序!E48</f>
        <v>0</v>
      </c>
      <c r="AFA102" s="2" t="n">
        <f aca="false">[1]510排序!F48</f>
        <v>0</v>
      </c>
      <c r="AFB102" s="2" t="n">
        <f aca="false">[1]510排序!G48</f>
        <v>0</v>
      </c>
      <c r="AFC102" s="2" t="n">
        <f aca="false">[1]510排序!H48</f>
        <v>0</v>
      </c>
      <c r="AFD102" s="2" t="n">
        <f aca="false">[1]510排序!I48</f>
        <v>0</v>
      </c>
      <c r="AFE102" s="2" t="n">
        <f aca="false">[1]510排序!J48</f>
        <v>0</v>
      </c>
      <c r="AFF102" s="2" t="n">
        <f aca="false">[1]510排序!K48</f>
        <v>0</v>
      </c>
      <c r="AFG102" s="2" t="n">
        <f aca="false">[1]510排序!L48</f>
        <v>0</v>
      </c>
      <c r="AFH102" s="2" t="n">
        <f aca="false">[1]510排序!M48</f>
        <v>0</v>
      </c>
      <c r="AFI102" s="2" t="n">
        <f aca="false">[1]510排序!C26</f>
        <v>0</v>
      </c>
      <c r="AFJ102" s="2" t="n">
        <f aca="false">[1]510排序!D26</f>
        <v>0</v>
      </c>
      <c r="AFK102" s="2" t="n">
        <f aca="false">[1]510排序!E26</f>
        <v>0</v>
      </c>
      <c r="AFL102" s="2" t="n">
        <f aca="false">[1]510排序!F26</f>
        <v>0</v>
      </c>
      <c r="AFM102" s="2" t="n">
        <f aca="false">[1]510排序!G26</f>
        <v>0</v>
      </c>
      <c r="AFN102" s="2" t="n">
        <f aca="false">[1]510排序!H26</f>
        <v>0</v>
      </c>
      <c r="AFO102" s="2" t="n">
        <f aca="false">[1]510排序!I26</f>
        <v>0</v>
      </c>
      <c r="AFP102" s="2" t="n">
        <f aca="false">[1]510排序!J26</f>
        <v>0</v>
      </c>
      <c r="AFQ102" s="2" t="n">
        <f aca="false">[1]510排序!K26</f>
        <v>0</v>
      </c>
      <c r="AFR102" s="2" t="n">
        <f aca="false">[1]510排序!L26</f>
        <v>0</v>
      </c>
      <c r="AFS102" s="2" t="n">
        <f aca="false">[1]510排序!M26</f>
        <v>0</v>
      </c>
      <c r="AFT102" s="2" t="n">
        <f aca="false">[1]510排序!C130</f>
        <v>0</v>
      </c>
      <c r="AFU102" s="2" t="n">
        <f aca="false">[1]510排序!D130</f>
        <v>0</v>
      </c>
      <c r="AFV102" s="2" t="n">
        <f aca="false">[1]510排序!E130</f>
        <v>0</v>
      </c>
      <c r="AFW102" s="2" t="n">
        <f aca="false">[1]510排序!F130</f>
        <v>0</v>
      </c>
      <c r="AFX102" s="2" t="n">
        <f aca="false">[1]510排序!G130</f>
        <v>0</v>
      </c>
      <c r="AFY102" s="2" t="n">
        <f aca="false">[1]510排序!H130</f>
        <v>0</v>
      </c>
      <c r="AFZ102" s="2" t="n">
        <f aca="false">[1]510排序!I130</f>
        <v>0</v>
      </c>
      <c r="AGA102" s="2" t="n">
        <f aca="false">[1]510排序!J130</f>
        <v>0</v>
      </c>
      <c r="AGB102" s="2" t="n">
        <f aca="false">[1]510排序!K130</f>
        <v>0</v>
      </c>
      <c r="AGC102" s="2" t="n">
        <f aca="false">[1]510排序!L130</f>
        <v>0</v>
      </c>
      <c r="AGD102" s="2" t="n">
        <f aca="false">[1]510排序!M130</f>
        <v>0</v>
      </c>
      <c r="AGE102" s="2" t="n">
        <f aca="false">[1]510排序!C170</f>
        <v>0</v>
      </c>
      <c r="AGF102" s="2" t="n">
        <f aca="false">[1]510排序!D170</f>
        <v>0</v>
      </c>
      <c r="AGG102" s="2" t="n">
        <f aca="false">[1]510排序!E170</f>
        <v>0</v>
      </c>
      <c r="AGH102" s="2" t="n">
        <f aca="false">[1]510排序!F170</f>
        <v>0</v>
      </c>
      <c r="AGI102" s="2" t="n">
        <f aca="false">[1]510排序!G170</f>
        <v>0</v>
      </c>
      <c r="AGJ102" s="2" t="n">
        <f aca="false">[1]510排序!H170</f>
        <v>0</v>
      </c>
      <c r="AGK102" s="2" t="n">
        <f aca="false">[1]510排序!I170</f>
        <v>0</v>
      </c>
      <c r="AGL102" s="2" t="n">
        <f aca="false">[1]510排序!J170</f>
        <v>0</v>
      </c>
      <c r="AGM102" s="2" t="n">
        <f aca="false">[1]510排序!K170</f>
        <v>0</v>
      </c>
      <c r="AGN102" s="2" t="n">
        <f aca="false">[1]510排序!L170</f>
        <v>0</v>
      </c>
      <c r="AGO102" s="2" t="n">
        <f aca="false">[1]510排序!M170</f>
        <v>0</v>
      </c>
      <c r="AGP102" s="2" t="n">
        <f aca="false">[1]510排序!C158</f>
        <v>0</v>
      </c>
      <c r="AGQ102" s="2" t="n">
        <f aca="false">[1]510排序!D158</f>
        <v>0</v>
      </c>
      <c r="AGR102" s="2" t="n">
        <f aca="false">[1]510排序!E158</f>
        <v>0</v>
      </c>
      <c r="AGS102" s="2" t="n">
        <f aca="false">[1]510排序!F158</f>
        <v>0</v>
      </c>
      <c r="AGT102" s="2" t="n">
        <f aca="false">[1]510排序!G158</f>
        <v>0</v>
      </c>
      <c r="AGU102" s="2" t="n">
        <f aca="false">[1]510排序!H158</f>
        <v>0</v>
      </c>
      <c r="AGV102" s="2" t="n">
        <f aca="false">[1]510排序!I158</f>
        <v>0</v>
      </c>
      <c r="AGW102" s="2" t="n">
        <f aca="false">[1]510排序!J158</f>
        <v>0</v>
      </c>
      <c r="AGX102" s="2" t="n">
        <f aca="false">[1]510排序!K158</f>
        <v>0</v>
      </c>
      <c r="AGY102" s="2" t="n">
        <f aca="false">[1]510排序!L158</f>
        <v>0</v>
      </c>
      <c r="AGZ102" s="2" t="n">
        <f aca="false">[1]510排序!M158</f>
        <v>0</v>
      </c>
      <c r="AHA102" s="2" t="n">
        <f aca="false">[1]510排序!C31</f>
        <v>0</v>
      </c>
      <c r="AHB102" s="2" t="n">
        <f aca="false">[1]510排序!D31</f>
        <v>0</v>
      </c>
      <c r="AHC102" s="2" t="n">
        <f aca="false">[1]510排序!E31</f>
        <v>0</v>
      </c>
      <c r="AHD102" s="2" t="n">
        <f aca="false">[1]510排序!F31</f>
        <v>0</v>
      </c>
      <c r="AHE102" s="2" t="n">
        <f aca="false">[1]510排序!G31</f>
        <v>0</v>
      </c>
      <c r="AHF102" s="2" t="n">
        <f aca="false">[1]510排序!H31</f>
        <v>0</v>
      </c>
      <c r="AHG102" s="2" t="n">
        <f aca="false">[1]510排序!I31</f>
        <v>0</v>
      </c>
      <c r="AHH102" s="2" t="n">
        <f aca="false">[1]510排序!J31</f>
        <v>0</v>
      </c>
      <c r="AHI102" s="2" t="n">
        <f aca="false">[1]510排序!K31</f>
        <v>0</v>
      </c>
      <c r="AHJ102" s="2" t="n">
        <f aca="false">[1]510排序!L31</f>
        <v>0</v>
      </c>
      <c r="AHK102" s="2" t="n">
        <f aca="false">[1]510排序!M31</f>
        <v>0</v>
      </c>
      <c r="AHL102" s="2" t="n">
        <f aca="false">[1]510排序!C144</f>
        <v>0</v>
      </c>
      <c r="AHM102" s="2" t="n">
        <f aca="false">[1]510排序!D144</f>
        <v>0</v>
      </c>
      <c r="AHN102" s="2" t="n">
        <f aca="false">[1]510排序!E144</f>
        <v>0</v>
      </c>
      <c r="AHO102" s="2" t="n">
        <f aca="false">[1]510排序!F144</f>
        <v>0</v>
      </c>
      <c r="AHP102" s="2" t="n">
        <f aca="false">[1]510排序!G144</f>
        <v>0</v>
      </c>
      <c r="AHQ102" s="2" t="n">
        <f aca="false">[1]510排序!H144</f>
        <v>0</v>
      </c>
      <c r="AHR102" s="2" t="n">
        <f aca="false">[1]510排序!I144</f>
        <v>0</v>
      </c>
      <c r="AHS102" s="2" t="n">
        <f aca="false">[1]510排序!J144</f>
        <v>0</v>
      </c>
      <c r="AHT102" s="2" t="n">
        <f aca="false">[1]510排序!K144</f>
        <v>0</v>
      </c>
      <c r="AHU102" s="2" t="n">
        <f aca="false">[1]510排序!L144</f>
        <v>0</v>
      </c>
      <c r="AHV102" s="2" t="n">
        <f aca="false">[1]510排序!M144</f>
        <v>0</v>
      </c>
      <c r="AHW102" s="2" t="n">
        <f aca="false">[1]510排序!C3</f>
        <v>0</v>
      </c>
      <c r="AHX102" s="2" t="n">
        <f aca="false">[1]510排序!D3</f>
        <v>0</v>
      </c>
      <c r="AHY102" s="2" t="n">
        <f aca="false">[1]510排序!E3</f>
        <v>0</v>
      </c>
      <c r="AHZ102" s="2" t="n">
        <f aca="false">[1]510排序!F3</f>
        <v>0</v>
      </c>
      <c r="AIA102" s="2" t="n">
        <f aca="false">[1]510排序!G3</f>
        <v>0</v>
      </c>
      <c r="AIB102" s="2" t="n">
        <f aca="false">[1]510排序!H3</f>
        <v>0</v>
      </c>
      <c r="AIC102" s="2" t="n">
        <f aca="false">[1]510排序!I3</f>
        <v>0</v>
      </c>
      <c r="AID102" s="2" t="n">
        <f aca="false">[1]510排序!J3</f>
        <v>0</v>
      </c>
      <c r="AIE102" s="2" t="n">
        <f aca="false">[1]510排序!K3</f>
        <v>0</v>
      </c>
      <c r="AIF102" s="2" t="n">
        <f aca="false">[1]510排序!L3</f>
        <v>0</v>
      </c>
      <c r="AIG102" s="2" t="n">
        <f aca="false">[1]510排序!M3</f>
        <v>0</v>
      </c>
      <c r="AIH102" s="2" t="n">
        <f aca="false">[1]510排序!C37</f>
        <v>0</v>
      </c>
      <c r="AII102" s="2" t="n">
        <f aca="false">[1]510排序!D37</f>
        <v>0</v>
      </c>
      <c r="AIJ102" s="2" t="n">
        <f aca="false">[1]510排序!E37</f>
        <v>0</v>
      </c>
      <c r="AIK102" s="2" t="n">
        <f aca="false">[1]510排序!F37</f>
        <v>0</v>
      </c>
      <c r="AIL102" s="2" t="n">
        <f aca="false">[1]510排序!G37</f>
        <v>0</v>
      </c>
      <c r="AIM102" s="2" t="n">
        <f aca="false">[1]510排序!H37</f>
        <v>0</v>
      </c>
      <c r="AIN102" s="2" t="n">
        <f aca="false">[1]510排序!I37</f>
        <v>0</v>
      </c>
      <c r="AIO102" s="2" t="n">
        <f aca="false">[1]510排序!J37</f>
        <v>0</v>
      </c>
      <c r="AIP102" s="2" t="n">
        <f aca="false">[1]510排序!K37</f>
        <v>0</v>
      </c>
      <c r="AIQ102" s="2" t="n">
        <f aca="false">[1]510排序!L37</f>
        <v>0</v>
      </c>
      <c r="AIR102" s="2" t="n">
        <f aca="false">[1]510排序!M37</f>
        <v>0</v>
      </c>
      <c r="AIS102" s="2" t="n">
        <f aca="false">[1]510排序!C28</f>
        <v>0</v>
      </c>
      <c r="AIT102" s="2" t="n">
        <f aca="false">[1]510排序!D28</f>
        <v>0</v>
      </c>
      <c r="AIU102" s="2" t="n">
        <f aca="false">[1]510排序!E28</f>
        <v>0</v>
      </c>
      <c r="AIV102" s="2" t="n">
        <f aca="false">[1]510排序!F28</f>
        <v>0</v>
      </c>
      <c r="AIW102" s="2" t="n">
        <f aca="false">[1]510排序!G28</f>
        <v>0</v>
      </c>
      <c r="AIX102" s="2" t="n">
        <f aca="false">[1]510排序!H28</f>
        <v>0</v>
      </c>
      <c r="AIY102" s="2" t="n">
        <f aca="false">[1]510排序!I28</f>
        <v>0</v>
      </c>
      <c r="AIZ102" s="2" t="n">
        <f aca="false">[1]510排序!J28</f>
        <v>0</v>
      </c>
      <c r="AJA102" s="2" t="n">
        <f aca="false">[1]510排序!K28</f>
        <v>0</v>
      </c>
      <c r="AJB102" s="2" t="n">
        <f aca="false">[1]510排序!L28</f>
        <v>0</v>
      </c>
      <c r="AJC102" s="2" t="n">
        <f aca="false">[1]510排序!M28</f>
        <v>0</v>
      </c>
      <c r="AJD102" s="2" t="n">
        <f aca="false">[1]510排序!C155</f>
        <v>0</v>
      </c>
      <c r="AJE102" s="2" t="n">
        <f aca="false">[1]510排序!D155</f>
        <v>0</v>
      </c>
      <c r="AJF102" s="2" t="n">
        <f aca="false">[1]510排序!E155</f>
        <v>0</v>
      </c>
      <c r="AJG102" s="2" t="n">
        <f aca="false">[1]510排序!F155</f>
        <v>0</v>
      </c>
      <c r="AJH102" s="2" t="n">
        <f aca="false">[1]510排序!G155</f>
        <v>0</v>
      </c>
      <c r="AJI102" s="2" t="n">
        <f aca="false">[1]510排序!H155</f>
        <v>0</v>
      </c>
      <c r="AJJ102" s="2" t="n">
        <f aca="false">[1]510排序!I155</f>
        <v>0</v>
      </c>
      <c r="AJK102" s="2" t="n">
        <f aca="false">[1]510排序!J155</f>
        <v>0</v>
      </c>
      <c r="AJL102" s="2" t="n">
        <f aca="false">[1]510排序!K155</f>
        <v>0</v>
      </c>
      <c r="AJM102" s="2" t="n">
        <f aca="false">[1]510排序!L155</f>
        <v>0</v>
      </c>
      <c r="AJN102" s="2" t="n">
        <f aca="false">[1]510排序!M155</f>
        <v>0</v>
      </c>
      <c r="AJO102" s="2" t="n">
        <f aca="false">[1]510排序!C12</f>
        <v>0</v>
      </c>
      <c r="AJP102" s="2" t="n">
        <f aca="false">[1]510排序!D12</f>
        <v>0</v>
      </c>
      <c r="AJQ102" s="2" t="n">
        <f aca="false">[1]510排序!E12</f>
        <v>0</v>
      </c>
      <c r="AJR102" s="2" t="n">
        <f aca="false">[1]510排序!F12</f>
        <v>0</v>
      </c>
      <c r="AJS102" s="2" t="n">
        <f aca="false">[1]510排序!G12</f>
        <v>0</v>
      </c>
      <c r="AJT102" s="2" t="n">
        <f aca="false">[1]510排序!H12</f>
        <v>0</v>
      </c>
      <c r="AJU102" s="2" t="n">
        <f aca="false">[1]510排序!I12</f>
        <v>0</v>
      </c>
      <c r="AJV102" s="2" t="n">
        <f aca="false">[1]510排序!J12</f>
        <v>0</v>
      </c>
      <c r="AJW102" s="2" t="n">
        <f aca="false">[1]510排序!K12</f>
        <v>0</v>
      </c>
      <c r="AJX102" s="2" t="n">
        <f aca="false">[1]510排序!L12</f>
        <v>0</v>
      </c>
      <c r="AJY102" s="2" t="n">
        <f aca="false">[1]510排序!M12</f>
        <v>0</v>
      </c>
      <c r="AJZ102" s="2" t="n">
        <f aca="false">[1]510排序!C96</f>
        <v>0</v>
      </c>
      <c r="AKA102" s="2" t="n">
        <f aca="false">[1]510排序!D96</f>
        <v>0</v>
      </c>
      <c r="AKB102" s="2" t="n">
        <f aca="false">[1]510排序!E96</f>
        <v>0</v>
      </c>
      <c r="AKC102" s="2" t="n">
        <f aca="false">[1]510排序!F96</f>
        <v>0</v>
      </c>
      <c r="AKD102" s="2" t="n">
        <f aca="false">[1]510排序!G96</f>
        <v>0</v>
      </c>
      <c r="AKE102" s="2" t="n">
        <f aca="false">[1]510排序!H96</f>
        <v>0</v>
      </c>
      <c r="AKF102" s="2" t="n">
        <f aca="false">[1]510排序!I96</f>
        <v>0</v>
      </c>
      <c r="AKG102" s="2" t="n">
        <f aca="false">[1]510排序!J96</f>
        <v>0</v>
      </c>
      <c r="AKH102" s="2" t="n">
        <f aca="false">[1]510排序!K96</f>
        <v>0</v>
      </c>
      <c r="AKI102" s="2" t="n">
        <f aca="false">[1]510排序!L96</f>
        <v>0</v>
      </c>
      <c r="AKJ102" s="2" t="n">
        <f aca="false">[1]510排序!M96</f>
        <v>0</v>
      </c>
      <c r="AKK102" s="2" t="n">
        <f aca="false">[1]510排序!C59</f>
        <v>0</v>
      </c>
      <c r="AKL102" s="2" t="n">
        <f aca="false">[1]510排序!D59</f>
        <v>0</v>
      </c>
      <c r="AKM102" s="2" t="n">
        <f aca="false">[1]510排序!E59</f>
        <v>0</v>
      </c>
      <c r="AKN102" s="2" t="n">
        <f aca="false">[1]510排序!F59</f>
        <v>0</v>
      </c>
      <c r="AKO102" s="2" t="n">
        <f aca="false">[1]510排序!G59</f>
        <v>0</v>
      </c>
      <c r="AKP102" s="2" t="n">
        <f aca="false">[1]510排序!H59</f>
        <v>0</v>
      </c>
      <c r="AKQ102" s="2" t="n">
        <f aca="false">[1]510排序!I59</f>
        <v>0</v>
      </c>
      <c r="AKR102" s="2" t="n">
        <f aca="false">[1]510排序!J59</f>
        <v>0</v>
      </c>
      <c r="AKS102" s="2" t="n">
        <f aca="false">[1]510排序!K59</f>
        <v>0</v>
      </c>
      <c r="AKT102" s="2" t="n">
        <f aca="false">[1]510排序!L59</f>
        <v>0</v>
      </c>
      <c r="AKU102" s="2" t="n">
        <f aca="false">[1]510排序!M59</f>
        <v>0</v>
      </c>
      <c r="AKV102" s="2" t="n">
        <f aca="false">[1]510排序!C115</f>
        <v>0</v>
      </c>
      <c r="AKW102" s="2" t="n">
        <f aca="false">[1]510排序!D115</f>
        <v>0</v>
      </c>
      <c r="AKX102" s="2" t="n">
        <f aca="false">[1]510排序!E115</f>
        <v>0</v>
      </c>
      <c r="AKY102" s="2" t="n">
        <f aca="false">[1]510排序!F115</f>
        <v>0</v>
      </c>
      <c r="AKZ102" s="2" t="n">
        <f aca="false">[1]510排序!G115</f>
        <v>0</v>
      </c>
      <c r="ALA102" s="2" t="n">
        <f aca="false">[1]510排序!H115</f>
        <v>0</v>
      </c>
      <c r="ALB102" s="2" t="n">
        <f aca="false">[1]510排序!I115</f>
        <v>0</v>
      </c>
      <c r="ALC102" s="2" t="n">
        <f aca="false">[1]510排序!J115</f>
        <v>0</v>
      </c>
      <c r="ALD102" s="2" t="n">
        <f aca="false">[1]510排序!K115</f>
        <v>0</v>
      </c>
      <c r="ALE102" s="2" t="n">
        <f aca="false">[1]510排序!L115</f>
        <v>0</v>
      </c>
      <c r="ALF102" s="2" t="n">
        <f aca="false">[1]510排序!M115</f>
        <v>0</v>
      </c>
      <c r="ALG102" s="2" t="n">
        <f aca="false">[1]510排序!C126</f>
        <v>0</v>
      </c>
      <c r="ALH102" s="2" t="n">
        <f aca="false">[1]510排序!D126</f>
        <v>0</v>
      </c>
      <c r="ALI102" s="2" t="n">
        <f aca="false">[1]510排序!E126</f>
        <v>0</v>
      </c>
      <c r="ALJ102" s="2" t="n">
        <f aca="false">[1]510排序!F126</f>
        <v>0</v>
      </c>
      <c r="ALK102" s="2" t="n">
        <f aca="false">[1]510排序!G126</f>
        <v>0</v>
      </c>
      <c r="ALL102" s="2" t="n">
        <f aca="false">[1]510排序!H126</f>
        <v>0</v>
      </c>
      <c r="ALM102" s="2" t="n">
        <f aca="false">[1]510排序!I126</f>
        <v>0</v>
      </c>
      <c r="ALN102" s="2" t="n">
        <f aca="false">[1]510排序!J126</f>
        <v>0</v>
      </c>
      <c r="ALO102" s="2" t="n">
        <f aca="false">[1]510排序!K126</f>
        <v>0</v>
      </c>
      <c r="ALP102" s="2" t="n">
        <f aca="false">[1]510排序!L126</f>
        <v>0</v>
      </c>
      <c r="ALQ102" s="2" t="n">
        <f aca="false">[1]510排序!M126</f>
        <v>0</v>
      </c>
      <c r="ALR102" s="2" t="n">
        <f aca="false">[1]510排序!C70</f>
        <v>0</v>
      </c>
      <c r="ALS102" s="2" t="n">
        <f aca="false">[1]510排序!D70</f>
        <v>0</v>
      </c>
      <c r="ALT102" s="2" t="n">
        <f aca="false">[1]510排序!E70</f>
        <v>0</v>
      </c>
      <c r="ALU102" s="2" t="n">
        <f aca="false">[1]510排序!F70</f>
        <v>0</v>
      </c>
      <c r="ALV102" s="2" t="n">
        <f aca="false">[1]510排序!G70</f>
        <v>0</v>
      </c>
      <c r="ALW102" s="2" t="n">
        <f aca="false">[1]510排序!H70</f>
        <v>0</v>
      </c>
      <c r="ALX102" s="2" t="n">
        <f aca="false">[1]510排序!I70</f>
        <v>0</v>
      </c>
      <c r="ALY102" s="2" t="n">
        <f aca="false">[1]510排序!J70</f>
        <v>0</v>
      </c>
      <c r="ALZ102" s="2" t="n">
        <f aca="false">[1]510排序!K70</f>
        <v>0</v>
      </c>
      <c r="AMA102" s="2" t="n">
        <f aca="false">[1]510排序!L70</f>
        <v>0</v>
      </c>
      <c r="AMB102" s="2" t="n">
        <f aca="false">[1]510排序!M70</f>
        <v>0</v>
      </c>
      <c r="AMC102" s="2" t="n">
        <f aca="false">[1]510排序!C149</f>
        <v>0</v>
      </c>
      <c r="AMD102" s="2" t="n">
        <f aca="false">[1]510排序!D149</f>
        <v>0</v>
      </c>
      <c r="AME102" s="2" t="n">
        <f aca="false">[1]510排序!E149</f>
        <v>0</v>
      </c>
      <c r="AMF102" s="2" t="n">
        <f aca="false">[1]510排序!F149</f>
        <v>0</v>
      </c>
      <c r="AMG102" s="2" t="n">
        <f aca="false">[1]510排序!G149</f>
        <v>0</v>
      </c>
      <c r="AMH102" s="2" t="n">
        <f aca="false">[1]510排序!H149</f>
        <v>0</v>
      </c>
      <c r="AMI102" s="2" t="n">
        <f aca="false">[1]510排序!I149</f>
        <v>0</v>
      </c>
      <c r="AMJ102" s="2" t="n">
        <f aca="false">[1]510排序!J149</f>
        <v>0</v>
      </c>
    </row>
    <row r="103" customFormat="false" ht="15.25" hidden="false" customHeight="false" outlineLevel="0" collapsed="false">
      <c r="A103" s="82" t="n">
        <v>43962</v>
      </c>
      <c r="B103" s="2" t="n">
        <f aca="false">[1]511排序!C1</f>
        <v>0</v>
      </c>
      <c r="C103" s="6" t="n">
        <f aca="false">(B103-B102)</f>
        <v>0</v>
      </c>
      <c r="E103" s="6" t="n">
        <f aca="false">(D103-D102)</f>
        <v>0</v>
      </c>
      <c r="J103" s="2" t="n">
        <f aca="false">[1]511排序!C1-[1]511排序!C44</f>
        <v>0</v>
      </c>
      <c r="K103" s="71" t="n">
        <f aca="false">J103-J102</f>
        <v>0</v>
      </c>
      <c r="L103" s="2" t="n">
        <f aca="false">[1]511排序!E1-[1]511排序!E44</f>
        <v>0</v>
      </c>
      <c r="M103" s="71" t="n">
        <f aca="false">L103-L102</f>
        <v>0</v>
      </c>
      <c r="N103" s="123" t="n">
        <f aca="false">[1]511排序!C161</f>
        <v>0</v>
      </c>
      <c r="O103" s="123" t="n">
        <f aca="false">[1]511排序!D161</f>
        <v>0</v>
      </c>
      <c r="P103" s="123" t="n">
        <f aca="false">[1]511排序!E161</f>
        <v>0</v>
      </c>
      <c r="Q103" s="123" t="n">
        <f aca="false">[1]511排序!F161</f>
        <v>0</v>
      </c>
      <c r="R103" s="123" t="n">
        <f aca="false">[1]511排序!G161</f>
        <v>0</v>
      </c>
      <c r="S103" s="123" t="n">
        <f aca="false">[1]511排序!H161</f>
        <v>0</v>
      </c>
      <c r="T103" s="123" t="n">
        <f aca="false">[1]511排序!I161</f>
        <v>0</v>
      </c>
      <c r="U103" s="123" t="n">
        <f aca="false">[1]511排序!J161</f>
        <v>0</v>
      </c>
      <c r="V103" s="123" t="n">
        <f aca="false">[1]511排序!K161</f>
        <v>0</v>
      </c>
      <c r="W103" s="123" t="n">
        <f aca="false">[1]511排序!L161</f>
        <v>0</v>
      </c>
      <c r="X103" s="123" t="n">
        <f aca="false">[1]511排序!M161</f>
        <v>0</v>
      </c>
      <c r="Y103" s="12" t="n">
        <f aca="false">[1]511排序!C99</f>
        <v>0</v>
      </c>
      <c r="Z103" s="12" t="n">
        <f aca="false">[1]511排序!D99</f>
        <v>0</v>
      </c>
      <c r="AA103" s="12" t="n">
        <f aca="false">[1]511排序!E99</f>
        <v>0</v>
      </c>
      <c r="AB103" s="12" t="n">
        <f aca="false">[1]511排序!F99</f>
        <v>0</v>
      </c>
      <c r="AC103" s="12" t="n">
        <f aca="false">[1]511排序!G99</f>
        <v>0</v>
      </c>
      <c r="AD103" s="12" t="n">
        <f aca="false">[1]511排序!H99</f>
        <v>0</v>
      </c>
      <c r="AE103" s="12" t="n">
        <f aca="false">[1]511排序!I99</f>
        <v>0</v>
      </c>
      <c r="AF103" s="12" t="n">
        <f aca="false">[1]511排序!J99</f>
        <v>0</v>
      </c>
      <c r="AG103" s="12" t="n">
        <f aca="false">[1]511排序!K99</f>
        <v>0</v>
      </c>
      <c r="AH103" s="12" t="n">
        <f aca="false">[1]511排序!L99</f>
        <v>0</v>
      </c>
      <c r="AI103" s="12" t="n">
        <f aca="false">[1]511排序!M99</f>
        <v>0</v>
      </c>
      <c r="AJ103" s="12" t="n">
        <f aca="false">[1]511排序!C94</f>
        <v>0</v>
      </c>
      <c r="AK103" s="12" t="n">
        <f aca="false">[1]511排序!D94</f>
        <v>0</v>
      </c>
      <c r="AL103" s="12" t="n">
        <f aca="false">[1]511排序!E94</f>
        <v>0</v>
      </c>
      <c r="AM103" s="12" t="n">
        <f aca="false">[1]511排序!F94</f>
        <v>0</v>
      </c>
      <c r="AN103" s="12" t="n">
        <f aca="false">[1]511排序!G94</f>
        <v>0</v>
      </c>
      <c r="AO103" s="12" t="n">
        <f aca="false">[1]511排序!H94</f>
        <v>0</v>
      </c>
      <c r="AP103" s="12" t="n">
        <f aca="false">[1]511排序!I94</f>
        <v>0</v>
      </c>
      <c r="AQ103" s="12" t="n">
        <f aca="false">[1]511排序!J94</f>
        <v>0</v>
      </c>
      <c r="AR103" s="12" t="n">
        <f aca="false">[1]511排序!K94</f>
        <v>0</v>
      </c>
      <c r="AS103" s="12" t="n">
        <f aca="false">[1]511排序!L94</f>
        <v>0</v>
      </c>
      <c r="AT103" s="12" t="n">
        <f aca="false">[1]511排序!M94</f>
        <v>0</v>
      </c>
      <c r="AU103" s="122" t="n">
        <f aca="false">[1]511排序!C71</f>
        <v>0</v>
      </c>
      <c r="AV103" s="122" t="n">
        <f aca="false">[1]511排序!D71</f>
        <v>0</v>
      </c>
      <c r="AW103" s="122" t="n">
        <f aca="false">[1]511排序!E71</f>
        <v>0</v>
      </c>
      <c r="AX103" s="122" t="n">
        <f aca="false">[1]511排序!F71</f>
        <v>0</v>
      </c>
      <c r="AY103" s="122" t="n">
        <f aca="false">[1]511排序!G71</f>
        <v>0</v>
      </c>
      <c r="AZ103" s="122" t="n">
        <f aca="false">[1]511排序!H71</f>
        <v>0</v>
      </c>
      <c r="BA103" s="122" t="n">
        <f aca="false">[1]511排序!I71</f>
        <v>0</v>
      </c>
      <c r="BB103" s="122" t="n">
        <f aca="false">[1]511排序!J71</f>
        <v>0</v>
      </c>
      <c r="BC103" s="122" t="n">
        <f aca="false">[1]511排序!K71</f>
        <v>0</v>
      </c>
      <c r="BD103" s="122" t="n">
        <f aca="false">[1]511排序!L71</f>
        <v>0</v>
      </c>
      <c r="BE103" s="122" t="n">
        <f aca="false">[1]511排序!M71</f>
        <v>0</v>
      </c>
      <c r="BF103" s="12" t="n">
        <f aca="false">[1]511排序!C77</f>
        <v>0</v>
      </c>
      <c r="BG103" s="12" t="n">
        <f aca="false">[1]511排序!D77</f>
        <v>0</v>
      </c>
      <c r="BH103" s="12" t="n">
        <f aca="false">[1]511排序!E77</f>
        <v>0</v>
      </c>
      <c r="BI103" s="12" t="n">
        <f aca="false">[1]511排序!F77</f>
        <v>0</v>
      </c>
      <c r="BJ103" s="12" t="n">
        <f aca="false">[1]511排序!G77</f>
        <v>0</v>
      </c>
      <c r="BK103" s="12" t="n">
        <f aca="false">[1]511排序!H77</f>
        <v>0</v>
      </c>
      <c r="BL103" s="12" t="n">
        <f aca="false">[1]511排序!I77</f>
        <v>0</v>
      </c>
      <c r="BM103" s="12" t="n">
        <f aca="false">[1]511排序!J77</f>
        <v>0</v>
      </c>
      <c r="BN103" s="12" t="n">
        <f aca="false">[1]511排序!K77</f>
        <v>0</v>
      </c>
      <c r="BO103" s="12" t="n">
        <f aca="false">[1]511排序!L77</f>
        <v>0</v>
      </c>
      <c r="BP103" s="12" t="n">
        <f aca="false">[1]511排序!M77</f>
        <v>0</v>
      </c>
      <c r="BQ103" s="12" t="n">
        <f aca="false">[1]511排序!C180</f>
        <v>0</v>
      </c>
      <c r="BR103" s="12" t="n">
        <f aca="false">[1]511排序!D180</f>
        <v>0</v>
      </c>
      <c r="BS103" s="12" t="n">
        <f aca="false">[1]511排序!E180</f>
        <v>0</v>
      </c>
      <c r="BT103" s="12" t="n">
        <f aca="false">[1]511排序!F180</f>
        <v>0</v>
      </c>
      <c r="BU103" s="12" t="n">
        <f aca="false">[1]511排序!G180</f>
        <v>0</v>
      </c>
      <c r="BV103" s="12" t="n">
        <f aca="false">[1]511排序!H180</f>
        <v>0</v>
      </c>
      <c r="BW103" s="12" t="n">
        <f aca="false">[1]511排序!I180</f>
        <v>0</v>
      </c>
      <c r="BX103" s="12" t="n">
        <f aca="false">[1]511排序!J180</f>
        <v>0</v>
      </c>
      <c r="BY103" s="12" t="n">
        <f aca="false">[1]511排序!K180</f>
        <v>0</v>
      </c>
      <c r="BZ103" s="12" t="n">
        <f aca="false">[1]511排序!L180</f>
        <v>0</v>
      </c>
      <c r="CA103" s="12" t="n">
        <f aca="false">[1]511排序!M180</f>
        <v>0</v>
      </c>
      <c r="CB103" s="12" t="n">
        <f aca="false">[1]511排序!C102</f>
        <v>0</v>
      </c>
      <c r="CC103" s="12" t="n">
        <f aca="false">[1]511排序!D102</f>
        <v>0</v>
      </c>
      <c r="CD103" s="12" t="n">
        <f aca="false">[1]511排序!E102</f>
        <v>0</v>
      </c>
      <c r="CE103" s="12" t="n">
        <f aca="false">[1]511排序!F102</f>
        <v>0</v>
      </c>
      <c r="CF103" s="12" t="n">
        <f aca="false">[1]511排序!G102</f>
        <v>0</v>
      </c>
      <c r="CG103" s="12" t="n">
        <f aca="false">[1]511排序!H102</f>
        <v>0</v>
      </c>
      <c r="CH103" s="12" t="n">
        <f aca="false">[1]511排序!I102</f>
        <v>0</v>
      </c>
      <c r="CI103" s="12" t="n">
        <f aca="false">[1]511排序!J102</f>
        <v>0</v>
      </c>
      <c r="CJ103" s="12" t="n">
        <f aca="false">[1]511排序!K102</f>
        <v>0</v>
      </c>
      <c r="CK103" s="12" t="n">
        <f aca="false">[1]511排序!L102</f>
        <v>0</v>
      </c>
      <c r="CL103" s="12" t="n">
        <f aca="false">[1]511排序!M102</f>
        <v>0</v>
      </c>
      <c r="CM103" s="12" t="n">
        <f aca="false">[1]511排序!C202</f>
        <v>0</v>
      </c>
      <c r="CN103" s="12" t="n">
        <f aca="false">[1]511排序!D202</f>
        <v>0</v>
      </c>
      <c r="CO103" s="12" t="n">
        <f aca="false">[1]511排序!E202</f>
        <v>0</v>
      </c>
      <c r="CP103" s="12" t="n">
        <f aca="false">[1]511排序!F202</f>
        <v>0</v>
      </c>
      <c r="CQ103" s="12" t="n">
        <f aca="false">[1]511排序!G202</f>
        <v>0</v>
      </c>
      <c r="CR103" s="12" t="n">
        <f aca="false">[1]511排序!H202</f>
        <v>0</v>
      </c>
      <c r="CS103" s="12" t="n">
        <f aca="false">[1]511排序!I202</f>
        <v>0</v>
      </c>
      <c r="CT103" s="12" t="n">
        <f aca="false">[1]511排序!J202</f>
        <v>0</v>
      </c>
      <c r="CU103" s="12" t="n">
        <f aca="false">[1]511排序!K202</f>
        <v>0</v>
      </c>
      <c r="CV103" s="12" t="n">
        <f aca="false">[1]511排序!L202</f>
        <v>0</v>
      </c>
      <c r="CW103" s="12" t="n">
        <f aca="false">[1]511排序!M202</f>
        <v>0</v>
      </c>
      <c r="CX103" s="12" t="n">
        <f aca="false">[1]511排序!C187</f>
        <v>0</v>
      </c>
      <c r="CY103" s="12" t="n">
        <f aca="false">[1]511排序!D187</f>
        <v>0</v>
      </c>
      <c r="CZ103" s="12" t="n">
        <f aca="false">[1]511排序!E187</f>
        <v>0</v>
      </c>
      <c r="DA103" s="12" t="n">
        <f aca="false">[1]511排序!F187</f>
        <v>0</v>
      </c>
      <c r="DB103" s="12" t="n">
        <f aca="false">[1]511排序!G187</f>
        <v>0</v>
      </c>
      <c r="DC103" s="12" t="n">
        <f aca="false">[1]511排序!H187</f>
        <v>0</v>
      </c>
      <c r="DD103" s="12" t="n">
        <f aca="false">[1]511排序!I187</f>
        <v>0</v>
      </c>
      <c r="DE103" s="12" t="n">
        <f aca="false">[1]511排序!J187</f>
        <v>0</v>
      </c>
      <c r="DF103" s="12" t="n">
        <f aca="false">[1]511排序!K187</f>
        <v>0</v>
      </c>
      <c r="DG103" s="12" t="n">
        <f aca="false">[1]511排序!L187</f>
        <v>0</v>
      </c>
      <c r="DH103" s="12" t="n">
        <f aca="false">[1]511排序!M187</f>
        <v>0</v>
      </c>
      <c r="DI103" s="12" t="n">
        <f aca="false">[1]511排序!C199</f>
        <v>0</v>
      </c>
      <c r="DJ103" s="12" t="n">
        <f aca="false">[1]511排序!D199</f>
        <v>0</v>
      </c>
      <c r="DK103" s="12" t="n">
        <f aca="false">[1]511排序!E199</f>
        <v>0</v>
      </c>
      <c r="DL103" s="12" t="n">
        <f aca="false">[1]511排序!F199</f>
        <v>0</v>
      </c>
      <c r="DM103" s="12" t="n">
        <f aca="false">[1]511排序!G199</f>
        <v>0</v>
      </c>
      <c r="DN103" s="12" t="n">
        <f aca="false">[1]511排序!H199</f>
        <v>0</v>
      </c>
      <c r="DO103" s="12" t="n">
        <f aca="false">[1]511排序!I199</f>
        <v>0</v>
      </c>
      <c r="DP103" s="12" t="n">
        <f aca="false">[1]511排序!J199</f>
        <v>0</v>
      </c>
      <c r="DQ103" s="12" t="n">
        <f aca="false">[1]511排序!K199</f>
        <v>0</v>
      </c>
      <c r="DR103" s="12" t="n">
        <f aca="false">[1]511排序!L199</f>
        <v>0</v>
      </c>
      <c r="DS103" s="12" t="n">
        <f aca="false">[1]511排序!M199</f>
        <v>0</v>
      </c>
      <c r="DT103" s="12" t="n">
        <f aca="false">[1]511排序!C186</f>
        <v>0</v>
      </c>
      <c r="DU103" s="12" t="n">
        <f aca="false">[1]511排序!D186</f>
        <v>0</v>
      </c>
      <c r="DV103" s="12" t="n">
        <f aca="false">[1]511排序!E186</f>
        <v>0</v>
      </c>
      <c r="DW103" s="12" t="n">
        <f aca="false">[1]511排序!F186</f>
        <v>0</v>
      </c>
      <c r="DX103" s="12" t="n">
        <f aca="false">[1]511排序!G186</f>
        <v>0</v>
      </c>
      <c r="DY103" s="12" t="n">
        <f aca="false">[1]511排序!H186</f>
        <v>0</v>
      </c>
      <c r="DZ103" s="12" t="n">
        <f aca="false">[1]511排序!I186</f>
        <v>0</v>
      </c>
      <c r="EA103" s="12" t="n">
        <f aca="false">[1]511排序!J186</f>
        <v>0</v>
      </c>
      <c r="EB103" s="12" t="n">
        <f aca="false">[1]511排序!K186</f>
        <v>0</v>
      </c>
      <c r="EC103" s="12" t="n">
        <f aca="false">[1]511排序!L186</f>
        <v>0</v>
      </c>
      <c r="ED103" s="12" t="n">
        <f aca="false">[1]511排序!M186</f>
        <v>0</v>
      </c>
      <c r="EE103" s="12" t="n">
        <f aca="false">[1]511排序!C138</f>
        <v>0</v>
      </c>
      <c r="EF103" s="12" t="n">
        <f aca="false">[1]511排序!D138</f>
        <v>0</v>
      </c>
      <c r="EG103" s="12" t="n">
        <f aca="false">[1]511排序!E138</f>
        <v>0</v>
      </c>
      <c r="EH103" s="12" t="n">
        <f aca="false">[1]511排序!F138</f>
        <v>0</v>
      </c>
      <c r="EI103" s="12" t="n">
        <f aca="false">[1]511排序!G138</f>
        <v>0</v>
      </c>
      <c r="EJ103" s="12" t="n">
        <f aca="false">[1]511排序!H138</f>
        <v>0</v>
      </c>
      <c r="EK103" s="12" t="n">
        <f aca="false">[1]511排序!I138</f>
        <v>0</v>
      </c>
      <c r="EL103" s="12" t="n">
        <f aca="false">[1]511排序!J138</f>
        <v>0</v>
      </c>
      <c r="EM103" s="12" t="n">
        <f aca="false">[1]511排序!K138</f>
        <v>0</v>
      </c>
      <c r="EN103" s="12" t="n">
        <f aca="false">[1]511排序!L138</f>
        <v>0</v>
      </c>
      <c r="EO103" s="12" t="n">
        <f aca="false">[1]511排序!M138</f>
        <v>0</v>
      </c>
      <c r="EP103" s="12" t="n">
        <f aca="false">[1]511排序!C145</f>
        <v>0</v>
      </c>
      <c r="EQ103" s="12" t="n">
        <f aca="false">[1]511排序!D145</f>
        <v>0</v>
      </c>
      <c r="ER103" s="12" t="n">
        <f aca="false">[1]511排序!E145</f>
        <v>0</v>
      </c>
      <c r="ES103" s="12" t="n">
        <f aca="false">[1]511排序!F145</f>
        <v>0</v>
      </c>
      <c r="ET103" s="12" t="n">
        <f aca="false">[1]511排序!G145</f>
        <v>0</v>
      </c>
      <c r="EU103" s="12" t="n">
        <f aca="false">[1]511排序!H145</f>
        <v>0</v>
      </c>
      <c r="EV103" s="12" t="n">
        <f aca="false">[1]511排序!I145</f>
        <v>0</v>
      </c>
      <c r="EW103" s="12" t="n">
        <f aca="false">[1]511排序!J145</f>
        <v>0</v>
      </c>
      <c r="EX103" s="12" t="n">
        <f aca="false">[1]511排序!K145</f>
        <v>0</v>
      </c>
      <c r="EY103" s="12" t="n">
        <f aca="false">[1]511排序!L145</f>
        <v>0</v>
      </c>
      <c r="EZ103" s="12" t="n">
        <f aca="false">[1]511排序!M145</f>
        <v>0</v>
      </c>
      <c r="FA103" s="12" t="n">
        <f aca="false">[1]511排序!C53</f>
        <v>0</v>
      </c>
      <c r="FB103" s="12" t="n">
        <f aca="false">[1]511排序!D53</f>
        <v>0</v>
      </c>
      <c r="FC103" s="12" t="n">
        <f aca="false">[1]511排序!E53</f>
        <v>0</v>
      </c>
      <c r="FD103" s="12" t="n">
        <f aca="false">[1]511排序!F53</f>
        <v>0</v>
      </c>
      <c r="FE103" s="12" t="n">
        <f aca="false">[1]511排序!G53</f>
        <v>0</v>
      </c>
      <c r="FF103" s="12" t="n">
        <f aca="false">[1]511排序!H53</f>
        <v>0</v>
      </c>
      <c r="FG103" s="12" t="n">
        <f aca="false">[1]511排序!I53</f>
        <v>0</v>
      </c>
      <c r="FH103" s="12" t="n">
        <f aca="false">[1]511排序!J53</f>
        <v>0</v>
      </c>
      <c r="FI103" s="12" t="n">
        <f aca="false">[1]511排序!K53</f>
        <v>0</v>
      </c>
      <c r="FJ103" s="12" t="n">
        <f aca="false">[1]511排序!L53</f>
        <v>0</v>
      </c>
      <c r="FK103" s="12" t="n">
        <f aca="false">[1]511排序!M53</f>
        <v>0</v>
      </c>
      <c r="FL103" s="12" t="n">
        <f aca="false">[1]511排序!C20</f>
        <v>0</v>
      </c>
      <c r="FM103" s="12" t="n">
        <f aca="false">[1]511排序!D20</f>
        <v>0</v>
      </c>
      <c r="FN103" s="12" t="n">
        <f aca="false">[1]511排序!E20</f>
        <v>0</v>
      </c>
      <c r="FO103" s="12" t="n">
        <f aca="false">[1]511排序!F20</f>
        <v>0</v>
      </c>
      <c r="FP103" s="12" t="n">
        <f aca="false">[1]511排序!G20</f>
        <v>0</v>
      </c>
      <c r="FQ103" s="12" t="n">
        <f aca="false">[1]511排序!H20</f>
        <v>0</v>
      </c>
      <c r="FR103" s="12" t="n">
        <f aca="false">[1]511排序!I20</f>
        <v>0</v>
      </c>
      <c r="FS103" s="12" t="n">
        <f aca="false">[1]511排序!J20</f>
        <v>0</v>
      </c>
      <c r="FT103" s="12" t="n">
        <f aca="false">[1]511排序!K20</f>
        <v>0</v>
      </c>
      <c r="FU103" s="12" t="n">
        <f aca="false">[1]511排序!L20</f>
        <v>0</v>
      </c>
      <c r="FV103" s="12" t="n">
        <f aca="false">[1]511排序!M20</f>
        <v>0</v>
      </c>
      <c r="FW103" s="12" t="n">
        <f aca="false">[1]511排序!C13</f>
        <v>0</v>
      </c>
      <c r="FX103" s="12" t="n">
        <f aca="false">[1]511排序!D13</f>
        <v>0</v>
      </c>
      <c r="FY103" s="12" t="n">
        <f aca="false">[1]511排序!E13</f>
        <v>0</v>
      </c>
      <c r="FZ103" s="12" t="n">
        <f aca="false">[1]511排序!F13</f>
        <v>0</v>
      </c>
      <c r="GA103" s="12" t="n">
        <f aca="false">[1]511排序!G13</f>
        <v>0</v>
      </c>
      <c r="GB103" s="12" t="n">
        <f aca="false">[1]511排序!H13</f>
        <v>0</v>
      </c>
      <c r="GC103" s="12" t="n">
        <f aca="false">[1]511排序!I13</f>
        <v>0</v>
      </c>
      <c r="GD103" s="12" t="n">
        <f aca="false">[1]511排序!J13</f>
        <v>0</v>
      </c>
      <c r="GE103" s="12" t="n">
        <f aca="false">[1]511排序!K13</f>
        <v>0</v>
      </c>
      <c r="GF103" s="12" t="n">
        <f aca="false">[1]511排序!L13</f>
        <v>0</v>
      </c>
      <c r="GG103" s="12" t="n">
        <f aca="false">[1]511排序!M13</f>
        <v>0</v>
      </c>
      <c r="GH103" s="12" t="n">
        <f aca="false">[1]511排序!C156</f>
        <v>0</v>
      </c>
      <c r="GI103" s="12" t="n">
        <f aca="false">[1]511排序!D156</f>
        <v>0</v>
      </c>
      <c r="GJ103" s="12" t="n">
        <f aca="false">[1]511排序!E156</f>
        <v>0</v>
      </c>
      <c r="GK103" s="12" t="n">
        <f aca="false">[1]511排序!F156</f>
        <v>0</v>
      </c>
      <c r="GL103" s="12" t="n">
        <f aca="false">[1]511排序!G156</f>
        <v>0</v>
      </c>
      <c r="GM103" s="12" t="n">
        <f aca="false">[1]511排序!H156</f>
        <v>0</v>
      </c>
      <c r="GN103" s="12" t="n">
        <f aca="false">[1]511排序!I156</f>
        <v>0</v>
      </c>
      <c r="GO103" s="12" t="n">
        <f aca="false">[1]511排序!J156</f>
        <v>0</v>
      </c>
      <c r="GP103" s="12" t="n">
        <f aca="false">[1]511排序!K156</f>
        <v>0</v>
      </c>
      <c r="GQ103" s="12" t="n">
        <f aca="false">[1]511排序!L156</f>
        <v>0</v>
      </c>
      <c r="GR103" s="12" t="n">
        <f aca="false">[1]511排序!M156</f>
        <v>0</v>
      </c>
      <c r="GS103" s="12" t="n">
        <f aca="false">[1]511排序!C16</f>
        <v>0</v>
      </c>
      <c r="GT103" s="12" t="n">
        <f aca="false">[1]511排序!D16</f>
        <v>0</v>
      </c>
      <c r="GU103" s="12" t="n">
        <f aca="false">[1]511排序!E16</f>
        <v>0</v>
      </c>
      <c r="GV103" s="12" t="n">
        <f aca="false">[1]511排序!F16</f>
        <v>0</v>
      </c>
      <c r="GW103" s="12" t="n">
        <f aca="false">[1]511排序!G16</f>
        <v>0</v>
      </c>
      <c r="GX103" s="12" t="n">
        <f aca="false">[1]511排序!H16</f>
        <v>0</v>
      </c>
      <c r="GY103" s="12" t="n">
        <f aca="false">[1]511排序!I16</f>
        <v>0</v>
      </c>
      <c r="GZ103" s="12" t="n">
        <f aca="false">[1]511排序!J16</f>
        <v>0</v>
      </c>
      <c r="HA103" s="12" t="n">
        <f aca="false">[1]511排序!K16</f>
        <v>0</v>
      </c>
      <c r="HB103" s="12" t="n">
        <f aca="false">[1]511排序!L16</f>
        <v>0</v>
      </c>
      <c r="HC103" s="12" t="n">
        <f aca="false">[1]511排序!M16</f>
        <v>0</v>
      </c>
      <c r="HD103" s="12" t="n">
        <f aca="false">[1]511排序!C173</f>
        <v>0</v>
      </c>
      <c r="HE103" s="12" t="n">
        <f aca="false">[1]511排序!D173</f>
        <v>0</v>
      </c>
      <c r="HF103" s="12" t="n">
        <f aca="false">[1]511排序!E173</f>
        <v>0</v>
      </c>
      <c r="HG103" s="12" t="n">
        <f aca="false">[1]511排序!F173</f>
        <v>0</v>
      </c>
      <c r="HH103" s="12" t="n">
        <f aca="false">[1]511排序!G173</f>
        <v>0</v>
      </c>
      <c r="HI103" s="12" t="n">
        <f aca="false">[1]511排序!H173</f>
        <v>0</v>
      </c>
      <c r="HJ103" s="12" t="n">
        <f aca="false">[1]511排序!I173</f>
        <v>0</v>
      </c>
      <c r="HK103" s="12" t="n">
        <f aca="false">[1]511排序!J173</f>
        <v>0</v>
      </c>
      <c r="HL103" s="12" t="n">
        <f aca="false">[1]511排序!K173</f>
        <v>0</v>
      </c>
      <c r="HM103" s="12" t="n">
        <f aca="false">[1]511排序!L173</f>
        <v>0</v>
      </c>
      <c r="HN103" s="12" t="n">
        <f aca="false">[1]511排序!M173</f>
        <v>0</v>
      </c>
      <c r="HO103" s="12" t="n">
        <f aca="false">[1]511排序!C118</f>
        <v>0</v>
      </c>
      <c r="HP103" s="12" t="n">
        <f aca="false">[1]511排序!D118</f>
        <v>0</v>
      </c>
      <c r="HQ103" s="12" t="n">
        <f aca="false">[1]511排序!E118</f>
        <v>0</v>
      </c>
      <c r="HR103" s="12" t="n">
        <f aca="false">[1]511排序!F118</f>
        <v>0</v>
      </c>
      <c r="HS103" s="12" t="n">
        <f aca="false">[1]511排序!G118</f>
        <v>0</v>
      </c>
      <c r="HT103" s="12" t="n">
        <f aca="false">[1]511排序!H118</f>
        <v>0</v>
      </c>
      <c r="HU103" s="12" t="n">
        <f aca="false">[1]511排序!I118</f>
        <v>0</v>
      </c>
      <c r="HV103" s="12" t="n">
        <f aca="false">[1]511排序!J118</f>
        <v>0</v>
      </c>
      <c r="HW103" s="12" t="n">
        <f aca="false">[1]511排序!K118</f>
        <v>0</v>
      </c>
      <c r="HX103" s="12" t="n">
        <f aca="false">[1]511排序!L118</f>
        <v>0</v>
      </c>
      <c r="HY103" s="12" t="n">
        <f aca="false">[1]511排序!M118</f>
        <v>0</v>
      </c>
      <c r="HZ103" s="118"/>
      <c r="IA103" s="82" t="n">
        <v>43962</v>
      </c>
      <c r="IB103" s="12" t="n">
        <f aca="false">[1]511排序!C154</f>
        <v>0</v>
      </c>
      <c r="IC103" s="12" t="n">
        <f aca="false">[1]511排序!D154</f>
        <v>0</v>
      </c>
      <c r="ID103" s="12" t="n">
        <f aca="false">[1]511排序!E154</f>
        <v>0</v>
      </c>
      <c r="IE103" s="12" t="n">
        <f aca="false">[1]511排序!F154</f>
        <v>0</v>
      </c>
      <c r="IF103" s="12" t="n">
        <f aca="false">[1]511排序!G154</f>
        <v>0</v>
      </c>
      <c r="IG103" s="12" t="n">
        <f aca="false">[1]511排序!H154</f>
        <v>0</v>
      </c>
      <c r="IH103" s="12" t="n">
        <f aca="false">[1]511排序!I154</f>
        <v>0</v>
      </c>
      <c r="II103" s="12" t="n">
        <f aca="false">[1]511排序!J154</f>
        <v>0</v>
      </c>
      <c r="IJ103" s="12" t="n">
        <f aca="false">[1]511排序!K154</f>
        <v>0</v>
      </c>
      <c r="IK103" s="12" t="n">
        <f aca="false">[1]511排序!L154</f>
        <v>0</v>
      </c>
      <c r="IL103" s="12" t="n">
        <f aca="false">[1]511排序!M154</f>
        <v>0</v>
      </c>
      <c r="IM103" s="13" t="n">
        <f aca="false">[1]511排序!C43</f>
        <v>0</v>
      </c>
      <c r="IN103" s="13" t="n">
        <f aca="false">[1]511排序!D43</f>
        <v>0</v>
      </c>
      <c r="IO103" s="13" t="n">
        <f aca="false">[1]511排序!E43</f>
        <v>0</v>
      </c>
      <c r="IP103" s="13" t="n">
        <f aca="false">[1]511排序!F43</f>
        <v>0</v>
      </c>
      <c r="IQ103" s="13" t="n">
        <f aca="false">[1]511排序!G43</f>
        <v>0</v>
      </c>
      <c r="IR103" s="13" t="n">
        <f aca="false">[1]511排序!H43</f>
        <v>0</v>
      </c>
      <c r="IS103" s="13" t="n">
        <f aca="false">[1]511排序!I43</f>
        <v>0</v>
      </c>
      <c r="IT103" s="13" t="n">
        <f aca="false">[1]511排序!J43</f>
        <v>0</v>
      </c>
      <c r="IU103" s="13" t="n">
        <f aca="false">[1]511排序!K43</f>
        <v>0</v>
      </c>
      <c r="IV103" s="13" t="n">
        <f aca="false">[1]511排序!L43</f>
        <v>0</v>
      </c>
      <c r="IW103" s="13" t="n">
        <f aca="false">[1]511排序!M43</f>
        <v>0</v>
      </c>
      <c r="IX103" s="13" t="n">
        <f aca="false">[1]511排序!C168</f>
        <v>0</v>
      </c>
      <c r="IY103" s="13" t="n">
        <f aca="false">[1]511排序!D168</f>
        <v>0</v>
      </c>
      <c r="IZ103" s="13" t="n">
        <f aca="false">[1]511排序!E168</f>
        <v>0</v>
      </c>
      <c r="JA103" s="13" t="n">
        <f aca="false">[1]511排序!F168</f>
        <v>0</v>
      </c>
      <c r="JB103" s="13" t="n">
        <f aca="false">[1]511排序!G168</f>
        <v>0</v>
      </c>
      <c r="JC103" s="13" t="n">
        <f aca="false">[1]511排序!H168</f>
        <v>0</v>
      </c>
      <c r="JD103" s="13" t="n">
        <f aca="false">[1]511排序!I168</f>
        <v>0</v>
      </c>
      <c r="JE103" s="13" t="n">
        <f aca="false">[1]511排序!J168</f>
        <v>0</v>
      </c>
      <c r="JF103" s="13" t="n">
        <f aca="false">[1]511排序!K168</f>
        <v>0</v>
      </c>
      <c r="JG103" s="13" t="n">
        <f aca="false">[1]511排序!L168</f>
        <v>0</v>
      </c>
      <c r="JH103" s="13" t="n">
        <f aca="false">[1]511排序!M168</f>
        <v>0</v>
      </c>
      <c r="JI103" s="13" t="n">
        <f aca="false">[1]511排序!C93</f>
        <v>0</v>
      </c>
      <c r="JJ103" s="13" t="n">
        <f aca="false">[1]511排序!D93</f>
        <v>0</v>
      </c>
      <c r="JK103" s="13" t="n">
        <f aca="false">[1]511排序!E93</f>
        <v>0</v>
      </c>
      <c r="JL103" s="13" t="n">
        <f aca="false">[1]511排序!F93</f>
        <v>0</v>
      </c>
      <c r="JM103" s="13" t="n">
        <f aca="false">[1]511排序!G93</f>
        <v>0</v>
      </c>
      <c r="JN103" s="13" t="n">
        <f aca="false">[1]511排序!H93</f>
        <v>0</v>
      </c>
      <c r="JO103" s="13" t="n">
        <f aca="false">[1]511排序!I93</f>
        <v>0</v>
      </c>
      <c r="JP103" s="13" t="n">
        <f aca="false">[1]511排序!J93</f>
        <v>0</v>
      </c>
      <c r="JQ103" s="13" t="n">
        <f aca="false">[1]511排序!K93</f>
        <v>0</v>
      </c>
      <c r="JR103" s="13" t="n">
        <f aca="false">[1]511排序!L93</f>
        <v>0</v>
      </c>
      <c r="JS103" s="13" t="n">
        <f aca="false">[1]511排序!M93</f>
        <v>0</v>
      </c>
      <c r="JT103" s="13" t="n">
        <f aca="false">[1]511排序!C92</f>
        <v>0</v>
      </c>
      <c r="JU103" s="13" t="n">
        <f aca="false">[1]511排序!D92</f>
        <v>0</v>
      </c>
      <c r="JV103" s="13" t="n">
        <f aca="false">[1]511排序!E92</f>
        <v>0</v>
      </c>
      <c r="JW103" s="13" t="n">
        <f aca="false">[1]511排序!F92</f>
        <v>0</v>
      </c>
      <c r="JX103" s="13" t="n">
        <f aca="false">[1]511排序!G92</f>
        <v>0</v>
      </c>
      <c r="JY103" s="13" t="n">
        <f aca="false">[1]511排序!H92</f>
        <v>0</v>
      </c>
      <c r="JZ103" s="13" t="n">
        <f aca="false">[1]511排序!I92</f>
        <v>0</v>
      </c>
      <c r="KA103" s="13" t="n">
        <f aca="false">[1]511排序!J92</f>
        <v>0</v>
      </c>
      <c r="KB103" s="13" t="n">
        <f aca="false">[1]511排序!K92</f>
        <v>0</v>
      </c>
      <c r="KC103" s="13" t="n">
        <f aca="false">[1]511排序!L92</f>
        <v>0</v>
      </c>
      <c r="KD103" s="13" t="n">
        <f aca="false">[1]511排序!M92</f>
        <v>0</v>
      </c>
      <c r="KE103" s="13" t="n">
        <f aca="false">[1]511排序!C152</f>
        <v>0</v>
      </c>
      <c r="KF103" s="13" t="n">
        <f aca="false">[1]511排序!D152</f>
        <v>0</v>
      </c>
      <c r="KG103" s="13" t="n">
        <f aca="false">[1]511排序!E152</f>
        <v>0</v>
      </c>
      <c r="KH103" s="13" t="n">
        <f aca="false">[1]511排序!F152</f>
        <v>0</v>
      </c>
      <c r="KI103" s="13" t="n">
        <f aca="false">[1]511排序!G152</f>
        <v>0</v>
      </c>
      <c r="KJ103" s="13" t="n">
        <f aca="false">[1]511排序!H152</f>
        <v>0</v>
      </c>
      <c r="KK103" s="13" t="n">
        <f aca="false">[1]511排序!I152</f>
        <v>0</v>
      </c>
      <c r="KL103" s="13" t="n">
        <f aca="false">[1]511排序!J152</f>
        <v>0</v>
      </c>
      <c r="KM103" s="13" t="n">
        <f aca="false">[1]511排序!K152</f>
        <v>0</v>
      </c>
      <c r="KN103" s="13" t="n">
        <f aca="false">[1]511排序!L152</f>
        <v>0</v>
      </c>
      <c r="KO103" s="13" t="n">
        <f aca="false">[1]511排序!M152</f>
        <v>0</v>
      </c>
      <c r="KP103" s="13" t="n">
        <f aca="false">[1]511排序!C153</f>
        <v>0</v>
      </c>
      <c r="KQ103" s="13" t="n">
        <f aca="false">[1]511排序!D153</f>
        <v>0</v>
      </c>
      <c r="KR103" s="13" t="n">
        <f aca="false">[1]511排序!E153</f>
        <v>0</v>
      </c>
      <c r="KS103" s="13" t="n">
        <f aca="false">[1]511排序!F153</f>
        <v>0</v>
      </c>
      <c r="KT103" s="13" t="n">
        <f aca="false">[1]511排序!G153</f>
        <v>0</v>
      </c>
      <c r="KU103" s="13" t="n">
        <f aca="false">[1]511排序!H153</f>
        <v>0</v>
      </c>
      <c r="KV103" s="13" t="n">
        <f aca="false">[1]511排序!I153</f>
        <v>0</v>
      </c>
      <c r="KW103" s="13" t="n">
        <f aca="false">[1]511排序!J153</f>
        <v>0</v>
      </c>
      <c r="KX103" s="13" t="n">
        <f aca="false">[1]511排序!K153</f>
        <v>0</v>
      </c>
      <c r="KY103" s="13" t="n">
        <f aca="false">[1]511排序!L153</f>
        <v>0</v>
      </c>
      <c r="KZ103" s="13" t="n">
        <f aca="false">[1]511排序!M153</f>
        <v>0</v>
      </c>
      <c r="LA103" s="13" t="n">
        <f aca="false">[1]511排序!C159</f>
        <v>0</v>
      </c>
      <c r="LB103" s="13" t="n">
        <f aca="false">[1]511排序!D159</f>
        <v>0</v>
      </c>
      <c r="LC103" s="13" t="n">
        <f aca="false">[1]511排序!E159</f>
        <v>0</v>
      </c>
      <c r="LD103" s="13" t="n">
        <f aca="false">[1]511排序!F159</f>
        <v>0</v>
      </c>
      <c r="LE103" s="13" t="n">
        <f aca="false">[1]511排序!G159</f>
        <v>0</v>
      </c>
      <c r="LF103" s="13" t="n">
        <f aca="false">[1]511排序!H159</f>
        <v>0</v>
      </c>
      <c r="LG103" s="13" t="n">
        <f aca="false">[1]511排序!I159</f>
        <v>0</v>
      </c>
      <c r="LH103" s="13" t="n">
        <f aca="false">[1]511排序!J159</f>
        <v>0</v>
      </c>
      <c r="LI103" s="13" t="n">
        <f aca="false">[1]511排序!K159</f>
        <v>0</v>
      </c>
      <c r="LJ103" s="13" t="n">
        <f aca="false">[1]511排序!L159</f>
        <v>0</v>
      </c>
      <c r="LK103" s="13" t="n">
        <f aca="false">[1]511排序!M159</f>
        <v>0</v>
      </c>
      <c r="LL103" s="125" t="n">
        <f aca="false">[1]511排序!C147</f>
        <v>0</v>
      </c>
      <c r="LM103" s="125" t="n">
        <f aca="false">[1]511排序!D147</f>
        <v>0</v>
      </c>
      <c r="LN103" s="125" t="n">
        <f aca="false">[1]511排序!E147</f>
        <v>0</v>
      </c>
      <c r="LO103" s="125" t="n">
        <f aca="false">[1]511排序!F147</f>
        <v>0</v>
      </c>
      <c r="LP103" s="125" t="n">
        <f aca="false">[1]511排序!G147</f>
        <v>0</v>
      </c>
      <c r="LQ103" s="125" t="n">
        <f aca="false">[1]511排序!H147</f>
        <v>0</v>
      </c>
      <c r="LR103" s="125" t="n">
        <f aca="false">[1]511排序!I147</f>
        <v>0</v>
      </c>
      <c r="LS103" s="125" t="n">
        <f aca="false">[1]511排序!J147</f>
        <v>0</v>
      </c>
      <c r="LT103" s="125" t="n">
        <f aca="false">[1]511排序!K147</f>
        <v>0</v>
      </c>
      <c r="LU103" s="125" t="n">
        <f aca="false">[1]511排序!L147</f>
        <v>0</v>
      </c>
      <c r="LV103" s="125" t="n">
        <f aca="false">[1]511排序!M147</f>
        <v>0</v>
      </c>
      <c r="LW103" s="13" t="n">
        <f aca="false">[1]511排序!C129</f>
        <v>0</v>
      </c>
      <c r="LX103" s="13" t="n">
        <f aca="false">[1]511排序!D129</f>
        <v>0</v>
      </c>
      <c r="LY103" s="13" t="n">
        <f aca="false">[1]511排序!E129</f>
        <v>0</v>
      </c>
      <c r="LZ103" s="13" t="n">
        <f aca="false">[1]511排序!F129</f>
        <v>0</v>
      </c>
      <c r="MA103" s="13" t="n">
        <f aca="false">[1]511排序!G129</f>
        <v>0</v>
      </c>
      <c r="MB103" s="13" t="n">
        <f aca="false">[1]511排序!H129</f>
        <v>0</v>
      </c>
      <c r="MC103" s="13" t="n">
        <f aca="false">[1]511排序!I129</f>
        <v>0</v>
      </c>
      <c r="MD103" s="13" t="n">
        <f aca="false">[1]511排序!J129</f>
        <v>0</v>
      </c>
      <c r="ME103" s="13" t="n">
        <f aca="false">[1]511排序!K129</f>
        <v>0</v>
      </c>
      <c r="MF103" s="13" t="n">
        <f aca="false">[1]511排序!L129</f>
        <v>0</v>
      </c>
      <c r="MG103" s="13" t="n">
        <f aca="false">[1]511排序!M129</f>
        <v>0</v>
      </c>
      <c r="MH103" s="13" t="n">
        <f aca="false">[1]511排序!C135</f>
        <v>0</v>
      </c>
      <c r="MI103" s="13" t="n">
        <f aca="false">[1]511排序!D135</f>
        <v>0</v>
      </c>
      <c r="MJ103" s="13" t="n">
        <f aca="false">[1]511排序!E135</f>
        <v>0</v>
      </c>
      <c r="MK103" s="13" t="n">
        <f aca="false">[1]511排序!F135</f>
        <v>0</v>
      </c>
      <c r="ML103" s="13" t="n">
        <f aca="false">[1]511排序!G135</f>
        <v>0</v>
      </c>
      <c r="MM103" s="13" t="n">
        <f aca="false">[1]511排序!H135</f>
        <v>0</v>
      </c>
      <c r="MN103" s="13" t="n">
        <f aca="false">[1]511排序!I135</f>
        <v>0</v>
      </c>
      <c r="MO103" s="13" t="n">
        <f aca="false">[1]511排序!J135</f>
        <v>0</v>
      </c>
      <c r="MP103" s="13" t="n">
        <f aca="false">[1]511排序!K135</f>
        <v>0</v>
      </c>
      <c r="MQ103" s="13" t="n">
        <f aca="false">[1]511排序!L135</f>
        <v>0</v>
      </c>
      <c r="MR103" s="13" t="n">
        <f aca="false">[1]511排序!M135</f>
        <v>0</v>
      </c>
      <c r="MS103" s="13" t="n">
        <f aca="false">[1]511排序!C190</f>
        <v>0</v>
      </c>
      <c r="MT103" s="13" t="n">
        <f aca="false">[1]511排序!D190</f>
        <v>0</v>
      </c>
      <c r="MU103" s="13" t="n">
        <f aca="false">[1]511排序!E190</f>
        <v>0</v>
      </c>
      <c r="MV103" s="13" t="n">
        <f aca="false">[1]511排序!F190</f>
        <v>0</v>
      </c>
      <c r="MW103" s="13" t="n">
        <f aca="false">[1]511排序!G190</f>
        <v>0</v>
      </c>
      <c r="MX103" s="13" t="n">
        <f aca="false">[1]511排序!H190</f>
        <v>0</v>
      </c>
      <c r="MY103" s="13" t="n">
        <f aca="false">[1]511排序!I190</f>
        <v>0</v>
      </c>
      <c r="MZ103" s="13" t="n">
        <f aca="false">[1]511排序!J190</f>
        <v>0</v>
      </c>
      <c r="NA103" s="13" t="n">
        <f aca="false">[1]511排序!K190</f>
        <v>0</v>
      </c>
      <c r="NB103" s="13" t="n">
        <f aca="false">[1]511排序!L190</f>
        <v>0</v>
      </c>
      <c r="NC103" s="13" t="n">
        <f aca="false">[1]511排序!M190</f>
        <v>0</v>
      </c>
      <c r="ND103" s="13" t="n">
        <f aca="false">[1]511排序!C108</f>
        <v>0</v>
      </c>
      <c r="NE103" s="13" t="n">
        <f aca="false">[1]511排序!D108</f>
        <v>0</v>
      </c>
      <c r="NF103" s="13" t="n">
        <f aca="false">[1]511排序!E108</f>
        <v>0</v>
      </c>
      <c r="NG103" s="13" t="n">
        <f aca="false">[1]511排序!F108</f>
        <v>0</v>
      </c>
      <c r="NH103" s="13" t="n">
        <f aca="false">[1]511排序!G108</f>
        <v>0</v>
      </c>
      <c r="NI103" s="13" t="n">
        <f aca="false">[1]511排序!H108</f>
        <v>0</v>
      </c>
      <c r="NJ103" s="13" t="n">
        <f aca="false">[1]511排序!I108</f>
        <v>0</v>
      </c>
      <c r="NK103" s="13" t="n">
        <f aca="false">[1]511排序!J108</f>
        <v>0</v>
      </c>
      <c r="NL103" s="13" t="n">
        <f aca="false">[1]511排序!K108</f>
        <v>0</v>
      </c>
      <c r="NM103" s="13" t="n">
        <f aca="false">[1]511排序!L108</f>
        <v>0</v>
      </c>
      <c r="NN103" s="13" t="n">
        <f aca="false">[1]511排序!M108</f>
        <v>0</v>
      </c>
      <c r="NO103" s="13" t="n">
        <f aca="false">[1]511排序!C35</f>
        <v>0</v>
      </c>
      <c r="NP103" s="13" t="n">
        <f aca="false">[1]511排序!D35</f>
        <v>0</v>
      </c>
      <c r="NQ103" s="13" t="n">
        <f aca="false">[1]511排序!E35</f>
        <v>0</v>
      </c>
      <c r="NR103" s="13" t="n">
        <f aca="false">[1]511排序!F35</f>
        <v>0</v>
      </c>
      <c r="NS103" s="13" t="n">
        <f aca="false">[1]511排序!G35</f>
        <v>0</v>
      </c>
      <c r="NT103" s="13" t="n">
        <f aca="false">[1]511排序!H35</f>
        <v>0</v>
      </c>
      <c r="NU103" s="13" t="n">
        <f aca="false">[1]511排序!I35</f>
        <v>0</v>
      </c>
      <c r="NV103" s="13" t="n">
        <f aca="false">[1]511排序!J35</f>
        <v>0</v>
      </c>
      <c r="NW103" s="13" t="n">
        <f aca="false">[1]511排序!K35</f>
        <v>0</v>
      </c>
      <c r="NX103" s="13" t="n">
        <f aca="false">[1]511排序!L35</f>
        <v>0</v>
      </c>
      <c r="NY103" s="13" t="n">
        <f aca="false">[1]511排序!M35</f>
        <v>0</v>
      </c>
      <c r="NZ103" s="13" t="n">
        <f aca="false">[1]511排序!C206</f>
        <v>0</v>
      </c>
      <c r="OA103" s="13" t="n">
        <f aca="false">[1]511排序!D206</f>
        <v>0</v>
      </c>
      <c r="OB103" s="13" t="n">
        <f aca="false">[1]511排序!E206</f>
        <v>0</v>
      </c>
      <c r="OC103" s="13" t="n">
        <f aca="false">[1]511排序!F206</f>
        <v>0</v>
      </c>
      <c r="OD103" s="13" t="n">
        <f aca="false">[1]511排序!G206</f>
        <v>0</v>
      </c>
      <c r="OE103" s="13" t="n">
        <f aca="false">[1]511排序!H206</f>
        <v>0</v>
      </c>
      <c r="OF103" s="13" t="n">
        <f aca="false">[1]511排序!I206</f>
        <v>0</v>
      </c>
      <c r="OG103" s="13" t="n">
        <f aca="false">[1]511排序!J206</f>
        <v>0</v>
      </c>
      <c r="OH103" s="13" t="n">
        <f aca="false">[1]511排序!K206</f>
        <v>0</v>
      </c>
      <c r="OI103" s="13" t="n">
        <f aca="false">[1]511排序!L206</f>
        <v>0</v>
      </c>
      <c r="OJ103" s="13" t="n">
        <f aca="false">[1]511排序!M206</f>
        <v>0</v>
      </c>
      <c r="OK103" s="13" t="n">
        <f aca="false">[1]511排序!C30</f>
        <v>0</v>
      </c>
      <c r="OL103" s="13" t="n">
        <f aca="false">[1]511排序!D30</f>
        <v>0</v>
      </c>
      <c r="OM103" s="13" t="n">
        <f aca="false">[1]511排序!E30</f>
        <v>0</v>
      </c>
      <c r="ON103" s="13" t="n">
        <f aca="false">[1]511排序!F30</f>
        <v>0</v>
      </c>
      <c r="OO103" s="13" t="n">
        <f aca="false">[1]511排序!G30</f>
        <v>0</v>
      </c>
      <c r="OP103" s="13" t="n">
        <f aca="false">[1]511排序!H30</f>
        <v>0</v>
      </c>
      <c r="OQ103" s="13" t="n">
        <f aca="false">[1]511排序!I30</f>
        <v>0</v>
      </c>
      <c r="OR103" s="13" t="n">
        <f aca="false">[1]511排序!J30</f>
        <v>0</v>
      </c>
      <c r="OS103" s="13" t="n">
        <f aca="false">[1]511排序!K30</f>
        <v>0</v>
      </c>
      <c r="OT103" s="13" t="n">
        <f aca="false">[1]511排序!L30</f>
        <v>0</v>
      </c>
      <c r="OU103" s="13" t="n">
        <f aca="false">[1]511排序!M30</f>
        <v>0</v>
      </c>
      <c r="OV103" s="13" t="n">
        <f aca="false">[1]511排序!C95</f>
        <v>0</v>
      </c>
      <c r="OW103" s="13" t="n">
        <f aca="false">[1]511排序!D95</f>
        <v>0</v>
      </c>
      <c r="OX103" s="13" t="n">
        <f aca="false">[1]511排序!E95</f>
        <v>0</v>
      </c>
      <c r="OY103" s="13" t="n">
        <f aca="false">[1]511排序!F95</f>
        <v>0</v>
      </c>
      <c r="OZ103" s="13" t="n">
        <f aca="false">[1]511排序!G95</f>
        <v>0</v>
      </c>
      <c r="PA103" s="13" t="n">
        <f aca="false">[1]511排序!H95</f>
        <v>0</v>
      </c>
      <c r="PB103" s="13" t="n">
        <f aca="false">[1]511排序!I95</f>
        <v>0</v>
      </c>
      <c r="PC103" s="13" t="n">
        <f aca="false">[1]511排序!J95</f>
        <v>0</v>
      </c>
      <c r="PD103" s="13" t="n">
        <f aca="false">[1]511排序!K95</f>
        <v>0</v>
      </c>
      <c r="PE103" s="13" t="n">
        <f aca="false">[1]511排序!L95</f>
        <v>0</v>
      </c>
      <c r="PF103" s="13" t="n">
        <f aca="false">[1]511排序!M95</f>
        <v>0</v>
      </c>
      <c r="PG103" s="13" t="n">
        <f aca="false">[1]511排序!C195</f>
        <v>0</v>
      </c>
      <c r="PH103" s="13" t="n">
        <f aca="false">[1]511排序!D195</f>
        <v>0</v>
      </c>
      <c r="PI103" s="13" t="n">
        <f aca="false">[1]511排序!E195</f>
        <v>0</v>
      </c>
      <c r="PJ103" s="13" t="n">
        <f aca="false">[1]511排序!F195</f>
        <v>0</v>
      </c>
      <c r="PK103" s="13" t="n">
        <f aca="false">[1]511排序!G195</f>
        <v>0</v>
      </c>
      <c r="PL103" s="13" t="n">
        <f aca="false">[1]511排序!H195</f>
        <v>0</v>
      </c>
      <c r="PM103" s="13" t="n">
        <f aca="false">[1]511排序!I195</f>
        <v>0</v>
      </c>
      <c r="PN103" s="13" t="n">
        <f aca="false">[1]511排序!J195</f>
        <v>0</v>
      </c>
      <c r="PO103" s="13" t="n">
        <f aca="false">[1]511排序!K195</f>
        <v>0</v>
      </c>
      <c r="PP103" s="13" t="n">
        <f aca="false">[1]511排序!L195</f>
        <v>0</v>
      </c>
      <c r="PQ103" s="13" t="n">
        <f aca="false">[1]511排序!M195</f>
        <v>0</v>
      </c>
      <c r="PR103" s="2" t="n">
        <f aca="false">[1]511排序!C188</f>
        <v>0</v>
      </c>
      <c r="PS103" s="2" t="n">
        <f aca="false">[1]511排序!D188</f>
        <v>0</v>
      </c>
      <c r="PT103" s="2" t="n">
        <f aca="false">[1]511排序!E188</f>
        <v>0</v>
      </c>
      <c r="PU103" s="2" t="n">
        <f aca="false">[1]511排序!F188</f>
        <v>0</v>
      </c>
      <c r="PV103" s="2" t="n">
        <f aca="false">[1]511排序!G188</f>
        <v>0</v>
      </c>
      <c r="PW103" s="2" t="n">
        <f aca="false">[1]511排序!H188</f>
        <v>0</v>
      </c>
      <c r="PX103" s="2" t="n">
        <f aca="false">[1]511排序!I188</f>
        <v>0</v>
      </c>
      <c r="PY103" s="2" t="n">
        <f aca="false">[1]511排序!J188</f>
        <v>0</v>
      </c>
      <c r="PZ103" s="2" t="n">
        <f aca="false">[1]511排序!K188</f>
        <v>0</v>
      </c>
      <c r="QA103" s="2" t="n">
        <f aca="false">[1]511排序!L188</f>
        <v>0</v>
      </c>
      <c r="QB103" s="2" t="n">
        <f aca="false">[1]511排序!M188</f>
        <v>0</v>
      </c>
      <c r="QC103" s="2" t="n">
        <f aca="false">[1]511排序!C103</f>
        <v>0</v>
      </c>
      <c r="QD103" s="2" t="n">
        <f aca="false">[1]511排序!D103</f>
        <v>0</v>
      </c>
      <c r="QE103" s="2" t="n">
        <f aca="false">[1]511排序!E103</f>
        <v>0</v>
      </c>
      <c r="QF103" s="2" t="n">
        <f aca="false">[1]511排序!F103</f>
        <v>0</v>
      </c>
      <c r="QG103" s="2" t="n">
        <f aca="false">[1]511排序!G103</f>
        <v>0</v>
      </c>
      <c r="QH103" s="2" t="n">
        <f aca="false">[1]511排序!H103</f>
        <v>0</v>
      </c>
      <c r="QI103" s="2" t="n">
        <f aca="false">[1]511排序!I103</f>
        <v>0</v>
      </c>
      <c r="QJ103" s="2" t="n">
        <f aca="false">[1]511排序!J103</f>
        <v>0</v>
      </c>
      <c r="QK103" s="2" t="n">
        <f aca="false">[1]511排序!K103</f>
        <v>0</v>
      </c>
      <c r="QL103" s="2" t="n">
        <f aca="false">[1]511排序!L103</f>
        <v>0</v>
      </c>
      <c r="QM103" s="2" t="n">
        <f aca="false">[1]511排序!M103</f>
        <v>0</v>
      </c>
      <c r="QN103" s="2" t="n">
        <f aca="false">[1]511排序!C110</f>
        <v>0</v>
      </c>
      <c r="QO103" s="2" t="n">
        <f aca="false">[1]511排序!D110</f>
        <v>0</v>
      </c>
      <c r="QP103" s="2" t="n">
        <f aca="false">[1]511排序!E110</f>
        <v>0</v>
      </c>
      <c r="QQ103" s="2" t="n">
        <f aca="false">[1]511排序!F110</f>
        <v>0</v>
      </c>
      <c r="QR103" s="2" t="n">
        <f aca="false">[1]511排序!G110</f>
        <v>0</v>
      </c>
      <c r="QS103" s="2" t="n">
        <f aca="false">[1]511排序!H110</f>
        <v>0</v>
      </c>
      <c r="QT103" s="2" t="n">
        <f aca="false">[1]511排序!I110</f>
        <v>0</v>
      </c>
      <c r="QU103" s="2" t="n">
        <f aca="false">[1]511排序!J110</f>
        <v>0</v>
      </c>
      <c r="QV103" s="2" t="n">
        <f aca="false">[1]511排序!K110</f>
        <v>0</v>
      </c>
      <c r="QW103" s="2" t="n">
        <f aca="false">[1]511排序!L110</f>
        <v>0</v>
      </c>
      <c r="QX103" s="2" t="n">
        <f aca="false">[1]511排序!M110</f>
        <v>0</v>
      </c>
      <c r="QY103" s="2" t="n">
        <f aca="false">[1]511排序!C98</f>
        <v>0</v>
      </c>
      <c r="QZ103" s="2" t="n">
        <f aca="false">[1]511排序!D98</f>
        <v>0</v>
      </c>
      <c r="RA103" s="2" t="n">
        <f aca="false">[1]511排序!E98</f>
        <v>0</v>
      </c>
      <c r="RB103" s="2" t="n">
        <f aca="false">[1]511排序!F98</f>
        <v>0</v>
      </c>
      <c r="RC103" s="2" t="n">
        <f aca="false">[1]511排序!G98</f>
        <v>0</v>
      </c>
      <c r="RD103" s="2" t="n">
        <f aca="false">[1]511排序!H98</f>
        <v>0</v>
      </c>
      <c r="RE103" s="2" t="n">
        <f aca="false">[1]511排序!I98</f>
        <v>0</v>
      </c>
      <c r="RF103" s="2" t="n">
        <f aca="false">[1]511排序!J98</f>
        <v>0</v>
      </c>
      <c r="RG103" s="2" t="n">
        <f aca="false">[1]511排序!K98</f>
        <v>0</v>
      </c>
      <c r="RH103" s="2" t="n">
        <f aca="false">[1]511排序!L98</f>
        <v>0</v>
      </c>
      <c r="RI103" s="2" t="n">
        <f aca="false">[1]511排序!M98</f>
        <v>0</v>
      </c>
      <c r="RJ103" s="2" t="n">
        <f aca="false">[1]511排序!C148</f>
        <v>0</v>
      </c>
      <c r="RK103" s="2" t="n">
        <f aca="false">[1]511排序!D148</f>
        <v>0</v>
      </c>
      <c r="RL103" s="2" t="n">
        <f aca="false">[1]511排序!E148</f>
        <v>0</v>
      </c>
      <c r="RM103" s="2" t="n">
        <f aca="false">[1]511排序!F148</f>
        <v>0</v>
      </c>
      <c r="RN103" s="2" t="n">
        <f aca="false">[1]511排序!G148</f>
        <v>0</v>
      </c>
      <c r="RO103" s="2" t="n">
        <f aca="false">[1]511排序!H148</f>
        <v>0</v>
      </c>
      <c r="RP103" s="2" t="n">
        <f aca="false">[1]511排序!I148</f>
        <v>0</v>
      </c>
      <c r="RQ103" s="2" t="n">
        <f aca="false">[1]511排序!J148</f>
        <v>0</v>
      </c>
      <c r="RR103" s="2" t="n">
        <f aca="false">[1]511排序!K148</f>
        <v>0</v>
      </c>
      <c r="RS103" s="2" t="n">
        <f aca="false">[1]511排序!L148</f>
        <v>0</v>
      </c>
      <c r="RT103" s="2" t="n">
        <f aca="false">[1]511排序!M148</f>
        <v>0</v>
      </c>
      <c r="RU103" s="2" t="n">
        <f aca="false">[1]511排序!C208</f>
        <v>0</v>
      </c>
      <c r="RV103" s="2" t="n">
        <f aca="false">[1]511排序!D208</f>
        <v>0</v>
      </c>
      <c r="RW103" s="2" t="n">
        <f aca="false">[1]511排序!E208</f>
        <v>0</v>
      </c>
      <c r="RX103" s="2" t="n">
        <f aca="false">[1]511排序!F208</f>
        <v>0</v>
      </c>
      <c r="RY103" s="2" t="n">
        <f aca="false">[1]511排序!G208</f>
        <v>0</v>
      </c>
      <c r="RZ103" s="2" t="n">
        <f aca="false">[1]511排序!H208</f>
        <v>0</v>
      </c>
      <c r="SA103" s="2" t="n">
        <f aca="false">[1]511排序!I208</f>
        <v>0</v>
      </c>
      <c r="SB103" s="2" t="n">
        <f aca="false">[1]511排序!J208</f>
        <v>0</v>
      </c>
      <c r="SC103" s="2" t="n">
        <f aca="false">[1]511排序!K208</f>
        <v>0</v>
      </c>
      <c r="SD103" s="2" t="n">
        <f aca="false">[1]511排序!L208</f>
        <v>0</v>
      </c>
      <c r="SE103" s="2" t="n">
        <f aca="false">[1]511排序!M208</f>
        <v>0</v>
      </c>
      <c r="SF103" s="2" t="n">
        <f aca="false">[1]511排序!C146</f>
        <v>0</v>
      </c>
      <c r="SG103" s="2" t="n">
        <f aca="false">[1]511排序!D146</f>
        <v>0</v>
      </c>
      <c r="SH103" s="2" t="n">
        <f aca="false">[1]511排序!E146</f>
        <v>0</v>
      </c>
      <c r="SI103" s="2" t="n">
        <f aca="false">[1]511排序!F146</f>
        <v>0</v>
      </c>
      <c r="SJ103" s="2" t="n">
        <f aca="false">[1]511排序!G146</f>
        <v>0</v>
      </c>
      <c r="SK103" s="2" t="n">
        <f aca="false">[1]511排序!H146</f>
        <v>0</v>
      </c>
      <c r="SL103" s="2" t="n">
        <f aca="false">[1]511排序!I146</f>
        <v>0</v>
      </c>
      <c r="SM103" s="2" t="n">
        <f aca="false">[1]511排序!J146</f>
        <v>0</v>
      </c>
      <c r="SN103" s="2" t="n">
        <f aca="false">[1]511排序!K146</f>
        <v>0</v>
      </c>
      <c r="SO103" s="2" t="n">
        <f aca="false">[1]511排序!L146</f>
        <v>0</v>
      </c>
      <c r="SP103" s="2" t="n">
        <f aca="false">[1]511排序!M146</f>
        <v>0</v>
      </c>
      <c r="SQ103" s="2" t="n">
        <f aca="false">[1]511排序!C197</f>
        <v>0</v>
      </c>
      <c r="SR103" s="2" t="n">
        <f aca="false">[1]511排序!D197</f>
        <v>0</v>
      </c>
      <c r="SS103" s="2" t="n">
        <f aca="false">[1]511排序!E197</f>
        <v>0</v>
      </c>
      <c r="ST103" s="2" t="n">
        <f aca="false">[1]511排序!F197</f>
        <v>0</v>
      </c>
      <c r="SU103" s="2" t="n">
        <f aca="false">[1]511排序!G197</f>
        <v>0</v>
      </c>
      <c r="SV103" s="2" t="n">
        <f aca="false">[1]511排序!H197</f>
        <v>0</v>
      </c>
      <c r="SW103" s="2" t="n">
        <f aca="false">[1]511排序!I197</f>
        <v>0</v>
      </c>
      <c r="SX103" s="2" t="n">
        <f aca="false">[1]511排序!J197</f>
        <v>0</v>
      </c>
      <c r="SY103" s="2" t="n">
        <f aca="false">[1]511排序!K197</f>
        <v>0</v>
      </c>
      <c r="SZ103" s="2" t="n">
        <f aca="false">[1]511排序!L197</f>
        <v>0</v>
      </c>
      <c r="TA103" s="2" t="n">
        <f aca="false">[1]511排序!M197</f>
        <v>0</v>
      </c>
      <c r="TB103" s="2" t="n">
        <f aca="false">[1]511排序!C106</f>
        <v>0</v>
      </c>
      <c r="TC103" s="2" t="n">
        <f aca="false">[1]511排序!D106</f>
        <v>0</v>
      </c>
      <c r="TD103" s="2" t="n">
        <f aca="false">[1]511排序!E106</f>
        <v>0</v>
      </c>
      <c r="TE103" s="2" t="n">
        <f aca="false">[1]511排序!F106</f>
        <v>0</v>
      </c>
      <c r="TF103" s="2" t="n">
        <f aca="false">[1]511排序!G106</f>
        <v>0</v>
      </c>
      <c r="TG103" s="2" t="n">
        <f aca="false">[1]511排序!H106</f>
        <v>0</v>
      </c>
      <c r="TH103" s="2" t="n">
        <f aca="false">[1]511排序!I106</f>
        <v>0</v>
      </c>
      <c r="TI103" s="2" t="n">
        <f aca="false">[1]511排序!J106</f>
        <v>0</v>
      </c>
      <c r="TJ103" s="2" t="n">
        <f aca="false">[1]511排序!K106</f>
        <v>0</v>
      </c>
      <c r="TK103" s="2" t="n">
        <f aca="false">[1]511排序!L106</f>
        <v>0</v>
      </c>
      <c r="TL103" s="2" t="n">
        <f aca="false">[1]511排序!M106</f>
        <v>0</v>
      </c>
      <c r="TM103" s="2" t="n">
        <f aca="false">[1]511排序!C80</f>
        <v>0</v>
      </c>
      <c r="TN103" s="2" t="n">
        <f aca="false">[1]511排序!D80</f>
        <v>0</v>
      </c>
      <c r="TO103" s="2" t="n">
        <f aca="false">[1]511排序!E80</f>
        <v>0</v>
      </c>
      <c r="TP103" s="2" t="n">
        <f aca="false">[1]511排序!F80</f>
        <v>0</v>
      </c>
      <c r="TQ103" s="2" t="n">
        <f aca="false">[1]511排序!G80</f>
        <v>0</v>
      </c>
      <c r="TR103" s="2" t="n">
        <f aca="false">[1]511排序!H80</f>
        <v>0</v>
      </c>
      <c r="TS103" s="2" t="n">
        <f aca="false">[1]511排序!I80</f>
        <v>0</v>
      </c>
      <c r="TT103" s="2" t="n">
        <f aca="false">[1]511排序!J80</f>
        <v>0</v>
      </c>
      <c r="TU103" s="2" t="n">
        <f aca="false">[1]511排序!K80</f>
        <v>0</v>
      </c>
      <c r="TV103" s="2" t="n">
        <f aca="false">[1]511排序!L80</f>
        <v>0</v>
      </c>
      <c r="TW103" s="2" t="n">
        <f aca="false">[1]511排序!M80</f>
        <v>0</v>
      </c>
      <c r="TX103" s="2" t="n">
        <f aca="false">[1]511排序!C51</f>
        <v>0</v>
      </c>
      <c r="TY103" s="2" t="n">
        <f aca="false">[1]511排序!D51</f>
        <v>0</v>
      </c>
      <c r="TZ103" s="2" t="n">
        <f aca="false">[1]511排序!E51</f>
        <v>0</v>
      </c>
      <c r="UA103" s="2" t="n">
        <f aca="false">[1]511排序!F51</f>
        <v>0</v>
      </c>
      <c r="UB103" s="2" t="n">
        <f aca="false">[1]511排序!G51</f>
        <v>0</v>
      </c>
      <c r="UC103" s="2" t="n">
        <f aca="false">[1]511排序!H51</f>
        <v>0</v>
      </c>
      <c r="UD103" s="2" t="n">
        <f aca="false">[1]511排序!I51</f>
        <v>0</v>
      </c>
      <c r="UE103" s="2" t="n">
        <f aca="false">[1]511排序!J51</f>
        <v>0</v>
      </c>
      <c r="UF103" s="2" t="n">
        <f aca="false">[1]511排序!K51</f>
        <v>0</v>
      </c>
      <c r="UG103" s="2" t="n">
        <f aca="false">[1]511排序!L51</f>
        <v>0</v>
      </c>
      <c r="UH103" s="2" t="n">
        <f aca="false">[1]511排序!M51</f>
        <v>0</v>
      </c>
      <c r="UT103" s="2" t="n">
        <f aca="false">[1]511排序!C17</f>
        <v>0</v>
      </c>
      <c r="UU103" s="2" t="n">
        <f aca="false">[1]511排序!D17</f>
        <v>0</v>
      </c>
      <c r="UV103" s="2" t="n">
        <f aca="false">[1]511排序!E17</f>
        <v>0</v>
      </c>
      <c r="UW103" s="2" t="n">
        <f aca="false">[1]511排序!F17</f>
        <v>0</v>
      </c>
      <c r="UX103" s="2" t="n">
        <f aca="false">[1]511排序!G17</f>
        <v>0</v>
      </c>
      <c r="UY103" s="2" t="n">
        <f aca="false">[1]511排序!H17</f>
        <v>0</v>
      </c>
      <c r="UZ103" s="2" t="n">
        <f aca="false">[1]511排序!I17</f>
        <v>0</v>
      </c>
      <c r="VA103" s="2" t="n">
        <f aca="false">[1]511排序!J17</f>
        <v>0</v>
      </c>
      <c r="VB103" s="2" t="n">
        <f aca="false">[1]511排序!K17</f>
        <v>0</v>
      </c>
      <c r="VC103" s="2" t="n">
        <f aca="false">[1]511排序!L17</f>
        <v>0</v>
      </c>
      <c r="VD103" s="2" t="n">
        <f aca="false">[1]511排序!M17</f>
        <v>0</v>
      </c>
      <c r="VE103" s="2" t="n">
        <f aca="false">[1]511排序!C2</f>
        <v>0</v>
      </c>
      <c r="VF103" s="2" t="n">
        <f aca="false">[1]511排序!D2</f>
        <v>0</v>
      </c>
      <c r="VG103" s="2" t="n">
        <f aca="false">[1]511排序!E2</f>
        <v>0</v>
      </c>
      <c r="VH103" s="2" t="n">
        <f aca="false">[1]511排序!F2</f>
        <v>0</v>
      </c>
      <c r="VI103" s="2" t="n">
        <f aca="false">[1]511排序!G2</f>
        <v>0</v>
      </c>
      <c r="VJ103" s="2" t="n">
        <f aca="false">[1]511排序!H2</f>
        <v>0</v>
      </c>
      <c r="VK103" s="2" t="n">
        <f aca="false">[1]511排序!I2</f>
        <v>0</v>
      </c>
      <c r="VL103" s="2" t="n">
        <f aca="false">[1]511排序!J2</f>
        <v>0</v>
      </c>
      <c r="VM103" s="2" t="n">
        <f aca="false">[1]511排序!K2</f>
        <v>0</v>
      </c>
      <c r="VN103" s="2" t="n">
        <f aca="false">[1]511排序!L2</f>
        <v>0</v>
      </c>
      <c r="VO103" s="2" t="n">
        <f aca="false">[1]511排序!M2</f>
        <v>0</v>
      </c>
      <c r="VP103" s="2" t="n">
        <f aca="false">[1]511排序!C181</f>
        <v>0</v>
      </c>
      <c r="VQ103" s="2" t="n">
        <f aca="false">[1]511排序!D181</f>
        <v>0</v>
      </c>
      <c r="VR103" s="2" t="n">
        <f aca="false">[1]511排序!E181</f>
        <v>0</v>
      </c>
      <c r="VS103" s="2" t="n">
        <f aca="false">[1]511排序!F181</f>
        <v>0</v>
      </c>
      <c r="VT103" s="2" t="n">
        <f aca="false">[1]511排序!G181</f>
        <v>0</v>
      </c>
      <c r="VU103" s="2" t="n">
        <f aca="false">[1]511排序!H181</f>
        <v>0</v>
      </c>
      <c r="VV103" s="2" t="n">
        <f aca="false">[1]511排序!I181</f>
        <v>0</v>
      </c>
      <c r="VW103" s="2" t="n">
        <f aca="false">[1]511排序!J181</f>
        <v>0</v>
      </c>
      <c r="VX103" s="2" t="n">
        <f aca="false">[1]511排序!K181</f>
        <v>0</v>
      </c>
      <c r="VY103" s="2" t="n">
        <f aca="false">[1]511排序!L181</f>
        <v>0</v>
      </c>
      <c r="VZ103" s="2" t="n">
        <f aca="false">[1]511排序!M181</f>
        <v>0</v>
      </c>
      <c r="WA103" s="2" t="n">
        <f aca="false">[1]511排序!C119</f>
        <v>0</v>
      </c>
      <c r="WB103" s="2" t="n">
        <f aca="false">[1]511排序!D119</f>
        <v>0</v>
      </c>
      <c r="WC103" s="2" t="n">
        <f aca="false">[1]511排序!E119</f>
        <v>0</v>
      </c>
      <c r="WD103" s="2" t="n">
        <f aca="false">[1]511排序!F119</f>
        <v>0</v>
      </c>
      <c r="WE103" s="2" t="n">
        <f aca="false">[1]511排序!G119</f>
        <v>0</v>
      </c>
      <c r="WF103" s="2" t="n">
        <f aca="false">[1]511排序!H119</f>
        <v>0</v>
      </c>
      <c r="WG103" s="2" t="n">
        <f aca="false">[1]511排序!I119</f>
        <v>0</v>
      </c>
      <c r="WH103" s="2" t="n">
        <f aca="false">[1]511排序!J119</f>
        <v>0</v>
      </c>
      <c r="WI103" s="2" t="n">
        <f aca="false">[1]511排序!K119</f>
        <v>0</v>
      </c>
      <c r="WJ103" s="2" t="n">
        <f aca="false">[1]511排序!L119</f>
        <v>0</v>
      </c>
      <c r="WK103" s="2" t="n">
        <f aca="false">[1]511排序!M119</f>
        <v>0</v>
      </c>
      <c r="WL103" s="2" t="n">
        <f aca="false">[1]511排序!C137</f>
        <v>0</v>
      </c>
      <c r="WM103" s="2" t="n">
        <f aca="false">[1]511排序!D137</f>
        <v>0</v>
      </c>
      <c r="WN103" s="2" t="n">
        <f aca="false">[1]511排序!E137</f>
        <v>0</v>
      </c>
      <c r="WO103" s="2" t="n">
        <f aca="false">[1]511排序!F137</f>
        <v>0</v>
      </c>
      <c r="WP103" s="2" t="n">
        <f aca="false">[1]511排序!G137</f>
        <v>0</v>
      </c>
      <c r="WQ103" s="2" t="n">
        <f aca="false">[1]511排序!H137</f>
        <v>0</v>
      </c>
      <c r="WR103" s="2" t="n">
        <f aca="false">[1]511排序!I137</f>
        <v>0</v>
      </c>
      <c r="WS103" s="2" t="n">
        <f aca="false">[1]511排序!J137</f>
        <v>0</v>
      </c>
      <c r="WT103" s="2" t="n">
        <f aca="false">[1]511排序!K137</f>
        <v>0</v>
      </c>
      <c r="WU103" s="2" t="n">
        <f aca="false">[1]511排序!L137</f>
        <v>0</v>
      </c>
      <c r="WV103" s="2" t="n">
        <f aca="false">[1]511排序!M137</f>
        <v>0</v>
      </c>
      <c r="WW103" s="2" t="n">
        <f aca="false">[1]511排序!C24</f>
        <v>0</v>
      </c>
      <c r="WX103" s="2" t="n">
        <f aca="false">[1]511排序!D24</f>
        <v>0</v>
      </c>
      <c r="WY103" s="2" t="n">
        <f aca="false">[1]511排序!E24</f>
        <v>0</v>
      </c>
      <c r="WZ103" s="2" t="n">
        <f aca="false">[1]511排序!F24</f>
        <v>0</v>
      </c>
      <c r="XA103" s="2" t="n">
        <f aca="false">[1]511排序!G24</f>
        <v>0</v>
      </c>
      <c r="XB103" s="2" t="n">
        <f aca="false">[1]511排序!H24</f>
        <v>0</v>
      </c>
      <c r="XC103" s="2" t="n">
        <f aca="false">[1]511排序!I24</f>
        <v>0</v>
      </c>
      <c r="XD103" s="2" t="n">
        <f aca="false">[1]511排序!J24</f>
        <v>0</v>
      </c>
      <c r="XE103" s="2" t="n">
        <f aca="false">[1]511排序!K24</f>
        <v>0</v>
      </c>
      <c r="XF103" s="2" t="n">
        <f aca="false">[1]511排序!L24</f>
        <v>0</v>
      </c>
      <c r="XG103" s="2" t="n">
        <f aca="false">[1]511排序!M24</f>
        <v>0</v>
      </c>
      <c r="XH103" s="2" t="n">
        <f aca="false">[1]511排序!C104</f>
        <v>0</v>
      </c>
      <c r="XI103" s="2" t="n">
        <f aca="false">[1]511排序!D104</f>
        <v>0</v>
      </c>
      <c r="XJ103" s="2" t="n">
        <f aca="false">[1]511排序!E104</f>
        <v>0</v>
      </c>
      <c r="XK103" s="2" t="n">
        <f aca="false">[1]511排序!F104</f>
        <v>0</v>
      </c>
      <c r="XL103" s="2" t="n">
        <f aca="false">[1]511排序!G104</f>
        <v>0</v>
      </c>
      <c r="XM103" s="2" t="n">
        <f aca="false">[1]511排序!H104</f>
        <v>0</v>
      </c>
      <c r="XN103" s="2" t="n">
        <f aca="false">[1]511排序!I104</f>
        <v>0</v>
      </c>
      <c r="XO103" s="2" t="n">
        <f aca="false">[1]511排序!J104</f>
        <v>0</v>
      </c>
      <c r="XP103" s="2" t="n">
        <f aca="false">[1]511排序!K104</f>
        <v>0</v>
      </c>
      <c r="XQ103" s="2" t="n">
        <f aca="false">[1]511排序!L104</f>
        <v>0</v>
      </c>
      <c r="XR103" s="2" t="n">
        <f aca="false">[1]511排序!M104</f>
        <v>0</v>
      </c>
      <c r="XS103" s="2" t="n">
        <f aca="false">[1]511排序!C203</f>
        <v>0</v>
      </c>
      <c r="XT103" s="2" t="n">
        <f aca="false">[1]511排序!D203</f>
        <v>0</v>
      </c>
      <c r="XU103" s="2" t="n">
        <f aca="false">[1]511排序!E203</f>
        <v>0</v>
      </c>
      <c r="XV103" s="2" t="n">
        <f aca="false">[1]511排序!F203</f>
        <v>0</v>
      </c>
      <c r="XW103" s="2" t="n">
        <f aca="false">[1]511排序!G203</f>
        <v>0</v>
      </c>
      <c r="XX103" s="2" t="n">
        <f aca="false">[1]511排序!H203</f>
        <v>0</v>
      </c>
      <c r="XY103" s="2" t="n">
        <f aca="false">[1]511排序!I203</f>
        <v>0</v>
      </c>
      <c r="XZ103" s="2" t="n">
        <f aca="false">[1]511排序!J203</f>
        <v>0</v>
      </c>
      <c r="YA103" s="2" t="n">
        <f aca="false">[1]511排序!K203</f>
        <v>0</v>
      </c>
      <c r="YB103" s="2" t="n">
        <f aca="false">[1]511排序!L203</f>
        <v>0</v>
      </c>
      <c r="YC103" s="2" t="n">
        <f aca="false">[1]511排序!M203</f>
        <v>0</v>
      </c>
      <c r="YZ103" s="2" t="n">
        <f aca="false">[1]511排序!C107</f>
        <v>0</v>
      </c>
      <c r="ZA103" s="2" t="n">
        <f aca="false">[1]511排序!D107</f>
        <v>0</v>
      </c>
      <c r="ZB103" s="2" t="n">
        <f aca="false">[1]511排序!E107</f>
        <v>0</v>
      </c>
      <c r="ZC103" s="2" t="n">
        <f aca="false">[1]511排序!F107</f>
        <v>0</v>
      </c>
      <c r="ZD103" s="2" t="n">
        <f aca="false">[1]511排序!G107</f>
        <v>0</v>
      </c>
      <c r="ZE103" s="2" t="n">
        <f aca="false">[1]511排序!H107</f>
        <v>0</v>
      </c>
      <c r="ZF103" s="2" t="n">
        <f aca="false">[1]511排序!I107</f>
        <v>0</v>
      </c>
      <c r="ZG103" s="2" t="n">
        <f aca="false">[1]511排序!J107</f>
        <v>0</v>
      </c>
      <c r="ZH103" s="2" t="n">
        <f aca="false">[1]511排序!K107</f>
        <v>0</v>
      </c>
      <c r="ZI103" s="2" t="n">
        <f aca="false">[1]511排序!L107</f>
        <v>0</v>
      </c>
      <c r="ZJ103" s="2" t="n">
        <f aca="false">[1]511排序!M107</f>
        <v>0</v>
      </c>
      <c r="ZK103" s="2" t="n">
        <f aca="false">[1]511排序!C200</f>
        <v>0</v>
      </c>
      <c r="ZL103" s="2" t="n">
        <f aca="false">[1]511排序!D200</f>
        <v>0</v>
      </c>
      <c r="ZM103" s="2" t="n">
        <f aca="false">[1]511排序!E200</f>
        <v>0</v>
      </c>
      <c r="ZN103" s="2" t="n">
        <f aca="false">[1]511排序!F200</f>
        <v>0</v>
      </c>
      <c r="ZO103" s="2" t="n">
        <f aca="false">[1]511排序!G200</f>
        <v>0</v>
      </c>
      <c r="ZP103" s="2" t="n">
        <f aca="false">[1]511排序!H200</f>
        <v>0</v>
      </c>
      <c r="ZQ103" s="2" t="n">
        <f aca="false">[1]511排序!I200</f>
        <v>0</v>
      </c>
      <c r="ZR103" s="2" t="n">
        <f aca="false">[1]511排序!J200</f>
        <v>0</v>
      </c>
      <c r="ZS103" s="2" t="n">
        <f aca="false">[1]511排序!K200</f>
        <v>0</v>
      </c>
      <c r="ZT103" s="2" t="n">
        <f aca="false">[1]511排序!L200</f>
        <v>0</v>
      </c>
      <c r="ZU103" s="2" t="n">
        <f aca="false">[1]511排序!M200</f>
        <v>0</v>
      </c>
      <c r="ZV103" s="2" t="n">
        <f aca="false">[1]511排序!C19</f>
        <v>0</v>
      </c>
      <c r="ZW103" s="2" t="n">
        <f aca="false">[1]511排序!D19</f>
        <v>0</v>
      </c>
      <c r="ZX103" s="2" t="n">
        <f aca="false">[1]511排序!E19</f>
        <v>0</v>
      </c>
      <c r="ZY103" s="2" t="n">
        <f aca="false">[1]511排序!F19</f>
        <v>0</v>
      </c>
      <c r="ZZ103" s="2" t="n">
        <f aca="false">[1]511排序!G19</f>
        <v>0</v>
      </c>
      <c r="AAA103" s="2" t="n">
        <f aca="false">[1]511排序!H19</f>
        <v>0</v>
      </c>
      <c r="AAB103" s="2" t="n">
        <f aca="false">[1]511排序!I19</f>
        <v>0</v>
      </c>
      <c r="AAC103" s="2" t="n">
        <f aca="false">[1]511排序!J19</f>
        <v>0</v>
      </c>
      <c r="AAD103" s="2" t="n">
        <f aca="false">[1]511排序!K19</f>
        <v>0</v>
      </c>
      <c r="AAE103" s="2" t="n">
        <f aca="false">[1]511排序!L19</f>
        <v>0</v>
      </c>
      <c r="AAF103" s="2" t="n">
        <f aca="false">[1]511排序!M19</f>
        <v>0</v>
      </c>
      <c r="AAG103" s="2" t="n">
        <f aca="false">[1]511排序!C76</f>
        <v>0</v>
      </c>
      <c r="AAH103" s="2" t="n">
        <f aca="false">[1]511排序!D76</f>
        <v>0</v>
      </c>
      <c r="AAI103" s="2" t="n">
        <f aca="false">[1]511排序!E76</f>
        <v>0</v>
      </c>
      <c r="AAJ103" s="2" t="n">
        <f aca="false">[1]511排序!F76</f>
        <v>0</v>
      </c>
      <c r="AAK103" s="2" t="n">
        <f aca="false">[1]511排序!G76</f>
        <v>0</v>
      </c>
      <c r="AAL103" s="2" t="n">
        <f aca="false">[1]511排序!H76</f>
        <v>0</v>
      </c>
      <c r="AAM103" s="2" t="n">
        <f aca="false">[1]511排序!I76</f>
        <v>0</v>
      </c>
      <c r="AAN103" s="2" t="n">
        <f aca="false">[1]511排序!J76</f>
        <v>0</v>
      </c>
      <c r="AAO103" s="2" t="n">
        <f aca="false">[1]511排序!K76</f>
        <v>0</v>
      </c>
      <c r="AAP103" s="2" t="n">
        <f aca="false">[1]511排序!L76</f>
        <v>0</v>
      </c>
      <c r="AAQ103" s="2" t="n">
        <f aca="false">[1]511排序!M76</f>
        <v>0</v>
      </c>
      <c r="AAR103" s="2" t="n">
        <f aca="false">[1]511排序!C14</f>
        <v>0</v>
      </c>
      <c r="AAS103" s="2" t="n">
        <f aca="false">[1]511排序!D14</f>
        <v>0</v>
      </c>
      <c r="AAT103" s="2" t="n">
        <f aca="false">[1]511排序!E14</f>
        <v>0</v>
      </c>
      <c r="AAU103" s="2" t="n">
        <f aca="false">[1]511排序!F14</f>
        <v>0</v>
      </c>
      <c r="AAV103" s="2" t="n">
        <f aca="false">[1]511排序!G14</f>
        <v>0</v>
      </c>
      <c r="AAW103" s="2" t="n">
        <f aca="false">[1]511排序!H14</f>
        <v>0</v>
      </c>
      <c r="AAX103" s="2" t="n">
        <f aca="false">[1]511排序!I14</f>
        <v>0</v>
      </c>
      <c r="AAY103" s="2" t="n">
        <f aca="false">[1]511排序!J14</f>
        <v>0</v>
      </c>
      <c r="AAZ103" s="2" t="n">
        <f aca="false">[1]511排序!K14</f>
        <v>0</v>
      </c>
      <c r="ABA103" s="2" t="n">
        <f aca="false">[1]511排序!L14</f>
        <v>0</v>
      </c>
      <c r="ABB103" s="2" t="n">
        <f aca="false">[1]511排序!M14</f>
        <v>0</v>
      </c>
      <c r="ABC103" s="2" t="n">
        <f aca="false">[1]511排序!C10</f>
        <v>0</v>
      </c>
      <c r="ABD103" s="2" t="n">
        <f aca="false">[1]511排序!D10</f>
        <v>0</v>
      </c>
      <c r="ABE103" s="2" t="n">
        <f aca="false">[1]511排序!E10</f>
        <v>0</v>
      </c>
      <c r="ABF103" s="2" t="n">
        <f aca="false">[1]511排序!F10</f>
        <v>0</v>
      </c>
      <c r="ABG103" s="2" t="n">
        <f aca="false">[1]511排序!G10</f>
        <v>0</v>
      </c>
      <c r="ABH103" s="2" t="n">
        <f aca="false">[1]511排序!H10</f>
        <v>0</v>
      </c>
      <c r="ABI103" s="2" t="n">
        <f aca="false">[1]511排序!I10</f>
        <v>0</v>
      </c>
      <c r="ABJ103" s="2" t="n">
        <f aca="false">[1]511排序!J10</f>
        <v>0</v>
      </c>
      <c r="ABK103" s="2" t="n">
        <f aca="false">[1]511排序!K10</f>
        <v>0</v>
      </c>
      <c r="ABL103" s="2" t="n">
        <f aca="false">[1]511排序!L10</f>
        <v>0</v>
      </c>
      <c r="ABM103" s="2" t="n">
        <f aca="false">[1]511排序!M10</f>
        <v>0</v>
      </c>
      <c r="ABN103" s="2" t="n">
        <f aca="false">[1]511排序!C127</f>
        <v>0</v>
      </c>
      <c r="ABO103" s="2" t="n">
        <f aca="false">[1]511排序!D127</f>
        <v>0</v>
      </c>
      <c r="ABP103" s="2" t="n">
        <f aca="false">[1]511排序!E127</f>
        <v>0</v>
      </c>
      <c r="ABQ103" s="2" t="n">
        <f aca="false">[1]511排序!F127</f>
        <v>0</v>
      </c>
      <c r="ABR103" s="2" t="n">
        <f aca="false">[1]511排序!G127</f>
        <v>0</v>
      </c>
      <c r="ABS103" s="2" t="n">
        <f aca="false">[1]511排序!H127</f>
        <v>0</v>
      </c>
      <c r="ABT103" s="2" t="n">
        <f aca="false">[1]511排序!I127</f>
        <v>0</v>
      </c>
      <c r="ABU103" s="2" t="n">
        <f aca="false">[1]511排序!J127</f>
        <v>0</v>
      </c>
      <c r="ABV103" s="2" t="n">
        <f aca="false">[1]511排序!K127</f>
        <v>0</v>
      </c>
      <c r="ABW103" s="2" t="n">
        <f aca="false">[1]511排序!L127</f>
        <v>0</v>
      </c>
      <c r="ABX103" s="2" t="n">
        <f aca="false">[1]511排序!M127</f>
        <v>0</v>
      </c>
      <c r="ABY103" s="2" t="n">
        <f aca="false">[1]511排序!C114</f>
        <v>0</v>
      </c>
      <c r="ABZ103" s="2" t="n">
        <f aca="false">[1]511排序!D114</f>
        <v>0</v>
      </c>
      <c r="ACA103" s="2" t="n">
        <f aca="false">[1]511排序!E114</f>
        <v>0</v>
      </c>
      <c r="ACB103" s="2" t="n">
        <f aca="false">[1]511排序!F114</f>
        <v>0</v>
      </c>
      <c r="ACC103" s="2" t="n">
        <f aca="false">[1]511排序!G114</f>
        <v>0</v>
      </c>
      <c r="ACD103" s="2" t="n">
        <f aca="false">[1]511排序!H114</f>
        <v>0</v>
      </c>
      <c r="ACE103" s="2" t="n">
        <f aca="false">[1]511排序!I114</f>
        <v>0</v>
      </c>
      <c r="ACF103" s="2" t="n">
        <f aca="false">[1]511排序!J114</f>
        <v>0</v>
      </c>
      <c r="ACG103" s="2" t="n">
        <f aca="false">[1]511排序!K114</f>
        <v>0</v>
      </c>
      <c r="ACH103" s="2" t="n">
        <f aca="false">[1]511排序!L114</f>
        <v>0</v>
      </c>
      <c r="ACI103" s="2" t="n">
        <f aca="false">[1]511排序!M114</f>
        <v>0</v>
      </c>
      <c r="ACJ103" s="2" t="n">
        <f aca="false">[1]511排序!C64</f>
        <v>0</v>
      </c>
      <c r="ACK103" s="2" t="n">
        <f aca="false">[1]511排序!D64</f>
        <v>0</v>
      </c>
      <c r="ACL103" s="2" t="n">
        <f aca="false">[1]511排序!E64</f>
        <v>0</v>
      </c>
      <c r="ACM103" s="2" t="n">
        <f aca="false">[1]511排序!F64</f>
        <v>0</v>
      </c>
      <c r="ACN103" s="2" t="n">
        <f aca="false">[1]511排序!G64</f>
        <v>0</v>
      </c>
      <c r="ACO103" s="2" t="n">
        <f aca="false">[1]511排序!H64</f>
        <v>0</v>
      </c>
      <c r="ACP103" s="2" t="n">
        <f aca="false">[1]511排序!I64</f>
        <v>0</v>
      </c>
      <c r="ACQ103" s="2" t="n">
        <f aca="false">[1]511排序!J64</f>
        <v>0</v>
      </c>
      <c r="ACR103" s="2" t="n">
        <f aca="false">[1]511排序!K64</f>
        <v>0</v>
      </c>
      <c r="ACS103" s="2" t="n">
        <f aca="false">[1]511排序!L64</f>
        <v>0</v>
      </c>
      <c r="ACT103" s="2" t="n">
        <f aca="false">[1]511排序!M64</f>
        <v>0</v>
      </c>
      <c r="ACU103" s="2" t="n">
        <f aca="false">[1]511排序!C109</f>
        <v>0</v>
      </c>
      <c r="ACV103" s="2" t="n">
        <f aca="false">[1]511排序!D109</f>
        <v>0</v>
      </c>
      <c r="ACW103" s="2" t="n">
        <f aca="false">[1]511排序!E109</f>
        <v>0</v>
      </c>
      <c r="ACX103" s="2" t="n">
        <f aca="false">[1]511排序!F109</f>
        <v>0</v>
      </c>
      <c r="ACY103" s="2" t="n">
        <f aca="false">[1]511排序!G109</f>
        <v>0</v>
      </c>
      <c r="ACZ103" s="2" t="n">
        <f aca="false">[1]511排序!H109</f>
        <v>0</v>
      </c>
      <c r="ADA103" s="2" t="n">
        <f aca="false">[1]511排序!I109</f>
        <v>0</v>
      </c>
      <c r="ADB103" s="2" t="n">
        <f aca="false">[1]511排序!J109</f>
        <v>0</v>
      </c>
      <c r="ADC103" s="2" t="n">
        <f aca="false">[1]511排序!K109</f>
        <v>0</v>
      </c>
      <c r="ADD103" s="2" t="n">
        <f aca="false">[1]511排序!L109</f>
        <v>0</v>
      </c>
      <c r="ADE103" s="2" t="n">
        <f aca="false">[1]511排序!M109</f>
        <v>0</v>
      </c>
      <c r="ADF103" s="2" t="n">
        <f aca="false">[1]511排序!C52</f>
        <v>0</v>
      </c>
      <c r="ADG103" s="2" t="n">
        <f aca="false">[1]511排序!D52</f>
        <v>0</v>
      </c>
      <c r="ADH103" s="2" t="n">
        <f aca="false">[1]511排序!E52</f>
        <v>0</v>
      </c>
      <c r="ADI103" s="2" t="n">
        <f aca="false">[1]511排序!F52</f>
        <v>0</v>
      </c>
      <c r="ADJ103" s="2" t="n">
        <f aca="false">[1]511排序!G52</f>
        <v>0</v>
      </c>
      <c r="ADK103" s="2" t="n">
        <f aca="false">[1]511排序!H52</f>
        <v>0</v>
      </c>
      <c r="ADL103" s="2" t="n">
        <f aca="false">[1]511排序!I52</f>
        <v>0</v>
      </c>
      <c r="ADM103" s="2" t="n">
        <f aca="false">[1]511排序!J52</f>
        <v>0</v>
      </c>
      <c r="ADN103" s="2" t="n">
        <f aca="false">[1]511排序!K52</f>
        <v>0</v>
      </c>
      <c r="ADO103" s="2" t="n">
        <f aca="false">[1]511排序!L52</f>
        <v>0</v>
      </c>
      <c r="ADP103" s="2" t="n">
        <f aca="false">[1]511排序!M52</f>
        <v>0</v>
      </c>
      <c r="ADQ103" s="2" t="n">
        <f aca="false">[1]511排序!C175</f>
        <v>0</v>
      </c>
      <c r="ADR103" s="2" t="n">
        <f aca="false">[1]511排序!D175</f>
        <v>0</v>
      </c>
      <c r="ADS103" s="2" t="n">
        <f aca="false">[1]511排序!E175</f>
        <v>0</v>
      </c>
      <c r="ADT103" s="2" t="n">
        <f aca="false">[1]511排序!F175</f>
        <v>0</v>
      </c>
      <c r="ADU103" s="2" t="n">
        <f aca="false">[1]511排序!G175</f>
        <v>0</v>
      </c>
      <c r="ADV103" s="2" t="n">
        <f aca="false">[1]511排序!H175</f>
        <v>0</v>
      </c>
      <c r="ADW103" s="2" t="n">
        <f aca="false">[1]511排序!I175</f>
        <v>0</v>
      </c>
      <c r="ADX103" s="2" t="n">
        <f aca="false">[1]511排序!J175</f>
        <v>0</v>
      </c>
      <c r="ADY103" s="2" t="n">
        <f aca="false">[1]511排序!K175</f>
        <v>0</v>
      </c>
      <c r="ADZ103" s="2" t="n">
        <f aca="false">[1]511排序!L175</f>
        <v>0</v>
      </c>
      <c r="AEA103" s="2" t="n">
        <f aca="false">[1]511排序!M175</f>
        <v>0</v>
      </c>
      <c r="AEB103" s="2" t="n">
        <f aca="false">[1]511排序!C90</f>
        <v>0</v>
      </c>
      <c r="AEC103" s="2" t="n">
        <f aca="false">[1]511排序!D90</f>
        <v>0</v>
      </c>
      <c r="AED103" s="2" t="n">
        <f aca="false">[1]511排序!E90</f>
        <v>0</v>
      </c>
      <c r="AEE103" s="2" t="n">
        <f aca="false">[1]511排序!F90</f>
        <v>0</v>
      </c>
      <c r="AEF103" s="2" t="n">
        <f aca="false">[1]511排序!G90</f>
        <v>0</v>
      </c>
      <c r="AEG103" s="2" t="n">
        <f aca="false">[1]511排序!H90</f>
        <v>0</v>
      </c>
      <c r="AEH103" s="2" t="n">
        <f aca="false">[1]511排序!I90</f>
        <v>0</v>
      </c>
      <c r="AEI103" s="2" t="n">
        <f aca="false">[1]511排序!J90</f>
        <v>0</v>
      </c>
      <c r="AEJ103" s="2" t="n">
        <f aca="false">[1]511排序!K90</f>
        <v>0</v>
      </c>
      <c r="AEK103" s="2" t="n">
        <f aca="false">[1]511排序!L90</f>
        <v>0</v>
      </c>
      <c r="AEL103" s="2" t="n">
        <f aca="false">[1]511排序!M90</f>
        <v>0</v>
      </c>
      <c r="AEM103" s="2" t="n">
        <f aca="false">[1]511排序!C176</f>
        <v>0</v>
      </c>
      <c r="AEN103" s="2" t="n">
        <f aca="false">[1]511排序!D176</f>
        <v>0</v>
      </c>
      <c r="AEO103" s="2" t="n">
        <f aca="false">[1]511排序!E176</f>
        <v>0</v>
      </c>
      <c r="AEP103" s="2" t="n">
        <f aca="false">[1]511排序!F176</f>
        <v>0</v>
      </c>
      <c r="AEQ103" s="2" t="n">
        <f aca="false">[1]511排序!G176</f>
        <v>0</v>
      </c>
      <c r="AER103" s="2" t="n">
        <f aca="false">[1]511排序!H176</f>
        <v>0</v>
      </c>
      <c r="AES103" s="2" t="n">
        <f aca="false">[1]511排序!I176</f>
        <v>0</v>
      </c>
      <c r="AET103" s="2" t="n">
        <f aca="false">[1]511排序!J176</f>
        <v>0</v>
      </c>
      <c r="AEU103" s="2" t="n">
        <f aca="false">[1]511排序!K176</f>
        <v>0</v>
      </c>
      <c r="AEV103" s="2" t="n">
        <f aca="false">[1]511排序!L176</f>
        <v>0</v>
      </c>
      <c r="AEW103" s="2" t="n">
        <f aca="false">[1]511排序!M176</f>
        <v>0</v>
      </c>
      <c r="AEX103" s="2" t="n">
        <f aca="false">[1]511排序!C48</f>
        <v>0</v>
      </c>
      <c r="AEY103" s="2" t="n">
        <f aca="false">[1]511排序!D48</f>
        <v>0</v>
      </c>
      <c r="AEZ103" s="2" t="n">
        <f aca="false">[1]511排序!E48</f>
        <v>0</v>
      </c>
      <c r="AFA103" s="2" t="n">
        <f aca="false">[1]511排序!F48</f>
        <v>0</v>
      </c>
      <c r="AFB103" s="2" t="n">
        <f aca="false">[1]511排序!G48</f>
        <v>0</v>
      </c>
      <c r="AFC103" s="2" t="n">
        <f aca="false">[1]511排序!H48</f>
        <v>0</v>
      </c>
      <c r="AFD103" s="2" t="n">
        <f aca="false">[1]511排序!I48</f>
        <v>0</v>
      </c>
      <c r="AFE103" s="2" t="n">
        <f aca="false">[1]511排序!J48</f>
        <v>0</v>
      </c>
      <c r="AFF103" s="2" t="n">
        <f aca="false">[1]511排序!K48</f>
        <v>0</v>
      </c>
      <c r="AFG103" s="2" t="n">
        <f aca="false">[1]511排序!L48</f>
        <v>0</v>
      </c>
      <c r="AFH103" s="2" t="n">
        <f aca="false">[1]511排序!M48</f>
        <v>0</v>
      </c>
      <c r="AFI103" s="2" t="n">
        <f aca="false">[1]511排序!C26</f>
        <v>0</v>
      </c>
      <c r="AFJ103" s="2" t="n">
        <f aca="false">[1]511排序!D26</f>
        <v>0</v>
      </c>
      <c r="AFK103" s="2" t="n">
        <f aca="false">[1]511排序!E26</f>
        <v>0</v>
      </c>
      <c r="AFL103" s="2" t="n">
        <f aca="false">[1]511排序!F26</f>
        <v>0</v>
      </c>
      <c r="AFM103" s="2" t="n">
        <f aca="false">[1]511排序!G26</f>
        <v>0</v>
      </c>
      <c r="AFN103" s="2" t="n">
        <f aca="false">[1]511排序!H26</f>
        <v>0</v>
      </c>
      <c r="AFO103" s="2" t="n">
        <f aca="false">[1]511排序!I26</f>
        <v>0</v>
      </c>
      <c r="AFP103" s="2" t="n">
        <f aca="false">[1]511排序!J26</f>
        <v>0</v>
      </c>
      <c r="AFQ103" s="2" t="n">
        <f aca="false">[1]511排序!K26</f>
        <v>0</v>
      </c>
      <c r="AFR103" s="2" t="n">
        <f aca="false">[1]511排序!L26</f>
        <v>0</v>
      </c>
      <c r="AFS103" s="2" t="n">
        <f aca="false">[1]511排序!M26</f>
        <v>0</v>
      </c>
      <c r="AFT103" s="2" t="n">
        <f aca="false">[1]511排序!C130</f>
        <v>0</v>
      </c>
      <c r="AFU103" s="2" t="n">
        <f aca="false">[1]511排序!D130</f>
        <v>0</v>
      </c>
      <c r="AFV103" s="2" t="n">
        <f aca="false">[1]511排序!E130</f>
        <v>0</v>
      </c>
      <c r="AFW103" s="2" t="n">
        <f aca="false">[1]511排序!F130</f>
        <v>0</v>
      </c>
      <c r="AFX103" s="2" t="n">
        <f aca="false">[1]511排序!G130</f>
        <v>0</v>
      </c>
      <c r="AFY103" s="2" t="n">
        <f aca="false">[1]511排序!H130</f>
        <v>0</v>
      </c>
      <c r="AFZ103" s="2" t="n">
        <f aca="false">[1]511排序!I130</f>
        <v>0</v>
      </c>
      <c r="AGA103" s="2" t="n">
        <f aca="false">[1]511排序!J130</f>
        <v>0</v>
      </c>
      <c r="AGB103" s="2" t="n">
        <f aca="false">[1]511排序!K130</f>
        <v>0</v>
      </c>
      <c r="AGC103" s="2" t="n">
        <f aca="false">[1]511排序!L130</f>
        <v>0</v>
      </c>
      <c r="AGD103" s="2" t="n">
        <f aca="false">[1]511排序!M130</f>
        <v>0</v>
      </c>
      <c r="AGE103" s="2" t="n">
        <f aca="false">[1]511排序!C170</f>
        <v>0</v>
      </c>
      <c r="AGF103" s="2" t="n">
        <f aca="false">[1]511排序!D170</f>
        <v>0</v>
      </c>
      <c r="AGG103" s="2" t="n">
        <f aca="false">[1]511排序!E170</f>
        <v>0</v>
      </c>
      <c r="AGH103" s="2" t="n">
        <f aca="false">[1]511排序!F170</f>
        <v>0</v>
      </c>
      <c r="AGI103" s="2" t="n">
        <f aca="false">[1]511排序!G170</f>
        <v>0</v>
      </c>
      <c r="AGJ103" s="2" t="n">
        <f aca="false">[1]511排序!H170</f>
        <v>0</v>
      </c>
      <c r="AGK103" s="2" t="n">
        <f aca="false">[1]511排序!I170</f>
        <v>0</v>
      </c>
      <c r="AGL103" s="2" t="n">
        <f aca="false">[1]511排序!J170</f>
        <v>0</v>
      </c>
      <c r="AGM103" s="2" t="n">
        <f aca="false">[1]511排序!K170</f>
        <v>0</v>
      </c>
      <c r="AGN103" s="2" t="n">
        <f aca="false">[1]511排序!L170</f>
        <v>0</v>
      </c>
      <c r="AGO103" s="2" t="n">
        <f aca="false">[1]511排序!M170</f>
        <v>0</v>
      </c>
      <c r="AGP103" s="2" t="n">
        <f aca="false">[1]511排序!C158</f>
        <v>0</v>
      </c>
      <c r="AGQ103" s="2" t="n">
        <f aca="false">[1]511排序!D158</f>
        <v>0</v>
      </c>
      <c r="AGR103" s="2" t="n">
        <f aca="false">[1]511排序!E158</f>
        <v>0</v>
      </c>
      <c r="AGS103" s="2" t="n">
        <f aca="false">[1]511排序!F158</f>
        <v>0</v>
      </c>
      <c r="AGT103" s="2" t="n">
        <f aca="false">[1]511排序!G158</f>
        <v>0</v>
      </c>
      <c r="AGU103" s="2" t="n">
        <f aca="false">[1]511排序!H158</f>
        <v>0</v>
      </c>
      <c r="AGV103" s="2" t="n">
        <f aca="false">[1]511排序!I158</f>
        <v>0</v>
      </c>
      <c r="AGW103" s="2" t="n">
        <f aca="false">[1]511排序!J158</f>
        <v>0</v>
      </c>
      <c r="AGX103" s="2" t="n">
        <f aca="false">[1]511排序!K158</f>
        <v>0</v>
      </c>
      <c r="AGY103" s="2" t="n">
        <f aca="false">[1]511排序!L158</f>
        <v>0</v>
      </c>
      <c r="AGZ103" s="2" t="n">
        <f aca="false">[1]511排序!M158</f>
        <v>0</v>
      </c>
      <c r="AHA103" s="2" t="n">
        <f aca="false">[1]511排序!C31</f>
        <v>0</v>
      </c>
      <c r="AHB103" s="2" t="n">
        <f aca="false">[1]511排序!D31</f>
        <v>0</v>
      </c>
      <c r="AHC103" s="2" t="n">
        <f aca="false">[1]511排序!E31</f>
        <v>0</v>
      </c>
      <c r="AHD103" s="2" t="n">
        <f aca="false">[1]511排序!F31</f>
        <v>0</v>
      </c>
      <c r="AHE103" s="2" t="n">
        <f aca="false">[1]511排序!G31</f>
        <v>0</v>
      </c>
      <c r="AHF103" s="2" t="n">
        <f aca="false">[1]511排序!H31</f>
        <v>0</v>
      </c>
      <c r="AHG103" s="2" t="n">
        <f aca="false">[1]511排序!I31</f>
        <v>0</v>
      </c>
      <c r="AHH103" s="2" t="n">
        <f aca="false">[1]511排序!J31</f>
        <v>0</v>
      </c>
      <c r="AHI103" s="2" t="n">
        <f aca="false">[1]511排序!K31</f>
        <v>0</v>
      </c>
      <c r="AHJ103" s="2" t="n">
        <f aca="false">[1]511排序!L31</f>
        <v>0</v>
      </c>
      <c r="AHK103" s="2" t="n">
        <f aca="false">[1]511排序!M31</f>
        <v>0</v>
      </c>
      <c r="AHL103" s="2" t="n">
        <f aca="false">[1]511排序!C144</f>
        <v>0</v>
      </c>
      <c r="AHM103" s="2" t="n">
        <f aca="false">[1]511排序!D144</f>
        <v>0</v>
      </c>
      <c r="AHN103" s="2" t="n">
        <f aca="false">[1]511排序!E144</f>
        <v>0</v>
      </c>
      <c r="AHO103" s="2" t="n">
        <f aca="false">[1]511排序!F144</f>
        <v>0</v>
      </c>
      <c r="AHP103" s="2" t="n">
        <f aca="false">[1]511排序!G144</f>
        <v>0</v>
      </c>
      <c r="AHQ103" s="2" t="n">
        <f aca="false">[1]511排序!H144</f>
        <v>0</v>
      </c>
      <c r="AHR103" s="2" t="n">
        <f aca="false">[1]511排序!I144</f>
        <v>0</v>
      </c>
      <c r="AHS103" s="2" t="n">
        <f aca="false">[1]511排序!J144</f>
        <v>0</v>
      </c>
      <c r="AHT103" s="2" t="n">
        <f aca="false">[1]511排序!K144</f>
        <v>0</v>
      </c>
      <c r="AHU103" s="2" t="n">
        <f aca="false">[1]511排序!L144</f>
        <v>0</v>
      </c>
      <c r="AHV103" s="2" t="n">
        <f aca="false">[1]511排序!M144</f>
        <v>0</v>
      </c>
      <c r="AHW103" s="2" t="n">
        <f aca="false">[1]511排序!C3</f>
        <v>0</v>
      </c>
      <c r="AHX103" s="2" t="n">
        <f aca="false">[1]511排序!D3</f>
        <v>0</v>
      </c>
      <c r="AHY103" s="2" t="n">
        <f aca="false">[1]511排序!E3</f>
        <v>0</v>
      </c>
      <c r="AHZ103" s="2" t="n">
        <f aca="false">[1]511排序!F3</f>
        <v>0</v>
      </c>
      <c r="AIA103" s="2" t="n">
        <f aca="false">[1]511排序!G3</f>
        <v>0</v>
      </c>
      <c r="AIB103" s="2" t="n">
        <f aca="false">[1]511排序!H3</f>
        <v>0</v>
      </c>
      <c r="AIC103" s="2" t="n">
        <f aca="false">[1]511排序!I3</f>
        <v>0</v>
      </c>
      <c r="AID103" s="2" t="n">
        <f aca="false">[1]511排序!J3</f>
        <v>0</v>
      </c>
      <c r="AIE103" s="2" t="n">
        <f aca="false">[1]511排序!K3</f>
        <v>0</v>
      </c>
      <c r="AIF103" s="2" t="n">
        <f aca="false">[1]511排序!L3</f>
        <v>0</v>
      </c>
      <c r="AIG103" s="2" t="n">
        <f aca="false">[1]511排序!M3</f>
        <v>0</v>
      </c>
      <c r="AIH103" s="2" t="n">
        <f aca="false">[1]511排序!C37</f>
        <v>0</v>
      </c>
      <c r="AII103" s="2" t="n">
        <f aca="false">[1]511排序!D37</f>
        <v>0</v>
      </c>
      <c r="AIJ103" s="2" t="n">
        <f aca="false">[1]511排序!E37</f>
        <v>0</v>
      </c>
      <c r="AIK103" s="2" t="n">
        <f aca="false">[1]511排序!F37</f>
        <v>0</v>
      </c>
      <c r="AIL103" s="2" t="n">
        <f aca="false">[1]511排序!G37</f>
        <v>0</v>
      </c>
      <c r="AIM103" s="2" t="n">
        <f aca="false">[1]511排序!H37</f>
        <v>0</v>
      </c>
      <c r="AIN103" s="2" t="n">
        <f aca="false">[1]511排序!I37</f>
        <v>0</v>
      </c>
      <c r="AIO103" s="2" t="n">
        <f aca="false">[1]511排序!J37</f>
        <v>0</v>
      </c>
      <c r="AIP103" s="2" t="n">
        <f aca="false">[1]511排序!K37</f>
        <v>0</v>
      </c>
      <c r="AIQ103" s="2" t="n">
        <f aca="false">[1]511排序!L37</f>
        <v>0</v>
      </c>
      <c r="AIR103" s="2" t="n">
        <f aca="false">[1]511排序!M37</f>
        <v>0</v>
      </c>
      <c r="AIS103" s="2" t="n">
        <f aca="false">[1]511排序!C28</f>
        <v>0</v>
      </c>
      <c r="AIT103" s="2" t="n">
        <f aca="false">[1]511排序!D28</f>
        <v>0</v>
      </c>
      <c r="AIU103" s="2" t="n">
        <f aca="false">[1]511排序!E28</f>
        <v>0</v>
      </c>
      <c r="AIV103" s="2" t="n">
        <f aca="false">[1]511排序!F28</f>
        <v>0</v>
      </c>
      <c r="AIW103" s="2" t="n">
        <f aca="false">[1]511排序!G28</f>
        <v>0</v>
      </c>
      <c r="AIX103" s="2" t="n">
        <f aca="false">[1]511排序!H28</f>
        <v>0</v>
      </c>
      <c r="AIY103" s="2" t="n">
        <f aca="false">[1]511排序!I28</f>
        <v>0</v>
      </c>
      <c r="AIZ103" s="2" t="n">
        <f aca="false">[1]511排序!J28</f>
        <v>0</v>
      </c>
      <c r="AJA103" s="2" t="n">
        <f aca="false">[1]511排序!K28</f>
        <v>0</v>
      </c>
      <c r="AJB103" s="2" t="n">
        <f aca="false">[1]511排序!L28</f>
        <v>0</v>
      </c>
      <c r="AJC103" s="2" t="n">
        <f aca="false">[1]511排序!M28</f>
        <v>0</v>
      </c>
      <c r="AJD103" s="2" t="n">
        <f aca="false">[1]511排序!C155</f>
        <v>0</v>
      </c>
      <c r="AJE103" s="2" t="n">
        <f aca="false">[1]511排序!D155</f>
        <v>0</v>
      </c>
      <c r="AJF103" s="2" t="n">
        <f aca="false">[1]511排序!E155</f>
        <v>0</v>
      </c>
      <c r="AJG103" s="2" t="n">
        <f aca="false">[1]511排序!F155</f>
        <v>0</v>
      </c>
      <c r="AJH103" s="2" t="n">
        <f aca="false">[1]511排序!G155</f>
        <v>0</v>
      </c>
      <c r="AJI103" s="2" t="n">
        <f aca="false">[1]511排序!H155</f>
        <v>0</v>
      </c>
      <c r="AJJ103" s="2" t="n">
        <f aca="false">[1]511排序!I155</f>
        <v>0</v>
      </c>
      <c r="AJK103" s="2" t="n">
        <f aca="false">[1]511排序!J155</f>
        <v>0</v>
      </c>
      <c r="AJL103" s="2" t="n">
        <f aca="false">[1]511排序!K155</f>
        <v>0</v>
      </c>
      <c r="AJM103" s="2" t="n">
        <f aca="false">[1]511排序!L155</f>
        <v>0</v>
      </c>
      <c r="AJN103" s="2" t="n">
        <f aca="false">[1]511排序!M155</f>
        <v>0</v>
      </c>
      <c r="AJO103" s="2" t="n">
        <f aca="false">[1]511排序!C12</f>
        <v>0</v>
      </c>
      <c r="AJP103" s="2" t="n">
        <f aca="false">[1]511排序!D12</f>
        <v>0</v>
      </c>
      <c r="AJQ103" s="2" t="n">
        <f aca="false">[1]511排序!E12</f>
        <v>0</v>
      </c>
      <c r="AJR103" s="2" t="n">
        <f aca="false">[1]511排序!F12</f>
        <v>0</v>
      </c>
      <c r="AJS103" s="2" t="n">
        <f aca="false">[1]511排序!G12</f>
        <v>0</v>
      </c>
      <c r="AJT103" s="2" t="n">
        <f aca="false">[1]511排序!H12</f>
        <v>0</v>
      </c>
      <c r="AJU103" s="2" t="n">
        <f aca="false">[1]511排序!I12</f>
        <v>0</v>
      </c>
      <c r="AJV103" s="2" t="n">
        <f aca="false">[1]511排序!J12</f>
        <v>0</v>
      </c>
      <c r="AJW103" s="2" t="n">
        <f aca="false">[1]511排序!K12</f>
        <v>0</v>
      </c>
      <c r="AJX103" s="2" t="n">
        <f aca="false">[1]511排序!L12</f>
        <v>0</v>
      </c>
      <c r="AJY103" s="2" t="n">
        <f aca="false">[1]511排序!M12</f>
        <v>0</v>
      </c>
      <c r="AJZ103" s="2" t="n">
        <f aca="false">[1]511排序!C96</f>
        <v>0</v>
      </c>
      <c r="AKA103" s="2" t="n">
        <f aca="false">[1]511排序!D96</f>
        <v>0</v>
      </c>
      <c r="AKB103" s="2" t="n">
        <f aca="false">[1]511排序!E96</f>
        <v>0</v>
      </c>
      <c r="AKC103" s="2" t="n">
        <f aca="false">[1]511排序!F96</f>
        <v>0</v>
      </c>
      <c r="AKD103" s="2" t="n">
        <f aca="false">[1]511排序!G96</f>
        <v>0</v>
      </c>
      <c r="AKE103" s="2" t="n">
        <f aca="false">[1]511排序!H96</f>
        <v>0</v>
      </c>
      <c r="AKF103" s="2" t="n">
        <f aca="false">[1]511排序!I96</f>
        <v>0</v>
      </c>
      <c r="AKG103" s="2" t="n">
        <f aca="false">[1]511排序!J96</f>
        <v>0</v>
      </c>
      <c r="AKH103" s="2" t="n">
        <f aca="false">[1]511排序!K96</f>
        <v>0</v>
      </c>
      <c r="AKI103" s="2" t="n">
        <f aca="false">[1]511排序!L96</f>
        <v>0</v>
      </c>
      <c r="AKJ103" s="2" t="n">
        <f aca="false">[1]511排序!M96</f>
        <v>0</v>
      </c>
      <c r="AKK103" s="2" t="n">
        <f aca="false">[1]511排序!C59</f>
        <v>0</v>
      </c>
      <c r="AKL103" s="2" t="n">
        <f aca="false">[1]511排序!D59</f>
        <v>0</v>
      </c>
      <c r="AKM103" s="2" t="n">
        <f aca="false">[1]511排序!E59</f>
        <v>0</v>
      </c>
      <c r="AKN103" s="2" t="n">
        <f aca="false">[1]511排序!F59</f>
        <v>0</v>
      </c>
      <c r="AKO103" s="2" t="n">
        <f aca="false">[1]511排序!G59</f>
        <v>0</v>
      </c>
      <c r="AKP103" s="2" t="n">
        <f aca="false">[1]511排序!H59</f>
        <v>0</v>
      </c>
      <c r="AKQ103" s="2" t="n">
        <f aca="false">[1]511排序!I59</f>
        <v>0</v>
      </c>
      <c r="AKR103" s="2" t="n">
        <f aca="false">[1]511排序!J59</f>
        <v>0</v>
      </c>
      <c r="AKS103" s="2" t="n">
        <f aca="false">[1]511排序!K59</f>
        <v>0</v>
      </c>
      <c r="AKT103" s="2" t="n">
        <f aca="false">[1]511排序!L59</f>
        <v>0</v>
      </c>
      <c r="AKU103" s="2" t="n">
        <f aca="false">[1]511排序!M59</f>
        <v>0</v>
      </c>
      <c r="AKV103" s="2" t="n">
        <f aca="false">[1]511排序!C115</f>
        <v>0</v>
      </c>
      <c r="AKW103" s="2" t="n">
        <f aca="false">[1]511排序!D115</f>
        <v>0</v>
      </c>
      <c r="AKX103" s="2" t="n">
        <f aca="false">[1]511排序!E115</f>
        <v>0</v>
      </c>
      <c r="AKY103" s="2" t="n">
        <f aca="false">[1]511排序!F115</f>
        <v>0</v>
      </c>
      <c r="AKZ103" s="2" t="n">
        <f aca="false">[1]511排序!G115</f>
        <v>0</v>
      </c>
      <c r="ALA103" s="2" t="n">
        <f aca="false">[1]511排序!H115</f>
        <v>0</v>
      </c>
      <c r="ALB103" s="2" t="n">
        <f aca="false">[1]511排序!I115</f>
        <v>0</v>
      </c>
      <c r="ALC103" s="2" t="n">
        <f aca="false">[1]511排序!J115</f>
        <v>0</v>
      </c>
      <c r="ALD103" s="2" t="n">
        <f aca="false">[1]511排序!K115</f>
        <v>0</v>
      </c>
      <c r="ALE103" s="2" t="n">
        <f aca="false">[1]511排序!L115</f>
        <v>0</v>
      </c>
      <c r="ALF103" s="2" t="n">
        <f aca="false">[1]511排序!M115</f>
        <v>0</v>
      </c>
      <c r="ALG103" s="2" t="n">
        <f aca="false">[1]511排序!C126</f>
        <v>0</v>
      </c>
      <c r="ALH103" s="2" t="n">
        <f aca="false">[1]511排序!D126</f>
        <v>0</v>
      </c>
      <c r="ALI103" s="2" t="n">
        <f aca="false">[1]511排序!E126</f>
        <v>0</v>
      </c>
      <c r="ALJ103" s="2" t="n">
        <f aca="false">[1]511排序!F126</f>
        <v>0</v>
      </c>
      <c r="ALK103" s="2" t="n">
        <f aca="false">[1]511排序!G126</f>
        <v>0</v>
      </c>
      <c r="ALL103" s="2" t="n">
        <f aca="false">[1]511排序!H126</f>
        <v>0</v>
      </c>
      <c r="ALM103" s="2" t="n">
        <f aca="false">[1]511排序!I126</f>
        <v>0</v>
      </c>
      <c r="ALN103" s="2" t="n">
        <f aca="false">[1]511排序!J126</f>
        <v>0</v>
      </c>
      <c r="ALO103" s="2" t="n">
        <f aca="false">[1]511排序!K126</f>
        <v>0</v>
      </c>
      <c r="ALP103" s="2" t="n">
        <f aca="false">[1]511排序!L126</f>
        <v>0</v>
      </c>
      <c r="ALQ103" s="2" t="n">
        <f aca="false">[1]511排序!M126</f>
        <v>0</v>
      </c>
      <c r="ALR103" s="2" t="n">
        <f aca="false">[1]511排序!C70</f>
        <v>0</v>
      </c>
      <c r="ALS103" s="2" t="n">
        <f aca="false">[1]511排序!D70</f>
        <v>0</v>
      </c>
      <c r="ALT103" s="2" t="n">
        <f aca="false">[1]511排序!E70</f>
        <v>0</v>
      </c>
      <c r="ALU103" s="2" t="n">
        <f aca="false">[1]511排序!F70</f>
        <v>0</v>
      </c>
      <c r="ALV103" s="2" t="n">
        <f aca="false">[1]511排序!G70</f>
        <v>0</v>
      </c>
      <c r="ALW103" s="2" t="n">
        <f aca="false">[1]511排序!H70</f>
        <v>0</v>
      </c>
      <c r="ALX103" s="2" t="n">
        <f aca="false">[1]511排序!I70</f>
        <v>0</v>
      </c>
      <c r="ALY103" s="2" t="n">
        <f aca="false">[1]511排序!J70</f>
        <v>0</v>
      </c>
      <c r="ALZ103" s="2" t="n">
        <f aca="false">[1]511排序!K70</f>
        <v>0</v>
      </c>
      <c r="AMA103" s="2" t="n">
        <f aca="false">[1]511排序!L70</f>
        <v>0</v>
      </c>
      <c r="AMB103" s="2" t="n">
        <f aca="false">[1]511排序!M70</f>
        <v>0</v>
      </c>
      <c r="AMC103" s="2" t="n">
        <f aca="false">[1]511排序!C149</f>
        <v>0</v>
      </c>
      <c r="AMD103" s="2" t="n">
        <f aca="false">[1]511排序!D149</f>
        <v>0</v>
      </c>
      <c r="AME103" s="2" t="n">
        <f aca="false">[1]511排序!E149</f>
        <v>0</v>
      </c>
      <c r="AMF103" s="2" t="n">
        <f aca="false">[1]511排序!F149</f>
        <v>0</v>
      </c>
      <c r="AMG103" s="2" t="n">
        <f aca="false">[1]511排序!G149</f>
        <v>0</v>
      </c>
      <c r="AMH103" s="2" t="n">
        <f aca="false">[1]511排序!H149</f>
        <v>0</v>
      </c>
      <c r="AMI103" s="2" t="n">
        <f aca="false">[1]511排序!I149</f>
        <v>0</v>
      </c>
      <c r="AMJ103" s="2" t="n">
        <f aca="false">[1]511排序!J149</f>
        <v>0</v>
      </c>
    </row>
    <row r="104" customFormat="false" ht="15.25" hidden="false" customHeight="false" outlineLevel="0" collapsed="false">
      <c r="A104" s="82" t="n">
        <v>43963</v>
      </c>
      <c r="B104" s="2" t="n">
        <f aca="false">[1]512排序!C1</f>
        <v>0</v>
      </c>
      <c r="C104" s="6" t="n">
        <f aca="false">(B104-B103)</f>
        <v>0</v>
      </c>
      <c r="E104" s="6" t="n">
        <f aca="false">(D104-D103)</f>
        <v>0</v>
      </c>
      <c r="J104" s="2" t="n">
        <f aca="false">[1]512排序!C1-[1]512排序!C44</f>
        <v>0</v>
      </c>
      <c r="K104" s="71" t="n">
        <f aca="false">J104-J103</f>
        <v>0</v>
      </c>
      <c r="L104" s="2" t="n">
        <f aca="false">[1]512排序!E1-[1]512排序!E44</f>
        <v>0</v>
      </c>
      <c r="M104" s="71" t="n">
        <f aca="false">L104-L103</f>
        <v>0</v>
      </c>
      <c r="N104" s="123" t="n">
        <f aca="false">[1]512排序!C161</f>
        <v>0</v>
      </c>
      <c r="O104" s="123" t="n">
        <f aca="false">[1]512排序!D161</f>
        <v>0</v>
      </c>
      <c r="P104" s="123" t="n">
        <f aca="false">[1]512排序!E161</f>
        <v>0</v>
      </c>
      <c r="Q104" s="123" t="n">
        <f aca="false">[1]512排序!F161</f>
        <v>0</v>
      </c>
      <c r="R104" s="123" t="n">
        <f aca="false">[1]512排序!G161</f>
        <v>0</v>
      </c>
      <c r="S104" s="123" t="n">
        <f aca="false">[1]512排序!H161</f>
        <v>0</v>
      </c>
      <c r="T104" s="123" t="n">
        <f aca="false">[1]512排序!I161</f>
        <v>0</v>
      </c>
      <c r="U104" s="123" t="n">
        <f aca="false">[1]512排序!J161</f>
        <v>0</v>
      </c>
      <c r="V104" s="123" t="n">
        <f aca="false">[1]512排序!K161</f>
        <v>0</v>
      </c>
      <c r="W104" s="123" t="n">
        <f aca="false">[1]512排序!L161</f>
        <v>0</v>
      </c>
      <c r="X104" s="123" t="n">
        <f aca="false">[1]512排序!M161</f>
        <v>0</v>
      </c>
      <c r="Y104" s="12" t="n">
        <f aca="false">[1]512排序!C99</f>
        <v>0</v>
      </c>
      <c r="Z104" s="12" t="n">
        <f aca="false">[1]512排序!D99</f>
        <v>0</v>
      </c>
      <c r="AA104" s="12" t="n">
        <f aca="false">[1]512排序!E99</f>
        <v>0</v>
      </c>
      <c r="AB104" s="12" t="n">
        <f aca="false">[1]512排序!F99</f>
        <v>0</v>
      </c>
      <c r="AC104" s="12" t="n">
        <f aca="false">[1]512排序!G99</f>
        <v>0</v>
      </c>
      <c r="AD104" s="12" t="n">
        <f aca="false">[1]512排序!H99</f>
        <v>0</v>
      </c>
      <c r="AE104" s="12" t="n">
        <f aca="false">[1]512排序!I99</f>
        <v>0</v>
      </c>
      <c r="AF104" s="12" t="n">
        <f aca="false">[1]512排序!J99</f>
        <v>0</v>
      </c>
      <c r="AG104" s="12" t="n">
        <f aca="false">[1]512排序!K99</f>
        <v>0</v>
      </c>
      <c r="AH104" s="12" t="n">
        <f aca="false">[1]512排序!L99</f>
        <v>0</v>
      </c>
      <c r="AI104" s="12" t="n">
        <f aca="false">[1]512排序!M99</f>
        <v>0</v>
      </c>
      <c r="AJ104" s="12" t="n">
        <f aca="false">[1]512排序!C94</f>
        <v>0</v>
      </c>
      <c r="AK104" s="12" t="n">
        <f aca="false">[1]512排序!D94</f>
        <v>0</v>
      </c>
      <c r="AL104" s="12" t="n">
        <f aca="false">[1]512排序!E94</f>
        <v>0</v>
      </c>
      <c r="AM104" s="12" t="n">
        <f aca="false">[1]512排序!F94</f>
        <v>0</v>
      </c>
      <c r="AN104" s="12" t="n">
        <f aca="false">[1]512排序!G94</f>
        <v>0</v>
      </c>
      <c r="AO104" s="12" t="n">
        <f aca="false">[1]512排序!H94</f>
        <v>0</v>
      </c>
      <c r="AP104" s="12" t="n">
        <f aca="false">[1]512排序!I94</f>
        <v>0</v>
      </c>
      <c r="AQ104" s="12" t="n">
        <f aca="false">[1]512排序!J94</f>
        <v>0</v>
      </c>
      <c r="AR104" s="12" t="n">
        <f aca="false">[1]512排序!K94</f>
        <v>0</v>
      </c>
      <c r="AS104" s="12" t="n">
        <f aca="false">[1]512排序!L94</f>
        <v>0</v>
      </c>
      <c r="AT104" s="12" t="n">
        <f aca="false">[1]512排序!M94</f>
        <v>0</v>
      </c>
      <c r="AU104" s="122" t="n">
        <f aca="false">[1]512排序!C71</f>
        <v>0</v>
      </c>
      <c r="AV104" s="122" t="n">
        <f aca="false">[1]512排序!D71</f>
        <v>0</v>
      </c>
      <c r="AW104" s="122" t="n">
        <f aca="false">[1]512排序!E71</f>
        <v>0</v>
      </c>
      <c r="AX104" s="122" t="n">
        <f aca="false">[1]512排序!F71</f>
        <v>0</v>
      </c>
      <c r="AY104" s="122" t="n">
        <f aca="false">[1]512排序!G71</f>
        <v>0</v>
      </c>
      <c r="AZ104" s="122" t="n">
        <f aca="false">[1]512排序!H71</f>
        <v>0</v>
      </c>
      <c r="BA104" s="122" t="n">
        <f aca="false">[1]512排序!I71</f>
        <v>0</v>
      </c>
      <c r="BB104" s="122" t="n">
        <f aca="false">[1]512排序!J71</f>
        <v>0</v>
      </c>
      <c r="BC104" s="122" t="n">
        <f aca="false">[1]512排序!K71</f>
        <v>0</v>
      </c>
      <c r="BD104" s="122" t="n">
        <f aca="false">[1]512排序!L71</f>
        <v>0</v>
      </c>
      <c r="BE104" s="122" t="n">
        <f aca="false">[1]512排序!M71</f>
        <v>0</v>
      </c>
      <c r="BF104" s="12" t="n">
        <f aca="false">[1]512排序!C77</f>
        <v>0</v>
      </c>
      <c r="BG104" s="12" t="n">
        <f aca="false">[1]512排序!D77</f>
        <v>0</v>
      </c>
      <c r="BH104" s="12" t="n">
        <f aca="false">[1]512排序!E77</f>
        <v>0</v>
      </c>
      <c r="BI104" s="12" t="n">
        <f aca="false">[1]512排序!F77</f>
        <v>0</v>
      </c>
      <c r="BJ104" s="12" t="n">
        <f aca="false">[1]512排序!G77</f>
        <v>0</v>
      </c>
      <c r="BK104" s="12" t="n">
        <f aca="false">[1]512排序!H77</f>
        <v>0</v>
      </c>
      <c r="BL104" s="12" t="n">
        <f aca="false">[1]512排序!I77</f>
        <v>0</v>
      </c>
      <c r="BM104" s="12" t="n">
        <f aca="false">[1]512排序!J77</f>
        <v>0</v>
      </c>
      <c r="BN104" s="12" t="n">
        <f aca="false">[1]512排序!K77</f>
        <v>0</v>
      </c>
      <c r="BO104" s="12" t="n">
        <f aca="false">[1]512排序!L77</f>
        <v>0</v>
      </c>
      <c r="BP104" s="12" t="n">
        <f aca="false">[1]512排序!M77</f>
        <v>0</v>
      </c>
      <c r="BQ104" s="12" t="n">
        <f aca="false">[1]512排序!C180</f>
        <v>0</v>
      </c>
      <c r="BR104" s="12" t="n">
        <f aca="false">[1]512排序!D180</f>
        <v>0</v>
      </c>
      <c r="BS104" s="12" t="n">
        <f aca="false">[1]512排序!E180</f>
        <v>0</v>
      </c>
      <c r="BT104" s="12" t="n">
        <f aca="false">[1]512排序!F180</f>
        <v>0</v>
      </c>
      <c r="BU104" s="12" t="n">
        <f aca="false">[1]512排序!G180</f>
        <v>0</v>
      </c>
      <c r="BV104" s="12" t="n">
        <f aca="false">[1]512排序!H180</f>
        <v>0</v>
      </c>
      <c r="BW104" s="12" t="n">
        <f aca="false">[1]512排序!I180</f>
        <v>0</v>
      </c>
      <c r="BX104" s="12" t="n">
        <f aca="false">[1]512排序!J180</f>
        <v>0</v>
      </c>
      <c r="BY104" s="12" t="n">
        <f aca="false">[1]512排序!K180</f>
        <v>0</v>
      </c>
      <c r="BZ104" s="12" t="n">
        <f aca="false">[1]512排序!L180</f>
        <v>0</v>
      </c>
      <c r="CA104" s="12" t="n">
        <f aca="false">[1]512排序!M180</f>
        <v>0</v>
      </c>
      <c r="CB104" s="12" t="n">
        <f aca="false">[1]512排序!C102</f>
        <v>0</v>
      </c>
      <c r="CC104" s="12" t="n">
        <f aca="false">[1]512排序!D102</f>
        <v>0</v>
      </c>
      <c r="CD104" s="12" t="n">
        <f aca="false">[1]512排序!E102</f>
        <v>0</v>
      </c>
      <c r="CE104" s="12" t="n">
        <f aca="false">[1]512排序!F102</f>
        <v>0</v>
      </c>
      <c r="CF104" s="12" t="n">
        <f aca="false">[1]512排序!G102</f>
        <v>0</v>
      </c>
      <c r="CG104" s="12" t="n">
        <f aca="false">[1]512排序!H102</f>
        <v>0</v>
      </c>
      <c r="CH104" s="12" t="n">
        <f aca="false">[1]512排序!I102</f>
        <v>0</v>
      </c>
      <c r="CI104" s="12" t="n">
        <f aca="false">[1]512排序!J102</f>
        <v>0</v>
      </c>
      <c r="CJ104" s="12" t="n">
        <f aca="false">[1]512排序!K102</f>
        <v>0</v>
      </c>
      <c r="CK104" s="12" t="n">
        <f aca="false">[1]512排序!L102</f>
        <v>0</v>
      </c>
      <c r="CL104" s="12" t="n">
        <f aca="false">[1]512排序!M102</f>
        <v>0</v>
      </c>
      <c r="CM104" s="12" t="n">
        <f aca="false">[1]512排序!C202</f>
        <v>0</v>
      </c>
      <c r="CN104" s="12" t="n">
        <f aca="false">[1]512排序!D202</f>
        <v>0</v>
      </c>
      <c r="CO104" s="12" t="n">
        <f aca="false">[1]512排序!E202</f>
        <v>0</v>
      </c>
      <c r="CP104" s="12" t="n">
        <f aca="false">[1]512排序!F202</f>
        <v>0</v>
      </c>
      <c r="CQ104" s="12" t="n">
        <f aca="false">[1]512排序!G202</f>
        <v>0</v>
      </c>
      <c r="CR104" s="12" t="n">
        <f aca="false">[1]512排序!H202</f>
        <v>0</v>
      </c>
      <c r="CS104" s="12" t="n">
        <f aca="false">[1]512排序!I202</f>
        <v>0</v>
      </c>
      <c r="CT104" s="12" t="n">
        <f aca="false">[1]512排序!J202</f>
        <v>0</v>
      </c>
      <c r="CU104" s="12" t="n">
        <f aca="false">[1]512排序!K202</f>
        <v>0</v>
      </c>
      <c r="CV104" s="12" t="n">
        <f aca="false">[1]512排序!L202</f>
        <v>0</v>
      </c>
      <c r="CW104" s="12" t="n">
        <f aca="false">[1]512排序!M202</f>
        <v>0</v>
      </c>
      <c r="CX104" s="12" t="n">
        <f aca="false">[1]512排序!C187</f>
        <v>0</v>
      </c>
      <c r="CY104" s="12" t="n">
        <f aca="false">[1]512排序!D187</f>
        <v>0</v>
      </c>
      <c r="CZ104" s="12" t="n">
        <f aca="false">[1]512排序!E187</f>
        <v>0</v>
      </c>
      <c r="DA104" s="12" t="n">
        <f aca="false">[1]512排序!F187</f>
        <v>0</v>
      </c>
      <c r="DB104" s="12" t="n">
        <f aca="false">[1]512排序!G187</f>
        <v>0</v>
      </c>
      <c r="DC104" s="12" t="n">
        <f aca="false">[1]512排序!H187</f>
        <v>0</v>
      </c>
      <c r="DD104" s="12" t="n">
        <f aca="false">[1]512排序!I187</f>
        <v>0</v>
      </c>
      <c r="DE104" s="12" t="n">
        <f aca="false">[1]512排序!J187</f>
        <v>0</v>
      </c>
      <c r="DF104" s="12" t="n">
        <f aca="false">[1]512排序!K187</f>
        <v>0</v>
      </c>
      <c r="DG104" s="12" t="n">
        <f aca="false">[1]512排序!L187</f>
        <v>0</v>
      </c>
      <c r="DH104" s="12" t="n">
        <f aca="false">[1]512排序!M187</f>
        <v>0</v>
      </c>
      <c r="DI104" s="12" t="n">
        <f aca="false">[1]512排序!C199</f>
        <v>0</v>
      </c>
      <c r="DJ104" s="12" t="n">
        <f aca="false">[1]512排序!D199</f>
        <v>0</v>
      </c>
      <c r="DK104" s="12" t="n">
        <f aca="false">[1]512排序!E199</f>
        <v>0</v>
      </c>
      <c r="DL104" s="12" t="n">
        <f aca="false">[1]512排序!F199</f>
        <v>0</v>
      </c>
      <c r="DM104" s="12" t="n">
        <f aca="false">[1]512排序!G199</f>
        <v>0</v>
      </c>
      <c r="DN104" s="12" t="n">
        <f aca="false">[1]512排序!H199</f>
        <v>0</v>
      </c>
      <c r="DO104" s="12" t="n">
        <f aca="false">[1]512排序!I199</f>
        <v>0</v>
      </c>
      <c r="DP104" s="12" t="n">
        <f aca="false">[1]512排序!J199</f>
        <v>0</v>
      </c>
      <c r="DQ104" s="12" t="n">
        <f aca="false">[1]512排序!K199</f>
        <v>0</v>
      </c>
      <c r="DR104" s="12" t="n">
        <f aca="false">[1]512排序!L199</f>
        <v>0</v>
      </c>
      <c r="DS104" s="12" t="n">
        <f aca="false">[1]512排序!M199</f>
        <v>0</v>
      </c>
      <c r="DT104" s="12" t="n">
        <f aca="false">[1]512排序!C186</f>
        <v>0</v>
      </c>
      <c r="DU104" s="12" t="n">
        <f aca="false">[1]512排序!D186</f>
        <v>0</v>
      </c>
      <c r="DV104" s="12" t="n">
        <f aca="false">[1]512排序!E186</f>
        <v>0</v>
      </c>
      <c r="DW104" s="12" t="n">
        <f aca="false">[1]512排序!F186</f>
        <v>0</v>
      </c>
      <c r="DX104" s="12" t="n">
        <f aca="false">[1]512排序!G186</f>
        <v>0</v>
      </c>
      <c r="DY104" s="12" t="n">
        <f aca="false">[1]512排序!H186</f>
        <v>0</v>
      </c>
      <c r="DZ104" s="12" t="n">
        <f aca="false">[1]512排序!I186</f>
        <v>0</v>
      </c>
      <c r="EA104" s="12" t="n">
        <f aca="false">[1]512排序!J186</f>
        <v>0</v>
      </c>
      <c r="EB104" s="12" t="n">
        <f aca="false">[1]512排序!K186</f>
        <v>0</v>
      </c>
      <c r="EC104" s="12" t="n">
        <f aca="false">[1]512排序!L186</f>
        <v>0</v>
      </c>
      <c r="ED104" s="12" t="n">
        <f aca="false">[1]512排序!M186</f>
        <v>0</v>
      </c>
      <c r="EE104" s="12" t="n">
        <f aca="false">[1]512排序!C138</f>
        <v>0</v>
      </c>
      <c r="EF104" s="12" t="n">
        <f aca="false">[1]512排序!D138</f>
        <v>0</v>
      </c>
      <c r="EG104" s="12" t="n">
        <f aca="false">[1]512排序!E138</f>
        <v>0</v>
      </c>
      <c r="EH104" s="12" t="n">
        <f aca="false">[1]512排序!F138</f>
        <v>0</v>
      </c>
      <c r="EI104" s="12" t="n">
        <f aca="false">[1]512排序!G138</f>
        <v>0</v>
      </c>
      <c r="EJ104" s="12" t="n">
        <f aca="false">[1]512排序!H138</f>
        <v>0</v>
      </c>
      <c r="EK104" s="12" t="n">
        <f aca="false">[1]512排序!I138</f>
        <v>0</v>
      </c>
      <c r="EL104" s="12" t="n">
        <f aca="false">[1]512排序!J138</f>
        <v>0</v>
      </c>
      <c r="EM104" s="12" t="n">
        <f aca="false">[1]512排序!K138</f>
        <v>0</v>
      </c>
      <c r="EN104" s="12" t="n">
        <f aca="false">[1]512排序!L138</f>
        <v>0</v>
      </c>
      <c r="EO104" s="12" t="n">
        <f aca="false">[1]512排序!M138</f>
        <v>0</v>
      </c>
      <c r="EP104" s="12" t="n">
        <f aca="false">[1]512排序!C145</f>
        <v>0</v>
      </c>
      <c r="EQ104" s="12" t="n">
        <f aca="false">[1]512排序!D145</f>
        <v>0</v>
      </c>
      <c r="ER104" s="12" t="n">
        <f aca="false">[1]512排序!E145</f>
        <v>0</v>
      </c>
      <c r="ES104" s="12" t="n">
        <f aca="false">[1]512排序!F145</f>
        <v>0</v>
      </c>
      <c r="ET104" s="12" t="n">
        <f aca="false">[1]512排序!G145</f>
        <v>0</v>
      </c>
      <c r="EU104" s="12" t="n">
        <f aca="false">[1]512排序!H145</f>
        <v>0</v>
      </c>
      <c r="EV104" s="12" t="n">
        <f aca="false">[1]512排序!I145</f>
        <v>0</v>
      </c>
      <c r="EW104" s="12" t="n">
        <f aca="false">[1]512排序!J145</f>
        <v>0</v>
      </c>
      <c r="EX104" s="12" t="n">
        <f aca="false">[1]512排序!K145</f>
        <v>0</v>
      </c>
      <c r="EY104" s="12" t="n">
        <f aca="false">[1]512排序!L145</f>
        <v>0</v>
      </c>
      <c r="EZ104" s="12" t="n">
        <f aca="false">[1]512排序!M145</f>
        <v>0</v>
      </c>
      <c r="FA104" s="12" t="n">
        <f aca="false">[1]512排序!C53</f>
        <v>0</v>
      </c>
      <c r="FB104" s="12" t="n">
        <f aca="false">[1]512排序!D53</f>
        <v>0</v>
      </c>
      <c r="FC104" s="12" t="n">
        <f aca="false">[1]512排序!E53</f>
        <v>0</v>
      </c>
      <c r="FD104" s="12" t="n">
        <f aca="false">[1]512排序!F53</f>
        <v>0</v>
      </c>
      <c r="FE104" s="12" t="n">
        <f aca="false">[1]512排序!G53</f>
        <v>0</v>
      </c>
      <c r="FF104" s="12" t="n">
        <f aca="false">[1]512排序!H53</f>
        <v>0</v>
      </c>
      <c r="FG104" s="12" t="n">
        <f aca="false">[1]512排序!I53</f>
        <v>0</v>
      </c>
      <c r="FH104" s="12" t="n">
        <f aca="false">[1]512排序!J53</f>
        <v>0</v>
      </c>
      <c r="FI104" s="12" t="n">
        <f aca="false">[1]512排序!K53</f>
        <v>0</v>
      </c>
      <c r="FJ104" s="12" t="n">
        <f aca="false">[1]512排序!L53</f>
        <v>0</v>
      </c>
      <c r="FK104" s="12" t="n">
        <f aca="false">[1]512排序!M53</f>
        <v>0</v>
      </c>
      <c r="FL104" s="12" t="n">
        <f aca="false">[1]512排序!C20</f>
        <v>0</v>
      </c>
      <c r="FM104" s="12" t="n">
        <f aca="false">[1]512排序!D20</f>
        <v>0</v>
      </c>
      <c r="FN104" s="12" t="n">
        <f aca="false">[1]512排序!E20</f>
        <v>0</v>
      </c>
      <c r="FO104" s="12" t="n">
        <f aca="false">[1]512排序!F20</f>
        <v>0</v>
      </c>
      <c r="FP104" s="12" t="n">
        <f aca="false">[1]512排序!G20</f>
        <v>0</v>
      </c>
      <c r="FQ104" s="12" t="n">
        <f aca="false">[1]512排序!H20</f>
        <v>0</v>
      </c>
      <c r="FR104" s="12" t="n">
        <f aca="false">[1]512排序!I20</f>
        <v>0</v>
      </c>
      <c r="FS104" s="12" t="n">
        <f aca="false">[1]512排序!J20</f>
        <v>0</v>
      </c>
      <c r="FT104" s="12" t="n">
        <f aca="false">[1]512排序!K20</f>
        <v>0</v>
      </c>
      <c r="FU104" s="12" t="n">
        <f aca="false">[1]512排序!L20</f>
        <v>0</v>
      </c>
      <c r="FV104" s="12" t="n">
        <f aca="false">[1]512排序!M20</f>
        <v>0</v>
      </c>
      <c r="FW104" s="12" t="n">
        <f aca="false">[1]512排序!C13</f>
        <v>0</v>
      </c>
      <c r="FX104" s="12" t="n">
        <f aca="false">[1]512排序!D13</f>
        <v>0</v>
      </c>
      <c r="FY104" s="12" t="n">
        <f aca="false">[1]512排序!E13</f>
        <v>0</v>
      </c>
      <c r="FZ104" s="12" t="n">
        <f aca="false">[1]512排序!F13</f>
        <v>0</v>
      </c>
      <c r="GA104" s="12" t="n">
        <f aca="false">[1]512排序!G13</f>
        <v>0</v>
      </c>
      <c r="GB104" s="12" t="n">
        <f aca="false">[1]512排序!H13</f>
        <v>0</v>
      </c>
      <c r="GC104" s="12" t="n">
        <f aca="false">[1]512排序!I13</f>
        <v>0</v>
      </c>
      <c r="GD104" s="12" t="n">
        <f aca="false">[1]512排序!J13</f>
        <v>0</v>
      </c>
      <c r="GE104" s="12" t="n">
        <f aca="false">[1]512排序!K13</f>
        <v>0</v>
      </c>
      <c r="GF104" s="12" t="n">
        <f aca="false">[1]512排序!L13</f>
        <v>0</v>
      </c>
      <c r="GG104" s="12" t="n">
        <f aca="false">[1]512排序!M13</f>
        <v>0</v>
      </c>
      <c r="GH104" s="12" t="n">
        <f aca="false">[1]512排序!C156</f>
        <v>0</v>
      </c>
      <c r="GI104" s="12" t="n">
        <f aca="false">[1]512排序!D156</f>
        <v>0</v>
      </c>
      <c r="GJ104" s="12" t="n">
        <f aca="false">[1]512排序!E156</f>
        <v>0</v>
      </c>
      <c r="GK104" s="12" t="n">
        <f aca="false">[1]512排序!F156</f>
        <v>0</v>
      </c>
      <c r="GL104" s="12" t="n">
        <f aca="false">[1]512排序!G156</f>
        <v>0</v>
      </c>
      <c r="GM104" s="12" t="n">
        <f aca="false">[1]512排序!H156</f>
        <v>0</v>
      </c>
      <c r="GN104" s="12" t="n">
        <f aca="false">[1]512排序!I156</f>
        <v>0</v>
      </c>
      <c r="GO104" s="12" t="n">
        <f aca="false">[1]512排序!J156</f>
        <v>0</v>
      </c>
      <c r="GP104" s="12" t="n">
        <f aca="false">[1]512排序!K156</f>
        <v>0</v>
      </c>
      <c r="GQ104" s="12" t="n">
        <f aca="false">[1]512排序!L156</f>
        <v>0</v>
      </c>
      <c r="GR104" s="12" t="n">
        <f aca="false">[1]512排序!M156</f>
        <v>0</v>
      </c>
      <c r="GS104" s="12" t="n">
        <f aca="false">[1]512排序!C16</f>
        <v>0</v>
      </c>
      <c r="GT104" s="12" t="n">
        <f aca="false">[1]512排序!D16</f>
        <v>0</v>
      </c>
      <c r="GU104" s="12" t="n">
        <f aca="false">[1]512排序!E16</f>
        <v>0</v>
      </c>
      <c r="GV104" s="12" t="n">
        <f aca="false">[1]512排序!F16</f>
        <v>0</v>
      </c>
      <c r="GW104" s="12" t="n">
        <f aca="false">[1]512排序!G16</f>
        <v>0</v>
      </c>
      <c r="GX104" s="12" t="n">
        <f aca="false">[1]512排序!H16</f>
        <v>0</v>
      </c>
      <c r="GY104" s="12" t="n">
        <f aca="false">[1]512排序!I16</f>
        <v>0</v>
      </c>
      <c r="GZ104" s="12" t="n">
        <f aca="false">[1]512排序!J16</f>
        <v>0</v>
      </c>
      <c r="HA104" s="12" t="n">
        <f aca="false">[1]512排序!K16</f>
        <v>0</v>
      </c>
      <c r="HB104" s="12" t="n">
        <f aca="false">[1]512排序!L16</f>
        <v>0</v>
      </c>
      <c r="HC104" s="12" t="n">
        <f aca="false">[1]512排序!M16</f>
        <v>0</v>
      </c>
      <c r="HD104" s="12" t="n">
        <f aca="false">[1]512排序!C173</f>
        <v>0</v>
      </c>
      <c r="HE104" s="12" t="n">
        <f aca="false">[1]512排序!D173</f>
        <v>0</v>
      </c>
      <c r="HF104" s="12" t="n">
        <f aca="false">[1]512排序!E173</f>
        <v>0</v>
      </c>
      <c r="HG104" s="12" t="n">
        <f aca="false">[1]512排序!F173</f>
        <v>0</v>
      </c>
      <c r="HH104" s="12" t="n">
        <f aca="false">[1]512排序!G173</f>
        <v>0</v>
      </c>
      <c r="HI104" s="12" t="n">
        <f aca="false">[1]512排序!H173</f>
        <v>0</v>
      </c>
      <c r="HJ104" s="12" t="n">
        <f aca="false">[1]512排序!I173</f>
        <v>0</v>
      </c>
      <c r="HK104" s="12" t="n">
        <f aca="false">[1]512排序!J173</f>
        <v>0</v>
      </c>
      <c r="HL104" s="12" t="n">
        <f aca="false">[1]512排序!K173</f>
        <v>0</v>
      </c>
      <c r="HM104" s="12" t="n">
        <f aca="false">[1]512排序!L173</f>
        <v>0</v>
      </c>
      <c r="HN104" s="12" t="n">
        <f aca="false">[1]512排序!M173</f>
        <v>0</v>
      </c>
      <c r="HO104" s="12" t="n">
        <f aca="false">[1]512排序!C118</f>
        <v>0</v>
      </c>
      <c r="HP104" s="12" t="n">
        <f aca="false">[1]512排序!D118</f>
        <v>0</v>
      </c>
      <c r="HQ104" s="12" t="n">
        <f aca="false">[1]512排序!E118</f>
        <v>0</v>
      </c>
      <c r="HR104" s="12" t="n">
        <f aca="false">[1]512排序!F118</f>
        <v>0</v>
      </c>
      <c r="HS104" s="12" t="n">
        <f aca="false">[1]512排序!G118</f>
        <v>0</v>
      </c>
      <c r="HT104" s="12" t="n">
        <f aca="false">[1]512排序!H118</f>
        <v>0</v>
      </c>
      <c r="HU104" s="12" t="n">
        <f aca="false">[1]512排序!I118</f>
        <v>0</v>
      </c>
      <c r="HV104" s="12" t="n">
        <f aca="false">[1]512排序!J118</f>
        <v>0</v>
      </c>
      <c r="HW104" s="12" t="n">
        <f aca="false">[1]512排序!K118</f>
        <v>0</v>
      </c>
      <c r="HX104" s="12" t="n">
        <f aca="false">[1]512排序!L118</f>
        <v>0</v>
      </c>
      <c r="HY104" s="12" t="n">
        <f aca="false">[1]512排序!M118</f>
        <v>0</v>
      </c>
      <c r="HZ104" s="118"/>
      <c r="IA104" s="82" t="n">
        <v>43963</v>
      </c>
      <c r="IB104" s="12" t="n">
        <f aca="false">[1]512排序!C154</f>
        <v>0</v>
      </c>
      <c r="IC104" s="12" t="n">
        <f aca="false">[1]512排序!D154</f>
        <v>0</v>
      </c>
      <c r="ID104" s="12" t="n">
        <f aca="false">[1]512排序!E154</f>
        <v>0</v>
      </c>
      <c r="IE104" s="12" t="n">
        <f aca="false">[1]512排序!F154</f>
        <v>0</v>
      </c>
      <c r="IF104" s="12" t="n">
        <f aca="false">[1]512排序!G154</f>
        <v>0</v>
      </c>
      <c r="IG104" s="12" t="n">
        <f aca="false">[1]512排序!H154</f>
        <v>0</v>
      </c>
      <c r="IH104" s="12" t="n">
        <f aca="false">[1]512排序!I154</f>
        <v>0</v>
      </c>
      <c r="II104" s="12" t="n">
        <f aca="false">[1]512排序!J154</f>
        <v>0</v>
      </c>
      <c r="IJ104" s="12" t="n">
        <f aca="false">[1]512排序!K154</f>
        <v>0</v>
      </c>
      <c r="IK104" s="12" t="n">
        <f aca="false">[1]512排序!L154</f>
        <v>0</v>
      </c>
      <c r="IL104" s="12" t="n">
        <f aca="false">[1]512排序!M154</f>
        <v>0</v>
      </c>
      <c r="IM104" s="13" t="n">
        <f aca="false">[1]512排序!C43</f>
        <v>0</v>
      </c>
      <c r="IN104" s="13" t="n">
        <f aca="false">[1]512排序!D43</f>
        <v>0</v>
      </c>
      <c r="IO104" s="13" t="n">
        <f aca="false">[1]512排序!E43</f>
        <v>0</v>
      </c>
      <c r="IP104" s="13" t="n">
        <f aca="false">[1]512排序!F43</f>
        <v>0</v>
      </c>
      <c r="IQ104" s="13" t="n">
        <f aca="false">[1]512排序!G43</f>
        <v>0</v>
      </c>
      <c r="IR104" s="13" t="n">
        <f aca="false">[1]512排序!H43</f>
        <v>0</v>
      </c>
      <c r="IS104" s="13" t="n">
        <f aca="false">[1]512排序!I43</f>
        <v>0</v>
      </c>
      <c r="IT104" s="13" t="n">
        <f aca="false">[1]512排序!J43</f>
        <v>0</v>
      </c>
      <c r="IU104" s="13" t="n">
        <f aca="false">[1]512排序!K43</f>
        <v>0</v>
      </c>
      <c r="IV104" s="13" t="n">
        <f aca="false">[1]512排序!L43</f>
        <v>0</v>
      </c>
      <c r="IW104" s="13" t="n">
        <f aca="false">[1]512排序!M43</f>
        <v>0</v>
      </c>
      <c r="IX104" s="13" t="n">
        <f aca="false">[1]512排序!C168</f>
        <v>0</v>
      </c>
      <c r="IY104" s="13" t="n">
        <f aca="false">[1]512排序!D168</f>
        <v>0</v>
      </c>
      <c r="IZ104" s="13" t="n">
        <f aca="false">[1]512排序!E168</f>
        <v>0</v>
      </c>
      <c r="JA104" s="13" t="n">
        <f aca="false">[1]512排序!F168</f>
        <v>0</v>
      </c>
      <c r="JB104" s="13" t="n">
        <f aca="false">[1]512排序!G168</f>
        <v>0</v>
      </c>
      <c r="JC104" s="13" t="n">
        <f aca="false">[1]512排序!H168</f>
        <v>0</v>
      </c>
      <c r="JD104" s="13" t="n">
        <f aca="false">[1]512排序!I168</f>
        <v>0</v>
      </c>
      <c r="JE104" s="13" t="n">
        <f aca="false">[1]512排序!J168</f>
        <v>0</v>
      </c>
      <c r="JF104" s="13" t="n">
        <f aca="false">[1]512排序!K168</f>
        <v>0</v>
      </c>
      <c r="JG104" s="13" t="n">
        <f aca="false">[1]512排序!L168</f>
        <v>0</v>
      </c>
      <c r="JH104" s="13" t="n">
        <f aca="false">[1]512排序!M168</f>
        <v>0</v>
      </c>
      <c r="JI104" s="13" t="n">
        <f aca="false">[1]512排序!C93</f>
        <v>0</v>
      </c>
      <c r="JJ104" s="13" t="n">
        <f aca="false">[1]512排序!D93</f>
        <v>0</v>
      </c>
      <c r="JK104" s="13" t="n">
        <f aca="false">[1]512排序!E93</f>
        <v>0</v>
      </c>
      <c r="JL104" s="13" t="n">
        <f aca="false">[1]512排序!F93</f>
        <v>0</v>
      </c>
      <c r="JM104" s="13" t="n">
        <f aca="false">[1]512排序!G93</f>
        <v>0</v>
      </c>
      <c r="JN104" s="13" t="n">
        <f aca="false">[1]512排序!H93</f>
        <v>0</v>
      </c>
      <c r="JO104" s="13" t="n">
        <f aca="false">[1]512排序!I93</f>
        <v>0</v>
      </c>
      <c r="JP104" s="13" t="n">
        <f aca="false">[1]512排序!J93</f>
        <v>0</v>
      </c>
      <c r="JQ104" s="13" t="n">
        <f aca="false">[1]512排序!K93</f>
        <v>0</v>
      </c>
      <c r="JR104" s="13" t="n">
        <f aca="false">[1]512排序!L93</f>
        <v>0</v>
      </c>
      <c r="JS104" s="13" t="n">
        <f aca="false">[1]512排序!M93</f>
        <v>0</v>
      </c>
      <c r="JT104" s="13" t="n">
        <f aca="false">[1]512排序!C92</f>
        <v>0</v>
      </c>
      <c r="JU104" s="13" t="n">
        <f aca="false">[1]512排序!D92</f>
        <v>0</v>
      </c>
      <c r="JV104" s="13" t="n">
        <f aca="false">[1]512排序!E92</f>
        <v>0</v>
      </c>
      <c r="JW104" s="13" t="n">
        <f aca="false">[1]512排序!F92</f>
        <v>0</v>
      </c>
      <c r="JX104" s="13" t="n">
        <f aca="false">[1]512排序!G92</f>
        <v>0</v>
      </c>
      <c r="JY104" s="13" t="n">
        <f aca="false">[1]512排序!H92</f>
        <v>0</v>
      </c>
      <c r="JZ104" s="13" t="n">
        <f aca="false">[1]512排序!I92</f>
        <v>0</v>
      </c>
      <c r="KA104" s="13" t="n">
        <f aca="false">[1]512排序!J92</f>
        <v>0</v>
      </c>
      <c r="KB104" s="13" t="n">
        <f aca="false">[1]512排序!K92</f>
        <v>0</v>
      </c>
      <c r="KC104" s="13" t="n">
        <f aca="false">[1]512排序!L92</f>
        <v>0</v>
      </c>
      <c r="KD104" s="13" t="n">
        <f aca="false">[1]512排序!M92</f>
        <v>0</v>
      </c>
      <c r="KE104" s="13" t="n">
        <f aca="false">[1]512排序!C152</f>
        <v>0</v>
      </c>
      <c r="KF104" s="13" t="n">
        <f aca="false">[1]512排序!D152</f>
        <v>0</v>
      </c>
      <c r="KG104" s="13" t="n">
        <f aca="false">[1]512排序!E152</f>
        <v>0</v>
      </c>
      <c r="KH104" s="13" t="n">
        <f aca="false">[1]512排序!F152</f>
        <v>0</v>
      </c>
      <c r="KI104" s="13" t="n">
        <f aca="false">[1]512排序!G152</f>
        <v>0</v>
      </c>
      <c r="KJ104" s="13" t="n">
        <f aca="false">[1]512排序!H152</f>
        <v>0</v>
      </c>
      <c r="KK104" s="13" t="n">
        <f aca="false">[1]512排序!I152</f>
        <v>0</v>
      </c>
      <c r="KL104" s="13" t="n">
        <f aca="false">[1]512排序!J152</f>
        <v>0</v>
      </c>
      <c r="KM104" s="13" t="n">
        <f aca="false">[1]512排序!K152</f>
        <v>0</v>
      </c>
      <c r="KN104" s="13" t="n">
        <f aca="false">[1]512排序!L152</f>
        <v>0</v>
      </c>
      <c r="KO104" s="13" t="n">
        <f aca="false">[1]512排序!M152</f>
        <v>0</v>
      </c>
      <c r="KP104" s="13" t="n">
        <f aca="false">[1]512排序!C153</f>
        <v>0</v>
      </c>
      <c r="KQ104" s="13" t="n">
        <f aca="false">[1]512排序!D153</f>
        <v>0</v>
      </c>
      <c r="KR104" s="13" t="n">
        <f aca="false">[1]512排序!E153</f>
        <v>0</v>
      </c>
      <c r="KS104" s="13" t="n">
        <f aca="false">[1]512排序!F153</f>
        <v>0</v>
      </c>
      <c r="KT104" s="13" t="n">
        <f aca="false">[1]512排序!G153</f>
        <v>0</v>
      </c>
      <c r="KU104" s="13" t="n">
        <f aca="false">[1]512排序!H153</f>
        <v>0</v>
      </c>
      <c r="KV104" s="13" t="n">
        <f aca="false">[1]512排序!I153</f>
        <v>0</v>
      </c>
      <c r="KW104" s="13" t="n">
        <f aca="false">[1]512排序!J153</f>
        <v>0</v>
      </c>
      <c r="KX104" s="13" t="n">
        <f aca="false">[1]512排序!K153</f>
        <v>0</v>
      </c>
      <c r="KY104" s="13" t="n">
        <f aca="false">[1]512排序!L153</f>
        <v>0</v>
      </c>
      <c r="KZ104" s="13" t="n">
        <f aca="false">[1]512排序!M153</f>
        <v>0</v>
      </c>
      <c r="LA104" s="13" t="n">
        <f aca="false">[1]512排序!C159</f>
        <v>0</v>
      </c>
      <c r="LB104" s="13" t="n">
        <f aca="false">[1]512排序!D159</f>
        <v>0</v>
      </c>
      <c r="LC104" s="13" t="n">
        <f aca="false">[1]512排序!E159</f>
        <v>0</v>
      </c>
      <c r="LD104" s="13" t="n">
        <f aca="false">[1]512排序!F159</f>
        <v>0</v>
      </c>
      <c r="LE104" s="13" t="n">
        <f aca="false">[1]512排序!G159</f>
        <v>0</v>
      </c>
      <c r="LF104" s="13" t="n">
        <f aca="false">[1]512排序!H159</f>
        <v>0</v>
      </c>
      <c r="LG104" s="13" t="n">
        <f aca="false">[1]512排序!I159</f>
        <v>0</v>
      </c>
      <c r="LH104" s="13" t="n">
        <f aca="false">[1]512排序!J159</f>
        <v>0</v>
      </c>
      <c r="LI104" s="13" t="n">
        <f aca="false">[1]512排序!K159</f>
        <v>0</v>
      </c>
      <c r="LJ104" s="13" t="n">
        <f aca="false">[1]512排序!L159</f>
        <v>0</v>
      </c>
      <c r="LK104" s="13" t="n">
        <f aca="false">[1]512排序!M159</f>
        <v>0</v>
      </c>
      <c r="LL104" s="125" t="n">
        <f aca="false">[1]512排序!C147</f>
        <v>0</v>
      </c>
      <c r="LM104" s="125" t="n">
        <f aca="false">[1]512排序!D147</f>
        <v>0</v>
      </c>
      <c r="LN104" s="125" t="n">
        <f aca="false">[1]512排序!E147</f>
        <v>0</v>
      </c>
      <c r="LO104" s="125" t="n">
        <f aca="false">[1]512排序!F147</f>
        <v>0</v>
      </c>
      <c r="LP104" s="125" t="n">
        <f aca="false">[1]512排序!G147</f>
        <v>0</v>
      </c>
      <c r="LQ104" s="125" t="n">
        <f aca="false">[1]512排序!H147</f>
        <v>0</v>
      </c>
      <c r="LR104" s="125" t="n">
        <f aca="false">[1]512排序!I147</f>
        <v>0</v>
      </c>
      <c r="LS104" s="125" t="n">
        <f aca="false">[1]512排序!J147</f>
        <v>0</v>
      </c>
      <c r="LT104" s="125" t="n">
        <f aca="false">[1]512排序!K147</f>
        <v>0</v>
      </c>
      <c r="LU104" s="125" t="n">
        <f aca="false">[1]512排序!L147</f>
        <v>0</v>
      </c>
      <c r="LV104" s="125" t="n">
        <f aca="false">[1]512排序!M147</f>
        <v>0</v>
      </c>
      <c r="LW104" s="13" t="n">
        <f aca="false">[1]512排序!C129</f>
        <v>0</v>
      </c>
      <c r="LX104" s="13" t="n">
        <f aca="false">[1]512排序!D129</f>
        <v>0</v>
      </c>
      <c r="LY104" s="13" t="n">
        <f aca="false">[1]512排序!E129</f>
        <v>0</v>
      </c>
      <c r="LZ104" s="13" t="n">
        <f aca="false">[1]512排序!F129</f>
        <v>0</v>
      </c>
      <c r="MA104" s="13" t="n">
        <f aca="false">[1]512排序!G129</f>
        <v>0</v>
      </c>
      <c r="MB104" s="13" t="n">
        <f aca="false">[1]512排序!H129</f>
        <v>0</v>
      </c>
      <c r="MC104" s="13" t="n">
        <f aca="false">[1]512排序!I129</f>
        <v>0</v>
      </c>
      <c r="MD104" s="13" t="n">
        <f aca="false">[1]512排序!J129</f>
        <v>0</v>
      </c>
      <c r="ME104" s="13" t="n">
        <f aca="false">[1]512排序!K129</f>
        <v>0</v>
      </c>
      <c r="MF104" s="13" t="n">
        <f aca="false">[1]512排序!L129</f>
        <v>0</v>
      </c>
      <c r="MG104" s="13" t="n">
        <f aca="false">[1]512排序!M129</f>
        <v>0</v>
      </c>
      <c r="MH104" s="13" t="n">
        <f aca="false">[1]512排序!C135</f>
        <v>0</v>
      </c>
      <c r="MI104" s="13" t="n">
        <f aca="false">[1]512排序!D135</f>
        <v>0</v>
      </c>
      <c r="MJ104" s="13" t="n">
        <f aca="false">[1]512排序!E135</f>
        <v>0</v>
      </c>
      <c r="MK104" s="13" t="n">
        <f aca="false">[1]512排序!F135</f>
        <v>0</v>
      </c>
      <c r="ML104" s="13" t="n">
        <f aca="false">[1]512排序!G135</f>
        <v>0</v>
      </c>
      <c r="MM104" s="13" t="n">
        <f aca="false">[1]512排序!H135</f>
        <v>0</v>
      </c>
      <c r="MN104" s="13" t="n">
        <f aca="false">[1]512排序!I135</f>
        <v>0</v>
      </c>
      <c r="MO104" s="13" t="n">
        <f aca="false">[1]512排序!J135</f>
        <v>0</v>
      </c>
      <c r="MP104" s="13" t="n">
        <f aca="false">[1]512排序!K135</f>
        <v>0</v>
      </c>
      <c r="MQ104" s="13" t="n">
        <f aca="false">[1]512排序!L135</f>
        <v>0</v>
      </c>
      <c r="MR104" s="13" t="n">
        <f aca="false">[1]512排序!M135</f>
        <v>0</v>
      </c>
      <c r="MS104" s="13" t="n">
        <f aca="false">[1]512排序!C190</f>
        <v>0</v>
      </c>
      <c r="MT104" s="13" t="n">
        <f aca="false">[1]512排序!D190</f>
        <v>0</v>
      </c>
      <c r="MU104" s="13" t="n">
        <f aca="false">[1]512排序!E190</f>
        <v>0</v>
      </c>
      <c r="MV104" s="13" t="n">
        <f aca="false">[1]512排序!F190</f>
        <v>0</v>
      </c>
      <c r="MW104" s="13" t="n">
        <f aca="false">[1]512排序!G190</f>
        <v>0</v>
      </c>
      <c r="MX104" s="13" t="n">
        <f aca="false">[1]512排序!H190</f>
        <v>0</v>
      </c>
      <c r="MY104" s="13" t="n">
        <f aca="false">[1]512排序!I190</f>
        <v>0</v>
      </c>
      <c r="MZ104" s="13" t="n">
        <f aca="false">[1]512排序!J190</f>
        <v>0</v>
      </c>
      <c r="NA104" s="13" t="n">
        <f aca="false">[1]512排序!K190</f>
        <v>0</v>
      </c>
      <c r="NB104" s="13" t="n">
        <f aca="false">[1]512排序!L190</f>
        <v>0</v>
      </c>
      <c r="NC104" s="13" t="n">
        <f aca="false">[1]512排序!M190</f>
        <v>0</v>
      </c>
      <c r="ND104" s="13" t="n">
        <f aca="false">[1]512排序!C108</f>
        <v>0</v>
      </c>
      <c r="NE104" s="13" t="n">
        <f aca="false">[1]512排序!D108</f>
        <v>0</v>
      </c>
      <c r="NF104" s="13" t="n">
        <f aca="false">[1]512排序!E108</f>
        <v>0</v>
      </c>
      <c r="NG104" s="13" t="n">
        <f aca="false">[1]512排序!F108</f>
        <v>0</v>
      </c>
      <c r="NH104" s="13" t="n">
        <f aca="false">[1]512排序!G108</f>
        <v>0</v>
      </c>
      <c r="NI104" s="13" t="n">
        <f aca="false">[1]512排序!H108</f>
        <v>0</v>
      </c>
      <c r="NJ104" s="13" t="n">
        <f aca="false">[1]512排序!I108</f>
        <v>0</v>
      </c>
      <c r="NK104" s="13" t="n">
        <f aca="false">[1]512排序!J108</f>
        <v>0</v>
      </c>
      <c r="NL104" s="13" t="n">
        <f aca="false">[1]512排序!K108</f>
        <v>0</v>
      </c>
      <c r="NM104" s="13" t="n">
        <f aca="false">[1]512排序!L108</f>
        <v>0</v>
      </c>
      <c r="NN104" s="13" t="n">
        <f aca="false">[1]512排序!M108</f>
        <v>0</v>
      </c>
      <c r="NO104" s="13" t="n">
        <f aca="false">[1]512排序!C35</f>
        <v>0</v>
      </c>
      <c r="NP104" s="13" t="n">
        <f aca="false">[1]512排序!D35</f>
        <v>0</v>
      </c>
      <c r="NQ104" s="13" t="n">
        <f aca="false">[1]512排序!E35</f>
        <v>0</v>
      </c>
      <c r="NR104" s="13" t="n">
        <f aca="false">[1]512排序!F35</f>
        <v>0</v>
      </c>
      <c r="NS104" s="13" t="n">
        <f aca="false">[1]512排序!G35</f>
        <v>0</v>
      </c>
      <c r="NT104" s="13" t="n">
        <f aca="false">[1]512排序!H35</f>
        <v>0</v>
      </c>
      <c r="NU104" s="13" t="n">
        <f aca="false">[1]512排序!I35</f>
        <v>0</v>
      </c>
      <c r="NV104" s="13" t="n">
        <f aca="false">[1]512排序!J35</f>
        <v>0</v>
      </c>
      <c r="NW104" s="13" t="n">
        <f aca="false">[1]512排序!K35</f>
        <v>0</v>
      </c>
      <c r="NX104" s="13" t="n">
        <f aca="false">[1]512排序!L35</f>
        <v>0</v>
      </c>
      <c r="NY104" s="13" t="n">
        <f aca="false">[1]512排序!M35</f>
        <v>0</v>
      </c>
      <c r="NZ104" s="13" t="n">
        <f aca="false">[1]512排序!C206</f>
        <v>0</v>
      </c>
      <c r="OA104" s="13" t="n">
        <f aca="false">[1]512排序!D206</f>
        <v>0</v>
      </c>
      <c r="OB104" s="13" t="n">
        <f aca="false">[1]512排序!E206</f>
        <v>0</v>
      </c>
      <c r="OC104" s="13" t="n">
        <f aca="false">[1]512排序!F206</f>
        <v>0</v>
      </c>
      <c r="OD104" s="13" t="n">
        <f aca="false">[1]512排序!G206</f>
        <v>0</v>
      </c>
      <c r="OE104" s="13" t="n">
        <f aca="false">[1]512排序!H206</f>
        <v>0</v>
      </c>
      <c r="OF104" s="13" t="n">
        <f aca="false">[1]512排序!I206</f>
        <v>0</v>
      </c>
      <c r="OG104" s="13" t="n">
        <f aca="false">[1]512排序!J206</f>
        <v>0</v>
      </c>
      <c r="OH104" s="13" t="n">
        <f aca="false">[1]512排序!K206</f>
        <v>0</v>
      </c>
      <c r="OI104" s="13" t="n">
        <f aca="false">[1]512排序!L206</f>
        <v>0</v>
      </c>
      <c r="OJ104" s="13" t="n">
        <f aca="false">[1]512排序!M206</f>
        <v>0</v>
      </c>
      <c r="OK104" s="13" t="n">
        <f aca="false">[1]512排序!C30</f>
        <v>0</v>
      </c>
      <c r="OL104" s="13" t="n">
        <f aca="false">[1]512排序!D30</f>
        <v>0</v>
      </c>
      <c r="OM104" s="13" t="n">
        <f aca="false">[1]512排序!E30</f>
        <v>0</v>
      </c>
      <c r="ON104" s="13" t="n">
        <f aca="false">[1]512排序!F30</f>
        <v>0</v>
      </c>
      <c r="OO104" s="13" t="n">
        <f aca="false">[1]512排序!G30</f>
        <v>0</v>
      </c>
      <c r="OP104" s="13" t="n">
        <f aca="false">[1]512排序!H30</f>
        <v>0</v>
      </c>
      <c r="OQ104" s="13" t="n">
        <f aca="false">[1]512排序!I30</f>
        <v>0</v>
      </c>
      <c r="OR104" s="13" t="n">
        <f aca="false">[1]512排序!J30</f>
        <v>0</v>
      </c>
      <c r="OS104" s="13" t="n">
        <f aca="false">[1]512排序!K30</f>
        <v>0</v>
      </c>
      <c r="OT104" s="13" t="n">
        <f aca="false">[1]512排序!L30</f>
        <v>0</v>
      </c>
      <c r="OU104" s="13" t="n">
        <f aca="false">[1]512排序!M30</f>
        <v>0</v>
      </c>
      <c r="OV104" s="13" t="n">
        <f aca="false">[1]512排序!C95</f>
        <v>0</v>
      </c>
      <c r="OW104" s="13" t="n">
        <f aca="false">[1]512排序!D95</f>
        <v>0</v>
      </c>
      <c r="OX104" s="13" t="n">
        <f aca="false">[1]512排序!E95</f>
        <v>0</v>
      </c>
      <c r="OY104" s="13" t="n">
        <f aca="false">[1]512排序!F95</f>
        <v>0</v>
      </c>
      <c r="OZ104" s="13" t="n">
        <f aca="false">[1]512排序!G95</f>
        <v>0</v>
      </c>
      <c r="PA104" s="13" t="n">
        <f aca="false">[1]512排序!H95</f>
        <v>0</v>
      </c>
      <c r="PB104" s="13" t="n">
        <f aca="false">[1]512排序!I95</f>
        <v>0</v>
      </c>
      <c r="PC104" s="13" t="n">
        <f aca="false">[1]512排序!J95</f>
        <v>0</v>
      </c>
      <c r="PD104" s="13" t="n">
        <f aca="false">[1]512排序!K95</f>
        <v>0</v>
      </c>
      <c r="PE104" s="13" t="n">
        <f aca="false">[1]512排序!L95</f>
        <v>0</v>
      </c>
      <c r="PF104" s="13" t="n">
        <f aca="false">[1]512排序!M95</f>
        <v>0</v>
      </c>
      <c r="PG104" s="13" t="n">
        <f aca="false">[1]512排序!C195</f>
        <v>0</v>
      </c>
      <c r="PH104" s="13" t="n">
        <f aca="false">[1]512排序!D195</f>
        <v>0</v>
      </c>
      <c r="PI104" s="13" t="n">
        <f aca="false">[1]512排序!E195</f>
        <v>0</v>
      </c>
      <c r="PJ104" s="13" t="n">
        <f aca="false">[1]512排序!F195</f>
        <v>0</v>
      </c>
      <c r="PK104" s="13" t="n">
        <f aca="false">[1]512排序!G195</f>
        <v>0</v>
      </c>
      <c r="PL104" s="13" t="n">
        <f aca="false">[1]512排序!H195</f>
        <v>0</v>
      </c>
      <c r="PM104" s="13" t="n">
        <f aca="false">[1]512排序!I195</f>
        <v>0</v>
      </c>
      <c r="PN104" s="13" t="n">
        <f aca="false">[1]512排序!J195</f>
        <v>0</v>
      </c>
      <c r="PO104" s="13" t="n">
        <f aca="false">[1]512排序!K195</f>
        <v>0</v>
      </c>
      <c r="PP104" s="13" t="n">
        <f aca="false">[1]512排序!L195</f>
        <v>0</v>
      </c>
      <c r="PQ104" s="13" t="n">
        <f aca="false">[1]512排序!M195</f>
        <v>0</v>
      </c>
      <c r="PR104" s="2" t="n">
        <f aca="false">[1]512排序!C188</f>
        <v>0</v>
      </c>
      <c r="PS104" s="2" t="n">
        <f aca="false">[1]512排序!D188</f>
        <v>0</v>
      </c>
      <c r="PT104" s="2" t="n">
        <f aca="false">[1]512排序!E188</f>
        <v>0</v>
      </c>
      <c r="PU104" s="2" t="n">
        <f aca="false">[1]512排序!F188</f>
        <v>0</v>
      </c>
      <c r="PV104" s="2" t="n">
        <f aca="false">[1]512排序!G188</f>
        <v>0</v>
      </c>
      <c r="PW104" s="2" t="n">
        <f aca="false">[1]512排序!H188</f>
        <v>0</v>
      </c>
      <c r="PX104" s="2" t="n">
        <f aca="false">[1]512排序!I188</f>
        <v>0</v>
      </c>
      <c r="PY104" s="2" t="n">
        <f aca="false">[1]512排序!J188</f>
        <v>0</v>
      </c>
      <c r="PZ104" s="2" t="n">
        <f aca="false">[1]512排序!K188</f>
        <v>0</v>
      </c>
      <c r="QA104" s="2" t="n">
        <f aca="false">[1]512排序!L188</f>
        <v>0</v>
      </c>
      <c r="QB104" s="2" t="n">
        <f aca="false">[1]512排序!M188</f>
        <v>0</v>
      </c>
      <c r="QC104" s="2" t="n">
        <f aca="false">[1]512排序!C103</f>
        <v>0</v>
      </c>
      <c r="QD104" s="2" t="n">
        <f aca="false">[1]512排序!D103</f>
        <v>0</v>
      </c>
      <c r="QE104" s="2" t="n">
        <f aca="false">[1]512排序!E103</f>
        <v>0</v>
      </c>
      <c r="QF104" s="2" t="n">
        <f aca="false">[1]512排序!F103</f>
        <v>0</v>
      </c>
      <c r="QG104" s="2" t="n">
        <f aca="false">[1]512排序!G103</f>
        <v>0</v>
      </c>
      <c r="QH104" s="2" t="n">
        <f aca="false">[1]512排序!H103</f>
        <v>0</v>
      </c>
      <c r="QI104" s="2" t="n">
        <f aca="false">[1]512排序!I103</f>
        <v>0</v>
      </c>
      <c r="QJ104" s="2" t="n">
        <f aca="false">[1]512排序!J103</f>
        <v>0</v>
      </c>
      <c r="QK104" s="2" t="n">
        <f aca="false">[1]512排序!K103</f>
        <v>0</v>
      </c>
      <c r="QL104" s="2" t="n">
        <f aca="false">[1]512排序!L103</f>
        <v>0</v>
      </c>
      <c r="QM104" s="2" t="n">
        <f aca="false">[1]512排序!M103</f>
        <v>0</v>
      </c>
      <c r="QN104" s="2" t="n">
        <f aca="false">[1]512排序!C110</f>
        <v>0</v>
      </c>
      <c r="QO104" s="2" t="n">
        <f aca="false">[1]512排序!D110</f>
        <v>0</v>
      </c>
      <c r="QP104" s="2" t="n">
        <f aca="false">[1]512排序!E110</f>
        <v>0</v>
      </c>
      <c r="QQ104" s="2" t="n">
        <f aca="false">[1]512排序!F110</f>
        <v>0</v>
      </c>
      <c r="QR104" s="2" t="n">
        <f aca="false">[1]512排序!G110</f>
        <v>0</v>
      </c>
      <c r="QS104" s="2" t="n">
        <f aca="false">[1]512排序!H110</f>
        <v>0</v>
      </c>
      <c r="QT104" s="2" t="n">
        <f aca="false">[1]512排序!I110</f>
        <v>0</v>
      </c>
      <c r="QU104" s="2" t="n">
        <f aca="false">[1]512排序!J110</f>
        <v>0</v>
      </c>
      <c r="QV104" s="2" t="n">
        <f aca="false">[1]512排序!K110</f>
        <v>0</v>
      </c>
      <c r="QW104" s="2" t="n">
        <f aca="false">[1]512排序!L110</f>
        <v>0</v>
      </c>
      <c r="QX104" s="2" t="n">
        <f aca="false">[1]512排序!M110</f>
        <v>0</v>
      </c>
      <c r="QY104" s="2" t="n">
        <f aca="false">[1]512排序!C98</f>
        <v>0</v>
      </c>
      <c r="QZ104" s="2" t="n">
        <f aca="false">[1]512排序!D98</f>
        <v>0</v>
      </c>
      <c r="RA104" s="2" t="n">
        <f aca="false">[1]512排序!E98</f>
        <v>0</v>
      </c>
      <c r="RB104" s="2" t="n">
        <f aca="false">[1]512排序!F98</f>
        <v>0</v>
      </c>
      <c r="RC104" s="2" t="n">
        <f aca="false">[1]512排序!G98</f>
        <v>0</v>
      </c>
      <c r="RD104" s="2" t="n">
        <f aca="false">[1]512排序!H98</f>
        <v>0</v>
      </c>
      <c r="RE104" s="2" t="n">
        <f aca="false">[1]512排序!I98</f>
        <v>0</v>
      </c>
      <c r="RF104" s="2" t="n">
        <f aca="false">[1]512排序!J98</f>
        <v>0</v>
      </c>
      <c r="RG104" s="2" t="n">
        <f aca="false">[1]512排序!K98</f>
        <v>0</v>
      </c>
      <c r="RH104" s="2" t="n">
        <f aca="false">[1]512排序!L98</f>
        <v>0</v>
      </c>
      <c r="RI104" s="2" t="n">
        <f aca="false">[1]512排序!M98</f>
        <v>0</v>
      </c>
      <c r="RJ104" s="2" t="n">
        <f aca="false">[1]512排序!C148</f>
        <v>0</v>
      </c>
      <c r="RK104" s="2" t="n">
        <f aca="false">[1]512排序!D148</f>
        <v>0</v>
      </c>
      <c r="RL104" s="2" t="n">
        <f aca="false">[1]512排序!E148</f>
        <v>0</v>
      </c>
      <c r="RM104" s="2" t="n">
        <f aca="false">[1]512排序!F148</f>
        <v>0</v>
      </c>
      <c r="RN104" s="2" t="n">
        <f aca="false">[1]512排序!G148</f>
        <v>0</v>
      </c>
      <c r="RO104" s="2" t="n">
        <f aca="false">[1]512排序!H148</f>
        <v>0</v>
      </c>
      <c r="RP104" s="2" t="n">
        <f aca="false">[1]512排序!I148</f>
        <v>0</v>
      </c>
      <c r="RQ104" s="2" t="n">
        <f aca="false">[1]512排序!J148</f>
        <v>0</v>
      </c>
      <c r="RR104" s="2" t="n">
        <f aca="false">[1]512排序!K148</f>
        <v>0</v>
      </c>
      <c r="RS104" s="2" t="n">
        <f aca="false">[1]512排序!L148</f>
        <v>0</v>
      </c>
      <c r="RT104" s="2" t="n">
        <f aca="false">[1]512排序!M148</f>
        <v>0</v>
      </c>
      <c r="RU104" s="2" t="n">
        <f aca="false">[1]512排序!C208</f>
        <v>0</v>
      </c>
      <c r="RV104" s="2" t="n">
        <f aca="false">[1]512排序!D208</f>
        <v>0</v>
      </c>
      <c r="RW104" s="2" t="n">
        <f aca="false">[1]512排序!E208</f>
        <v>0</v>
      </c>
      <c r="RX104" s="2" t="n">
        <f aca="false">[1]512排序!F208</f>
        <v>0</v>
      </c>
      <c r="RY104" s="2" t="n">
        <f aca="false">[1]512排序!G208</f>
        <v>0</v>
      </c>
      <c r="RZ104" s="2" t="n">
        <f aca="false">[1]512排序!H208</f>
        <v>0</v>
      </c>
      <c r="SA104" s="2" t="n">
        <f aca="false">[1]512排序!I208</f>
        <v>0</v>
      </c>
      <c r="SB104" s="2" t="n">
        <f aca="false">[1]512排序!J208</f>
        <v>0</v>
      </c>
      <c r="SC104" s="2" t="n">
        <f aca="false">[1]512排序!K208</f>
        <v>0</v>
      </c>
      <c r="SD104" s="2" t="n">
        <f aca="false">[1]512排序!L208</f>
        <v>0</v>
      </c>
      <c r="SE104" s="2" t="n">
        <f aca="false">[1]512排序!M208</f>
        <v>0</v>
      </c>
      <c r="SF104" s="2" t="n">
        <f aca="false">[1]512排序!C146</f>
        <v>0</v>
      </c>
      <c r="SG104" s="2" t="n">
        <f aca="false">[1]512排序!D146</f>
        <v>0</v>
      </c>
      <c r="SH104" s="2" t="n">
        <f aca="false">[1]512排序!E146</f>
        <v>0</v>
      </c>
      <c r="SI104" s="2" t="n">
        <f aca="false">[1]512排序!F146</f>
        <v>0</v>
      </c>
      <c r="SJ104" s="2" t="n">
        <f aca="false">[1]512排序!G146</f>
        <v>0</v>
      </c>
      <c r="SK104" s="2" t="n">
        <f aca="false">[1]512排序!H146</f>
        <v>0</v>
      </c>
      <c r="SL104" s="2" t="n">
        <f aca="false">[1]512排序!I146</f>
        <v>0</v>
      </c>
      <c r="SM104" s="2" t="n">
        <f aca="false">[1]512排序!J146</f>
        <v>0</v>
      </c>
      <c r="SN104" s="2" t="n">
        <f aca="false">[1]512排序!K146</f>
        <v>0</v>
      </c>
      <c r="SO104" s="2" t="n">
        <f aca="false">[1]512排序!L146</f>
        <v>0</v>
      </c>
      <c r="SP104" s="2" t="n">
        <f aca="false">[1]512排序!M146</f>
        <v>0</v>
      </c>
      <c r="SQ104" s="2" t="n">
        <f aca="false">[1]512排序!C197</f>
        <v>0</v>
      </c>
      <c r="SR104" s="2" t="n">
        <f aca="false">[1]512排序!D197</f>
        <v>0</v>
      </c>
      <c r="SS104" s="2" t="n">
        <f aca="false">[1]512排序!E197</f>
        <v>0</v>
      </c>
      <c r="ST104" s="2" t="n">
        <f aca="false">[1]512排序!F197</f>
        <v>0</v>
      </c>
      <c r="SU104" s="2" t="n">
        <f aca="false">[1]512排序!G197</f>
        <v>0</v>
      </c>
      <c r="SV104" s="2" t="n">
        <f aca="false">[1]512排序!H197</f>
        <v>0</v>
      </c>
      <c r="SW104" s="2" t="n">
        <f aca="false">[1]512排序!I197</f>
        <v>0</v>
      </c>
      <c r="SX104" s="2" t="n">
        <f aca="false">[1]512排序!J197</f>
        <v>0</v>
      </c>
      <c r="SY104" s="2" t="n">
        <f aca="false">[1]512排序!K197</f>
        <v>0</v>
      </c>
      <c r="SZ104" s="2" t="n">
        <f aca="false">[1]512排序!L197</f>
        <v>0</v>
      </c>
      <c r="TA104" s="2" t="n">
        <f aca="false">[1]512排序!M197</f>
        <v>0</v>
      </c>
      <c r="TB104" s="2" t="n">
        <f aca="false">[1]512排序!C106</f>
        <v>0</v>
      </c>
      <c r="TC104" s="2" t="n">
        <f aca="false">[1]512排序!D106</f>
        <v>0</v>
      </c>
      <c r="TD104" s="2" t="n">
        <f aca="false">[1]512排序!E106</f>
        <v>0</v>
      </c>
      <c r="TE104" s="2" t="n">
        <f aca="false">[1]512排序!F106</f>
        <v>0</v>
      </c>
      <c r="TF104" s="2" t="n">
        <f aca="false">[1]512排序!G106</f>
        <v>0</v>
      </c>
      <c r="TG104" s="2" t="n">
        <f aca="false">[1]512排序!H106</f>
        <v>0</v>
      </c>
      <c r="TH104" s="2" t="n">
        <f aca="false">[1]512排序!I106</f>
        <v>0</v>
      </c>
      <c r="TI104" s="2" t="n">
        <f aca="false">[1]512排序!J106</f>
        <v>0</v>
      </c>
      <c r="TJ104" s="2" t="n">
        <f aca="false">[1]512排序!K106</f>
        <v>0</v>
      </c>
      <c r="TK104" s="2" t="n">
        <f aca="false">[1]512排序!L106</f>
        <v>0</v>
      </c>
      <c r="TL104" s="2" t="n">
        <f aca="false">[1]512排序!M106</f>
        <v>0</v>
      </c>
      <c r="TM104" s="2" t="n">
        <f aca="false">[1]512排序!C80</f>
        <v>0</v>
      </c>
      <c r="TN104" s="2" t="n">
        <f aca="false">[1]512排序!D80</f>
        <v>0</v>
      </c>
      <c r="TO104" s="2" t="n">
        <f aca="false">[1]512排序!E80</f>
        <v>0</v>
      </c>
      <c r="TP104" s="2" t="n">
        <f aca="false">[1]512排序!F80</f>
        <v>0</v>
      </c>
      <c r="TQ104" s="2" t="n">
        <f aca="false">[1]512排序!G80</f>
        <v>0</v>
      </c>
      <c r="TR104" s="2" t="n">
        <f aca="false">[1]512排序!H80</f>
        <v>0</v>
      </c>
      <c r="TS104" s="2" t="n">
        <f aca="false">[1]512排序!I80</f>
        <v>0</v>
      </c>
      <c r="TT104" s="2" t="n">
        <f aca="false">[1]512排序!J80</f>
        <v>0</v>
      </c>
      <c r="TU104" s="2" t="n">
        <f aca="false">[1]512排序!K80</f>
        <v>0</v>
      </c>
      <c r="TV104" s="2" t="n">
        <f aca="false">[1]512排序!L80</f>
        <v>0</v>
      </c>
      <c r="TW104" s="2" t="n">
        <f aca="false">[1]512排序!M80</f>
        <v>0</v>
      </c>
      <c r="TX104" s="2" t="n">
        <f aca="false">[1]512排序!C51</f>
        <v>0</v>
      </c>
      <c r="TY104" s="2" t="n">
        <f aca="false">[1]512排序!D51</f>
        <v>0</v>
      </c>
      <c r="TZ104" s="2" t="n">
        <f aca="false">[1]512排序!E51</f>
        <v>0</v>
      </c>
      <c r="UA104" s="2" t="n">
        <f aca="false">[1]512排序!F51</f>
        <v>0</v>
      </c>
      <c r="UB104" s="2" t="n">
        <f aca="false">[1]512排序!G51</f>
        <v>0</v>
      </c>
      <c r="UC104" s="2" t="n">
        <f aca="false">[1]512排序!H51</f>
        <v>0</v>
      </c>
      <c r="UD104" s="2" t="n">
        <f aca="false">[1]512排序!I51</f>
        <v>0</v>
      </c>
      <c r="UE104" s="2" t="n">
        <f aca="false">[1]512排序!J51</f>
        <v>0</v>
      </c>
      <c r="UF104" s="2" t="n">
        <f aca="false">[1]512排序!K51</f>
        <v>0</v>
      </c>
      <c r="UG104" s="2" t="n">
        <f aca="false">[1]512排序!L51</f>
        <v>0</v>
      </c>
      <c r="UH104" s="2" t="n">
        <f aca="false">[1]512排序!M51</f>
        <v>0</v>
      </c>
      <c r="UT104" s="2" t="n">
        <f aca="false">[1]512排序!C17</f>
        <v>0</v>
      </c>
      <c r="UU104" s="2" t="n">
        <f aca="false">[1]512排序!D17</f>
        <v>0</v>
      </c>
      <c r="UV104" s="2" t="n">
        <f aca="false">[1]512排序!E17</f>
        <v>0</v>
      </c>
      <c r="UW104" s="2" t="n">
        <f aca="false">[1]512排序!F17</f>
        <v>0</v>
      </c>
      <c r="UX104" s="2" t="n">
        <f aca="false">[1]512排序!G17</f>
        <v>0</v>
      </c>
      <c r="UY104" s="2" t="n">
        <f aca="false">[1]512排序!H17</f>
        <v>0</v>
      </c>
      <c r="UZ104" s="2" t="n">
        <f aca="false">[1]512排序!I17</f>
        <v>0</v>
      </c>
      <c r="VA104" s="2" t="n">
        <f aca="false">[1]512排序!J17</f>
        <v>0</v>
      </c>
      <c r="VB104" s="2" t="n">
        <f aca="false">[1]512排序!K17</f>
        <v>0</v>
      </c>
      <c r="VC104" s="2" t="n">
        <f aca="false">[1]512排序!L17</f>
        <v>0</v>
      </c>
      <c r="VD104" s="2" t="n">
        <f aca="false">[1]512排序!M17</f>
        <v>0</v>
      </c>
      <c r="VE104" s="2" t="n">
        <f aca="false">[1]512排序!C2</f>
        <v>0</v>
      </c>
      <c r="VF104" s="2" t="n">
        <f aca="false">[1]512排序!D2</f>
        <v>0</v>
      </c>
      <c r="VG104" s="2" t="n">
        <f aca="false">[1]512排序!E2</f>
        <v>0</v>
      </c>
      <c r="VH104" s="2" t="n">
        <f aca="false">[1]512排序!F2</f>
        <v>0</v>
      </c>
      <c r="VI104" s="2" t="n">
        <f aca="false">[1]512排序!G2</f>
        <v>0</v>
      </c>
      <c r="VJ104" s="2" t="n">
        <f aca="false">[1]512排序!H2</f>
        <v>0</v>
      </c>
      <c r="VK104" s="2" t="n">
        <f aca="false">[1]512排序!I2</f>
        <v>0</v>
      </c>
      <c r="VL104" s="2" t="n">
        <f aca="false">[1]512排序!J2</f>
        <v>0</v>
      </c>
      <c r="VM104" s="2" t="n">
        <f aca="false">[1]512排序!K2</f>
        <v>0</v>
      </c>
      <c r="VN104" s="2" t="n">
        <f aca="false">[1]512排序!L2</f>
        <v>0</v>
      </c>
      <c r="VO104" s="2" t="n">
        <f aca="false">[1]512排序!M2</f>
        <v>0</v>
      </c>
      <c r="VP104" s="2" t="n">
        <f aca="false">[1]512排序!C181</f>
        <v>0</v>
      </c>
      <c r="VQ104" s="2" t="n">
        <f aca="false">[1]512排序!D181</f>
        <v>0</v>
      </c>
      <c r="VR104" s="2" t="n">
        <f aca="false">[1]512排序!E181</f>
        <v>0</v>
      </c>
      <c r="VS104" s="2" t="n">
        <f aca="false">[1]512排序!F181</f>
        <v>0</v>
      </c>
      <c r="VT104" s="2" t="n">
        <f aca="false">[1]512排序!G181</f>
        <v>0</v>
      </c>
      <c r="VU104" s="2" t="n">
        <f aca="false">[1]512排序!H181</f>
        <v>0</v>
      </c>
      <c r="VV104" s="2" t="n">
        <f aca="false">[1]512排序!I181</f>
        <v>0</v>
      </c>
      <c r="VW104" s="2" t="n">
        <f aca="false">[1]512排序!J181</f>
        <v>0</v>
      </c>
      <c r="VX104" s="2" t="n">
        <f aca="false">[1]512排序!K181</f>
        <v>0</v>
      </c>
      <c r="VY104" s="2" t="n">
        <f aca="false">[1]512排序!L181</f>
        <v>0</v>
      </c>
      <c r="VZ104" s="2" t="n">
        <f aca="false">[1]512排序!M181</f>
        <v>0</v>
      </c>
      <c r="WA104" s="2" t="n">
        <f aca="false">[1]512排序!C119</f>
        <v>0</v>
      </c>
      <c r="WB104" s="2" t="n">
        <f aca="false">[1]512排序!D119</f>
        <v>0</v>
      </c>
      <c r="WC104" s="2" t="n">
        <f aca="false">[1]512排序!E119</f>
        <v>0</v>
      </c>
      <c r="WD104" s="2" t="n">
        <f aca="false">[1]512排序!F119</f>
        <v>0</v>
      </c>
      <c r="WE104" s="2" t="n">
        <f aca="false">[1]512排序!G119</f>
        <v>0</v>
      </c>
      <c r="WF104" s="2" t="n">
        <f aca="false">[1]512排序!H119</f>
        <v>0</v>
      </c>
      <c r="WG104" s="2" t="n">
        <f aca="false">[1]512排序!I119</f>
        <v>0</v>
      </c>
      <c r="WH104" s="2" t="n">
        <f aca="false">[1]512排序!J119</f>
        <v>0</v>
      </c>
      <c r="WI104" s="2" t="n">
        <f aca="false">[1]512排序!K119</f>
        <v>0</v>
      </c>
      <c r="WJ104" s="2" t="n">
        <f aca="false">[1]512排序!L119</f>
        <v>0</v>
      </c>
      <c r="WK104" s="2" t="n">
        <f aca="false">[1]512排序!M119</f>
        <v>0</v>
      </c>
      <c r="WL104" s="2" t="n">
        <f aca="false">[1]512排序!C137</f>
        <v>0</v>
      </c>
      <c r="WM104" s="2" t="n">
        <f aca="false">[1]512排序!D137</f>
        <v>0</v>
      </c>
      <c r="WN104" s="2" t="n">
        <f aca="false">[1]512排序!E137</f>
        <v>0</v>
      </c>
      <c r="WO104" s="2" t="n">
        <f aca="false">[1]512排序!F137</f>
        <v>0</v>
      </c>
      <c r="WP104" s="2" t="n">
        <f aca="false">[1]512排序!G137</f>
        <v>0</v>
      </c>
      <c r="WQ104" s="2" t="n">
        <f aca="false">[1]512排序!H137</f>
        <v>0</v>
      </c>
      <c r="WR104" s="2" t="n">
        <f aca="false">[1]512排序!I137</f>
        <v>0</v>
      </c>
      <c r="WS104" s="2" t="n">
        <f aca="false">[1]512排序!J137</f>
        <v>0</v>
      </c>
      <c r="WT104" s="2" t="n">
        <f aca="false">[1]512排序!K137</f>
        <v>0</v>
      </c>
      <c r="WU104" s="2" t="n">
        <f aca="false">[1]512排序!L137</f>
        <v>0</v>
      </c>
      <c r="WV104" s="2" t="n">
        <f aca="false">[1]512排序!M137</f>
        <v>0</v>
      </c>
      <c r="WW104" s="2" t="n">
        <f aca="false">[1]512排序!C24</f>
        <v>0</v>
      </c>
      <c r="WX104" s="2" t="n">
        <f aca="false">[1]512排序!D24</f>
        <v>0</v>
      </c>
      <c r="WY104" s="2" t="n">
        <f aca="false">[1]512排序!E24</f>
        <v>0</v>
      </c>
      <c r="WZ104" s="2" t="n">
        <f aca="false">[1]512排序!F24</f>
        <v>0</v>
      </c>
      <c r="XA104" s="2" t="n">
        <f aca="false">[1]512排序!G24</f>
        <v>0</v>
      </c>
      <c r="XB104" s="2" t="n">
        <f aca="false">[1]512排序!H24</f>
        <v>0</v>
      </c>
      <c r="XC104" s="2" t="n">
        <f aca="false">[1]512排序!I24</f>
        <v>0</v>
      </c>
      <c r="XD104" s="2" t="n">
        <f aca="false">[1]512排序!J24</f>
        <v>0</v>
      </c>
      <c r="XE104" s="2" t="n">
        <f aca="false">[1]512排序!K24</f>
        <v>0</v>
      </c>
      <c r="XF104" s="2" t="n">
        <f aca="false">[1]512排序!L24</f>
        <v>0</v>
      </c>
      <c r="XG104" s="2" t="n">
        <f aca="false">[1]512排序!M24</f>
        <v>0</v>
      </c>
      <c r="XH104" s="2" t="n">
        <f aca="false">[1]512排序!C104</f>
        <v>0</v>
      </c>
      <c r="XI104" s="2" t="n">
        <f aca="false">[1]512排序!D104</f>
        <v>0</v>
      </c>
      <c r="XJ104" s="2" t="n">
        <f aca="false">[1]512排序!E104</f>
        <v>0</v>
      </c>
      <c r="XK104" s="2" t="n">
        <f aca="false">[1]512排序!F104</f>
        <v>0</v>
      </c>
      <c r="XL104" s="2" t="n">
        <f aca="false">[1]512排序!G104</f>
        <v>0</v>
      </c>
      <c r="XM104" s="2" t="n">
        <f aca="false">[1]512排序!H104</f>
        <v>0</v>
      </c>
      <c r="XN104" s="2" t="n">
        <f aca="false">[1]512排序!I104</f>
        <v>0</v>
      </c>
      <c r="XO104" s="2" t="n">
        <f aca="false">[1]512排序!J104</f>
        <v>0</v>
      </c>
      <c r="XP104" s="2" t="n">
        <f aca="false">[1]512排序!K104</f>
        <v>0</v>
      </c>
      <c r="XQ104" s="2" t="n">
        <f aca="false">[1]512排序!L104</f>
        <v>0</v>
      </c>
      <c r="XR104" s="2" t="n">
        <f aca="false">[1]512排序!M104</f>
        <v>0</v>
      </c>
      <c r="XS104" s="2" t="n">
        <f aca="false">[1]512排序!C203</f>
        <v>0</v>
      </c>
      <c r="XT104" s="2" t="n">
        <f aca="false">[1]512排序!D203</f>
        <v>0</v>
      </c>
      <c r="XU104" s="2" t="n">
        <f aca="false">[1]512排序!E203</f>
        <v>0</v>
      </c>
      <c r="XV104" s="2" t="n">
        <f aca="false">[1]512排序!F203</f>
        <v>0</v>
      </c>
      <c r="XW104" s="2" t="n">
        <f aca="false">[1]512排序!G203</f>
        <v>0</v>
      </c>
      <c r="XX104" s="2" t="n">
        <f aca="false">[1]512排序!H203</f>
        <v>0</v>
      </c>
      <c r="XY104" s="2" t="n">
        <f aca="false">[1]512排序!I203</f>
        <v>0</v>
      </c>
      <c r="XZ104" s="2" t="n">
        <f aca="false">[1]512排序!J203</f>
        <v>0</v>
      </c>
      <c r="YA104" s="2" t="n">
        <f aca="false">[1]512排序!K203</f>
        <v>0</v>
      </c>
      <c r="YB104" s="2" t="n">
        <f aca="false">[1]512排序!L203</f>
        <v>0</v>
      </c>
      <c r="YC104" s="2" t="n">
        <f aca="false">[1]512排序!M203</f>
        <v>0</v>
      </c>
      <c r="YZ104" s="2" t="n">
        <f aca="false">[1]512排序!C107</f>
        <v>0</v>
      </c>
      <c r="ZA104" s="2" t="n">
        <f aca="false">[1]512排序!D107</f>
        <v>0</v>
      </c>
      <c r="ZB104" s="2" t="n">
        <f aca="false">[1]512排序!E107</f>
        <v>0</v>
      </c>
      <c r="ZC104" s="2" t="n">
        <f aca="false">[1]512排序!F107</f>
        <v>0</v>
      </c>
      <c r="ZD104" s="2" t="n">
        <f aca="false">[1]512排序!G107</f>
        <v>0</v>
      </c>
      <c r="ZE104" s="2" t="n">
        <f aca="false">[1]512排序!H107</f>
        <v>0</v>
      </c>
      <c r="ZF104" s="2" t="n">
        <f aca="false">[1]512排序!I107</f>
        <v>0</v>
      </c>
      <c r="ZG104" s="2" t="n">
        <f aca="false">[1]512排序!J107</f>
        <v>0</v>
      </c>
      <c r="ZH104" s="2" t="n">
        <f aca="false">[1]512排序!K107</f>
        <v>0</v>
      </c>
      <c r="ZI104" s="2" t="n">
        <f aca="false">[1]512排序!L107</f>
        <v>0</v>
      </c>
      <c r="ZJ104" s="2" t="n">
        <f aca="false">[1]512排序!M107</f>
        <v>0</v>
      </c>
      <c r="ZK104" s="2" t="n">
        <f aca="false">[1]512排序!C200</f>
        <v>0</v>
      </c>
      <c r="ZL104" s="2" t="n">
        <f aca="false">[1]512排序!D200</f>
        <v>0</v>
      </c>
      <c r="ZM104" s="2" t="n">
        <f aca="false">[1]512排序!E200</f>
        <v>0</v>
      </c>
      <c r="ZN104" s="2" t="n">
        <f aca="false">[1]512排序!F200</f>
        <v>0</v>
      </c>
      <c r="ZO104" s="2" t="n">
        <f aca="false">[1]512排序!G200</f>
        <v>0</v>
      </c>
      <c r="ZP104" s="2" t="n">
        <f aca="false">[1]512排序!H200</f>
        <v>0</v>
      </c>
      <c r="ZQ104" s="2" t="n">
        <f aca="false">[1]512排序!I200</f>
        <v>0</v>
      </c>
      <c r="ZR104" s="2" t="n">
        <f aca="false">[1]512排序!J200</f>
        <v>0</v>
      </c>
      <c r="ZS104" s="2" t="n">
        <f aca="false">[1]512排序!K200</f>
        <v>0</v>
      </c>
      <c r="ZT104" s="2" t="n">
        <f aca="false">[1]512排序!L200</f>
        <v>0</v>
      </c>
      <c r="ZU104" s="2" t="n">
        <f aca="false">[1]512排序!M200</f>
        <v>0</v>
      </c>
      <c r="ZV104" s="2" t="n">
        <f aca="false">[1]512排序!C19</f>
        <v>0</v>
      </c>
      <c r="ZW104" s="2" t="n">
        <f aca="false">[1]512排序!D19</f>
        <v>0</v>
      </c>
      <c r="ZX104" s="2" t="n">
        <f aca="false">[1]512排序!E19</f>
        <v>0</v>
      </c>
      <c r="ZY104" s="2" t="n">
        <f aca="false">[1]512排序!F19</f>
        <v>0</v>
      </c>
      <c r="ZZ104" s="2" t="n">
        <f aca="false">[1]512排序!G19</f>
        <v>0</v>
      </c>
      <c r="AAA104" s="2" t="n">
        <f aca="false">[1]512排序!H19</f>
        <v>0</v>
      </c>
      <c r="AAB104" s="2" t="n">
        <f aca="false">[1]512排序!I19</f>
        <v>0</v>
      </c>
      <c r="AAC104" s="2" t="n">
        <f aca="false">[1]512排序!J19</f>
        <v>0</v>
      </c>
      <c r="AAD104" s="2" t="n">
        <f aca="false">[1]512排序!K19</f>
        <v>0</v>
      </c>
      <c r="AAE104" s="2" t="n">
        <f aca="false">[1]512排序!L19</f>
        <v>0</v>
      </c>
      <c r="AAF104" s="2" t="n">
        <f aca="false">[1]512排序!M19</f>
        <v>0</v>
      </c>
      <c r="AAG104" s="2" t="n">
        <f aca="false">[1]512排序!C76</f>
        <v>0</v>
      </c>
      <c r="AAH104" s="2" t="n">
        <f aca="false">[1]512排序!D76</f>
        <v>0</v>
      </c>
      <c r="AAI104" s="2" t="n">
        <f aca="false">[1]512排序!E76</f>
        <v>0</v>
      </c>
      <c r="AAJ104" s="2" t="n">
        <f aca="false">[1]512排序!F76</f>
        <v>0</v>
      </c>
      <c r="AAK104" s="2" t="n">
        <f aca="false">[1]512排序!G76</f>
        <v>0</v>
      </c>
      <c r="AAL104" s="2" t="n">
        <f aca="false">[1]512排序!H76</f>
        <v>0</v>
      </c>
      <c r="AAM104" s="2" t="n">
        <f aca="false">[1]512排序!I76</f>
        <v>0</v>
      </c>
      <c r="AAN104" s="2" t="n">
        <f aca="false">[1]512排序!J76</f>
        <v>0</v>
      </c>
      <c r="AAO104" s="2" t="n">
        <f aca="false">[1]512排序!K76</f>
        <v>0</v>
      </c>
      <c r="AAP104" s="2" t="n">
        <f aca="false">[1]512排序!L76</f>
        <v>0</v>
      </c>
      <c r="AAQ104" s="2" t="n">
        <f aca="false">[1]512排序!M76</f>
        <v>0</v>
      </c>
      <c r="AAR104" s="2" t="n">
        <f aca="false">[1]512排序!C14</f>
        <v>0</v>
      </c>
      <c r="AAS104" s="2" t="n">
        <f aca="false">[1]512排序!D14</f>
        <v>0</v>
      </c>
      <c r="AAT104" s="2" t="n">
        <f aca="false">[1]512排序!E14</f>
        <v>0</v>
      </c>
      <c r="AAU104" s="2" t="n">
        <f aca="false">[1]512排序!F14</f>
        <v>0</v>
      </c>
      <c r="AAV104" s="2" t="n">
        <f aca="false">[1]512排序!G14</f>
        <v>0</v>
      </c>
      <c r="AAW104" s="2" t="n">
        <f aca="false">[1]512排序!H14</f>
        <v>0</v>
      </c>
      <c r="AAX104" s="2" t="n">
        <f aca="false">[1]512排序!I14</f>
        <v>0</v>
      </c>
      <c r="AAY104" s="2" t="n">
        <f aca="false">[1]512排序!J14</f>
        <v>0</v>
      </c>
      <c r="AAZ104" s="2" t="n">
        <f aca="false">[1]512排序!K14</f>
        <v>0</v>
      </c>
      <c r="ABA104" s="2" t="n">
        <f aca="false">[1]512排序!L14</f>
        <v>0</v>
      </c>
      <c r="ABB104" s="2" t="n">
        <f aca="false">[1]512排序!M14</f>
        <v>0</v>
      </c>
      <c r="ABC104" s="2" t="n">
        <f aca="false">[1]512排序!C10</f>
        <v>0</v>
      </c>
      <c r="ABD104" s="2" t="n">
        <f aca="false">[1]512排序!D10</f>
        <v>0</v>
      </c>
      <c r="ABE104" s="2" t="n">
        <f aca="false">[1]512排序!E10</f>
        <v>0</v>
      </c>
      <c r="ABF104" s="2" t="n">
        <f aca="false">[1]512排序!F10</f>
        <v>0</v>
      </c>
      <c r="ABG104" s="2" t="n">
        <f aca="false">[1]512排序!G10</f>
        <v>0</v>
      </c>
      <c r="ABH104" s="2" t="n">
        <f aca="false">[1]512排序!H10</f>
        <v>0</v>
      </c>
      <c r="ABI104" s="2" t="n">
        <f aca="false">[1]512排序!I10</f>
        <v>0</v>
      </c>
      <c r="ABJ104" s="2" t="n">
        <f aca="false">[1]512排序!J10</f>
        <v>0</v>
      </c>
      <c r="ABK104" s="2" t="n">
        <f aca="false">[1]512排序!K10</f>
        <v>0</v>
      </c>
      <c r="ABL104" s="2" t="n">
        <f aca="false">[1]512排序!L10</f>
        <v>0</v>
      </c>
      <c r="ABM104" s="2" t="n">
        <f aca="false">[1]512排序!M10</f>
        <v>0</v>
      </c>
      <c r="ABN104" s="2" t="n">
        <f aca="false">[1]512排序!C127</f>
        <v>0</v>
      </c>
      <c r="ABO104" s="2" t="n">
        <f aca="false">[1]512排序!D127</f>
        <v>0</v>
      </c>
      <c r="ABP104" s="2" t="n">
        <f aca="false">[1]512排序!E127</f>
        <v>0</v>
      </c>
      <c r="ABQ104" s="2" t="n">
        <f aca="false">[1]512排序!F127</f>
        <v>0</v>
      </c>
      <c r="ABR104" s="2" t="n">
        <f aca="false">[1]512排序!G127</f>
        <v>0</v>
      </c>
      <c r="ABS104" s="2" t="n">
        <f aca="false">[1]512排序!H127</f>
        <v>0</v>
      </c>
      <c r="ABT104" s="2" t="n">
        <f aca="false">[1]512排序!I127</f>
        <v>0</v>
      </c>
      <c r="ABU104" s="2" t="n">
        <f aca="false">[1]512排序!J127</f>
        <v>0</v>
      </c>
      <c r="ABV104" s="2" t="n">
        <f aca="false">[1]512排序!K127</f>
        <v>0</v>
      </c>
      <c r="ABW104" s="2" t="n">
        <f aca="false">[1]512排序!L127</f>
        <v>0</v>
      </c>
      <c r="ABX104" s="2" t="n">
        <f aca="false">[1]512排序!M127</f>
        <v>0</v>
      </c>
      <c r="ABY104" s="2" t="n">
        <f aca="false">[1]512排序!C114</f>
        <v>0</v>
      </c>
      <c r="ABZ104" s="2" t="n">
        <f aca="false">[1]512排序!D114</f>
        <v>0</v>
      </c>
      <c r="ACA104" s="2" t="n">
        <f aca="false">[1]512排序!E114</f>
        <v>0</v>
      </c>
      <c r="ACB104" s="2" t="n">
        <f aca="false">[1]512排序!F114</f>
        <v>0</v>
      </c>
      <c r="ACC104" s="2" t="n">
        <f aca="false">[1]512排序!G114</f>
        <v>0</v>
      </c>
      <c r="ACD104" s="2" t="n">
        <f aca="false">[1]512排序!H114</f>
        <v>0</v>
      </c>
      <c r="ACE104" s="2" t="n">
        <f aca="false">[1]512排序!I114</f>
        <v>0</v>
      </c>
      <c r="ACF104" s="2" t="n">
        <f aca="false">[1]512排序!J114</f>
        <v>0</v>
      </c>
      <c r="ACG104" s="2" t="n">
        <f aca="false">[1]512排序!K114</f>
        <v>0</v>
      </c>
      <c r="ACH104" s="2" t="n">
        <f aca="false">[1]512排序!L114</f>
        <v>0</v>
      </c>
      <c r="ACI104" s="2" t="n">
        <f aca="false">[1]512排序!M114</f>
        <v>0</v>
      </c>
      <c r="ACJ104" s="2" t="n">
        <f aca="false">[1]512排序!C64</f>
        <v>0</v>
      </c>
      <c r="ACK104" s="2" t="n">
        <f aca="false">[1]512排序!D64</f>
        <v>0</v>
      </c>
      <c r="ACL104" s="2" t="n">
        <f aca="false">[1]512排序!E64</f>
        <v>0</v>
      </c>
      <c r="ACM104" s="2" t="n">
        <f aca="false">[1]512排序!F64</f>
        <v>0</v>
      </c>
      <c r="ACN104" s="2" t="n">
        <f aca="false">[1]512排序!G64</f>
        <v>0</v>
      </c>
      <c r="ACO104" s="2" t="n">
        <f aca="false">[1]512排序!H64</f>
        <v>0</v>
      </c>
      <c r="ACP104" s="2" t="n">
        <f aca="false">[1]512排序!I64</f>
        <v>0</v>
      </c>
      <c r="ACQ104" s="2" t="n">
        <f aca="false">[1]512排序!J64</f>
        <v>0</v>
      </c>
      <c r="ACR104" s="2" t="n">
        <f aca="false">[1]512排序!K64</f>
        <v>0</v>
      </c>
      <c r="ACS104" s="2" t="n">
        <f aca="false">[1]512排序!L64</f>
        <v>0</v>
      </c>
      <c r="ACT104" s="2" t="n">
        <f aca="false">[1]512排序!M64</f>
        <v>0</v>
      </c>
      <c r="ACU104" s="2" t="n">
        <f aca="false">[1]512排序!C109</f>
        <v>0</v>
      </c>
      <c r="ACV104" s="2" t="n">
        <f aca="false">[1]512排序!D109</f>
        <v>0</v>
      </c>
      <c r="ACW104" s="2" t="n">
        <f aca="false">[1]512排序!E109</f>
        <v>0</v>
      </c>
      <c r="ACX104" s="2" t="n">
        <f aca="false">[1]512排序!F109</f>
        <v>0</v>
      </c>
      <c r="ACY104" s="2" t="n">
        <f aca="false">[1]512排序!G109</f>
        <v>0</v>
      </c>
      <c r="ACZ104" s="2" t="n">
        <f aca="false">[1]512排序!H109</f>
        <v>0</v>
      </c>
      <c r="ADA104" s="2" t="n">
        <f aca="false">[1]512排序!I109</f>
        <v>0</v>
      </c>
      <c r="ADB104" s="2" t="n">
        <f aca="false">[1]512排序!J109</f>
        <v>0</v>
      </c>
      <c r="ADC104" s="2" t="n">
        <f aca="false">[1]512排序!K109</f>
        <v>0</v>
      </c>
      <c r="ADD104" s="2" t="n">
        <f aca="false">[1]512排序!L109</f>
        <v>0</v>
      </c>
      <c r="ADE104" s="2" t="n">
        <f aca="false">[1]512排序!M109</f>
        <v>0</v>
      </c>
      <c r="ADF104" s="2" t="n">
        <f aca="false">[1]512排序!C52</f>
        <v>0</v>
      </c>
      <c r="ADG104" s="2" t="n">
        <f aca="false">[1]512排序!D52</f>
        <v>0</v>
      </c>
      <c r="ADH104" s="2" t="n">
        <f aca="false">[1]512排序!E52</f>
        <v>0</v>
      </c>
      <c r="ADI104" s="2" t="n">
        <f aca="false">[1]512排序!F52</f>
        <v>0</v>
      </c>
      <c r="ADJ104" s="2" t="n">
        <f aca="false">[1]512排序!G52</f>
        <v>0</v>
      </c>
      <c r="ADK104" s="2" t="n">
        <f aca="false">[1]512排序!H52</f>
        <v>0</v>
      </c>
      <c r="ADL104" s="2" t="n">
        <f aca="false">[1]512排序!I52</f>
        <v>0</v>
      </c>
      <c r="ADM104" s="2" t="n">
        <f aca="false">[1]512排序!J52</f>
        <v>0</v>
      </c>
      <c r="ADN104" s="2" t="n">
        <f aca="false">[1]512排序!K52</f>
        <v>0</v>
      </c>
      <c r="ADO104" s="2" t="n">
        <f aca="false">[1]512排序!L52</f>
        <v>0</v>
      </c>
      <c r="ADP104" s="2" t="n">
        <f aca="false">[1]512排序!M52</f>
        <v>0</v>
      </c>
      <c r="ADQ104" s="2" t="n">
        <f aca="false">[1]512排序!C175</f>
        <v>0</v>
      </c>
      <c r="ADR104" s="2" t="n">
        <f aca="false">[1]512排序!D175</f>
        <v>0</v>
      </c>
      <c r="ADS104" s="2" t="n">
        <f aca="false">[1]512排序!E175</f>
        <v>0</v>
      </c>
      <c r="ADT104" s="2" t="n">
        <f aca="false">[1]512排序!F175</f>
        <v>0</v>
      </c>
      <c r="ADU104" s="2" t="n">
        <f aca="false">[1]512排序!G175</f>
        <v>0</v>
      </c>
      <c r="ADV104" s="2" t="n">
        <f aca="false">[1]512排序!H175</f>
        <v>0</v>
      </c>
      <c r="ADW104" s="2" t="n">
        <f aca="false">[1]512排序!I175</f>
        <v>0</v>
      </c>
      <c r="ADX104" s="2" t="n">
        <f aca="false">[1]512排序!J175</f>
        <v>0</v>
      </c>
      <c r="ADY104" s="2" t="n">
        <f aca="false">[1]512排序!K175</f>
        <v>0</v>
      </c>
      <c r="ADZ104" s="2" t="n">
        <f aca="false">[1]512排序!L175</f>
        <v>0</v>
      </c>
      <c r="AEA104" s="2" t="n">
        <f aca="false">[1]512排序!M175</f>
        <v>0</v>
      </c>
      <c r="AEB104" s="2" t="n">
        <f aca="false">[1]512排序!C90</f>
        <v>0</v>
      </c>
      <c r="AEC104" s="2" t="n">
        <f aca="false">[1]512排序!D90</f>
        <v>0</v>
      </c>
      <c r="AED104" s="2" t="n">
        <f aca="false">[1]512排序!E90</f>
        <v>0</v>
      </c>
      <c r="AEE104" s="2" t="n">
        <f aca="false">[1]512排序!F90</f>
        <v>0</v>
      </c>
      <c r="AEF104" s="2" t="n">
        <f aca="false">[1]512排序!G90</f>
        <v>0</v>
      </c>
      <c r="AEG104" s="2" t="n">
        <f aca="false">[1]512排序!H90</f>
        <v>0</v>
      </c>
      <c r="AEH104" s="2" t="n">
        <f aca="false">[1]512排序!I90</f>
        <v>0</v>
      </c>
      <c r="AEI104" s="2" t="n">
        <f aca="false">[1]512排序!J90</f>
        <v>0</v>
      </c>
      <c r="AEJ104" s="2" t="n">
        <f aca="false">[1]512排序!K90</f>
        <v>0</v>
      </c>
      <c r="AEK104" s="2" t="n">
        <f aca="false">[1]512排序!L90</f>
        <v>0</v>
      </c>
      <c r="AEL104" s="2" t="n">
        <f aca="false">[1]512排序!M90</f>
        <v>0</v>
      </c>
      <c r="AEM104" s="2" t="n">
        <f aca="false">[1]512排序!C176</f>
        <v>0</v>
      </c>
      <c r="AEN104" s="2" t="n">
        <f aca="false">[1]512排序!D176</f>
        <v>0</v>
      </c>
      <c r="AEO104" s="2" t="n">
        <f aca="false">[1]512排序!E176</f>
        <v>0</v>
      </c>
      <c r="AEP104" s="2" t="n">
        <f aca="false">[1]512排序!F176</f>
        <v>0</v>
      </c>
      <c r="AEQ104" s="2" t="n">
        <f aca="false">[1]512排序!G176</f>
        <v>0</v>
      </c>
      <c r="AER104" s="2" t="n">
        <f aca="false">[1]512排序!H176</f>
        <v>0</v>
      </c>
      <c r="AES104" s="2" t="n">
        <f aca="false">[1]512排序!I176</f>
        <v>0</v>
      </c>
      <c r="AET104" s="2" t="n">
        <f aca="false">[1]512排序!J176</f>
        <v>0</v>
      </c>
      <c r="AEU104" s="2" t="n">
        <f aca="false">[1]512排序!K176</f>
        <v>0</v>
      </c>
      <c r="AEV104" s="2" t="n">
        <f aca="false">[1]512排序!L176</f>
        <v>0</v>
      </c>
      <c r="AEW104" s="2" t="n">
        <f aca="false">[1]512排序!M176</f>
        <v>0</v>
      </c>
      <c r="AEX104" s="2" t="n">
        <f aca="false">[1]512排序!C48</f>
        <v>0</v>
      </c>
      <c r="AEY104" s="2" t="n">
        <f aca="false">[1]512排序!D48</f>
        <v>0</v>
      </c>
      <c r="AEZ104" s="2" t="n">
        <f aca="false">[1]512排序!E48</f>
        <v>0</v>
      </c>
      <c r="AFA104" s="2" t="n">
        <f aca="false">[1]512排序!F48</f>
        <v>0</v>
      </c>
      <c r="AFB104" s="2" t="n">
        <f aca="false">[1]512排序!G48</f>
        <v>0</v>
      </c>
      <c r="AFC104" s="2" t="n">
        <f aca="false">[1]512排序!H48</f>
        <v>0</v>
      </c>
      <c r="AFD104" s="2" t="n">
        <f aca="false">[1]512排序!I48</f>
        <v>0</v>
      </c>
      <c r="AFE104" s="2" t="n">
        <f aca="false">[1]512排序!J48</f>
        <v>0</v>
      </c>
      <c r="AFF104" s="2" t="n">
        <f aca="false">[1]512排序!K48</f>
        <v>0</v>
      </c>
      <c r="AFG104" s="2" t="n">
        <f aca="false">[1]512排序!L48</f>
        <v>0</v>
      </c>
      <c r="AFH104" s="2" t="n">
        <f aca="false">[1]512排序!M48</f>
        <v>0</v>
      </c>
      <c r="AFI104" s="2" t="n">
        <f aca="false">[1]512排序!C26</f>
        <v>0</v>
      </c>
      <c r="AFJ104" s="2" t="n">
        <f aca="false">[1]512排序!D26</f>
        <v>0</v>
      </c>
      <c r="AFK104" s="2" t="n">
        <f aca="false">[1]512排序!E26</f>
        <v>0</v>
      </c>
      <c r="AFL104" s="2" t="n">
        <f aca="false">[1]512排序!F26</f>
        <v>0</v>
      </c>
      <c r="AFM104" s="2" t="n">
        <f aca="false">[1]512排序!G26</f>
        <v>0</v>
      </c>
      <c r="AFN104" s="2" t="n">
        <f aca="false">[1]512排序!H26</f>
        <v>0</v>
      </c>
      <c r="AFO104" s="2" t="n">
        <f aca="false">[1]512排序!I26</f>
        <v>0</v>
      </c>
      <c r="AFP104" s="2" t="n">
        <f aca="false">[1]512排序!J26</f>
        <v>0</v>
      </c>
      <c r="AFQ104" s="2" t="n">
        <f aca="false">[1]512排序!K26</f>
        <v>0</v>
      </c>
      <c r="AFR104" s="2" t="n">
        <f aca="false">[1]512排序!L26</f>
        <v>0</v>
      </c>
      <c r="AFS104" s="2" t="n">
        <f aca="false">[1]512排序!M26</f>
        <v>0</v>
      </c>
      <c r="AFT104" s="2" t="n">
        <f aca="false">[1]512排序!C130</f>
        <v>0</v>
      </c>
      <c r="AFU104" s="2" t="n">
        <f aca="false">[1]512排序!D130</f>
        <v>0</v>
      </c>
      <c r="AFV104" s="2" t="n">
        <f aca="false">[1]512排序!E130</f>
        <v>0</v>
      </c>
      <c r="AFW104" s="2" t="n">
        <f aca="false">[1]512排序!F130</f>
        <v>0</v>
      </c>
      <c r="AFX104" s="2" t="n">
        <f aca="false">[1]512排序!G130</f>
        <v>0</v>
      </c>
      <c r="AFY104" s="2" t="n">
        <f aca="false">[1]512排序!H130</f>
        <v>0</v>
      </c>
      <c r="AFZ104" s="2" t="n">
        <f aca="false">[1]512排序!I130</f>
        <v>0</v>
      </c>
      <c r="AGA104" s="2" t="n">
        <f aca="false">[1]512排序!J130</f>
        <v>0</v>
      </c>
      <c r="AGB104" s="2" t="n">
        <f aca="false">[1]512排序!K130</f>
        <v>0</v>
      </c>
      <c r="AGC104" s="2" t="n">
        <f aca="false">[1]512排序!L130</f>
        <v>0</v>
      </c>
      <c r="AGD104" s="2" t="n">
        <f aca="false">[1]512排序!M130</f>
        <v>0</v>
      </c>
      <c r="AGE104" s="2" t="n">
        <f aca="false">[1]512排序!C170</f>
        <v>0</v>
      </c>
      <c r="AGF104" s="2" t="n">
        <f aca="false">[1]512排序!D170</f>
        <v>0</v>
      </c>
      <c r="AGG104" s="2" t="n">
        <f aca="false">[1]512排序!E170</f>
        <v>0</v>
      </c>
      <c r="AGH104" s="2" t="n">
        <f aca="false">[1]512排序!F170</f>
        <v>0</v>
      </c>
      <c r="AGI104" s="2" t="n">
        <f aca="false">[1]512排序!G170</f>
        <v>0</v>
      </c>
      <c r="AGJ104" s="2" t="n">
        <f aca="false">[1]512排序!H170</f>
        <v>0</v>
      </c>
      <c r="AGK104" s="2" t="n">
        <f aca="false">[1]512排序!I170</f>
        <v>0</v>
      </c>
      <c r="AGL104" s="2" t="n">
        <f aca="false">[1]512排序!J170</f>
        <v>0</v>
      </c>
      <c r="AGM104" s="2" t="n">
        <f aca="false">[1]512排序!K170</f>
        <v>0</v>
      </c>
      <c r="AGN104" s="2" t="n">
        <f aca="false">[1]512排序!L170</f>
        <v>0</v>
      </c>
      <c r="AGO104" s="2" t="n">
        <f aca="false">[1]512排序!M170</f>
        <v>0</v>
      </c>
      <c r="AGP104" s="2" t="n">
        <f aca="false">[1]512排序!C158</f>
        <v>0</v>
      </c>
      <c r="AGQ104" s="2" t="n">
        <f aca="false">[1]512排序!D158</f>
        <v>0</v>
      </c>
      <c r="AGR104" s="2" t="n">
        <f aca="false">[1]512排序!E158</f>
        <v>0</v>
      </c>
      <c r="AGS104" s="2" t="n">
        <f aca="false">[1]512排序!F158</f>
        <v>0</v>
      </c>
      <c r="AGT104" s="2" t="n">
        <f aca="false">[1]512排序!G158</f>
        <v>0</v>
      </c>
      <c r="AGU104" s="2" t="n">
        <f aca="false">[1]512排序!H158</f>
        <v>0</v>
      </c>
      <c r="AGV104" s="2" t="n">
        <f aca="false">[1]512排序!I158</f>
        <v>0</v>
      </c>
      <c r="AGW104" s="2" t="n">
        <f aca="false">[1]512排序!J158</f>
        <v>0</v>
      </c>
      <c r="AGX104" s="2" t="n">
        <f aca="false">[1]512排序!K158</f>
        <v>0</v>
      </c>
      <c r="AGY104" s="2" t="n">
        <f aca="false">[1]512排序!L158</f>
        <v>0</v>
      </c>
      <c r="AGZ104" s="2" t="n">
        <f aca="false">[1]512排序!M158</f>
        <v>0</v>
      </c>
      <c r="AHA104" s="2" t="n">
        <f aca="false">[1]512排序!C31</f>
        <v>0</v>
      </c>
      <c r="AHB104" s="2" t="n">
        <f aca="false">[1]512排序!D31</f>
        <v>0</v>
      </c>
      <c r="AHC104" s="2" t="n">
        <f aca="false">[1]512排序!E31</f>
        <v>0</v>
      </c>
      <c r="AHD104" s="2" t="n">
        <f aca="false">[1]512排序!F31</f>
        <v>0</v>
      </c>
      <c r="AHE104" s="2" t="n">
        <f aca="false">[1]512排序!G31</f>
        <v>0</v>
      </c>
      <c r="AHF104" s="2" t="n">
        <f aca="false">[1]512排序!H31</f>
        <v>0</v>
      </c>
      <c r="AHG104" s="2" t="n">
        <f aca="false">[1]512排序!I31</f>
        <v>0</v>
      </c>
      <c r="AHH104" s="2" t="n">
        <f aca="false">[1]512排序!J31</f>
        <v>0</v>
      </c>
      <c r="AHI104" s="2" t="n">
        <f aca="false">[1]512排序!K31</f>
        <v>0</v>
      </c>
      <c r="AHJ104" s="2" t="n">
        <f aca="false">[1]512排序!L31</f>
        <v>0</v>
      </c>
      <c r="AHK104" s="2" t="n">
        <f aca="false">[1]512排序!M31</f>
        <v>0</v>
      </c>
      <c r="AHL104" s="2" t="n">
        <f aca="false">[1]512排序!C144</f>
        <v>0</v>
      </c>
      <c r="AHM104" s="2" t="n">
        <f aca="false">[1]512排序!D144</f>
        <v>0</v>
      </c>
      <c r="AHN104" s="2" t="n">
        <f aca="false">[1]512排序!E144</f>
        <v>0</v>
      </c>
      <c r="AHO104" s="2" t="n">
        <f aca="false">[1]512排序!F144</f>
        <v>0</v>
      </c>
      <c r="AHP104" s="2" t="n">
        <f aca="false">[1]512排序!G144</f>
        <v>0</v>
      </c>
      <c r="AHQ104" s="2" t="n">
        <f aca="false">[1]512排序!H144</f>
        <v>0</v>
      </c>
      <c r="AHR104" s="2" t="n">
        <f aca="false">[1]512排序!I144</f>
        <v>0</v>
      </c>
      <c r="AHS104" s="2" t="n">
        <f aca="false">[1]512排序!J144</f>
        <v>0</v>
      </c>
      <c r="AHT104" s="2" t="n">
        <f aca="false">[1]512排序!K144</f>
        <v>0</v>
      </c>
      <c r="AHU104" s="2" t="n">
        <f aca="false">[1]512排序!L144</f>
        <v>0</v>
      </c>
      <c r="AHV104" s="2" t="n">
        <f aca="false">[1]512排序!M144</f>
        <v>0</v>
      </c>
      <c r="AHW104" s="2" t="n">
        <f aca="false">[1]512排序!C3</f>
        <v>0</v>
      </c>
      <c r="AHX104" s="2" t="n">
        <f aca="false">[1]512排序!D3</f>
        <v>0</v>
      </c>
      <c r="AHY104" s="2" t="n">
        <f aca="false">[1]512排序!E3</f>
        <v>0</v>
      </c>
      <c r="AHZ104" s="2" t="n">
        <f aca="false">[1]512排序!F3</f>
        <v>0</v>
      </c>
      <c r="AIA104" s="2" t="n">
        <f aca="false">[1]512排序!G3</f>
        <v>0</v>
      </c>
      <c r="AIB104" s="2" t="n">
        <f aca="false">[1]512排序!H3</f>
        <v>0</v>
      </c>
      <c r="AIC104" s="2" t="n">
        <f aca="false">[1]512排序!I3</f>
        <v>0</v>
      </c>
      <c r="AID104" s="2" t="n">
        <f aca="false">[1]512排序!J3</f>
        <v>0</v>
      </c>
      <c r="AIE104" s="2" t="n">
        <f aca="false">[1]512排序!K3</f>
        <v>0</v>
      </c>
      <c r="AIF104" s="2" t="n">
        <f aca="false">[1]512排序!L3</f>
        <v>0</v>
      </c>
      <c r="AIG104" s="2" t="n">
        <f aca="false">[1]512排序!M3</f>
        <v>0</v>
      </c>
      <c r="AIH104" s="2" t="n">
        <f aca="false">[1]512排序!C37</f>
        <v>0</v>
      </c>
      <c r="AII104" s="2" t="n">
        <f aca="false">[1]512排序!D37</f>
        <v>0</v>
      </c>
      <c r="AIJ104" s="2" t="n">
        <f aca="false">[1]512排序!E37</f>
        <v>0</v>
      </c>
      <c r="AIK104" s="2" t="n">
        <f aca="false">[1]512排序!F37</f>
        <v>0</v>
      </c>
      <c r="AIL104" s="2" t="n">
        <f aca="false">[1]512排序!G37</f>
        <v>0</v>
      </c>
      <c r="AIM104" s="2" t="n">
        <f aca="false">[1]512排序!H37</f>
        <v>0</v>
      </c>
      <c r="AIN104" s="2" t="n">
        <f aca="false">[1]512排序!I37</f>
        <v>0</v>
      </c>
      <c r="AIO104" s="2" t="n">
        <f aca="false">[1]512排序!J37</f>
        <v>0</v>
      </c>
      <c r="AIP104" s="2" t="n">
        <f aca="false">[1]512排序!K37</f>
        <v>0</v>
      </c>
      <c r="AIQ104" s="2" t="n">
        <f aca="false">[1]512排序!L37</f>
        <v>0</v>
      </c>
      <c r="AIR104" s="2" t="n">
        <f aca="false">[1]512排序!M37</f>
        <v>0</v>
      </c>
      <c r="AIS104" s="2" t="n">
        <f aca="false">[1]512排序!C28</f>
        <v>0</v>
      </c>
      <c r="AIT104" s="2" t="n">
        <f aca="false">[1]512排序!D28</f>
        <v>0</v>
      </c>
      <c r="AIU104" s="2" t="n">
        <f aca="false">[1]512排序!E28</f>
        <v>0</v>
      </c>
      <c r="AIV104" s="2" t="n">
        <f aca="false">[1]512排序!F28</f>
        <v>0</v>
      </c>
      <c r="AIW104" s="2" t="n">
        <f aca="false">[1]512排序!G28</f>
        <v>0</v>
      </c>
      <c r="AIX104" s="2" t="n">
        <f aca="false">[1]512排序!H28</f>
        <v>0</v>
      </c>
      <c r="AIY104" s="2" t="n">
        <f aca="false">[1]512排序!I28</f>
        <v>0</v>
      </c>
      <c r="AIZ104" s="2" t="n">
        <f aca="false">[1]512排序!J28</f>
        <v>0</v>
      </c>
      <c r="AJA104" s="2" t="n">
        <f aca="false">[1]512排序!K28</f>
        <v>0</v>
      </c>
      <c r="AJB104" s="2" t="n">
        <f aca="false">[1]512排序!L28</f>
        <v>0</v>
      </c>
      <c r="AJC104" s="2" t="n">
        <f aca="false">[1]512排序!M28</f>
        <v>0</v>
      </c>
      <c r="AJD104" s="2" t="n">
        <f aca="false">[1]512排序!C155</f>
        <v>0</v>
      </c>
      <c r="AJE104" s="2" t="n">
        <f aca="false">[1]512排序!D155</f>
        <v>0</v>
      </c>
      <c r="AJF104" s="2" t="n">
        <f aca="false">[1]512排序!E155</f>
        <v>0</v>
      </c>
      <c r="AJG104" s="2" t="n">
        <f aca="false">[1]512排序!F155</f>
        <v>0</v>
      </c>
      <c r="AJH104" s="2" t="n">
        <f aca="false">[1]512排序!G155</f>
        <v>0</v>
      </c>
      <c r="AJI104" s="2" t="n">
        <f aca="false">[1]512排序!H155</f>
        <v>0</v>
      </c>
      <c r="AJJ104" s="2" t="n">
        <f aca="false">[1]512排序!I155</f>
        <v>0</v>
      </c>
      <c r="AJK104" s="2" t="n">
        <f aca="false">[1]512排序!J155</f>
        <v>0</v>
      </c>
      <c r="AJL104" s="2" t="n">
        <f aca="false">[1]512排序!K155</f>
        <v>0</v>
      </c>
      <c r="AJM104" s="2" t="n">
        <f aca="false">[1]512排序!L155</f>
        <v>0</v>
      </c>
      <c r="AJN104" s="2" t="n">
        <f aca="false">[1]512排序!M155</f>
        <v>0</v>
      </c>
      <c r="AJO104" s="2" t="n">
        <f aca="false">[1]512排序!C12</f>
        <v>0</v>
      </c>
      <c r="AJP104" s="2" t="n">
        <f aca="false">[1]512排序!D12</f>
        <v>0</v>
      </c>
      <c r="AJQ104" s="2" t="n">
        <f aca="false">[1]512排序!E12</f>
        <v>0</v>
      </c>
      <c r="AJR104" s="2" t="n">
        <f aca="false">[1]512排序!F12</f>
        <v>0</v>
      </c>
      <c r="AJS104" s="2" t="n">
        <f aca="false">[1]512排序!G12</f>
        <v>0</v>
      </c>
      <c r="AJT104" s="2" t="n">
        <f aca="false">[1]512排序!H12</f>
        <v>0</v>
      </c>
      <c r="AJU104" s="2" t="n">
        <f aca="false">[1]512排序!I12</f>
        <v>0</v>
      </c>
      <c r="AJV104" s="2" t="n">
        <f aca="false">[1]512排序!J12</f>
        <v>0</v>
      </c>
      <c r="AJW104" s="2" t="n">
        <f aca="false">[1]512排序!K12</f>
        <v>0</v>
      </c>
      <c r="AJX104" s="2" t="n">
        <f aca="false">[1]512排序!L12</f>
        <v>0</v>
      </c>
      <c r="AJY104" s="2" t="n">
        <f aca="false">[1]512排序!M12</f>
        <v>0</v>
      </c>
      <c r="AJZ104" s="2" t="n">
        <f aca="false">[1]512排序!C96</f>
        <v>0</v>
      </c>
      <c r="AKA104" s="2" t="n">
        <f aca="false">[1]512排序!D96</f>
        <v>0</v>
      </c>
      <c r="AKB104" s="2" t="n">
        <f aca="false">[1]512排序!E96</f>
        <v>0</v>
      </c>
      <c r="AKC104" s="2" t="n">
        <f aca="false">[1]512排序!F96</f>
        <v>0</v>
      </c>
      <c r="AKD104" s="2" t="n">
        <f aca="false">[1]512排序!G96</f>
        <v>0</v>
      </c>
      <c r="AKE104" s="2" t="n">
        <f aca="false">[1]512排序!H96</f>
        <v>0</v>
      </c>
      <c r="AKF104" s="2" t="n">
        <f aca="false">[1]512排序!I96</f>
        <v>0</v>
      </c>
      <c r="AKG104" s="2" t="n">
        <f aca="false">[1]512排序!J96</f>
        <v>0</v>
      </c>
      <c r="AKH104" s="2" t="n">
        <f aca="false">[1]512排序!K96</f>
        <v>0</v>
      </c>
      <c r="AKI104" s="2" t="n">
        <f aca="false">[1]512排序!L96</f>
        <v>0</v>
      </c>
      <c r="AKJ104" s="2" t="n">
        <f aca="false">[1]512排序!M96</f>
        <v>0</v>
      </c>
      <c r="AKK104" s="2" t="n">
        <f aca="false">[1]512排序!C59</f>
        <v>0</v>
      </c>
      <c r="AKL104" s="2" t="n">
        <f aca="false">[1]512排序!D59</f>
        <v>0</v>
      </c>
      <c r="AKM104" s="2" t="n">
        <f aca="false">[1]512排序!E59</f>
        <v>0</v>
      </c>
      <c r="AKN104" s="2" t="n">
        <f aca="false">[1]512排序!F59</f>
        <v>0</v>
      </c>
      <c r="AKO104" s="2" t="n">
        <f aca="false">[1]512排序!G59</f>
        <v>0</v>
      </c>
      <c r="AKP104" s="2" t="n">
        <f aca="false">[1]512排序!H59</f>
        <v>0</v>
      </c>
      <c r="AKQ104" s="2" t="n">
        <f aca="false">[1]512排序!I59</f>
        <v>0</v>
      </c>
      <c r="AKR104" s="2" t="n">
        <f aca="false">[1]512排序!J59</f>
        <v>0</v>
      </c>
      <c r="AKS104" s="2" t="n">
        <f aca="false">[1]512排序!K59</f>
        <v>0</v>
      </c>
      <c r="AKT104" s="2" t="n">
        <f aca="false">[1]512排序!L59</f>
        <v>0</v>
      </c>
      <c r="AKU104" s="2" t="n">
        <f aca="false">[1]512排序!M59</f>
        <v>0</v>
      </c>
      <c r="AKV104" s="2" t="n">
        <f aca="false">[1]512排序!C115</f>
        <v>0</v>
      </c>
      <c r="AKW104" s="2" t="n">
        <f aca="false">[1]512排序!D115</f>
        <v>0</v>
      </c>
      <c r="AKX104" s="2" t="n">
        <f aca="false">[1]512排序!E115</f>
        <v>0</v>
      </c>
      <c r="AKY104" s="2" t="n">
        <f aca="false">[1]512排序!F115</f>
        <v>0</v>
      </c>
      <c r="AKZ104" s="2" t="n">
        <f aca="false">[1]512排序!G115</f>
        <v>0</v>
      </c>
      <c r="ALA104" s="2" t="n">
        <f aca="false">[1]512排序!H115</f>
        <v>0</v>
      </c>
      <c r="ALB104" s="2" t="n">
        <f aca="false">[1]512排序!I115</f>
        <v>0</v>
      </c>
      <c r="ALC104" s="2" t="n">
        <f aca="false">[1]512排序!J115</f>
        <v>0</v>
      </c>
      <c r="ALD104" s="2" t="n">
        <f aca="false">[1]512排序!K115</f>
        <v>0</v>
      </c>
      <c r="ALE104" s="2" t="n">
        <f aca="false">[1]512排序!L115</f>
        <v>0</v>
      </c>
      <c r="ALF104" s="2" t="n">
        <f aca="false">[1]512排序!M115</f>
        <v>0</v>
      </c>
      <c r="ALG104" s="2" t="n">
        <f aca="false">[1]512排序!C126</f>
        <v>0</v>
      </c>
      <c r="ALH104" s="2" t="n">
        <f aca="false">[1]512排序!D126</f>
        <v>0</v>
      </c>
      <c r="ALI104" s="2" t="n">
        <f aca="false">[1]512排序!E126</f>
        <v>0</v>
      </c>
      <c r="ALJ104" s="2" t="n">
        <f aca="false">[1]512排序!F126</f>
        <v>0</v>
      </c>
      <c r="ALK104" s="2" t="n">
        <f aca="false">[1]512排序!G126</f>
        <v>0</v>
      </c>
      <c r="ALL104" s="2" t="n">
        <f aca="false">[1]512排序!H126</f>
        <v>0</v>
      </c>
      <c r="ALM104" s="2" t="n">
        <f aca="false">[1]512排序!I126</f>
        <v>0</v>
      </c>
      <c r="ALN104" s="2" t="n">
        <f aca="false">[1]512排序!J126</f>
        <v>0</v>
      </c>
      <c r="ALO104" s="2" t="n">
        <f aca="false">[1]512排序!K126</f>
        <v>0</v>
      </c>
      <c r="ALP104" s="2" t="n">
        <f aca="false">[1]512排序!L126</f>
        <v>0</v>
      </c>
      <c r="ALQ104" s="2" t="n">
        <f aca="false">[1]512排序!M126</f>
        <v>0</v>
      </c>
      <c r="ALR104" s="2" t="n">
        <f aca="false">[1]512排序!C70</f>
        <v>0</v>
      </c>
      <c r="ALS104" s="2" t="n">
        <f aca="false">[1]512排序!D70</f>
        <v>0</v>
      </c>
      <c r="ALT104" s="2" t="n">
        <f aca="false">[1]512排序!E70</f>
        <v>0</v>
      </c>
      <c r="ALU104" s="2" t="n">
        <f aca="false">[1]512排序!F70</f>
        <v>0</v>
      </c>
      <c r="ALV104" s="2" t="n">
        <f aca="false">[1]512排序!G70</f>
        <v>0</v>
      </c>
      <c r="ALW104" s="2" t="n">
        <f aca="false">[1]512排序!H70</f>
        <v>0</v>
      </c>
      <c r="ALX104" s="2" t="n">
        <f aca="false">[1]512排序!I70</f>
        <v>0</v>
      </c>
      <c r="ALY104" s="2" t="n">
        <f aca="false">[1]512排序!J70</f>
        <v>0</v>
      </c>
      <c r="ALZ104" s="2" t="n">
        <f aca="false">[1]512排序!K70</f>
        <v>0</v>
      </c>
      <c r="AMA104" s="2" t="n">
        <f aca="false">[1]512排序!L70</f>
        <v>0</v>
      </c>
      <c r="AMB104" s="2" t="n">
        <f aca="false">[1]512排序!M70</f>
        <v>0</v>
      </c>
      <c r="AMC104" s="2" t="n">
        <f aca="false">[1]512排序!C149</f>
        <v>0</v>
      </c>
      <c r="AMD104" s="2" t="n">
        <f aca="false">[1]512排序!D149</f>
        <v>0</v>
      </c>
      <c r="AME104" s="2" t="n">
        <f aca="false">[1]512排序!E149</f>
        <v>0</v>
      </c>
      <c r="AMF104" s="2" t="n">
        <f aca="false">[1]512排序!F149</f>
        <v>0</v>
      </c>
      <c r="AMG104" s="2" t="n">
        <f aca="false">[1]512排序!G149</f>
        <v>0</v>
      </c>
      <c r="AMH104" s="2" t="n">
        <f aca="false">[1]512排序!H149</f>
        <v>0</v>
      </c>
      <c r="AMI104" s="2" t="n">
        <f aca="false">[1]512排序!I149</f>
        <v>0</v>
      </c>
      <c r="AMJ104" s="2" t="n">
        <f aca="false">[1]512排序!J149</f>
        <v>0</v>
      </c>
    </row>
    <row r="105" customFormat="false" ht="15.25" hidden="false" customHeight="false" outlineLevel="0" collapsed="false">
      <c r="A105" s="82" t="n">
        <v>43964</v>
      </c>
      <c r="B105" s="2" t="n">
        <f aca="false">[1]513排序!C1</f>
        <v>0</v>
      </c>
      <c r="C105" s="6" t="n">
        <f aca="false">(B105-B104)</f>
        <v>0</v>
      </c>
      <c r="E105" s="6" t="n">
        <f aca="false">(D105-D104)</f>
        <v>0</v>
      </c>
      <c r="J105" s="2" t="n">
        <f aca="false">[1]513排序!C1-[1]513排序!C44</f>
        <v>0</v>
      </c>
      <c r="K105" s="71" t="n">
        <f aca="false">J105-J104</f>
        <v>0</v>
      </c>
      <c r="L105" s="2" t="n">
        <f aca="false">[1]513排序!E1-[1]513排序!E44</f>
        <v>0</v>
      </c>
      <c r="M105" s="71" t="n">
        <f aca="false">L105-L104</f>
        <v>0</v>
      </c>
      <c r="N105" s="123" t="n">
        <f aca="false">[1]513排序!C161</f>
        <v>0</v>
      </c>
      <c r="O105" s="123" t="n">
        <f aca="false">[1]513排序!D161</f>
        <v>0</v>
      </c>
      <c r="P105" s="123" t="n">
        <f aca="false">[1]513排序!E161</f>
        <v>0</v>
      </c>
      <c r="Q105" s="123" t="n">
        <f aca="false">[1]513排序!F161</f>
        <v>0</v>
      </c>
      <c r="R105" s="123" t="n">
        <f aca="false">[1]513排序!G161</f>
        <v>0</v>
      </c>
      <c r="S105" s="123" t="n">
        <f aca="false">[1]513排序!H161</f>
        <v>0</v>
      </c>
      <c r="T105" s="123" t="n">
        <f aca="false">[1]513排序!I161</f>
        <v>0</v>
      </c>
      <c r="U105" s="123" t="n">
        <f aca="false">[1]513排序!J161</f>
        <v>0</v>
      </c>
      <c r="V105" s="123" t="n">
        <f aca="false">[1]513排序!K161</f>
        <v>0</v>
      </c>
      <c r="W105" s="123" t="n">
        <f aca="false">[1]513排序!L161</f>
        <v>0</v>
      </c>
      <c r="X105" s="123" t="n">
        <f aca="false">[1]513排序!M161</f>
        <v>0</v>
      </c>
      <c r="Y105" s="12" t="n">
        <f aca="false">[1]513排序!C99</f>
        <v>0</v>
      </c>
      <c r="Z105" s="12" t="n">
        <f aca="false">[1]513排序!D99</f>
        <v>0</v>
      </c>
      <c r="AA105" s="12" t="n">
        <f aca="false">[1]513排序!E99</f>
        <v>0</v>
      </c>
      <c r="AB105" s="12" t="n">
        <f aca="false">[1]513排序!F99</f>
        <v>0</v>
      </c>
      <c r="AC105" s="12" t="n">
        <f aca="false">[1]513排序!G99</f>
        <v>0</v>
      </c>
      <c r="AD105" s="12" t="n">
        <f aca="false">[1]513排序!H99</f>
        <v>0</v>
      </c>
      <c r="AE105" s="12" t="n">
        <f aca="false">[1]513排序!I99</f>
        <v>0</v>
      </c>
      <c r="AF105" s="12" t="n">
        <f aca="false">[1]513排序!J99</f>
        <v>0</v>
      </c>
      <c r="AG105" s="12" t="n">
        <f aca="false">[1]513排序!K99</f>
        <v>0</v>
      </c>
      <c r="AH105" s="12" t="n">
        <f aca="false">[1]513排序!L99</f>
        <v>0</v>
      </c>
      <c r="AI105" s="12" t="n">
        <f aca="false">[1]513排序!M99</f>
        <v>0</v>
      </c>
      <c r="AJ105" s="12" t="n">
        <f aca="false">[1]513排序!C94</f>
        <v>0</v>
      </c>
      <c r="AK105" s="12" t="n">
        <f aca="false">[1]513排序!D94</f>
        <v>0</v>
      </c>
      <c r="AL105" s="12" t="n">
        <f aca="false">[1]513排序!E94</f>
        <v>0</v>
      </c>
      <c r="AM105" s="12" t="n">
        <f aca="false">[1]513排序!F94</f>
        <v>0</v>
      </c>
      <c r="AN105" s="12" t="n">
        <f aca="false">[1]513排序!G94</f>
        <v>0</v>
      </c>
      <c r="AO105" s="12" t="n">
        <f aca="false">[1]513排序!H94</f>
        <v>0</v>
      </c>
      <c r="AP105" s="12" t="n">
        <f aca="false">[1]513排序!I94</f>
        <v>0</v>
      </c>
      <c r="AQ105" s="12" t="n">
        <f aca="false">[1]513排序!J94</f>
        <v>0</v>
      </c>
      <c r="AR105" s="12" t="n">
        <f aca="false">[1]513排序!K94</f>
        <v>0</v>
      </c>
      <c r="AS105" s="12" t="n">
        <f aca="false">[1]513排序!L94</f>
        <v>0</v>
      </c>
      <c r="AT105" s="12" t="n">
        <f aca="false">[1]513排序!M94</f>
        <v>0</v>
      </c>
      <c r="AU105" s="122" t="n">
        <f aca="false">[1]513排序!C71</f>
        <v>0</v>
      </c>
      <c r="AV105" s="122" t="n">
        <f aca="false">[1]513排序!D71</f>
        <v>0</v>
      </c>
      <c r="AW105" s="122" t="n">
        <f aca="false">[1]513排序!E71</f>
        <v>0</v>
      </c>
      <c r="AX105" s="122" t="n">
        <f aca="false">[1]513排序!F71</f>
        <v>0</v>
      </c>
      <c r="AY105" s="122" t="n">
        <f aca="false">[1]513排序!G71</f>
        <v>0</v>
      </c>
      <c r="AZ105" s="122" t="n">
        <f aca="false">[1]513排序!H71</f>
        <v>0</v>
      </c>
      <c r="BA105" s="122" t="n">
        <f aca="false">[1]513排序!I71</f>
        <v>0</v>
      </c>
      <c r="BB105" s="122" t="n">
        <f aca="false">[1]513排序!J71</f>
        <v>0</v>
      </c>
      <c r="BC105" s="122" t="n">
        <f aca="false">[1]513排序!K71</f>
        <v>0</v>
      </c>
      <c r="BD105" s="122" t="n">
        <f aca="false">[1]513排序!L71</f>
        <v>0</v>
      </c>
      <c r="BE105" s="122" t="n">
        <f aca="false">[1]513排序!M71</f>
        <v>0</v>
      </c>
      <c r="BF105" s="12" t="n">
        <f aca="false">[1]513排序!C77</f>
        <v>0</v>
      </c>
      <c r="BG105" s="12" t="n">
        <f aca="false">[1]513排序!D77</f>
        <v>0</v>
      </c>
      <c r="BH105" s="12" t="n">
        <f aca="false">[1]513排序!E77</f>
        <v>0</v>
      </c>
      <c r="BI105" s="12" t="n">
        <f aca="false">[1]513排序!F77</f>
        <v>0</v>
      </c>
      <c r="BJ105" s="12" t="n">
        <f aca="false">[1]513排序!G77</f>
        <v>0</v>
      </c>
      <c r="BK105" s="12" t="n">
        <f aca="false">[1]513排序!H77</f>
        <v>0</v>
      </c>
      <c r="BL105" s="12" t="n">
        <f aca="false">[1]513排序!I77</f>
        <v>0</v>
      </c>
      <c r="BM105" s="12" t="n">
        <f aca="false">[1]513排序!J77</f>
        <v>0</v>
      </c>
      <c r="BN105" s="12" t="n">
        <f aca="false">[1]513排序!K77</f>
        <v>0</v>
      </c>
      <c r="BO105" s="12" t="n">
        <f aca="false">[1]513排序!L77</f>
        <v>0</v>
      </c>
      <c r="BP105" s="12" t="n">
        <f aca="false">[1]513排序!M77</f>
        <v>0</v>
      </c>
      <c r="BQ105" s="12" t="n">
        <f aca="false">[1]513排序!C180</f>
        <v>0</v>
      </c>
      <c r="BR105" s="12" t="n">
        <f aca="false">[1]513排序!D180</f>
        <v>0</v>
      </c>
      <c r="BS105" s="12" t="n">
        <f aca="false">[1]513排序!E180</f>
        <v>0</v>
      </c>
      <c r="BT105" s="12" t="n">
        <f aca="false">[1]513排序!F180</f>
        <v>0</v>
      </c>
      <c r="BU105" s="12" t="n">
        <f aca="false">[1]513排序!G180</f>
        <v>0</v>
      </c>
      <c r="BV105" s="12" t="n">
        <f aca="false">[1]513排序!H180</f>
        <v>0</v>
      </c>
      <c r="BW105" s="12" t="n">
        <f aca="false">[1]513排序!I180</f>
        <v>0</v>
      </c>
      <c r="BX105" s="12" t="n">
        <f aca="false">[1]513排序!J180</f>
        <v>0</v>
      </c>
      <c r="BY105" s="12" t="n">
        <f aca="false">[1]513排序!K180</f>
        <v>0</v>
      </c>
      <c r="BZ105" s="12" t="n">
        <f aca="false">[1]513排序!L180</f>
        <v>0</v>
      </c>
      <c r="CA105" s="12" t="n">
        <f aca="false">[1]513排序!M180</f>
        <v>0</v>
      </c>
      <c r="CB105" s="12" t="n">
        <f aca="false">[1]513排序!C102</f>
        <v>0</v>
      </c>
      <c r="CC105" s="12" t="n">
        <f aca="false">[1]513排序!D102</f>
        <v>0</v>
      </c>
      <c r="CD105" s="12" t="n">
        <f aca="false">[1]513排序!E102</f>
        <v>0</v>
      </c>
      <c r="CE105" s="12" t="n">
        <f aca="false">[1]513排序!F102</f>
        <v>0</v>
      </c>
      <c r="CF105" s="12" t="n">
        <f aca="false">[1]513排序!G102</f>
        <v>0</v>
      </c>
      <c r="CG105" s="12" t="n">
        <f aca="false">[1]513排序!H102</f>
        <v>0</v>
      </c>
      <c r="CH105" s="12" t="n">
        <f aca="false">[1]513排序!I102</f>
        <v>0</v>
      </c>
      <c r="CI105" s="12" t="n">
        <f aca="false">[1]513排序!J102</f>
        <v>0</v>
      </c>
      <c r="CJ105" s="12" t="n">
        <f aca="false">[1]513排序!K102</f>
        <v>0</v>
      </c>
      <c r="CK105" s="12" t="n">
        <f aca="false">[1]513排序!L102</f>
        <v>0</v>
      </c>
      <c r="CL105" s="12" t="n">
        <f aca="false">[1]513排序!M102</f>
        <v>0</v>
      </c>
      <c r="CM105" s="12" t="n">
        <f aca="false">[1]513排序!C202</f>
        <v>0</v>
      </c>
      <c r="CN105" s="12" t="n">
        <f aca="false">[1]513排序!D202</f>
        <v>0</v>
      </c>
      <c r="CO105" s="12" t="n">
        <f aca="false">[1]513排序!E202</f>
        <v>0</v>
      </c>
      <c r="CP105" s="12" t="n">
        <f aca="false">[1]513排序!F202</f>
        <v>0</v>
      </c>
      <c r="CQ105" s="12" t="n">
        <f aca="false">[1]513排序!G202</f>
        <v>0</v>
      </c>
      <c r="CR105" s="12" t="n">
        <f aca="false">[1]513排序!H202</f>
        <v>0</v>
      </c>
      <c r="CS105" s="12" t="n">
        <f aca="false">[1]513排序!I202</f>
        <v>0</v>
      </c>
      <c r="CT105" s="12" t="n">
        <f aca="false">[1]513排序!J202</f>
        <v>0</v>
      </c>
      <c r="CU105" s="12" t="n">
        <f aca="false">[1]513排序!K202</f>
        <v>0</v>
      </c>
      <c r="CV105" s="12" t="n">
        <f aca="false">[1]513排序!L202</f>
        <v>0</v>
      </c>
      <c r="CW105" s="12" t="n">
        <f aca="false">[1]513排序!M202</f>
        <v>0</v>
      </c>
      <c r="CX105" s="12" t="n">
        <f aca="false">[1]513排序!C187</f>
        <v>0</v>
      </c>
      <c r="CY105" s="12" t="n">
        <f aca="false">[1]513排序!D187</f>
        <v>0</v>
      </c>
      <c r="CZ105" s="12" t="n">
        <f aca="false">[1]513排序!E187</f>
        <v>0</v>
      </c>
      <c r="DA105" s="12" t="n">
        <f aca="false">[1]513排序!F187</f>
        <v>0</v>
      </c>
      <c r="DB105" s="12" t="n">
        <f aca="false">[1]513排序!G187</f>
        <v>0</v>
      </c>
      <c r="DC105" s="12" t="n">
        <f aca="false">[1]513排序!H187</f>
        <v>0</v>
      </c>
      <c r="DD105" s="12" t="n">
        <f aca="false">[1]513排序!I187</f>
        <v>0</v>
      </c>
      <c r="DE105" s="12" t="n">
        <f aca="false">[1]513排序!J187</f>
        <v>0</v>
      </c>
      <c r="DF105" s="12" t="n">
        <f aca="false">[1]513排序!K187</f>
        <v>0</v>
      </c>
      <c r="DG105" s="12" t="n">
        <f aca="false">[1]513排序!L187</f>
        <v>0</v>
      </c>
      <c r="DH105" s="12" t="n">
        <f aca="false">[1]513排序!M187</f>
        <v>0</v>
      </c>
      <c r="DI105" s="12" t="n">
        <f aca="false">[1]513排序!C199</f>
        <v>0</v>
      </c>
      <c r="DJ105" s="12" t="n">
        <f aca="false">[1]513排序!D199</f>
        <v>0</v>
      </c>
      <c r="DK105" s="12" t="n">
        <f aca="false">[1]513排序!E199</f>
        <v>0</v>
      </c>
      <c r="DL105" s="12" t="n">
        <f aca="false">[1]513排序!F199</f>
        <v>0</v>
      </c>
      <c r="DM105" s="12" t="n">
        <f aca="false">[1]513排序!G199</f>
        <v>0</v>
      </c>
      <c r="DN105" s="12" t="n">
        <f aca="false">[1]513排序!H199</f>
        <v>0</v>
      </c>
      <c r="DO105" s="12" t="n">
        <f aca="false">[1]513排序!I199</f>
        <v>0</v>
      </c>
      <c r="DP105" s="12" t="n">
        <f aca="false">[1]513排序!J199</f>
        <v>0</v>
      </c>
      <c r="DQ105" s="12" t="n">
        <f aca="false">[1]513排序!K199</f>
        <v>0</v>
      </c>
      <c r="DR105" s="12" t="n">
        <f aca="false">[1]513排序!L199</f>
        <v>0</v>
      </c>
      <c r="DS105" s="12" t="n">
        <f aca="false">[1]513排序!M199</f>
        <v>0</v>
      </c>
      <c r="DT105" s="12" t="n">
        <f aca="false">[1]513排序!C186</f>
        <v>0</v>
      </c>
      <c r="DU105" s="12" t="n">
        <f aca="false">[1]513排序!D186</f>
        <v>0</v>
      </c>
      <c r="DV105" s="12" t="n">
        <f aca="false">[1]513排序!E186</f>
        <v>0</v>
      </c>
      <c r="DW105" s="12" t="n">
        <f aca="false">[1]513排序!F186</f>
        <v>0</v>
      </c>
      <c r="DX105" s="12" t="n">
        <f aca="false">[1]513排序!G186</f>
        <v>0</v>
      </c>
      <c r="DY105" s="12" t="n">
        <f aca="false">[1]513排序!H186</f>
        <v>0</v>
      </c>
      <c r="DZ105" s="12" t="n">
        <f aca="false">[1]513排序!I186</f>
        <v>0</v>
      </c>
      <c r="EA105" s="12" t="n">
        <f aca="false">[1]513排序!J186</f>
        <v>0</v>
      </c>
      <c r="EB105" s="12" t="n">
        <f aca="false">[1]513排序!K186</f>
        <v>0</v>
      </c>
      <c r="EC105" s="12" t="n">
        <f aca="false">[1]513排序!L186</f>
        <v>0</v>
      </c>
      <c r="ED105" s="12" t="n">
        <f aca="false">[1]513排序!M186</f>
        <v>0</v>
      </c>
      <c r="EE105" s="12" t="n">
        <f aca="false">[1]513排序!C138</f>
        <v>0</v>
      </c>
      <c r="EF105" s="12" t="n">
        <f aca="false">[1]513排序!D138</f>
        <v>0</v>
      </c>
      <c r="EG105" s="12" t="n">
        <f aca="false">[1]513排序!E138</f>
        <v>0</v>
      </c>
      <c r="EH105" s="12" t="n">
        <f aca="false">[1]513排序!F138</f>
        <v>0</v>
      </c>
      <c r="EI105" s="12" t="n">
        <f aca="false">[1]513排序!G138</f>
        <v>0</v>
      </c>
      <c r="EJ105" s="12" t="n">
        <f aca="false">[1]513排序!H138</f>
        <v>0</v>
      </c>
      <c r="EK105" s="12" t="n">
        <f aca="false">[1]513排序!I138</f>
        <v>0</v>
      </c>
      <c r="EL105" s="12" t="n">
        <f aca="false">[1]513排序!J138</f>
        <v>0</v>
      </c>
      <c r="EM105" s="12" t="n">
        <f aca="false">[1]513排序!K138</f>
        <v>0</v>
      </c>
      <c r="EN105" s="12" t="n">
        <f aca="false">[1]513排序!L138</f>
        <v>0</v>
      </c>
      <c r="EO105" s="12" t="n">
        <f aca="false">[1]513排序!M138</f>
        <v>0</v>
      </c>
      <c r="EP105" s="12" t="n">
        <f aca="false">[1]513排序!C145</f>
        <v>0</v>
      </c>
      <c r="EQ105" s="12" t="n">
        <f aca="false">[1]513排序!D145</f>
        <v>0</v>
      </c>
      <c r="ER105" s="12" t="n">
        <f aca="false">[1]513排序!E145</f>
        <v>0</v>
      </c>
      <c r="ES105" s="12" t="n">
        <f aca="false">[1]513排序!F145</f>
        <v>0</v>
      </c>
      <c r="ET105" s="12" t="n">
        <f aca="false">[1]513排序!G145</f>
        <v>0</v>
      </c>
      <c r="EU105" s="12" t="n">
        <f aca="false">[1]513排序!H145</f>
        <v>0</v>
      </c>
      <c r="EV105" s="12" t="n">
        <f aca="false">[1]513排序!I145</f>
        <v>0</v>
      </c>
      <c r="EW105" s="12" t="n">
        <f aca="false">[1]513排序!J145</f>
        <v>0</v>
      </c>
      <c r="EX105" s="12" t="n">
        <f aca="false">[1]513排序!K145</f>
        <v>0</v>
      </c>
      <c r="EY105" s="12" t="n">
        <f aca="false">[1]513排序!L145</f>
        <v>0</v>
      </c>
      <c r="EZ105" s="12" t="n">
        <f aca="false">[1]513排序!M145</f>
        <v>0</v>
      </c>
      <c r="FA105" s="12" t="n">
        <f aca="false">[1]513排序!C53</f>
        <v>0</v>
      </c>
      <c r="FB105" s="12" t="n">
        <f aca="false">[1]513排序!D53</f>
        <v>0</v>
      </c>
      <c r="FC105" s="12" t="n">
        <f aca="false">[1]513排序!E53</f>
        <v>0</v>
      </c>
      <c r="FD105" s="12" t="n">
        <f aca="false">[1]513排序!F53</f>
        <v>0</v>
      </c>
      <c r="FE105" s="12" t="n">
        <f aca="false">[1]513排序!G53</f>
        <v>0</v>
      </c>
      <c r="FF105" s="12" t="n">
        <f aca="false">[1]513排序!H53</f>
        <v>0</v>
      </c>
      <c r="FG105" s="12" t="n">
        <f aca="false">[1]513排序!I53</f>
        <v>0</v>
      </c>
      <c r="FH105" s="12" t="n">
        <f aca="false">[1]513排序!J53</f>
        <v>0</v>
      </c>
      <c r="FI105" s="12" t="n">
        <f aca="false">[1]513排序!K53</f>
        <v>0</v>
      </c>
      <c r="FJ105" s="12" t="n">
        <f aca="false">[1]513排序!L53</f>
        <v>0</v>
      </c>
      <c r="FK105" s="12" t="n">
        <f aca="false">[1]513排序!M53</f>
        <v>0</v>
      </c>
      <c r="FL105" s="12" t="n">
        <f aca="false">[1]513排序!C20</f>
        <v>0</v>
      </c>
      <c r="FM105" s="12" t="n">
        <f aca="false">[1]513排序!D20</f>
        <v>0</v>
      </c>
      <c r="FN105" s="12" t="n">
        <f aca="false">[1]513排序!E20</f>
        <v>0</v>
      </c>
      <c r="FO105" s="12" t="n">
        <f aca="false">[1]513排序!F20</f>
        <v>0</v>
      </c>
      <c r="FP105" s="12" t="n">
        <f aca="false">[1]513排序!G20</f>
        <v>0</v>
      </c>
      <c r="FQ105" s="12" t="n">
        <f aca="false">[1]513排序!H20</f>
        <v>0</v>
      </c>
      <c r="FR105" s="12" t="n">
        <f aca="false">[1]513排序!I20</f>
        <v>0</v>
      </c>
      <c r="FS105" s="12" t="n">
        <f aca="false">[1]513排序!J20</f>
        <v>0</v>
      </c>
      <c r="FT105" s="12" t="n">
        <f aca="false">[1]513排序!K20</f>
        <v>0</v>
      </c>
      <c r="FU105" s="12" t="n">
        <f aca="false">[1]513排序!L20</f>
        <v>0</v>
      </c>
      <c r="FV105" s="12" t="n">
        <f aca="false">[1]513排序!M20</f>
        <v>0</v>
      </c>
      <c r="FW105" s="12" t="n">
        <f aca="false">[1]513排序!C13</f>
        <v>0</v>
      </c>
      <c r="FX105" s="12" t="n">
        <f aca="false">[1]513排序!D13</f>
        <v>0</v>
      </c>
      <c r="FY105" s="12" t="n">
        <f aca="false">[1]513排序!E13</f>
        <v>0</v>
      </c>
      <c r="FZ105" s="12" t="n">
        <f aca="false">[1]513排序!F13</f>
        <v>0</v>
      </c>
      <c r="GA105" s="12" t="n">
        <f aca="false">[1]513排序!G13</f>
        <v>0</v>
      </c>
      <c r="GB105" s="12" t="n">
        <f aca="false">[1]513排序!H13</f>
        <v>0</v>
      </c>
      <c r="GC105" s="12" t="n">
        <f aca="false">[1]513排序!I13</f>
        <v>0</v>
      </c>
      <c r="GD105" s="12" t="n">
        <f aca="false">[1]513排序!J13</f>
        <v>0</v>
      </c>
      <c r="GE105" s="12" t="n">
        <f aca="false">[1]513排序!K13</f>
        <v>0</v>
      </c>
      <c r="GF105" s="12" t="n">
        <f aca="false">[1]513排序!L13</f>
        <v>0</v>
      </c>
      <c r="GG105" s="12" t="n">
        <f aca="false">[1]513排序!M13</f>
        <v>0</v>
      </c>
      <c r="GH105" s="12" t="n">
        <f aca="false">[1]513排序!C156</f>
        <v>0</v>
      </c>
      <c r="GI105" s="12" t="n">
        <f aca="false">[1]513排序!D156</f>
        <v>0</v>
      </c>
      <c r="GJ105" s="12" t="n">
        <f aca="false">[1]513排序!E156</f>
        <v>0</v>
      </c>
      <c r="GK105" s="12" t="n">
        <f aca="false">[1]513排序!F156</f>
        <v>0</v>
      </c>
      <c r="GL105" s="12" t="n">
        <f aca="false">[1]513排序!G156</f>
        <v>0</v>
      </c>
      <c r="GM105" s="12" t="n">
        <f aca="false">[1]513排序!H156</f>
        <v>0</v>
      </c>
      <c r="GN105" s="12" t="n">
        <f aca="false">[1]513排序!I156</f>
        <v>0</v>
      </c>
      <c r="GO105" s="12" t="n">
        <f aca="false">[1]513排序!J156</f>
        <v>0</v>
      </c>
      <c r="GP105" s="12" t="n">
        <f aca="false">[1]513排序!K156</f>
        <v>0</v>
      </c>
      <c r="GQ105" s="12" t="n">
        <f aca="false">[1]513排序!L156</f>
        <v>0</v>
      </c>
      <c r="GR105" s="12" t="n">
        <f aca="false">[1]513排序!M156</f>
        <v>0</v>
      </c>
      <c r="GS105" s="12" t="n">
        <f aca="false">[1]513排序!C16</f>
        <v>0</v>
      </c>
      <c r="GT105" s="12" t="n">
        <f aca="false">[1]513排序!D16</f>
        <v>0</v>
      </c>
      <c r="GU105" s="12" t="n">
        <f aca="false">[1]513排序!E16</f>
        <v>0</v>
      </c>
      <c r="GV105" s="12" t="n">
        <f aca="false">[1]513排序!F16</f>
        <v>0</v>
      </c>
      <c r="GW105" s="12" t="n">
        <f aca="false">[1]513排序!G16</f>
        <v>0</v>
      </c>
      <c r="GX105" s="12" t="n">
        <f aca="false">[1]513排序!H16</f>
        <v>0</v>
      </c>
      <c r="GY105" s="12" t="n">
        <f aca="false">[1]513排序!I16</f>
        <v>0</v>
      </c>
      <c r="GZ105" s="12" t="n">
        <f aca="false">[1]513排序!J16</f>
        <v>0</v>
      </c>
      <c r="HA105" s="12" t="n">
        <f aca="false">[1]513排序!K16</f>
        <v>0</v>
      </c>
      <c r="HB105" s="12" t="n">
        <f aca="false">[1]513排序!L16</f>
        <v>0</v>
      </c>
      <c r="HC105" s="12" t="n">
        <f aca="false">[1]513排序!M16</f>
        <v>0</v>
      </c>
      <c r="HD105" s="12" t="n">
        <f aca="false">[1]513排序!C173</f>
        <v>0</v>
      </c>
      <c r="HE105" s="12" t="n">
        <f aca="false">[1]513排序!D173</f>
        <v>0</v>
      </c>
      <c r="HF105" s="12" t="n">
        <f aca="false">[1]513排序!E173</f>
        <v>0</v>
      </c>
      <c r="HG105" s="12" t="n">
        <f aca="false">[1]513排序!F173</f>
        <v>0</v>
      </c>
      <c r="HH105" s="12" t="n">
        <f aca="false">[1]513排序!G173</f>
        <v>0</v>
      </c>
      <c r="HI105" s="12" t="n">
        <f aca="false">[1]513排序!H173</f>
        <v>0</v>
      </c>
      <c r="HJ105" s="12" t="n">
        <f aca="false">[1]513排序!I173</f>
        <v>0</v>
      </c>
      <c r="HK105" s="12" t="n">
        <f aca="false">[1]513排序!J173</f>
        <v>0</v>
      </c>
      <c r="HL105" s="12" t="n">
        <f aca="false">[1]513排序!K173</f>
        <v>0</v>
      </c>
      <c r="HM105" s="12" t="n">
        <f aca="false">[1]513排序!L173</f>
        <v>0</v>
      </c>
      <c r="HN105" s="12" t="n">
        <f aca="false">[1]513排序!M173</f>
        <v>0</v>
      </c>
      <c r="HO105" s="12" t="n">
        <f aca="false">[1]513排序!C118</f>
        <v>0</v>
      </c>
      <c r="HP105" s="12" t="n">
        <f aca="false">[1]513排序!D118</f>
        <v>0</v>
      </c>
      <c r="HQ105" s="12" t="n">
        <f aca="false">[1]513排序!E118</f>
        <v>0</v>
      </c>
      <c r="HR105" s="12" t="n">
        <f aca="false">[1]513排序!F118</f>
        <v>0</v>
      </c>
      <c r="HS105" s="12" t="n">
        <f aca="false">[1]513排序!G118</f>
        <v>0</v>
      </c>
      <c r="HT105" s="12" t="n">
        <f aca="false">[1]513排序!H118</f>
        <v>0</v>
      </c>
      <c r="HU105" s="12" t="n">
        <f aca="false">[1]513排序!I118</f>
        <v>0</v>
      </c>
      <c r="HV105" s="12" t="n">
        <f aca="false">[1]513排序!J118</f>
        <v>0</v>
      </c>
      <c r="HW105" s="12" t="n">
        <f aca="false">[1]513排序!K118</f>
        <v>0</v>
      </c>
      <c r="HX105" s="12" t="n">
        <f aca="false">[1]513排序!L118</f>
        <v>0</v>
      </c>
      <c r="HY105" s="12" t="n">
        <f aca="false">[1]513排序!M118</f>
        <v>0</v>
      </c>
      <c r="HZ105" s="118"/>
      <c r="IA105" s="82" t="n">
        <v>43964</v>
      </c>
      <c r="IB105" s="12" t="n">
        <f aca="false">[1]513排序!C154</f>
        <v>0</v>
      </c>
      <c r="IC105" s="12" t="n">
        <f aca="false">[1]513排序!D154</f>
        <v>0</v>
      </c>
      <c r="ID105" s="12" t="n">
        <f aca="false">[1]513排序!E154</f>
        <v>0</v>
      </c>
      <c r="IE105" s="12" t="n">
        <f aca="false">[1]513排序!F154</f>
        <v>0</v>
      </c>
      <c r="IF105" s="12" t="n">
        <f aca="false">[1]513排序!G154</f>
        <v>0</v>
      </c>
      <c r="IG105" s="12" t="n">
        <f aca="false">[1]513排序!H154</f>
        <v>0</v>
      </c>
      <c r="IH105" s="12" t="n">
        <f aca="false">[1]513排序!I154</f>
        <v>0</v>
      </c>
      <c r="II105" s="12" t="n">
        <f aca="false">[1]513排序!J154</f>
        <v>0</v>
      </c>
      <c r="IJ105" s="12" t="n">
        <f aca="false">[1]513排序!K154</f>
        <v>0</v>
      </c>
      <c r="IK105" s="12" t="n">
        <f aca="false">[1]513排序!L154</f>
        <v>0</v>
      </c>
      <c r="IL105" s="12" t="n">
        <f aca="false">[1]513排序!M154</f>
        <v>0</v>
      </c>
      <c r="IM105" s="13" t="n">
        <f aca="false">[1]513排序!C43</f>
        <v>0</v>
      </c>
      <c r="IN105" s="13" t="n">
        <f aca="false">[1]513排序!D43</f>
        <v>0</v>
      </c>
      <c r="IO105" s="13" t="n">
        <f aca="false">[1]513排序!E43</f>
        <v>0</v>
      </c>
      <c r="IP105" s="13" t="n">
        <f aca="false">[1]513排序!F43</f>
        <v>0</v>
      </c>
      <c r="IQ105" s="13" t="n">
        <f aca="false">[1]513排序!G43</f>
        <v>0</v>
      </c>
      <c r="IR105" s="13" t="n">
        <f aca="false">[1]513排序!H43</f>
        <v>0</v>
      </c>
      <c r="IS105" s="13" t="n">
        <f aca="false">[1]513排序!I43</f>
        <v>0</v>
      </c>
      <c r="IT105" s="13" t="n">
        <f aca="false">[1]513排序!J43</f>
        <v>0</v>
      </c>
      <c r="IU105" s="13" t="n">
        <f aca="false">[1]513排序!K43</f>
        <v>0</v>
      </c>
      <c r="IV105" s="13" t="n">
        <f aca="false">[1]513排序!L43</f>
        <v>0</v>
      </c>
      <c r="IW105" s="13" t="n">
        <f aca="false">[1]513排序!M43</f>
        <v>0</v>
      </c>
      <c r="IX105" s="13" t="n">
        <f aca="false">[1]513排序!C168</f>
        <v>0</v>
      </c>
      <c r="IY105" s="13" t="n">
        <f aca="false">[1]513排序!D168</f>
        <v>0</v>
      </c>
      <c r="IZ105" s="13" t="n">
        <f aca="false">[1]513排序!E168</f>
        <v>0</v>
      </c>
      <c r="JA105" s="13" t="n">
        <f aca="false">[1]513排序!F168</f>
        <v>0</v>
      </c>
      <c r="JB105" s="13" t="n">
        <f aca="false">[1]513排序!G168</f>
        <v>0</v>
      </c>
      <c r="JC105" s="13" t="n">
        <f aca="false">[1]513排序!H168</f>
        <v>0</v>
      </c>
      <c r="JD105" s="13" t="n">
        <f aca="false">[1]513排序!I168</f>
        <v>0</v>
      </c>
      <c r="JE105" s="13" t="n">
        <f aca="false">[1]513排序!J168</f>
        <v>0</v>
      </c>
      <c r="JF105" s="13" t="n">
        <f aca="false">[1]513排序!K168</f>
        <v>0</v>
      </c>
      <c r="JG105" s="13" t="n">
        <f aca="false">[1]513排序!L168</f>
        <v>0</v>
      </c>
      <c r="JH105" s="13" t="n">
        <f aca="false">[1]513排序!M168</f>
        <v>0</v>
      </c>
      <c r="JI105" s="13" t="n">
        <f aca="false">[1]513排序!C93</f>
        <v>0</v>
      </c>
      <c r="JJ105" s="13" t="n">
        <f aca="false">[1]513排序!D93</f>
        <v>0</v>
      </c>
      <c r="JK105" s="13" t="n">
        <f aca="false">[1]513排序!E93</f>
        <v>0</v>
      </c>
      <c r="JL105" s="13" t="n">
        <f aca="false">[1]513排序!F93</f>
        <v>0</v>
      </c>
      <c r="JM105" s="13" t="n">
        <f aca="false">[1]513排序!G93</f>
        <v>0</v>
      </c>
      <c r="JN105" s="13" t="n">
        <f aca="false">[1]513排序!H93</f>
        <v>0</v>
      </c>
      <c r="JO105" s="13" t="n">
        <f aca="false">[1]513排序!I93</f>
        <v>0</v>
      </c>
      <c r="JP105" s="13" t="n">
        <f aca="false">[1]513排序!J93</f>
        <v>0</v>
      </c>
      <c r="JQ105" s="13" t="n">
        <f aca="false">[1]513排序!K93</f>
        <v>0</v>
      </c>
      <c r="JR105" s="13" t="n">
        <f aca="false">[1]513排序!L93</f>
        <v>0</v>
      </c>
      <c r="JS105" s="13" t="n">
        <f aca="false">[1]513排序!M93</f>
        <v>0</v>
      </c>
      <c r="JT105" s="13" t="n">
        <f aca="false">[1]513排序!C92</f>
        <v>0</v>
      </c>
      <c r="JU105" s="13" t="n">
        <f aca="false">[1]513排序!D92</f>
        <v>0</v>
      </c>
      <c r="JV105" s="13" t="n">
        <f aca="false">[1]513排序!E92</f>
        <v>0</v>
      </c>
      <c r="JW105" s="13" t="n">
        <f aca="false">[1]513排序!F92</f>
        <v>0</v>
      </c>
      <c r="JX105" s="13" t="n">
        <f aca="false">[1]513排序!G92</f>
        <v>0</v>
      </c>
      <c r="JY105" s="13" t="n">
        <f aca="false">[1]513排序!H92</f>
        <v>0</v>
      </c>
      <c r="JZ105" s="13" t="n">
        <f aca="false">[1]513排序!I92</f>
        <v>0</v>
      </c>
      <c r="KA105" s="13" t="n">
        <f aca="false">[1]513排序!J92</f>
        <v>0</v>
      </c>
      <c r="KB105" s="13" t="n">
        <f aca="false">[1]513排序!K92</f>
        <v>0</v>
      </c>
      <c r="KC105" s="13" t="n">
        <f aca="false">[1]513排序!L92</f>
        <v>0</v>
      </c>
      <c r="KD105" s="13" t="n">
        <f aca="false">[1]513排序!M92</f>
        <v>0</v>
      </c>
      <c r="KE105" s="13" t="n">
        <f aca="false">[1]513排序!C152</f>
        <v>0</v>
      </c>
      <c r="KF105" s="13" t="n">
        <f aca="false">[1]513排序!D152</f>
        <v>0</v>
      </c>
      <c r="KG105" s="13" t="n">
        <f aca="false">[1]513排序!E152</f>
        <v>0</v>
      </c>
      <c r="KH105" s="13" t="n">
        <f aca="false">[1]513排序!F152</f>
        <v>0</v>
      </c>
      <c r="KI105" s="13" t="n">
        <f aca="false">[1]513排序!G152</f>
        <v>0</v>
      </c>
      <c r="KJ105" s="13" t="n">
        <f aca="false">[1]513排序!H152</f>
        <v>0</v>
      </c>
      <c r="KK105" s="13" t="n">
        <f aca="false">[1]513排序!I152</f>
        <v>0</v>
      </c>
      <c r="KL105" s="13" t="n">
        <f aca="false">[1]513排序!J152</f>
        <v>0</v>
      </c>
      <c r="KM105" s="13" t="n">
        <f aca="false">[1]513排序!K152</f>
        <v>0</v>
      </c>
      <c r="KN105" s="13" t="n">
        <f aca="false">[1]513排序!L152</f>
        <v>0</v>
      </c>
      <c r="KO105" s="13" t="n">
        <f aca="false">[1]513排序!M152</f>
        <v>0</v>
      </c>
      <c r="KP105" s="13" t="n">
        <f aca="false">[1]513排序!C153</f>
        <v>0</v>
      </c>
      <c r="KQ105" s="13" t="n">
        <f aca="false">[1]513排序!D153</f>
        <v>0</v>
      </c>
      <c r="KR105" s="13" t="n">
        <f aca="false">[1]513排序!E153</f>
        <v>0</v>
      </c>
      <c r="KS105" s="13" t="n">
        <f aca="false">[1]513排序!F153</f>
        <v>0</v>
      </c>
      <c r="KT105" s="13" t="n">
        <f aca="false">[1]513排序!G153</f>
        <v>0</v>
      </c>
      <c r="KU105" s="13" t="n">
        <f aca="false">[1]513排序!H153</f>
        <v>0</v>
      </c>
      <c r="KV105" s="13" t="n">
        <f aca="false">[1]513排序!I153</f>
        <v>0</v>
      </c>
      <c r="KW105" s="13" t="n">
        <f aca="false">[1]513排序!J153</f>
        <v>0</v>
      </c>
      <c r="KX105" s="13" t="n">
        <f aca="false">[1]513排序!K153</f>
        <v>0</v>
      </c>
      <c r="KY105" s="13" t="n">
        <f aca="false">[1]513排序!L153</f>
        <v>0</v>
      </c>
      <c r="KZ105" s="13" t="n">
        <f aca="false">[1]513排序!M153</f>
        <v>0</v>
      </c>
      <c r="LA105" s="13" t="n">
        <f aca="false">[1]513排序!C159</f>
        <v>0</v>
      </c>
      <c r="LB105" s="13" t="n">
        <f aca="false">[1]513排序!D159</f>
        <v>0</v>
      </c>
      <c r="LC105" s="13" t="n">
        <f aca="false">[1]513排序!E159</f>
        <v>0</v>
      </c>
      <c r="LD105" s="13" t="n">
        <f aca="false">[1]513排序!F159</f>
        <v>0</v>
      </c>
      <c r="LE105" s="13" t="n">
        <f aca="false">[1]513排序!G159</f>
        <v>0</v>
      </c>
      <c r="LF105" s="13" t="n">
        <f aca="false">[1]513排序!H159</f>
        <v>0</v>
      </c>
      <c r="LG105" s="13" t="n">
        <f aca="false">[1]513排序!I159</f>
        <v>0</v>
      </c>
      <c r="LH105" s="13" t="n">
        <f aca="false">[1]513排序!J159</f>
        <v>0</v>
      </c>
      <c r="LI105" s="13" t="n">
        <f aca="false">[1]513排序!K159</f>
        <v>0</v>
      </c>
      <c r="LJ105" s="13" t="n">
        <f aca="false">[1]513排序!L159</f>
        <v>0</v>
      </c>
      <c r="LK105" s="13" t="n">
        <f aca="false">[1]513排序!M159</f>
        <v>0</v>
      </c>
      <c r="LL105" s="125" t="n">
        <f aca="false">[1]513排序!C147</f>
        <v>0</v>
      </c>
      <c r="LM105" s="125" t="n">
        <f aca="false">[1]513排序!D147</f>
        <v>0</v>
      </c>
      <c r="LN105" s="125" t="n">
        <f aca="false">[1]513排序!E147</f>
        <v>0</v>
      </c>
      <c r="LO105" s="125" t="n">
        <f aca="false">[1]513排序!F147</f>
        <v>0</v>
      </c>
      <c r="LP105" s="125" t="n">
        <f aca="false">[1]513排序!G147</f>
        <v>0</v>
      </c>
      <c r="LQ105" s="125" t="n">
        <f aca="false">[1]513排序!H147</f>
        <v>0</v>
      </c>
      <c r="LR105" s="125" t="n">
        <f aca="false">[1]513排序!I147</f>
        <v>0</v>
      </c>
      <c r="LS105" s="125" t="n">
        <f aca="false">[1]513排序!J147</f>
        <v>0</v>
      </c>
      <c r="LT105" s="125" t="n">
        <f aca="false">[1]513排序!K147</f>
        <v>0</v>
      </c>
      <c r="LU105" s="125" t="n">
        <f aca="false">[1]513排序!L147</f>
        <v>0</v>
      </c>
      <c r="LV105" s="125" t="n">
        <f aca="false">[1]513排序!M147</f>
        <v>0</v>
      </c>
      <c r="LW105" s="13" t="n">
        <f aca="false">[1]513排序!C129</f>
        <v>0</v>
      </c>
      <c r="LX105" s="13" t="n">
        <f aca="false">[1]513排序!D129</f>
        <v>0</v>
      </c>
      <c r="LY105" s="13" t="n">
        <f aca="false">[1]513排序!E129</f>
        <v>0</v>
      </c>
      <c r="LZ105" s="13" t="n">
        <f aca="false">[1]513排序!F129</f>
        <v>0</v>
      </c>
      <c r="MA105" s="13" t="n">
        <f aca="false">[1]513排序!G129</f>
        <v>0</v>
      </c>
      <c r="MB105" s="13" t="n">
        <f aca="false">[1]513排序!H129</f>
        <v>0</v>
      </c>
      <c r="MC105" s="13" t="n">
        <f aca="false">[1]513排序!I129</f>
        <v>0</v>
      </c>
      <c r="MD105" s="13" t="n">
        <f aca="false">[1]513排序!J129</f>
        <v>0</v>
      </c>
      <c r="ME105" s="13" t="n">
        <f aca="false">[1]513排序!K129</f>
        <v>0</v>
      </c>
      <c r="MF105" s="13" t="n">
        <f aca="false">[1]513排序!L129</f>
        <v>0</v>
      </c>
      <c r="MG105" s="13" t="n">
        <f aca="false">[1]513排序!M129</f>
        <v>0</v>
      </c>
      <c r="MH105" s="13" t="n">
        <f aca="false">[1]513排序!C135</f>
        <v>0</v>
      </c>
      <c r="MI105" s="13" t="n">
        <f aca="false">[1]513排序!D135</f>
        <v>0</v>
      </c>
      <c r="MJ105" s="13" t="n">
        <f aca="false">[1]513排序!E135</f>
        <v>0</v>
      </c>
      <c r="MK105" s="13" t="n">
        <f aca="false">[1]513排序!F135</f>
        <v>0</v>
      </c>
      <c r="ML105" s="13" t="n">
        <f aca="false">[1]513排序!G135</f>
        <v>0</v>
      </c>
      <c r="MM105" s="13" t="n">
        <f aca="false">[1]513排序!H135</f>
        <v>0</v>
      </c>
      <c r="MN105" s="13" t="n">
        <f aca="false">[1]513排序!I135</f>
        <v>0</v>
      </c>
      <c r="MO105" s="13" t="n">
        <f aca="false">[1]513排序!J135</f>
        <v>0</v>
      </c>
      <c r="MP105" s="13" t="n">
        <f aca="false">[1]513排序!K135</f>
        <v>0</v>
      </c>
      <c r="MQ105" s="13" t="n">
        <f aca="false">[1]513排序!L135</f>
        <v>0</v>
      </c>
      <c r="MR105" s="13" t="n">
        <f aca="false">[1]513排序!M135</f>
        <v>0</v>
      </c>
      <c r="MS105" s="13" t="n">
        <f aca="false">[1]513排序!C190</f>
        <v>0</v>
      </c>
      <c r="MT105" s="13" t="n">
        <f aca="false">[1]513排序!D190</f>
        <v>0</v>
      </c>
      <c r="MU105" s="13" t="n">
        <f aca="false">[1]513排序!E190</f>
        <v>0</v>
      </c>
      <c r="MV105" s="13" t="n">
        <f aca="false">[1]513排序!F190</f>
        <v>0</v>
      </c>
      <c r="MW105" s="13" t="n">
        <f aca="false">[1]513排序!G190</f>
        <v>0</v>
      </c>
      <c r="MX105" s="13" t="n">
        <f aca="false">[1]513排序!H190</f>
        <v>0</v>
      </c>
      <c r="MY105" s="13" t="n">
        <f aca="false">[1]513排序!I190</f>
        <v>0</v>
      </c>
      <c r="MZ105" s="13" t="n">
        <f aca="false">[1]513排序!J190</f>
        <v>0</v>
      </c>
      <c r="NA105" s="13" t="n">
        <f aca="false">[1]513排序!K190</f>
        <v>0</v>
      </c>
      <c r="NB105" s="13" t="n">
        <f aca="false">[1]513排序!L190</f>
        <v>0</v>
      </c>
      <c r="NC105" s="13" t="n">
        <f aca="false">[1]513排序!M190</f>
        <v>0</v>
      </c>
      <c r="ND105" s="13" t="n">
        <f aca="false">[1]513排序!C108</f>
        <v>0</v>
      </c>
      <c r="NE105" s="13" t="n">
        <f aca="false">[1]513排序!D108</f>
        <v>0</v>
      </c>
      <c r="NF105" s="13" t="n">
        <f aca="false">[1]513排序!E108</f>
        <v>0</v>
      </c>
      <c r="NG105" s="13" t="n">
        <f aca="false">[1]513排序!F108</f>
        <v>0</v>
      </c>
      <c r="NH105" s="13" t="n">
        <f aca="false">[1]513排序!G108</f>
        <v>0</v>
      </c>
      <c r="NI105" s="13" t="n">
        <f aca="false">[1]513排序!H108</f>
        <v>0</v>
      </c>
      <c r="NJ105" s="13" t="n">
        <f aca="false">[1]513排序!I108</f>
        <v>0</v>
      </c>
      <c r="NK105" s="13" t="n">
        <f aca="false">[1]513排序!J108</f>
        <v>0</v>
      </c>
      <c r="NL105" s="13" t="n">
        <f aca="false">[1]513排序!K108</f>
        <v>0</v>
      </c>
      <c r="NM105" s="13" t="n">
        <f aca="false">[1]513排序!L108</f>
        <v>0</v>
      </c>
      <c r="NN105" s="13" t="n">
        <f aca="false">[1]513排序!M108</f>
        <v>0</v>
      </c>
      <c r="NO105" s="13" t="n">
        <f aca="false">[1]513排序!C35</f>
        <v>0</v>
      </c>
      <c r="NP105" s="13" t="n">
        <f aca="false">[1]513排序!D35</f>
        <v>0</v>
      </c>
      <c r="NQ105" s="13" t="n">
        <f aca="false">[1]513排序!E35</f>
        <v>0</v>
      </c>
      <c r="NR105" s="13" t="n">
        <f aca="false">[1]513排序!F35</f>
        <v>0</v>
      </c>
      <c r="NS105" s="13" t="n">
        <f aca="false">[1]513排序!G35</f>
        <v>0</v>
      </c>
      <c r="NT105" s="13" t="n">
        <f aca="false">[1]513排序!H35</f>
        <v>0</v>
      </c>
      <c r="NU105" s="13" t="n">
        <f aca="false">[1]513排序!I35</f>
        <v>0</v>
      </c>
      <c r="NV105" s="13" t="n">
        <f aca="false">[1]513排序!J35</f>
        <v>0</v>
      </c>
      <c r="NW105" s="13" t="n">
        <f aca="false">[1]513排序!K35</f>
        <v>0</v>
      </c>
      <c r="NX105" s="13" t="n">
        <f aca="false">[1]513排序!L35</f>
        <v>0</v>
      </c>
      <c r="NY105" s="13" t="n">
        <f aca="false">[1]513排序!M35</f>
        <v>0</v>
      </c>
      <c r="NZ105" s="13" t="n">
        <f aca="false">[1]513排序!C206</f>
        <v>0</v>
      </c>
      <c r="OA105" s="13" t="n">
        <f aca="false">[1]513排序!D206</f>
        <v>0</v>
      </c>
      <c r="OB105" s="13" t="n">
        <f aca="false">[1]513排序!E206</f>
        <v>0</v>
      </c>
      <c r="OC105" s="13" t="n">
        <f aca="false">[1]513排序!F206</f>
        <v>0</v>
      </c>
      <c r="OD105" s="13" t="n">
        <f aca="false">[1]513排序!G206</f>
        <v>0</v>
      </c>
      <c r="OE105" s="13" t="n">
        <f aca="false">[1]513排序!H206</f>
        <v>0</v>
      </c>
      <c r="OF105" s="13" t="n">
        <f aca="false">[1]513排序!I206</f>
        <v>0</v>
      </c>
      <c r="OG105" s="13" t="n">
        <f aca="false">[1]513排序!J206</f>
        <v>0</v>
      </c>
      <c r="OH105" s="13" t="n">
        <f aca="false">[1]513排序!K206</f>
        <v>0</v>
      </c>
      <c r="OI105" s="13" t="n">
        <f aca="false">[1]513排序!L206</f>
        <v>0</v>
      </c>
      <c r="OJ105" s="13" t="n">
        <f aca="false">[1]513排序!M206</f>
        <v>0</v>
      </c>
      <c r="OK105" s="13" t="n">
        <f aca="false">[1]513排序!C30</f>
        <v>0</v>
      </c>
      <c r="OL105" s="13" t="n">
        <f aca="false">[1]513排序!D30</f>
        <v>0</v>
      </c>
      <c r="OM105" s="13" t="n">
        <f aca="false">[1]513排序!E30</f>
        <v>0</v>
      </c>
      <c r="ON105" s="13" t="n">
        <f aca="false">[1]513排序!F30</f>
        <v>0</v>
      </c>
      <c r="OO105" s="13" t="n">
        <f aca="false">[1]513排序!G30</f>
        <v>0</v>
      </c>
      <c r="OP105" s="13" t="n">
        <f aca="false">[1]513排序!H30</f>
        <v>0</v>
      </c>
      <c r="OQ105" s="13" t="n">
        <f aca="false">[1]513排序!I30</f>
        <v>0</v>
      </c>
      <c r="OR105" s="13" t="n">
        <f aca="false">[1]513排序!J30</f>
        <v>0</v>
      </c>
      <c r="OS105" s="13" t="n">
        <f aca="false">[1]513排序!K30</f>
        <v>0</v>
      </c>
      <c r="OT105" s="13" t="n">
        <f aca="false">[1]513排序!L30</f>
        <v>0</v>
      </c>
      <c r="OU105" s="13" t="n">
        <f aca="false">[1]513排序!M30</f>
        <v>0</v>
      </c>
      <c r="OV105" s="13" t="n">
        <f aca="false">[1]513排序!C95</f>
        <v>0</v>
      </c>
      <c r="OW105" s="13" t="n">
        <f aca="false">[1]513排序!D95</f>
        <v>0</v>
      </c>
      <c r="OX105" s="13" t="n">
        <f aca="false">[1]513排序!E95</f>
        <v>0</v>
      </c>
      <c r="OY105" s="13" t="n">
        <f aca="false">[1]513排序!F95</f>
        <v>0</v>
      </c>
      <c r="OZ105" s="13" t="n">
        <f aca="false">[1]513排序!G95</f>
        <v>0</v>
      </c>
      <c r="PA105" s="13" t="n">
        <f aca="false">[1]513排序!H95</f>
        <v>0</v>
      </c>
      <c r="PB105" s="13" t="n">
        <f aca="false">[1]513排序!I95</f>
        <v>0</v>
      </c>
      <c r="PC105" s="13" t="n">
        <f aca="false">[1]513排序!J95</f>
        <v>0</v>
      </c>
      <c r="PD105" s="13" t="n">
        <f aca="false">[1]513排序!K95</f>
        <v>0</v>
      </c>
      <c r="PE105" s="13" t="n">
        <f aca="false">[1]513排序!L95</f>
        <v>0</v>
      </c>
      <c r="PF105" s="13" t="n">
        <f aca="false">[1]513排序!M95</f>
        <v>0</v>
      </c>
      <c r="PG105" s="13" t="n">
        <f aca="false">[1]513排序!C195</f>
        <v>0</v>
      </c>
      <c r="PH105" s="13" t="n">
        <f aca="false">[1]513排序!D195</f>
        <v>0</v>
      </c>
      <c r="PI105" s="13" t="n">
        <f aca="false">[1]513排序!E195</f>
        <v>0</v>
      </c>
      <c r="PJ105" s="13" t="n">
        <f aca="false">[1]513排序!F195</f>
        <v>0</v>
      </c>
      <c r="PK105" s="13" t="n">
        <f aca="false">[1]513排序!G195</f>
        <v>0</v>
      </c>
      <c r="PL105" s="13" t="n">
        <f aca="false">[1]513排序!H195</f>
        <v>0</v>
      </c>
      <c r="PM105" s="13" t="n">
        <f aca="false">[1]513排序!I195</f>
        <v>0</v>
      </c>
      <c r="PN105" s="13" t="n">
        <f aca="false">[1]513排序!J195</f>
        <v>0</v>
      </c>
      <c r="PO105" s="13" t="n">
        <f aca="false">[1]513排序!K195</f>
        <v>0</v>
      </c>
      <c r="PP105" s="13" t="n">
        <f aca="false">[1]513排序!L195</f>
        <v>0</v>
      </c>
      <c r="PQ105" s="13" t="n">
        <f aca="false">[1]513排序!M195</f>
        <v>0</v>
      </c>
      <c r="PR105" s="2" t="n">
        <f aca="false">[1]513排序!C188</f>
        <v>0</v>
      </c>
      <c r="PS105" s="2" t="n">
        <f aca="false">[1]513排序!D188</f>
        <v>0</v>
      </c>
      <c r="PT105" s="2" t="n">
        <f aca="false">[1]513排序!E188</f>
        <v>0</v>
      </c>
      <c r="PU105" s="2" t="n">
        <f aca="false">[1]513排序!F188</f>
        <v>0</v>
      </c>
      <c r="PV105" s="2" t="n">
        <f aca="false">[1]513排序!G188</f>
        <v>0</v>
      </c>
      <c r="PW105" s="2" t="n">
        <f aca="false">[1]513排序!H188</f>
        <v>0</v>
      </c>
      <c r="PX105" s="2" t="n">
        <f aca="false">[1]513排序!I188</f>
        <v>0</v>
      </c>
      <c r="PY105" s="2" t="n">
        <f aca="false">[1]513排序!J188</f>
        <v>0</v>
      </c>
      <c r="PZ105" s="2" t="n">
        <f aca="false">[1]513排序!K188</f>
        <v>0</v>
      </c>
      <c r="QA105" s="2" t="n">
        <f aca="false">[1]513排序!L188</f>
        <v>0</v>
      </c>
      <c r="QB105" s="2" t="n">
        <f aca="false">[1]513排序!M188</f>
        <v>0</v>
      </c>
      <c r="QC105" s="2" t="n">
        <f aca="false">[1]513排序!C103</f>
        <v>0</v>
      </c>
      <c r="QD105" s="2" t="n">
        <f aca="false">[1]513排序!D103</f>
        <v>0</v>
      </c>
      <c r="QE105" s="2" t="n">
        <f aca="false">[1]513排序!E103</f>
        <v>0</v>
      </c>
      <c r="QF105" s="2" t="n">
        <f aca="false">[1]513排序!F103</f>
        <v>0</v>
      </c>
      <c r="QG105" s="2" t="n">
        <f aca="false">[1]513排序!G103</f>
        <v>0</v>
      </c>
      <c r="QH105" s="2" t="n">
        <f aca="false">[1]513排序!H103</f>
        <v>0</v>
      </c>
      <c r="QI105" s="2" t="n">
        <f aca="false">[1]513排序!I103</f>
        <v>0</v>
      </c>
      <c r="QJ105" s="2" t="n">
        <f aca="false">[1]513排序!J103</f>
        <v>0</v>
      </c>
      <c r="QK105" s="2" t="n">
        <f aca="false">[1]513排序!K103</f>
        <v>0</v>
      </c>
      <c r="QL105" s="2" t="n">
        <f aca="false">[1]513排序!L103</f>
        <v>0</v>
      </c>
      <c r="QM105" s="2" t="n">
        <f aca="false">[1]513排序!M103</f>
        <v>0</v>
      </c>
      <c r="QN105" s="2" t="n">
        <f aca="false">[1]513排序!C110</f>
        <v>0</v>
      </c>
      <c r="QO105" s="2" t="n">
        <f aca="false">[1]513排序!D110</f>
        <v>0</v>
      </c>
      <c r="QP105" s="2" t="n">
        <f aca="false">[1]513排序!E110</f>
        <v>0</v>
      </c>
      <c r="QQ105" s="2" t="n">
        <f aca="false">[1]513排序!F110</f>
        <v>0</v>
      </c>
      <c r="QR105" s="2" t="n">
        <f aca="false">[1]513排序!G110</f>
        <v>0</v>
      </c>
      <c r="QS105" s="2" t="n">
        <f aca="false">[1]513排序!H110</f>
        <v>0</v>
      </c>
      <c r="QT105" s="2" t="n">
        <f aca="false">[1]513排序!I110</f>
        <v>0</v>
      </c>
      <c r="QU105" s="2" t="n">
        <f aca="false">[1]513排序!J110</f>
        <v>0</v>
      </c>
      <c r="QV105" s="2" t="n">
        <f aca="false">[1]513排序!K110</f>
        <v>0</v>
      </c>
      <c r="QW105" s="2" t="n">
        <f aca="false">[1]513排序!L110</f>
        <v>0</v>
      </c>
      <c r="QX105" s="2" t="n">
        <f aca="false">[1]513排序!M110</f>
        <v>0</v>
      </c>
      <c r="QY105" s="2" t="n">
        <f aca="false">[1]513排序!C98</f>
        <v>0</v>
      </c>
      <c r="QZ105" s="2" t="n">
        <f aca="false">[1]513排序!D98</f>
        <v>0</v>
      </c>
      <c r="RA105" s="2" t="n">
        <f aca="false">[1]513排序!E98</f>
        <v>0</v>
      </c>
      <c r="RB105" s="2" t="n">
        <f aca="false">[1]513排序!F98</f>
        <v>0</v>
      </c>
      <c r="RC105" s="2" t="n">
        <f aca="false">[1]513排序!G98</f>
        <v>0</v>
      </c>
      <c r="RD105" s="2" t="n">
        <f aca="false">[1]513排序!H98</f>
        <v>0</v>
      </c>
      <c r="RE105" s="2" t="n">
        <f aca="false">[1]513排序!I98</f>
        <v>0</v>
      </c>
      <c r="RF105" s="2" t="n">
        <f aca="false">[1]513排序!J98</f>
        <v>0</v>
      </c>
      <c r="RG105" s="2" t="n">
        <f aca="false">[1]513排序!K98</f>
        <v>0</v>
      </c>
      <c r="RH105" s="2" t="n">
        <f aca="false">[1]513排序!L98</f>
        <v>0</v>
      </c>
      <c r="RI105" s="2" t="n">
        <f aca="false">[1]513排序!M98</f>
        <v>0</v>
      </c>
      <c r="RJ105" s="2" t="n">
        <f aca="false">[1]513排序!C148</f>
        <v>0</v>
      </c>
      <c r="RK105" s="2" t="n">
        <f aca="false">[1]513排序!D148</f>
        <v>0</v>
      </c>
      <c r="RL105" s="2" t="n">
        <f aca="false">[1]513排序!E148</f>
        <v>0</v>
      </c>
      <c r="RM105" s="2" t="n">
        <f aca="false">[1]513排序!F148</f>
        <v>0</v>
      </c>
      <c r="RN105" s="2" t="n">
        <f aca="false">[1]513排序!G148</f>
        <v>0</v>
      </c>
      <c r="RO105" s="2" t="n">
        <f aca="false">[1]513排序!H148</f>
        <v>0</v>
      </c>
      <c r="RP105" s="2" t="n">
        <f aca="false">[1]513排序!I148</f>
        <v>0</v>
      </c>
      <c r="RQ105" s="2" t="n">
        <f aca="false">[1]513排序!J148</f>
        <v>0</v>
      </c>
      <c r="RR105" s="2" t="n">
        <f aca="false">[1]513排序!K148</f>
        <v>0</v>
      </c>
      <c r="RS105" s="2" t="n">
        <f aca="false">[1]513排序!L148</f>
        <v>0</v>
      </c>
      <c r="RT105" s="2" t="n">
        <f aca="false">[1]513排序!M148</f>
        <v>0</v>
      </c>
      <c r="RU105" s="2" t="n">
        <f aca="false">[1]513排序!C208</f>
        <v>0</v>
      </c>
      <c r="RV105" s="2" t="n">
        <f aca="false">[1]513排序!D208</f>
        <v>0</v>
      </c>
      <c r="RW105" s="2" t="n">
        <f aca="false">[1]513排序!E208</f>
        <v>0</v>
      </c>
      <c r="RX105" s="2" t="n">
        <f aca="false">[1]513排序!F208</f>
        <v>0</v>
      </c>
      <c r="RY105" s="2" t="n">
        <f aca="false">[1]513排序!G208</f>
        <v>0</v>
      </c>
      <c r="RZ105" s="2" t="n">
        <f aca="false">[1]513排序!H208</f>
        <v>0</v>
      </c>
      <c r="SA105" s="2" t="n">
        <f aca="false">[1]513排序!I208</f>
        <v>0</v>
      </c>
      <c r="SB105" s="2" t="n">
        <f aca="false">[1]513排序!J208</f>
        <v>0</v>
      </c>
      <c r="SC105" s="2" t="n">
        <f aca="false">[1]513排序!K208</f>
        <v>0</v>
      </c>
      <c r="SD105" s="2" t="n">
        <f aca="false">[1]513排序!L208</f>
        <v>0</v>
      </c>
      <c r="SE105" s="2" t="n">
        <f aca="false">[1]513排序!M208</f>
        <v>0</v>
      </c>
      <c r="SF105" s="2" t="n">
        <f aca="false">[1]513排序!C146</f>
        <v>0</v>
      </c>
      <c r="SG105" s="2" t="n">
        <f aca="false">[1]513排序!D146</f>
        <v>0</v>
      </c>
      <c r="SH105" s="2" t="n">
        <f aca="false">[1]513排序!E146</f>
        <v>0</v>
      </c>
      <c r="SI105" s="2" t="n">
        <f aca="false">[1]513排序!F146</f>
        <v>0</v>
      </c>
      <c r="SJ105" s="2" t="n">
        <f aca="false">[1]513排序!G146</f>
        <v>0</v>
      </c>
      <c r="SK105" s="2" t="n">
        <f aca="false">[1]513排序!H146</f>
        <v>0</v>
      </c>
      <c r="SL105" s="2" t="n">
        <f aca="false">[1]513排序!I146</f>
        <v>0</v>
      </c>
      <c r="SM105" s="2" t="n">
        <f aca="false">[1]513排序!J146</f>
        <v>0</v>
      </c>
      <c r="SN105" s="2" t="n">
        <f aca="false">[1]513排序!K146</f>
        <v>0</v>
      </c>
      <c r="SO105" s="2" t="n">
        <f aca="false">[1]513排序!L146</f>
        <v>0</v>
      </c>
      <c r="SP105" s="2" t="n">
        <f aca="false">[1]513排序!M146</f>
        <v>0</v>
      </c>
      <c r="SQ105" s="2" t="n">
        <f aca="false">[1]513排序!C197</f>
        <v>0</v>
      </c>
      <c r="SR105" s="2" t="n">
        <f aca="false">[1]513排序!D197</f>
        <v>0</v>
      </c>
      <c r="SS105" s="2" t="n">
        <f aca="false">[1]513排序!E197</f>
        <v>0</v>
      </c>
      <c r="ST105" s="2" t="n">
        <f aca="false">[1]513排序!F197</f>
        <v>0</v>
      </c>
      <c r="SU105" s="2" t="n">
        <f aca="false">[1]513排序!G197</f>
        <v>0</v>
      </c>
      <c r="SV105" s="2" t="n">
        <f aca="false">[1]513排序!H197</f>
        <v>0</v>
      </c>
      <c r="SW105" s="2" t="n">
        <f aca="false">[1]513排序!I197</f>
        <v>0</v>
      </c>
      <c r="SX105" s="2" t="n">
        <f aca="false">[1]513排序!J197</f>
        <v>0</v>
      </c>
      <c r="SY105" s="2" t="n">
        <f aca="false">[1]513排序!K197</f>
        <v>0</v>
      </c>
      <c r="SZ105" s="2" t="n">
        <f aca="false">[1]513排序!L197</f>
        <v>0</v>
      </c>
      <c r="TA105" s="2" t="n">
        <f aca="false">[1]513排序!M197</f>
        <v>0</v>
      </c>
      <c r="TB105" s="2" t="n">
        <f aca="false">[1]513排序!C106</f>
        <v>0</v>
      </c>
      <c r="TC105" s="2" t="n">
        <f aca="false">[1]513排序!D106</f>
        <v>0</v>
      </c>
      <c r="TD105" s="2" t="n">
        <f aca="false">[1]513排序!E106</f>
        <v>0</v>
      </c>
      <c r="TE105" s="2" t="n">
        <f aca="false">[1]513排序!F106</f>
        <v>0</v>
      </c>
      <c r="TF105" s="2" t="n">
        <f aca="false">[1]513排序!G106</f>
        <v>0</v>
      </c>
      <c r="TG105" s="2" t="n">
        <f aca="false">[1]513排序!H106</f>
        <v>0</v>
      </c>
      <c r="TH105" s="2" t="n">
        <f aca="false">[1]513排序!I106</f>
        <v>0</v>
      </c>
      <c r="TI105" s="2" t="n">
        <f aca="false">[1]513排序!J106</f>
        <v>0</v>
      </c>
      <c r="TJ105" s="2" t="n">
        <f aca="false">[1]513排序!K106</f>
        <v>0</v>
      </c>
      <c r="TK105" s="2" t="n">
        <f aca="false">[1]513排序!L106</f>
        <v>0</v>
      </c>
      <c r="TL105" s="2" t="n">
        <f aca="false">[1]513排序!M106</f>
        <v>0</v>
      </c>
      <c r="TM105" s="2" t="n">
        <f aca="false">[1]513排序!C80</f>
        <v>0</v>
      </c>
      <c r="TN105" s="2" t="n">
        <f aca="false">[1]513排序!D80</f>
        <v>0</v>
      </c>
      <c r="TO105" s="2" t="n">
        <f aca="false">[1]513排序!E80</f>
        <v>0</v>
      </c>
      <c r="TP105" s="2" t="n">
        <f aca="false">[1]513排序!F80</f>
        <v>0</v>
      </c>
      <c r="TQ105" s="2" t="n">
        <f aca="false">[1]513排序!G80</f>
        <v>0</v>
      </c>
      <c r="TR105" s="2" t="n">
        <f aca="false">[1]513排序!H80</f>
        <v>0</v>
      </c>
      <c r="TS105" s="2" t="n">
        <f aca="false">[1]513排序!I80</f>
        <v>0</v>
      </c>
      <c r="TT105" s="2" t="n">
        <f aca="false">[1]513排序!J80</f>
        <v>0</v>
      </c>
      <c r="TU105" s="2" t="n">
        <f aca="false">[1]513排序!K80</f>
        <v>0</v>
      </c>
      <c r="TV105" s="2" t="n">
        <f aca="false">[1]513排序!L80</f>
        <v>0</v>
      </c>
      <c r="TW105" s="2" t="n">
        <f aca="false">[1]513排序!M80</f>
        <v>0</v>
      </c>
      <c r="TX105" s="2" t="n">
        <f aca="false">[1]513排序!C51</f>
        <v>0</v>
      </c>
      <c r="TY105" s="2" t="n">
        <f aca="false">[1]513排序!D51</f>
        <v>0</v>
      </c>
      <c r="TZ105" s="2" t="n">
        <f aca="false">[1]513排序!E51</f>
        <v>0</v>
      </c>
      <c r="UA105" s="2" t="n">
        <f aca="false">[1]513排序!F51</f>
        <v>0</v>
      </c>
      <c r="UB105" s="2" t="n">
        <f aca="false">[1]513排序!G51</f>
        <v>0</v>
      </c>
      <c r="UC105" s="2" t="n">
        <f aca="false">[1]513排序!H51</f>
        <v>0</v>
      </c>
      <c r="UD105" s="2" t="n">
        <f aca="false">[1]513排序!I51</f>
        <v>0</v>
      </c>
      <c r="UE105" s="2" t="n">
        <f aca="false">[1]513排序!J51</f>
        <v>0</v>
      </c>
      <c r="UF105" s="2" t="n">
        <f aca="false">[1]513排序!K51</f>
        <v>0</v>
      </c>
      <c r="UG105" s="2" t="n">
        <f aca="false">[1]513排序!L51</f>
        <v>0</v>
      </c>
      <c r="UH105" s="2" t="n">
        <f aca="false">[1]513排序!M51</f>
        <v>0</v>
      </c>
      <c r="UT105" s="2" t="n">
        <f aca="false">[1]513排序!C17</f>
        <v>0</v>
      </c>
      <c r="UU105" s="2" t="n">
        <f aca="false">[1]513排序!D17</f>
        <v>0</v>
      </c>
      <c r="UV105" s="2" t="n">
        <f aca="false">[1]513排序!E17</f>
        <v>0</v>
      </c>
      <c r="UW105" s="2" t="n">
        <f aca="false">[1]513排序!F17</f>
        <v>0</v>
      </c>
      <c r="UX105" s="2" t="n">
        <f aca="false">[1]513排序!G17</f>
        <v>0</v>
      </c>
      <c r="UY105" s="2" t="n">
        <f aca="false">[1]513排序!H17</f>
        <v>0</v>
      </c>
      <c r="UZ105" s="2" t="n">
        <f aca="false">[1]513排序!I17</f>
        <v>0</v>
      </c>
      <c r="VA105" s="2" t="n">
        <f aca="false">[1]513排序!J17</f>
        <v>0</v>
      </c>
      <c r="VB105" s="2" t="n">
        <f aca="false">[1]513排序!K17</f>
        <v>0</v>
      </c>
      <c r="VC105" s="2" t="n">
        <f aca="false">[1]513排序!L17</f>
        <v>0</v>
      </c>
      <c r="VD105" s="2" t="n">
        <f aca="false">[1]513排序!M17</f>
        <v>0</v>
      </c>
      <c r="VE105" s="2" t="n">
        <f aca="false">[1]513排序!C2</f>
        <v>0</v>
      </c>
      <c r="VF105" s="2" t="n">
        <f aca="false">[1]513排序!D2</f>
        <v>0</v>
      </c>
      <c r="VG105" s="2" t="n">
        <f aca="false">[1]513排序!E2</f>
        <v>0</v>
      </c>
      <c r="VH105" s="2" t="n">
        <f aca="false">[1]513排序!F2</f>
        <v>0</v>
      </c>
      <c r="VI105" s="2" t="n">
        <f aca="false">[1]513排序!G2</f>
        <v>0</v>
      </c>
      <c r="VJ105" s="2" t="n">
        <f aca="false">[1]513排序!H2</f>
        <v>0</v>
      </c>
      <c r="VK105" s="2" t="n">
        <f aca="false">[1]513排序!I2</f>
        <v>0</v>
      </c>
      <c r="VL105" s="2" t="n">
        <f aca="false">[1]513排序!J2</f>
        <v>0</v>
      </c>
      <c r="VM105" s="2" t="n">
        <f aca="false">[1]513排序!K2</f>
        <v>0</v>
      </c>
      <c r="VN105" s="2" t="n">
        <f aca="false">[1]513排序!L2</f>
        <v>0</v>
      </c>
      <c r="VO105" s="2" t="n">
        <f aca="false">[1]513排序!M2</f>
        <v>0</v>
      </c>
      <c r="VP105" s="2" t="n">
        <f aca="false">[1]513排序!C181</f>
        <v>0</v>
      </c>
      <c r="VQ105" s="2" t="n">
        <f aca="false">[1]513排序!D181</f>
        <v>0</v>
      </c>
      <c r="VR105" s="2" t="n">
        <f aca="false">[1]513排序!E181</f>
        <v>0</v>
      </c>
      <c r="VS105" s="2" t="n">
        <f aca="false">[1]513排序!F181</f>
        <v>0</v>
      </c>
      <c r="VT105" s="2" t="n">
        <f aca="false">[1]513排序!G181</f>
        <v>0</v>
      </c>
      <c r="VU105" s="2" t="n">
        <f aca="false">[1]513排序!H181</f>
        <v>0</v>
      </c>
      <c r="VV105" s="2" t="n">
        <f aca="false">[1]513排序!I181</f>
        <v>0</v>
      </c>
      <c r="VW105" s="2" t="n">
        <f aca="false">[1]513排序!J181</f>
        <v>0</v>
      </c>
      <c r="VX105" s="2" t="n">
        <f aca="false">[1]513排序!K181</f>
        <v>0</v>
      </c>
      <c r="VY105" s="2" t="n">
        <f aca="false">[1]513排序!L181</f>
        <v>0</v>
      </c>
      <c r="VZ105" s="2" t="n">
        <f aca="false">[1]513排序!M181</f>
        <v>0</v>
      </c>
      <c r="WA105" s="2" t="n">
        <f aca="false">[1]513排序!C119</f>
        <v>0</v>
      </c>
      <c r="WB105" s="2" t="n">
        <f aca="false">[1]513排序!D119</f>
        <v>0</v>
      </c>
      <c r="WC105" s="2" t="n">
        <f aca="false">[1]513排序!E119</f>
        <v>0</v>
      </c>
      <c r="WD105" s="2" t="n">
        <f aca="false">[1]513排序!F119</f>
        <v>0</v>
      </c>
      <c r="WE105" s="2" t="n">
        <f aca="false">[1]513排序!G119</f>
        <v>0</v>
      </c>
      <c r="WF105" s="2" t="n">
        <f aca="false">[1]513排序!H119</f>
        <v>0</v>
      </c>
      <c r="WG105" s="2" t="n">
        <f aca="false">[1]513排序!I119</f>
        <v>0</v>
      </c>
      <c r="WH105" s="2" t="n">
        <f aca="false">[1]513排序!J119</f>
        <v>0</v>
      </c>
      <c r="WI105" s="2" t="n">
        <f aca="false">[1]513排序!K119</f>
        <v>0</v>
      </c>
      <c r="WJ105" s="2" t="n">
        <f aca="false">[1]513排序!L119</f>
        <v>0</v>
      </c>
      <c r="WK105" s="2" t="n">
        <f aca="false">[1]513排序!M119</f>
        <v>0</v>
      </c>
      <c r="WL105" s="2" t="n">
        <f aca="false">[1]513排序!C137</f>
        <v>0</v>
      </c>
      <c r="WM105" s="2" t="n">
        <f aca="false">[1]513排序!D137</f>
        <v>0</v>
      </c>
      <c r="WN105" s="2" t="n">
        <f aca="false">[1]513排序!E137</f>
        <v>0</v>
      </c>
      <c r="WO105" s="2" t="n">
        <f aca="false">[1]513排序!F137</f>
        <v>0</v>
      </c>
      <c r="WP105" s="2" t="n">
        <f aca="false">[1]513排序!G137</f>
        <v>0</v>
      </c>
      <c r="WQ105" s="2" t="n">
        <f aca="false">[1]513排序!H137</f>
        <v>0</v>
      </c>
      <c r="WR105" s="2" t="n">
        <f aca="false">[1]513排序!I137</f>
        <v>0</v>
      </c>
      <c r="WS105" s="2" t="n">
        <f aca="false">[1]513排序!J137</f>
        <v>0</v>
      </c>
      <c r="WT105" s="2" t="n">
        <f aca="false">[1]513排序!K137</f>
        <v>0</v>
      </c>
      <c r="WU105" s="2" t="n">
        <f aca="false">[1]513排序!L137</f>
        <v>0</v>
      </c>
      <c r="WV105" s="2" t="n">
        <f aca="false">[1]513排序!M137</f>
        <v>0</v>
      </c>
      <c r="WW105" s="2" t="n">
        <f aca="false">[1]513排序!C24</f>
        <v>0</v>
      </c>
      <c r="WX105" s="2" t="n">
        <f aca="false">[1]513排序!D24</f>
        <v>0</v>
      </c>
      <c r="WY105" s="2" t="n">
        <f aca="false">[1]513排序!E24</f>
        <v>0</v>
      </c>
      <c r="WZ105" s="2" t="n">
        <f aca="false">[1]513排序!F24</f>
        <v>0</v>
      </c>
      <c r="XA105" s="2" t="n">
        <f aca="false">[1]513排序!G24</f>
        <v>0</v>
      </c>
      <c r="XB105" s="2" t="n">
        <f aca="false">[1]513排序!H24</f>
        <v>0</v>
      </c>
      <c r="XC105" s="2" t="n">
        <f aca="false">[1]513排序!I24</f>
        <v>0</v>
      </c>
      <c r="XD105" s="2" t="n">
        <f aca="false">[1]513排序!J24</f>
        <v>0</v>
      </c>
      <c r="XE105" s="2" t="n">
        <f aca="false">[1]513排序!K24</f>
        <v>0</v>
      </c>
      <c r="XF105" s="2" t="n">
        <f aca="false">[1]513排序!L24</f>
        <v>0</v>
      </c>
      <c r="XG105" s="2" t="n">
        <f aca="false">[1]513排序!M24</f>
        <v>0</v>
      </c>
      <c r="XH105" s="2" t="n">
        <f aca="false">[1]513排序!C104</f>
        <v>0</v>
      </c>
      <c r="XI105" s="2" t="n">
        <f aca="false">[1]513排序!D104</f>
        <v>0</v>
      </c>
      <c r="XJ105" s="2" t="n">
        <f aca="false">[1]513排序!E104</f>
        <v>0</v>
      </c>
      <c r="XK105" s="2" t="n">
        <f aca="false">[1]513排序!F104</f>
        <v>0</v>
      </c>
      <c r="XL105" s="2" t="n">
        <f aca="false">[1]513排序!G104</f>
        <v>0</v>
      </c>
      <c r="XM105" s="2" t="n">
        <f aca="false">[1]513排序!H104</f>
        <v>0</v>
      </c>
      <c r="XN105" s="2" t="n">
        <f aca="false">[1]513排序!I104</f>
        <v>0</v>
      </c>
      <c r="XO105" s="2" t="n">
        <f aca="false">[1]513排序!J104</f>
        <v>0</v>
      </c>
      <c r="XP105" s="2" t="n">
        <f aca="false">[1]513排序!K104</f>
        <v>0</v>
      </c>
      <c r="XQ105" s="2" t="n">
        <f aca="false">[1]513排序!L104</f>
        <v>0</v>
      </c>
      <c r="XR105" s="2" t="n">
        <f aca="false">[1]513排序!M104</f>
        <v>0</v>
      </c>
      <c r="XS105" s="2" t="n">
        <f aca="false">[1]513排序!C203</f>
        <v>0</v>
      </c>
      <c r="XT105" s="2" t="n">
        <f aca="false">[1]513排序!D203</f>
        <v>0</v>
      </c>
      <c r="XU105" s="2" t="n">
        <f aca="false">[1]513排序!E203</f>
        <v>0</v>
      </c>
      <c r="XV105" s="2" t="n">
        <f aca="false">[1]513排序!F203</f>
        <v>0</v>
      </c>
      <c r="XW105" s="2" t="n">
        <f aca="false">[1]513排序!G203</f>
        <v>0</v>
      </c>
      <c r="XX105" s="2" t="n">
        <f aca="false">[1]513排序!H203</f>
        <v>0</v>
      </c>
      <c r="XY105" s="2" t="n">
        <f aca="false">[1]513排序!I203</f>
        <v>0</v>
      </c>
      <c r="XZ105" s="2" t="n">
        <f aca="false">[1]513排序!J203</f>
        <v>0</v>
      </c>
      <c r="YA105" s="2" t="n">
        <f aca="false">[1]513排序!K203</f>
        <v>0</v>
      </c>
      <c r="YB105" s="2" t="n">
        <f aca="false">[1]513排序!L203</f>
        <v>0</v>
      </c>
      <c r="YC105" s="2" t="n">
        <f aca="false">[1]513排序!M203</f>
        <v>0</v>
      </c>
      <c r="YZ105" s="2" t="n">
        <f aca="false">[1]513排序!C107</f>
        <v>0</v>
      </c>
      <c r="ZA105" s="2" t="n">
        <f aca="false">[1]513排序!D107</f>
        <v>0</v>
      </c>
      <c r="ZB105" s="2" t="n">
        <f aca="false">[1]513排序!E107</f>
        <v>0</v>
      </c>
      <c r="ZC105" s="2" t="n">
        <f aca="false">[1]513排序!F107</f>
        <v>0</v>
      </c>
      <c r="ZD105" s="2" t="n">
        <f aca="false">[1]513排序!G107</f>
        <v>0</v>
      </c>
      <c r="ZE105" s="2" t="n">
        <f aca="false">[1]513排序!H107</f>
        <v>0</v>
      </c>
      <c r="ZF105" s="2" t="n">
        <f aca="false">[1]513排序!I107</f>
        <v>0</v>
      </c>
      <c r="ZG105" s="2" t="n">
        <f aca="false">[1]513排序!J107</f>
        <v>0</v>
      </c>
      <c r="ZH105" s="2" t="n">
        <f aca="false">[1]513排序!K107</f>
        <v>0</v>
      </c>
      <c r="ZI105" s="2" t="n">
        <f aca="false">[1]513排序!L107</f>
        <v>0</v>
      </c>
      <c r="ZJ105" s="2" t="n">
        <f aca="false">[1]513排序!M107</f>
        <v>0</v>
      </c>
      <c r="ZK105" s="2" t="n">
        <f aca="false">[1]513排序!C200</f>
        <v>0</v>
      </c>
      <c r="ZL105" s="2" t="n">
        <f aca="false">[1]513排序!D200</f>
        <v>0</v>
      </c>
      <c r="ZM105" s="2" t="n">
        <f aca="false">[1]513排序!E200</f>
        <v>0</v>
      </c>
      <c r="ZN105" s="2" t="n">
        <f aca="false">[1]513排序!F200</f>
        <v>0</v>
      </c>
      <c r="ZO105" s="2" t="n">
        <f aca="false">[1]513排序!G200</f>
        <v>0</v>
      </c>
      <c r="ZP105" s="2" t="n">
        <f aca="false">[1]513排序!H200</f>
        <v>0</v>
      </c>
      <c r="ZQ105" s="2" t="n">
        <f aca="false">[1]513排序!I200</f>
        <v>0</v>
      </c>
      <c r="ZR105" s="2" t="n">
        <f aca="false">[1]513排序!J200</f>
        <v>0</v>
      </c>
      <c r="ZS105" s="2" t="n">
        <f aca="false">[1]513排序!K200</f>
        <v>0</v>
      </c>
      <c r="ZT105" s="2" t="n">
        <f aca="false">[1]513排序!L200</f>
        <v>0</v>
      </c>
      <c r="ZU105" s="2" t="n">
        <f aca="false">[1]513排序!M200</f>
        <v>0</v>
      </c>
      <c r="ZV105" s="2" t="n">
        <f aca="false">[1]513排序!C19</f>
        <v>0</v>
      </c>
      <c r="ZW105" s="2" t="n">
        <f aca="false">[1]513排序!D19</f>
        <v>0</v>
      </c>
      <c r="ZX105" s="2" t="n">
        <f aca="false">[1]513排序!E19</f>
        <v>0</v>
      </c>
      <c r="ZY105" s="2" t="n">
        <f aca="false">[1]513排序!F19</f>
        <v>0</v>
      </c>
      <c r="ZZ105" s="2" t="n">
        <f aca="false">[1]513排序!G19</f>
        <v>0</v>
      </c>
      <c r="AAA105" s="2" t="n">
        <f aca="false">[1]513排序!H19</f>
        <v>0</v>
      </c>
      <c r="AAB105" s="2" t="n">
        <f aca="false">[1]513排序!I19</f>
        <v>0</v>
      </c>
      <c r="AAC105" s="2" t="n">
        <f aca="false">[1]513排序!J19</f>
        <v>0</v>
      </c>
      <c r="AAD105" s="2" t="n">
        <f aca="false">[1]513排序!K19</f>
        <v>0</v>
      </c>
      <c r="AAE105" s="2" t="n">
        <f aca="false">[1]513排序!L19</f>
        <v>0</v>
      </c>
      <c r="AAF105" s="2" t="n">
        <f aca="false">[1]513排序!M19</f>
        <v>0</v>
      </c>
      <c r="AAG105" s="2" t="n">
        <f aca="false">[1]513排序!C76</f>
        <v>0</v>
      </c>
      <c r="AAH105" s="2" t="n">
        <f aca="false">[1]513排序!D76</f>
        <v>0</v>
      </c>
      <c r="AAI105" s="2" t="n">
        <f aca="false">[1]513排序!E76</f>
        <v>0</v>
      </c>
      <c r="AAJ105" s="2" t="n">
        <f aca="false">[1]513排序!F76</f>
        <v>0</v>
      </c>
      <c r="AAK105" s="2" t="n">
        <f aca="false">[1]513排序!G76</f>
        <v>0</v>
      </c>
      <c r="AAL105" s="2" t="n">
        <f aca="false">[1]513排序!H76</f>
        <v>0</v>
      </c>
      <c r="AAM105" s="2" t="n">
        <f aca="false">[1]513排序!I76</f>
        <v>0</v>
      </c>
      <c r="AAN105" s="2" t="n">
        <f aca="false">[1]513排序!J76</f>
        <v>0</v>
      </c>
      <c r="AAO105" s="2" t="n">
        <f aca="false">[1]513排序!K76</f>
        <v>0</v>
      </c>
      <c r="AAP105" s="2" t="n">
        <f aca="false">[1]513排序!L76</f>
        <v>0</v>
      </c>
      <c r="AAQ105" s="2" t="n">
        <f aca="false">[1]513排序!M76</f>
        <v>0</v>
      </c>
      <c r="AAR105" s="2" t="n">
        <f aca="false">[1]513排序!C14</f>
        <v>0</v>
      </c>
      <c r="AAS105" s="2" t="n">
        <f aca="false">[1]513排序!D14</f>
        <v>0</v>
      </c>
      <c r="AAT105" s="2" t="n">
        <f aca="false">[1]513排序!E14</f>
        <v>0</v>
      </c>
      <c r="AAU105" s="2" t="n">
        <f aca="false">[1]513排序!F14</f>
        <v>0</v>
      </c>
      <c r="AAV105" s="2" t="n">
        <f aca="false">[1]513排序!G14</f>
        <v>0</v>
      </c>
      <c r="AAW105" s="2" t="n">
        <f aca="false">[1]513排序!H14</f>
        <v>0</v>
      </c>
      <c r="AAX105" s="2" t="n">
        <f aca="false">[1]513排序!I14</f>
        <v>0</v>
      </c>
      <c r="AAY105" s="2" t="n">
        <f aca="false">[1]513排序!J14</f>
        <v>0</v>
      </c>
      <c r="AAZ105" s="2" t="n">
        <f aca="false">[1]513排序!K14</f>
        <v>0</v>
      </c>
      <c r="ABA105" s="2" t="n">
        <f aca="false">[1]513排序!L14</f>
        <v>0</v>
      </c>
      <c r="ABB105" s="2" t="n">
        <f aca="false">[1]513排序!M14</f>
        <v>0</v>
      </c>
      <c r="ABC105" s="2" t="n">
        <f aca="false">[1]513排序!C10</f>
        <v>0</v>
      </c>
      <c r="ABD105" s="2" t="n">
        <f aca="false">[1]513排序!D10</f>
        <v>0</v>
      </c>
      <c r="ABE105" s="2" t="n">
        <f aca="false">[1]513排序!E10</f>
        <v>0</v>
      </c>
      <c r="ABF105" s="2" t="n">
        <f aca="false">[1]513排序!F10</f>
        <v>0</v>
      </c>
      <c r="ABG105" s="2" t="n">
        <f aca="false">[1]513排序!G10</f>
        <v>0</v>
      </c>
      <c r="ABH105" s="2" t="n">
        <f aca="false">[1]513排序!H10</f>
        <v>0</v>
      </c>
      <c r="ABI105" s="2" t="n">
        <f aca="false">[1]513排序!I10</f>
        <v>0</v>
      </c>
      <c r="ABJ105" s="2" t="n">
        <f aca="false">[1]513排序!J10</f>
        <v>0</v>
      </c>
      <c r="ABK105" s="2" t="n">
        <f aca="false">[1]513排序!K10</f>
        <v>0</v>
      </c>
      <c r="ABL105" s="2" t="n">
        <f aca="false">[1]513排序!L10</f>
        <v>0</v>
      </c>
      <c r="ABM105" s="2" t="n">
        <f aca="false">[1]513排序!M10</f>
        <v>0</v>
      </c>
      <c r="ABN105" s="2" t="n">
        <f aca="false">[1]513排序!C127</f>
        <v>0</v>
      </c>
      <c r="ABO105" s="2" t="n">
        <f aca="false">[1]513排序!D127</f>
        <v>0</v>
      </c>
      <c r="ABP105" s="2" t="n">
        <f aca="false">[1]513排序!E127</f>
        <v>0</v>
      </c>
      <c r="ABQ105" s="2" t="n">
        <f aca="false">[1]513排序!F127</f>
        <v>0</v>
      </c>
      <c r="ABR105" s="2" t="n">
        <f aca="false">[1]513排序!G127</f>
        <v>0</v>
      </c>
      <c r="ABS105" s="2" t="n">
        <f aca="false">[1]513排序!H127</f>
        <v>0</v>
      </c>
      <c r="ABT105" s="2" t="n">
        <f aca="false">[1]513排序!I127</f>
        <v>0</v>
      </c>
      <c r="ABU105" s="2" t="n">
        <f aca="false">[1]513排序!J127</f>
        <v>0</v>
      </c>
      <c r="ABV105" s="2" t="n">
        <f aca="false">[1]513排序!K127</f>
        <v>0</v>
      </c>
      <c r="ABW105" s="2" t="n">
        <f aca="false">[1]513排序!L127</f>
        <v>0</v>
      </c>
      <c r="ABX105" s="2" t="n">
        <f aca="false">[1]513排序!M127</f>
        <v>0</v>
      </c>
      <c r="ABY105" s="2" t="n">
        <f aca="false">[1]513排序!C114</f>
        <v>0</v>
      </c>
      <c r="ABZ105" s="2" t="n">
        <f aca="false">[1]513排序!D114</f>
        <v>0</v>
      </c>
      <c r="ACA105" s="2" t="n">
        <f aca="false">[1]513排序!E114</f>
        <v>0</v>
      </c>
      <c r="ACB105" s="2" t="n">
        <f aca="false">[1]513排序!F114</f>
        <v>0</v>
      </c>
      <c r="ACC105" s="2" t="n">
        <f aca="false">[1]513排序!G114</f>
        <v>0</v>
      </c>
      <c r="ACD105" s="2" t="n">
        <f aca="false">[1]513排序!H114</f>
        <v>0</v>
      </c>
      <c r="ACE105" s="2" t="n">
        <f aca="false">[1]513排序!I114</f>
        <v>0</v>
      </c>
      <c r="ACF105" s="2" t="n">
        <f aca="false">[1]513排序!J114</f>
        <v>0</v>
      </c>
      <c r="ACG105" s="2" t="n">
        <f aca="false">[1]513排序!K114</f>
        <v>0</v>
      </c>
      <c r="ACH105" s="2" t="n">
        <f aca="false">[1]513排序!L114</f>
        <v>0</v>
      </c>
      <c r="ACI105" s="2" t="n">
        <f aca="false">[1]513排序!M114</f>
        <v>0</v>
      </c>
      <c r="ACJ105" s="2" t="n">
        <f aca="false">[1]513排序!C64</f>
        <v>0</v>
      </c>
      <c r="ACK105" s="2" t="n">
        <f aca="false">[1]513排序!D64</f>
        <v>0</v>
      </c>
      <c r="ACL105" s="2" t="n">
        <f aca="false">[1]513排序!E64</f>
        <v>0</v>
      </c>
      <c r="ACM105" s="2" t="n">
        <f aca="false">[1]513排序!F64</f>
        <v>0</v>
      </c>
      <c r="ACN105" s="2" t="n">
        <f aca="false">[1]513排序!G64</f>
        <v>0</v>
      </c>
      <c r="ACO105" s="2" t="n">
        <f aca="false">[1]513排序!H64</f>
        <v>0</v>
      </c>
      <c r="ACP105" s="2" t="n">
        <f aca="false">[1]513排序!I64</f>
        <v>0</v>
      </c>
      <c r="ACQ105" s="2" t="n">
        <f aca="false">[1]513排序!J64</f>
        <v>0</v>
      </c>
      <c r="ACR105" s="2" t="n">
        <f aca="false">[1]513排序!K64</f>
        <v>0</v>
      </c>
      <c r="ACS105" s="2" t="n">
        <f aca="false">[1]513排序!L64</f>
        <v>0</v>
      </c>
      <c r="ACT105" s="2" t="n">
        <f aca="false">[1]513排序!M64</f>
        <v>0</v>
      </c>
      <c r="ACU105" s="2" t="n">
        <f aca="false">[1]513排序!C109</f>
        <v>0</v>
      </c>
      <c r="ACV105" s="2" t="n">
        <f aca="false">[1]513排序!D109</f>
        <v>0</v>
      </c>
      <c r="ACW105" s="2" t="n">
        <f aca="false">[1]513排序!E109</f>
        <v>0</v>
      </c>
      <c r="ACX105" s="2" t="n">
        <f aca="false">[1]513排序!F109</f>
        <v>0</v>
      </c>
      <c r="ACY105" s="2" t="n">
        <f aca="false">[1]513排序!G109</f>
        <v>0</v>
      </c>
      <c r="ACZ105" s="2" t="n">
        <f aca="false">[1]513排序!H109</f>
        <v>0</v>
      </c>
      <c r="ADA105" s="2" t="n">
        <f aca="false">[1]513排序!I109</f>
        <v>0</v>
      </c>
      <c r="ADB105" s="2" t="n">
        <f aca="false">[1]513排序!J109</f>
        <v>0</v>
      </c>
      <c r="ADC105" s="2" t="n">
        <f aca="false">[1]513排序!K109</f>
        <v>0</v>
      </c>
      <c r="ADD105" s="2" t="n">
        <f aca="false">[1]513排序!L109</f>
        <v>0</v>
      </c>
      <c r="ADE105" s="2" t="n">
        <f aca="false">[1]513排序!M109</f>
        <v>0</v>
      </c>
      <c r="ADF105" s="2" t="n">
        <f aca="false">[1]513排序!C52</f>
        <v>0</v>
      </c>
      <c r="ADG105" s="2" t="n">
        <f aca="false">[1]513排序!D52</f>
        <v>0</v>
      </c>
      <c r="ADH105" s="2" t="n">
        <f aca="false">[1]513排序!E52</f>
        <v>0</v>
      </c>
      <c r="ADI105" s="2" t="n">
        <f aca="false">[1]513排序!F52</f>
        <v>0</v>
      </c>
      <c r="ADJ105" s="2" t="n">
        <f aca="false">[1]513排序!G52</f>
        <v>0</v>
      </c>
      <c r="ADK105" s="2" t="n">
        <f aca="false">[1]513排序!H52</f>
        <v>0</v>
      </c>
      <c r="ADL105" s="2" t="n">
        <f aca="false">[1]513排序!I52</f>
        <v>0</v>
      </c>
      <c r="ADM105" s="2" t="n">
        <f aca="false">[1]513排序!J52</f>
        <v>0</v>
      </c>
      <c r="ADN105" s="2" t="n">
        <f aca="false">[1]513排序!K52</f>
        <v>0</v>
      </c>
      <c r="ADO105" s="2" t="n">
        <f aca="false">[1]513排序!L52</f>
        <v>0</v>
      </c>
      <c r="ADP105" s="2" t="n">
        <f aca="false">[1]513排序!M52</f>
        <v>0</v>
      </c>
      <c r="ADQ105" s="2" t="n">
        <f aca="false">[1]513排序!C175</f>
        <v>0</v>
      </c>
      <c r="ADR105" s="2" t="n">
        <f aca="false">[1]513排序!D175</f>
        <v>0</v>
      </c>
      <c r="ADS105" s="2" t="n">
        <f aca="false">[1]513排序!E175</f>
        <v>0</v>
      </c>
      <c r="ADT105" s="2" t="n">
        <f aca="false">[1]513排序!F175</f>
        <v>0</v>
      </c>
      <c r="ADU105" s="2" t="n">
        <f aca="false">[1]513排序!G175</f>
        <v>0</v>
      </c>
      <c r="ADV105" s="2" t="n">
        <f aca="false">[1]513排序!H175</f>
        <v>0</v>
      </c>
      <c r="ADW105" s="2" t="n">
        <f aca="false">[1]513排序!I175</f>
        <v>0</v>
      </c>
      <c r="ADX105" s="2" t="n">
        <f aca="false">[1]513排序!J175</f>
        <v>0</v>
      </c>
      <c r="ADY105" s="2" t="n">
        <f aca="false">[1]513排序!K175</f>
        <v>0</v>
      </c>
      <c r="ADZ105" s="2" t="n">
        <f aca="false">[1]513排序!L175</f>
        <v>0</v>
      </c>
      <c r="AEA105" s="2" t="n">
        <f aca="false">[1]513排序!M175</f>
        <v>0</v>
      </c>
      <c r="AEB105" s="2" t="n">
        <f aca="false">[1]513排序!C90</f>
        <v>0</v>
      </c>
      <c r="AEC105" s="2" t="n">
        <f aca="false">[1]513排序!D90</f>
        <v>0</v>
      </c>
      <c r="AED105" s="2" t="n">
        <f aca="false">[1]513排序!E90</f>
        <v>0</v>
      </c>
      <c r="AEE105" s="2" t="n">
        <f aca="false">[1]513排序!F90</f>
        <v>0</v>
      </c>
      <c r="AEF105" s="2" t="n">
        <f aca="false">[1]513排序!G90</f>
        <v>0</v>
      </c>
      <c r="AEG105" s="2" t="n">
        <f aca="false">[1]513排序!H90</f>
        <v>0</v>
      </c>
      <c r="AEH105" s="2" t="n">
        <f aca="false">[1]513排序!I90</f>
        <v>0</v>
      </c>
      <c r="AEI105" s="2" t="n">
        <f aca="false">[1]513排序!J90</f>
        <v>0</v>
      </c>
      <c r="AEJ105" s="2" t="n">
        <f aca="false">[1]513排序!K90</f>
        <v>0</v>
      </c>
      <c r="AEK105" s="2" t="n">
        <f aca="false">[1]513排序!L90</f>
        <v>0</v>
      </c>
      <c r="AEL105" s="2" t="n">
        <f aca="false">[1]513排序!M90</f>
        <v>0</v>
      </c>
      <c r="AEM105" s="2" t="n">
        <f aca="false">[1]513排序!C176</f>
        <v>0</v>
      </c>
      <c r="AEN105" s="2" t="n">
        <f aca="false">[1]513排序!D176</f>
        <v>0</v>
      </c>
      <c r="AEO105" s="2" t="n">
        <f aca="false">[1]513排序!E176</f>
        <v>0</v>
      </c>
      <c r="AEP105" s="2" t="n">
        <f aca="false">[1]513排序!F176</f>
        <v>0</v>
      </c>
      <c r="AEQ105" s="2" t="n">
        <f aca="false">[1]513排序!G176</f>
        <v>0</v>
      </c>
      <c r="AER105" s="2" t="n">
        <f aca="false">[1]513排序!H176</f>
        <v>0</v>
      </c>
      <c r="AES105" s="2" t="n">
        <f aca="false">[1]513排序!I176</f>
        <v>0</v>
      </c>
      <c r="AET105" s="2" t="n">
        <f aca="false">[1]513排序!J176</f>
        <v>0</v>
      </c>
      <c r="AEU105" s="2" t="n">
        <f aca="false">[1]513排序!K176</f>
        <v>0</v>
      </c>
      <c r="AEV105" s="2" t="n">
        <f aca="false">[1]513排序!L176</f>
        <v>0</v>
      </c>
      <c r="AEW105" s="2" t="n">
        <f aca="false">[1]513排序!M176</f>
        <v>0</v>
      </c>
      <c r="AEX105" s="2" t="n">
        <f aca="false">[1]513排序!C48</f>
        <v>0</v>
      </c>
      <c r="AEY105" s="2" t="n">
        <f aca="false">[1]513排序!D48</f>
        <v>0</v>
      </c>
      <c r="AEZ105" s="2" t="n">
        <f aca="false">[1]513排序!E48</f>
        <v>0</v>
      </c>
      <c r="AFA105" s="2" t="n">
        <f aca="false">[1]513排序!F48</f>
        <v>0</v>
      </c>
      <c r="AFB105" s="2" t="n">
        <f aca="false">[1]513排序!G48</f>
        <v>0</v>
      </c>
      <c r="AFC105" s="2" t="n">
        <f aca="false">[1]513排序!H48</f>
        <v>0</v>
      </c>
      <c r="AFD105" s="2" t="n">
        <f aca="false">[1]513排序!I48</f>
        <v>0</v>
      </c>
      <c r="AFE105" s="2" t="n">
        <f aca="false">[1]513排序!J48</f>
        <v>0</v>
      </c>
      <c r="AFF105" s="2" t="n">
        <f aca="false">[1]513排序!K48</f>
        <v>0</v>
      </c>
      <c r="AFG105" s="2" t="n">
        <f aca="false">[1]513排序!L48</f>
        <v>0</v>
      </c>
      <c r="AFH105" s="2" t="n">
        <f aca="false">[1]513排序!M48</f>
        <v>0</v>
      </c>
      <c r="AFI105" s="2" t="n">
        <f aca="false">[1]513排序!C26</f>
        <v>0</v>
      </c>
      <c r="AFJ105" s="2" t="n">
        <f aca="false">[1]513排序!D26</f>
        <v>0</v>
      </c>
      <c r="AFK105" s="2" t="n">
        <f aca="false">[1]513排序!E26</f>
        <v>0</v>
      </c>
      <c r="AFL105" s="2" t="n">
        <f aca="false">[1]513排序!F26</f>
        <v>0</v>
      </c>
      <c r="AFM105" s="2" t="n">
        <f aca="false">[1]513排序!G26</f>
        <v>0</v>
      </c>
      <c r="AFN105" s="2" t="n">
        <f aca="false">[1]513排序!H26</f>
        <v>0</v>
      </c>
      <c r="AFO105" s="2" t="n">
        <f aca="false">[1]513排序!I26</f>
        <v>0</v>
      </c>
      <c r="AFP105" s="2" t="n">
        <f aca="false">[1]513排序!J26</f>
        <v>0</v>
      </c>
      <c r="AFQ105" s="2" t="n">
        <f aca="false">[1]513排序!K26</f>
        <v>0</v>
      </c>
      <c r="AFR105" s="2" t="n">
        <f aca="false">[1]513排序!L26</f>
        <v>0</v>
      </c>
      <c r="AFS105" s="2" t="n">
        <f aca="false">[1]513排序!M26</f>
        <v>0</v>
      </c>
      <c r="AFT105" s="2" t="n">
        <f aca="false">[1]513排序!C130</f>
        <v>0</v>
      </c>
      <c r="AFU105" s="2" t="n">
        <f aca="false">[1]513排序!D130</f>
        <v>0</v>
      </c>
      <c r="AFV105" s="2" t="n">
        <f aca="false">[1]513排序!E130</f>
        <v>0</v>
      </c>
      <c r="AFW105" s="2" t="n">
        <f aca="false">[1]513排序!F130</f>
        <v>0</v>
      </c>
      <c r="AFX105" s="2" t="n">
        <f aca="false">[1]513排序!G130</f>
        <v>0</v>
      </c>
      <c r="AFY105" s="2" t="n">
        <f aca="false">[1]513排序!H130</f>
        <v>0</v>
      </c>
      <c r="AFZ105" s="2" t="n">
        <f aca="false">[1]513排序!I130</f>
        <v>0</v>
      </c>
      <c r="AGA105" s="2" t="n">
        <f aca="false">[1]513排序!J130</f>
        <v>0</v>
      </c>
      <c r="AGB105" s="2" t="n">
        <f aca="false">[1]513排序!K130</f>
        <v>0</v>
      </c>
      <c r="AGC105" s="2" t="n">
        <f aca="false">[1]513排序!L130</f>
        <v>0</v>
      </c>
      <c r="AGD105" s="2" t="n">
        <f aca="false">[1]513排序!M130</f>
        <v>0</v>
      </c>
      <c r="AGE105" s="2" t="n">
        <f aca="false">[1]513排序!C170</f>
        <v>0</v>
      </c>
      <c r="AGF105" s="2" t="n">
        <f aca="false">[1]513排序!D170</f>
        <v>0</v>
      </c>
      <c r="AGG105" s="2" t="n">
        <f aca="false">[1]513排序!E170</f>
        <v>0</v>
      </c>
      <c r="AGH105" s="2" t="n">
        <f aca="false">[1]513排序!F170</f>
        <v>0</v>
      </c>
      <c r="AGI105" s="2" t="n">
        <f aca="false">[1]513排序!G170</f>
        <v>0</v>
      </c>
      <c r="AGJ105" s="2" t="n">
        <f aca="false">[1]513排序!H170</f>
        <v>0</v>
      </c>
      <c r="AGK105" s="2" t="n">
        <f aca="false">[1]513排序!I170</f>
        <v>0</v>
      </c>
      <c r="AGL105" s="2" t="n">
        <f aca="false">[1]513排序!J170</f>
        <v>0</v>
      </c>
      <c r="AGM105" s="2" t="n">
        <f aca="false">[1]513排序!K170</f>
        <v>0</v>
      </c>
      <c r="AGN105" s="2" t="n">
        <f aca="false">[1]513排序!L170</f>
        <v>0</v>
      </c>
      <c r="AGO105" s="2" t="n">
        <f aca="false">[1]513排序!M170</f>
        <v>0</v>
      </c>
      <c r="AGP105" s="2" t="n">
        <f aca="false">[1]513排序!C158</f>
        <v>0</v>
      </c>
      <c r="AGQ105" s="2" t="n">
        <f aca="false">[1]513排序!D158</f>
        <v>0</v>
      </c>
      <c r="AGR105" s="2" t="n">
        <f aca="false">[1]513排序!E158</f>
        <v>0</v>
      </c>
      <c r="AGS105" s="2" t="n">
        <f aca="false">[1]513排序!F158</f>
        <v>0</v>
      </c>
      <c r="AGT105" s="2" t="n">
        <f aca="false">[1]513排序!G158</f>
        <v>0</v>
      </c>
      <c r="AGU105" s="2" t="n">
        <f aca="false">[1]513排序!H158</f>
        <v>0</v>
      </c>
      <c r="AGV105" s="2" t="n">
        <f aca="false">[1]513排序!I158</f>
        <v>0</v>
      </c>
      <c r="AGW105" s="2" t="n">
        <f aca="false">[1]513排序!J158</f>
        <v>0</v>
      </c>
      <c r="AGX105" s="2" t="n">
        <f aca="false">[1]513排序!K158</f>
        <v>0</v>
      </c>
      <c r="AGY105" s="2" t="n">
        <f aca="false">[1]513排序!L158</f>
        <v>0</v>
      </c>
      <c r="AGZ105" s="2" t="n">
        <f aca="false">[1]513排序!M158</f>
        <v>0</v>
      </c>
      <c r="AHA105" s="2" t="n">
        <f aca="false">[1]513排序!C31</f>
        <v>0</v>
      </c>
      <c r="AHB105" s="2" t="n">
        <f aca="false">[1]513排序!D31</f>
        <v>0</v>
      </c>
      <c r="AHC105" s="2" t="n">
        <f aca="false">[1]513排序!E31</f>
        <v>0</v>
      </c>
      <c r="AHD105" s="2" t="n">
        <f aca="false">[1]513排序!F31</f>
        <v>0</v>
      </c>
      <c r="AHE105" s="2" t="n">
        <f aca="false">[1]513排序!G31</f>
        <v>0</v>
      </c>
      <c r="AHF105" s="2" t="n">
        <f aca="false">[1]513排序!H31</f>
        <v>0</v>
      </c>
      <c r="AHG105" s="2" t="n">
        <f aca="false">[1]513排序!I31</f>
        <v>0</v>
      </c>
      <c r="AHH105" s="2" t="n">
        <f aca="false">[1]513排序!J31</f>
        <v>0</v>
      </c>
      <c r="AHI105" s="2" t="n">
        <f aca="false">[1]513排序!K31</f>
        <v>0</v>
      </c>
      <c r="AHJ105" s="2" t="n">
        <f aca="false">[1]513排序!L31</f>
        <v>0</v>
      </c>
      <c r="AHK105" s="2" t="n">
        <f aca="false">[1]513排序!M31</f>
        <v>0</v>
      </c>
      <c r="AHL105" s="2" t="n">
        <f aca="false">[1]513排序!C144</f>
        <v>0</v>
      </c>
      <c r="AHM105" s="2" t="n">
        <f aca="false">[1]513排序!D144</f>
        <v>0</v>
      </c>
      <c r="AHN105" s="2" t="n">
        <f aca="false">[1]513排序!E144</f>
        <v>0</v>
      </c>
      <c r="AHO105" s="2" t="n">
        <f aca="false">[1]513排序!F144</f>
        <v>0</v>
      </c>
      <c r="AHP105" s="2" t="n">
        <f aca="false">[1]513排序!G144</f>
        <v>0</v>
      </c>
      <c r="AHQ105" s="2" t="n">
        <f aca="false">[1]513排序!H144</f>
        <v>0</v>
      </c>
      <c r="AHR105" s="2" t="n">
        <f aca="false">[1]513排序!I144</f>
        <v>0</v>
      </c>
      <c r="AHS105" s="2" t="n">
        <f aca="false">[1]513排序!J144</f>
        <v>0</v>
      </c>
      <c r="AHT105" s="2" t="n">
        <f aca="false">[1]513排序!K144</f>
        <v>0</v>
      </c>
      <c r="AHU105" s="2" t="n">
        <f aca="false">[1]513排序!L144</f>
        <v>0</v>
      </c>
      <c r="AHV105" s="2" t="n">
        <f aca="false">[1]513排序!M144</f>
        <v>0</v>
      </c>
      <c r="AHW105" s="2" t="n">
        <f aca="false">[1]513排序!C3</f>
        <v>0</v>
      </c>
      <c r="AHX105" s="2" t="n">
        <f aca="false">[1]513排序!D3</f>
        <v>0</v>
      </c>
      <c r="AHY105" s="2" t="n">
        <f aca="false">[1]513排序!E3</f>
        <v>0</v>
      </c>
      <c r="AHZ105" s="2" t="n">
        <f aca="false">[1]513排序!F3</f>
        <v>0</v>
      </c>
      <c r="AIA105" s="2" t="n">
        <f aca="false">[1]513排序!G3</f>
        <v>0</v>
      </c>
      <c r="AIB105" s="2" t="n">
        <f aca="false">[1]513排序!H3</f>
        <v>0</v>
      </c>
      <c r="AIC105" s="2" t="n">
        <f aca="false">[1]513排序!I3</f>
        <v>0</v>
      </c>
      <c r="AID105" s="2" t="n">
        <f aca="false">[1]513排序!J3</f>
        <v>0</v>
      </c>
      <c r="AIE105" s="2" t="n">
        <f aca="false">[1]513排序!K3</f>
        <v>0</v>
      </c>
      <c r="AIF105" s="2" t="n">
        <f aca="false">[1]513排序!L3</f>
        <v>0</v>
      </c>
      <c r="AIG105" s="2" t="n">
        <f aca="false">[1]513排序!M3</f>
        <v>0</v>
      </c>
      <c r="AIH105" s="2" t="n">
        <f aca="false">[1]513排序!C37</f>
        <v>0</v>
      </c>
      <c r="AII105" s="2" t="n">
        <f aca="false">[1]513排序!D37</f>
        <v>0</v>
      </c>
      <c r="AIJ105" s="2" t="n">
        <f aca="false">[1]513排序!E37</f>
        <v>0</v>
      </c>
      <c r="AIK105" s="2" t="n">
        <f aca="false">[1]513排序!F37</f>
        <v>0</v>
      </c>
      <c r="AIL105" s="2" t="n">
        <f aca="false">[1]513排序!G37</f>
        <v>0</v>
      </c>
      <c r="AIM105" s="2" t="n">
        <f aca="false">[1]513排序!H37</f>
        <v>0</v>
      </c>
      <c r="AIN105" s="2" t="n">
        <f aca="false">[1]513排序!I37</f>
        <v>0</v>
      </c>
      <c r="AIO105" s="2" t="n">
        <f aca="false">[1]513排序!J37</f>
        <v>0</v>
      </c>
      <c r="AIP105" s="2" t="n">
        <f aca="false">[1]513排序!K37</f>
        <v>0</v>
      </c>
      <c r="AIQ105" s="2" t="n">
        <f aca="false">[1]513排序!L37</f>
        <v>0</v>
      </c>
      <c r="AIR105" s="2" t="n">
        <f aca="false">[1]513排序!M37</f>
        <v>0</v>
      </c>
      <c r="AIS105" s="2" t="n">
        <f aca="false">[1]513排序!C28</f>
        <v>0</v>
      </c>
      <c r="AIT105" s="2" t="n">
        <f aca="false">[1]513排序!D28</f>
        <v>0</v>
      </c>
      <c r="AIU105" s="2" t="n">
        <f aca="false">[1]513排序!E28</f>
        <v>0</v>
      </c>
      <c r="AIV105" s="2" t="n">
        <f aca="false">[1]513排序!F28</f>
        <v>0</v>
      </c>
      <c r="AIW105" s="2" t="n">
        <f aca="false">[1]513排序!G28</f>
        <v>0</v>
      </c>
      <c r="AIX105" s="2" t="n">
        <f aca="false">[1]513排序!H28</f>
        <v>0</v>
      </c>
      <c r="AIY105" s="2" t="n">
        <f aca="false">[1]513排序!I28</f>
        <v>0</v>
      </c>
      <c r="AIZ105" s="2" t="n">
        <f aca="false">[1]513排序!J28</f>
        <v>0</v>
      </c>
      <c r="AJA105" s="2" t="n">
        <f aca="false">[1]513排序!K28</f>
        <v>0</v>
      </c>
      <c r="AJB105" s="2" t="n">
        <f aca="false">[1]513排序!L28</f>
        <v>0</v>
      </c>
      <c r="AJC105" s="2" t="n">
        <f aca="false">[1]513排序!M28</f>
        <v>0</v>
      </c>
      <c r="AJD105" s="2" t="n">
        <f aca="false">[1]513排序!C155</f>
        <v>0</v>
      </c>
      <c r="AJE105" s="2" t="n">
        <f aca="false">[1]513排序!D155</f>
        <v>0</v>
      </c>
      <c r="AJF105" s="2" t="n">
        <f aca="false">[1]513排序!E155</f>
        <v>0</v>
      </c>
      <c r="AJG105" s="2" t="n">
        <f aca="false">[1]513排序!F155</f>
        <v>0</v>
      </c>
      <c r="AJH105" s="2" t="n">
        <f aca="false">[1]513排序!G155</f>
        <v>0</v>
      </c>
      <c r="AJI105" s="2" t="n">
        <f aca="false">[1]513排序!H155</f>
        <v>0</v>
      </c>
      <c r="AJJ105" s="2" t="n">
        <f aca="false">[1]513排序!I155</f>
        <v>0</v>
      </c>
      <c r="AJK105" s="2" t="n">
        <f aca="false">[1]513排序!J155</f>
        <v>0</v>
      </c>
      <c r="AJL105" s="2" t="n">
        <f aca="false">[1]513排序!K155</f>
        <v>0</v>
      </c>
      <c r="AJM105" s="2" t="n">
        <f aca="false">[1]513排序!L155</f>
        <v>0</v>
      </c>
      <c r="AJN105" s="2" t="n">
        <f aca="false">[1]513排序!M155</f>
        <v>0</v>
      </c>
      <c r="AJO105" s="2" t="n">
        <f aca="false">[1]513排序!C12</f>
        <v>0</v>
      </c>
      <c r="AJP105" s="2" t="n">
        <f aca="false">[1]513排序!D12</f>
        <v>0</v>
      </c>
      <c r="AJQ105" s="2" t="n">
        <f aca="false">[1]513排序!E12</f>
        <v>0</v>
      </c>
      <c r="AJR105" s="2" t="n">
        <f aca="false">[1]513排序!F12</f>
        <v>0</v>
      </c>
      <c r="AJS105" s="2" t="n">
        <f aca="false">[1]513排序!G12</f>
        <v>0</v>
      </c>
      <c r="AJT105" s="2" t="n">
        <f aca="false">[1]513排序!H12</f>
        <v>0</v>
      </c>
      <c r="AJU105" s="2" t="n">
        <f aca="false">[1]513排序!I12</f>
        <v>0</v>
      </c>
      <c r="AJV105" s="2" t="n">
        <f aca="false">[1]513排序!J12</f>
        <v>0</v>
      </c>
      <c r="AJW105" s="2" t="n">
        <f aca="false">[1]513排序!K12</f>
        <v>0</v>
      </c>
      <c r="AJX105" s="2" t="n">
        <f aca="false">[1]513排序!L12</f>
        <v>0</v>
      </c>
      <c r="AJY105" s="2" t="n">
        <f aca="false">[1]513排序!M12</f>
        <v>0</v>
      </c>
      <c r="AJZ105" s="2" t="n">
        <f aca="false">[1]513排序!C96</f>
        <v>0</v>
      </c>
      <c r="AKA105" s="2" t="n">
        <f aca="false">[1]513排序!D96</f>
        <v>0</v>
      </c>
      <c r="AKB105" s="2" t="n">
        <f aca="false">[1]513排序!E96</f>
        <v>0</v>
      </c>
      <c r="AKC105" s="2" t="n">
        <f aca="false">[1]513排序!F96</f>
        <v>0</v>
      </c>
      <c r="AKD105" s="2" t="n">
        <f aca="false">[1]513排序!G96</f>
        <v>0</v>
      </c>
      <c r="AKE105" s="2" t="n">
        <f aca="false">[1]513排序!H96</f>
        <v>0</v>
      </c>
      <c r="AKF105" s="2" t="n">
        <f aca="false">[1]513排序!I96</f>
        <v>0</v>
      </c>
      <c r="AKG105" s="2" t="n">
        <f aca="false">[1]513排序!J96</f>
        <v>0</v>
      </c>
      <c r="AKH105" s="2" t="n">
        <f aca="false">[1]513排序!K96</f>
        <v>0</v>
      </c>
      <c r="AKI105" s="2" t="n">
        <f aca="false">[1]513排序!L96</f>
        <v>0</v>
      </c>
      <c r="AKJ105" s="2" t="n">
        <f aca="false">[1]513排序!M96</f>
        <v>0</v>
      </c>
      <c r="AKK105" s="2" t="n">
        <f aca="false">[1]513排序!C59</f>
        <v>0</v>
      </c>
      <c r="AKL105" s="2" t="n">
        <f aca="false">[1]513排序!D59</f>
        <v>0</v>
      </c>
      <c r="AKM105" s="2" t="n">
        <f aca="false">[1]513排序!E59</f>
        <v>0</v>
      </c>
      <c r="AKN105" s="2" t="n">
        <f aca="false">[1]513排序!F59</f>
        <v>0</v>
      </c>
      <c r="AKO105" s="2" t="n">
        <f aca="false">[1]513排序!G59</f>
        <v>0</v>
      </c>
      <c r="AKP105" s="2" t="n">
        <f aca="false">[1]513排序!H59</f>
        <v>0</v>
      </c>
      <c r="AKQ105" s="2" t="n">
        <f aca="false">[1]513排序!I59</f>
        <v>0</v>
      </c>
      <c r="AKR105" s="2" t="n">
        <f aca="false">[1]513排序!J59</f>
        <v>0</v>
      </c>
      <c r="AKS105" s="2" t="n">
        <f aca="false">[1]513排序!K59</f>
        <v>0</v>
      </c>
      <c r="AKT105" s="2" t="n">
        <f aca="false">[1]513排序!L59</f>
        <v>0</v>
      </c>
      <c r="AKU105" s="2" t="n">
        <f aca="false">[1]513排序!M59</f>
        <v>0</v>
      </c>
      <c r="AKV105" s="2" t="n">
        <f aca="false">[1]513排序!C115</f>
        <v>0</v>
      </c>
      <c r="AKW105" s="2" t="n">
        <f aca="false">[1]513排序!D115</f>
        <v>0</v>
      </c>
      <c r="AKX105" s="2" t="n">
        <f aca="false">[1]513排序!E115</f>
        <v>0</v>
      </c>
      <c r="AKY105" s="2" t="n">
        <f aca="false">[1]513排序!F115</f>
        <v>0</v>
      </c>
      <c r="AKZ105" s="2" t="n">
        <f aca="false">[1]513排序!G115</f>
        <v>0</v>
      </c>
      <c r="ALA105" s="2" t="n">
        <f aca="false">[1]513排序!H115</f>
        <v>0</v>
      </c>
      <c r="ALB105" s="2" t="n">
        <f aca="false">[1]513排序!I115</f>
        <v>0</v>
      </c>
      <c r="ALC105" s="2" t="n">
        <f aca="false">[1]513排序!J115</f>
        <v>0</v>
      </c>
      <c r="ALD105" s="2" t="n">
        <f aca="false">[1]513排序!K115</f>
        <v>0</v>
      </c>
      <c r="ALE105" s="2" t="n">
        <f aca="false">[1]513排序!L115</f>
        <v>0</v>
      </c>
      <c r="ALF105" s="2" t="n">
        <f aca="false">[1]513排序!M115</f>
        <v>0</v>
      </c>
      <c r="ALG105" s="2" t="n">
        <f aca="false">[1]513排序!C126</f>
        <v>0</v>
      </c>
      <c r="ALH105" s="2" t="n">
        <f aca="false">[1]513排序!D126</f>
        <v>0</v>
      </c>
      <c r="ALI105" s="2" t="n">
        <f aca="false">[1]513排序!E126</f>
        <v>0</v>
      </c>
      <c r="ALJ105" s="2" t="n">
        <f aca="false">[1]513排序!F126</f>
        <v>0</v>
      </c>
      <c r="ALK105" s="2" t="n">
        <f aca="false">[1]513排序!G126</f>
        <v>0</v>
      </c>
      <c r="ALL105" s="2" t="n">
        <f aca="false">[1]513排序!H126</f>
        <v>0</v>
      </c>
      <c r="ALM105" s="2" t="n">
        <f aca="false">[1]513排序!I126</f>
        <v>0</v>
      </c>
      <c r="ALN105" s="2" t="n">
        <f aca="false">[1]513排序!J126</f>
        <v>0</v>
      </c>
      <c r="ALO105" s="2" t="n">
        <f aca="false">[1]513排序!K126</f>
        <v>0</v>
      </c>
      <c r="ALP105" s="2" t="n">
        <f aca="false">[1]513排序!L126</f>
        <v>0</v>
      </c>
      <c r="ALQ105" s="2" t="n">
        <f aca="false">[1]513排序!M126</f>
        <v>0</v>
      </c>
      <c r="ALR105" s="2" t="n">
        <f aca="false">[1]513排序!C70</f>
        <v>0</v>
      </c>
      <c r="ALS105" s="2" t="n">
        <f aca="false">[1]513排序!D70</f>
        <v>0</v>
      </c>
      <c r="ALT105" s="2" t="n">
        <f aca="false">[1]513排序!E70</f>
        <v>0</v>
      </c>
      <c r="ALU105" s="2" t="n">
        <f aca="false">[1]513排序!F70</f>
        <v>0</v>
      </c>
      <c r="ALV105" s="2" t="n">
        <f aca="false">[1]513排序!G70</f>
        <v>0</v>
      </c>
      <c r="ALW105" s="2" t="n">
        <f aca="false">[1]513排序!H70</f>
        <v>0</v>
      </c>
      <c r="ALX105" s="2" t="n">
        <f aca="false">[1]513排序!I70</f>
        <v>0</v>
      </c>
      <c r="ALY105" s="2" t="n">
        <f aca="false">[1]513排序!J70</f>
        <v>0</v>
      </c>
      <c r="ALZ105" s="2" t="n">
        <f aca="false">[1]513排序!K70</f>
        <v>0</v>
      </c>
      <c r="AMA105" s="2" t="n">
        <f aca="false">[1]513排序!L70</f>
        <v>0</v>
      </c>
      <c r="AMB105" s="2" t="n">
        <f aca="false">[1]513排序!M70</f>
        <v>0</v>
      </c>
      <c r="AMC105" s="2" t="n">
        <f aca="false">[1]513排序!C149</f>
        <v>0</v>
      </c>
      <c r="AMD105" s="2" t="n">
        <f aca="false">[1]513排序!D149</f>
        <v>0</v>
      </c>
      <c r="AME105" s="2" t="n">
        <f aca="false">[1]513排序!E149</f>
        <v>0</v>
      </c>
      <c r="AMF105" s="2" t="n">
        <f aca="false">[1]513排序!F149</f>
        <v>0</v>
      </c>
      <c r="AMG105" s="2" t="n">
        <f aca="false">[1]513排序!G149</f>
        <v>0</v>
      </c>
      <c r="AMH105" s="2" t="n">
        <f aca="false">[1]513排序!H149</f>
        <v>0</v>
      </c>
      <c r="AMI105" s="2" t="n">
        <f aca="false">[1]513排序!I149</f>
        <v>0</v>
      </c>
      <c r="AMJ105" s="2" t="n">
        <f aca="false">[1]513排序!J149</f>
        <v>0</v>
      </c>
    </row>
    <row r="106" customFormat="false" ht="15.25" hidden="false" customHeight="false" outlineLevel="0" collapsed="false">
      <c r="A106" s="82" t="n">
        <v>43965</v>
      </c>
      <c r="B106" s="2" t="n">
        <f aca="false">[1]514排序!C1</f>
        <v>0</v>
      </c>
      <c r="C106" s="6" t="n">
        <f aca="false">(B106-B105)</f>
        <v>0</v>
      </c>
      <c r="E106" s="6" t="n">
        <f aca="false">(D106-D105)</f>
        <v>0</v>
      </c>
      <c r="J106" s="2" t="n">
        <f aca="false">[1]514排序!C1-[1]514排序!C44</f>
        <v>0</v>
      </c>
      <c r="K106" s="71" t="n">
        <f aca="false">J106-J105</f>
        <v>0</v>
      </c>
      <c r="L106" s="2" t="n">
        <f aca="false">[1]514排序!E1-[1]514排序!E44</f>
        <v>0</v>
      </c>
      <c r="M106" s="71" t="n">
        <f aca="false">L106-L105</f>
        <v>0</v>
      </c>
      <c r="N106" s="123" t="n">
        <f aca="false">[1]514排序!C161</f>
        <v>0</v>
      </c>
      <c r="O106" s="123" t="n">
        <f aca="false">[1]514排序!D161</f>
        <v>0</v>
      </c>
      <c r="P106" s="123" t="n">
        <f aca="false">[1]514排序!E161</f>
        <v>0</v>
      </c>
      <c r="Q106" s="123" t="n">
        <f aca="false">[1]514排序!F161</f>
        <v>0</v>
      </c>
      <c r="R106" s="123" t="n">
        <f aca="false">[1]514排序!G161</f>
        <v>0</v>
      </c>
      <c r="S106" s="123" t="n">
        <f aca="false">[1]514排序!H161</f>
        <v>0</v>
      </c>
      <c r="T106" s="123" t="n">
        <f aca="false">[1]514排序!I161</f>
        <v>0</v>
      </c>
      <c r="U106" s="123" t="n">
        <f aca="false">[1]514排序!J161</f>
        <v>0</v>
      </c>
      <c r="V106" s="123" t="n">
        <f aca="false">[1]514排序!K161</f>
        <v>0</v>
      </c>
      <c r="W106" s="123" t="n">
        <f aca="false">[1]514排序!L161</f>
        <v>0</v>
      </c>
      <c r="X106" s="123" t="n">
        <f aca="false">[1]514排序!M161</f>
        <v>0</v>
      </c>
      <c r="Y106" s="12" t="n">
        <f aca="false">[1]514排序!C99</f>
        <v>0</v>
      </c>
      <c r="Z106" s="12" t="n">
        <f aca="false">[1]514排序!D99</f>
        <v>0</v>
      </c>
      <c r="AA106" s="12" t="n">
        <f aca="false">[1]514排序!E99</f>
        <v>0</v>
      </c>
      <c r="AB106" s="12" t="n">
        <f aca="false">[1]514排序!F99</f>
        <v>0</v>
      </c>
      <c r="AC106" s="12" t="n">
        <f aca="false">[1]514排序!G99</f>
        <v>0</v>
      </c>
      <c r="AD106" s="12" t="n">
        <f aca="false">[1]514排序!H99</f>
        <v>0</v>
      </c>
      <c r="AE106" s="12" t="n">
        <f aca="false">[1]514排序!I99</f>
        <v>0</v>
      </c>
      <c r="AF106" s="12" t="n">
        <f aca="false">[1]514排序!J99</f>
        <v>0</v>
      </c>
      <c r="AG106" s="12" t="n">
        <f aca="false">[1]514排序!K99</f>
        <v>0</v>
      </c>
      <c r="AH106" s="12" t="n">
        <f aca="false">[1]514排序!L99</f>
        <v>0</v>
      </c>
      <c r="AI106" s="12" t="n">
        <f aca="false">[1]514排序!M99</f>
        <v>0</v>
      </c>
      <c r="AJ106" s="12" t="n">
        <f aca="false">[1]514排序!C94</f>
        <v>0</v>
      </c>
      <c r="AK106" s="12" t="n">
        <f aca="false">[1]514排序!D94</f>
        <v>0</v>
      </c>
      <c r="AL106" s="12" t="n">
        <f aca="false">[1]514排序!E94</f>
        <v>0</v>
      </c>
      <c r="AM106" s="12" t="n">
        <f aca="false">[1]514排序!F94</f>
        <v>0</v>
      </c>
      <c r="AN106" s="12" t="n">
        <f aca="false">[1]514排序!G94</f>
        <v>0</v>
      </c>
      <c r="AO106" s="12" t="n">
        <f aca="false">[1]514排序!H94</f>
        <v>0</v>
      </c>
      <c r="AP106" s="12" t="n">
        <f aca="false">[1]514排序!I94</f>
        <v>0</v>
      </c>
      <c r="AQ106" s="12" t="n">
        <f aca="false">[1]514排序!J94</f>
        <v>0</v>
      </c>
      <c r="AR106" s="12" t="n">
        <f aca="false">[1]514排序!K94</f>
        <v>0</v>
      </c>
      <c r="AS106" s="12" t="n">
        <f aca="false">[1]514排序!L94</f>
        <v>0</v>
      </c>
      <c r="AT106" s="12" t="n">
        <f aca="false">[1]514排序!M94</f>
        <v>0</v>
      </c>
      <c r="AU106" s="122" t="n">
        <f aca="false">[1]514排序!C71</f>
        <v>0</v>
      </c>
      <c r="AV106" s="122" t="n">
        <f aca="false">[1]514排序!D71</f>
        <v>0</v>
      </c>
      <c r="AW106" s="122" t="n">
        <f aca="false">[1]514排序!E71</f>
        <v>0</v>
      </c>
      <c r="AX106" s="122" t="n">
        <f aca="false">[1]514排序!F71</f>
        <v>0</v>
      </c>
      <c r="AY106" s="122" t="n">
        <f aca="false">[1]514排序!G71</f>
        <v>0</v>
      </c>
      <c r="AZ106" s="122" t="n">
        <f aca="false">[1]514排序!H71</f>
        <v>0</v>
      </c>
      <c r="BA106" s="122" t="n">
        <f aca="false">[1]514排序!I71</f>
        <v>0</v>
      </c>
      <c r="BB106" s="122" t="n">
        <f aca="false">[1]514排序!J71</f>
        <v>0</v>
      </c>
      <c r="BC106" s="122" t="n">
        <f aca="false">[1]514排序!K71</f>
        <v>0</v>
      </c>
      <c r="BD106" s="122" t="n">
        <f aca="false">[1]514排序!L71</f>
        <v>0</v>
      </c>
      <c r="BE106" s="122" t="n">
        <f aca="false">[1]514排序!M71</f>
        <v>0</v>
      </c>
      <c r="BF106" s="12" t="n">
        <f aca="false">[1]514排序!C77</f>
        <v>0</v>
      </c>
      <c r="BG106" s="12" t="n">
        <f aca="false">[1]514排序!D77</f>
        <v>0</v>
      </c>
      <c r="BH106" s="12" t="n">
        <f aca="false">[1]514排序!E77</f>
        <v>0</v>
      </c>
      <c r="BI106" s="12" t="n">
        <f aca="false">[1]514排序!F77</f>
        <v>0</v>
      </c>
      <c r="BJ106" s="12" t="n">
        <f aca="false">[1]514排序!G77</f>
        <v>0</v>
      </c>
      <c r="BK106" s="12" t="n">
        <f aca="false">[1]514排序!H77</f>
        <v>0</v>
      </c>
      <c r="BL106" s="12" t="n">
        <f aca="false">[1]514排序!I77</f>
        <v>0</v>
      </c>
      <c r="BM106" s="12" t="n">
        <f aca="false">[1]514排序!J77</f>
        <v>0</v>
      </c>
      <c r="BN106" s="12" t="n">
        <f aca="false">[1]514排序!K77</f>
        <v>0</v>
      </c>
      <c r="BO106" s="12" t="n">
        <f aca="false">[1]514排序!L77</f>
        <v>0</v>
      </c>
      <c r="BP106" s="12" t="n">
        <f aca="false">[1]514排序!M77</f>
        <v>0</v>
      </c>
      <c r="BQ106" s="12" t="n">
        <f aca="false">[1]514排序!C180</f>
        <v>0</v>
      </c>
      <c r="BR106" s="12" t="n">
        <f aca="false">[1]514排序!D180</f>
        <v>0</v>
      </c>
      <c r="BS106" s="12" t="n">
        <f aca="false">[1]514排序!E180</f>
        <v>0</v>
      </c>
      <c r="BT106" s="12" t="n">
        <f aca="false">[1]514排序!F180</f>
        <v>0</v>
      </c>
      <c r="BU106" s="12" t="n">
        <f aca="false">[1]514排序!G180</f>
        <v>0</v>
      </c>
      <c r="BV106" s="12" t="n">
        <f aca="false">[1]514排序!H180</f>
        <v>0</v>
      </c>
      <c r="BW106" s="12" t="n">
        <f aca="false">[1]514排序!I180</f>
        <v>0</v>
      </c>
      <c r="BX106" s="12" t="n">
        <f aca="false">[1]514排序!J180</f>
        <v>0</v>
      </c>
      <c r="BY106" s="12" t="n">
        <f aca="false">[1]514排序!K180</f>
        <v>0</v>
      </c>
      <c r="BZ106" s="12" t="n">
        <f aca="false">[1]514排序!L180</f>
        <v>0</v>
      </c>
      <c r="CA106" s="12" t="n">
        <f aca="false">[1]514排序!M180</f>
        <v>0</v>
      </c>
      <c r="CB106" s="12" t="n">
        <f aca="false">[1]514排序!C102</f>
        <v>0</v>
      </c>
      <c r="CC106" s="12" t="n">
        <f aca="false">[1]514排序!D102</f>
        <v>0</v>
      </c>
      <c r="CD106" s="12" t="n">
        <f aca="false">[1]514排序!E102</f>
        <v>0</v>
      </c>
      <c r="CE106" s="12" t="n">
        <f aca="false">[1]514排序!F102</f>
        <v>0</v>
      </c>
      <c r="CF106" s="12" t="n">
        <f aca="false">[1]514排序!G102</f>
        <v>0</v>
      </c>
      <c r="CG106" s="12" t="n">
        <f aca="false">[1]514排序!H102</f>
        <v>0</v>
      </c>
      <c r="CH106" s="12" t="n">
        <f aca="false">[1]514排序!I102</f>
        <v>0</v>
      </c>
      <c r="CI106" s="12" t="n">
        <f aca="false">[1]514排序!J102</f>
        <v>0</v>
      </c>
      <c r="CJ106" s="12" t="n">
        <f aca="false">[1]514排序!K102</f>
        <v>0</v>
      </c>
      <c r="CK106" s="12" t="n">
        <f aca="false">[1]514排序!L102</f>
        <v>0</v>
      </c>
      <c r="CL106" s="12" t="n">
        <f aca="false">[1]514排序!M102</f>
        <v>0</v>
      </c>
      <c r="CM106" s="12" t="n">
        <f aca="false">[1]514排序!C202</f>
        <v>0</v>
      </c>
      <c r="CN106" s="12" t="n">
        <f aca="false">[1]514排序!D202</f>
        <v>0</v>
      </c>
      <c r="CO106" s="12" t="n">
        <f aca="false">[1]514排序!E202</f>
        <v>0</v>
      </c>
      <c r="CP106" s="12" t="n">
        <f aca="false">[1]514排序!F202</f>
        <v>0</v>
      </c>
      <c r="CQ106" s="12" t="n">
        <f aca="false">[1]514排序!G202</f>
        <v>0</v>
      </c>
      <c r="CR106" s="12" t="n">
        <f aca="false">[1]514排序!H202</f>
        <v>0</v>
      </c>
      <c r="CS106" s="12" t="n">
        <f aca="false">[1]514排序!I202</f>
        <v>0</v>
      </c>
      <c r="CT106" s="12" t="n">
        <f aca="false">[1]514排序!J202</f>
        <v>0</v>
      </c>
      <c r="CU106" s="12" t="n">
        <f aca="false">[1]514排序!K202</f>
        <v>0</v>
      </c>
      <c r="CV106" s="12" t="n">
        <f aca="false">[1]514排序!L202</f>
        <v>0</v>
      </c>
      <c r="CW106" s="12" t="n">
        <f aca="false">[1]514排序!M202</f>
        <v>0</v>
      </c>
      <c r="CX106" s="12" t="n">
        <f aca="false">[1]514排序!C187</f>
        <v>0</v>
      </c>
      <c r="CY106" s="12" t="n">
        <f aca="false">[1]514排序!D187</f>
        <v>0</v>
      </c>
      <c r="CZ106" s="12" t="n">
        <f aca="false">[1]514排序!E187</f>
        <v>0</v>
      </c>
      <c r="DA106" s="12" t="n">
        <f aca="false">[1]514排序!F187</f>
        <v>0</v>
      </c>
      <c r="DB106" s="12" t="n">
        <f aca="false">[1]514排序!G187</f>
        <v>0</v>
      </c>
      <c r="DC106" s="12" t="n">
        <f aca="false">[1]514排序!H187</f>
        <v>0</v>
      </c>
      <c r="DD106" s="12" t="n">
        <f aca="false">[1]514排序!I187</f>
        <v>0</v>
      </c>
      <c r="DE106" s="12" t="n">
        <f aca="false">[1]514排序!J187</f>
        <v>0</v>
      </c>
      <c r="DF106" s="12" t="n">
        <f aca="false">[1]514排序!K187</f>
        <v>0</v>
      </c>
      <c r="DG106" s="12" t="n">
        <f aca="false">[1]514排序!L187</f>
        <v>0</v>
      </c>
      <c r="DH106" s="12" t="n">
        <f aca="false">[1]514排序!M187</f>
        <v>0</v>
      </c>
      <c r="DI106" s="12" t="n">
        <f aca="false">[1]514排序!C199</f>
        <v>0</v>
      </c>
      <c r="DJ106" s="12" t="n">
        <f aca="false">[1]514排序!D199</f>
        <v>0</v>
      </c>
      <c r="DK106" s="12" t="n">
        <f aca="false">[1]514排序!E199</f>
        <v>0</v>
      </c>
      <c r="DL106" s="12" t="n">
        <f aca="false">[1]514排序!F199</f>
        <v>0</v>
      </c>
      <c r="DM106" s="12" t="n">
        <f aca="false">[1]514排序!G199</f>
        <v>0</v>
      </c>
      <c r="DN106" s="12" t="n">
        <f aca="false">[1]514排序!H199</f>
        <v>0</v>
      </c>
      <c r="DO106" s="12" t="n">
        <f aca="false">[1]514排序!I199</f>
        <v>0</v>
      </c>
      <c r="DP106" s="12" t="n">
        <f aca="false">[1]514排序!J199</f>
        <v>0</v>
      </c>
      <c r="DQ106" s="12" t="n">
        <f aca="false">[1]514排序!K199</f>
        <v>0</v>
      </c>
      <c r="DR106" s="12" t="n">
        <f aca="false">[1]514排序!L199</f>
        <v>0</v>
      </c>
      <c r="DS106" s="12" t="n">
        <f aca="false">[1]514排序!M199</f>
        <v>0</v>
      </c>
      <c r="DT106" s="12" t="n">
        <f aca="false">[1]514排序!C186</f>
        <v>0</v>
      </c>
      <c r="DU106" s="12" t="n">
        <f aca="false">[1]514排序!D186</f>
        <v>0</v>
      </c>
      <c r="DV106" s="12" t="n">
        <f aca="false">[1]514排序!E186</f>
        <v>0</v>
      </c>
      <c r="DW106" s="12" t="n">
        <f aca="false">[1]514排序!F186</f>
        <v>0</v>
      </c>
      <c r="DX106" s="12" t="n">
        <f aca="false">[1]514排序!G186</f>
        <v>0</v>
      </c>
      <c r="DY106" s="12" t="n">
        <f aca="false">[1]514排序!H186</f>
        <v>0</v>
      </c>
      <c r="DZ106" s="12" t="n">
        <f aca="false">[1]514排序!I186</f>
        <v>0</v>
      </c>
      <c r="EA106" s="12" t="n">
        <f aca="false">[1]514排序!J186</f>
        <v>0</v>
      </c>
      <c r="EB106" s="12" t="n">
        <f aca="false">[1]514排序!K186</f>
        <v>0</v>
      </c>
      <c r="EC106" s="12" t="n">
        <f aca="false">[1]514排序!L186</f>
        <v>0</v>
      </c>
      <c r="ED106" s="12" t="n">
        <f aca="false">[1]514排序!M186</f>
        <v>0</v>
      </c>
      <c r="EE106" s="12" t="n">
        <f aca="false">[1]514排序!C138</f>
        <v>0</v>
      </c>
      <c r="EF106" s="12" t="n">
        <f aca="false">[1]514排序!D138</f>
        <v>0</v>
      </c>
      <c r="EG106" s="12" t="n">
        <f aca="false">[1]514排序!E138</f>
        <v>0</v>
      </c>
      <c r="EH106" s="12" t="n">
        <f aca="false">[1]514排序!F138</f>
        <v>0</v>
      </c>
      <c r="EI106" s="12" t="n">
        <f aca="false">[1]514排序!G138</f>
        <v>0</v>
      </c>
      <c r="EJ106" s="12" t="n">
        <f aca="false">[1]514排序!H138</f>
        <v>0</v>
      </c>
      <c r="EK106" s="12" t="n">
        <f aca="false">[1]514排序!I138</f>
        <v>0</v>
      </c>
      <c r="EL106" s="12" t="n">
        <f aca="false">[1]514排序!J138</f>
        <v>0</v>
      </c>
      <c r="EM106" s="12" t="n">
        <f aca="false">[1]514排序!K138</f>
        <v>0</v>
      </c>
      <c r="EN106" s="12" t="n">
        <f aca="false">[1]514排序!L138</f>
        <v>0</v>
      </c>
      <c r="EO106" s="12" t="n">
        <f aca="false">[1]514排序!M138</f>
        <v>0</v>
      </c>
      <c r="EP106" s="12" t="n">
        <f aca="false">[1]514排序!C145</f>
        <v>0</v>
      </c>
      <c r="EQ106" s="12" t="n">
        <f aca="false">[1]514排序!D145</f>
        <v>0</v>
      </c>
      <c r="ER106" s="12" t="n">
        <f aca="false">[1]514排序!E145</f>
        <v>0</v>
      </c>
      <c r="ES106" s="12" t="n">
        <f aca="false">[1]514排序!F145</f>
        <v>0</v>
      </c>
      <c r="ET106" s="12" t="n">
        <f aca="false">[1]514排序!G145</f>
        <v>0</v>
      </c>
      <c r="EU106" s="12" t="n">
        <f aca="false">[1]514排序!H145</f>
        <v>0</v>
      </c>
      <c r="EV106" s="12" t="n">
        <f aca="false">[1]514排序!I145</f>
        <v>0</v>
      </c>
      <c r="EW106" s="12" t="n">
        <f aca="false">[1]514排序!J145</f>
        <v>0</v>
      </c>
      <c r="EX106" s="12" t="n">
        <f aca="false">[1]514排序!K145</f>
        <v>0</v>
      </c>
      <c r="EY106" s="12" t="n">
        <f aca="false">[1]514排序!L145</f>
        <v>0</v>
      </c>
      <c r="EZ106" s="12" t="n">
        <f aca="false">[1]514排序!M145</f>
        <v>0</v>
      </c>
      <c r="FA106" s="12" t="n">
        <f aca="false">[1]514排序!C53</f>
        <v>0</v>
      </c>
      <c r="FB106" s="12" t="n">
        <f aca="false">[1]514排序!D53</f>
        <v>0</v>
      </c>
      <c r="FC106" s="12" t="n">
        <f aca="false">[1]514排序!E53</f>
        <v>0</v>
      </c>
      <c r="FD106" s="12" t="n">
        <f aca="false">[1]514排序!F53</f>
        <v>0</v>
      </c>
      <c r="FE106" s="12" t="n">
        <f aca="false">[1]514排序!G53</f>
        <v>0</v>
      </c>
      <c r="FF106" s="12" t="n">
        <f aca="false">[1]514排序!H53</f>
        <v>0</v>
      </c>
      <c r="FG106" s="12" t="n">
        <f aca="false">[1]514排序!I53</f>
        <v>0</v>
      </c>
      <c r="FH106" s="12" t="n">
        <f aca="false">[1]514排序!J53</f>
        <v>0</v>
      </c>
      <c r="FI106" s="12" t="n">
        <f aca="false">[1]514排序!K53</f>
        <v>0</v>
      </c>
      <c r="FJ106" s="12" t="n">
        <f aca="false">[1]514排序!L53</f>
        <v>0</v>
      </c>
      <c r="FK106" s="12" t="n">
        <f aca="false">[1]514排序!M53</f>
        <v>0</v>
      </c>
      <c r="FL106" s="12" t="n">
        <f aca="false">[1]514排序!C20</f>
        <v>0</v>
      </c>
      <c r="FM106" s="12" t="n">
        <f aca="false">[1]514排序!D20</f>
        <v>0</v>
      </c>
      <c r="FN106" s="12" t="n">
        <f aca="false">[1]514排序!E20</f>
        <v>0</v>
      </c>
      <c r="FO106" s="12" t="n">
        <f aca="false">[1]514排序!F20</f>
        <v>0</v>
      </c>
      <c r="FP106" s="12" t="n">
        <f aca="false">[1]514排序!G20</f>
        <v>0</v>
      </c>
      <c r="FQ106" s="12" t="n">
        <f aca="false">[1]514排序!H20</f>
        <v>0</v>
      </c>
      <c r="FR106" s="12" t="n">
        <f aca="false">[1]514排序!I20</f>
        <v>0</v>
      </c>
      <c r="FS106" s="12" t="n">
        <f aca="false">[1]514排序!J20</f>
        <v>0</v>
      </c>
      <c r="FT106" s="12" t="n">
        <f aca="false">[1]514排序!K20</f>
        <v>0</v>
      </c>
      <c r="FU106" s="12" t="n">
        <f aca="false">[1]514排序!L20</f>
        <v>0</v>
      </c>
      <c r="FV106" s="12" t="n">
        <f aca="false">[1]514排序!M20</f>
        <v>0</v>
      </c>
      <c r="FW106" s="12" t="n">
        <f aca="false">[1]514排序!C13</f>
        <v>0</v>
      </c>
      <c r="FX106" s="12" t="n">
        <f aca="false">[1]514排序!D13</f>
        <v>0</v>
      </c>
      <c r="FY106" s="12" t="n">
        <f aca="false">[1]514排序!E13</f>
        <v>0</v>
      </c>
      <c r="FZ106" s="12" t="n">
        <f aca="false">[1]514排序!F13</f>
        <v>0</v>
      </c>
      <c r="GA106" s="12" t="n">
        <f aca="false">[1]514排序!G13</f>
        <v>0</v>
      </c>
      <c r="GB106" s="12" t="n">
        <f aca="false">[1]514排序!H13</f>
        <v>0</v>
      </c>
      <c r="GC106" s="12" t="n">
        <f aca="false">[1]514排序!I13</f>
        <v>0</v>
      </c>
      <c r="GD106" s="12" t="n">
        <f aca="false">[1]514排序!J13</f>
        <v>0</v>
      </c>
      <c r="GE106" s="12" t="n">
        <f aca="false">[1]514排序!K13</f>
        <v>0</v>
      </c>
      <c r="GF106" s="12" t="n">
        <f aca="false">[1]514排序!L13</f>
        <v>0</v>
      </c>
      <c r="GG106" s="12" t="n">
        <f aca="false">[1]514排序!M13</f>
        <v>0</v>
      </c>
      <c r="GH106" s="12" t="n">
        <f aca="false">[1]514排序!C156</f>
        <v>0</v>
      </c>
      <c r="GI106" s="12" t="n">
        <f aca="false">[1]514排序!D156</f>
        <v>0</v>
      </c>
      <c r="GJ106" s="12" t="n">
        <f aca="false">[1]514排序!E156</f>
        <v>0</v>
      </c>
      <c r="GK106" s="12" t="n">
        <f aca="false">[1]514排序!F156</f>
        <v>0</v>
      </c>
      <c r="GL106" s="12" t="n">
        <f aca="false">[1]514排序!G156</f>
        <v>0</v>
      </c>
      <c r="GM106" s="12" t="n">
        <f aca="false">[1]514排序!H156</f>
        <v>0</v>
      </c>
      <c r="GN106" s="12" t="n">
        <f aca="false">[1]514排序!I156</f>
        <v>0</v>
      </c>
      <c r="GO106" s="12" t="n">
        <f aca="false">[1]514排序!J156</f>
        <v>0</v>
      </c>
      <c r="GP106" s="12" t="n">
        <f aca="false">[1]514排序!K156</f>
        <v>0</v>
      </c>
      <c r="GQ106" s="12" t="n">
        <f aca="false">[1]514排序!L156</f>
        <v>0</v>
      </c>
      <c r="GR106" s="12" t="n">
        <f aca="false">[1]514排序!M156</f>
        <v>0</v>
      </c>
      <c r="GS106" s="12" t="n">
        <f aca="false">[1]514排序!C16</f>
        <v>0</v>
      </c>
      <c r="GT106" s="12" t="n">
        <f aca="false">[1]514排序!D16</f>
        <v>0</v>
      </c>
      <c r="GU106" s="12" t="n">
        <f aca="false">[1]514排序!E16</f>
        <v>0</v>
      </c>
      <c r="GV106" s="12" t="n">
        <f aca="false">[1]514排序!F16</f>
        <v>0</v>
      </c>
      <c r="GW106" s="12" t="n">
        <f aca="false">[1]514排序!G16</f>
        <v>0</v>
      </c>
      <c r="GX106" s="12" t="n">
        <f aca="false">[1]514排序!H16</f>
        <v>0</v>
      </c>
      <c r="GY106" s="12" t="n">
        <f aca="false">[1]514排序!I16</f>
        <v>0</v>
      </c>
      <c r="GZ106" s="12" t="n">
        <f aca="false">[1]514排序!J16</f>
        <v>0</v>
      </c>
      <c r="HA106" s="12" t="n">
        <f aca="false">[1]514排序!K16</f>
        <v>0</v>
      </c>
      <c r="HB106" s="12" t="n">
        <f aca="false">[1]514排序!L16</f>
        <v>0</v>
      </c>
      <c r="HC106" s="12" t="n">
        <f aca="false">[1]514排序!M16</f>
        <v>0</v>
      </c>
      <c r="HD106" s="12" t="n">
        <f aca="false">[1]514排序!C173</f>
        <v>0</v>
      </c>
      <c r="HE106" s="12" t="n">
        <f aca="false">[1]514排序!D173</f>
        <v>0</v>
      </c>
      <c r="HF106" s="12" t="n">
        <f aca="false">[1]514排序!E173</f>
        <v>0</v>
      </c>
      <c r="HG106" s="12" t="n">
        <f aca="false">[1]514排序!F173</f>
        <v>0</v>
      </c>
      <c r="HH106" s="12" t="n">
        <f aca="false">[1]514排序!G173</f>
        <v>0</v>
      </c>
      <c r="HI106" s="12" t="n">
        <f aca="false">[1]514排序!H173</f>
        <v>0</v>
      </c>
      <c r="HJ106" s="12" t="n">
        <f aca="false">[1]514排序!I173</f>
        <v>0</v>
      </c>
      <c r="HK106" s="12" t="n">
        <f aca="false">[1]514排序!J173</f>
        <v>0</v>
      </c>
      <c r="HL106" s="12" t="n">
        <f aca="false">[1]514排序!K173</f>
        <v>0</v>
      </c>
      <c r="HM106" s="12" t="n">
        <f aca="false">[1]514排序!L173</f>
        <v>0</v>
      </c>
      <c r="HN106" s="12" t="n">
        <f aca="false">[1]514排序!M173</f>
        <v>0</v>
      </c>
      <c r="HO106" s="12" t="n">
        <f aca="false">[1]514排序!C118</f>
        <v>0</v>
      </c>
      <c r="HP106" s="12" t="n">
        <f aca="false">[1]514排序!D118</f>
        <v>0</v>
      </c>
      <c r="HQ106" s="12" t="n">
        <f aca="false">[1]514排序!E118</f>
        <v>0</v>
      </c>
      <c r="HR106" s="12" t="n">
        <f aca="false">[1]514排序!F118</f>
        <v>0</v>
      </c>
      <c r="HS106" s="12" t="n">
        <f aca="false">[1]514排序!G118</f>
        <v>0</v>
      </c>
      <c r="HT106" s="12" t="n">
        <f aca="false">[1]514排序!H118</f>
        <v>0</v>
      </c>
      <c r="HU106" s="12" t="n">
        <f aca="false">[1]514排序!I118</f>
        <v>0</v>
      </c>
      <c r="HV106" s="12" t="n">
        <f aca="false">[1]514排序!J118</f>
        <v>0</v>
      </c>
      <c r="HW106" s="12" t="n">
        <f aca="false">[1]514排序!K118</f>
        <v>0</v>
      </c>
      <c r="HX106" s="12" t="n">
        <f aca="false">[1]514排序!L118</f>
        <v>0</v>
      </c>
      <c r="HY106" s="12" t="n">
        <f aca="false">[1]514排序!M118</f>
        <v>0</v>
      </c>
      <c r="HZ106" s="118"/>
      <c r="IA106" s="82" t="n">
        <v>43965</v>
      </c>
      <c r="IB106" s="12" t="n">
        <f aca="false">[1]514排序!C154</f>
        <v>0</v>
      </c>
      <c r="IC106" s="12" t="n">
        <f aca="false">[1]514排序!D154</f>
        <v>0</v>
      </c>
      <c r="ID106" s="12" t="n">
        <f aca="false">[1]514排序!E154</f>
        <v>0</v>
      </c>
      <c r="IE106" s="12" t="n">
        <f aca="false">[1]514排序!F154</f>
        <v>0</v>
      </c>
      <c r="IF106" s="12" t="n">
        <f aca="false">[1]514排序!G154</f>
        <v>0</v>
      </c>
      <c r="IG106" s="12" t="n">
        <f aca="false">[1]514排序!H154</f>
        <v>0</v>
      </c>
      <c r="IH106" s="12" t="n">
        <f aca="false">[1]514排序!I154</f>
        <v>0</v>
      </c>
      <c r="II106" s="12" t="n">
        <f aca="false">[1]514排序!J154</f>
        <v>0</v>
      </c>
      <c r="IJ106" s="12" t="n">
        <f aca="false">[1]514排序!K154</f>
        <v>0</v>
      </c>
      <c r="IK106" s="12" t="n">
        <f aca="false">[1]514排序!L154</f>
        <v>0</v>
      </c>
      <c r="IL106" s="12" t="n">
        <f aca="false">[1]514排序!M154</f>
        <v>0</v>
      </c>
      <c r="IM106" s="13" t="n">
        <f aca="false">[1]514排序!C43</f>
        <v>0</v>
      </c>
      <c r="IN106" s="13" t="n">
        <f aca="false">[1]514排序!D43</f>
        <v>0</v>
      </c>
      <c r="IO106" s="13" t="n">
        <f aca="false">[1]514排序!E43</f>
        <v>0</v>
      </c>
      <c r="IP106" s="13" t="n">
        <f aca="false">[1]514排序!F43</f>
        <v>0</v>
      </c>
      <c r="IQ106" s="13" t="n">
        <f aca="false">[1]514排序!G43</f>
        <v>0</v>
      </c>
      <c r="IR106" s="13" t="n">
        <f aca="false">[1]514排序!H43</f>
        <v>0</v>
      </c>
      <c r="IS106" s="13" t="n">
        <f aca="false">[1]514排序!I43</f>
        <v>0</v>
      </c>
      <c r="IT106" s="13" t="n">
        <f aca="false">[1]514排序!J43</f>
        <v>0</v>
      </c>
      <c r="IU106" s="13" t="n">
        <f aca="false">[1]514排序!K43</f>
        <v>0</v>
      </c>
      <c r="IV106" s="13" t="n">
        <f aca="false">[1]514排序!L43</f>
        <v>0</v>
      </c>
      <c r="IW106" s="13" t="n">
        <f aca="false">[1]514排序!M43</f>
        <v>0</v>
      </c>
      <c r="IX106" s="13" t="n">
        <f aca="false">[1]514排序!C168</f>
        <v>0</v>
      </c>
      <c r="IY106" s="13" t="n">
        <f aca="false">[1]514排序!D168</f>
        <v>0</v>
      </c>
      <c r="IZ106" s="13" t="n">
        <f aca="false">[1]514排序!E168</f>
        <v>0</v>
      </c>
      <c r="JA106" s="13" t="n">
        <f aca="false">[1]514排序!F168</f>
        <v>0</v>
      </c>
      <c r="JB106" s="13" t="n">
        <f aca="false">[1]514排序!G168</f>
        <v>0</v>
      </c>
      <c r="JC106" s="13" t="n">
        <f aca="false">[1]514排序!H168</f>
        <v>0</v>
      </c>
      <c r="JD106" s="13" t="n">
        <f aca="false">[1]514排序!I168</f>
        <v>0</v>
      </c>
      <c r="JE106" s="13" t="n">
        <f aca="false">[1]514排序!J168</f>
        <v>0</v>
      </c>
      <c r="JF106" s="13" t="n">
        <f aca="false">[1]514排序!K168</f>
        <v>0</v>
      </c>
      <c r="JG106" s="13" t="n">
        <f aca="false">[1]514排序!L168</f>
        <v>0</v>
      </c>
      <c r="JH106" s="13" t="n">
        <f aca="false">[1]514排序!M168</f>
        <v>0</v>
      </c>
      <c r="JI106" s="13" t="n">
        <f aca="false">[1]514排序!C93</f>
        <v>0</v>
      </c>
      <c r="JJ106" s="13" t="n">
        <f aca="false">[1]514排序!D93</f>
        <v>0</v>
      </c>
      <c r="JK106" s="13" t="n">
        <f aca="false">[1]514排序!E93</f>
        <v>0</v>
      </c>
      <c r="JL106" s="13" t="n">
        <f aca="false">[1]514排序!F93</f>
        <v>0</v>
      </c>
      <c r="JM106" s="13" t="n">
        <f aca="false">[1]514排序!G93</f>
        <v>0</v>
      </c>
      <c r="JN106" s="13" t="n">
        <f aca="false">[1]514排序!H93</f>
        <v>0</v>
      </c>
      <c r="JO106" s="13" t="n">
        <f aca="false">[1]514排序!I93</f>
        <v>0</v>
      </c>
      <c r="JP106" s="13" t="n">
        <f aca="false">[1]514排序!J93</f>
        <v>0</v>
      </c>
      <c r="JQ106" s="13" t="n">
        <f aca="false">[1]514排序!K93</f>
        <v>0</v>
      </c>
      <c r="JR106" s="13" t="n">
        <f aca="false">[1]514排序!L93</f>
        <v>0</v>
      </c>
      <c r="JS106" s="13" t="n">
        <f aca="false">[1]514排序!M93</f>
        <v>0</v>
      </c>
      <c r="JT106" s="13" t="n">
        <f aca="false">[1]514排序!C92</f>
        <v>0</v>
      </c>
      <c r="JU106" s="13" t="n">
        <f aca="false">[1]514排序!D92</f>
        <v>0</v>
      </c>
      <c r="JV106" s="13" t="n">
        <f aca="false">[1]514排序!E92</f>
        <v>0</v>
      </c>
      <c r="JW106" s="13" t="n">
        <f aca="false">[1]514排序!F92</f>
        <v>0</v>
      </c>
      <c r="JX106" s="13" t="n">
        <f aca="false">[1]514排序!G92</f>
        <v>0</v>
      </c>
      <c r="JY106" s="13" t="n">
        <f aca="false">[1]514排序!H92</f>
        <v>0</v>
      </c>
      <c r="JZ106" s="13" t="n">
        <f aca="false">[1]514排序!I92</f>
        <v>0</v>
      </c>
      <c r="KA106" s="13" t="n">
        <f aca="false">[1]514排序!J92</f>
        <v>0</v>
      </c>
      <c r="KB106" s="13" t="n">
        <f aca="false">[1]514排序!K92</f>
        <v>0</v>
      </c>
      <c r="KC106" s="13" t="n">
        <f aca="false">[1]514排序!L92</f>
        <v>0</v>
      </c>
      <c r="KD106" s="13" t="n">
        <f aca="false">[1]514排序!M92</f>
        <v>0</v>
      </c>
      <c r="KE106" s="13" t="n">
        <f aca="false">[1]514排序!C152</f>
        <v>0</v>
      </c>
      <c r="KF106" s="13" t="n">
        <f aca="false">[1]514排序!D152</f>
        <v>0</v>
      </c>
      <c r="KG106" s="13" t="n">
        <f aca="false">[1]514排序!E152</f>
        <v>0</v>
      </c>
      <c r="KH106" s="13" t="n">
        <f aca="false">[1]514排序!F152</f>
        <v>0</v>
      </c>
      <c r="KI106" s="13" t="n">
        <f aca="false">[1]514排序!G152</f>
        <v>0</v>
      </c>
      <c r="KJ106" s="13" t="n">
        <f aca="false">[1]514排序!H152</f>
        <v>0</v>
      </c>
      <c r="KK106" s="13" t="n">
        <f aca="false">[1]514排序!I152</f>
        <v>0</v>
      </c>
      <c r="KL106" s="13" t="n">
        <f aca="false">[1]514排序!J152</f>
        <v>0</v>
      </c>
      <c r="KM106" s="13" t="n">
        <f aca="false">[1]514排序!K152</f>
        <v>0</v>
      </c>
      <c r="KN106" s="13" t="n">
        <f aca="false">[1]514排序!L152</f>
        <v>0</v>
      </c>
      <c r="KO106" s="13" t="n">
        <f aca="false">[1]514排序!M152</f>
        <v>0</v>
      </c>
      <c r="KP106" s="13" t="n">
        <f aca="false">[1]514排序!C153</f>
        <v>0</v>
      </c>
      <c r="KQ106" s="13" t="n">
        <f aca="false">[1]514排序!D153</f>
        <v>0</v>
      </c>
      <c r="KR106" s="13" t="n">
        <f aca="false">[1]514排序!E153</f>
        <v>0</v>
      </c>
      <c r="KS106" s="13" t="n">
        <f aca="false">[1]514排序!F153</f>
        <v>0</v>
      </c>
      <c r="KT106" s="13" t="n">
        <f aca="false">[1]514排序!G153</f>
        <v>0</v>
      </c>
      <c r="KU106" s="13" t="n">
        <f aca="false">[1]514排序!H153</f>
        <v>0</v>
      </c>
      <c r="KV106" s="13" t="n">
        <f aca="false">[1]514排序!I153</f>
        <v>0</v>
      </c>
      <c r="KW106" s="13" t="n">
        <f aca="false">[1]514排序!J153</f>
        <v>0</v>
      </c>
      <c r="KX106" s="13" t="n">
        <f aca="false">[1]514排序!K153</f>
        <v>0</v>
      </c>
      <c r="KY106" s="13" t="n">
        <f aca="false">[1]514排序!L153</f>
        <v>0</v>
      </c>
      <c r="KZ106" s="13" t="n">
        <f aca="false">[1]514排序!M153</f>
        <v>0</v>
      </c>
      <c r="LA106" s="13" t="n">
        <f aca="false">[1]514排序!C159</f>
        <v>0</v>
      </c>
      <c r="LB106" s="13" t="n">
        <f aca="false">[1]514排序!D159</f>
        <v>0</v>
      </c>
      <c r="LC106" s="13" t="n">
        <f aca="false">[1]514排序!E159</f>
        <v>0</v>
      </c>
      <c r="LD106" s="13" t="n">
        <f aca="false">[1]514排序!F159</f>
        <v>0</v>
      </c>
      <c r="LE106" s="13" t="n">
        <f aca="false">[1]514排序!G159</f>
        <v>0</v>
      </c>
      <c r="LF106" s="13" t="n">
        <f aca="false">[1]514排序!H159</f>
        <v>0</v>
      </c>
      <c r="LG106" s="13" t="n">
        <f aca="false">[1]514排序!I159</f>
        <v>0</v>
      </c>
      <c r="LH106" s="13" t="n">
        <f aca="false">[1]514排序!J159</f>
        <v>0</v>
      </c>
      <c r="LI106" s="13" t="n">
        <f aca="false">[1]514排序!K159</f>
        <v>0</v>
      </c>
      <c r="LJ106" s="13" t="n">
        <f aca="false">[1]514排序!L159</f>
        <v>0</v>
      </c>
      <c r="LK106" s="13" t="n">
        <f aca="false">[1]514排序!M159</f>
        <v>0</v>
      </c>
      <c r="LL106" s="125" t="n">
        <f aca="false">[1]514排序!C147</f>
        <v>0</v>
      </c>
      <c r="LM106" s="125" t="n">
        <f aca="false">[1]514排序!D147</f>
        <v>0</v>
      </c>
      <c r="LN106" s="125" t="n">
        <f aca="false">[1]514排序!E147</f>
        <v>0</v>
      </c>
      <c r="LO106" s="125" t="n">
        <f aca="false">[1]514排序!F147</f>
        <v>0</v>
      </c>
      <c r="LP106" s="125" t="n">
        <f aca="false">[1]514排序!G147</f>
        <v>0</v>
      </c>
      <c r="LQ106" s="125" t="n">
        <f aca="false">[1]514排序!H147</f>
        <v>0</v>
      </c>
      <c r="LR106" s="125" t="n">
        <f aca="false">[1]514排序!I147</f>
        <v>0</v>
      </c>
      <c r="LS106" s="125" t="n">
        <f aca="false">[1]514排序!J147</f>
        <v>0</v>
      </c>
      <c r="LT106" s="125" t="n">
        <f aca="false">[1]514排序!K147</f>
        <v>0</v>
      </c>
      <c r="LU106" s="125" t="n">
        <f aca="false">[1]514排序!L147</f>
        <v>0</v>
      </c>
      <c r="LV106" s="125" t="n">
        <f aca="false">[1]514排序!M147</f>
        <v>0</v>
      </c>
      <c r="LW106" s="13" t="n">
        <f aca="false">[1]514排序!C129</f>
        <v>0</v>
      </c>
      <c r="LX106" s="13" t="n">
        <f aca="false">[1]514排序!D129</f>
        <v>0</v>
      </c>
      <c r="LY106" s="13" t="n">
        <f aca="false">[1]514排序!E129</f>
        <v>0</v>
      </c>
      <c r="LZ106" s="13" t="n">
        <f aca="false">[1]514排序!F129</f>
        <v>0</v>
      </c>
      <c r="MA106" s="13" t="n">
        <f aca="false">[1]514排序!G129</f>
        <v>0</v>
      </c>
      <c r="MB106" s="13" t="n">
        <f aca="false">[1]514排序!H129</f>
        <v>0</v>
      </c>
      <c r="MC106" s="13" t="n">
        <f aca="false">[1]514排序!I129</f>
        <v>0</v>
      </c>
      <c r="MD106" s="13" t="n">
        <f aca="false">[1]514排序!J129</f>
        <v>0</v>
      </c>
      <c r="ME106" s="13" t="n">
        <f aca="false">[1]514排序!K129</f>
        <v>0</v>
      </c>
      <c r="MF106" s="13" t="n">
        <f aca="false">[1]514排序!L129</f>
        <v>0</v>
      </c>
      <c r="MG106" s="13" t="n">
        <f aca="false">[1]514排序!M129</f>
        <v>0</v>
      </c>
      <c r="MH106" s="13" t="n">
        <f aca="false">[1]514排序!C135</f>
        <v>0</v>
      </c>
      <c r="MI106" s="13" t="n">
        <f aca="false">[1]514排序!D135</f>
        <v>0</v>
      </c>
      <c r="MJ106" s="13" t="n">
        <f aca="false">[1]514排序!E135</f>
        <v>0</v>
      </c>
      <c r="MK106" s="13" t="n">
        <f aca="false">[1]514排序!F135</f>
        <v>0</v>
      </c>
      <c r="ML106" s="13" t="n">
        <f aca="false">[1]514排序!G135</f>
        <v>0</v>
      </c>
      <c r="MM106" s="13" t="n">
        <f aca="false">[1]514排序!H135</f>
        <v>0</v>
      </c>
      <c r="MN106" s="13" t="n">
        <f aca="false">[1]514排序!I135</f>
        <v>0</v>
      </c>
      <c r="MO106" s="13" t="n">
        <f aca="false">[1]514排序!J135</f>
        <v>0</v>
      </c>
      <c r="MP106" s="13" t="n">
        <f aca="false">[1]514排序!K135</f>
        <v>0</v>
      </c>
      <c r="MQ106" s="13" t="n">
        <f aca="false">[1]514排序!L135</f>
        <v>0</v>
      </c>
      <c r="MR106" s="13" t="n">
        <f aca="false">[1]514排序!M135</f>
        <v>0</v>
      </c>
      <c r="MS106" s="13" t="n">
        <f aca="false">[1]514排序!C190</f>
        <v>0</v>
      </c>
      <c r="MT106" s="13" t="n">
        <f aca="false">[1]514排序!D190</f>
        <v>0</v>
      </c>
      <c r="MU106" s="13" t="n">
        <f aca="false">[1]514排序!E190</f>
        <v>0</v>
      </c>
      <c r="MV106" s="13" t="n">
        <f aca="false">[1]514排序!F190</f>
        <v>0</v>
      </c>
      <c r="MW106" s="13" t="n">
        <f aca="false">[1]514排序!G190</f>
        <v>0</v>
      </c>
      <c r="MX106" s="13" t="n">
        <f aca="false">[1]514排序!H190</f>
        <v>0</v>
      </c>
      <c r="MY106" s="13" t="n">
        <f aca="false">[1]514排序!I190</f>
        <v>0</v>
      </c>
      <c r="MZ106" s="13" t="n">
        <f aca="false">[1]514排序!J190</f>
        <v>0</v>
      </c>
      <c r="NA106" s="13" t="n">
        <f aca="false">[1]514排序!K190</f>
        <v>0</v>
      </c>
      <c r="NB106" s="13" t="n">
        <f aca="false">[1]514排序!L190</f>
        <v>0</v>
      </c>
      <c r="NC106" s="13" t="n">
        <f aca="false">[1]514排序!M190</f>
        <v>0</v>
      </c>
      <c r="ND106" s="13" t="n">
        <f aca="false">[1]514排序!C108</f>
        <v>0</v>
      </c>
      <c r="NE106" s="13" t="n">
        <f aca="false">[1]514排序!D108</f>
        <v>0</v>
      </c>
      <c r="NF106" s="13" t="n">
        <f aca="false">[1]514排序!E108</f>
        <v>0</v>
      </c>
      <c r="NG106" s="13" t="n">
        <f aca="false">[1]514排序!F108</f>
        <v>0</v>
      </c>
      <c r="NH106" s="13" t="n">
        <f aca="false">[1]514排序!G108</f>
        <v>0</v>
      </c>
      <c r="NI106" s="13" t="n">
        <f aca="false">[1]514排序!H108</f>
        <v>0</v>
      </c>
      <c r="NJ106" s="13" t="n">
        <f aca="false">[1]514排序!I108</f>
        <v>0</v>
      </c>
      <c r="NK106" s="13" t="n">
        <f aca="false">[1]514排序!J108</f>
        <v>0</v>
      </c>
      <c r="NL106" s="13" t="n">
        <f aca="false">[1]514排序!K108</f>
        <v>0</v>
      </c>
      <c r="NM106" s="13" t="n">
        <f aca="false">[1]514排序!L108</f>
        <v>0</v>
      </c>
      <c r="NN106" s="13" t="n">
        <f aca="false">[1]514排序!M108</f>
        <v>0</v>
      </c>
      <c r="NO106" s="13" t="n">
        <f aca="false">[1]514排序!C35</f>
        <v>0</v>
      </c>
      <c r="NP106" s="13" t="n">
        <f aca="false">[1]514排序!D35</f>
        <v>0</v>
      </c>
      <c r="NQ106" s="13" t="n">
        <f aca="false">[1]514排序!E35</f>
        <v>0</v>
      </c>
      <c r="NR106" s="13" t="n">
        <f aca="false">[1]514排序!F35</f>
        <v>0</v>
      </c>
      <c r="NS106" s="13" t="n">
        <f aca="false">[1]514排序!G35</f>
        <v>0</v>
      </c>
      <c r="NT106" s="13" t="n">
        <f aca="false">[1]514排序!H35</f>
        <v>0</v>
      </c>
      <c r="NU106" s="13" t="n">
        <f aca="false">[1]514排序!I35</f>
        <v>0</v>
      </c>
      <c r="NV106" s="13" t="n">
        <f aca="false">[1]514排序!J35</f>
        <v>0</v>
      </c>
      <c r="NW106" s="13" t="n">
        <f aca="false">[1]514排序!K35</f>
        <v>0</v>
      </c>
      <c r="NX106" s="13" t="n">
        <f aca="false">[1]514排序!L35</f>
        <v>0</v>
      </c>
      <c r="NY106" s="13" t="n">
        <f aca="false">[1]514排序!M35</f>
        <v>0</v>
      </c>
      <c r="NZ106" s="13" t="n">
        <f aca="false">[1]514排序!C206</f>
        <v>0</v>
      </c>
      <c r="OA106" s="13" t="n">
        <f aca="false">[1]514排序!D206</f>
        <v>0</v>
      </c>
      <c r="OB106" s="13" t="n">
        <f aca="false">[1]514排序!E206</f>
        <v>0</v>
      </c>
      <c r="OC106" s="13" t="n">
        <f aca="false">[1]514排序!F206</f>
        <v>0</v>
      </c>
      <c r="OD106" s="13" t="n">
        <f aca="false">[1]514排序!G206</f>
        <v>0</v>
      </c>
      <c r="OE106" s="13" t="n">
        <f aca="false">[1]514排序!H206</f>
        <v>0</v>
      </c>
      <c r="OF106" s="13" t="n">
        <f aca="false">[1]514排序!I206</f>
        <v>0</v>
      </c>
      <c r="OG106" s="13" t="n">
        <f aca="false">[1]514排序!J206</f>
        <v>0</v>
      </c>
      <c r="OH106" s="13" t="n">
        <f aca="false">[1]514排序!K206</f>
        <v>0</v>
      </c>
      <c r="OI106" s="13" t="n">
        <f aca="false">[1]514排序!L206</f>
        <v>0</v>
      </c>
      <c r="OJ106" s="13" t="n">
        <f aca="false">[1]514排序!M206</f>
        <v>0</v>
      </c>
      <c r="OK106" s="13" t="n">
        <f aca="false">[1]514排序!C30</f>
        <v>0</v>
      </c>
      <c r="OL106" s="13" t="n">
        <f aca="false">[1]514排序!D30</f>
        <v>0</v>
      </c>
      <c r="OM106" s="13" t="n">
        <f aca="false">[1]514排序!E30</f>
        <v>0</v>
      </c>
      <c r="ON106" s="13" t="n">
        <f aca="false">[1]514排序!F30</f>
        <v>0</v>
      </c>
      <c r="OO106" s="13" t="n">
        <f aca="false">[1]514排序!G30</f>
        <v>0</v>
      </c>
      <c r="OP106" s="13" t="n">
        <f aca="false">[1]514排序!H30</f>
        <v>0</v>
      </c>
      <c r="OQ106" s="13" t="n">
        <f aca="false">[1]514排序!I30</f>
        <v>0</v>
      </c>
      <c r="OR106" s="13" t="n">
        <f aca="false">[1]514排序!J30</f>
        <v>0</v>
      </c>
      <c r="OS106" s="13" t="n">
        <f aca="false">[1]514排序!K30</f>
        <v>0</v>
      </c>
      <c r="OT106" s="13" t="n">
        <f aca="false">[1]514排序!L30</f>
        <v>0</v>
      </c>
      <c r="OU106" s="13" t="n">
        <f aca="false">[1]514排序!M30</f>
        <v>0</v>
      </c>
      <c r="OV106" s="13" t="n">
        <f aca="false">[1]514排序!C95</f>
        <v>0</v>
      </c>
      <c r="OW106" s="13" t="n">
        <f aca="false">[1]514排序!D95</f>
        <v>0</v>
      </c>
      <c r="OX106" s="13" t="n">
        <f aca="false">[1]514排序!E95</f>
        <v>0</v>
      </c>
      <c r="OY106" s="13" t="n">
        <f aca="false">[1]514排序!F95</f>
        <v>0</v>
      </c>
      <c r="OZ106" s="13" t="n">
        <f aca="false">[1]514排序!G95</f>
        <v>0</v>
      </c>
      <c r="PA106" s="13" t="n">
        <f aca="false">[1]514排序!H95</f>
        <v>0</v>
      </c>
      <c r="PB106" s="13" t="n">
        <f aca="false">[1]514排序!I95</f>
        <v>0</v>
      </c>
      <c r="PC106" s="13" t="n">
        <f aca="false">[1]514排序!J95</f>
        <v>0</v>
      </c>
      <c r="PD106" s="13" t="n">
        <f aca="false">[1]514排序!K95</f>
        <v>0</v>
      </c>
      <c r="PE106" s="13" t="n">
        <f aca="false">[1]514排序!L95</f>
        <v>0</v>
      </c>
      <c r="PF106" s="13" t="n">
        <f aca="false">[1]514排序!M95</f>
        <v>0</v>
      </c>
      <c r="PG106" s="13" t="n">
        <f aca="false">[1]514排序!C195</f>
        <v>0</v>
      </c>
      <c r="PH106" s="13" t="n">
        <f aca="false">[1]514排序!D195</f>
        <v>0</v>
      </c>
      <c r="PI106" s="13" t="n">
        <f aca="false">[1]514排序!E195</f>
        <v>0</v>
      </c>
      <c r="PJ106" s="13" t="n">
        <f aca="false">[1]514排序!F195</f>
        <v>0</v>
      </c>
      <c r="PK106" s="13" t="n">
        <f aca="false">[1]514排序!G195</f>
        <v>0</v>
      </c>
      <c r="PL106" s="13" t="n">
        <f aca="false">[1]514排序!H195</f>
        <v>0</v>
      </c>
      <c r="PM106" s="13" t="n">
        <f aca="false">[1]514排序!I195</f>
        <v>0</v>
      </c>
      <c r="PN106" s="13" t="n">
        <f aca="false">[1]514排序!J195</f>
        <v>0</v>
      </c>
      <c r="PO106" s="13" t="n">
        <f aca="false">[1]514排序!K195</f>
        <v>0</v>
      </c>
      <c r="PP106" s="13" t="n">
        <f aca="false">[1]514排序!L195</f>
        <v>0</v>
      </c>
      <c r="PQ106" s="13" t="n">
        <f aca="false">[1]514排序!M195</f>
        <v>0</v>
      </c>
      <c r="PR106" s="2" t="n">
        <f aca="false">[1]514排序!C188</f>
        <v>0</v>
      </c>
      <c r="PS106" s="2" t="n">
        <f aca="false">[1]514排序!D188</f>
        <v>0</v>
      </c>
      <c r="PT106" s="2" t="n">
        <f aca="false">[1]514排序!E188</f>
        <v>0</v>
      </c>
      <c r="PU106" s="2" t="n">
        <f aca="false">[1]514排序!F188</f>
        <v>0</v>
      </c>
      <c r="PV106" s="2" t="n">
        <f aca="false">[1]514排序!G188</f>
        <v>0</v>
      </c>
      <c r="PW106" s="2" t="n">
        <f aca="false">[1]514排序!H188</f>
        <v>0</v>
      </c>
      <c r="PX106" s="2" t="n">
        <f aca="false">[1]514排序!I188</f>
        <v>0</v>
      </c>
      <c r="PY106" s="2" t="n">
        <f aca="false">[1]514排序!J188</f>
        <v>0</v>
      </c>
      <c r="PZ106" s="2" t="n">
        <f aca="false">[1]514排序!K188</f>
        <v>0</v>
      </c>
      <c r="QA106" s="2" t="n">
        <f aca="false">[1]514排序!L188</f>
        <v>0</v>
      </c>
      <c r="QB106" s="2" t="n">
        <f aca="false">[1]514排序!M188</f>
        <v>0</v>
      </c>
      <c r="QC106" s="2" t="n">
        <f aca="false">[1]514排序!C103</f>
        <v>0</v>
      </c>
      <c r="QD106" s="2" t="n">
        <f aca="false">[1]514排序!D103</f>
        <v>0</v>
      </c>
      <c r="QE106" s="2" t="n">
        <f aca="false">[1]514排序!E103</f>
        <v>0</v>
      </c>
      <c r="QF106" s="2" t="n">
        <f aca="false">[1]514排序!F103</f>
        <v>0</v>
      </c>
      <c r="QG106" s="2" t="n">
        <f aca="false">[1]514排序!G103</f>
        <v>0</v>
      </c>
      <c r="QH106" s="2" t="n">
        <f aca="false">[1]514排序!H103</f>
        <v>0</v>
      </c>
      <c r="QI106" s="2" t="n">
        <f aca="false">[1]514排序!I103</f>
        <v>0</v>
      </c>
      <c r="QJ106" s="2" t="n">
        <f aca="false">[1]514排序!J103</f>
        <v>0</v>
      </c>
      <c r="QK106" s="2" t="n">
        <f aca="false">[1]514排序!K103</f>
        <v>0</v>
      </c>
      <c r="QL106" s="2" t="n">
        <f aca="false">[1]514排序!L103</f>
        <v>0</v>
      </c>
      <c r="QM106" s="2" t="n">
        <f aca="false">[1]514排序!M103</f>
        <v>0</v>
      </c>
      <c r="QN106" s="2" t="n">
        <f aca="false">[1]514排序!C110</f>
        <v>0</v>
      </c>
      <c r="QO106" s="2" t="n">
        <f aca="false">[1]514排序!D110</f>
        <v>0</v>
      </c>
      <c r="QP106" s="2" t="n">
        <f aca="false">[1]514排序!E110</f>
        <v>0</v>
      </c>
      <c r="QQ106" s="2" t="n">
        <f aca="false">[1]514排序!F110</f>
        <v>0</v>
      </c>
      <c r="QR106" s="2" t="n">
        <f aca="false">[1]514排序!G110</f>
        <v>0</v>
      </c>
      <c r="QS106" s="2" t="n">
        <f aca="false">[1]514排序!H110</f>
        <v>0</v>
      </c>
      <c r="QT106" s="2" t="n">
        <f aca="false">[1]514排序!I110</f>
        <v>0</v>
      </c>
      <c r="QU106" s="2" t="n">
        <f aca="false">[1]514排序!J110</f>
        <v>0</v>
      </c>
      <c r="QV106" s="2" t="n">
        <f aca="false">[1]514排序!K110</f>
        <v>0</v>
      </c>
      <c r="QW106" s="2" t="n">
        <f aca="false">[1]514排序!L110</f>
        <v>0</v>
      </c>
      <c r="QX106" s="2" t="n">
        <f aca="false">[1]514排序!M110</f>
        <v>0</v>
      </c>
      <c r="QY106" s="2" t="n">
        <f aca="false">[1]514排序!C98</f>
        <v>0</v>
      </c>
      <c r="QZ106" s="2" t="n">
        <f aca="false">[1]514排序!D98</f>
        <v>0</v>
      </c>
      <c r="RA106" s="2" t="n">
        <f aca="false">[1]514排序!E98</f>
        <v>0</v>
      </c>
      <c r="RB106" s="2" t="n">
        <f aca="false">[1]514排序!F98</f>
        <v>0</v>
      </c>
      <c r="RC106" s="2" t="n">
        <f aca="false">[1]514排序!G98</f>
        <v>0</v>
      </c>
      <c r="RD106" s="2" t="n">
        <f aca="false">[1]514排序!H98</f>
        <v>0</v>
      </c>
      <c r="RE106" s="2" t="n">
        <f aca="false">[1]514排序!I98</f>
        <v>0</v>
      </c>
      <c r="RF106" s="2" t="n">
        <f aca="false">[1]514排序!J98</f>
        <v>0</v>
      </c>
      <c r="RG106" s="2" t="n">
        <f aca="false">[1]514排序!K98</f>
        <v>0</v>
      </c>
      <c r="RH106" s="2" t="n">
        <f aca="false">[1]514排序!L98</f>
        <v>0</v>
      </c>
      <c r="RI106" s="2" t="n">
        <f aca="false">[1]514排序!M98</f>
        <v>0</v>
      </c>
      <c r="RJ106" s="2" t="n">
        <f aca="false">[1]514排序!C148</f>
        <v>0</v>
      </c>
      <c r="RK106" s="2" t="n">
        <f aca="false">[1]514排序!D148</f>
        <v>0</v>
      </c>
      <c r="RL106" s="2" t="n">
        <f aca="false">[1]514排序!E148</f>
        <v>0</v>
      </c>
      <c r="RM106" s="2" t="n">
        <f aca="false">[1]514排序!F148</f>
        <v>0</v>
      </c>
      <c r="RN106" s="2" t="n">
        <f aca="false">[1]514排序!G148</f>
        <v>0</v>
      </c>
      <c r="RO106" s="2" t="n">
        <f aca="false">[1]514排序!H148</f>
        <v>0</v>
      </c>
      <c r="RP106" s="2" t="n">
        <f aca="false">[1]514排序!I148</f>
        <v>0</v>
      </c>
      <c r="RQ106" s="2" t="n">
        <f aca="false">[1]514排序!J148</f>
        <v>0</v>
      </c>
      <c r="RR106" s="2" t="n">
        <f aca="false">[1]514排序!K148</f>
        <v>0</v>
      </c>
      <c r="RS106" s="2" t="n">
        <f aca="false">[1]514排序!L148</f>
        <v>0</v>
      </c>
      <c r="RT106" s="2" t="n">
        <f aca="false">[1]514排序!M148</f>
        <v>0</v>
      </c>
      <c r="RU106" s="2" t="n">
        <f aca="false">[1]514排序!C208</f>
        <v>0</v>
      </c>
      <c r="RV106" s="2" t="n">
        <f aca="false">[1]514排序!D208</f>
        <v>0</v>
      </c>
      <c r="RW106" s="2" t="n">
        <f aca="false">[1]514排序!E208</f>
        <v>0</v>
      </c>
      <c r="RX106" s="2" t="n">
        <f aca="false">[1]514排序!F208</f>
        <v>0</v>
      </c>
      <c r="RY106" s="2" t="n">
        <f aca="false">[1]514排序!G208</f>
        <v>0</v>
      </c>
      <c r="RZ106" s="2" t="n">
        <f aca="false">[1]514排序!H208</f>
        <v>0</v>
      </c>
      <c r="SA106" s="2" t="n">
        <f aca="false">[1]514排序!I208</f>
        <v>0</v>
      </c>
      <c r="SB106" s="2" t="n">
        <f aca="false">[1]514排序!J208</f>
        <v>0</v>
      </c>
      <c r="SC106" s="2" t="n">
        <f aca="false">[1]514排序!K208</f>
        <v>0</v>
      </c>
      <c r="SD106" s="2" t="n">
        <f aca="false">[1]514排序!L208</f>
        <v>0</v>
      </c>
      <c r="SE106" s="2" t="n">
        <f aca="false">[1]514排序!M208</f>
        <v>0</v>
      </c>
      <c r="SF106" s="2" t="n">
        <f aca="false">[1]514排序!C146</f>
        <v>0</v>
      </c>
      <c r="SG106" s="2" t="n">
        <f aca="false">[1]514排序!D146</f>
        <v>0</v>
      </c>
      <c r="SH106" s="2" t="n">
        <f aca="false">[1]514排序!E146</f>
        <v>0</v>
      </c>
      <c r="SI106" s="2" t="n">
        <f aca="false">[1]514排序!F146</f>
        <v>0</v>
      </c>
      <c r="SJ106" s="2" t="n">
        <f aca="false">[1]514排序!G146</f>
        <v>0</v>
      </c>
      <c r="SK106" s="2" t="n">
        <f aca="false">[1]514排序!H146</f>
        <v>0</v>
      </c>
      <c r="SL106" s="2" t="n">
        <f aca="false">[1]514排序!I146</f>
        <v>0</v>
      </c>
      <c r="SM106" s="2" t="n">
        <f aca="false">[1]514排序!J146</f>
        <v>0</v>
      </c>
      <c r="SN106" s="2" t="n">
        <f aca="false">[1]514排序!K146</f>
        <v>0</v>
      </c>
      <c r="SO106" s="2" t="n">
        <f aca="false">[1]514排序!L146</f>
        <v>0</v>
      </c>
      <c r="SP106" s="2" t="n">
        <f aca="false">[1]514排序!M146</f>
        <v>0</v>
      </c>
      <c r="SQ106" s="2" t="n">
        <f aca="false">[1]514排序!C197</f>
        <v>0</v>
      </c>
      <c r="SR106" s="2" t="n">
        <f aca="false">[1]514排序!D197</f>
        <v>0</v>
      </c>
      <c r="SS106" s="2" t="n">
        <f aca="false">[1]514排序!E197</f>
        <v>0</v>
      </c>
      <c r="ST106" s="2" t="n">
        <f aca="false">[1]514排序!F197</f>
        <v>0</v>
      </c>
      <c r="SU106" s="2" t="n">
        <f aca="false">[1]514排序!G197</f>
        <v>0</v>
      </c>
      <c r="SV106" s="2" t="n">
        <f aca="false">[1]514排序!H197</f>
        <v>0</v>
      </c>
      <c r="SW106" s="2" t="n">
        <f aca="false">[1]514排序!I197</f>
        <v>0</v>
      </c>
      <c r="SX106" s="2" t="n">
        <f aca="false">[1]514排序!J197</f>
        <v>0</v>
      </c>
      <c r="SY106" s="2" t="n">
        <f aca="false">[1]514排序!K197</f>
        <v>0</v>
      </c>
      <c r="SZ106" s="2" t="n">
        <f aca="false">[1]514排序!L197</f>
        <v>0</v>
      </c>
      <c r="TA106" s="2" t="n">
        <f aca="false">[1]514排序!M197</f>
        <v>0</v>
      </c>
      <c r="TB106" s="2" t="n">
        <f aca="false">[1]514排序!C106</f>
        <v>0</v>
      </c>
      <c r="TC106" s="2" t="n">
        <f aca="false">[1]514排序!D106</f>
        <v>0</v>
      </c>
      <c r="TD106" s="2" t="n">
        <f aca="false">[1]514排序!E106</f>
        <v>0</v>
      </c>
      <c r="TE106" s="2" t="n">
        <f aca="false">[1]514排序!F106</f>
        <v>0</v>
      </c>
      <c r="TF106" s="2" t="n">
        <f aca="false">[1]514排序!G106</f>
        <v>0</v>
      </c>
      <c r="TG106" s="2" t="n">
        <f aca="false">[1]514排序!H106</f>
        <v>0</v>
      </c>
      <c r="TH106" s="2" t="n">
        <f aca="false">[1]514排序!I106</f>
        <v>0</v>
      </c>
      <c r="TI106" s="2" t="n">
        <f aca="false">[1]514排序!J106</f>
        <v>0</v>
      </c>
      <c r="TJ106" s="2" t="n">
        <f aca="false">[1]514排序!K106</f>
        <v>0</v>
      </c>
      <c r="TK106" s="2" t="n">
        <f aca="false">[1]514排序!L106</f>
        <v>0</v>
      </c>
      <c r="TL106" s="2" t="n">
        <f aca="false">[1]514排序!M106</f>
        <v>0</v>
      </c>
      <c r="TM106" s="2" t="n">
        <f aca="false">[1]514排序!C80</f>
        <v>0</v>
      </c>
      <c r="TN106" s="2" t="n">
        <f aca="false">[1]514排序!D80</f>
        <v>0</v>
      </c>
      <c r="TO106" s="2" t="n">
        <f aca="false">[1]514排序!E80</f>
        <v>0</v>
      </c>
      <c r="TP106" s="2" t="n">
        <f aca="false">[1]514排序!F80</f>
        <v>0</v>
      </c>
      <c r="TQ106" s="2" t="n">
        <f aca="false">[1]514排序!G80</f>
        <v>0</v>
      </c>
      <c r="TR106" s="2" t="n">
        <f aca="false">[1]514排序!H80</f>
        <v>0</v>
      </c>
      <c r="TS106" s="2" t="n">
        <f aca="false">[1]514排序!I80</f>
        <v>0</v>
      </c>
      <c r="TT106" s="2" t="n">
        <f aca="false">[1]514排序!J80</f>
        <v>0</v>
      </c>
      <c r="TU106" s="2" t="n">
        <f aca="false">[1]514排序!K80</f>
        <v>0</v>
      </c>
      <c r="TV106" s="2" t="n">
        <f aca="false">[1]514排序!L80</f>
        <v>0</v>
      </c>
      <c r="TW106" s="2" t="n">
        <f aca="false">[1]514排序!M80</f>
        <v>0</v>
      </c>
      <c r="TX106" s="2" t="n">
        <f aca="false">[1]514排序!C51</f>
        <v>0</v>
      </c>
      <c r="TY106" s="2" t="n">
        <f aca="false">[1]514排序!D51</f>
        <v>0</v>
      </c>
      <c r="TZ106" s="2" t="n">
        <f aca="false">[1]514排序!E51</f>
        <v>0</v>
      </c>
      <c r="UA106" s="2" t="n">
        <f aca="false">[1]514排序!F51</f>
        <v>0</v>
      </c>
      <c r="UB106" s="2" t="n">
        <f aca="false">[1]514排序!G51</f>
        <v>0</v>
      </c>
      <c r="UC106" s="2" t="n">
        <f aca="false">[1]514排序!H51</f>
        <v>0</v>
      </c>
      <c r="UD106" s="2" t="n">
        <f aca="false">[1]514排序!I51</f>
        <v>0</v>
      </c>
      <c r="UE106" s="2" t="n">
        <f aca="false">[1]514排序!J51</f>
        <v>0</v>
      </c>
      <c r="UF106" s="2" t="n">
        <f aca="false">[1]514排序!K51</f>
        <v>0</v>
      </c>
      <c r="UG106" s="2" t="n">
        <f aca="false">[1]514排序!L51</f>
        <v>0</v>
      </c>
      <c r="UH106" s="2" t="n">
        <f aca="false">[1]514排序!M51</f>
        <v>0</v>
      </c>
      <c r="UT106" s="2" t="n">
        <f aca="false">[1]514排序!C17</f>
        <v>0</v>
      </c>
      <c r="UU106" s="2" t="n">
        <f aca="false">[1]514排序!D17</f>
        <v>0</v>
      </c>
      <c r="UV106" s="2" t="n">
        <f aca="false">[1]514排序!E17</f>
        <v>0</v>
      </c>
      <c r="UW106" s="2" t="n">
        <f aca="false">[1]514排序!F17</f>
        <v>0</v>
      </c>
      <c r="UX106" s="2" t="n">
        <f aca="false">[1]514排序!G17</f>
        <v>0</v>
      </c>
      <c r="UY106" s="2" t="n">
        <f aca="false">[1]514排序!H17</f>
        <v>0</v>
      </c>
      <c r="UZ106" s="2" t="n">
        <f aca="false">[1]514排序!I17</f>
        <v>0</v>
      </c>
      <c r="VA106" s="2" t="n">
        <f aca="false">[1]514排序!J17</f>
        <v>0</v>
      </c>
      <c r="VB106" s="2" t="n">
        <f aca="false">[1]514排序!K17</f>
        <v>0</v>
      </c>
      <c r="VC106" s="2" t="n">
        <f aca="false">[1]514排序!L17</f>
        <v>0</v>
      </c>
      <c r="VD106" s="2" t="n">
        <f aca="false">[1]514排序!M17</f>
        <v>0</v>
      </c>
      <c r="VE106" s="2" t="n">
        <f aca="false">[1]514排序!C2</f>
        <v>0</v>
      </c>
      <c r="VF106" s="2" t="n">
        <f aca="false">[1]514排序!D2</f>
        <v>0</v>
      </c>
      <c r="VG106" s="2" t="n">
        <f aca="false">[1]514排序!E2</f>
        <v>0</v>
      </c>
      <c r="VH106" s="2" t="n">
        <f aca="false">[1]514排序!F2</f>
        <v>0</v>
      </c>
      <c r="VI106" s="2" t="n">
        <f aca="false">[1]514排序!G2</f>
        <v>0</v>
      </c>
      <c r="VJ106" s="2" t="n">
        <f aca="false">[1]514排序!H2</f>
        <v>0</v>
      </c>
      <c r="VK106" s="2" t="n">
        <f aca="false">[1]514排序!I2</f>
        <v>0</v>
      </c>
      <c r="VL106" s="2" t="n">
        <f aca="false">[1]514排序!J2</f>
        <v>0</v>
      </c>
      <c r="VM106" s="2" t="n">
        <f aca="false">[1]514排序!K2</f>
        <v>0</v>
      </c>
      <c r="VN106" s="2" t="n">
        <f aca="false">[1]514排序!L2</f>
        <v>0</v>
      </c>
      <c r="VO106" s="2" t="n">
        <f aca="false">[1]514排序!M2</f>
        <v>0</v>
      </c>
      <c r="VP106" s="2" t="n">
        <f aca="false">[1]514排序!C181</f>
        <v>0</v>
      </c>
      <c r="VQ106" s="2" t="n">
        <f aca="false">[1]514排序!D181</f>
        <v>0</v>
      </c>
      <c r="VR106" s="2" t="n">
        <f aca="false">[1]514排序!E181</f>
        <v>0</v>
      </c>
      <c r="VS106" s="2" t="n">
        <f aca="false">[1]514排序!F181</f>
        <v>0</v>
      </c>
      <c r="VT106" s="2" t="n">
        <f aca="false">[1]514排序!G181</f>
        <v>0</v>
      </c>
      <c r="VU106" s="2" t="n">
        <f aca="false">[1]514排序!H181</f>
        <v>0</v>
      </c>
      <c r="VV106" s="2" t="n">
        <f aca="false">[1]514排序!I181</f>
        <v>0</v>
      </c>
      <c r="VW106" s="2" t="n">
        <f aca="false">[1]514排序!J181</f>
        <v>0</v>
      </c>
      <c r="VX106" s="2" t="n">
        <f aca="false">[1]514排序!K181</f>
        <v>0</v>
      </c>
      <c r="VY106" s="2" t="n">
        <f aca="false">[1]514排序!L181</f>
        <v>0</v>
      </c>
      <c r="VZ106" s="2" t="n">
        <f aca="false">[1]514排序!M181</f>
        <v>0</v>
      </c>
      <c r="WA106" s="2" t="n">
        <f aca="false">[1]514排序!C119</f>
        <v>0</v>
      </c>
      <c r="WB106" s="2" t="n">
        <f aca="false">[1]514排序!D119</f>
        <v>0</v>
      </c>
      <c r="WC106" s="2" t="n">
        <f aca="false">[1]514排序!E119</f>
        <v>0</v>
      </c>
      <c r="WD106" s="2" t="n">
        <f aca="false">[1]514排序!F119</f>
        <v>0</v>
      </c>
      <c r="WE106" s="2" t="n">
        <f aca="false">[1]514排序!G119</f>
        <v>0</v>
      </c>
      <c r="WF106" s="2" t="n">
        <f aca="false">[1]514排序!H119</f>
        <v>0</v>
      </c>
      <c r="WG106" s="2" t="n">
        <f aca="false">[1]514排序!I119</f>
        <v>0</v>
      </c>
      <c r="WH106" s="2" t="n">
        <f aca="false">[1]514排序!J119</f>
        <v>0</v>
      </c>
      <c r="WI106" s="2" t="n">
        <f aca="false">[1]514排序!K119</f>
        <v>0</v>
      </c>
      <c r="WJ106" s="2" t="n">
        <f aca="false">[1]514排序!L119</f>
        <v>0</v>
      </c>
      <c r="WK106" s="2" t="n">
        <f aca="false">[1]514排序!M119</f>
        <v>0</v>
      </c>
      <c r="WL106" s="2" t="n">
        <f aca="false">[1]514排序!C137</f>
        <v>0</v>
      </c>
      <c r="WM106" s="2" t="n">
        <f aca="false">[1]514排序!D137</f>
        <v>0</v>
      </c>
      <c r="WN106" s="2" t="n">
        <f aca="false">[1]514排序!E137</f>
        <v>0</v>
      </c>
      <c r="WO106" s="2" t="n">
        <f aca="false">[1]514排序!F137</f>
        <v>0</v>
      </c>
      <c r="WP106" s="2" t="n">
        <f aca="false">[1]514排序!G137</f>
        <v>0</v>
      </c>
      <c r="WQ106" s="2" t="n">
        <f aca="false">[1]514排序!H137</f>
        <v>0</v>
      </c>
      <c r="WR106" s="2" t="n">
        <f aca="false">[1]514排序!I137</f>
        <v>0</v>
      </c>
      <c r="WS106" s="2" t="n">
        <f aca="false">[1]514排序!J137</f>
        <v>0</v>
      </c>
      <c r="WT106" s="2" t="n">
        <f aca="false">[1]514排序!K137</f>
        <v>0</v>
      </c>
      <c r="WU106" s="2" t="n">
        <f aca="false">[1]514排序!L137</f>
        <v>0</v>
      </c>
      <c r="WV106" s="2" t="n">
        <f aca="false">[1]514排序!M137</f>
        <v>0</v>
      </c>
      <c r="WW106" s="2" t="n">
        <f aca="false">[1]514排序!C24</f>
        <v>0</v>
      </c>
      <c r="WX106" s="2" t="n">
        <f aca="false">[1]514排序!D24</f>
        <v>0</v>
      </c>
      <c r="WY106" s="2" t="n">
        <f aca="false">[1]514排序!E24</f>
        <v>0</v>
      </c>
      <c r="WZ106" s="2" t="n">
        <f aca="false">[1]514排序!F24</f>
        <v>0</v>
      </c>
      <c r="XA106" s="2" t="n">
        <f aca="false">[1]514排序!G24</f>
        <v>0</v>
      </c>
      <c r="XB106" s="2" t="n">
        <f aca="false">[1]514排序!H24</f>
        <v>0</v>
      </c>
      <c r="XC106" s="2" t="n">
        <f aca="false">[1]514排序!I24</f>
        <v>0</v>
      </c>
      <c r="XD106" s="2" t="n">
        <f aca="false">[1]514排序!J24</f>
        <v>0</v>
      </c>
      <c r="XE106" s="2" t="n">
        <f aca="false">[1]514排序!K24</f>
        <v>0</v>
      </c>
      <c r="XF106" s="2" t="n">
        <f aca="false">[1]514排序!L24</f>
        <v>0</v>
      </c>
      <c r="XG106" s="2" t="n">
        <f aca="false">[1]514排序!M24</f>
        <v>0</v>
      </c>
      <c r="XH106" s="2" t="n">
        <f aca="false">[1]514排序!C104</f>
        <v>0</v>
      </c>
      <c r="XI106" s="2" t="n">
        <f aca="false">[1]514排序!D104</f>
        <v>0</v>
      </c>
      <c r="XJ106" s="2" t="n">
        <f aca="false">[1]514排序!E104</f>
        <v>0</v>
      </c>
      <c r="XK106" s="2" t="n">
        <f aca="false">[1]514排序!F104</f>
        <v>0</v>
      </c>
      <c r="XL106" s="2" t="n">
        <f aca="false">[1]514排序!G104</f>
        <v>0</v>
      </c>
      <c r="XM106" s="2" t="n">
        <f aca="false">[1]514排序!H104</f>
        <v>0</v>
      </c>
      <c r="XN106" s="2" t="n">
        <f aca="false">[1]514排序!I104</f>
        <v>0</v>
      </c>
      <c r="XO106" s="2" t="n">
        <f aca="false">[1]514排序!J104</f>
        <v>0</v>
      </c>
      <c r="XP106" s="2" t="n">
        <f aca="false">[1]514排序!K104</f>
        <v>0</v>
      </c>
      <c r="XQ106" s="2" t="n">
        <f aca="false">[1]514排序!L104</f>
        <v>0</v>
      </c>
      <c r="XR106" s="2" t="n">
        <f aca="false">[1]514排序!M104</f>
        <v>0</v>
      </c>
      <c r="XS106" s="2" t="n">
        <f aca="false">[1]514排序!C203</f>
        <v>0</v>
      </c>
      <c r="XT106" s="2" t="n">
        <f aca="false">[1]514排序!D203</f>
        <v>0</v>
      </c>
      <c r="XU106" s="2" t="n">
        <f aca="false">[1]514排序!E203</f>
        <v>0</v>
      </c>
      <c r="XV106" s="2" t="n">
        <f aca="false">[1]514排序!F203</f>
        <v>0</v>
      </c>
      <c r="XW106" s="2" t="n">
        <f aca="false">[1]514排序!G203</f>
        <v>0</v>
      </c>
      <c r="XX106" s="2" t="n">
        <f aca="false">[1]514排序!H203</f>
        <v>0</v>
      </c>
      <c r="XY106" s="2" t="n">
        <f aca="false">[1]514排序!I203</f>
        <v>0</v>
      </c>
      <c r="XZ106" s="2" t="n">
        <f aca="false">[1]514排序!J203</f>
        <v>0</v>
      </c>
      <c r="YA106" s="2" t="n">
        <f aca="false">[1]514排序!K203</f>
        <v>0</v>
      </c>
      <c r="YB106" s="2" t="n">
        <f aca="false">[1]514排序!L203</f>
        <v>0</v>
      </c>
      <c r="YC106" s="2" t="n">
        <f aca="false">[1]514排序!M203</f>
        <v>0</v>
      </c>
      <c r="YZ106" s="2" t="n">
        <f aca="false">[1]514排序!C107</f>
        <v>0</v>
      </c>
      <c r="ZA106" s="2" t="n">
        <f aca="false">[1]514排序!D107</f>
        <v>0</v>
      </c>
      <c r="ZB106" s="2" t="n">
        <f aca="false">[1]514排序!E107</f>
        <v>0</v>
      </c>
      <c r="ZC106" s="2" t="n">
        <f aca="false">[1]514排序!F107</f>
        <v>0</v>
      </c>
      <c r="ZD106" s="2" t="n">
        <f aca="false">[1]514排序!G107</f>
        <v>0</v>
      </c>
      <c r="ZE106" s="2" t="n">
        <f aca="false">[1]514排序!H107</f>
        <v>0</v>
      </c>
      <c r="ZF106" s="2" t="n">
        <f aca="false">[1]514排序!I107</f>
        <v>0</v>
      </c>
      <c r="ZG106" s="2" t="n">
        <f aca="false">[1]514排序!J107</f>
        <v>0</v>
      </c>
      <c r="ZH106" s="2" t="n">
        <f aca="false">[1]514排序!K107</f>
        <v>0</v>
      </c>
      <c r="ZI106" s="2" t="n">
        <f aca="false">[1]514排序!L107</f>
        <v>0</v>
      </c>
      <c r="ZJ106" s="2" t="n">
        <f aca="false">[1]514排序!M107</f>
        <v>0</v>
      </c>
      <c r="ZK106" s="2" t="n">
        <f aca="false">[1]514排序!C200</f>
        <v>0</v>
      </c>
      <c r="ZL106" s="2" t="n">
        <f aca="false">[1]514排序!D200</f>
        <v>0</v>
      </c>
      <c r="ZM106" s="2" t="n">
        <f aca="false">[1]514排序!E200</f>
        <v>0</v>
      </c>
      <c r="ZN106" s="2" t="n">
        <f aca="false">[1]514排序!F200</f>
        <v>0</v>
      </c>
      <c r="ZO106" s="2" t="n">
        <f aca="false">[1]514排序!G200</f>
        <v>0</v>
      </c>
      <c r="ZP106" s="2" t="n">
        <f aca="false">[1]514排序!H200</f>
        <v>0</v>
      </c>
      <c r="ZQ106" s="2" t="n">
        <f aca="false">[1]514排序!I200</f>
        <v>0</v>
      </c>
      <c r="ZR106" s="2" t="n">
        <f aca="false">[1]514排序!J200</f>
        <v>0</v>
      </c>
      <c r="ZS106" s="2" t="n">
        <f aca="false">[1]514排序!K200</f>
        <v>0</v>
      </c>
      <c r="ZT106" s="2" t="n">
        <f aca="false">[1]514排序!L200</f>
        <v>0</v>
      </c>
      <c r="ZU106" s="2" t="n">
        <f aca="false">[1]514排序!M200</f>
        <v>0</v>
      </c>
      <c r="ZV106" s="2" t="n">
        <f aca="false">[1]514排序!C19</f>
        <v>0</v>
      </c>
      <c r="ZW106" s="2" t="n">
        <f aca="false">[1]514排序!D19</f>
        <v>0</v>
      </c>
      <c r="ZX106" s="2" t="n">
        <f aca="false">[1]514排序!E19</f>
        <v>0</v>
      </c>
      <c r="ZY106" s="2" t="n">
        <f aca="false">[1]514排序!F19</f>
        <v>0</v>
      </c>
      <c r="ZZ106" s="2" t="n">
        <f aca="false">[1]514排序!G19</f>
        <v>0</v>
      </c>
      <c r="AAA106" s="2" t="n">
        <f aca="false">[1]514排序!H19</f>
        <v>0</v>
      </c>
      <c r="AAB106" s="2" t="n">
        <f aca="false">[1]514排序!I19</f>
        <v>0</v>
      </c>
      <c r="AAC106" s="2" t="n">
        <f aca="false">[1]514排序!J19</f>
        <v>0</v>
      </c>
      <c r="AAD106" s="2" t="n">
        <f aca="false">[1]514排序!K19</f>
        <v>0</v>
      </c>
      <c r="AAE106" s="2" t="n">
        <f aca="false">[1]514排序!L19</f>
        <v>0</v>
      </c>
      <c r="AAF106" s="2" t="n">
        <f aca="false">[1]514排序!M19</f>
        <v>0</v>
      </c>
      <c r="AAG106" s="2" t="n">
        <f aca="false">[1]514排序!C76</f>
        <v>0</v>
      </c>
      <c r="AAH106" s="2" t="n">
        <f aca="false">[1]514排序!D76</f>
        <v>0</v>
      </c>
      <c r="AAI106" s="2" t="n">
        <f aca="false">[1]514排序!E76</f>
        <v>0</v>
      </c>
      <c r="AAJ106" s="2" t="n">
        <f aca="false">[1]514排序!F76</f>
        <v>0</v>
      </c>
      <c r="AAK106" s="2" t="n">
        <f aca="false">[1]514排序!G76</f>
        <v>0</v>
      </c>
      <c r="AAL106" s="2" t="n">
        <f aca="false">[1]514排序!H76</f>
        <v>0</v>
      </c>
      <c r="AAM106" s="2" t="n">
        <f aca="false">[1]514排序!I76</f>
        <v>0</v>
      </c>
      <c r="AAN106" s="2" t="n">
        <f aca="false">[1]514排序!J76</f>
        <v>0</v>
      </c>
      <c r="AAO106" s="2" t="n">
        <f aca="false">[1]514排序!K76</f>
        <v>0</v>
      </c>
      <c r="AAP106" s="2" t="n">
        <f aca="false">[1]514排序!L76</f>
        <v>0</v>
      </c>
      <c r="AAQ106" s="2" t="n">
        <f aca="false">[1]514排序!M76</f>
        <v>0</v>
      </c>
      <c r="AAR106" s="2" t="n">
        <f aca="false">[1]514排序!C14</f>
        <v>0</v>
      </c>
      <c r="AAS106" s="2" t="n">
        <f aca="false">[1]514排序!D14</f>
        <v>0</v>
      </c>
      <c r="AAT106" s="2" t="n">
        <f aca="false">[1]514排序!E14</f>
        <v>0</v>
      </c>
      <c r="AAU106" s="2" t="n">
        <f aca="false">[1]514排序!F14</f>
        <v>0</v>
      </c>
      <c r="AAV106" s="2" t="n">
        <f aca="false">[1]514排序!G14</f>
        <v>0</v>
      </c>
      <c r="AAW106" s="2" t="n">
        <f aca="false">[1]514排序!H14</f>
        <v>0</v>
      </c>
      <c r="AAX106" s="2" t="n">
        <f aca="false">[1]514排序!I14</f>
        <v>0</v>
      </c>
      <c r="AAY106" s="2" t="n">
        <f aca="false">[1]514排序!J14</f>
        <v>0</v>
      </c>
      <c r="AAZ106" s="2" t="n">
        <f aca="false">[1]514排序!K14</f>
        <v>0</v>
      </c>
      <c r="ABA106" s="2" t="n">
        <f aca="false">[1]514排序!L14</f>
        <v>0</v>
      </c>
      <c r="ABB106" s="2" t="n">
        <f aca="false">[1]514排序!M14</f>
        <v>0</v>
      </c>
      <c r="ABC106" s="2" t="n">
        <f aca="false">[1]514排序!C10</f>
        <v>0</v>
      </c>
      <c r="ABD106" s="2" t="n">
        <f aca="false">[1]514排序!D10</f>
        <v>0</v>
      </c>
      <c r="ABE106" s="2" t="n">
        <f aca="false">[1]514排序!E10</f>
        <v>0</v>
      </c>
      <c r="ABF106" s="2" t="n">
        <f aca="false">[1]514排序!F10</f>
        <v>0</v>
      </c>
      <c r="ABG106" s="2" t="n">
        <f aca="false">[1]514排序!G10</f>
        <v>0</v>
      </c>
      <c r="ABH106" s="2" t="n">
        <f aca="false">[1]514排序!H10</f>
        <v>0</v>
      </c>
      <c r="ABI106" s="2" t="n">
        <f aca="false">[1]514排序!I10</f>
        <v>0</v>
      </c>
      <c r="ABJ106" s="2" t="n">
        <f aca="false">[1]514排序!J10</f>
        <v>0</v>
      </c>
      <c r="ABK106" s="2" t="n">
        <f aca="false">[1]514排序!K10</f>
        <v>0</v>
      </c>
      <c r="ABL106" s="2" t="n">
        <f aca="false">[1]514排序!L10</f>
        <v>0</v>
      </c>
      <c r="ABM106" s="2" t="n">
        <f aca="false">[1]514排序!M10</f>
        <v>0</v>
      </c>
      <c r="ABN106" s="2" t="n">
        <f aca="false">[1]514排序!C127</f>
        <v>0</v>
      </c>
      <c r="ABO106" s="2" t="n">
        <f aca="false">[1]514排序!D127</f>
        <v>0</v>
      </c>
      <c r="ABP106" s="2" t="n">
        <f aca="false">[1]514排序!E127</f>
        <v>0</v>
      </c>
      <c r="ABQ106" s="2" t="n">
        <f aca="false">[1]514排序!F127</f>
        <v>0</v>
      </c>
      <c r="ABR106" s="2" t="n">
        <f aca="false">[1]514排序!G127</f>
        <v>0</v>
      </c>
      <c r="ABS106" s="2" t="n">
        <f aca="false">[1]514排序!H127</f>
        <v>0</v>
      </c>
      <c r="ABT106" s="2" t="n">
        <f aca="false">[1]514排序!I127</f>
        <v>0</v>
      </c>
      <c r="ABU106" s="2" t="n">
        <f aca="false">[1]514排序!J127</f>
        <v>0</v>
      </c>
      <c r="ABV106" s="2" t="n">
        <f aca="false">[1]514排序!K127</f>
        <v>0</v>
      </c>
      <c r="ABW106" s="2" t="n">
        <f aca="false">[1]514排序!L127</f>
        <v>0</v>
      </c>
      <c r="ABX106" s="2" t="n">
        <f aca="false">[1]514排序!M127</f>
        <v>0</v>
      </c>
      <c r="ABY106" s="2" t="n">
        <f aca="false">[1]514排序!C114</f>
        <v>0</v>
      </c>
      <c r="ABZ106" s="2" t="n">
        <f aca="false">[1]514排序!D114</f>
        <v>0</v>
      </c>
      <c r="ACA106" s="2" t="n">
        <f aca="false">[1]514排序!E114</f>
        <v>0</v>
      </c>
      <c r="ACB106" s="2" t="n">
        <f aca="false">[1]514排序!F114</f>
        <v>0</v>
      </c>
      <c r="ACC106" s="2" t="n">
        <f aca="false">[1]514排序!G114</f>
        <v>0</v>
      </c>
      <c r="ACD106" s="2" t="n">
        <f aca="false">[1]514排序!H114</f>
        <v>0</v>
      </c>
      <c r="ACE106" s="2" t="n">
        <f aca="false">[1]514排序!I114</f>
        <v>0</v>
      </c>
      <c r="ACF106" s="2" t="n">
        <f aca="false">[1]514排序!J114</f>
        <v>0</v>
      </c>
      <c r="ACG106" s="2" t="n">
        <f aca="false">[1]514排序!K114</f>
        <v>0</v>
      </c>
      <c r="ACH106" s="2" t="n">
        <f aca="false">[1]514排序!L114</f>
        <v>0</v>
      </c>
      <c r="ACI106" s="2" t="n">
        <f aca="false">[1]514排序!M114</f>
        <v>0</v>
      </c>
      <c r="ACJ106" s="2" t="n">
        <f aca="false">[1]514排序!C64</f>
        <v>0</v>
      </c>
      <c r="ACK106" s="2" t="n">
        <f aca="false">[1]514排序!D64</f>
        <v>0</v>
      </c>
      <c r="ACL106" s="2" t="n">
        <f aca="false">[1]514排序!E64</f>
        <v>0</v>
      </c>
      <c r="ACM106" s="2" t="n">
        <f aca="false">[1]514排序!F64</f>
        <v>0</v>
      </c>
      <c r="ACN106" s="2" t="n">
        <f aca="false">[1]514排序!G64</f>
        <v>0</v>
      </c>
      <c r="ACO106" s="2" t="n">
        <f aca="false">[1]514排序!H64</f>
        <v>0</v>
      </c>
      <c r="ACP106" s="2" t="n">
        <f aca="false">[1]514排序!I64</f>
        <v>0</v>
      </c>
      <c r="ACQ106" s="2" t="n">
        <f aca="false">[1]514排序!J64</f>
        <v>0</v>
      </c>
      <c r="ACR106" s="2" t="n">
        <f aca="false">[1]514排序!K64</f>
        <v>0</v>
      </c>
      <c r="ACS106" s="2" t="n">
        <f aca="false">[1]514排序!L64</f>
        <v>0</v>
      </c>
      <c r="ACT106" s="2" t="n">
        <f aca="false">[1]514排序!M64</f>
        <v>0</v>
      </c>
      <c r="ACU106" s="2" t="n">
        <f aca="false">[1]514排序!C109</f>
        <v>0</v>
      </c>
      <c r="ACV106" s="2" t="n">
        <f aca="false">[1]514排序!D109</f>
        <v>0</v>
      </c>
      <c r="ACW106" s="2" t="n">
        <f aca="false">[1]514排序!E109</f>
        <v>0</v>
      </c>
      <c r="ACX106" s="2" t="n">
        <f aca="false">[1]514排序!F109</f>
        <v>0</v>
      </c>
      <c r="ACY106" s="2" t="n">
        <f aca="false">[1]514排序!G109</f>
        <v>0</v>
      </c>
      <c r="ACZ106" s="2" t="n">
        <f aca="false">[1]514排序!H109</f>
        <v>0</v>
      </c>
      <c r="ADA106" s="2" t="n">
        <f aca="false">[1]514排序!I109</f>
        <v>0</v>
      </c>
      <c r="ADB106" s="2" t="n">
        <f aca="false">[1]514排序!J109</f>
        <v>0</v>
      </c>
      <c r="ADC106" s="2" t="n">
        <f aca="false">[1]514排序!K109</f>
        <v>0</v>
      </c>
      <c r="ADD106" s="2" t="n">
        <f aca="false">[1]514排序!L109</f>
        <v>0</v>
      </c>
      <c r="ADE106" s="2" t="n">
        <f aca="false">[1]514排序!M109</f>
        <v>0</v>
      </c>
      <c r="ADF106" s="2" t="n">
        <f aca="false">[1]514排序!C52</f>
        <v>0</v>
      </c>
      <c r="ADG106" s="2" t="n">
        <f aca="false">[1]514排序!D52</f>
        <v>0</v>
      </c>
      <c r="ADH106" s="2" t="n">
        <f aca="false">[1]514排序!E52</f>
        <v>0</v>
      </c>
      <c r="ADI106" s="2" t="n">
        <f aca="false">[1]514排序!F52</f>
        <v>0</v>
      </c>
      <c r="ADJ106" s="2" t="n">
        <f aca="false">[1]514排序!G52</f>
        <v>0</v>
      </c>
      <c r="ADK106" s="2" t="n">
        <f aca="false">[1]514排序!H52</f>
        <v>0</v>
      </c>
      <c r="ADL106" s="2" t="n">
        <f aca="false">[1]514排序!I52</f>
        <v>0</v>
      </c>
      <c r="ADM106" s="2" t="n">
        <f aca="false">[1]514排序!J52</f>
        <v>0</v>
      </c>
      <c r="ADN106" s="2" t="n">
        <f aca="false">[1]514排序!K52</f>
        <v>0</v>
      </c>
      <c r="ADO106" s="2" t="n">
        <f aca="false">[1]514排序!L52</f>
        <v>0</v>
      </c>
      <c r="ADP106" s="2" t="n">
        <f aca="false">[1]514排序!M52</f>
        <v>0</v>
      </c>
      <c r="ADQ106" s="2" t="n">
        <f aca="false">[1]514排序!C175</f>
        <v>0</v>
      </c>
      <c r="ADR106" s="2" t="n">
        <f aca="false">[1]514排序!D175</f>
        <v>0</v>
      </c>
      <c r="ADS106" s="2" t="n">
        <f aca="false">[1]514排序!E175</f>
        <v>0</v>
      </c>
      <c r="ADT106" s="2" t="n">
        <f aca="false">[1]514排序!F175</f>
        <v>0</v>
      </c>
      <c r="ADU106" s="2" t="n">
        <f aca="false">[1]514排序!G175</f>
        <v>0</v>
      </c>
      <c r="ADV106" s="2" t="n">
        <f aca="false">[1]514排序!H175</f>
        <v>0</v>
      </c>
      <c r="ADW106" s="2" t="n">
        <f aca="false">[1]514排序!I175</f>
        <v>0</v>
      </c>
      <c r="ADX106" s="2" t="n">
        <f aca="false">[1]514排序!J175</f>
        <v>0</v>
      </c>
      <c r="ADY106" s="2" t="n">
        <f aca="false">[1]514排序!K175</f>
        <v>0</v>
      </c>
      <c r="ADZ106" s="2" t="n">
        <f aca="false">[1]514排序!L175</f>
        <v>0</v>
      </c>
      <c r="AEA106" s="2" t="n">
        <f aca="false">[1]514排序!M175</f>
        <v>0</v>
      </c>
      <c r="AEB106" s="2" t="n">
        <f aca="false">[1]514排序!C90</f>
        <v>0</v>
      </c>
      <c r="AEC106" s="2" t="n">
        <f aca="false">[1]514排序!D90</f>
        <v>0</v>
      </c>
      <c r="AED106" s="2" t="n">
        <f aca="false">[1]514排序!E90</f>
        <v>0</v>
      </c>
      <c r="AEE106" s="2" t="n">
        <f aca="false">[1]514排序!F90</f>
        <v>0</v>
      </c>
      <c r="AEF106" s="2" t="n">
        <f aca="false">[1]514排序!G90</f>
        <v>0</v>
      </c>
      <c r="AEG106" s="2" t="n">
        <f aca="false">[1]514排序!H90</f>
        <v>0</v>
      </c>
      <c r="AEH106" s="2" t="n">
        <f aca="false">[1]514排序!I90</f>
        <v>0</v>
      </c>
      <c r="AEI106" s="2" t="n">
        <f aca="false">[1]514排序!J90</f>
        <v>0</v>
      </c>
      <c r="AEJ106" s="2" t="n">
        <f aca="false">[1]514排序!K90</f>
        <v>0</v>
      </c>
      <c r="AEK106" s="2" t="n">
        <f aca="false">[1]514排序!L90</f>
        <v>0</v>
      </c>
      <c r="AEL106" s="2" t="n">
        <f aca="false">[1]514排序!M90</f>
        <v>0</v>
      </c>
      <c r="AEM106" s="2" t="n">
        <f aca="false">[1]514排序!C176</f>
        <v>0</v>
      </c>
      <c r="AEN106" s="2" t="n">
        <f aca="false">[1]514排序!D176</f>
        <v>0</v>
      </c>
      <c r="AEO106" s="2" t="n">
        <f aca="false">[1]514排序!E176</f>
        <v>0</v>
      </c>
      <c r="AEP106" s="2" t="n">
        <f aca="false">[1]514排序!F176</f>
        <v>0</v>
      </c>
      <c r="AEQ106" s="2" t="n">
        <f aca="false">[1]514排序!G176</f>
        <v>0</v>
      </c>
      <c r="AER106" s="2" t="n">
        <f aca="false">[1]514排序!H176</f>
        <v>0</v>
      </c>
      <c r="AES106" s="2" t="n">
        <f aca="false">[1]514排序!I176</f>
        <v>0</v>
      </c>
      <c r="AET106" s="2" t="n">
        <f aca="false">[1]514排序!J176</f>
        <v>0</v>
      </c>
      <c r="AEU106" s="2" t="n">
        <f aca="false">[1]514排序!K176</f>
        <v>0</v>
      </c>
      <c r="AEV106" s="2" t="n">
        <f aca="false">[1]514排序!L176</f>
        <v>0</v>
      </c>
      <c r="AEW106" s="2" t="n">
        <f aca="false">[1]514排序!M176</f>
        <v>0</v>
      </c>
      <c r="AEX106" s="2" t="n">
        <f aca="false">[1]514排序!C48</f>
        <v>0</v>
      </c>
      <c r="AEY106" s="2" t="n">
        <f aca="false">[1]514排序!D48</f>
        <v>0</v>
      </c>
      <c r="AEZ106" s="2" t="n">
        <f aca="false">[1]514排序!E48</f>
        <v>0</v>
      </c>
      <c r="AFA106" s="2" t="n">
        <f aca="false">[1]514排序!F48</f>
        <v>0</v>
      </c>
      <c r="AFB106" s="2" t="n">
        <f aca="false">[1]514排序!G48</f>
        <v>0</v>
      </c>
      <c r="AFC106" s="2" t="n">
        <f aca="false">[1]514排序!H48</f>
        <v>0</v>
      </c>
      <c r="AFD106" s="2" t="n">
        <f aca="false">[1]514排序!I48</f>
        <v>0</v>
      </c>
      <c r="AFE106" s="2" t="n">
        <f aca="false">[1]514排序!J48</f>
        <v>0</v>
      </c>
      <c r="AFF106" s="2" t="n">
        <f aca="false">[1]514排序!K48</f>
        <v>0</v>
      </c>
      <c r="AFG106" s="2" t="n">
        <f aca="false">[1]514排序!L48</f>
        <v>0</v>
      </c>
      <c r="AFH106" s="2" t="n">
        <f aca="false">[1]514排序!M48</f>
        <v>0</v>
      </c>
      <c r="AFI106" s="2" t="n">
        <f aca="false">[1]514排序!C26</f>
        <v>0</v>
      </c>
      <c r="AFJ106" s="2" t="n">
        <f aca="false">[1]514排序!D26</f>
        <v>0</v>
      </c>
      <c r="AFK106" s="2" t="n">
        <f aca="false">[1]514排序!E26</f>
        <v>0</v>
      </c>
      <c r="AFL106" s="2" t="n">
        <f aca="false">[1]514排序!F26</f>
        <v>0</v>
      </c>
      <c r="AFM106" s="2" t="n">
        <f aca="false">[1]514排序!G26</f>
        <v>0</v>
      </c>
      <c r="AFN106" s="2" t="n">
        <f aca="false">[1]514排序!H26</f>
        <v>0</v>
      </c>
      <c r="AFO106" s="2" t="n">
        <f aca="false">[1]514排序!I26</f>
        <v>0</v>
      </c>
      <c r="AFP106" s="2" t="n">
        <f aca="false">[1]514排序!J26</f>
        <v>0</v>
      </c>
      <c r="AFQ106" s="2" t="n">
        <f aca="false">[1]514排序!K26</f>
        <v>0</v>
      </c>
      <c r="AFR106" s="2" t="n">
        <f aca="false">[1]514排序!L26</f>
        <v>0</v>
      </c>
      <c r="AFS106" s="2" t="n">
        <f aca="false">[1]514排序!M26</f>
        <v>0</v>
      </c>
      <c r="AFT106" s="2" t="n">
        <f aca="false">[1]514排序!C130</f>
        <v>0</v>
      </c>
      <c r="AFU106" s="2" t="n">
        <f aca="false">[1]514排序!D130</f>
        <v>0</v>
      </c>
      <c r="AFV106" s="2" t="n">
        <f aca="false">[1]514排序!E130</f>
        <v>0</v>
      </c>
      <c r="AFW106" s="2" t="n">
        <f aca="false">[1]514排序!F130</f>
        <v>0</v>
      </c>
      <c r="AFX106" s="2" t="n">
        <f aca="false">[1]514排序!G130</f>
        <v>0</v>
      </c>
      <c r="AFY106" s="2" t="n">
        <f aca="false">[1]514排序!H130</f>
        <v>0</v>
      </c>
      <c r="AFZ106" s="2" t="n">
        <f aca="false">[1]514排序!I130</f>
        <v>0</v>
      </c>
      <c r="AGA106" s="2" t="n">
        <f aca="false">[1]514排序!J130</f>
        <v>0</v>
      </c>
      <c r="AGB106" s="2" t="n">
        <f aca="false">[1]514排序!K130</f>
        <v>0</v>
      </c>
      <c r="AGC106" s="2" t="n">
        <f aca="false">[1]514排序!L130</f>
        <v>0</v>
      </c>
      <c r="AGD106" s="2" t="n">
        <f aca="false">[1]514排序!M130</f>
        <v>0</v>
      </c>
      <c r="AGE106" s="2" t="n">
        <f aca="false">[1]514排序!C170</f>
        <v>0</v>
      </c>
      <c r="AGF106" s="2" t="n">
        <f aca="false">[1]514排序!D170</f>
        <v>0</v>
      </c>
      <c r="AGG106" s="2" t="n">
        <f aca="false">[1]514排序!E170</f>
        <v>0</v>
      </c>
      <c r="AGH106" s="2" t="n">
        <f aca="false">[1]514排序!F170</f>
        <v>0</v>
      </c>
      <c r="AGI106" s="2" t="n">
        <f aca="false">[1]514排序!G170</f>
        <v>0</v>
      </c>
      <c r="AGJ106" s="2" t="n">
        <f aca="false">[1]514排序!H170</f>
        <v>0</v>
      </c>
      <c r="AGK106" s="2" t="n">
        <f aca="false">[1]514排序!I170</f>
        <v>0</v>
      </c>
      <c r="AGL106" s="2" t="n">
        <f aca="false">[1]514排序!J170</f>
        <v>0</v>
      </c>
      <c r="AGM106" s="2" t="n">
        <f aca="false">[1]514排序!K170</f>
        <v>0</v>
      </c>
      <c r="AGN106" s="2" t="n">
        <f aca="false">[1]514排序!L170</f>
        <v>0</v>
      </c>
      <c r="AGO106" s="2" t="n">
        <f aca="false">[1]514排序!M170</f>
        <v>0</v>
      </c>
      <c r="AGP106" s="2" t="n">
        <f aca="false">[1]514排序!C158</f>
        <v>0</v>
      </c>
      <c r="AGQ106" s="2" t="n">
        <f aca="false">[1]514排序!D158</f>
        <v>0</v>
      </c>
      <c r="AGR106" s="2" t="n">
        <f aca="false">[1]514排序!E158</f>
        <v>0</v>
      </c>
      <c r="AGS106" s="2" t="n">
        <f aca="false">[1]514排序!F158</f>
        <v>0</v>
      </c>
      <c r="AGT106" s="2" t="n">
        <f aca="false">[1]514排序!G158</f>
        <v>0</v>
      </c>
      <c r="AGU106" s="2" t="n">
        <f aca="false">[1]514排序!H158</f>
        <v>0</v>
      </c>
      <c r="AGV106" s="2" t="n">
        <f aca="false">[1]514排序!I158</f>
        <v>0</v>
      </c>
      <c r="AGW106" s="2" t="n">
        <f aca="false">[1]514排序!J158</f>
        <v>0</v>
      </c>
      <c r="AGX106" s="2" t="n">
        <f aca="false">[1]514排序!K158</f>
        <v>0</v>
      </c>
      <c r="AGY106" s="2" t="n">
        <f aca="false">[1]514排序!L158</f>
        <v>0</v>
      </c>
      <c r="AGZ106" s="2" t="n">
        <f aca="false">[1]514排序!M158</f>
        <v>0</v>
      </c>
      <c r="AHA106" s="2" t="n">
        <f aca="false">[1]514排序!C31</f>
        <v>0</v>
      </c>
      <c r="AHB106" s="2" t="n">
        <f aca="false">[1]514排序!D31</f>
        <v>0</v>
      </c>
      <c r="AHC106" s="2" t="n">
        <f aca="false">[1]514排序!E31</f>
        <v>0</v>
      </c>
      <c r="AHD106" s="2" t="n">
        <f aca="false">[1]514排序!F31</f>
        <v>0</v>
      </c>
      <c r="AHE106" s="2" t="n">
        <f aca="false">[1]514排序!G31</f>
        <v>0</v>
      </c>
      <c r="AHF106" s="2" t="n">
        <f aca="false">[1]514排序!H31</f>
        <v>0</v>
      </c>
      <c r="AHG106" s="2" t="n">
        <f aca="false">[1]514排序!I31</f>
        <v>0</v>
      </c>
      <c r="AHH106" s="2" t="n">
        <f aca="false">[1]514排序!J31</f>
        <v>0</v>
      </c>
      <c r="AHI106" s="2" t="n">
        <f aca="false">[1]514排序!K31</f>
        <v>0</v>
      </c>
      <c r="AHJ106" s="2" t="n">
        <f aca="false">[1]514排序!L31</f>
        <v>0</v>
      </c>
      <c r="AHK106" s="2" t="n">
        <f aca="false">[1]514排序!M31</f>
        <v>0</v>
      </c>
      <c r="AHL106" s="2" t="n">
        <f aca="false">[1]514排序!C144</f>
        <v>0</v>
      </c>
      <c r="AHM106" s="2" t="n">
        <f aca="false">[1]514排序!D144</f>
        <v>0</v>
      </c>
      <c r="AHN106" s="2" t="n">
        <f aca="false">[1]514排序!E144</f>
        <v>0</v>
      </c>
      <c r="AHO106" s="2" t="n">
        <f aca="false">[1]514排序!F144</f>
        <v>0</v>
      </c>
      <c r="AHP106" s="2" t="n">
        <f aca="false">[1]514排序!G144</f>
        <v>0</v>
      </c>
      <c r="AHQ106" s="2" t="n">
        <f aca="false">[1]514排序!H144</f>
        <v>0</v>
      </c>
      <c r="AHR106" s="2" t="n">
        <f aca="false">[1]514排序!I144</f>
        <v>0</v>
      </c>
      <c r="AHS106" s="2" t="n">
        <f aca="false">[1]514排序!J144</f>
        <v>0</v>
      </c>
      <c r="AHT106" s="2" t="n">
        <f aca="false">[1]514排序!K144</f>
        <v>0</v>
      </c>
      <c r="AHU106" s="2" t="n">
        <f aca="false">[1]514排序!L144</f>
        <v>0</v>
      </c>
      <c r="AHV106" s="2" t="n">
        <f aca="false">[1]514排序!M144</f>
        <v>0</v>
      </c>
      <c r="AHW106" s="2" t="n">
        <f aca="false">[1]514排序!C3</f>
        <v>0</v>
      </c>
      <c r="AHX106" s="2" t="n">
        <f aca="false">[1]514排序!D3</f>
        <v>0</v>
      </c>
      <c r="AHY106" s="2" t="n">
        <f aca="false">[1]514排序!E3</f>
        <v>0</v>
      </c>
      <c r="AHZ106" s="2" t="n">
        <f aca="false">[1]514排序!F3</f>
        <v>0</v>
      </c>
      <c r="AIA106" s="2" t="n">
        <f aca="false">[1]514排序!G3</f>
        <v>0</v>
      </c>
      <c r="AIB106" s="2" t="n">
        <f aca="false">[1]514排序!H3</f>
        <v>0</v>
      </c>
      <c r="AIC106" s="2" t="n">
        <f aca="false">[1]514排序!I3</f>
        <v>0</v>
      </c>
      <c r="AID106" s="2" t="n">
        <f aca="false">[1]514排序!J3</f>
        <v>0</v>
      </c>
      <c r="AIE106" s="2" t="n">
        <f aca="false">[1]514排序!K3</f>
        <v>0</v>
      </c>
      <c r="AIF106" s="2" t="n">
        <f aca="false">[1]514排序!L3</f>
        <v>0</v>
      </c>
      <c r="AIG106" s="2" t="n">
        <f aca="false">[1]514排序!M3</f>
        <v>0</v>
      </c>
      <c r="AIH106" s="2" t="n">
        <f aca="false">[1]514排序!C37</f>
        <v>0</v>
      </c>
      <c r="AII106" s="2" t="n">
        <f aca="false">[1]514排序!D37</f>
        <v>0</v>
      </c>
      <c r="AIJ106" s="2" t="n">
        <f aca="false">[1]514排序!E37</f>
        <v>0</v>
      </c>
      <c r="AIK106" s="2" t="n">
        <f aca="false">[1]514排序!F37</f>
        <v>0</v>
      </c>
      <c r="AIL106" s="2" t="n">
        <f aca="false">[1]514排序!G37</f>
        <v>0</v>
      </c>
      <c r="AIM106" s="2" t="n">
        <f aca="false">[1]514排序!H37</f>
        <v>0</v>
      </c>
      <c r="AIN106" s="2" t="n">
        <f aca="false">[1]514排序!I37</f>
        <v>0</v>
      </c>
      <c r="AIO106" s="2" t="n">
        <f aca="false">[1]514排序!J37</f>
        <v>0</v>
      </c>
      <c r="AIP106" s="2" t="n">
        <f aca="false">[1]514排序!K37</f>
        <v>0</v>
      </c>
      <c r="AIQ106" s="2" t="n">
        <f aca="false">[1]514排序!L37</f>
        <v>0</v>
      </c>
      <c r="AIR106" s="2" t="n">
        <f aca="false">[1]514排序!M37</f>
        <v>0</v>
      </c>
      <c r="AIS106" s="2" t="n">
        <f aca="false">[1]514排序!C28</f>
        <v>0</v>
      </c>
      <c r="AIT106" s="2" t="n">
        <f aca="false">[1]514排序!D28</f>
        <v>0</v>
      </c>
      <c r="AIU106" s="2" t="n">
        <f aca="false">[1]514排序!E28</f>
        <v>0</v>
      </c>
      <c r="AIV106" s="2" t="n">
        <f aca="false">[1]514排序!F28</f>
        <v>0</v>
      </c>
      <c r="AIW106" s="2" t="n">
        <f aca="false">[1]514排序!G28</f>
        <v>0</v>
      </c>
      <c r="AIX106" s="2" t="n">
        <f aca="false">[1]514排序!H28</f>
        <v>0</v>
      </c>
      <c r="AIY106" s="2" t="n">
        <f aca="false">[1]514排序!I28</f>
        <v>0</v>
      </c>
      <c r="AIZ106" s="2" t="n">
        <f aca="false">[1]514排序!J28</f>
        <v>0</v>
      </c>
      <c r="AJA106" s="2" t="n">
        <f aca="false">[1]514排序!K28</f>
        <v>0</v>
      </c>
      <c r="AJB106" s="2" t="n">
        <f aca="false">[1]514排序!L28</f>
        <v>0</v>
      </c>
      <c r="AJC106" s="2" t="n">
        <f aca="false">[1]514排序!M28</f>
        <v>0</v>
      </c>
      <c r="AJD106" s="2" t="n">
        <f aca="false">[1]514排序!C155</f>
        <v>0</v>
      </c>
      <c r="AJE106" s="2" t="n">
        <f aca="false">[1]514排序!D155</f>
        <v>0</v>
      </c>
      <c r="AJF106" s="2" t="n">
        <f aca="false">[1]514排序!E155</f>
        <v>0</v>
      </c>
      <c r="AJG106" s="2" t="n">
        <f aca="false">[1]514排序!F155</f>
        <v>0</v>
      </c>
      <c r="AJH106" s="2" t="n">
        <f aca="false">[1]514排序!G155</f>
        <v>0</v>
      </c>
      <c r="AJI106" s="2" t="n">
        <f aca="false">[1]514排序!H155</f>
        <v>0</v>
      </c>
      <c r="AJJ106" s="2" t="n">
        <f aca="false">[1]514排序!I155</f>
        <v>0</v>
      </c>
      <c r="AJK106" s="2" t="n">
        <f aca="false">[1]514排序!J155</f>
        <v>0</v>
      </c>
      <c r="AJL106" s="2" t="n">
        <f aca="false">[1]514排序!K155</f>
        <v>0</v>
      </c>
      <c r="AJM106" s="2" t="n">
        <f aca="false">[1]514排序!L155</f>
        <v>0</v>
      </c>
      <c r="AJN106" s="2" t="n">
        <f aca="false">[1]514排序!M155</f>
        <v>0</v>
      </c>
      <c r="AJO106" s="2" t="n">
        <f aca="false">[1]514排序!C12</f>
        <v>0</v>
      </c>
      <c r="AJP106" s="2" t="n">
        <f aca="false">[1]514排序!D12</f>
        <v>0</v>
      </c>
      <c r="AJQ106" s="2" t="n">
        <f aca="false">[1]514排序!E12</f>
        <v>0</v>
      </c>
      <c r="AJR106" s="2" t="n">
        <f aca="false">[1]514排序!F12</f>
        <v>0</v>
      </c>
      <c r="AJS106" s="2" t="n">
        <f aca="false">[1]514排序!G12</f>
        <v>0</v>
      </c>
      <c r="AJT106" s="2" t="n">
        <f aca="false">[1]514排序!H12</f>
        <v>0</v>
      </c>
      <c r="AJU106" s="2" t="n">
        <f aca="false">[1]514排序!I12</f>
        <v>0</v>
      </c>
      <c r="AJV106" s="2" t="n">
        <f aca="false">[1]514排序!J12</f>
        <v>0</v>
      </c>
      <c r="AJW106" s="2" t="n">
        <f aca="false">[1]514排序!K12</f>
        <v>0</v>
      </c>
      <c r="AJX106" s="2" t="n">
        <f aca="false">[1]514排序!L12</f>
        <v>0</v>
      </c>
      <c r="AJY106" s="2" t="n">
        <f aca="false">[1]514排序!M12</f>
        <v>0</v>
      </c>
      <c r="AJZ106" s="2" t="n">
        <f aca="false">[1]514排序!C96</f>
        <v>0</v>
      </c>
      <c r="AKA106" s="2" t="n">
        <f aca="false">[1]514排序!D96</f>
        <v>0</v>
      </c>
      <c r="AKB106" s="2" t="n">
        <f aca="false">[1]514排序!E96</f>
        <v>0</v>
      </c>
      <c r="AKC106" s="2" t="n">
        <f aca="false">[1]514排序!F96</f>
        <v>0</v>
      </c>
      <c r="AKD106" s="2" t="n">
        <f aca="false">[1]514排序!G96</f>
        <v>0</v>
      </c>
      <c r="AKE106" s="2" t="n">
        <f aca="false">[1]514排序!H96</f>
        <v>0</v>
      </c>
      <c r="AKF106" s="2" t="n">
        <f aca="false">[1]514排序!I96</f>
        <v>0</v>
      </c>
      <c r="AKG106" s="2" t="n">
        <f aca="false">[1]514排序!J96</f>
        <v>0</v>
      </c>
      <c r="AKH106" s="2" t="n">
        <f aca="false">[1]514排序!K96</f>
        <v>0</v>
      </c>
      <c r="AKI106" s="2" t="n">
        <f aca="false">[1]514排序!L96</f>
        <v>0</v>
      </c>
      <c r="AKJ106" s="2" t="n">
        <f aca="false">[1]514排序!M96</f>
        <v>0</v>
      </c>
      <c r="AKK106" s="2" t="n">
        <f aca="false">[1]514排序!C59</f>
        <v>0</v>
      </c>
      <c r="AKL106" s="2" t="n">
        <f aca="false">[1]514排序!D59</f>
        <v>0</v>
      </c>
      <c r="AKM106" s="2" t="n">
        <f aca="false">[1]514排序!E59</f>
        <v>0</v>
      </c>
      <c r="AKN106" s="2" t="n">
        <f aca="false">[1]514排序!F59</f>
        <v>0</v>
      </c>
      <c r="AKO106" s="2" t="n">
        <f aca="false">[1]514排序!G59</f>
        <v>0</v>
      </c>
      <c r="AKP106" s="2" t="n">
        <f aca="false">[1]514排序!H59</f>
        <v>0</v>
      </c>
      <c r="AKQ106" s="2" t="n">
        <f aca="false">[1]514排序!I59</f>
        <v>0</v>
      </c>
      <c r="AKR106" s="2" t="n">
        <f aca="false">[1]514排序!J59</f>
        <v>0</v>
      </c>
      <c r="AKS106" s="2" t="n">
        <f aca="false">[1]514排序!K59</f>
        <v>0</v>
      </c>
      <c r="AKT106" s="2" t="n">
        <f aca="false">[1]514排序!L59</f>
        <v>0</v>
      </c>
      <c r="AKU106" s="2" t="n">
        <f aca="false">[1]514排序!M59</f>
        <v>0</v>
      </c>
      <c r="AKV106" s="2" t="n">
        <f aca="false">[1]514排序!C115</f>
        <v>0</v>
      </c>
      <c r="AKW106" s="2" t="n">
        <f aca="false">[1]514排序!D115</f>
        <v>0</v>
      </c>
      <c r="AKX106" s="2" t="n">
        <f aca="false">[1]514排序!E115</f>
        <v>0</v>
      </c>
      <c r="AKY106" s="2" t="n">
        <f aca="false">[1]514排序!F115</f>
        <v>0</v>
      </c>
      <c r="AKZ106" s="2" t="n">
        <f aca="false">[1]514排序!G115</f>
        <v>0</v>
      </c>
      <c r="ALA106" s="2" t="n">
        <f aca="false">[1]514排序!H115</f>
        <v>0</v>
      </c>
      <c r="ALB106" s="2" t="n">
        <f aca="false">[1]514排序!I115</f>
        <v>0</v>
      </c>
      <c r="ALC106" s="2" t="n">
        <f aca="false">[1]514排序!J115</f>
        <v>0</v>
      </c>
      <c r="ALD106" s="2" t="n">
        <f aca="false">[1]514排序!K115</f>
        <v>0</v>
      </c>
      <c r="ALE106" s="2" t="n">
        <f aca="false">[1]514排序!L115</f>
        <v>0</v>
      </c>
      <c r="ALF106" s="2" t="n">
        <f aca="false">[1]514排序!M115</f>
        <v>0</v>
      </c>
      <c r="ALG106" s="2" t="n">
        <f aca="false">[1]514排序!C126</f>
        <v>0</v>
      </c>
      <c r="ALH106" s="2" t="n">
        <f aca="false">[1]514排序!D126</f>
        <v>0</v>
      </c>
      <c r="ALI106" s="2" t="n">
        <f aca="false">[1]514排序!E126</f>
        <v>0</v>
      </c>
      <c r="ALJ106" s="2" t="n">
        <f aca="false">[1]514排序!F126</f>
        <v>0</v>
      </c>
      <c r="ALK106" s="2" t="n">
        <f aca="false">[1]514排序!G126</f>
        <v>0</v>
      </c>
      <c r="ALL106" s="2" t="n">
        <f aca="false">[1]514排序!H126</f>
        <v>0</v>
      </c>
      <c r="ALM106" s="2" t="n">
        <f aca="false">[1]514排序!I126</f>
        <v>0</v>
      </c>
      <c r="ALN106" s="2" t="n">
        <f aca="false">[1]514排序!J126</f>
        <v>0</v>
      </c>
      <c r="ALO106" s="2" t="n">
        <f aca="false">[1]514排序!K126</f>
        <v>0</v>
      </c>
      <c r="ALP106" s="2" t="n">
        <f aca="false">[1]514排序!L126</f>
        <v>0</v>
      </c>
      <c r="ALQ106" s="2" t="n">
        <f aca="false">[1]514排序!M126</f>
        <v>0</v>
      </c>
      <c r="ALR106" s="2" t="n">
        <f aca="false">[1]514排序!C70</f>
        <v>0</v>
      </c>
      <c r="ALS106" s="2" t="n">
        <f aca="false">[1]514排序!D70</f>
        <v>0</v>
      </c>
      <c r="ALT106" s="2" t="n">
        <f aca="false">[1]514排序!E70</f>
        <v>0</v>
      </c>
      <c r="ALU106" s="2" t="n">
        <f aca="false">[1]514排序!F70</f>
        <v>0</v>
      </c>
      <c r="ALV106" s="2" t="n">
        <f aca="false">[1]514排序!G70</f>
        <v>0</v>
      </c>
      <c r="ALW106" s="2" t="n">
        <f aca="false">[1]514排序!H70</f>
        <v>0</v>
      </c>
      <c r="ALX106" s="2" t="n">
        <f aca="false">[1]514排序!I70</f>
        <v>0</v>
      </c>
      <c r="ALY106" s="2" t="n">
        <f aca="false">[1]514排序!J70</f>
        <v>0</v>
      </c>
      <c r="ALZ106" s="2" t="n">
        <f aca="false">[1]514排序!K70</f>
        <v>0</v>
      </c>
      <c r="AMA106" s="2" t="n">
        <f aca="false">[1]514排序!L70</f>
        <v>0</v>
      </c>
      <c r="AMB106" s="2" t="n">
        <f aca="false">[1]514排序!M70</f>
        <v>0</v>
      </c>
      <c r="AMC106" s="2" t="n">
        <f aca="false">[1]514排序!C149</f>
        <v>0</v>
      </c>
      <c r="AMD106" s="2" t="n">
        <f aca="false">[1]514排序!D149</f>
        <v>0</v>
      </c>
      <c r="AME106" s="2" t="n">
        <f aca="false">[1]514排序!E149</f>
        <v>0</v>
      </c>
      <c r="AMF106" s="2" t="n">
        <f aca="false">[1]514排序!F149</f>
        <v>0</v>
      </c>
      <c r="AMG106" s="2" t="n">
        <f aca="false">[1]514排序!G149</f>
        <v>0</v>
      </c>
      <c r="AMH106" s="2" t="n">
        <f aca="false">[1]514排序!H149</f>
        <v>0</v>
      </c>
      <c r="AMI106" s="2" t="n">
        <f aca="false">[1]514排序!I149</f>
        <v>0</v>
      </c>
      <c r="AMJ106" s="2" t="n">
        <f aca="false">[1]514排序!J149</f>
        <v>0</v>
      </c>
    </row>
    <row r="107" s="65" customFormat="true" ht="23" hidden="false" customHeight="true" outlineLevel="0" collapsed="false">
      <c r="A107" s="59"/>
      <c r="B107" s="60" t="s">
        <v>92</v>
      </c>
      <c r="C107" s="60"/>
      <c r="D107" s="60"/>
      <c r="E107" s="60"/>
      <c r="F107" s="60"/>
      <c r="G107" s="60"/>
      <c r="H107" s="60"/>
      <c r="I107" s="60"/>
      <c r="J107" s="61"/>
      <c r="K107" s="61"/>
      <c r="L107" s="61"/>
      <c r="M107" s="61"/>
      <c r="N107" s="62" t="s">
        <v>38</v>
      </c>
      <c r="O107" s="62"/>
      <c r="P107" s="62"/>
      <c r="Q107" s="62"/>
      <c r="R107" s="62"/>
      <c r="S107" s="62"/>
      <c r="T107" s="62"/>
      <c r="U107" s="62"/>
      <c r="V107" s="127"/>
      <c r="W107" s="127"/>
      <c r="X107" s="127"/>
      <c r="Y107" s="62" t="s">
        <v>17</v>
      </c>
      <c r="Z107" s="62"/>
      <c r="AA107" s="62"/>
      <c r="AB107" s="62"/>
      <c r="AC107" s="62"/>
      <c r="AD107" s="62"/>
      <c r="AE107" s="62"/>
      <c r="AF107" s="62"/>
      <c r="AG107" s="127"/>
      <c r="AH107" s="127"/>
      <c r="AI107" s="127"/>
      <c r="AJ107" s="63" t="s">
        <v>24</v>
      </c>
      <c r="AK107" s="63"/>
      <c r="AL107" s="63"/>
      <c r="AM107" s="63"/>
      <c r="AN107" s="63"/>
      <c r="AO107" s="63"/>
      <c r="AP107" s="63"/>
      <c r="AQ107" s="63"/>
      <c r="AR107" s="127"/>
      <c r="AS107" s="127"/>
      <c r="AT107" s="127"/>
      <c r="AU107" s="64" t="s">
        <v>18</v>
      </c>
      <c r="AV107" s="64"/>
      <c r="AW107" s="64"/>
      <c r="AX107" s="64"/>
      <c r="AY107" s="64"/>
      <c r="AZ107" s="64"/>
      <c r="BA107" s="64"/>
      <c r="BB107" s="64"/>
      <c r="BC107" s="127"/>
      <c r="BD107" s="127"/>
      <c r="BE107" s="127"/>
      <c r="BF107" s="64" t="s">
        <v>20</v>
      </c>
      <c r="BG107" s="64"/>
      <c r="BH107" s="64"/>
      <c r="BI107" s="64"/>
      <c r="BJ107" s="64"/>
      <c r="BK107" s="64"/>
      <c r="BL107" s="64"/>
      <c r="BM107" s="64"/>
      <c r="BN107" s="127"/>
      <c r="BO107" s="127"/>
      <c r="BP107" s="127"/>
      <c r="BQ107" s="62" t="s">
        <v>16</v>
      </c>
      <c r="BR107" s="62"/>
      <c r="BS107" s="62"/>
      <c r="BT107" s="62"/>
      <c r="BU107" s="62"/>
      <c r="BV107" s="62"/>
      <c r="BW107" s="62"/>
      <c r="BX107" s="62"/>
      <c r="BY107" s="127"/>
      <c r="BZ107" s="127"/>
      <c r="CA107" s="127"/>
      <c r="CB107" s="62" t="s">
        <v>41</v>
      </c>
      <c r="CC107" s="62"/>
      <c r="CD107" s="62"/>
      <c r="CE107" s="62"/>
      <c r="CF107" s="62"/>
      <c r="CG107" s="62"/>
      <c r="CH107" s="62"/>
      <c r="CI107" s="62"/>
      <c r="CJ107" s="127"/>
      <c r="CK107" s="127"/>
      <c r="CL107" s="127"/>
      <c r="CM107" s="62" t="s">
        <v>15</v>
      </c>
      <c r="CN107" s="62"/>
      <c r="CO107" s="62"/>
      <c r="CP107" s="62"/>
      <c r="CQ107" s="62"/>
      <c r="CR107" s="62"/>
      <c r="CS107" s="62"/>
      <c r="CT107" s="62"/>
      <c r="CU107" s="127"/>
      <c r="CV107" s="127"/>
      <c r="CW107" s="127"/>
      <c r="CX107" s="62" t="s">
        <v>29</v>
      </c>
      <c r="CY107" s="62"/>
      <c r="CZ107" s="62"/>
      <c r="DA107" s="62"/>
      <c r="DB107" s="62"/>
      <c r="DC107" s="62"/>
      <c r="DD107" s="62"/>
      <c r="DE107" s="62"/>
      <c r="DF107" s="127"/>
      <c r="DG107" s="127"/>
      <c r="DH107" s="127"/>
      <c r="DI107" s="62" t="s">
        <v>21</v>
      </c>
      <c r="DJ107" s="62"/>
      <c r="DK107" s="62"/>
      <c r="DL107" s="62"/>
      <c r="DM107" s="62"/>
      <c r="DN107" s="62"/>
      <c r="DO107" s="62"/>
      <c r="DP107" s="62"/>
      <c r="DQ107" s="127"/>
      <c r="DR107" s="127"/>
      <c r="DS107" s="127"/>
      <c r="DT107" s="62" t="s">
        <v>37</v>
      </c>
      <c r="DU107" s="62"/>
      <c r="DV107" s="62"/>
      <c r="DW107" s="62"/>
      <c r="DX107" s="62"/>
      <c r="DY107" s="62"/>
      <c r="DZ107" s="62"/>
      <c r="EA107" s="62"/>
      <c r="EB107" s="127"/>
      <c r="EC107" s="127"/>
      <c r="ED107" s="127"/>
      <c r="EE107" s="62" t="s">
        <v>27</v>
      </c>
      <c r="EF107" s="62"/>
      <c r="EG107" s="62"/>
      <c r="EH107" s="62"/>
      <c r="EI107" s="62"/>
      <c r="EJ107" s="62"/>
      <c r="EK107" s="62"/>
      <c r="EL107" s="62"/>
      <c r="EM107" s="127"/>
      <c r="EN107" s="127"/>
      <c r="EO107" s="127"/>
      <c r="EP107" s="62" t="s">
        <v>45</v>
      </c>
      <c r="EQ107" s="62"/>
      <c r="ER107" s="62"/>
      <c r="ES107" s="62"/>
      <c r="ET107" s="62"/>
      <c r="EU107" s="62"/>
      <c r="EV107" s="62"/>
      <c r="EW107" s="62"/>
      <c r="EX107" s="127"/>
      <c r="EY107" s="127"/>
      <c r="EZ107" s="127"/>
      <c r="FA107" s="62" t="s">
        <v>47</v>
      </c>
      <c r="FB107" s="62"/>
      <c r="FC107" s="62"/>
      <c r="FD107" s="62"/>
      <c r="FE107" s="62"/>
      <c r="FF107" s="62"/>
      <c r="FG107" s="62"/>
      <c r="FH107" s="62"/>
      <c r="FI107" s="127"/>
      <c r="FJ107" s="127"/>
      <c r="FK107" s="127"/>
      <c r="FL107" s="62" t="s">
        <v>26</v>
      </c>
      <c r="FM107" s="62"/>
      <c r="FN107" s="62"/>
      <c r="FO107" s="62"/>
      <c r="FP107" s="62"/>
      <c r="FQ107" s="62"/>
      <c r="FR107" s="62"/>
      <c r="FS107" s="62"/>
      <c r="FT107" s="127"/>
      <c r="FU107" s="127"/>
      <c r="FV107" s="127"/>
      <c r="FW107" s="62" t="s">
        <v>33</v>
      </c>
      <c r="FX107" s="62"/>
      <c r="FY107" s="62"/>
      <c r="FZ107" s="62"/>
      <c r="GA107" s="62"/>
      <c r="GB107" s="62"/>
      <c r="GC107" s="62"/>
      <c r="GD107" s="62"/>
      <c r="GE107" s="127"/>
      <c r="GF107" s="127"/>
      <c r="GG107" s="127"/>
      <c r="GH107" s="65" t="s">
        <v>59</v>
      </c>
      <c r="GP107" s="128"/>
      <c r="GQ107" s="128"/>
      <c r="GR107" s="128"/>
      <c r="GS107" s="65" t="s">
        <v>130</v>
      </c>
      <c r="HD107" s="65" t="s">
        <v>64</v>
      </c>
      <c r="HL107" s="128"/>
      <c r="HM107" s="128"/>
      <c r="HN107" s="128"/>
      <c r="HO107" s="65" t="s">
        <v>53</v>
      </c>
      <c r="HW107" s="129"/>
      <c r="HX107" s="129"/>
      <c r="HY107" s="129"/>
      <c r="HZ107" s="59"/>
      <c r="IA107" s="59"/>
      <c r="IB107" s="65" t="s">
        <v>43</v>
      </c>
      <c r="IM107" s="62" t="s">
        <v>40</v>
      </c>
      <c r="IN107" s="62"/>
      <c r="IO107" s="62"/>
      <c r="IP107" s="62"/>
      <c r="IQ107" s="62"/>
      <c r="IR107" s="62"/>
      <c r="IS107" s="62"/>
      <c r="IT107" s="62"/>
      <c r="IU107" s="62"/>
      <c r="IV107" s="62"/>
      <c r="IW107" s="62"/>
      <c r="IX107" s="65" t="s">
        <v>51</v>
      </c>
      <c r="JI107" s="65" t="s">
        <v>54</v>
      </c>
      <c r="JT107" s="65" t="s">
        <v>35</v>
      </c>
      <c r="KE107" s="62" t="s">
        <v>39</v>
      </c>
      <c r="KF107" s="62"/>
      <c r="KG107" s="62"/>
      <c r="KH107" s="62"/>
      <c r="KI107" s="62"/>
      <c r="KJ107" s="62"/>
      <c r="KK107" s="62"/>
      <c r="KL107" s="62"/>
      <c r="KM107" s="62"/>
      <c r="KN107" s="62"/>
      <c r="KO107" s="62"/>
      <c r="KP107" s="65" t="s">
        <v>52</v>
      </c>
      <c r="LA107" s="65" t="s">
        <v>31</v>
      </c>
      <c r="LL107" s="66" t="s">
        <v>49</v>
      </c>
      <c r="LM107" s="66"/>
      <c r="LN107" s="66"/>
      <c r="LO107" s="66"/>
      <c r="LP107" s="66"/>
      <c r="LQ107" s="66"/>
      <c r="LR107" s="66"/>
      <c r="LS107" s="66"/>
      <c r="LT107" s="66"/>
      <c r="LU107" s="66"/>
      <c r="LV107" s="66"/>
      <c r="LW107" s="67" t="s">
        <v>131</v>
      </c>
      <c r="LX107" s="67"/>
      <c r="LY107" s="67"/>
      <c r="LZ107" s="67"/>
      <c r="MA107" s="67"/>
      <c r="MB107" s="67"/>
      <c r="MC107" s="67"/>
      <c r="MD107" s="67"/>
      <c r="ME107" s="67"/>
      <c r="MF107" s="67"/>
      <c r="MG107" s="67"/>
      <c r="MH107" s="67" t="s">
        <v>132</v>
      </c>
      <c r="MI107" s="67"/>
      <c r="MJ107" s="67"/>
      <c r="MK107" s="67"/>
      <c r="ML107" s="67"/>
      <c r="MM107" s="67"/>
      <c r="MN107" s="67"/>
      <c r="MO107" s="67"/>
      <c r="MP107" s="67"/>
      <c r="MQ107" s="67"/>
      <c r="MR107" s="67"/>
      <c r="MS107" s="65" t="s">
        <v>66</v>
      </c>
      <c r="ND107" s="67" t="s">
        <v>133</v>
      </c>
      <c r="NE107" s="67"/>
      <c r="NF107" s="67"/>
      <c r="NG107" s="67"/>
      <c r="NH107" s="67"/>
      <c r="NI107" s="67"/>
      <c r="NJ107" s="67"/>
      <c r="NK107" s="67"/>
      <c r="NL107" s="67"/>
      <c r="NM107" s="67"/>
      <c r="NN107" s="67"/>
      <c r="NO107" s="67" t="s">
        <v>134</v>
      </c>
      <c r="NP107" s="67"/>
      <c r="NQ107" s="67"/>
      <c r="NR107" s="67"/>
      <c r="NS107" s="67"/>
      <c r="NT107" s="67"/>
      <c r="NU107" s="67"/>
      <c r="NV107" s="67"/>
      <c r="NW107" s="67"/>
      <c r="NX107" s="67"/>
      <c r="NY107" s="67"/>
      <c r="NZ107" s="67" t="s">
        <v>135</v>
      </c>
      <c r="OA107" s="67"/>
      <c r="OB107" s="67"/>
      <c r="OC107" s="67"/>
      <c r="OD107" s="67"/>
      <c r="OE107" s="67"/>
      <c r="OF107" s="67"/>
      <c r="OG107" s="67"/>
      <c r="OH107" s="67"/>
      <c r="OI107" s="67"/>
      <c r="OJ107" s="67"/>
      <c r="OK107" s="67" t="s">
        <v>136</v>
      </c>
      <c r="OL107" s="67"/>
      <c r="OM107" s="67"/>
      <c r="ON107" s="67"/>
      <c r="OO107" s="67"/>
      <c r="OP107" s="67"/>
      <c r="OQ107" s="67"/>
      <c r="OR107" s="67"/>
      <c r="OS107" s="67"/>
      <c r="OT107" s="67"/>
      <c r="OU107" s="67"/>
      <c r="OV107" s="65" t="s">
        <v>81</v>
      </c>
      <c r="PG107" s="65" t="s">
        <v>25</v>
      </c>
      <c r="PR107" s="67" t="s">
        <v>137</v>
      </c>
      <c r="PS107" s="67"/>
      <c r="PT107" s="67"/>
      <c r="PU107" s="67"/>
      <c r="PV107" s="67"/>
      <c r="PW107" s="67"/>
      <c r="PX107" s="67"/>
      <c r="PY107" s="67"/>
      <c r="PZ107" s="67"/>
      <c r="QA107" s="67"/>
      <c r="QB107" s="67"/>
      <c r="QC107" s="67" t="s">
        <v>138</v>
      </c>
      <c r="QD107" s="67"/>
      <c r="QE107" s="67"/>
      <c r="QF107" s="67"/>
      <c r="QG107" s="67"/>
      <c r="QH107" s="67"/>
      <c r="QI107" s="67"/>
      <c r="QJ107" s="67"/>
      <c r="QK107" s="67"/>
      <c r="QL107" s="67"/>
      <c r="QM107" s="67"/>
      <c r="QN107" s="67" t="s">
        <v>139</v>
      </c>
      <c r="QO107" s="67"/>
      <c r="QP107" s="67"/>
      <c r="QQ107" s="67"/>
      <c r="QR107" s="67"/>
      <c r="QS107" s="67"/>
      <c r="QT107" s="67"/>
      <c r="QU107" s="67"/>
      <c r="QV107" s="67"/>
      <c r="QW107" s="67"/>
      <c r="QX107" s="67"/>
      <c r="QY107" s="65" t="s">
        <v>34</v>
      </c>
      <c r="RJ107" s="67" t="s">
        <v>140</v>
      </c>
      <c r="RK107" s="67"/>
      <c r="RL107" s="67"/>
      <c r="RM107" s="67"/>
      <c r="RN107" s="67"/>
      <c r="RO107" s="67"/>
      <c r="RP107" s="67"/>
      <c r="RQ107" s="67"/>
      <c r="RR107" s="67"/>
      <c r="RS107" s="67"/>
      <c r="RT107" s="67"/>
      <c r="RU107" s="67" t="s">
        <v>141</v>
      </c>
      <c r="RV107" s="67"/>
      <c r="RW107" s="67"/>
      <c r="RX107" s="67"/>
      <c r="RY107" s="67"/>
      <c r="RZ107" s="67"/>
      <c r="SA107" s="67"/>
      <c r="SB107" s="67"/>
      <c r="SC107" s="67"/>
      <c r="SD107" s="67"/>
      <c r="SE107" s="67"/>
      <c r="SF107" s="67" t="s">
        <v>142</v>
      </c>
      <c r="SG107" s="67"/>
      <c r="SH107" s="67"/>
      <c r="SI107" s="67"/>
      <c r="SJ107" s="67"/>
      <c r="SK107" s="67"/>
      <c r="SL107" s="67"/>
      <c r="SM107" s="67"/>
      <c r="SN107" s="67"/>
      <c r="SO107" s="67"/>
      <c r="SP107" s="67"/>
      <c r="SQ107" s="65" t="s">
        <v>55</v>
      </c>
      <c r="TB107" s="65" t="s">
        <v>143</v>
      </c>
      <c r="TM107" s="65" t="s">
        <v>70</v>
      </c>
      <c r="TX107" s="67" t="s">
        <v>144</v>
      </c>
      <c r="TY107" s="67"/>
      <c r="TZ107" s="67"/>
      <c r="UA107" s="67"/>
      <c r="UB107" s="67"/>
      <c r="UC107" s="67"/>
      <c r="UD107" s="67"/>
      <c r="UE107" s="67"/>
      <c r="UF107" s="67"/>
      <c r="UG107" s="67"/>
      <c r="UH107" s="67"/>
      <c r="UI107" s="67" t="s">
        <v>106</v>
      </c>
      <c r="UJ107" s="67"/>
      <c r="UK107" s="67"/>
      <c r="UL107" s="67"/>
      <c r="UM107" s="67"/>
      <c r="UN107" s="67"/>
      <c r="UO107" s="67"/>
      <c r="UP107" s="67"/>
      <c r="UQ107" s="67"/>
      <c r="UR107" s="67"/>
      <c r="US107" s="67"/>
      <c r="UT107" s="67" t="s">
        <v>145</v>
      </c>
      <c r="UU107" s="67"/>
      <c r="UV107" s="67"/>
      <c r="UW107" s="67"/>
      <c r="UX107" s="67"/>
      <c r="UY107" s="67"/>
      <c r="UZ107" s="67"/>
      <c r="VA107" s="67"/>
      <c r="VB107" s="67"/>
      <c r="VC107" s="67"/>
      <c r="VD107" s="67"/>
      <c r="VE107" s="67" t="s">
        <v>146</v>
      </c>
      <c r="VF107" s="67"/>
      <c r="VG107" s="67"/>
      <c r="VH107" s="67"/>
      <c r="VI107" s="67"/>
      <c r="VJ107" s="67"/>
      <c r="VK107" s="67"/>
      <c r="VL107" s="67"/>
      <c r="VM107" s="67"/>
      <c r="VN107" s="67"/>
      <c r="VO107" s="67"/>
      <c r="VP107" s="67" t="s">
        <v>147</v>
      </c>
      <c r="VQ107" s="67"/>
      <c r="VR107" s="67"/>
      <c r="VS107" s="67"/>
      <c r="VT107" s="67"/>
      <c r="VU107" s="67"/>
      <c r="VV107" s="67"/>
      <c r="VW107" s="67"/>
      <c r="VX107" s="67"/>
      <c r="VY107" s="67"/>
      <c r="VZ107" s="67"/>
      <c r="WA107" s="67" t="s">
        <v>148</v>
      </c>
      <c r="WB107" s="67"/>
      <c r="WC107" s="67"/>
      <c r="WD107" s="67"/>
      <c r="WE107" s="67"/>
      <c r="WF107" s="67"/>
      <c r="WG107" s="67"/>
      <c r="WH107" s="67"/>
      <c r="WI107" s="67"/>
      <c r="WJ107" s="67"/>
      <c r="WK107" s="67"/>
      <c r="WL107" s="67" t="s">
        <v>149</v>
      </c>
      <c r="WM107" s="67"/>
      <c r="WN107" s="67"/>
      <c r="WO107" s="67"/>
      <c r="WP107" s="67"/>
      <c r="WQ107" s="67"/>
      <c r="WR107" s="67"/>
      <c r="WS107" s="67"/>
      <c r="WT107" s="67"/>
      <c r="WU107" s="67"/>
      <c r="WV107" s="67"/>
      <c r="WW107" s="67" t="s">
        <v>150</v>
      </c>
      <c r="WX107" s="67"/>
      <c r="WY107" s="67"/>
      <c r="WZ107" s="67"/>
      <c r="XA107" s="67"/>
      <c r="XB107" s="67"/>
      <c r="XC107" s="67"/>
      <c r="XD107" s="67"/>
      <c r="XE107" s="67"/>
      <c r="XF107" s="67"/>
      <c r="XG107" s="67"/>
      <c r="XH107" s="65" t="s">
        <v>151</v>
      </c>
      <c r="XS107" s="67" t="s">
        <v>152</v>
      </c>
      <c r="XT107" s="67"/>
      <c r="XU107" s="67"/>
      <c r="XV107" s="67"/>
      <c r="XW107" s="67"/>
      <c r="XX107" s="67"/>
      <c r="XY107" s="67"/>
      <c r="XZ107" s="67"/>
      <c r="YA107" s="67"/>
      <c r="YB107" s="67"/>
      <c r="YC107" s="67"/>
      <c r="YD107" s="67" t="s">
        <v>153</v>
      </c>
      <c r="YE107" s="67"/>
      <c r="YF107" s="67"/>
      <c r="YG107" s="67"/>
      <c r="YH107" s="67"/>
      <c r="YI107" s="67"/>
      <c r="YJ107" s="67"/>
      <c r="YK107" s="67"/>
      <c r="YL107" s="67"/>
      <c r="YM107" s="67"/>
      <c r="YN107" s="67"/>
      <c r="YO107" s="67" t="s">
        <v>154</v>
      </c>
      <c r="YP107" s="67"/>
      <c r="YQ107" s="67"/>
      <c r="YR107" s="67"/>
      <c r="YS107" s="67"/>
      <c r="YT107" s="67"/>
      <c r="YU107" s="67"/>
      <c r="YV107" s="67"/>
      <c r="YW107" s="67"/>
      <c r="YX107" s="67"/>
      <c r="YY107" s="67"/>
      <c r="YZ107" s="67" t="s">
        <v>155</v>
      </c>
      <c r="ZA107" s="67"/>
      <c r="ZB107" s="67"/>
      <c r="ZC107" s="67"/>
      <c r="ZD107" s="67"/>
      <c r="ZE107" s="67"/>
      <c r="ZF107" s="67"/>
      <c r="ZG107" s="67"/>
      <c r="ZH107" s="67"/>
      <c r="ZI107" s="67"/>
      <c r="ZJ107" s="67"/>
      <c r="ZK107" s="65" t="s">
        <v>61</v>
      </c>
      <c r="ZV107" s="65" t="s">
        <v>63</v>
      </c>
      <c r="AAG107" s="67" t="s">
        <v>156</v>
      </c>
      <c r="AAH107" s="67"/>
      <c r="AAI107" s="67"/>
      <c r="AAJ107" s="67"/>
      <c r="AAK107" s="67"/>
      <c r="AAL107" s="67"/>
      <c r="AAM107" s="67"/>
      <c r="AAN107" s="67"/>
      <c r="AAO107" s="67"/>
      <c r="AAP107" s="67"/>
      <c r="AAQ107" s="67"/>
      <c r="AAR107" s="65" t="s">
        <v>157</v>
      </c>
      <c r="ABC107" s="65" t="s">
        <v>158</v>
      </c>
      <c r="ABN107" s="65" t="s">
        <v>74</v>
      </c>
      <c r="ABY107" s="65" t="s">
        <v>159</v>
      </c>
      <c r="ACJ107" s="65" t="s">
        <v>117</v>
      </c>
      <c r="ACU107" s="67" t="s">
        <v>160</v>
      </c>
      <c r="ACV107" s="67"/>
      <c r="ACW107" s="67"/>
      <c r="ACX107" s="67"/>
      <c r="ACY107" s="67"/>
      <c r="ACZ107" s="67"/>
      <c r="ADA107" s="67"/>
      <c r="ADB107" s="67"/>
      <c r="ADC107" s="67"/>
      <c r="ADD107" s="67"/>
      <c r="ADE107" s="67"/>
      <c r="ADF107" s="65" t="s">
        <v>48</v>
      </c>
      <c r="ADQ107" s="67" t="s">
        <v>161</v>
      </c>
      <c r="ADR107" s="67"/>
      <c r="ADS107" s="67"/>
      <c r="ADT107" s="67"/>
      <c r="ADU107" s="67"/>
      <c r="ADV107" s="67"/>
      <c r="ADW107" s="67"/>
      <c r="ADX107" s="67"/>
      <c r="ADY107" s="67"/>
      <c r="ADZ107" s="67"/>
      <c r="AEA107" s="67"/>
      <c r="AEB107" s="65" t="s">
        <v>162</v>
      </c>
      <c r="AEM107" s="65" t="s">
        <v>120</v>
      </c>
      <c r="AEX107" s="65" t="s">
        <v>79</v>
      </c>
      <c r="AFI107" s="65" t="s">
        <v>163</v>
      </c>
      <c r="AFT107" s="67" t="s">
        <v>164</v>
      </c>
      <c r="AFU107" s="67"/>
      <c r="AFV107" s="67"/>
      <c r="AFW107" s="67"/>
      <c r="AFX107" s="67"/>
      <c r="AFY107" s="67"/>
      <c r="AFZ107" s="67"/>
      <c r="AGA107" s="67"/>
      <c r="AGB107" s="67"/>
      <c r="AGC107" s="67"/>
      <c r="AGD107" s="67"/>
      <c r="AGE107" s="65" t="s">
        <v>56</v>
      </c>
      <c r="AGP107" s="65" t="s">
        <v>44</v>
      </c>
      <c r="AHA107" s="67" t="s">
        <v>123</v>
      </c>
      <c r="AHB107" s="67"/>
      <c r="AHC107" s="67"/>
      <c r="AHD107" s="67"/>
      <c r="AHE107" s="67"/>
      <c r="AHF107" s="67"/>
      <c r="AHG107" s="67"/>
      <c r="AHH107" s="67"/>
      <c r="AHI107" s="67"/>
      <c r="AHJ107" s="67"/>
      <c r="AHK107" s="67"/>
      <c r="AHL107" s="67" t="s">
        <v>165</v>
      </c>
      <c r="AHM107" s="67"/>
      <c r="AHN107" s="67"/>
      <c r="AHO107" s="67"/>
      <c r="AHP107" s="67"/>
      <c r="AHQ107" s="67"/>
      <c r="AHR107" s="67"/>
      <c r="AHS107" s="67"/>
      <c r="AHT107" s="67"/>
      <c r="AHU107" s="67"/>
      <c r="AHV107" s="67"/>
      <c r="AHW107" s="67" t="s">
        <v>125</v>
      </c>
      <c r="AHX107" s="67"/>
      <c r="AHY107" s="67"/>
      <c r="AHZ107" s="67"/>
      <c r="AIA107" s="67"/>
      <c r="AIB107" s="67"/>
      <c r="AIC107" s="67"/>
      <c r="AID107" s="67"/>
      <c r="AIE107" s="67"/>
      <c r="AIF107" s="67"/>
      <c r="AIG107" s="67"/>
      <c r="AIH107" s="62" t="s">
        <v>28</v>
      </c>
      <c r="AII107" s="62"/>
      <c r="AIJ107" s="62"/>
      <c r="AIK107" s="62"/>
      <c r="AIL107" s="62"/>
      <c r="AIM107" s="62"/>
      <c r="AIN107" s="62"/>
      <c r="AIO107" s="62"/>
      <c r="AIP107" s="62"/>
      <c r="AIQ107" s="62"/>
      <c r="AIR107" s="62"/>
      <c r="AIS107" s="62" t="s">
        <v>30</v>
      </c>
      <c r="AIT107" s="62"/>
      <c r="AIU107" s="62"/>
      <c r="AIV107" s="62"/>
      <c r="AIW107" s="62"/>
      <c r="AIX107" s="62"/>
      <c r="AIY107" s="62"/>
      <c r="AIZ107" s="62"/>
      <c r="AJA107" s="62"/>
      <c r="AJB107" s="62"/>
      <c r="AJC107" s="62"/>
      <c r="AJD107" s="62" t="s">
        <v>32</v>
      </c>
      <c r="AJE107" s="62"/>
      <c r="AJF107" s="62"/>
      <c r="AJG107" s="62"/>
      <c r="AJH107" s="62"/>
      <c r="AJI107" s="62"/>
      <c r="AJJ107" s="62"/>
      <c r="AJK107" s="62"/>
      <c r="AJL107" s="62"/>
      <c r="AJM107" s="62"/>
      <c r="AJN107" s="62"/>
      <c r="AJO107" s="62" t="s">
        <v>46</v>
      </c>
      <c r="AJP107" s="62"/>
      <c r="AJQ107" s="62"/>
      <c r="AJR107" s="62"/>
      <c r="AJS107" s="62"/>
      <c r="AJT107" s="62"/>
      <c r="AJU107" s="62"/>
      <c r="AJV107" s="62"/>
      <c r="AJW107" s="62"/>
      <c r="AJX107" s="62"/>
      <c r="AJY107" s="62"/>
      <c r="AJZ107" s="62" t="s">
        <v>36</v>
      </c>
      <c r="AKA107" s="62"/>
      <c r="AKB107" s="62"/>
      <c r="AKC107" s="62"/>
      <c r="AKD107" s="62"/>
      <c r="AKE107" s="62"/>
      <c r="AKF107" s="62"/>
      <c r="AKG107" s="62"/>
      <c r="AKH107" s="62"/>
      <c r="AKI107" s="62"/>
      <c r="AKJ107" s="62"/>
      <c r="AKK107" s="62" t="s">
        <v>42</v>
      </c>
      <c r="AKL107" s="62"/>
      <c r="AKM107" s="62"/>
      <c r="AKN107" s="62"/>
      <c r="AKO107" s="62"/>
      <c r="AKP107" s="62"/>
      <c r="AKQ107" s="62"/>
      <c r="AKR107" s="62"/>
      <c r="AKS107" s="62"/>
      <c r="AKT107" s="62"/>
      <c r="AKU107" s="62"/>
      <c r="AKV107" s="62" t="s">
        <v>58</v>
      </c>
      <c r="AKW107" s="62"/>
      <c r="AKX107" s="62"/>
      <c r="AKY107" s="62"/>
      <c r="AKZ107" s="62"/>
      <c r="ALA107" s="62"/>
      <c r="ALB107" s="62"/>
      <c r="ALC107" s="62"/>
      <c r="ALD107" s="62"/>
      <c r="ALE107" s="62"/>
      <c r="ALF107" s="62"/>
      <c r="ALG107" s="62" t="s">
        <v>50</v>
      </c>
      <c r="ALH107" s="62"/>
      <c r="ALI107" s="62"/>
      <c r="ALJ107" s="62"/>
      <c r="ALK107" s="62"/>
      <c r="ALL107" s="62"/>
      <c r="ALM107" s="62"/>
      <c r="ALN107" s="62"/>
      <c r="ALO107" s="62"/>
      <c r="ALP107" s="62"/>
      <c r="ALQ107" s="62"/>
      <c r="ALR107" s="62" t="s">
        <v>62</v>
      </c>
      <c r="ALS107" s="62"/>
      <c r="ALT107" s="62"/>
      <c r="ALU107" s="62"/>
      <c r="ALV107" s="62"/>
      <c r="ALW107" s="62"/>
      <c r="ALX107" s="62"/>
      <c r="ALY107" s="62"/>
      <c r="ALZ107" s="62"/>
      <c r="AMA107" s="62"/>
      <c r="AMB107" s="62"/>
      <c r="AMC107" s="62" t="s">
        <v>57</v>
      </c>
      <c r="AMD107" s="62"/>
      <c r="AME107" s="62"/>
      <c r="AMF107" s="62"/>
      <c r="AMG107" s="62"/>
      <c r="AMH107" s="62"/>
      <c r="AMI107" s="62"/>
      <c r="AMJ107" s="62"/>
    </row>
    <row r="108" customFormat="false" ht="15.25" hidden="false" customHeight="false" outlineLevel="0" collapsed="false">
      <c r="N108" s="74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72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9"/>
      <c r="HW108" s="9"/>
      <c r="HX108" s="9"/>
      <c r="HY108" s="9"/>
      <c r="HZ108" s="6"/>
      <c r="IB108" s="6"/>
      <c r="IC108" s="6"/>
      <c r="ID108" s="6"/>
      <c r="IE108" s="6"/>
      <c r="IF108" s="6"/>
      <c r="IG108" s="6"/>
      <c r="IH108" s="6"/>
      <c r="II108" s="9"/>
      <c r="IJ108" s="9"/>
      <c r="IK108" s="9"/>
      <c r="IL108" s="9"/>
      <c r="IM108" s="6"/>
      <c r="IN108" s="6"/>
      <c r="IO108" s="6"/>
      <c r="IP108" s="6"/>
      <c r="IQ108" s="6"/>
      <c r="IR108" s="6"/>
      <c r="IS108" s="6"/>
      <c r="IT108" s="9"/>
      <c r="IU108" s="9"/>
      <c r="IV108" s="9"/>
      <c r="IW108" s="9"/>
    </row>
    <row r="109" customFormat="false" ht="15.25" hidden="false" customHeight="false" outlineLevel="0" collapsed="false">
      <c r="N109" s="74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72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9"/>
      <c r="HW109" s="9"/>
      <c r="HX109" s="9"/>
      <c r="HY109" s="9"/>
      <c r="HZ109" s="6"/>
      <c r="IB109" s="6"/>
      <c r="IC109" s="6"/>
      <c r="ID109" s="6"/>
      <c r="IE109" s="6"/>
      <c r="IF109" s="6"/>
      <c r="IG109" s="6"/>
      <c r="IH109" s="6"/>
      <c r="II109" s="9"/>
      <c r="IJ109" s="9"/>
      <c r="IK109" s="9"/>
      <c r="IL109" s="9"/>
      <c r="IM109" s="6"/>
      <c r="IN109" s="6"/>
      <c r="IO109" s="6"/>
      <c r="IP109" s="6"/>
      <c r="IQ109" s="6"/>
      <c r="IR109" s="6"/>
      <c r="IS109" s="6"/>
      <c r="IT109" s="9"/>
      <c r="IU109" s="9"/>
      <c r="IV109" s="9"/>
      <c r="IW109" s="9"/>
    </row>
    <row r="110" customFormat="false" ht="15.25" hidden="false" customHeight="false" outlineLevel="0" collapsed="false">
      <c r="N110" s="74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72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9"/>
      <c r="HW110" s="9"/>
      <c r="HX110" s="9"/>
      <c r="HY110" s="9"/>
      <c r="HZ110" s="6"/>
      <c r="IB110" s="6"/>
      <c r="IC110" s="6"/>
      <c r="ID110" s="6"/>
      <c r="IE110" s="6"/>
      <c r="IF110" s="6"/>
      <c r="IG110" s="6"/>
      <c r="IH110" s="6"/>
      <c r="II110" s="9"/>
      <c r="IJ110" s="9"/>
      <c r="IK110" s="9"/>
      <c r="IL110" s="9"/>
      <c r="IM110" s="6"/>
      <c r="IN110" s="6"/>
      <c r="IO110" s="6"/>
      <c r="IP110" s="6"/>
      <c r="IQ110" s="6"/>
      <c r="IR110" s="6"/>
      <c r="IS110" s="6"/>
      <c r="IT110" s="9"/>
      <c r="IU110" s="9"/>
      <c r="IV110" s="9"/>
      <c r="IW110" s="9"/>
    </row>
    <row r="111" customFormat="false" ht="15.25" hidden="false" customHeight="false" outlineLevel="0" collapsed="false">
      <c r="N111" s="74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72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9"/>
      <c r="HW111" s="9"/>
      <c r="HX111" s="9"/>
      <c r="HY111" s="9"/>
      <c r="HZ111" s="6"/>
      <c r="IB111" s="6"/>
      <c r="IC111" s="6"/>
      <c r="ID111" s="6"/>
      <c r="IE111" s="6"/>
      <c r="IF111" s="6"/>
      <c r="IG111" s="6"/>
      <c r="IH111" s="6"/>
      <c r="II111" s="9"/>
      <c r="IJ111" s="9"/>
      <c r="IK111" s="9"/>
      <c r="IL111" s="9"/>
      <c r="IM111" s="6"/>
      <c r="IN111" s="6"/>
      <c r="IO111" s="6"/>
      <c r="IP111" s="6"/>
      <c r="IQ111" s="6"/>
      <c r="IR111" s="6"/>
      <c r="IS111" s="6"/>
      <c r="IT111" s="9"/>
      <c r="IU111" s="9"/>
      <c r="IV111" s="9"/>
      <c r="IW111" s="9"/>
    </row>
    <row r="112" customFormat="false" ht="15.25" hidden="false" customHeight="false" outlineLevel="0" collapsed="false">
      <c r="N112" s="74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72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9"/>
      <c r="HW112" s="9"/>
      <c r="HX112" s="9"/>
      <c r="HY112" s="9"/>
      <c r="HZ112" s="6"/>
      <c r="IB112" s="6"/>
      <c r="IC112" s="6"/>
      <c r="ID112" s="6"/>
      <c r="IE112" s="6"/>
      <c r="IF112" s="6"/>
      <c r="IG112" s="6"/>
      <c r="IH112" s="6"/>
      <c r="II112" s="9"/>
      <c r="IJ112" s="9"/>
      <c r="IK112" s="9"/>
      <c r="IL112" s="9"/>
      <c r="IM112" s="6"/>
      <c r="IN112" s="6"/>
      <c r="IO112" s="6"/>
      <c r="IP112" s="6"/>
      <c r="IQ112" s="6"/>
      <c r="IR112" s="6"/>
      <c r="IS112" s="6"/>
      <c r="IT112" s="9"/>
      <c r="IU112" s="9"/>
      <c r="IV112" s="9"/>
      <c r="IW112" s="9"/>
    </row>
    <row r="113" customFormat="false" ht="15.25" hidden="false" customHeight="false" outlineLevel="0" collapsed="false">
      <c r="N113" s="74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72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9"/>
      <c r="HW113" s="9"/>
      <c r="HX113" s="9"/>
      <c r="HY113" s="9"/>
      <c r="HZ113" s="6"/>
      <c r="IB113" s="6"/>
      <c r="IC113" s="6"/>
      <c r="ID113" s="6"/>
      <c r="IE113" s="6"/>
      <c r="IF113" s="6"/>
      <c r="IG113" s="6"/>
      <c r="IH113" s="6"/>
      <c r="II113" s="9"/>
      <c r="IJ113" s="9"/>
      <c r="IK113" s="9"/>
      <c r="IL113" s="9"/>
      <c r="IM113" s="6"/>
      <c r="IN113" s="6"/>
      <c r="IO113" s="6"/>
      <c r="IP113" s="6"/>
      <c r="IQ113" s="6"/>
      <c r="IR113" s="6"/>
      <c r="IS113" s="6"/>
      <c r="IT113" s="9"/>
      <c r="IU113" s="9"/>
      <c r="IV113" s="9"/>
      <c r="IW113" s="9"/>
    </row>
    <row r="114" customFormat="false" ht="15.25" hidden="false" customHeight="false" outlineLevel="0" collapsed="false">
      <c r="N114" s="74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72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9"/>
      <c r="HW114" s="9"/>
      <c r="HX114" s="9"/>
      <c r="HY114" s="9"/>
      <c r="HZ114" s="6"/>
      <c r="IB114" s="6"/>
      <c r="IC114" s="6"/>
      <c r="ID114" s="6"/>
      <c r="IE114" s="6"/>
      <c r="IF114" s="6"/>
      <c r="IG114" s="6"/>
      <c r="IH114" s="6"/>
      <c r="II114" s="9"/>
      <c r="IJ114" s="9"/>
      <c r="IK114" s="9"/>
      <c r="IL114" s="9"/>
      <c r="IM114" s="6"/>
      <c r="IN114" s="6"/>
      <c r="IO114" s="6"/>
      <c r="IP114" s="6"/>
      <c r="IQ114" s="6"/>
      <c r="IR114" s="6"/>
      <c r="IS114" s="6"/>
      <c r="IT114" s="9"/>
      <c r="IU114" s="9"/>
      <c r="IV114" s="9"/>
      <c r="IW114" s="9"/>
    </row>
    <row r="115" customFormat="false" ht="15.25" hidden="false" customHeight="false" outlineLevel="0" collapsed="false">
      <c r="N115" s="74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72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9"/>
      <c r="HW115" s="9"/>
      <c r="HX115" s="9"/>
      <c r="HY115" s="9"/>
      <c r="HZ115" s="6"/>
      <c r="IB115" s="6"/>
      <c r="IC115" s="6"/>
      <c r="ID115" s="6"/>
      <c r="IE115" s="6"/>
      <c r="IF115" s="6"/>
      <c r="IG115" s="6"/>
      <c r="IH115" s="6"/>
      <c r="II115" s="9"/>
      <c r="IJ115" s="9"/>
      <c r="IK115" s="9"/>
      <c r="IL115" s="9"/>
      <c r="IM115" s="6"/>
      <c r="IN115" s="6"/>
      <c r="IO115" s="6"/>
      <c r="IP115" s="6"/>
      <c r="IQ115" s="6"/>
      <c r="IR115" s="6"/>
      <c r="IS115" s="6"/>
      <c r="IT115" s="9"/>
      <c r="IU115" s="9"/>
      <c r="IV115" s="9"/>
      <c r="IW115" s="9"/>
    </row>
    <row r="116" customFormat="false" ht="15.25" hidden="false" customHeight="false" outlineLevel="0" collapsed="false">
      <c r="N116" s="74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72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9"/>
      <c r="HW116" s="9"/>
      <c r="HX116" s="9"/>
      <c r="HY116" s="9"/>
      <c r="HZ116" s="6"/>
      <c r="IB116" s="6"/>
      <c r="IC116" s="6"/>
      <c r="ID116" s="6"/>
      <c r="IE116" s="6"/>
      <c r="IF116" s="6"/>
      <c r="IG116" s="6"/>
      <c r="IH116" s="6"/>
      <c r="II116" s="9"/>
      <c r="IJ116" s="9"/>
      <c r="IK116" s="9"/>
      <c r="IL116" s="9"/>
      <c r="IM116" s="6"/>
      <c r="IN116" s="6"/>
      <c r="IO116" s="6"/>
      <c r="IP116" s="6"/>
      <c r="IQ116" s="6"/>
      <c r="IR116" s="6"/>
      <c r="IS116" s="6"/>
      <c r="IT116" s="9"/>
      <c r="IU116" s="9"/>
      <c r="IV116" s="9"/>
      <c r="IW116" s="9"/>
    </row>
    <row r="117" customFormat="false" ht="15.25" hidden="false" customHeight="false" outlineLevel="0" collapsed="false">
      <c r="N117" s="74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72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9"/>
      <c r="HW117" s="9"/>
      <c r="HX117" s="9"/>
      <c r="HY117" s="9"/>
      <c r="HZ117" s="6"/>
      <c r="IB117" s="6"/>
      <c r="IC117" s="6"/>
      <c r="ID117" s="6"/>
      <c r="IE117" s="6"/>
      <c r="IF117" s="6"/>
      <c r="IG117" s="6"/>
      <c r="IH117" s="6"/>
      <c r="II117" s="9"/>
      <c r="IJ117" s="9"/>
      <c r="IK117" s="9"/>
      <c r="IL117" s="9"/>
      <c r="IM117" s="6"/>
      <c r="IN117" s="6"/>
      <c r="IO117" s="6"/>
      <c r="IP117" s="6"/>
      <c r="IQ117" s="6"/>
      <c r="IR117" s="6"/>
      <c r="IS117" s="6"/>
      <c r="IT117" s="9"/>
      <c r="IU117" s="9"/>
      <c r="IV117" s="9"/>
      <c r="IW117" s="9"/>
    </row>
    <row r="118" customFormat="false" ht="15.25" hidden="false" customHeight="false" outlineLevel="0" collapsed="false">
      <c r="N118" s="74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72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9"/>
      <c r="HW118" s="9"/>
      <c r="HX118" s="9"/>
      <c r="HY118" s="9"/>
      <c r="HZ118" s="6"/>
      <c r="IB118" s="6"/>
      <c r="IC118" s="6"/>
      <c r="ID118" s="6"/>
      <c r="IE118" s="6"/>
      <c r="IF118" s="6"/>
      <c r="IG118" s="6"/>
      <c r="IH118" s="6"/>
      <c r="II118" s="9"/>
      <c r="IJ118" s="9"/>
      <c r="IK118" s="9"/>
      <c r="IL118" s="9"/>
      <c r="IM118" s="6"/>
      <c r="IN118" s="6"/>
      <c r="IO118" s="6"/>
      <c r="IP118" s="6"/>
      <c r="IQ118" s="6"/>
      <c r="IR118" s="6"/>
      <c r="IS118" s="6"/>
      <c r="IT118" s="9"/>
      <c r="IU118" s="9"/>
      <c r="IV118" s="9"/>
      <c r="IW118" s="9"/>
    </row>
    <row r="119" customFormat="false" ht="15.25" hidden="false" customHeight="false" outlineLevel="0" collapsed="false">
      <c r="N119" s="74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72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9"/>
      <c r="HW119" s="9"/>
      <c r="HX119" s="9"/>
      <c r="HY119" s="9"/>
      <c r="HZ119" s="6"/>
      <c r="IB119" s="6"/>
      <c r="IC119" s="6"/>
      <c r="ID119" s="6"/>
      <c r="IE119" s="6"/>
      <c r="IF119" s="6"/>
      <c r="IG119" s="6"/>
      <c r="IH119" s="6"/>
      <c r="II119" s="9"/>
      <c r="IJ119" s="9"/>
      <c r="IK119" s="9"/>
      <c r="IL119" s="9"/>
      <c r="IM119" s="6"/>
      <c r="IN119" s="6"/>
      <c r="IO119" s="6"/>
      <c r="IP119" s="6"/>
      <c r="IQ119" s="6"/>
      <c r="IR119" s="6"/>
      <c r="IS119" s="6"/>
      <c r="IT119" s="9"/>
      <c r="IU119" s="9"/>
      <c r="IV119" s="9"/>
      <c r="IW119" s="9"/>
    </row>
    <row r="120" customFormat="false" ht="15.25" hidden="false" customHeight="false" outlineLevel="0" collapsed="false">
      <c r="N120" s="74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72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9"/>
      <c r="HW120" s="9"/>
      <c r="HX120" s="9"/>
      <c r="HY120" s="9"/>
      <c r="HZ120" s="6"/>
      <c r="IB120" s="6"/>
      <c r="IC120" s="6"/>
      <c r="ID120" s="6"/>
      <c r="IE120" s="6"/>
      <c r="IF120" s="6"/>
      <c r="IG120" s="6"/>
      <c r="IH120" s="6"/>
      <c r="II120" s="9"/>
      <c r="IJ120" s="9"/>
      <c r="IK120" s="9"/>
      <c r="IL120" s="9"/>
      <c r="IM120" s="6"/>
      <c r="IN120" s="6"/>
      <c r="IO120" s="6"/>
      <c r="IP120" s="6"/>
      <c r="IQ120" s="6"/>
      <c r="IR120" s="6"/>
      <c r="IS120" s="6"/>
      <c r="IT120" s="9"/>
      <c r="IU120" s="9"/>
      <c r="IV120" s="9"/>
      <c r="IW120" s="9"/>
    </row>
    <row r="121" customFormat="false" ht="15.25" hidden="false" customHeight="false" outlineLevel="0" collapsed="false">
      <c r="N121" s="74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72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9"/>
      <c r="HW121" s="9"/>
      <c r="HX121" s="9"/>
      <c r="HY121" s="9"/>
      <c r="HZ121" s="6"/>
      <c r="IB121" s="6"/>
      <c r="IC121" s="6"/>
      <c r="ID121" s="6"/>
      <c r="IE121" s="6"/>
      <c r="IF121" s="6"/>
      <c r="IG121" s="6"/>
      <c r="IH121" s="6"/>
      <c r="II121" s="9"/>
      <c r="IJ121" s="9"/>
      <c r="IK121" s="9"/>
      <c r="IL121" s="9"/>
      <c r="IM121" s="6"/>
      <c r="IN121" s="6"/>
      <c r="IO121" s="6"/>
      <c r="IP121" s="6"/>
      <c r="IQ121" s="6"/>
      <c r="IR121" s="6"/>
      <c r="IS121" s="6"/>
      <c r="IT121" s="9"/>
      <c r="IU121" s="9"/>
      <c r="IV121" s="9"/>
      <c r="IW121" s="9"/>
    </row>
    <row r="122" customFormat="false" ht="15.25" hidden="false" customHeight="false" outlineLevel="0" collapsed="false">
      <c r="N122" s="74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72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9"/>
      <c r="HW122" s="9"/>
      <c r="HX122" s="9"/>
      <c r="HY122" s="9"/>
      <c r="HZ122" s="6"/>
      <c r="IB122" s="6"/>
      <c r="IC122" s="6"/>
      <c r="ID122" s="6"/>
      <c r="IE122" s="6"/>
      <c r="IF122" s="6"/>
      <c r="IG122" s="6"/>
      <c r="IH122" s="6"/>
      <c r="II122" s="9"/>
      <c r="IJ122" s="9"/>
      <c r="IK122" s="9"/>
      <c r="IL122" s="9"/>
      <c r="IM122" s="6"/>
      <c r="IN122" s="6"/>
      <c r="IO122" s="6"/>
      <c r="IP122" s="6"/>
      <c r="IQ122" s="6"/>
      <c r="IR122" s="6"/>
      <c r="IS122" s="6"/>
      <c r="IT122" s="9"/>
      <c r="IU122" s="9"/>
      <c r="IV122" s="9"/>
      <c r="IW122" s="9"/>
    </row>
    <row r="123" customFormat="false" ht="15.25" hidden="false" customHeight="false" outlineLevel="0" collapsed="false">
      <c r="N123" s="74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72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9"/>
      <c r="HW123" s="9"/>
      <c r="HX123" s="9"/>
      <c r="HY123" s="9"/>
      <c r="HZ123" s="6"/>
      <c r="IB123" s="6"/>
      <c r="IC123" s="6"/>
      <c r="ID123" s="6"/>
      <c r="IE123" s="6"/>
      <c r="IF123" s="6"/>
      <c r="IG123" s="6"/>
      <c r="IH123" s="6"/>
      <c r="II123" s="9"/>
      <c r="IJ123" s="9"/>
      <c r="IK123" s="9"/>
      <c r="IL123" s="9"/>
      <c r="IM123" s="6"/>
      <c r="IN123" s="6"/>
      <c r="IO123" s="6"/>
      <c r="IP123" s="6"/>
      <c r="IQ123" s="6"/>
      <c r="IR123" s="6"/>
      <c r="IS123" s="6"/>
      <c r="IT123" s="9"/>
      <c r="IU123" s="9"/>
      <c r="IV123" s="9"/>
      <c r="IW123" s="9"/>
    </row>
    <row r="124" customFormat="false" ht="15.25" hidden="false" customHeight="false" outlineLevel="0" collapsed="false">
      <c r="N124" s="74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72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9"/>
      <c r="HW124" s="9"/>
      <c r="HX124" s="9"/>
      <c r="HY124" s="9"/>
      <c r="HZ124" s="6"/>
      <c r="IB124" s="6"/>
      <c r="IC124" s="6"/>
      <c r="ID124" s="6"/>
      <c r="IE124" s="6"/>
      <c r="IF124" s="6"/>
      <c r="IG124" s="6"/>
      <c r="IH124" s="6"/>
      <c r="II124" s="9"/>
      <c r="IJ124" s="9"/>
      <c r="IK124" s="9"/>
      <c r="IL124" s="9"/>
      <c r="IM124" s="6"/>
      <c r="IN124" s="6"/>
      <c r="IO124" s="6"/>
      <c r="IP124" s="6"/>
      <c r="IQ124" s="6"/>
      <c r="IR124" s="6"/>
      <c r="IS124" s="6"/>
      <c r="IT124" s="9"/>
      <c r="IU124" s="9"/>
      <c r="IV124" s="9"/>
      <c r="IW124" s="9"/>
    </row>
    <row r="125" customFormat="false" ht="15.25" hidden="false" customHeight="false" outlineLevel="0" collapsed="false">
      <c r="N125" s="74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72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9"/>
      <c r="HW125" s="9"/>
      <c r="HX125" s="9"/>
      <c r="HY125" s="9"/>
      <c r="HZ125" s="6"/>
      <c r="IB125" s="6"/>
      <c r="IC125" s="6"/>
      <c r="ID125" s="6"/>
      <c r="IE125" s="6"/>
      <c r="IF125" s="6"/>
      <c r="IG125" s="6"/>
      <c r="IH125" s="6"/>
      <c r="II125" s="9"/>
      <c r="IJ125" s="9"/>
      <c r="IK125" s="9"/>
      <c r="IL125" s="9"/>
      <c r="IM125" s="6"/>
      <c r="IN125" s="6"/>
      <c r="IO125" s="6"/>
      <c r="IP125" s="6"/>
      <c r="IQ125" s="6"/>
      <c r="IR125" s="6"/>
      <c r="IS125" s="6"/>
      <c r="IT125" s="9"/>
      <c r="IU125" s="9"/>
      <c r="IV125" s="9"/>
      <c r="IW125" s="9"/>
    </row>
    <row r="126" customFormat="false" ht="15.25" hidden="false" customHeight="false" outlineLevel="0" collapsed="false">
      <c r="N126" s="74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72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9"/>
      <c r="HW126" s="9"/>
      <c r="HX126" s="9"/>
      <c r="HY126" s="9"/>
      <c r="HZ126" s="6"/>
      <c r="IB126" s="6"/>
      <c r="IC126" s="6"/>
      <c r="ID126" s="6"/>
      <c r="IE126" s="6"/>
      <c r="IF126" s="6"/>
      <c r="IG126" s="6"/>
      <c r="IH126" s="6"/>
      <c r="II126" s="9"/>
      <c r="IJ126" s="9"/>
      <c r="IK126" s="9"/>
      <c r="IL126" s="9"/>
      <c r="IM126" s="6"/>
      <c r="IN126" s="6"/>
      <c r="IO126" s="6"/>
      <c r="IP126" s="6"/>
      <c r="IQ126" s="6"/>
      <c r="IR126" s="6"/>
      <c r="IS126" s="6"/>
      <c r="IT126" s="9"/>
      <c r="IU126" s="9"/>
      <c r="IV126" s="9"/>
      <c r="IW126" s="9"/>
    </row>
    <row r="127" customFormat="false" ht="15.25" hidden="false" customHeight="false" outlineLevel="0" collapsed="false">
      <c r="N127" s="74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72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9"/>
      <c r="HW127" s="9"/>
      <c r="HX127" s="9"/>
      <c r="HY127" s="9"/>
      <c r="HZ127" s="6"/>
      <c r="IB127" s="6"/>
      <c r="IC127" s="6"/>
      <c r="ID127" s="6"/>
      <c r="IE127" s="6"/>
      <c r="IF127" s="6"/>
      <c r="IG127" s="6"/>
      <c r="IH127" s="6"/>
      <c r="II127" s="9"/>
      <c r="IJ127" s="9"/>
      <c r="IK127" s="9"/>
      <c r="IL127" s="9"/>
      <c r="IM127" s="6"/>
      <c r="IN127" s="6"/>
      <c r="IO127" s="6"/>
      <c r="IP127" s="6"/>
      <c r="IQ127" s="6"/>
      <c r="IR127" s="6"/>
      <c r="IS127" s="6"/>
      <c r="IT127" s="9"/>
      <c r="IU127" s="9"/>
      <c r="IV127" s="9"/>
      <c r="IW127" s="9"/>
    </row>
    <row r="128" customFormat="false" ht="15.25" hidden="false" customHeight="false" outlineLevel="0" collapsed="false">
      <c r="N128" s="74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72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9"/>
      <c r="HW128" s="9"/>
      <c r="HX128" s="9"/>
      <c r="HY128" s="9"/>
      <c r="HZ128" s="6"/>
      <c r="IB128" s="6"/>
      <c r="IC128" s="6"/>
      <c r="ID128" s="6"/>
      <c r="IE128" s="6"/>
      <c r="IF128" s="6"/>
      <c r="IG128" s="6"/>
      <c r="IH128" s="6"/>
      <c r="II128" s="9"/>
      <c r="IJ128" s="9"/>
      <c r="IK128" s="9"/>
      <c r="IL128" s="9"/>
      <c r="IM128" s="6"/>
      <c r="IN128" s="6"/>
      <c r="IO128" s="6"/>
      <c r="IP128" s="6"/>
      <c r="IQ128" s="6"/>
      <c r="IR128" s="6"/>
      <c r="IS128" s="6"/>
      <c r="IT128" s="9"/>
      <c r="IU128" s="9"/>
      <c r="IV128" s="9"/>
      <c r="IW128" s="9"/>
    </row>
    <row r="129" customFormat="false" ht="15.25" hidden="false" customHeight="false" outlineLevel="0" collapsed="false">
      <c r="N129" s="74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72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9"/>
      <c r="HW129" s="9"/>
      <c r="HX129" s="9"/>
      <c r="HY129" s="9"/>
      <c r="HZ129" s="6"/>
      <c r="IB129" s="6"/>
      <c r="IC129" s="6"/>
      <c r="ID129" s="6"/>
      <c r="IE129" s="6"/>
      <c r="IF129" s="6"/>
      <c r="IG129" s="6"/>
      <c r="IH129" s="6"/>
      <c r="II129" s="9"/>
      <c r="IJ129" s="9"/>
      <c r="IK129" s="9"/>
      <c r="IL129" s="9"/>
      <c r="IM129" s="6"/>
      <c r="IN129" s="6"/>
      <c r="IO129" s="6"/>
      <c r="IP129" s="6"/>
      <c r="IQ129" s="6"/>
      <c r="IR129" s="6"/>
      <c r="IS129" s="6"/>
      <c r="IT129" s="9"/>
      <c r="IU129" s="9"/>
      <c r="IV129" s="9"/>
      <c r="IW129" s="9"/>
    </row>
    <row r="130" customFormat="false" ht="15.25" hidden="false" customHeight="false" outlineLevel="0" collapsed="false">
      <c r="N130" s="74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72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9"/>
      <c r="HW130" s="9"/>
      <c r="HX130" s="9"/>
      <c r="HY130" s="9"/>
      <c r="HZ130" s="6"/>
      <c r="IB130" s="6"/>
      <c r="IC130" s="6"/>
      <c r="ID130" s="6"/>
      <c r="IE130" s="6"/>
      <c r="IF130" s="6"/>
      <c r="IG130" s="6"/>
      <c r="IH130" s="6"/>
      <c r="II130" s="9"/>
      <c r="IJ130" s="9"/>
      <c r="IK130" s="9"/>
      <c r="IL130" s="9"/>
      <c r="IM130" s="6"/>
      <c r="IN130" s="6"/>
      <c r="IO130" s="6"/>
      <c r="IP130" s="6"/>
      <c r="IQ130" s="6"/>
      <c r="IR130" s="6"/>
      <c r="IS130" s="6"/>
      <c r="IT130" s="9"/>
      <c r="IU130" s="9"/>
      <c r="IV130" s="9"/>
      <c r="IW130" s="9"/>
    </row>
    <row r="131" customFormat="false" ht="15.25" hidden="false" customHeight="false" outlineLevel="0" collapsed="false">
      <c r="N131" s="74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72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9"/>
      <c r="HW131" s="9"/>
      <c r="HX131" s="9"/>
      <c r="HY131" s="9"/>
      <c r="HZ131" s="6"/>
      <c r="IB131" s="6"/>
      <c r="IC131" s="6"/>
      <c r="ID131" s="6"/>
      <c r="IE131" s="6"/>
      <c r="IF131" s="6"/>
      <c r="IG131" s="6"/>
      <c r="IH131" s="6"/>
      <c r="II131" s="9"/>
      <c r="IJ131" s="9"/>
      <c r="IK131" s="9"/>
      <c r="IL131" s="9"/>
      <c r="IM131" s="6"/>
      <c r="IN131" s="6"/>
      <c r="IO131" s="6"/>
      <c r="IP131" s="6"/>
      <c r="IQ131" s="6"/>
      <c r="IR131" s="6"/>
      <c r="IS131" s="6"/>
      <c r="IT131" s="9"/>
      <c r="IU131" s="9"/>
      <c r="IV131" s="9"/>
      <c r="IW131" s="9"/>
    </row>
    <row r="132" customFormat="false" ht="15.25" hidden="false" customHeight="false" outlineLevel="0" collapsed="false">
      <c r="N132" s="74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72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9"/>
      <c r="HW132" s="9"/>
      <c r="HX132" s="9"/>
      <c r="HY132" s="9"/>
      <c r="HZ132" s="6"/>
      <c r="IB132" s="6"/>
      <c r="IC132" s="6"/>
      <c r="ID132" s="6"/>
      <c r="IE132" s="6"/>
      <c r="IF132" s="6"/>
      <c r="IG132" s="6"/>
      <c r="IH132" s="6"/>
      <c r="II132" s="9"/>
      <c r="IJ132" s="9"/>
      <c r="IK132" s="9"/>
      <c r="IL132" s="9"/>
      <c r="IM132" s="6"/>
      <c r="IN132" s="6"/>
      <c r="IO132" s="6"/>
      <c r="IP132" s="6"/>
      <c r="IQ132" s="6"/>
      <c r="IR132" s="6"/>
      <c r="IS132" s="6"/>
      <c r="IT132" s="9"/>
      <c r="IU132" s="9"/>
      <c r="IV132" s="9"/>
      <c r="IW132" s="9"/>
    </row>
    <row r="133" customFormat="false" ht="15.25" hidden="false" customHeight="false" outlineLevel="0" collapsed="false">
      <c r="N133" s="74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72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9"/>
      <c r="HW133" s="9"/>
      <c r="HX133" s="9"/>
      <c r="HY133" s="9"/>
      <c r="HZ133" s="6"/>
      <c r="IB133" s="6"/>
      <c r="IC133" s="6"/>
      <c r="ID133" s="6"/>
      <c r="IE133" s="6"/>
      <c r="IF133" s="6"/>
      <c r="IG133" s="6"/>
      <c r="IH133" s="6"/>
      <c r="II133" s="9"/>
      <c r="IJ133" s="9"/>
      <c r="IK133" s="9"/>
      <c r="IL133" s="9"/>
      <c r="IM133" s="6"/>
      <c r="IN133" s="6"/>
      <c r="IO133" s="6"/>
      <c r="IP133" s="6"/>
      <c r="IQ133" s="6"/>
      <c r="IR133" s="6"/>
      <c r="IS133" s="6"/>
      <c r="IT133" s="9"/>
      <c r="IU133" s="9"/>
      <c r="IV133" s="9"/>
      <c r="IW133" s="9"/>
    </row>
    <row r="134" customFormat="false" ht="15.25" hidden="false" customHeight="false" outlineLevel="0" collapsed="false">
      <c r="N134" s="74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72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9"/>
      <c r="HW134" s="9"/>
      <c r="HX134" s="9"/>
      <c r="HY134" s="9"/>
      <c r="HZ134" s="6"/>
      <c r="IB134" s="6"/>
      <c r="IC134" s="6"/>
      <c r="ID134" s="6"/>
      <c r="IE134" s="6"/>
      <c r="IF134" s="6"/>
      <c r="IG134" s="6"/>
      <c r="IH134" s="6"/>
      <c r="II134" s="9"/>
      <c r="IJ134" s="9"/>
      <c r="IK134" s="9"/>
      <c r="IL134" s="9"/>
      <c r="IM134" s="6"/>
      <c r="IN134" s="6"/>
      <c r="IO134" s="6"/>
      <c r="IP134" s="6"/>
      <c r="IQ134" s="6"/>
      <c r="IR134" s="6"/>
      <c r="IS134" s="6"/>
      <c r="IT134" s="9"/>
      <c r="IU134" s="9"/>
      <c r="IV134" s="9"/>
      <c r="IW134" s="9"/>
    </row>
    <row r="135" customFormat="false" ht="15.25" hidden="false" customHeight="false" outlineLevel="0" collapsed="false">
      <c r="N135" s="74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72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9"/>
      <c r="HW135" s="9"/>
      <c r="HX135" s="9"/>
      <c r="HY135" s="9"/>
      <c r="HZ135" s="6"/>
      <c r="IB135" s="6"/>
      <c r="IC135" s="6"/>
      <c r="ID135" s="6"/>
      <c r="IE135" s="6"/>
      <c r="IF135" s="6"/>
      <c r="IG135" s="6"/>
      <c r="IH135" s="6"/>
      <c r="II135" s="9"/>
      <c r="IJ135" s="9"/>
      <c r="IK135" s="9"/>
      <c r="IL135" s="9"/>
      <c r="IM135" s="6"/>
      <c r="IN135" s="6"/>
      <c r="IO135" s="6"/>
      <c r="IP135" s="6"/>
      <c r="IQ135" s="6"/>
      <c r="IR135" s="6"/>
      <c r="IS135" s="6"/>
      <c r="IT135" s="9"/>
      <c r="IU135" s="9"/>
      <c r="IV135" s="9"/>
      <c r="IW135" s="9"/>
    </row>
    <row r="136" customFormat="false" ht="15.25" hidden="false" customHeight="false" outlineLevel="0" collapsed="false">
      <c r="N136" s="74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72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9"/>
      <c r="HW136" s="9"/>
      <c r="HX136" s="9"/>
      <c r="HY136" s="9"/>
      <c r="HZ136" s="6"/>
      <c r="IB136" s="6"/>
      <c r="IC136" s="6"/>
      <c r="ID136" s="6"/>
      <c r="IE136" s="6"/>
      <c r="IF136" s="6"/>
      <c r="IG136" s="6"/>
      <c r="IH136" s="6"/>
      <c r="II136" s="9"/>
      <c r="IJ136" s="9"/>
      <c r="IK136" s="9"/>
      <c r="IL136" s="9"/>
      <c r="IM136" s="6"/>
      <c r="IN136" s="6"/>
      <c r="IO136" s="6"/>
      <c r="IP136" s="6"/>
      <c r="IQ136" s="6"/>
      <c r="IR136" s="6"/>
      <c r="IS136" s="6"/>
      <c r="IT136" s="9"/>
      <c r="IU136" s="9"/>
      <c r="IV136" s="9"/>
      <c r="IW136" s="9"/>
    </row>
    <row r="137" customFormat="false" ht="15.25" hidden="false" customHeight="false" outlineLevel="0" collapsed="false">
      <c r="N137" s="74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72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9"/>
      <c r="HW137" s="9"/>
      <c r="HX137" s="9"/>
      <c r="HY137" s="9"/>
      <c r="HZ137" s="6"/>
      <c r="IB137" s="6"/>
      <c r="IC137" s="6"/>
      <c r="ID137" s="6"/>
      <c r="IE137" s="6"/>
      <c r="IF137" s="6"/>
      <c r="IG137" s="6"/>
      <c r="IH137" s="6"/>
      <c r="II137" s="9"/>
      <c r="IJ137" s="9"/>
      <c r="IK137" s="9"/>
      <c r="IL137" s="9"/>
      <c r="IM137" s="6"/>
      <c r="IN137" s="6"/>
      <c r="IO137" s="6"/>
      <c r="IP137" s="6"/>
      <c r="IQ137" s="6"/>
      <c r="IR137" s="6"/>
      <c r="IS137" s="6"/>
      <c r="IT137" s="9"/>
      <c r="IU137" s="9"/>
      <c r="IV137" s="9"/>
      <c r="IW137" s="9"/>
    </row>
    <row r="138" customFormat="false" ht="15.25" hidden="false" customHeight="false" outlineLevel="0" collapsed="false">
      <c r="N138" s="74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72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9"/>
      <c r="HW138" s="9"/>
      <c r="HX138" s="9"/>
      <c r="HY138" s="9"/>
      <c r="HZ138" s="6"/>
      <c r="IB138" s="6"/>
      <c r="IC138" s="6"/>
      <c r="ID138" s="6"/>
      <c r="IE138" s="6"/>
      <c r="IF138" s="6"/>
      <c r="IG138" s="6"/>
      <c r="IH138" s="6"/>
      <c r="II138" s="9"/>
      <c r="IJ138" s="9"/>
      <c r="IK138" s="9"/>
      <c r="IL138" s="9"/>
      <c r="IM138" s="6"/>
      <c r="IN138" s="6"/>
      <c r="IO138" s="6"/>
      <c r="IP138" s="6"/>
      <c r="IQ138" s="6"/>
      <c r="IR138" s="6"/>
      <c r="IS138" s="6"/>
      <c r="IT138" s="9"/>
      <c r="IU138" s="9"/>
      <c r="IV138" s="9"/>
      <c r="IW138" s="9"/>
    </row>
    <row r="139" customFormat="false" ht="15.25" hidden="false" customHeight="false" outlineLevel="0" collapsed="false">
      <c r="N139" s="74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72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9"/>
      <c r="HW139" s="9"/>
      <c r="HX139" s="9"/>
      <c r="HY139" s="9"/>
      <c r="HZ139" s="6"/>
      <c r="IB139" s="6"/>
      <c r="IC139" s="6"/>
      <c r="ID139" s="6"/>
      <c r="IE139" s="6"/>
      <c r="IF139" s="6"/>
      <c r="IG139" s="6"/>
      <c r="IH139" s="6"/>
      <c r="II139" s="9"/>
      <c r="IJ139" s="9"/>
      <c r="IK139" s="9"/>
      <c r="IL139" s="9"/>
      <c r="IM139" s="6"/>
      <c r="IN139" s="6"/>
      <c r="IO139" s="6"/>
      <c r="IP139" s="6"/>
      <c r="IQ139" s="6"/>
      <c r="IR139" s="6"/>
      <c r="IS139" s="6"/>
      <c r="IT139" s="9"/>
      <c r="IU139" s="9"/>
      <c r="IV139" s="9"/>
      <c r="IW139" s="9"/>
    </row>
    <row r="140" customFormat="false" ht="15.25" hidden="false" customHeight="false" outlineLevel="0" collapsed="false">
      <c r="N140" s="74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72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9"/>
      <c r="HW140" s="9"/>
      <c r="HX140" s="9"/>
      <c r="HY140" s="9"/>
      <c r="HZ140" s="6"/>
      <c r="IB140" s="6"/>
      <c r="IC140" s="6"/>
      <c r="ID140" s="6"/>
      <c r="IE140" s="6"/>
      <c r="IF140" s="6"/>
      <c r="IG140" s="6"/>
      <c r="IH140" s="6"/>
      <c r="II140" s="9"/>
      <c r="IJ140" s="9"/>
      <c r="IK140" s="9"/>
      <c r="IL140" s="9"/>
      <c r="IM140" s="6"/>
      <c r="IN140" s="6"/>
      <c r="IO140" s="6"/>
      <c r="IP140" s="6"/>
      <c r="IQ140" s="6"/>
      <c r="IR140" s="6"/>
      <c r="IS140" s="6"/>
      <c r="IT140" s="9"/>
      <c r="IU140" s="9"/>
      <c r="IV140" s="9"/>
      <c r="IW140" s="9"/>
    </row>
    <row r="141" customFormat="false" ht="15.25" hidden="false" customHeight="false" outlineLevel="0" collapsed="false">
      <c r="N141" s="74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72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9"/>
      <c r="HW141" s="9"/>
      <c r="HX141" s="9"/>
      <c r="HY141" s="9"/>
      <c r="HZ141" s="6"/>
      <c r="IB141" s="6"/>
      <c r="IC141" s="6"/>
      <c r="ID141" s="6"/>
      <c r="IE141" s="6"/>
      <c r="IF141" s="6"/>
      <c r="IG141" s="6"/>
      <c r="IH141" s="6"/>
      <c r="II141" s="9"/>
      <c r="IJ141" s="9"/>
      <c r="IK141" s="9"/>
      <c r="IL141" s="9"/>
      <c r="IM141" s="6"/>
      <c r="IN141" s="6"/>
      <c r="IO141" s="6"/>
      <c r="IP141" s="6"/>
      <c r="IQ141" s="6"/>
      <c r="IR141" s="6"/>
      <c r="IS141" s="6"/>
      <c r="IT141" s="9"/>
      <c r="IU141" s="9"/>
      <c r="IV141" s="9"/>
      <c r="IW141" s="9"/>
    </row>
    <row r="142" customFormat="false" ht="15.25" hidden="false" customHeight="false" outlineLevel="0" collapsed="false">
      <c r="N142" s="74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72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9"/>
      <c r="HW142" s="9"/>
      <c r="HX142" s="9"/>
      <c r="HY142" s="9"/>
      <c r="HZ142" s="6"/>
      <c r="IB142" s="6"/>
      <c r="IC142" s="6"/>
      <c r="ID142" s="6"/>
      <c r="IE142" s="6"/>
      <c r="IF142" s="6"/>
      <c r="IG142" s="6"/>
      <c r="IH142" s="6"/>
      <c r="II142" s="9"/>
      <c r="IJ142" s="9"/>
      <c r="IK142" s="9"/>
      <c r="IL142" s="9"/>
      <c r="IM142" s="6"/>
      <c r="IN142" s="6"/>
      <c r="IO142" s="6"/>
      <c r="IP142" s="6"/>
      <c r="IQ142" s="6"/>
      <c r="IR142" s="6"/>
      <c r="IS142" s="6"/>
      <c r="IT142" s="9"/>
      <c r="IU142" s="9"/>
      <c r="IV142" s="9"/>
      <c r="IW142" s="9"/>
    </row>
    <row r="143" customFormat="false" ht="15.25" hidden="false" customHeight="false" outlineLevel="0" collapsed="false">
      <c r="N143" s="74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72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9"/>
      <c r="HW143" s="9"/>
      <c r="HX143" s="9"/>
      <c r="HY143" s="9"/>
      <c r="HZ143" s="6"/>
      <c r="IB143" s="6"/>
      <c r="IC143" s="6"/>
      <c r="ID143" s="6"/>
      <c r="IE143" s="6"/>
      <c r="IF143" s="6"/>
      <c r="IG143" s="6"/>
      <c r="IH143" s="6"/>
      <c r="II143" s="9"/>
      <c r="IJ143" s="9"/>
      <c r="IK143" s="9"/>
      <c r="IL143" s="9"/>
      <c r="IM143" s="6"/>
      <c r="IN143" s="6"/>
      <c r="IO143" s="6"/>
      <c r="IP143" s="6"/>
      <c r="IQ143" s="6"/>
      <c r="IR143" s="6"/>
      <c r="IS143" s="6"/>
      <c r="IT143" s="9"/>
      <c r="IU143" s="9"/>
      <c r="IV143" s="9"/>
      <c r="IW143" s="9"/>
    </row>
    <row r="144" customFormat="false" ht="15.25" hidden="false" customHeight="false" outlineLevel="0" collapsed="false">
      <c r="N144" s="74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72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9"/>
      <c r="HW144" s="9"/>
      <c r="HX144" s="9"/>
      <c r="HY144" s="9"/>
      <c r="HZ144" s="6"/>
      <c r="IB144" s="6"/>
      <c r="IC144" s="6"/>
      <c r="ID144" s="6"/>
      <c r="IE144" s="6"/>
      <c r="IF144" s="6"/>
      <c r="IG144" s="6"/>
      <c r="IH144" s="6"/>
      <c r="II144" s="9"/>
      <c r="IJ144" s="9"/>
      <c r="IK144" s="9"/>
      <c r="IL144" s="9"/>
      <c r="IM144" s="6"/>
      <c r="IN144" s="6"/>
      <c r="IO144" s="6"/>
      <c r="IP144" s="6"/>
      <c r="IQ144" s="6"/>
      <c r="IR144" s="6"/>
      <c r="IS144" s="6"/>
      <c r="IT144" s="9"/>
      <c r="IU144" s="9"/>
      <c r="IV144" s="9"/>
      <c r="IW144" s="9"/>
    </row>
    <row r="145" customFormat="false" ht="15.25" hidden="false" customHeight="false" outlineLevel="0" collapsed="false">
      <c r="N145" s="74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72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9"/>
      <c r="HW145" s="9"/>
      <c r="HX145" s="9"/>
      <c r="HY145" s="9"/>
      <c r="HZ145" s="6"/>
      <c r="IB145" s="6"/>
      <c r="IC145" s="6"/>
      <c r="ID145" s="6"/>
      <c r="IE145" s="6"/>
      <c r="IF145" s="6"/>
      <c r="IG145" s="6"/>
      <c r="IH145" s="6"/>
      <c r="II145" s="9"/>
      <c r="IJ145" s="9"/>
      <c r="IK145" s="9"/>
      <c r="IL145" s="9"/>
      <c r="IM145" s="6"/>
      <c r="IN145" s="6"/>
      <c r="IO145" s="6"/>
      <c r="IP145" s="6"/>
      <c r="IQ145" s="6"/>
      <c r="IR145" s="6"/>
      <c r="IS145" s="6"/>
      <c r="IT145" s="9"/>
      <c r="IU145" s="9"/>
      <c r="IV145" s="9"/>
      <c r="IW145" s="9"/>
    </row>
    <row r="146" customFormat="false" ht="15.25" hidden="false" customHeight="false" outlineLevel="0" collapsed="false">
      <c r="N146" s="74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72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9"/>
      <c r="HW146" s="9"/>
      <c r="HX146" s="9"/>
      <c r="HY146" s="9"/>
      <c r="HZ146" s="6"/>
      <c r="IB146" s="6"/>
      <c r="IC146" s="6"/>
      <c r="ID146" s="6"/>
      <c r="IE146" s="6"/>
      <c r="IF146" s="6"/>
      <c r="IG146" s="6"/>
      <c r="IH146" s="6"/>
      <c r="II146" s="9"/>
      <c r="IJ146" s="9"/>
      <c r="IK146" s="9"/>
      <c r="IL146" s="9"/>
      <c r="IM146" s="6"/>
      <c r="IN146" s="6"/>
      <c r="IO146" s="6"/>
      <c r="IP146" s="6"/>
      <c r="IQ146" s="6"/>
      <c r="IR146" s="6"/>
      <c r="IS146" s="6"/>
      <c r="IT146" s="9"/>
      <c r="IU146" s="9"/>
      <c r="IV146" s="9"/>
      <c r="IW146" s="9"/>
    </row>
    <row r="147" customFormat="false" ht="15.25" hidden="false" customHeight="false" outlineLevel="0" collapsed="false">
      <c r="N147" s="74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72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9"/>
      <c r="HW147" s="9"/>
      <c r="HX147" s="9"/>
      <c r="HY147" s="9"/>
      <c r="HZ147" s="6"/>
      <c r="IB147" s="6"/>
      <c r="IC147" s="6"/>
      <c r="ID147" s="6"/>
      <c r="IE147" s="6"/>
      <c r="IF147" s="6"/>
      <c r="IG147" s="6"/>
      <c r="IH147" s="6"/>
      <c r="II147" s="9"/>
      <c r="IJ147" s="9"/>
      <c r="IK147" s="9"/>
      <c r="IL147" s="9"/>
      <c r="IM147" s="6"/>
      <c r="IN147" s="6"/>
      <c r="IO147" s="6"/>
      <c r="IP147" s="6"/>
      <c r="IQ147" s="6"/>
      <c r="IR147" s="6"/>
      <c r="IS147" s="6"/>
      <c r="IT147" s="9"/>
      <c r="IU147" s="9"/>
      <c r="IV147" s="9"/>
      <c r="IW147" s="9"/>
    </row>
    <row r="148" customFormat="false" ht="15.25" hidden="false" customHeight="false" outlineLevel="0" collapsed="false">
      <c r="N148" s="74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72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9"/>
      <c r="HW148" s="9"/>
      <c r="HX148" s="9"/>
      <c r="HY148" s="9"/>
      <c r="HZ148" s="6"/>
      <c r="IB148" s="6"/>
      <c r="IC148" s="6"/>
      <c r="ID148" s="6"/>
      <c r="IE148" s="6"/>
      <c r="IF148" s="6"/>
      <c r="IG148" s="6"/>
      <c r="IH148" s="6"/>
      <c r="II148" s="9"/>
      <c r="IJ148" s="9"/>
      <c r="IK148" s="9"/>
      <c r="IL148" s="9"/>
      <c r="IM148" s="6"/>
      <c r="IN148" s="6"/>
      <c r="IO148" s="6"/>
      <c r="IP148" s="6"/>
      <c r="IQ148" s="6"/>
      <c r="IR148" s="6"/>
      <c r="IS148" s="6"/>
      <c r="IT148" s="9"/>
      <c r="IU148" s="9"/>
      <c r="IV148" s="9"/>
      <c r="IW148" s="9"/>
    </row>
    <row r="149" customFormat="false" ht="15.25" hidden="false" customHeight="false" outlineLevel="0" collapsed="false">
      <c r="N149" s="74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72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9"/>
      <c r="HW149" s="9"/>
      <c r="HX149" s="9"/>
      <c r="HY149" s="9"/>
      <c r="HZ149" s="6"/>
      <c r="IB149" s="6"/>
      <c r="IC149" s="6"/>
      <c r="ID149" s="6"/>
      <c r="IE149" s="6"/>
      <c r="IF149" s="6"/>
      <c r="IG149" s="6"/>
      <c r="IH149" s="6"/>
      <c r="II149" s="9"/>
      <c r="IJ149" s="9"/>
      <c r="IK149" s="9"/>
      <c r="IL149" s="9"/>
      <c r="IM149" s="6"/>
      <c r="IN149" s="6"/>
      <c r="IO149" s="6"/>
      <c r="IP149" s="6"/>
      <c r="IQ149" s="6"/>
      <c r="IR149" s="6"/>
      <c r="IS149" s="6"/>
      <c r="IT149" s="9"/>
      <c r="IU149" s="9"/>
      <c r="IV149" s="9"/>
      <c r="IW149" s="9"/>
    </row>
    <row r="150" customFormat="false" ht="15.25" hidden="false" customHeight="false" outlineLevel="0" collapsed="false">
      <c r="N150" s="74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72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9"/>
      <c r="HW150" s="9"/>
      <c r="HX150" s="9"/>
      <c r="HY150" s="9"/>
      <c r="HZ150" s="6"/>
      <c r="IB150" s="6"/>
      <c r="IC150" s="6"/>
      <c r="ID150" s="6"/>
      <c r="IE150" s="6"/>
      <c r="IF150" s="6"/>
      <c r="IG150" s="6"/>
      <c r="IH150" s="6"/>
      <c r="II150" s="9"/>
      <c r="IJ150" s="9"/>
      <c r="IK150" s="9"/>
      <c r="IL150" s="9"/>
      <c r="IM150" s="6"/>
      <c r="IN150" s="6"/>
      <c r="IO150" s="6"/>
      <c r="IP150" s="6"/>
      <c r="IQ150" s="6"/>
      <c r="IR150" s="6"/>
      <c r="IS150" s="6"/>
      <c r="IT150" s="9"/>
      <c r="IU150" s="9"/>
      <c r="IV150" s="9"/>
      <c r="IW150" s="9"/>
    </row>
    <row r="151" customFormat="false" ht="15.25" hidden="false" customHeight="false" outlineLevel="0" collapsed="false">
      <c r="N151" s="74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72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9"/>
      <c r="HW151" s="9"/>
      <c r="HX151" s="9"/>
      <c r="HY151" s="9"/>
      <c r="HZ151" s="6"/>
      <c r="IB151" s="6"/>
      <c r="IC151" s="6"/>
      <c r="ID151" s="6"/>
      <c r="IE151" s="6"/>
      <c r="IF151" s="6"/>
      <c r="IG151" s="6"/>
      <c r="IH151" s="6"/>
      <c r="II151" s="9"/>
      <c r="IJ151" s="9"/>
      <c r="IK151" s="9"/>
      <c r="IL151" s="9"/>
      <c r="IM151" s="6"/>
      <c r="IN151" s="6"/>
      <c r="IO151" s="6"/>
      <c r="IP151" s="6"/>
      <c r="IQ151" s="6"/>
      <c r="IR151" s="6"/>
      <c r="IS151" s="6"/>
      <c r="IT151" s="9"/>
      <c r="IU151" s="9"/>
      <c r="IV151" s="9"/>
      <c r="IW151" s="9"/>
    </row>
    <row r="152" customFormat="false" ht="15.25" hidden="false" customHeight="false" outlineLevel="0" collapsed="false">
      <c r="N152" s="74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72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9"/>
      <c r="HW152" s="9"/>
      <c r="HX152" s="9"/>
      <c r="HY152" s="9"/>
      <c r="HZ152" s="6"/>
      <c r="IB152" s="6"/>
      <c r="IC152" s="6"/>
      <c r="ID152" s="6"/>
      <c r="IE152" s="6"/>
      <c r="IF152" s="6"/>
      <c r="IG152" s="6"/>
      <c r="IH152" s="6"/>
      <c r="II152" s="9"/>
      <c r="IJ152" s="9"/>
      <c r="IK152" s="9"/>
      <c r="IL152" s="9"/>
      <c r="IM152" s="6"/>
      <c r="IN152" s="6"/>
      <c r="IO152" s="6"/>
      <c r="IP152" s="6"/>
      <c r="IQ152" s="6"/>
      <c r="IR152" s="6"/>
      <c r="IS152" s="6"/>
      <c r="IT152" s="9"/>
      <c r="IU152" s="9"/>
      <c r="IV152" s="9"/>
      <c r="IW152" s="9"/>
    </row>
    <row r="153" customFormat="false" ht="15.25" hidden="false" customHeight="false" outlineLevel="0" collapsed="false">
      <c r="N153" s="74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72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9"/>
      <c r="HW153" s="9"/>
      <c r="HX153" s="9"/>
      <c r="HY153" s="9"/>
      <c r="HZ153" s="6"/>
      <c r="IB153" s="6"/>
      <c r="IC153" s="6"/>
      <c r="ID153" s="6"/>
      <c r="IE153" s="6"/>
      <c r="IF153" s="6"/>
      <c r="IG153" s="6"/>
      <c r="IH153" s="6"/>
      <c r="II153" s="9"/>
      <c r="IJ153" s="9"/>
      <c r="IK153" s="9"/>
      <c r="IL153" s="9"/>
      <c r="IM153" s="6"/>
      <c r="IN153" s="6"/>
      <c r="IO153" s="6"/>
      <c r="IP153" s="6"/>
      <c r="IQ153" s="6"/>
      <c r="IR153" s="6"/>
      <c r="IS153" s="6"/>
      <c r="IT153" s="9"/>
      <c r="IU153" s="9"/>
      <c r="IV153" s="9"/>
      <c r="IW153" s="9"/>
    </row>
    <row r="154" customFormat="false" ht="15.25" hidden="false" customHeight="false" outlineLevel="0" collapsed="false">
      <c r="N154" s="74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72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9"/>
      <c r="HW154" s="9"/>
      <c r="HX154" s="9"/>
      <c r="HY154" s="9"/>
      <c r="HZ154" s="6"/>
      <c r="IB154" s="6"/>
      <c r="IC154" s="6"/>
      <c r="ID154" s="6"/>
      <c r="IE154" s="6"/>
      <c r="IF154" s="6"/>
      <c r="IG154" s="6"/>
      <c r="IH154" s="6"/>
      <c r="II154" s="9"/>
      <c r="IJ154" s="9"/>
      <c r="IK154" s="9"/>
      <c r="IL154" s="9"/>
      <c r="IM154" s="6"/>
      <c r="IN154" s="6"/>
      <c r="IO154" s="6"/>
      <c r="IP154" s="6"/>
      <c r="IQ154" s="6"/>
      <c r="IR154" s="6"/>
      <c r="IS154" s="6"/>
      <c r="IT154" s="9"/>
      <c r="IU154" s="9"/>
      <c r="IV154" s="9"/>
      <c r="IW154" s="9"/>
    </row>
    <row r="155" customFormat="false" ht="15.25" hidden="false" customHeight="false" outlineLevel="0" collapsed="false">
      <c r="N155" s="74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72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9"/>
      <c r="HW155" s="9"/>
      <c r="HX155" s="9"/>
      <c r="HY155" s="9"/>
      <c r="HZ155" s="6"/>
      <c r="IB155" s="6"/>
      <c r="IC155" s="6"/>
      <c r="ID155" s="6"/>
      <c r="IE155" s="6"/>
      <c r="IF155" s="6"/>
      <c r="IG155" s="6"/>
      <c r="IH155" s="6"/>
      <c r="II155" s="9"/>
      <c r="IJ155" s="9"/>
      <c r="IK155" s="9"/>
      <c r="IL155" s="9"/>
      <c r="IM155" s="6"/>
      <c r="IN155" s="6"/>
      <c r="IO155" s="6"/>
      <c r="IP155" s="6"/>
      <c r="IQ155" s="6"/>
      <c r="IR155" s="6"/>
      <c r="IS155" s="6"/>
      <c r="IT155" s="9"/>
      <c r="IU155" s="9"/>
      <c r="IV155" s="9"/>
      <c r="IW155" s="9"/>
    </row>
    <row r="156" customFormat="false" ht="15.25" hidden="false" customHeight="false" outlineLevel="0" collapsed="false">
      <c r="N156" s="74"/>
      <c r="O156" s="6"/>
      <c r="P156" s="6"/>
      <c r="Q156" s="130"/>
      <c r="R156" s="6"/>
      <c r="S156" s="6"/>
      <c r="T156" s="6"/>
      <c r="U156" s="9"/>
      <c r="V156" s="9"/>
      <c r="W156" s="9"/>
      <c r="X156" s="9"/>
      <c r="Y156" s="6"/>
      <c r="Z156" s="6"/>
      <c r="AA156" s="6"/>
      <c r="AB156" s="130"/>
      <c r="AC156" s="6"/>
      <c r="AD156" s="6"/>
      <c r="AE156" s="6"/>
      <c r="AF156" s="9"/>
      <c r="AG156" s="9"/>
      <c r="AH156" s="9"/>
      <c r="AI156" s="9"/>
      <c r="AJ156" s="11"/>
      <c r="AK156" s="11"/>
      <c r="AL156" s="11"/>
      <c r="AM156" s="11"/>
      <c r="AN156" s="11"/>
      <c r="AO156" s="11"/>
      <c r="AP156" s="11"/>
      <c r="AQ156" s="9"/>
      <c r="AR156" s="9"/>
      <c r="AS156" s="9"/>
      <c r="AT156" s="9"/>
      <c r="AU156" s="72"/>
      <c r="AV156" s="6"/>
      <c r="AW156" s="6"/>
      <c r="AX156" s="130"/>
      <c r="AY156" s="6"/>
      <c r="AZ156" s="6"/>
      <c r="BA156" s="6"/>
      <c r="BB156" s="9"/>
      <c r="BC156" s="9"/>
      <c r="BD156" s="9"/>
      <c r="BE156" s="9"/>
      <c r="BF156" s="11"/>
      <c r="BG156" s="11"/>
      <c r="BH156" s="11"/>
      <c r="BI156" s="11"/>
      <c r="BJ156" s="11"/>
      <c r="BK156" s="11"/>
      <c r="BL156" s="11"/>
      <c r="BM156" s="9"/>
      <c r="BN156" s="9"/>
      <c r="BO156" s="9"/>
      <c r="BP156" s="9"/>
      <c r="BQ156" s="6"/>
      <c r="BR156" s="6"/>
      <c r="BS156" s="6"/>
      <c r="BT156" s="130"/>
      <c r="BU156" s="6"/>
      <c r="BV156" s="6"/>
      <c r="BW156" s="6"/>
      <c r="BX156" s="9"/>
      <c r="BY156" s="9"/>
      <c r="BZ156" s="9"/>
      <c r="CA156" s="9"/>
      <c r="CB156" s="6"/>
      <c r="CC156" s="6"/>
      <c r="CD156" s="6"/>
      <c r="CE156" s="130"/>
      <c r="CF156" s="6"/>
      <c r="CG156" s="6"/>
      <c r="CH156" s="6"/>
      <c r="CI156" s="9"/>
      <c r="CJ156" s="9"/>
      <c r="CK156" s="9"/>
      <c r="CL156" s="9"/>
      <c r="CM156" s="6"/>
      <c r="CN156" s="6"/>
      <c r="CO156" s="6"/>
      <c r="CP156" s="130"/>
      <c r="CQ156" s="6"/>
      <c r="CR156" s="6"/>
      <c r="CS156" s="6"/>
      <c r="CT156" s="9"/>
      <c r="CU156" s="9"/>
      <c r="CV156" s="9"/>
      <c r="CW156" s="9"/>
      <c r="CX156" s="6"/>
      <c r="CY156" s="6"/>
      <c r="CZ156" s="6"/>
      <c r="DA156" s="130"/>
      <c r="DB156" s="6"/>
      <c r="DC156" s="6"/>
      <c r="DD156" s="6"/>
      <c r="DE156" s="9"/>
      <c r="DF156" s="9"/>
      <c r="DG156" s="9"/>
      <c r="DH156" s="9"/>
      <c r="DI156" s="6"/>
      <c r="DJ156" s="6"/>
      <c r="DK156" s="6"/>
      <c r="DL156" s="130"/>
      <c r="DM156" s="6"/>
      <c r="DN156" s="6"/>
      <c r="DO156" s="6"/>
      <c r="DP156" s="9"/>
      <c r="DQ156" s="9"/>
      <c r="DR156" s="9"/>
      <c r="DS156" s="9"/>
      <c r="DT156" s="6"/>
      <c r="DU156" s="6"/>
      <c r="DV156" s="6"/>
      <c r="DW156" s="130"/>
      <c r="DX156" s="6"/>
      <c r="DY156" s="6"/>
      <c r="DZ156" s="6"/>
      <c r="EA156" s="9"/>
      <c r="EB156" s="9"/>
      <c r="EC156" s="9"/>
      <c r="ED156" s="9"/>
      <c r="EE156" s="6"/>
      <c r="EF156" s="6"/>
      <c r="EG156" s="6"/>
      <c r="EH156" s="130"/>
      <c r="EI156" s="6"/>
      <c r="EJ156" s="6"/>
      <c r="EK156" s="6"/>
      <c r="EL156" s="9"/>
      <c r="EM156" s="9"/>
      <c r="EN156" s="9"/>
      <c r="EO156" s="9"/>
      <c r="EP156" s="6"/>
      <c r="EQ156" s="6"/>
      <c r="ER156" s="6"/>
      <c r="ES156" s="130"/>
      <c r="ET156" s="6"/>
      <c r="EU156" s="6"/>
      <c r="EV156" s="6"/>
      <c r="EW156" s="9"/>
      <c r="EX156" s="9"/>
      <c r="EY156" s="9"/>
      <c r="EZ156" s="9"/>
      <c r="FA156" s="6"/>
      <c r="FB156" s="6"/>
      <c r="FC156" s="6"/>
      <c r="FD156" s="130"/>
      <c r="FE156" s="6"/>
      <c r="FF156" s="6"/>
      <c r="FG156" s="6"/>
      <c r="FH156" s="9"/>
      <c r="FI156" s="9"/>
      <c r="FJ156" s="9"/>
      <c r="FK156" s="9"/>
      <c r="FL156" s="6"/>
      <c r="FM156" s="6"/>
      <c r="FN156" s="6"/>
      <c r="FO156" s="130"/>
      <c r="FP156" s="6"/>
      <c r="FQ156" s="6"/>
      <c r="FR156" s="6"/>
      <c r="FS156" s="9"/>
      <c r="FT156" s="9"/>
      <c r="FU156" s="9"/>
      <c r="FV156" s="9"/>
      <c r="FW156" s="6"/>
      <c r="FX156" s="6"/>
      <c r="FY156" s="6"/>
      <c r="FZ156" s="130"/>
      <c r="GA156" s="6"/>
      <c r="GB156" s="6"/>
      <c r="GC156" s="6"/>
      <c r="GD156" s="9"/>
      <c r="GE156" s="9"/>
      <c r="GF156" s="9"/>
      <c r="GG156" s="9"/>
      <c r="GH156" s="6"/>
      <c r="GI156" s="6"/>
      <c r="GJ156" s="6"/>
      <c r="GK156" s="130"/>
      <c r="GL156" s="6"/>
      <c r="GM156" s="6"/>
      <c r="GN156" s="6"/>
      <c r="GO156" s="9"/>
      <c r="GP156" s="9"/>
      <c r="GQ156" s="9"/>
      <c r="GR156" s="9"/>
      <c r="GS156" s="6"/>
      <c r="GT156" s="6"/>
      <c r="GU156" s="6"/>
      <c r="GV156" s="130"/>
      <c r="GW156" s="6"/>
      <c r="GX156" s="6"/>
      <c r="GY156" s="6"/>
      <c r="GZ156" s="9"/>
      <c r="HA156" s="9"/>
      <c r="HB156" s="9"/>
      <c r="HC156" s="9"/>
      <c r="HD156" s="6"/>
      <c r="HE156" s="6"/>
      <c r="HF156" s="6"/>
      <c r="HG156" s="130"/>
      <c r="HH156" s="6"/>
      <c r="HI156" s="6"/>
      <c r="HJ156" s="6"/>
      <c r="HK156" s="9"/>
      <c r="HL156" s="111"/>
      <c r="HM156" s="111"/>
      <c r="HN156" s="111"/>
    </row>
    <row r="157" customFormat="false" ht="15.25" hidden="false" customHeight="false" outlineLevel="0" collapsed="false">
      <c r="N157" s="74"/>
      <c r="O157" s="6"/>
      <c r="P157" s="6"/>
      <c r="Q157" s="130"/>
      <c r="R157" s="6"/>
      <c r="S157" s="6"/>
      <c r="T157" s="6"/>
      <c r="U157" s="9"/>
      <c r="V157" s="9"/>
      <c r="W157" s="9"/>
      <c r="X157" s="9"/>
      <c r="Y157" s="6"/>
      <c r="Z157" s="6"/>
      <c r="AA157" s="6"/>
      <c r="AB157" s="130"/>
      <c r="AC157" s="6"/>
      <c r="AD157" s="6"/>
      <c r="AE157" s="6"/>
      <c r="AF157" s="9"/>
      <c r="AG157" s="9"/>
      <c r="AH157" s="9"/>
      <c r="AI157" s="9"/>
      <c r="AJ157" s="11"/>
      <c r="AK157" s="11"/>
      <c r="AL157" s="11"/>
      <c r="AM157" s="11"/>
      <c r="AN157" s="11"/>
      <c r="AO157" s="11"/>
      <c r="AP157" s="11"/>
      <c r="AQ157" s="9"/>
      <c r="AR157" s="9"/>
      <c r="AS157" s="9"/>
      <c r="AT157" s="9"/>
      <c r="AU157" s="72"/>
      <c r="AV157" s="6"/>
      <c r="AW157" s="6"/>
      <c r="AX157" s="130"/>
      <c r="AY157" s="6"/>
      <c r="AZ157" s="6"/>
      <c r="BA157" s="6"/>
      <c r="BB157" s="9"/>
      <c r="BC157" s="9"/>
      <c r="BD157" s="9"/>
      <c r="BE157" s="9"/>
      <c r="BF157" s="11"/>
      <c r="BG157" s="11"/>
      <c r="BH157" s="11"/>
      <c r="BI157" s="11"/>
      <c r="BJ157" s="11"/>
      <c r="BK157" s="11"/>
      <c r="BL157" s="11"/>
      <c r="BM157" s="9"/>
      <c r="BN157" s="9"/>
      <c r="BO157" s="9"/>
      <c r="BP157" s="9"/>
      <c r="BQ157" s="6"/>
      <c r="BR157" s="6"/>
      <c r="BS157" s="6"/>
      <c r="BT157" s="130"/>
      <c r="BU157" s="6"/>
      <c r="BV157" s="6"/>
      <c r="BW157" s="6"/>
      <c r="BX157" s="9"/>
      <c r="BY157" s="9"/>
      <c r="BZ157" s="9"/>
      <c r="CA157" s="9"/>
      <c r="CB157" s="6"/>
      <c r="CC157" s="6"/>
      <c r="CD157" s="6"/>
      <c r="CE157" s="130"/>
      <c r="CF157" s="6"/>
      <c r="CG157" s="6"/>
      <c r="CH157" s="6"/>
      <c r="CI157" s="9"/>
      <c r="CJ157" s="9"/>
      <c r="CK157" s="9"/>
      <c r="CL157" s="9"/>
      <c r="CM157" s="6"/>
      <c r="CN157" s="6"/>
      <c r="CO157" s="6"/>
      <c r="CP157" s="130"/>
      <c r="CQ157" s="6"/>
      <c r="CR157" s="6"/>
      <c r="CS157" s="6"/>
      <c r="CT157" s="9"/>
      <c r="CU157" s="9"/>
      <c r="CV157" s="9"/>
      <c r="CW157" s="9"/>
      <c r="CX157" s="6"/>
      <c r="CY157" s="6"/>
      <c r="CZ157" s="6"/>
      <c r="DA157" s="130"/>
      <c r="DB157" s="6"/>
      <c r="DC157" s="6"/>
      <c r="DD157" s="6"/>
      <c r="DE157" s="9"/>
      <c r="DF157" s="9"/>
      <c r="DG157" s="9"/>
      <c r="DH157" s="9"/>
      <c r="DI157" s="6"/>
      <c r="DJ157" s="6"/>
      <c r="DK157" s="6"/>
      <c r="DL157" s="130"/>
      <c r="DM157" s="6"/>
      <c r="DN157" s="6"/>
      <c r="DO157" s="6"/>
      <c r="DP157" s="9"/>
      <c r="DQ157" s="9"/>
      <c r="DR157" s="9"/>
      <c r="DS157" s="9"/>
      <c r="DT157" s="6"/>
      <c r="DU157" s="6"/>
      <c r="DV157" s="6"/>
      <c r="DW157" s="130"/>
      <c r="DX157" s="6"/>
      <c r="DY157" s="6"/>
      <c r="DZ157" s="6"/>
      <c r="EA157" s="9"/>
      <c r="EB157" s="9"/>
      <c r="EC157" s="9"/>
      <c r="ED157" s="9"/>
      <c r="EE157" s="6"/>
      <c r="EF157" s="6"/>
      <c r="EG157" s="6"/>
      <c r="EH157" s="130"/>
      <c r="EI157" s="6"/>
      <c r="EJ157" s="6"/>
      <c r="EK157" s="6"/>
      <c r="EL157" s="9"/>
      <c r="EM157" s="9"/>
      <c r="EN157" s="9"/>
      <c r="EO157" s="9"/>
      <c r="EP157" s="6"/>
      <c r="EQ157" s="6"/>
      <c r="ER157" s="6"/>
      <c r="ES157" s="130"/>
      <c r="ET157" s="6"/>
      <c r="EU157" s="6"/>
      <c r="EV157" s="6"/>
      <c r="EW157" s="9"/>
      <c r="EX157" s="9"/>
      <c r="EY157" s="9"/>
      <c r="EZ157" s="9"/>
      <c r="FA157" s="6"/>
      <c r="FB157" s="6"/>
      <c r="FC157" s="6"/>
      <c r="FD157" s="130"/>
      <c r="FE157" s="6"/>
      <c r="FF157" s="6"/>
      <c r="FG157" s="6"/>
      <c r="FH157" s="9"/>
      <c r="FI157" s="9"/>
      <c r="FJ157" s="9"/>
      <c r="FK157" s="9"/>
      <c r="FL157" s="6"/>
      <c r="FM157" s="6"/>
      <c r="FN157" s="6"/>
      <c r="FO157" s="130"/>
      <c r="FP157" s="6"/>
      <c r="FQ157" s="6"/>
      <c r="FR157" s="6"/>
      <c r="FS157" s="9"/>
      <c r="FT157" s="9"/>
      <c r="FU157" s="9"/>
      <c r="FV157" s="9"/>
      <c r="FW157" s="6"/>
      <c r="FX157" s="6"/>
      <c r="FY157" s="6"/>
      <c r="FZ157" s="130"/>
      <c r="GA157" s="6"/>
      <c r="GB157" s="6"/>
      <c r="GC157" s="6"/>
      <c r="GD157" s="9"/>
      <c r="GE157" s="9"/>
      <c r="GF157" s="9"/>
      <c r="GG157" s="9"/>
      <c r="GH157" s="6"/>
      <c r="GI157" s="6"/>
      <c r="GJ157" s="6"/>
      <c r="GK157" s="130"/>
      <c r="GL157" s="6"/>
      <c r="GM157" s="6"/>
      <c r="GN157" s="6"/>
      <c r="GO157" s="9"/>
      <c r="GP157" s="9"/>
      <c r="GQ157" s="9"/>
      <c r="GR157" s="9"/>
      <c r="GS157" s="6"/>
      <c r="GT157" s="6"/>
      <c r="GU157" s="6"/>
      <c r="GV157" s="130"/>
      <c r="GW157" s="6"/>
      <c r="GX157" s="6"/>
      <c r="GY157" s="6"/>
      <c r="GZ157" s="9"/>
      <c r="HA157" s="9"/>
      <c r="HB157" s="9"/>
      <c r="HC157" s="9"/>
      <c r="HD157" s="6"/>
      <c r="HE157" s="6"/>
      <c r="HF157" s="6"/>
      <c r="HG157" s="130"/>
      <c r="HH157" s="6"/>
      <c r="HI157" s="6"/>
      <c r="HJ157" s="6"/>
      <c r="HK157" s="9"/>
      <c r="HL157" s="111"/>
      <c r="HM157" s="111"/>
      <c r="HN157" s="111"/>
    </row>
    <row r="158" customFormat="false" ht="15.25" hidden="false" customHeight="false" outlineLevel="0" collapsed="false">
      <c r="N158" s="74"/>
      <c r="O158" s="6"/>
      <c r="P158" s="6"/>
      <c r="Q158" s="130"/>
      <c r="R158" s="6"/>
      <c r="S158" s="6"/>
      <c r="T158" s="6"/>
      <c r="U158" s="9"/>
      <c r="V158" s="9"/>
      <c r="W158" s="9"/>
      <c r="X158" s="9"/>
      <c r="Y158" s="6"/>
      <c r="Z158" s="6"/>
      <c r="AA158" s="6"/>
      <c r="AB158" s="130"/>
      <c r="AC158" s="6"/>
      <c r="AD158" s="6"/>
      <c r="AE158" s="6"/>
      <c r="AF158" s="9"/>
      <c r="AG158" s="9"/>
      <c r="AH158" s="9"/>
      <c r="AI158" s="9"/>
      <c r="AJ158" s="11"/>
      <c r="AK158" s="11"/>
      <c r="AL158" s="11"/>
      <c r="AM158" s="11"/>
      <c r="AN158" s="11"/>
      <c r="AO158" s="11"/>
      <c r="AP158" s="11"/>
      <c r="AQ158" s="9"/>
      <c r="AR158" s="9"/>
      <c r="AS158" s="9"/>
      <c r="AT158" s="9"/>
      <c r="AU158" s="72"/>
      <c r="AV158" s="6"/>
      <c r="AW158" s="6"/>
      <c r="AX158" s="130"/>
      <c r="AY158" s="6"/>
      <c r="AZ158" s="6"/>
      <c r="BA158" s="6"/>
      <c r="BB158" s="9"/>
      <c r="BC158" s="9"/>
      <c r="BD158" s="9"/>
      <c r="BE158" s="9"/>
      <c r="BF158" s="11"/>
      <c r="BG158" s="11"/>
      <c r="BH158" s="11"/>
      <c r="BI158" s="11"/>
      <c r="BJ158" s="11"/>
      <c r="BK158" s="11"/>
      <c r="BL158" s="11"/>
      <c r="BM158" s="9"/>
      <c r="BN158" s="9"/>
      <c r="BO158" s="9"/>
      <c r="BP158" s="9"/>
      <c r="BQ158" s="6"/>
      <c r="BR158" s="6"/>
      <c r="BS158" s="6"/>
      <c r="BT158" s="130"/>
      <c r="BU158" s="6"/>
      <c r="BV158" s="6"/>
      <c r="BW158" s="6"/>
      <c r="BX158" s="9"/>
      <c r="BY158" s="9"/>
      <c r="BZ158" s="9"/>
      <c r="CA158" s="9"/>
      <c r="CB158" s="6"/>
      <c r="CC158" s="6"/>
      <c r="CD158" s="6"/>
      <c r="CE158" s="130"/>
      <c r="CF158" s="6"/>
      <c r="CG158" s="6"/>
      <c r="CH158" s="6"/>
      <c r="CI158" s="9"/>
      <c r="CJ158" s="9"/>
      <c r="CK158" s="9"/>
      <c r="CL158" s="9"/>
      <c r="CM158" s="6"/>
      <c r="CN158" s="6"/>
      <c r="CO158" s="6"/>
      <c r="CP158" s="130"/>
      <c r="CQ158" s="6"/>
      <c r="CR158" s="6"/>
      <c r="CS158" s="6"/>
      <c r="CT158" s="9"/>
      <c r="CU158" s="9"/>
      <c r="CV158" s="9"/>
      <c r="CW158" s="9"/>
      <c r="CX158" s="6"/>
      <c r="CY158" s="6"/>
      <c r="CZ158" s="6"/>
      <c r="DA158" s="130"/>
      <c r="DB158" s="6"/>
      <c r="DC158" s="6"/>
      <c r="DD158" s="6"/>
      <c r="DE158" s="9"/>
      <c r="DF158" s="9"/>
      <c r="DG158" s="9"/>
      <c r="DH158" s="9"/>
      <c r="DI158" s="6"/>
      <c r="DJ158" s="6"/>
      <c r="DK158" s="6"/>
      <c r="DL158" s="130"/>
      <c r="DM158" s="6"/>
      <c r="DN158" s="6"/>
      <c r="DO158" s="6"/>
      <c r="DP158" s="9"/>
      <c r="DQ158" s="9"/>
      <c r="DR158" s="9"/>
      <c r="DS158" s="9"/>
      <c r="DT158" s="6"/>
      <c r="DU158" s="6"/>
      <c r="DV158" s="6"/>
      <c r="DW158" s="130"/>
      <c r="DX158" s="6"/>
      <c r="DY158" s="6"/>
      <c r="DZ158" s="6"/>
      <c r="EA158" s="9"/>
      <c r="EB158" s="9"/>
      <c r="EC158" s="9"/>
      <c r="ED158" s="9"/>
      <c r="EE158" s="6"/>
      <c r="EF158" s="6"/>
      <c r="EG158" s="6"/>
      <c r="EH158" s="130"/>
      <c r="EI158" s="6"/>
      <c r="EJ158" s="6"/>
      <c r="EK158" s="6"/>
      <c r="EL158" s="9"/>
      <c r="EM158" s="9"/>
      <c r="EN158" s="9"/>
      <c r="EO158" s="9"/>
      <c r="EP158" s="6"/>
      <c r="EQ158" s="6"/>
      <c r="ER158" s="6"/>
      <c r="ES158" s="130"/>
      <c r="ET158" s="6"/>
      <c r="EU158" s="6"/>
      <c r="EV158" s="6"/>
      <c r="EW158" s="9"/>
      <c r="EX158" s="9"/>
      <c r="EY158" s="9"/>
      <c r="EZ158" s="9"/>
      <c r="FA158" s="6"/>
      <c r="FB158" s="6"/>
      <c r="FC158" s="6"/>
      <c r="FD158" s="130"/>
      <c r="FE158" s="6"/>
      <c r="FF158" s="6"/>
      <c r="FG158" s="6"/>
      <c r="FH158" s="9"/>
      <c r="FI158" s="9"/>
      <c r="FJ158" s="9"/>
      <c r="FK158" s="9"/>
      <c r="FL158" s="6"/>
      <c r="FM158" s="6"/>
      <c r="FN158" s="6"/>
      <c r="FO158" s="130"/>
      <c r="FP158" s="6"/>
      <c r="FQ158" s="6"/>
      <c r="FR158" s="6"/>
      <c r="FS158" s="9"/>
      <c r="FT158" s="9"/>
      <c r="FU158" s="9"/>
      <c r="FV158" s="9"/>
      <c r="FW158" s="6"/>
      <c r="FX158" s="6"/>
      <c r="FY158" s="6"/>
      <c r="FZ158" s="130"/>
      <c r="GA158" s="6"/>
      <c r="GB158" s="6"/>
      <c r="GC158" s="6"/>
      <c r="GD158" s="9"/>
      <c r="GE158" s="9"/>
      <c r="GF158" s="9"/>
      <c r="GG158" s="9"/>
      <c r="GH158" s="6"/>
      <c r="GI158" s="6"/>
      <c r="GJ158" s="6"/>
      <c r="GK158" s="130"/>
      <c r="GL158" s="6"/>
      <c r="GM158" s="6"/>
      <c r="GN158" s="6"/>
      <c r="GO158" s="9"/>
      <c r="GP158" s="9"/>
      <c r="GQ158" s="9"/>
      <c r="GR158" s="9"/>
      <c r="GS158" s="6"/>
      <c r="GT158" s="6"/>
      <c r="GU158" s="6"/>
      <c r="GV158" s="130"/>
      <c r="GW158" s="6"/>
      <c r="GX158" s="6"/>
      <c r="GY158" s="6"/>
      <c r="GZ158" s="9"/>
      <c r="HA158" s="9"/>
      <c r="HB158" s="9"/>
      <c r="HC158" s="9"/>
      <c r="HD158" s="6"/>
      <c r="HE158" s="6"/>
      <c r="HF158" s="6"/>
      <c r="HG158" s="130"/>
      <c r="HH158" s="6"/>
      <c r="HI158" s="6"/>
      <c r="HJ158" s="6"/>
      <c r="HK158" s="9"/>
      <c r="HL158" s="111"/>
      <c r="HM158" s="111"/>
      <c r="HN158" s="111"/>
    </row>
    <row r="159" customFormat="false" ht="15.25" hidden="false" customHeight="false" outlineLevel="0" collapsed="false">
      <c r="N159" s="74"/>
      <c r="O159" s="6"/>
      <c r="P159" s="6"/>
      <c r="Q159" s="130"/>
      <c r="R159" s="6"/>
      <c r="S159" s="6"/>
      <c r="T159" s="6"/>
      <c r="U159" s="9"/>
      <c r="V159" s="9"/>
      <c r="W159" s="9"/>
      <c r="X159" s="9"/>
      <c r="Y159" s="6"/>
      <c r="Z159" s="6"/>
      <c r="AA159" s="6"/>
      <c r="AB159" s="130"/>
      <c r="AC159" s="6"/>
      <c r="AD159" s="6"/>
      <c r="AE159" s="6"/>
      <c r="AF159" s="9"/>
      <c r="AG159" s="9"/>
      <c r="AH159" s="9"/>
      <c r="AI159" s="9"/>
      <c r="AJ159" s="11"/>
      <c r="AK159" s="11"/>
      <c r="AL159" s="11"/>
      <c r="AM159" s="11"/>
      <c r="AN159" s="11"/>
      <c r="AO159" s="11"/>
      <c r="AP159" s="11"/>
      <c r="AQ159" s="9"/>
      <c r="AR159" s="9"/>
      <c r="AS159" s="9"/>
      <c r="AT159" s="9"/>
      <c r="AU159" s="72"/>
      <c r="AV159" s="6"/>
      <c r="AW159" s="6"/>
      <c r="AX159" s="130"/>
      <c r="AY159" s="6"/>
      <c r="AZ159" s="6"/>
      <c r="BA159" s="6"/>
      <c r="BB159" s="9"/>
      <c r="BC159" s="9"/>
      <c r="BD159" s="9"/>
      <c r="BE159" s="9"/>
      <c r="BF159" s="11"/>
      <c r="BG159" s="11"/>
      <c r="BH159" s="11"/>
      <c r="BI159" s="11"/>
      <c r="BJ159" s="11"/>
      <c r="BK159" s="11"/>
      <c r="BL159" s="11"/>
      <c r="BM159" s="9"/>
      <c r="BN159" s="9"/>
      <c r="BO159" s="9"/>
      <c r="BP159" s="9"/>
      <c r="BQ159" s="6"/>
      <c r="BR159" s="6"/>
      <c r="BS159" s="6"/>
      <c r="BT159" s="130"/>
      <c r="BU159" s="6"/>
      <c r="BV159" s="6"/>
      <c r="BW159" s="6"/>
      <c r="BX159" s="9"/>
      <c r="BY159" s="9"/>
      <c r="BZ159" s="9"/>
      <c r="CA159" s="9"/>
      <c r="CB159" s="6"/>
      <c r="CC159" s="6"/>
      <c r="CD159" s="6"/>
      <c r="CE159" s="130"/>
      <c r="CF159" s="6"/>
      <c r="CG159" s="6"/>
      <c r="CH159" s="6"/>
      <c r="CI159" s="9"/>
      <c r="CJ159" s="9"/>
      <c r="CK159" s="9"/>
      <c r="CL159" s="9"/>
      <c r="CM159" s="6"/>
      <c r="CN159" s="6"/>
      <c r="CO159" s="6"/>
      <c r="CP159" s="130"/>
      <c r="CQ159" s="6"/>
      <c r="CR159" s="6"/>
      <c r="CS159" s="6"/>
      <c r="CT159" s="9"/>
      <c r="CU159" s="9"/>
      <c r="CV159" s="9"/>
      <c r="CW159" s="9"/>
      <c r="CX159" s="6"/>
      <c r="CY159" s="6"/>
      <c r="CZ159" s="6"/>
      <c r="DA159" s="130"/>
      <c r="DB159" s="6"/>
      <c r="DC159" s="6"/>
      <c r="DD159" s="6"/>
      <c r="DE159" s="9"/>
      <c r="DF159" s="9"/>
      <c r="DG159" s="9"/>
      <c r="DH159" s="9"/>
      <c r="DI159" s="6"/>
      <c r="DJ159" s="6"/>
      <c r="DK159" s="6"/>
      <c r="DL159" s="130"/>
      <c r="DM159" s="6"/>
      <c r="DN159" s="6"/>
      <c r="DO159" s="6"/>
      <c r="DP159" s="9"/>
      <c r="DQ159" s="9"/>
      <c r="DR159" s="9"/>
      <c r="DS159" s="9"/>
      <c r="DT159" s="6"/>
      <c r="DU159" s="6"/>
      <c r="DV159" s="6"/>
      <c r="DW159" s="130"/>
      <c r="DX159" s="6"/>
      <c r="DY159" s="6"/>
      <c r="DZ159" s="6"/>
      <c r="EA159" s="9"/>
      <c r="EB159" s="9"/>
      <c r="EC159" s="9"/>
      <c r="ED159" s="9"/>
      <c r="EE159" s="6"/>
      <c r="EF159" s="6"/>
      <c r="EG159" s="6"/>
      <c r="EH159" s="130"/>
      <c r="EI159" s="6"/>
      <c r="EJ159" s="6"/>
      <c r="EK159" s="6"/>
      <c r="EL159" s="9"/>
      <c r="EM159" s="9"/>
      <c r="EN159" s="9"/>
      <c r="EO159" s="9"/>
      <c r="EP159" s="6"/>
      <c r="EQ159" s="6"/>
      <c r="ER159" s="6"/>
      <c r="ES159" s="130"/>
      <c r="ET159" s="6"/>
      <c r="EU159" s="6"/>
      <c r="EV159" s="6"/>
      <c r="EW159" s="9"/>
      <c r="EX159" s="9"/>
      <c r="EY159" s="9"/>
      <c r="EZ159" s="9"/>
      <c r="FA159" s="6"/>
      <c r="FB159" s="6"/>
      <c r="FC159" s="6"/>
      <c r="FD159" s="130"/>
      <c r="FE159" s="6"/>
      <c r="FF159" s="6"/>
      <c r="FG159" s="6"/>
      <c r="FH159" s="9"/>
      <c r="FI159" s="9"/>
      <c r="FJ159" s="9"/>
      <c r="FK159" s="9"/>
      <c r="FL159" s="6"/>
      <c r="FM159" s="6"/>
      <c r="FN159" s="6"/>
      <c r="FO159" s="130"/>
      <c r="FP159" s="6"/>
      <c r="FQ159" s="6"/>
      <c r="FR159" s="6"/>
      <c r="FS159" s="9"/>
      <c r="FT159" s="9"/>
      <c r="FU159" s="9"/>
      <c r="FV159" s="9"/>
      <c r="FW159" s="6"/>
      <c r="FX159" s="6"/>
      <c r="FY159" s="6"/>
      <c r="FZ159" s="130"/>
      <c r="GA159" s="6"/>
      <c r="GB159" s="6"/>
      <c r="GC159" s="6"/>
      <c r="GD159" s="9"/>
      <c r="GE159" s="9"/>
      <c r="GF159" s="9"/>
      <c r="GG159" s="9"/>
      <c r="GH159" s="6"/>
      <c r="GI159" s="6"/>
      <c r="GJ159" s="6"/>
      <c r="GK159" s="130"/>
      <c r="GL159" s="6"/>
      <c r="GM159" s="6"/>
      <c r="GN159" s="6"/>
      <c r="GO159" s="9"/>
      <c r="GP159" s="9"/>
      <c r="GQ159" s="9"/>
      <c r="GR159" s="9"/>
      <c r="GS159" s="6"/>
      <c r="GT159" s="6"/>
      <c r="GU159" s="6"/>
      <c r="GV159" s="130"/>
      <c r="GW159" s="6"/>
      <c r="GX159" s="6"/>
      <c r="GY159" s="6"/>
      <c r="GZ159" s="9"/>
      <c r="HA159" s="9"/>
      <c r="HB159" s="9"/>
      <c r="HC159" s="9"/>
      <c r="HD159" s="6"/>
      <c r="HE159" s="6"/>
      <c r="HF159" s="6"/>
      <c r="HG159" s="130"/>
      <c r="HH159" s="6"/>
      <c r="HI159" s="6"/>
      <c r="HJ159" s="6"/>
      <c r="HK159" s="9"/>
      <c r="HL159" s="111"/>
      <c r="HM159" s="111"/>
      <c r="HN159" s="111"/>
    </row>
    <row r="160" customFormat="false" ht="15.25" hidden="false" customHeight="false" outlineLevel="0" collapsed="false">
      <c r="N160" s="74"/>
      <c r="O160" s="6"/>
      <c r="P160" s="6"/>
      <c r="Q160" s="130"/>
      <c r="R160" s="6"/>
      <c r="S160" s="6"/>
      <c r="T160" s="6"/>
      <c r="U160" s="9"/>
      <c r="V160" s="9"/>
      <c r="W160" s="9"/>
      <c r="X160" s="9"/>
      <c r="Y160" s="6"/>
      <c r="Z160" s="6"/>
      <c r="AA160" s="6"/>
      <c r="AB160" s="130"/>
      <c r="AC160" s="6"/>
      <c r="AD160" s="6"/>
      <c r="AE160" s="6"/>
      <c r="AF160" s="9"/>
      <c r="AG160" s="9"/>
      <c r="AH160" s="9"/>
      <c r="AI160" s="9"/>
      <c r="AJ160" s="11"/>
      <c r="AK160" s="11"/>
      <c r="AL160" s="11"/>
      <c r="AM160" s="11"/>
      <c r="AN160" s="11"/>
      <c r="AO160" s="11"/>
      <c r="AP160" s="11"/>
      <c r="AQ160" s="9"/>
      <c r="AR160" s="9"/>
      <c r="AS160" s="9"/>
      <c r="AT160" s="9"/>
      <c r="AU160" s="72"/>
      <c r="AV160" s="6"/>
      <c r="AW160" s="6"/>
      <c r="AX160" s="130"/>
      <c r="AY160" s="6"/>
      <c r="AZ160" s="6"/>
      <c r="BA160" s="6"/>
      <c r="BB160" s="9"/>
      <c r="BC160" s="9"/>
      <c r="BD160" s="9"/>
      <c r="BE160" s="9"/>
      <c r="BF160" s="11"/>
      <c r="BG160" s="11"/>
      <c r="BH160" s="11"/>
      <c r="BI160" s="11"/>
      <c r="BJ160" s="11"/>
      <c r="BK160" s="11"/>
      <c r="BL160" s="11"/>
      <c r="BM160" s="9"/>
      <c r="BN160" s="9"/>
      <c r="BO160" s="9"/>
      <c r="BP160" s="9"/>
      <c r="BQ160" s="6"/>
      <c r="BR160" s="6"/>
      <c r="BS160" s="6"/>
      <c r="BT160" s="130"/>
      <c r="BU160" s="6"/>
      <c r="BV160" s="6"/>
      <c r="BW160" s="6"/>
      <c r="BX160" s="9"/>
      <c r="BY160" s="9"/>
      <c r="BZ160" s="9"/>
      <c r="CA160" s="9"/>
      <c r="CB160" s="6"/>
      <c r="CC160" s="6"/>
      <c r="CD160" s="6"/>
      <c r="CE160" s="130"/>
      <c r="CF160" s="6"/>
      <c r="CG160" s="6"/>
      <c r="CH160" s="6"/>
      <c r="CI160" s="9"/>
      <c r="CJ160" s="9"/>
      <c r="CK160" s="9"/>
      <c r="CL160" s="9"/>
      <c r="CM160" s="6"/>
      <c r="CN160" s="6"/>
      <c r="CO160" s="6"/>
      <c r="CP160" s="130"/>
      <c r="CQ160" s="6"/>
      <c r="CR160" s="6"/>
      <c r="CS160" s="6"/>
      <c r="CT160" s="9"/>
      <c r="CU160" s="9"/>
      <c r="CV160" s="9"/>
      <c r="CW160" s="9"/>
      <c r="CX160" s="6"/>
      <c r="CY160" s="6"/>
      <c r="CZ160" s="6"/>
      <c r="DA160" s="130"/>
      <c r="DB160" s="6"/>
      <c r="DC160" s="6"/>
      <c r="DD160" s="6"/>
      <c r="DE160" s="9"/>
      <c r="DF160" s="9"/>
      <c r="DG160" s="9"/>
      <c r="DH160" s="9"/>
      <c r="DI160" s="6"/>
      <c r="DJ160" s="6"/>
      <c r="DK160" s="6"/>
      <c r="DL160" s="130"/>
      <c r="DM160" s="6"/>
      <c r="DN160" s="6"/>
      <c r="DO160" s="6"/>
      <c r="DP160" s="9"/>
      <c r="DQ160" s="9"/>
      <c r="DR160" s="9"/>
      <c r="DS160" s="9"/>
      <c r="DT160" s="6"/>
      <c r="DU160" s="6"/>
      <c r="DV160" s="6"/>
      <c r="DW160" s="130"/>
      <c r="DX160" s="6"/>
      <c r="DY160" s="6"/>
      <c r="DZ160" s="6"/>
      <c r="EA160" s="9"/>
      <c r="EB160" s="9"/>
      <c r="EC160" s="9"/>
      <c r="ED160" s="9"/>
      <c r="EE160" s="6"/>
      <c r="EF160" s="6"/>
      <c r="EG160" s="6"/>
      <c r="EH160" s="130"/>
      <c r="EI160" s="6"/>
      <c r="EJ160" s="6"/>
      <c r="EK160" s="6"/>
      <c r="EL160" s="9"/>
      <c r="EM160" s="9"/>
      <c r="EN160" s="9"/>
      <c r="EO160" s="9"/>
      <c r="EP160" s="6"/>
      <c r="EQ160" s="6"/>
      <c r="ER160" s="6"/>
      <c r="ES160" s="130"/>
      <c r="ET160" s="6"/>
      <c r="EU160" s="6"/>
      <c r="EV160" s="6"/>
      <c r="EW160" s="9"/>
      <c r="EX160" s="9"/>
      <c r="EY160" s="9"/>
      <c r="EZ160" s="9"/>
      <c r="FA160" s="6"/>
      <c r="FB160" s="6"/>
      <c r="FC160" s="6"/>
      <c r="FD160" s="130"/>
      <c r="FE160" s="6"/>
      <c r="FF160" s="6"/>
      <c r="FG160" s="6"/>
      <c r="FH160" s="9"/>
      <c r="FI160" s="9"/>
      <c r="FJ160" s="9"/>
      <c r="FK160" s="9"/>
      <c r="FL160" s="6"/>
      <c r="FM160" s="6"/>
      <c r="FN160" s="6"/>
      <c r="FO160" s="130"/>
      <c r="FP160" s="6"/>
      <c r="FQ160" s="6"/>
      <c r="FR160" s="6"/>
      <c r="FS160" s="9"/>
      <c r="FT160" s="9"/>
      <c r="FU160" s="9"/>
      <c r="FV160" s="9"/>
      <c r="FW160" s="6"/>
      <c r="FX160" s="6"/>
      <c r="FY160" s="6"/>
      <c r="FZ160" s="130"/>
      <c r="GA160" s="6"/>
      <c r="GB160" s="6"/>
      <c r="GC160" s="6"/>
      <c r="GD160" s="9"/>
      <c r="GE160" s="9"/>
      <c r="GF160" s="9"/>
      <c r="GG160" s="9"/>
      <c r="GH160" s="6"/>
      <c r="GI160" s="6"/>
      <c r="GJ160" s="6"/>
      <c r="GK160" s="130"/>
      <c r="GL160" s="6"/>
      <c r="GM160" s="6"/>
      <c r="GN160" s="6"/>
      <c r="GO160" s="9"/>
      <c r="GP160" s="9"/>
      <c r="GQ160" s="9"/>
      <c r="GR160" s="9"/>
      <c r="GS160" s="6"/>
      <c r="GT160" s="6"/>
      <c r="GU160" s="6"/>
      <c r="GV160" s="130"/>
      <c r="GW160" s="6"/>
      <c r="GX160" s="6"/>
      <c r="GY160" s="6"/>
      <c r="GZ160" s="9"/>
      <c r="HA160" s="9"/>
      <c r="HB160" s="9"/>
      <c r="HC160" s="9"/>
      <c r="HD160" s="6"/>
      <c r="HE160" s="6"/>
      <c r="HF160" s="6"/>
      <c r="HG160" s="130"/>
      <c r="HH160" s="6"/>
      <c r="HI160" s="6"/>
      <c r="HJ160" s="6"/>
      <c r="HK160" s="9"/>
      <c r="HL160" s="111"/>
      <c r="HM160" s="111"/>
      <c r="HN160" s="111"/>
    </row>
    <row r="161" customFormat="false" ht="15.25" hidden="false" customHeight="false" outlineLevel="0" collapsed="false">
      <c r="N161" s="74"/>
      <c r="O161" s="6"/>
      <c r="P161" s="6"/>
      <c r="Q161" s="130"/>
      <c r="R161" s="6"/>
      <c r="S161" s="6"/>
      <c r="T161" s="6"/>
      <c r="U161" s="9"/>
      <c r="V161" s="9"/>
      <c r="W161" s="9"/>
      <c r="X161" s="9"/>
      <c r="Y161" s="6"/>
      <c r="Z161" s="6"/>
      <c r="AA161" s="6"/>
      <c r="AB161" s="130"/>
      <c r="AC161" s="6"/>
      <c r="AD161" s="6"/>
      <c r="AE161" s="6"/>
      <c r="AF161" s="9"/>
      <c r="AG161" s="9"/>
      <c r="AH161" s="9"/>
      <c r="AI161" s="9"/>
      <c r="AJ161" s="11"/>
      <c r="AK161" s="11"/>
      <c r="AL161" s="11"/>
      <c r="AM161" s="11"/>
      <c r="AN161" s="11"/>
      <c r="AO161" s="11"/>
      <c r="AP161" s="11"/>
      <c r="AQ161" s="9"/>
      <c r="AR161" s="9"/>
      <c r="AS161" s="9"/>
      <c r="AT161" s="9"/>
      <c r="AU161" s="72"/>
      <c r="AV161" s="6"/>
      <c r="AW161" s="6"/>
      <c r="AX161" s="130"/>
      <c r="AY161" s="6"/>
      <c r="AZ161" s="6"/>
      <c r="BA161" s="6"/>
      <c r="BB161" s="9"/>
      <c r="BC161" s="9"/>
      <c r="BD161" s="9"/>
      <c r="BE161" s="9"/>
      <c r="BF161" s="11"/>
      <c r="BG161" s="11"/>
      <c r="BH161" s="11"/>
      <c r="BI161" s="11"/>
      <c r="BJ161" s="11"/>
      <c r="BK161" s="11"/>
      <c r="BL161" s="11"/>
      <c r="BM161" s="9"/>
      <c r="BN161" s="9"/>
      <c r="BO161" s="9"/>
      <c r="BP161" s="9"/>
      <c r="BQ161" s="6"/>
      <c r="BR161" s="6"/>
      <c r="BS161" s="6"/>
      <c r="BT161" s="130"/>
      <c r="BU161" s="6"/>
      <c r="BV161" s="6"/>
      <c r="BW161" s="6"/>
      <c r="BX161" s="9"/>
      <c r="BY161" s="9"/>
      <c r="BZ161" s="9"/>
      <c r="CA161" s="9"/>
      <c r="CB161" s="6"/>
      <c r="CC161" s="6"/>
      <c r="CD161" s="6"/>
      <c r="CE161" s="130"/>
      <c r="CF161" s="6"/>
      <c r="CG161" s="6"/>
      <c r="CH161" s="6"/>
      <c r="CI161" s="9"/>
      <c r="CJ161" s="9"/>
      <c r="CK161" s="9"/>
      <c r="CL161" s="9"/>
      <c r="CM161" s="6"/>
      <c r="CN161" s="6"/>
      <c r="CO161" s="6"/>
      <c r="CP161" s="130"/>
      <c r="CQ161" s="6"/>
      <c r="CR161" s="6"/>
      <c r="CS161" s="6"/>
      <c r="CT161" s="9"/>
      <c r="CU161" s="9"/>
      <c r="CV161" s="9"/>
      <c r="CW161" s="9"/>
      <c r="CX161" s="6"/>
      <c r="CY161" s="6"/>
      <c r="CZ161" s="6"/>
      <c r="DA161" s="130"/>
      <c r="DB161" s="6"/>
      <c r="DC161" s="6"/>
      <c r="DD161" s="6"/>
      <c r="DE161" s="9"/>
      <c r="DF161" s="9"/>
      <c r="DG161" s="9"/>
      <c r="DH161" s="9"/>
      <c r="DI161" s="6"/>
      <c r="DJ161" s="6"/>
      <c r="DK161" s="6"/>
      <c r="DL161" s="130"/>
      <c r="DM161" s="6"/>
      <c r="DN161" s="6"/>
      <c r="DO161" s="6"/>
      <c r="DP161" s="9"/>
      <c r="DQ161" s="9"/>
      <c r="DR161" s="9"/>
      <c r="DS161" s="9"/>
      <c r="DT161" s="6"/>
      <c r="DU161" s="6"/>
      <c r="DV161" s="6"/>
      <c r="DW161" s="130"/>
      <c r="DX161" s="6"/>
      <c r="DY161" s="6"/>
      <c r="DZ161" s="6"/>
      <c r="EA161" s="9"/>
      <c r="EB161" s="9"/>
      <c r="EC161" s="9"/>
      <c r="ED161" s="9"/>
      <c r="EE161" s="6"/>
      <c r="EF161" s="6"/>
      <c r="EG161" s="6"/>
      <c r="EH161" s="130"/>
      <c r="EI161" s="6"/>
      <c r="EJ161" s="6"/>
      <c r="EK161" s="6"/>
      <c r="EL161" s="9"/>
      <c r="EM161" s="9"/>
      <c r="EN161" s="9"/>
      <c r="EO161" s="9"/>
      <c r="EP161" s="6"/>
      <c r="EQ161" s="6"/>
      <c r="ER161" s="6"/>
      <c r="ES161" s="130"/>
      <c r="ET161" s="6"/>
      <c r="EU161" s="6"/>
      <c r="EV161" s="6"/>
      <c r="EW161" s="9"/>
      <c r="EX161" s="9"/>
      <c r="EY161" s="9"/>
      <c r="EZ161" s="9"/>
      <c r="FA161" s="6"/>
      <c r="FB161" s="6"/>
      <c r="FC161" s="6"/>
      <c r="FD161" s="130"/>
      <c r="FE161" s="6"/>
      <c r="FF161" s="6"/>
      <c r="FG161" s="6"/>
      <c r="FH161" s="9"/>
      <c r="FI161" s="9"/>
      <c r="FJ161" s="9"/>
      <c r="FK161" s="9"/>
      <c r="FL161" s="6"/>
      <c r="FM161" s="6"/>
      <c r="FN161" s="6"/>
      <c r="FO161" s="130"/>
      <c r="FP161" s="6"/>
      <c r="FQ161" s="6"/>
      <c r="FR161" s="6"/>
      <c r="FS161" s="9"/>
      <c r="FT161" s="9"/>
      <c r="FU161" s="9"/>
      <c r="FV161" s="9"/>
      <c r="FW161" s="6"/>
      <c r="FX161" s="6"/>
      <c r="FY161" s="6"/>
      <c r="FZ161" s="130"/>
      <c r="GA161" s="6"/>
      <c r="GB161" s="6"/>
      <c r="GC161" s="6"/>
      <c r="GD161" s="9"/>
      <c r="GE161" s="9"/>
      <c r="GF161" s="9"/>
      <c r="GG161" s="9"/>
      <c r="GH161" s="6"/>
      <c r="GI161" s="6"/>
      <c r="GJ161" s="6"/>
      <c r="GK161" s="130"/>
      <c r="GL161" s="6"/>
      <c r="GM161" s="6"/>
      <c r="GN161" s="6"/>
      <c r="GO161" s="9"/>
      <c r="GP161" s="9"/>
      <c r="GQ161" s="9"/>
      <c r="GR161" s="9"/>
      <c r="GS161" s="6"/>
      <c r="GT161" s="6"/>
      <c r="GU161" s="6"/>
      <c r="GV161" s="130"/>
      <c r="GW161" s="6"/>
      <c r="GX161" s="6"/>
      <c r="GY161" s="6"/>
      <c r="GZ161" s="9"/>
      <c r="HA161" s="9"/>
      <c r="HB161" s="9"/>
      <c r="HC161" s="9"/>
      <c r="HD161" s="6"/>
      <c r="HE161" s="6"/>
      <c r="HF161" s="6"/>
      <c r="HG161" s="130"/>
      <c r="HH161" s="6"/>
      <c r="HI161" s="6"/>
      <c r="HJ161" s="6"/>
      <c r="HK161" s="9"/>
      <c r="HL161" s="111"/>
      <c r="HM161" s="111"/>
      <c r="HN161" s="111"/>
    </row>
    <row r="162" customFormat="false" ht="15.25" hidden="false" customHeight="false" outlineLevel="0" collapsed="false">
      <c r="N162" s="74"/>
      <c r="O162" s="6"/>
      <c r="P162" s="6"/>
      <c r="Q162" s="130"/>
      <c r="R162" s="6"/>
      <c r="S162" s="6"/>
      <c r="T162" s="6"/>
      <c r="U162" s="9"/>
      <c r="V162" s="9"/>
      <c r="W162" s="9"/>
      <c r="X162" s="9"/>
      <c r="Y162" s="6"/>
      <c r="Z162" s="6"/>
      <c r="AA162" s="6"/>
      <c r="AB162" s="130"/>
      <c r="AC162" s="6"/>
      <c r="AD162" s="6"/>
      <c r="AE162" s="6"/>
      <c r="AF162" s="9"/>
      <c r="AG162" s="9"/>
      <c r="AH162" s="9"/>
      <c r="AI162" s="9"/>
      <c r="AJ162" s="11"/>
      <c r="AK162" s="11"/>
      <c r="AL162" s="11"/>
      <c r="AM162" s="11"/>
      <c r="AN162" s="11"/>
      <c r="AO162" s="11"/>
      <c r="AP162" s="11"/>
      <c r="AQ162" s="9"/>
      <c r="AR162" s="9"/>
      <c r="AS162" s="9"/>
      <c r="AT162" s="9"/>
      <c r="AU162" s="72"/>
      <c r="AV162" s="6"/>
      <c r="AW162" s="6"/>
      <c r="AX162" s="130"/>
      <c r="AY162" s="6"/>
      <c r="AZ162" s="6"/>
      <c r="BA162" s="6"/>
      <c r="BB162" s="9"/>
      <c r="BC162" s="9"/>
      <c r="BD162" s="9"/>
      <c r="BE162" s="9"/>
      <c r="BF162" s="11"/>
      <c r="BG162" s="11"/>
      <c r="BH162" s="11"/>
      <c r="BI162" s="11"/>
      <c r="BJ162" s="11"/>
      <c r="BK162" s="11"/>
      <c r="BL162" s="11"/>
      <c r="BM162" s="9"/>
      <c r="BN162" s="9"/>
      <c r="BO162" s="9"/>
      <c r="BP162" s="9"/>
      <c r="BQ162" s="6"/>
      <c r="BR162" s="6"/>
      <c r="BS162" s="6"/>
      <c r="BT162" s="130"/>
      <c r="BU162" s="6"/>
      <c r="BV162" s="6"/>
      <c r="BW162" s="6"/>
      <c r="BX162" s="9"/>
      <c r="BY162" s="9"/>
      <c r="BZ162" s="9"/>
      <c r="CA162" s="9"/>
      <c r="CB162" s="6"/>
      <c r="CC162" s="6"/>
      <c r="CD162" s="6"/>
      <c r="CE162" s="130"/>
      <c r="CF162" s="6"/>
      <c r="CG162" s="6"/>
      <c r="CH162" s="6"/>
      <c r="CI162" s="9"/>
      <c r="CJ162" s="9"/>
      <c r="CK162" s="9"/>
      <c r="CL162" s="9"/>
      <c r="CM162" s="6"/>
      <c r="CN162" s="6"/>
      <c r="CO162" s="6"/>
      <c r="CP162" s="130"/>
      <c r="CQ162" s="6"/>
      <c r="CR162" s="6"/>
      <c r="CS162" s="6"/>
      <c r="CT162" s="9"/>
      <c r="CU162" s="9"/>
      <c r="CV162" s="9"/>
      <c r="CW162" s="9"/>
      <c r="CX162" s="6"/>
      <c r="CY162" s="6"/>
      <c r="CZ162" s="6"/>
      <c r="DA162" s="130"/>
      <c r="DB162" s="6"/>
      <c r="DC162" s="6"/>
      <c r="DD162" s="6"/>
      <c r="DE162" s="9"/>
      <c r="DF162" s="9"/>
      <c r="DG162" s="9"/>
      <c r="DH162" s="9"/>
      <c r="DI162" s="6"/>
      <c r="DJ162" s="6"/>
      <c r="DK162" s="6"/>
      <c r="DL162" s="130"/>
      <c r="DM162" s="6"/>
      <c r="DN162" s="6"/>
      <c r="DO162" s="6"/>
      <c r="DP162" s="9"/>
      <c r="DQ162" s="9"/>
      <c r="DR162" s="9"/>
      <c r="DS162" s="9"/>
      <c r="DT162" s="6"/>
      <c r="DU162" s="6"/>
      <c r="DV162" s="6"/>
      <c r="DW162" s="130"/>
      <c r="DX162" s="6"/>
      <c r="DY162" s="6"/>
      <c r="DZ162" s="6"/>
      <c r="EA162" s="9"/>
      <c r="EB162" s="9"/>
      <c r="EC162" s="9"/>
      <c r="ED162" s="9"/>
      <c r="EE162" s="6"/>
      <c r="EF162" s="6"/>
      <c r="EG162" s="6"/>
      <c r="EH162" s="130"/>
      <c r="EI162" s="6"/>
      <c r="EJ162" s="6"/>
      <c r="EK162" s="6"/>
      <c r="EL162" s="9"/>
      <c r="EM162" s="9"/>
      <c r="EN162" s="9"/>
      <c r="EO162" s="9"/>
      <c r="EP162" s="6"/>
      <c r="EQ162" s="6"/>
      <c r="ER162" s="6"/>
      <c r="ES162" s="130"/>
      <c r="ET162" s="6"/>
      <c r="EU162" s="6"/>
      <c r="EV162" s="6"/>
      <c r="EW162" s="9"/>
      <c r="EX162" s="9"/>
      <c r="EY162" s="9"/>
      <c r="EZ162" s="9"/>
      <c r="FA162" s="6"/>
      <c r="FB162" s="6"/>
      <c r="FC162" s="6"/>
      <c r="FD162" s="130"/>
      <c r="FE162" s="6"/>
      <c r="FF162" s="6"/>
      <c r="FG162" s="6"/>
      <c r="FH162" s="9"/>
      <c r="FI162" s="9"/>
      <c r="FJ162" s="9"/>
      <c r="FK162" s="9"/>
      <c r="FL162" s="6"/>
      <c r="FM162" s="6"/>
      <c r="FN162" s="6"/>
      <c r="FO162" s="130"/>
      <c r="FP162" s="6"/>
      <c r="FQ162" s="6"/>
      <c r="FR162" s="6"/>
      <c r="FS162" s="9"/>
      <c r="FT162" s="9"/>
      <c r="FU162" s="9"/>
      <c r="FV162" s="9"/>
      <c r="FW162" s="6"/>
      <c r="FX162" s="6"/>
      <c r="FY162" s="6"/>
      <c r="FZ162" s="130"/>
      <c r="GA162" s="6"/>
      <c r="GB162" s="6"/>
      <c r="GC162" s="6"/>
      <c r="GD162" s="9"/>
      <c r="GE162" s="9"/>
      <c r="GF162" s="9"/>
      <c r="GG162" s="9"/>
      <c r="GH162" s="6"/>
      <c r="GI162" s="6"/>
      <c r="GJ162" s="6"/>
      <c r="GK162" s="130"/>
      <c r="GL162" s="6"/>
      <c r="GM162" s="6"/>
      <c r="GN162" s="6"/>
      <c r="GO162" s="9"/>
      <c r="GP162" s="9"/>
      <c r="GQ162" s="9"/>
      <c r="GR162" s="9"/>
      <c r="GS162" s="6"/>
      <c r="GT162" s="6"/>
      <c r="GU162" s="6"/>
      <c r="GV162" s="130"/>
      <c r="GW162" s="6"/>
      <c r="GX162" s="6"/>
      <c r="GY162" s="6"/>
      <c r="GZ162" s="9"/>
      <c r="HA162" s="9"/>
      <c r="HB162" s="9"/>
      <c r="HC162" s="9"/>
      <c r="HD162" s="6"/>
      <c r="HE162" s="6"/>
      <c r="HF162" s="6"/>
      <c r="HG162" s="130"/>
      <c r="HH162" s="6"/>
      <c r="HI162" s="6"/>
      <c r="HJ162" s="6"/>
      <c r="HK162" s="9"/>
      <c r="HL162" s="111"/>
      <c r="HM162" s="111"/>
      <c r="HN162" s="111"/>
    </row>
    <row r="163" customFormat="false" ht="15.25" hidden="false" customHeight="false" outlineLevel="0" collapsed="false">
      <c r="N163" s="74"/>
      <c r="O163" s="6"/>
      <c r="P163" s="6"/>
      <c r="Q163" s="130"/>
      <c r="R163" s="6"/>
      <c r="S163" s="6"/>
      <c r="T163" s="6"/>
      <c r="U163" s="9"/>
      <c r="V163" s="9"/>
      <c r="W163" s="9"/>
      <c r="X163" s="9"/>
      <c r="Y163" s="6"/>
      <c r="Z163" s="6"/>
      <c r="AA163" s="6"/>
      <c r="AB163" s="130"/>
      <c r="AC163" s="6"/>
      <c r="AD163" s="6"/>
      <c r="AE163" s="6"/>
      <c r="AF163" s="9"/>
      <c r="AG163" s="9"/>
      <c r="AH163" s="9"/>
      <c r="AI163" s="9"/>
      <c r="AJ163" s="11"/>
      <c r="AK163" s="11"/>
      <c r="AL163" s="11"/>
      <c r="AM163" s="11"/>
      <c r="AN163" s="11"/>
      <c r="AO163" s="11"/>
      <c r="AP163" s="11"/>
      <c r="AQ163" s="9"/>
      <c r="AR163" s="9"/>
      <c r="AS163" s="9"/>
      <c r="AT163" s="9"/>
      <c r="AU163" s="72"/>
      <c r="AV163" s="6"/>
      <c r="AW163" s="6"/>
      <c r="AX163" s="130"/>
      <c r="AY163" s="6"/>
      <c r="AZ163" s="6"/>
      <c r="BA163" s="6"/>
      <c r="BB163" s="9"/>
      <c r="BC163" s="9"/>
      <c r="BD163" s="9"/>
      <c r="BE163" s="9"/>
      <c r="BF163" s="11"/>
      <c r="BG163" s="11"/>
      <c r="BH163" s="11"/>
      <c r="BI163" s="11"/>
      <c r="BJ163" s="11"/>
      <c r="BK163" s="11"/>
      <c r="BL163" s="11"/>
      <c r="BM163" s="9"/>
      <c r="BN163" s="9"/>
      <c r="BO163" s="9"/>
      <c r="BP163" s="9"/>
      <c r="BQ163" s="6"/>
      <c r="BR163" s="6"/>
      <c r="BS163" s="6"/>
      <c r="BT163" s="130"/>
      <c r="BU163" s="6"/>
      <c r="BV163" s="6"/>
      <c r="BW163" s="6"/>
      <c r="BX163" s="9"/>
      <c r="BY163" s="9"/>
      <c r="BZ163" s="9"/>
      <c r="CA163" s="9"/>
      <c r="CB163" s="6"/>
      <c r="CC163" s="6"/>
      <c r="CD163" s="6"/>
      <c r="CE163" s="130"/>
      <c r="CF163" s="6"/>
      <c r="CG163" s="6"/>
      <c r="CH163" s="6"/>
      <c r="CI163" s="9"/>
      <c r="CJ163" s="9"/>
      <c r="CK163" s="9"/>
      <c r="CL163" s="9"/>
      <c r="CM163" s="6"/>
      <c r="CN163" s="6"/>
      <c r="CO163" s="6"/>
      <c r="CP163" s="130"/>
      <c r="CQ163" s="6"/>
      <c r="CR163" s="6"/>
      <c r="CS163" s="6"/>
      <c r="CT163" s="9"/>
      <c r="CU163" s="9"/>
      <c r="CV163" s="9"/>
      <c r="CW163" s="9"/>
      <c r="CX163" s="6"/>
      <c r="CY163" s="6"/>
      <c r="CZ163" s="6"/>
      <c r="DA163" s="130"/>
      <c r="DB163" s="6"/>
      <c r="DC163" s="6"/>
      <c r="DD163" s="6"/>
      <c r="DE163" s="9"/>
      <c r="DF163" s="9"/>
      <c r="DG163" s="9"/>
      <c r="DH163" s="9"/>
      <c r="DI163" s="6"/>
      <c r="DJ163" s="6"/>
      <c r="DK163" s="6"/>
      <c r="DL163" s="130"/>
      <c r="DM163" s="6"/>
      <c r="DN163" s="6"/>
      <c r="DO163" s="6"/>
      <c r="DP163" s="9"/>
      <c r="DQ163" s="9"/>
      <c r="DR163" s="9"/>
      <c r="DS163" s="9"/>
      <c r="DT163" s="6"/>
      <c r="DU163" s="6"/>
      <c r="DV163" s="6"/>
      <c r="DW163" s="130"/>
      <c r="DX163" s="6"/>
      <c r="DY163" s="6"/>
      <c r="DZ163" s="6"/>
      <c r="EA163" s="9"/>
      <c r="EB163" s="9"/>
      <c r="EC163" s="9"/>
      <c r="ED163" s="9"/>
      <c r="EE163" s="6"/>
      <c r="EF163" s="6"/>
      <c r="EG163" s="6"/>
      <c r="EH163" s="130"/>
      <c r="EI163" s="6"/>
      <c r="EJ163" s="6"/>
      <c r="EK163" s="6"/>
      <c r="EL163" s="9"/>
      <c r="EM163" s="9"/>
      <c r="EN163" s="9"/>
      <c r="EO163" s="9"/>
      <c r="EP163" s="6"/>
      <c r="EQ163" s="6"/>
      <c r="ER163" s="6"/>
      <c r="ES163" s="130"/>
      <c r="ET163" s="6"/>
      <c r="EU163" s="6"/>
      <c r="EV163" s="6"/>
      <c r="EW163" s="9"/>
      <c r="EX163" s="9"/>
      <c r="EY163" s="9"/>
      <c r="EZ163" s="9"/>
      <c r="FA163" s="6"/>
      <c r="FB163" s="6"/>
      <c r="FC163" s="6"/>
      <c r="FD163" s="130"/>
      <c r="FE163" s="6"/>
      <c r="FF163" s="6"/>
      <c r="FG163" s="6"/>
      <c r="FH163" s="9"/>
      <c r="FI163" s="9"/>
      <c r="FJ163" s="9"/>
      <c r="FK163" s="9"/>
      <c r="FL163" s="6"/>
      <c r="FM163" s="6"/>
      <c r="FN163" s="6"/>
      <c r="FO163" s="130"/>
      <c r="FP163" s="6"/>
      <c r="FQ163" s="6"/>
      <c r="FR163" s="6"/>
      <c r="FS163" s="9"/>
      <c r="FT163" s="9"/>
      <c r="FU163" s="9"/>
      <c r="FV163" s="9"/>
      <c r="FW163" s="6"/>
      <c r="FX163" s="6"/>
      <c r="FY163" s="6"/>
      <c r="FZ163" s="130"/>
      <c r="GA163" s="6"/>
      <c r="GB163" s="6"/>
      <c r="GC163" s="6"/>
      <c r="GD163" s="9"/>
      <c r="GE163" s="9"/>
      <c r="GF163" s="9"/>
      <c r="GG163" s="9"/>
      <c r="GH163" s="6"/>
      <c r="GI163" s="6"/>
      <c r="GJ163" s="6"/>
      <c r="GK163" s="130"/>
      <c r="GL163" s="6"/>
      <c r="GM163" s="6"/>
      <c r="GN163" s="6"/>
      <c r="GO163" s="9"/>
      <c r="GP163" s="9"/>
      <c r="GQ163" s="9"/>
      <c r="GR163" s="9"/>
      <c r="GS163" s="6"/>
      <c r="GT163" s="6"/>
      <c r="GU163" s="6"/>
      <c r="GV163" s="130"/>
      <c r="GW163" s="6"/>
      <c r="GX163" s="6"/>
      <c r="GY163" s="6"/>
      <c r="GZ163" s="9"/>
      <c r="HA163" s="9"/>
      <c r="HB163" s="9"/>
      <c r="HC163" s="9"/>
      <c r="HD163" s="6"/>
      <c r="HE163" s="6"/>
      <c r="HF163" s="6"/>
      <c r="HG163" s="130"/>
      <c r="HH163" s="6"/>
      <c r="HI163" s="6"/>
      <c r="HJ163" s="6"/>
      <c r="HK163" s="9"/>
      <c r="HL163" s="111"/>
      <c r="HM163" s="111"/>
      <c r="HN163" s="111"/>
    </row>
    <row r="164" customFormat="false" ht="15.25" hidden="false" customHeight="false" outlineLevel="0" collapsed="false">
      <c r="N164" s="74"/>
      <c r="O164" s="6"/>
      <c r="P164" s="6"/>
      <c r="Q164" s="130"/>
      <c r="R164" s="6"/>
      <c r="S164" s="6"/>
      <c r="T164" s="6"/>
      <c r="U164" s="9"/>
      <c r="V164" s="9"/>
      <c r="W164" s="9"/>
      <c r="X164" s="9"/>
      <c r="Y164" s="6"/>
      <c r="Z164" s="6"/>
      <c r="AA164" s="6"/>
      <c r="AB164" s="130"/>
      <c r="AC164" s="6"/>
      <c r="AD164" s="6"/>
      <c r="AE164" s="6"/>
      <c r="AF164" s="9"/>
      <c r="AG164" s="9"/>
      <c r="AH164" s="9"/>
      <c r="AI164" s="9"/>
      <c r="AJ164" s="11"/>
      <c r="AK164" s="11"/>
      <c r="AL164" s="11"/>
      <c r="AM164" s="11"/>
      <c r="AN164" s="11"/>
      <c r="AO164" s="11"/>
      <c r="AP164" s="11"/>
      <c r="AQ164" s="9"/>
      <c r="AR164" s="9"/>
      <c r="AS164" s="9"/>
      <c r="AT164" s="9"/>
      <c r="AU164" s="72"/>
      <c r="AV164" s="6"/>
      <c r="AW164" s="6"/>
      <c r="AX164" s="130"/>
      <c r="AY164" s="6"/>
      <c r="AZ164" s="6"/>
      <c r="BA164" s="6"/>
      <c r="BB164" s="9"/>
      <c r="BC164" s="9"/>
      <c r="BD164" s="9"/>
      <c r="BE164" s="9"/>
      <c r="BF164" s="11"/>
      <c r="BG164" s="11"/>
      <c r="BH164" s="11"/>
      <c r="BI164" s="11"/>
      <c r="BJ164" s="11"/>
      <c r="BK164" s="11"/>
      <c r="BL164" s="11"/>
      <c r="BM164" s="9"/>
      <c r="BN164" s="9"/>
      <c r="BO164" s="9"/>
      <c r="BP164" s="9"/>
      <c r="BQ164" s="6"/>
      <c r="BR164" s="6"/>
      <c r="BS164" s="6"/>
      <c r="BT164" s="130"/>
      <c r="BU164" s="6"/>
      <c r="BV164" s="6"/>
      <c r="BW164" s="6"/>
      <c r="BX164" s="9"/>
      <c r="BY164" s="9"/>
      <c r="BZ164" s="9"/>
      <c r="CA164" s="9"/>
      <c r="CB164" s="6"/>
      <c r="CC164" s="6"/>
      <c r="CD164" s="6"/>
      <c r="CE164" s="130"/>
      <c r="CF164" s="6"/>
      <c r="CG164" s="6"/>
      <c r="CH164" s="6"/>
      <c r="CI164" s="9"/>
      <c r="CJ164" s="9"/>
      <c r="CK164" s="9"/>
      <c r="CL164" s="9"/>
      <c r="CM164" s="6"/>
      <c r="CN164" s="6"/>
      <c r="CO164" s="6"/>
      <c r="CP164" s="130"/>
      <c r="CQ164" s="6"/>
      <c r="CR164" s="6"/>
      <c r="CS164" s="6"/>
      <c r="CT164" s="9"/>
      <c r="CU164" s="9"/>
      <c r="CV164" s="9"/>
      <c r="CW164" s="9"/>
      <c r="CX164" s="6"/>
      <c r="CY164" s="6"/>
      <c r="CZ164" s="6"/>
      <c r="DA164" s="130"/>
      <c r="DB164" s="6"/>
      <c r="DC164" s="6"/>
      <c r="DD164" s="6"/>
      <c r="DE164" s="9"/>
      <c r="DF164" s="9"/>
      <c r="DG164" s="9"/>
      <c r="DH164" s="9"/>
      <c r="DI164" s="6"/>
      <c r="DJ164" s="6"/>
      <c r="DK164" s="6"/>
      <c r="DL164" s="130"/>
      <c r="DM164" s="6"/>
      <c r="DN164" s="6"/>
      <c r="DO164" s="6"/>
      <c r="DP164" s="9"/>
      <c r="DQ164" s="9"/>
      <c r="DR164" s="9"/>
      <c r="DS164" s="9"/>
      <c r="DT164" s="6"/>
      <c r="DU164" s="6"/>
      <c r="DV164" s="6"/>
      <c r="DW164" s="130"/>
      <c r="DX164" s="6"/>
      <c r="DY164" s="6"/>
      <c r="DZ164" s="6"/>
      <c r="EA164" s="9"/>
      <c r="EB164" s="9"/>
      <c r="EC164" s="9"/>
      <c r="ED164" s="9"/>
      <c r="EE164" s="6"/>
      <c r="EF164" s="6"/>
      <c r="EG164" s="6"/>
      <c r="EH164" s="130"/>
      <c r="EI164" s="6"/>
      <c r="EJ164" s="6"/>
      <c r="EK164" s="6"/>
      <c r="EL164" s="9"/>
      <c r="EM164" s="9"/>
      <c r="EN164" s="9"/>
      <c r="EO164" s="9"/>
      <c r="EP164" s="6"/>
      <c r="EQ164" s="6"/>
      <c r="ER164" s="6"/>
      <c r="ES164" s="130"/>
      <c r="ET164" s="6"/>
      <c r="EU164" s="6"/>
      <c r="EV164" s="6"/>
      <c r="EW164" s="9"/>
      <c r="EX164" s="9"/>
      <c r="EY164" s="9"/>
      <c r="EZ164" s="9"/>
      <c r="FA164" s="6"/>
      <c r="FB164" s="6"/>
      <c r="FC164" s="6"/>
      <c r="FD164" s="130"/>
      <c r="FE164" s="6"/>
      <c r="FF164" s="6"/>
      <c r="FG164" s="6"/>
      <c r="FH164" s="9"/>
      <c r="FI164" s="9"/>
      <c r="FJ164" s="9"/>
      <c r="FK164" s="9"/>
      <c r="FL164" s="6"/>
      <c r="FM164" s="6"/>
      <c r="FN164" s="6"/>
      <c r="FO164" s="130"/>
      <c r="FP164" s="6"/>
      <c r="FQ164" s="6"/>
      <c r="FR164" s="6"/>
      <c r="FS164" s="9"/>
      <c r="FT164" s="9"/>
      <c r="FU164" s="9"/>
      <c r="FV164" s="9"/>
      <c r="FW164" s="6"/>
      <c r="FX164" s="6"/>
      <c r="FY164" s="6"/>
      <c r="FZ164" s="130"/>
      <c r="GA164" s="6"/>
      <c r="GB164" s="6"/>
      <c r="GC164" s="6"/>
      <c r="GD164" s="9"/>
      <c r="GE164" s="9"/>
      <c r="GF164" s="9"/>
      <c r="GG164" s="9"/>
      <c r="GH164" s="6"/>
      <c r="GI164" s="6"/>
      <c r="GJ164" s="6"/>
      <c r="GK164" s="130"/>
      <c r="GL164" s="6"/>
      <c r="GM164" s="6"/>
      <c r="GN164" s="6"/>
      <c r="GO164" s="9"/>
      <c r="GP164" s="9"/>
      <c r="GQ164" s="9"/>
      <c r="GR164" s="9"/>
      <c r="GS164" s="6"/>
      <c r="GT164" s="6"/>
      <c r="GU164" s="6"/>
      <c r="GV164" s="130"/>
      <c r="GW164" s="6"/>
      <c r="GX164" s="6"/>
      <c r="GY164" s="6"/>
      <c r="GZ164" s="9"/>
      <c r="HA164" s="9"/>
      <c r="HB164" s="9"/>
      <c r="HC164" s="9"/>
      <c r="HD164" s="6"/>
      <c r="HE164" s="6"/>
      <c r="HF164" s="6"/>
      <c r="HG164" s="130"/>
      <c r="HH164" s="6"/>
      <c r="HI164" s="6"/>
      <c r="HJ164" s="6"/>
      <c r="HK164" s="9"/>
      <c r="HL164" s="111"/>
      <c r="HM164" s="111"/>
      <c r="HN164" s="111"/>
    </row>
    <row r="165" customFormat="false" ht="15.25" hidden="false" customHeight="false" outlineLevel="0" collapsed="false">
      <c r="N165" s="74"/>
      <c r="O165" s="6"/>
      <c r="P165" s="6"/>
      <c r="Q165" s="130"/>
      <c r="R165" s="6"/>
      <c r="S165" s="6"/>
      <c r="T165" s="6"/>
      <c r="U165" s="9"/>
      <c r="V165" s="9"/>
      <c r="W165" s="9"/>
      <c r="X165" s="9"/>
      <c r="Y165" s="6"/>
      <c r="Z165" s="6"/>
      <c r="AA165" s="6"/>
      <c r="AB165" s="130"/>
      <c r="AC165" s="6"/>
      <c r="AD165" s="6"/>
      <c r="AE165" s="6"/>
      <c r="AF165" s="9"/>
      <c r="AG165" s="9"/>
      <c r="AH165" s="9"/>
      <c r="AI165" s="9"/>
      <c r="AJ165" s="11"/>
      <c r="AK165" s="11"/>
      <c r="AL165" s="11"/>
      <c r="AM165" s="11"/>
      <c r="AN165" s="11"/>
      <c r="AO165" s="11"/>
      <c r="AP165" s="11"/>
      <c r="AQ165" s="9"/>
      <c r="AR165" s="9"/>
      <c r="AS165" s="9"/>
      <c r="AT165" s="9"/>
      <c r="AU165" s="72"/>
      <c r="AV165" s="6"/>
      <c r="AW165" s="6"/>
      <c r="AX165" s="130"/>
      <c r="AY165" s="6"/>
      <c r="AZ165" s="6"/>
      <c r="BA165" s="6"/>
      <c r="BB165" s="9"/>
      <c r="BC165" s="9"/>
      <c r="BD165" s="9"/>
      <c r="BE165" s="9"/>
      <c r="BF165" s="11"/>
      <c r="BG165" s="11"/>
      <c r="BH165" s="11"/>
      <c r="BI165" s="11"/>
      <c r="BJ165" s="11"/>
      <c r="BK165" s="11"/>
      <c r="BL165" s="11"/>
      <c r="BM165" s="9"/>
      <c r="BN165" s="9"/>
      <c r="BO165" s="9"/>
      <c r="BP165" s="9"/>
      <c r="BQ165" s="6"/>
      <c r="BR165" s="6"/>
      <c r="BS165" s="6"/>
      <c r="BT165" s="130"/>
      <c r="BU165" s="6"/>
      <c r="BV165" s="6"/>
      <c r="BW165" s="6"/>
      <c r="BX165" s="9"/>
      <c r="BY165" s="9"/>
      <c r="BZ165" s="9"/>
      <c r="CA165" s="9"/>
      <c r="CB165" s="6"/>
      <c r="CC165" s="6"/>
      <c r="CD165" s="6"/>
      <c r="CE165" s="130"/>
      <c r="CF165" s="6"/>
      <c r="CG165" s="6"/>
      <c r="CH165" s="6"/>
      <c r="CI165" s="9"/>
      <c r="CJ165" s="9"/>
      <c r="CK165" s="9"/>
      <c r="CL165" s="9"/>
      <c r="CM165" s="6"/>
      <c r="CN165" s="6"/>
      <c r="CO165" s="6"/>
      <c r="CP165" s="130"/>
      <c r="CQ165" s="6"/>
      <c r="CR165" s="6"/>
      <c r="CS165" s="6"/>
      <c r="CT165" s="9"/>
      <c r="CU165" s="9"/>
      <c r="CV165" s="9"/>
      <c r="CW165" s="9"/>
      <c r="CX165" s="6"/>
      <c r="CY165" s="6"/>
      <c r="CZ165" s="6"/>
      <c r="DA165" s="130"/>
      <c r="DB165" s="6"/>
      <c r="DC165" s="6"/>
      <c r="DD165" s="6"/>
      <c r="DE165" s="9"/>
      <c r="DF165" s="9"/>
      <c r="DG165" s="9"/>
      <c r="DH165" s="9"/>
      <c r="DI165" s="6"/>
      <c r="DJ165" s="6"/>
      <c r="DK165" s="6"/>
      <c r="DL165" s="130"/>
      <c r="DM165" s="6"/>
      <c r="DN165" s="6"/>
      <c r="DO165" s="6"/>
      <c r="DP165" s="9"/>
      <c r="DQ165" s="9"/>
      <c r="DR165" s="9"/>
      <c r="DS165" s="9"/>
      <c r="DT165" s="6"/>
      <c r="DU165" s="6"/>
      <c r="DV165" s="6"/>
      <c r="DW165" s="130"/>
      <c r="DX165" s="6"/>
      <c r="DY165" s="6"/>
      <c r="DZ165" s="6"/>
      <c r="EA165" s="9"/>
      <c r="EB165" s="9"/>
      <c r="EC165" s="9"/>
      <c r="ED165" s="9"/>
      <c r="EE165" s="6"/>
      <c r="EF165" s="6"/>
      <c r="EG165" s="6"/>
      <c r="EH165" s="130"/>
      <c r="EI165" s="6"/>
      <c r="EJ165" s="6"/>
      <c r="EK165" s="6"/>
      <c r="EL165" s="9"/>
      <c r="EM165" s="9"/>
      <c r="EN165" s="9"/>
      <c r="EO165" s="9"/>
      <c r="EP165" s="6"/>
      <c r="EQ165" s="6"/>
      <c r="ER165" s="6"/>
      <c r="ES165" s="130"/>
      <c r="ET165" s="6"/>
      <c r="EU165" s="6"/>
      <c r="EV165" s="6"/>
      <c r="EW165" s="9"/>
      <c r="EX165" s="9"/>
      <c r="EY165" s="9"/>
      <c r="EZ165" s="9"/>
      <c r="FA165" s="6"/>
      <c r="FB165" s="6"/>
      <c r="FC165" s="6"/>
      <c r="FD165" s="130"/>
      <c r="FE165" s="6"/>
      <c r="FF165" s="6"/>
      <c r="FG165" s="6"/>
      <c r="FH165" s="9"/>
      <c r="FI165" s="9"/>
      <c r="FJ165" s="9"/>
      <c r="FK165" s="9"/>
      <c r="FL165" s="6"/>
      <c r="FM165" s="6"/>
      <c r="FN165" s="6"/>
      <c r="FO165" s="130"/>
      <c r="FP165" s="6"/>
      <c r="FQ165" s="6"/>
      <c r="FR165" s="6"/>
      <c r="FS165" s="9"/>
      <c r="FT165" s="9"/>
      <c r="FU165" s="9"/>
      <c r="FV165" s="9"/>
      <c r="FW165" s="6"/>
      <c r="FX165" s="6"/>
      <c r="FY165" s="6"/>
      <c r="FZ165" s="130"/>
      <c r="GA165" s="6"/>
      <c r="GB165" s="6"/>
      <c r="GC165" s="6"/>
      <c r="GD165" s="9"/>
      <c r="GE165" s="9"/>
      <c r="GF165" s="9"/>
      <c r="GG165" s="9"/>
      <c r="GH165" s="6"/>
      <c r="GI165" s="6"/>
      <c r="GJ165" s="6"/>
      <c r="GK165" s="130"/>
      <c r="GL165" s="6"/>
      <c r="GM165" s="6"/>
      <c r="GN165" s="6"/>
      <c r="GO165" s="9"/>
      <c r="GP165" s="9"/>
      <c r="GQ165" s="9"/>
      <c r="GR165" s="9"/>
      <c r="GS165" s="6"/>
      <c r="GT165" s="6"/>
      <c r="GU165" s="6"/>
      <c r="GV165" s="130"/>
      <c r="GW165" s="6"/>
      <c r="GX165" s="6"/>
      <c r="GY165" s="6"/>
      <c r="GZ165" s="9"/>
      <c r="HA165" s="9"/>
      <c r="HB165" s="9"/>
      <c r="HC165" s="9"/>
      <c r="HD165" s="6"/>
      <c r="HE165" s="6"/>
      <c r="HF165" s="6"/>
      <c r="HG165" s="130"/>
      <c r="HH165" s="6"/>
      <c r="HI165" s="6"/>
      <c r="HJ165" s="6"/>
      <c r="HK165" s="9"/>
      <c r="HL165" s="111"/>
      <c r="HM165" s="111"/>
      <c r="HN165" s="111"/>
    </row>
    <row r="166" customFormat="false" ht="15.25" hidden="false" customHeight="false" outlineLevel="0" collapsed="false">
      <c r="N166" s="74"/>
      <c r="O166" s="6"/>
      <c r="P166" s="6"/>
      <c r="Q166" s="130"/>
      <c r="R166" s="6"/>
      <c r="S166" s="6"/>
      <c r="T166" s="6"/>
      <c r="U166" s="9"/>
      <c r="V166" s="9"/>
      <c r="W166" s="9"/>
      <c r="X166" s="9"/>
      <c r="Y166" s="6"/>
      <c r="Z166" s="6"/>
      <c r="AA166" s="6"/>
      <c r="AB166" s="130"/>
      <c r="AC166" s="6"/>
      <c r="AD166" s="6"/>
      <c r="AE166" s="6"/>
      <c r="AF166" s="9"/>
      <c r="AG166" s="9"/>
      <c r="AH166" s="9"/>
      <c r="AI166" s="9"/>
      <c r="AJ166" s="11"/>
      <c r="AK166" s="11"/>
      <c r="AL166" s="11"/>
      <c r="AM166" s="11"/>
      <c r="AN166" s="11"/>
      <c r="AO166" s="11"/>
      <c r="AP166" s="11"/>
      <c r="AQ166" s="9"/>
      <c r="AR166" s="9"/>
      <c r="AS166" s="9"/>
      <c r="AT166" s="9"/>
      <c r="AU166" s="72"/>
      <c r="AV166" s="6"/>
      <c r="AW166" s="6"/>
      <c r="AX166" s="130"/>
      <c r="AY166" s="6"/>
      <c r="AZ166" s="6"/>
      <c r="BA166" s="6"/>
      <c r="BB166" s="9"/>
      <c r="BC166" s="9"/>
      <c r="BD166" s="9"/>
      <c r="BE166" s="9"/>
      <c r="BF166" s="11"/>
      <c r="BG166" s="11"/>
      <c r="BH166" s="11"/>
      <c r="BI166" s="11"/>
      <c r="BJ166" s="11"/>
      <c r="BK166" s="11"/>
      <c r="BL166" s="11"/>
      <c r="BM166" s="9"/>
      <c r="BN166" s="9"/>
      <c r="BO166" s="9"/>
      <c r="BP166" s="9"/>
      <c r="BQ166" s="6"/>
      <c r="BR166" s="6"/>
      <c r="BS166" s="6"/>
      <c r="BT166" s="130"/>
      <c r="BU166" s="6"/>
      <c r="BV166" s="6"/>
      <c r="BW166" s="6"/>
      <c r="BX166" s="9"/>
      <c r="BY166" s="9"/>
      <c r="BZ166" s="9"/>
      <c r="CA166" s="9"/>
      <c r="CB166" s="6"/>
      <c r="CC166" s="6"/>
      <c r="CD166" s="6"/>
      <c r="CE166" s="130"/>
      <c r="CF166" s="6"/>
      <c r="CG166" s="6"/>
      <c r="CH166" s="6"/>
      <c r="CI166" s="9"/>
      <c r="CJ166" s="9"/>
      <c r="CK166" s="9"/>
      <c r="CL166" s="9"/>
      <c r="CM166" s="6"/>
      <c r="CN166" s="6"/>
      <c r="CO166" s="6"/>
      <c r="CP166" s="130"/>
      <c r="CQ166" s="6"/>
      <c r="CR166" s="6"/>
      <c r="CS166" s="6"/>
      <c r="CT166" s="9"/>
      <c r="CU166" s="9"/>
      <c r="CV166" s="9"/>
      <c r="CW166" s="9"/>
      <c r="CX166" s="6"/>
      <c r="CY166" s="6"/>
      <c r="CZ166" s="6"/>
      <c r="DA166" s="130"/>
      <c r="DB166" s="6"/>
      <c r="DC166" s="6"/>
      <c r="DD166" s="6"/>
      <c r="DE166" s="9"/>
      <c r="DF166" s="9"/>
      <c r="DG166" s="9"/>
      <c r="DH166" s="9"/>
      <c r="DI166" s="6"/>
      <c r="DJ166" s="6"/>
      <c r="DK166" s="6"/>
      <c r="DL166" s="130"/>
      <c r="DM166" s="6"/>
      <c r="DN166" s="6"/>
      <c r="DO166" s="6"/>
      <c r="DP166" s="9"/>
      <c r="DQ166" s="9"/>
      <c r="DR166" s="9"/>
      <c r="DS166" s="9"/>
      <c r="DT166" s="6"/>
      <c r="DU166" s="6"/>
      <c r="DV166" s="6"/>
      <c r="DW166" s="130"/>
      <c r="DX166" s="6"/>
      <c r="DY166" s="6"/>
      <c r="DZ166" s="6"/>
      <c r="EA166" s="9"/>
      <c r="EB166" s="9"/>
      <c r="EC166" s="9"/>
      <c r="ED166" s="9"/>
      <c r="EE166" s="6"/>
      <c r="EF166" s="6"/>
      <c r="EG166" s="6"/>
      <c r="EH166" s="130"/>
      <c r="EI166" s="6"/>
      <c r="EJ166" s="6"/>
      <c r="EK166" s="6"/>
      <c r="EL166" s="9"/>
      <c r="EM166" s="9"/>
      <c r="EN166" s="9"/>
      <c r="EO166" s="9"/>
      <c r="EP166" s="6"/>
      <c r="EQ166" s="6"/>
      <c r="ER166" s="6"/>
      <c r="ES166" s="130"/>
      <c r="ET166" s="6"/>
      <c r="EU166" s="6"/>
      <c r="EV166" s="6"/>
      <c r="EW166" s="9"/>
      <c r="EX166" s="9"/>
      <c r="EY166" s="9"/>
      <c r="EZ166" s="9"/>
      <c r="FA166" s="6"/>
      <c r="FB166" s="6"/>
      <c r="FC166" s="6"/>
      <c r="FD166" s="130"/>
      <c r="FE166" s="6"/>
      <c r="FF166" s="6"/>
      <c r="FG166" s="6"/>
      <c r="FH166" s="9"/>
      <c r="FI166" s="9"/>
      <c r="FJ166" s="9"/>
      <c r="FK166" s="9"/>
      <c r="FL166" s="6"/>
      <c r="FM166" s="6"/>
      <c r="FN166" s="6"/>
      <c r="FO166" s="130"/>
      <c r="FP166" s="6"/>
      <c r="FQ166" s="6"/>
      <c r="FR166" s="6"/>
      <c r="FS166" s="9"/>
      <c r="FT166" s="9"/>
      <c r="FU166" s="9"/>
      <c r="FV166" s="9"/>
      <c r="FW166" s="6"/>
      <c r="FX166" s="6"/>
      <c r="FY166" s="6"/>
      <c r="FZ166" s="130"/>
      <c r="GA166" s="6"/>
      <c r="GB166" s="6"/>
      <c r="GC166" s="6"/>
      <c r="GD166" s="9"/>
      <c r="GE166" s="9"/>
      <c r="GF166" s="9"/>
      <c r="GG166" s="9"/>
      <c r="GH166" s="6"/>
      <c r="GI166" s="6"/>
      <c r="GJ166" s="6"/>
      <c r="GK166" s="130"/>
      <c r="GL166" s="6"/>
      <c r="GM166" s="6"/>
      <c r="GN166" s="6"/>
      <c r="GO166" s="9"/>
      <c r="GP166" s="9"/>
      <c r="GQ166" s="9"/>
      <c r="GR166" s="9"/>
      <c r="GS166" s="6"/>
      <c r="GT166" s="6"/>
      <c r="GU166" s="6"/>
      <c r="GV166" s="130"/>
      <c r="GW166" s="6"/>
      <c r="GX166" s="6"/>
      <c r="GY166" s="6"/>
      <c r="GZ166" s="9"/>
      <c r="HA166" s="9"/>
      <c r="HB166" s="9"/>
      <c r="HC166" s="9"/>
      <c r="HD166" s="6"/>
      <c r="HE166" s="6"/>
      <c r="HF166" s="6"/>
      <c r="HG166" s="130"/>
      <c r="HH166" s="6"/>
      <c r="HI166" s="6"/>
      <c r="HJ166" s="6"/>
      <c r="HK166" s="9"/>
      <c r="HL166" s="111"/>
      <c r="HM166" s="111"/>
      <c r="HN166" s="111"/>
    </row>
    <row r="167" customFormat="false" ht="15.25" hidden="false" customHeight="false" outlineLevel="0" collapsed="false">
      <c r="N167" s="131"/>
      <c r="O167" s="6"/>
      <c r="P167" s="6"/>
      <c r="Q167" s="130"/>
      <c r="R167" s="16"/>
      <c r="S167" s="16"/>
      <c r="T167" s="16"/>
      <c r="U167" s="33"/>
      <c r="V167" s="33"/>
      <c r="W167" s="33"/>
      <c r="X167" s="33"/>
      <c r="Y167" s="16"/>
      <c r="Z167" s="6"/>
      <c r="AA167" s="6"/>
      <c r="AB167" s="130"/>
      <c r="AC167" s="16"/>
      <c r="AD167" s="16"/>
      <c r="AE167" s="16"/>
      <c r="AF167" s="33"/>
      <c r="AG167" s="33"/>
      <c r="AH167" s="33"/>
      <c r="AI167" s="33"/>
      <c r="AJ167" s="22"/>
      <c r="AK167" s="22"/>
      <c r="AL167" s="22"/>
      <c r="AM167" s="22"/>
      <c r="AN167" s="22"/>
      <c r="AO167" s="22"/>
      <c r="AP167" s="22"/>
      <c r="AQ167" s="33"/>
      <c r="AR167" s="33"/>
      <c r="AS167" s="33"/>
      <c r="AT167" s="33"/>
      <c r="AU167" s="132"/>
      <c r="AV167" s="6"/>
      <c r="AW167" s="6"/>
      <c r="AX167" s="130"/>
      <c r="AY167" s="16"/>
      <c r="AZ167" s="16"/>
      <c r="BA167" s="16"/>
      <c r="BB167" s="33"/>
      <c r="BC167" s="33"/>
      <c r="BD167" s="33"/>
      <c r="BE167" s="33"/>
      <c r="BF167" s="22"/>
      <c r="BG167" s="22"/>
      <c r="BH167" s="22"/>
      <c r="BI167" s="22"/>
      <c r="BJ167" s="22"/>
      <c r="BK167" s="22"/>
      <c r="BL167" s="22"/>
      <c r="BM167" s="33"/>
      <c r="BN167" s="33"/>
      <c r="BO167" s="33"/>
      <c r="BP167" s="33"/>
      <c r="BQ167" s="16"/>
      <c r="BR167" s="6"/>
      <c r="BS167" s="6"/>
      <c r="BT167" s="130"/>
      <c r="BU167" s="16"/>
      <c r="BV167" s="16"/>
      <c r="BW167" s="16"/>
      <c r="BX167" s="33"/>
      <c r="BY167" s="33"/>
      <c r="BZ167" s="33"/>
      <c r="CA167" s="33"/>
      <c r="CB167" s="16"/>
      <c r="CC167" s="6"/>
      <c r="CD167" s="6"/>
      <c r="CE167" s="130"/>
      <c r="CF167" s="16"/>
      <c r="CG167" s="16"/>
      <c r="CH167" s="16"/>
      <c r="CI167" s="33"/>
      <c r="CJ167" s="33"/>
      <c r="CK167" s="33"/>
      <c r="CL167" s="33"/>
      <c r="CM167" s="16"/>
      <c r="CN167" s="6"/>
      <c r="CO167" s="6"/>
      <c r="CP167" s="130"/>
      <c r="CQ167" s="16"/>
      <c r="CR167" s="16"/>
      <c r="CS167" s="16"/>
      <c r="CT167" s="33"/>
      <c r="CU167" s="33"/>
      <c r="CV167" s="33"/>
      <c r="CW167" s="33"/>
      <c r="CX167" s="16"/>
      <c r="CY167" s="6"/>
      <c r="CZ167" s="6"/>
      <c r="DA167" s="130"/>
      <c r="DB167" s="16"/>
      <c r="DC167" s="16"/>
      <c r="DD167" s="16"/>
      <c r="DE167" s="33"/>
      <c r="DF167" s="33"/>
      <c r="DG167" s="33"/>
      <c r="DH167" s="33"/>
      <c r="DI167" s="16"/>
      <c r="DJ167" s="6"/>
      <c r="DK167" s="6"/>
      <c r="DL167" s="130"/>
      <c r="DM167" s="16"/>
      <c r="DN167" s="16"/>
      <c r="DO167" s="16"/>
      <c r="DP167" s="33"/>
      <c r="DQ167" s="33"/>
      <c r="DR167" s="33"/>
      <c r="DS167" s="33"/>
      <c r="DT167" s="16"/>
      <c r="DU167" s="6"/>
      <c r="DV167" s="6"/>
      <c r="DW167" s="130"/>
      <c r="DX167" s="16"/>
      <c r="DY167" s="16"/>
      <c r="DZ167" s="16"/>
      <c r="EA167" s="33"/>
      <c r="EB167" s="33"/>
      <c r="EC167" s="33"/>
      <c r="ED167" s="33"/>
      <c r="EE167" s="16"/>
      <c r="EF167" s="6"/>
      <c r="EG167" s="6"/>
      <c r="EH167" s="130"/>
      <c r="EI167" s="16"/>
      <c r="EJ167" s="16"/>
      <c r="EK167" s="16"/>
      <c r="EL167" s="33"/>
      <c r="EM167" s="33"/>
      <c r="EN167" s="33"/>
      <c r="EO167" s="33"/>
      <c r="EP167" s="16"/>
      <c r="EQ167" s="6"/>
      <c r="ER167" s="6"/>
      <c r="ES167" s="130"/>
      <c r="ET167" s="16"/>
      <c r="EU167" s="16"/>
      <c r="EV167" s="16"/>
      <c r="EW167" s="33"/>
      <c r="EX167" s="33"/>
      <c r="EY167" s="33"/>
      <c r="EZ167" s="33"/>
      <c r="FA167" s="16"/>
      <c r="FB167" s="6"/>
      <c r="FC167" s="6"/>
      <c r="FD167" s="130"/>
      <c r="FE167" s="16"/>
      <c r="FF167" s="16"/>
      <c r="FG167" s="16"/>
      <c r="FH167" s="33"/>
      <c r="FI167" s="33"/>
      <c r="FJ167" s="33"/>
      <c r="FK167" s="33"/>
      <c r="FL167" s="16"/>
      <c r="FM167" s="6"/>
      <c r="FN167" s="6"/>
      <c r="FO167" s="130"/>
      <c r="FP167" s="16"/>
      <c r="FQ167" s="16"/>
      <c r="FR167" s="16"/>
      <c r="FS167" s="33"/>
      <c r="FT167" s="33"/>
      <c r="FU167" s="33"/>
      <c r="FV167" s="33"/>
      <c r="FW167" s="16"/>
      <c r="FX167" s="6"/>
      <c r="FY167" s="6"/>
      <c r="FZ167" s="130"/>
      <c r="GA167" s="16"/>
      <c r="GB167" s="16"/>
      <c r="GC167" s="16"/>
      <c r="GD167" s="33"/>
      <c r="GE167" s="33"/>
      <c r="GF167" s="33"/>
      <c r="GG167" s="33"/>
      <c r="GH167" s="16"/>
      <c r="GI167" s="6"/>
      <c r="GJ167" s="6"/>
      <c r="GK167" s="130"/>
      <c r="GL167" s="16"/>
      <c r="GM167" s="16"/>
      <c r="GN167" s="16"/>
      <c r="GO167" s="33"/>
      <c r="GP167" s="33"/>
      <c r="GQ167" s="33"/>
      <c r="GR167" s="33"/>
      <c r="GS167" s="16"/>
      <c r="GT167" s="6"/>
      <c r="GU167" s="6"/>
      <c r="GV167" s="130"/>
      <c r="GW167" s="16"/>
      <c r="GX167" s="16"/>
      <c r="GY167" s="16"/>
      <c r="GZ167" s="33"/>
      <c r="HA167" s="33"/>
      <c r="HB167" s="33"/>
      <c r="HC167" s="33"/>
      <c r="HD167" s="16"/>
      <c r="HE167" s="6"/>
      <c r="HF167" s="6"/>
      <c r="HG167" s="130"/>
      <c r="HH167" s="16"/>
      <c r="HI167" s="16"/>
      <c r="HJ167" s="16"/>
      <c r="HK167" s="33"/>
      <c r="HL167" s="133"/>
      <c r="HM167" s="133"/>
      <c r="HN167" s="133"/>
    </row>
    <row r="168" customFormat="false" ht="15.25" hidden="false" customHeight="false" outlineLevel="0" collapsed="false">
      <c r="N168" s="74"/>
      <c r="O168" s="6"/>
      <c r="P168" s="6"/>
      <c r="Q168" s="130"/>
      <c r="R168" s="6"/>
      <c r="S168" s="6"/>
      <c r="T168" s="6"/>
      <c r="U168" s="9"/>
      <c r="V168" s="9"/>
      <c r="W168" s="9"/>
      <c r="X168" s="9"/>
      <c r="Y168" s="6"/>
      <c r="Z168" s="6"/>
      <c r="AA168" s="6"/>
      <c r="AB168" s="130"/>
      <c r="AC168" s="6"/>
      <c r="AD168" s="6"/>
      <c r="AE168" s="6"/>
      <c r="AF168" s="9"/>
      <c r="AG168" s="9"/>
      <c r="AH168" s="9"/>
      <c r="AI168" s="9"/>
      <c r="AJ168" s="11"/>
      <c r="AK168" s="11"/>
      <c r="AL168" s="11"/>
      <c r="AM168" s="11"/>
      <c r="AN168" s="11"/>
      <c r="AO168" s="11"/>
      <c r="AP168" s="11"/>
      <c r="AQ168" s="9"/>
      <c r="AR168" s="9"/>
      <c r="AS168" s="9"/>
      <c r="AT168" s="9"/>
      <c r="AU168" s="72"/>
      <c r="AV168" s="6"/>
      <c r="AW168" s="6"/>
      <c r="AX168" s="130"/>
      <c r="AY168" s="6"/>
      <c r="AZ168" s="6"/>
      <c r="BA168" s="6"/>
      <c r="BB168" s="9"/>
      <c r="BC168" s="9"/>
      <c r="BD168" s="9"/>
      <c r="BE168" s="9"/>
      <c r="BF168" s="11"/>
      <c r="BG168" s="11"/>
      <c r="BH168" s="11"/>
      <c r="BI168" s="11"/>
      <c r="BJ168" s="11"/>
      <c r="BK168" s="11"/>
      <c r="BL168" s="11"/>
      <c r="BM168" s="9"/>
      <c r="BN168" s="9"/>
      <c r="BO168" s="9"/>
      <c r="BP168" s="9"/>
      <c r="BQ168" s="6"/>
      <c r="BR168" s="6"/>
      <c r="BS168" s="6"/>
      <c r="BT168" s="130"/>
      <c r="BU168" s="6"/>
      <c r="BV168" s="6"/>
      <c r="BW168" s="6"/>
      <c r="BX168" s="9"/>
      <c r="BY168" s="9"/>
      <c r="BZ168" s="9"/>
      <c r="CA168" s="9"/>
      <c r="CB168" s="6"/>
      <c r="CC168" s="6"/>
      <c r="CD168" s="6"/>
      <c r="CE168" s="130"/>
      <c r="CF168" s="6"/>
      <c r="CG168" s="6"/>
      <c r="CH168" s="6"/>
      <c r="CI168" s="9"/>
      <c r="CJ168" s="9"/>
      <c r="CK168" s="9"/>
      <c r="CL168" s="9"/>
      <c r="CM168" s="6"/>
      <c r="CN168" s="6"/>
      <c r="CO168" s="6"/>
      <c r="CP168" s="130"/>
      <c r="CQ168" s="6"/>
      <c r="CR168" s="6"/>
      <c r="CS168" s="6"/>
      <c r="CT168" s="9"/>
      <c r="CU168" s="9"/>
      <c r="CV168" s="9"/>
      <c r="CW168" s="9"/>
      <c r="CX168" s="6"/>
      <c r="CY168" s="6"/>
      <c r="CZ168" s="6"/>
      <c r="DA168" s="130"/>
      <c r="DB168" s="6"/>
      <c r="DC168" s="6"/>
      <c r="DD168" s="6"/>
      <c r="DE168" s="9"/>
      <c r="DF168" s="9"/>
      <c r="DG168" s="9"/>
      <c r="DH168" s="9"/>
      <c r="DI168" s="6"/>
      <c r="DJ168" s="6"/>
      <c r="DK168" s="6"/>
      <c r="DL168" s="130"/>
      <c r="DM168" s="6"/>
      <c r="DN168" s="6"/>
      <c r="DO168" s="6"/>
      <c r="DP168" s="9"/>
      <c r="DQ168" s="9"/>
      <c r="DR168" s="9"/>
      <c r="DS168" s="9"/>
      <c r="DT168" s="6"/>
      <c r="DU168" s="6"/>
      <c r="DV168" s="6"/>
      <c r="DW168" s="130"/>
      <c r="DX168" s="6"/>
      <c r="DY168" s="6"/>
      <c r="DZ168" s="6"/>
      <c r="EA168" s="9"/>
      <c r="EB168" s="9"/>
      <c r="EC168" s="9"/>
      <c r="ED168" s="9"/>
      <c r="EE168" s="6"/>
      <c r="EF168" s="6"/>
      <c r="EG168" s="6"/>
      <c r="EH168" s="130"/>
      <c r="EI168" s="6"/>
      <c r="EJ168" s="6"/>
      <c r="EK168" s="6"/>
      <c r="EL168" s="9"/>
      <c r="EM168" s="9"/>
      <c r="EN168" s="9"/>
      <c r="EO168" s="9"/>
      <c r="EP168" s="6"/>
      <c r="EQ168" s="6"/>
      <c r="ER168" s="6"/>
      <c r="ES168" s="130"/>
      <c r="ET168" s="6"/>
      <c r="EU168" s="6"/>
      <c r="EV168" s="6"/>
      <c r="EW168" s="9"/>
      <c r="EX168" s="9"/>
      <c r="EY168" s="9"/>
      <c r="EZ168" s="9"/>
      <c r="FA168" s="6"/>
      <c r="FB168" s="6"/>
      <c r="FC168" s="6"/>
      <c r="FD168" s="130"/>
      <c r="FE168" s="6"/>
      <c r="FF168" s="6"/>
      <c r="FG168" s="6"/>
      <c r="FH168" s="9"/>
      <c r="FI168" s="9"/>
      <c r="FJ168" s="9"/>
      <c r="FK168" s="9"/>
      <c r="FL168" s="6"/>
      <c r="FM168" s="6"/>
      <c r="FN168" s="6"/>
      <c r="FO168" s="130"/>
      <c r="FP168" s="6"/>
      <c r="FQ168" s="6"/>
      <c r="FR168" s="6"/>
      <c r="FS168" s="9"/>
      <c r="FT168" s="9"/>
      <c r="FU168" s="9"/>
      <c r="FV168" s="9"/>
      <c r="FW168" s="6"/>
      <c r="FX168" s="6"/>
      <c r="FY168" s="6"/>
      <c r="FZ168" s="130"/>
      <c r="GA168" s="6"/>
      <c r="GB168" s="6"/>
      <c r="GC168" s="6"/>
      <c r="GD168" s="9"/>
      <c r="GE168" s="9"/>
      <c r="GF168" s="9"/>
      <c r="GG168" s="9"/>
      <c r="GH168" s="6"/>
      <c r="GI168" s="6"/>
      <c r="GJ168" s="6"/>
      <c r="GK168" s="130"/>
      <c r="GL168" s="6"/>
      <c r="GM168" s="6"/>
      <c r="GN168" s="6"/>
      <c r="GO168" s="9"/>
      <c r="GP168" s="9"/>
      <c r="GQ168" s="9"/>
      <c r="GR168" s="9"/>
      <c r="GS168" s="6"/>
      <c r="GT168" s="6"/>
      <c r="GU168" s="6"/>
      <c r="GV168" s="130"/>
      <c r="GW168" s="6"/>
      <c r="GX168" s="6"/>
      <c r="GY168" s="6"/>
      <c r="GZ168" s="9"/>
      <c r="HA168" s="9"/>
      <c r="HB168" s="9"/>
      <c r="HC168" s="9"/>
      <c r="HD168" s="6"/>
      <c r="HE168" s="6"/>
      <c r="HF168" s="6"/>
      <c r="HG168" s="130"/>
      <c r="HH168" s="6"/>
      <c r="HI168" s="6"/>
      <c r="HJ168" s="6"/>
      <c r="HK168" s="9"/>
      <c r="HL168" s="111"/>
      <c r="HM168" s="111"/>
      <c r="HN168" s="111"/>
    </row>
    <row r="169" customFormat="false" ht="15.25" hidden="false" customHeight="false" outlineLevel="0" collapsed="false">
      <c r="N169" s="74"/>
      <c r="O169" s="6"/>
      <c r="P169" s="6"/>
      <c r="Q169" s="130"/>
      <c r="R169" s="6"/>
      <c r="S169" s="6"/>
      <c r="T169" s="6"/>
      <c r="U169" s="9"/>
      <c r="V169" s="9"/>
      <c r="W169" s="9"/>
      <c r="X169" s="9"/>
      <c r="Y169" s="6"/>
      <c r="Z169" s="6"/>
      <c r="AA169" s="6"/>
      <c r="AB169" s="130"/>
      <c r="AC169" s="6"/>
      <c r="AD169" s="6"/>
      <c r="AE169" s="6"/>
      <c r="AF169" s="9"/>
      <c r="AG169" s="9"/>
      <c r="AH169" s="9"/>
      <c r="AI169" s="9"/>
      <c r="AJ169" s="11"/>
      <c r="AK169" s="11"/>
      <c r="AL169" s="11"/>
      <c r="AM169" s="11"/>
      <c r="AN169" s="11"/>
      <c r="AO169" s="11"/>
      <c r="AP169" s="11"/>
      <c r="AQ169" s="9"/>
      <c r="AR169" s="9"/>
      <c r="AS169" s="9"/>
      <c r="AT169" s="9"/>
      <c r="AU169" s="72"/>
      <c r="AV169" s="6"/>
      <c r="AW169" s="6"/>
      <c r="AX169" s="130"/>
      <c r="AY169" s="6"/>
      <c r="AZ169" s="6"/>
      <c r="BA169" s="6"/>
      <c r="BB169" s="9"/>
      <c r="BC169" s="9"/>
      <c r="BD169" s="9"/>
      <c r="BE169" s="9"/>
      <c r="BF169" s="11"/>
      <c r="BG169" s="11"/>
      <c r="BH169" s="11"/>
      <c r="BI169" s="11"/>
      <c r="BJ169" s="11"/>
      <c r="BK169" s="11"/>
      <c r="BL169" s="11"/>
      <c r="BM169" s="9"/>
      <c r="BN169" s="9"/>
      <c r="BO169" s="9"/>
      <c r="BP169" s="9"/>
      <c r="BQ169" s="6"/>
      <c r="BR169" s="6"/>
      <c r="BS169" s="6"/>
      <c r="BT169" s="130"/>
      <c r="BU169" s="6"/>
      <c r="BV169" s="6"/>
      <c r="BW169" s="6"/>
      <c r="BX169" s="9"/>
      <c r="BY169" s="9"/>
      <c r="BZ169" s="9"/>
      <c r="CA169" s="9"/>
      <c r="CB169" s="6"/>
      <c r="CC169" s="6"/>
      <c r="CD169" s="6"/>
      <c r="CE169" s="130"/>
      <c r="CF169" s="6"/>
      <c r="CG169" s="6"/>
      <c r="CH169" s="6"/>
      <c r="CI169" s="9"/>
      <c r="CJ169" s="9"/>
      <c r="CK169" s="9"/>
      <c r="CL169" s="9"/>
      <c r="CM169" s="6"/>
      <c r="CN169" s="6"/>
      <c r="CO169" s="6"/>
      <c r="CP169" s="130"/>
      <c r="CQ169" s="6"/>
      <c r="CR169" s="6"/>
      <c r="CS169" s="6"/>
      <c r="CT169" s="9"/>
      <c r="CU169" s="9"/>
      <c r="CV169" s="9"/>
      <c r="CW169" s="9"/>
      <c r="CX169" s="6"/>
      <c r="CY169" s="6"/>
      <c r="CZ169" s="6"/>
      <c r="DA169" s="130"/>
      <c r="DB169" s="6"/>
      <c r="DC169" s="6"/>
      <c r="DD169" s="6"/>
      <c r="DE169" s="9"/>
      <c r="DF169" s="9"/>
      <c r="DG169" s="9"/>
      <c r="DH169" s="9"/>
      <c r="DI169" s="6"/>
      <c r="DJ169" s="6"/>
      <c r="DK169" s="6"/>
      <c r="DL169" s="130"/>
      <c r="DM169" s="6"/>
      <c r="DN169" s="6"/>
      <c r="DO169" s="6"/>
      <c r="DP169" s="9"/>
      <c r="DQ169" s="9"/>
      <c r="DR169" s="9"/>
      <c r="DS169" s="9"/>
      <c r="DT169" s="6"/>
      <c r="DU169" s="6"/>
      <c r="DV169" s="6"/>
      <c r="DW169" s="130"/>
      <c r="DX169" s="6"/>
      <c r="DY169" s="6"/>
      <c r="DZ169" s="6"/>
      <c r="EA169" s="9"/>
      <c r="EB169" s="9"/>
      <c r="EC169" s="9"/>
      <c r="ED169" s="9"/>
      <c r="EE169" s="6"/>
      <c r="EF169" s="6"/>
      <c r="EG169" s="6"/>
      <c r="EH169" s="130"/>
      <c r="EI169" s="6"/>
      <c r="EJ169" s="6"/>
      <c r="EK169" s="6"/>
      <c r="EL169" s="9"/>
      <c r="EM169" s="9"/>
      <c r="EN169" s="9"/>
      <c r="EO169" s="9"/>
      <c r="EP169" s="6"/>
      <c r="EQ169" s="6"/>
      <c r="ER169" s="6"/>
      <c r="ES169" s="130"/>
      <c r="ET169" s="6"/>
      <c r="EU169" s="6"/>
      <c r="EV169" s="6"/>
      <c r="EW169" s="9"/>
      <c r="EX169" s="9"/>
      <c r="EY169" s="9"/>
      <c r="EZ169" s="9"/>
      <c r="FA169" s="6"/>
      <c r="FB169" s="6"/>
      <c r="FC169" s="6"/>
      <c r="FD169" s="130"/>
      <c r="FE169" s="6"/>
      <c r="FF169" s="6"/>
      <c r="FG169" s="6"/>
      <c r="FH169" s="9"/>
      <c r="FI169" s="9"/>
      <c r="FJ169" s="9"/>
      <c r="FK169" s="9"/>
      <c r="FL169" s="6"/>
      <c r="FM169" s="6"/>
      <c r="FN169" s="6"/>
      <c r="FO169" s="130"/>
      <c r="FP169" s="6"/>
      <c r="FQ169" s="6"/>
      <c r="FR169" s="6"/>
      <c r="FS169" s="9"/>
      <c r="FT169" s="9"/>
      <c r="FU169" s="9"/>
      <c r="FV169" s="9"/>
      <c r="FW169" s="6"/>
      <c r="FX169" s="6"/>
      <c r="FY169" s="6"/>
      <c r="FZ169" s="130"/>
      <c r="GA169" s="6"/>
      <c r="GB169" s="6"/>
      <c r="GC169" s="6"/>
      <c r="GD169" s="9"/>
      <c r="GE169" s="9"/>
      <c r="GF169" s="9"/>
      <c r="GG169" s="9"/>
      <c r="GH169" s="6"/>
      <c r="GI169" s="6"/>
      <c r="GJ169" s="6"/>
      <c r="GK169" s="130"/>
      <c r="GL169" s="6"/>
      <c r="GM169" s="6"/>
      <c r="GN169" s="6"/>
      <c r="GO169" s="9"/>
      <c r="GP169" s="9"/>
      <c r="GQ169" s="9"/>
      <c r="GR169" s="9"/>
      <c r="GS169" s="6"/>
      <c r="GT169" s="6"/>
      <c r="GU169" s="6"/>
      <c r="GV169" s="130"/>
      <c r="GW169" s="6"/>
      <c r="GX169" s="6"/>
      <c r="GY169" s="6"/>
      <c r="GZ169" s="9"/>
      <c r="HA169" s="9"/>
      <c r="HB169" s="9"/>
      <c r="HC169" s="9"/>
      <c r="HD169" s="6"/>
      <c r="HE169" s="6"/>
      <c r="HF169" s="6"/>
      <c r="HG169" s="130"/>
      <c r="HH169" s="6"/>
      <c r="HI169" s="6"/>
      <c r="HJ169" s="6"/>
      <c r="HK169" s="9"/>
      <c r="HL169" s="111"/>
      <c r="HM169" s="111"/>
      <c r="HN169" s="111"/>
    </row>
    <row r="170" customFormat="false" ht="15.25" hidden="false" customHeight="false" outlineLevel="0" collapsed="false">
      <c r="N170" s="131"/>
      <c r="O170" s="6"/>
      <c r="P170" s="6"/>
      <c r="Q170" s="130"/>
      <c r="R170" s="16"/>
      <c r="S170" s="16"/>
      <c r="T170" s="16"/>
      <c r="U170" s="33"/>
      <c r="V170" s="33"/>
      <c r="W170" s="33"/>
      <c r="X170" s="33"/>
      <c r="Y170" s="16"/>
      <c r="Z170" s="6"/>
      <c r="AA170" s="6"/>
      <c r="AB170" s="130"/>
      <c r="AC170" s="16"/>
      <c r="AD170" s="16"/>
      <c r="AE170" s="16"/>
      <c r="AF170" s="33"/>
      <c r="AG170" s="33"/>
      <c r="AH170" s="33"/>
      <c r="AI170" s="33"/>
      <c r="AJ170" s="22"/>
      <c r="AK170" s="22"/>
      <c r="AL170" s="22"/>
      <c r="AM170" s="22"/>
      <c r="AN170" s="22"/>
      <c r="AO170" s="22"/>
      <c r="AP170" s="22"/>
      <c r="AQ170" s="33"/>
      <c r="AR170" s="33"/>
      <c r="AS170" s="33"/>
      <c r="AT170" s="33"/>
      <c r="AU170" s="132"/>
      <c r="AV170" s="6"/>
      <c r="AW170" s="6"/>
      <c r="AX170" s="130"/>
      <c r="AY170" s="16"/>
      <c r="AZ170" s="16"/>
      <c r="BA170" s="16"/>
      <c r="BB170" s="33"/>
      <c r="BC170" s="33"/>
      <c r="BD170" s="33"/>
      <c r="BE170" s="33"/>
      <c r="BF170" s="22"/>
      <c r="BG170" s="22"/>
      <c r="BH170" s="22"/>
      <c r="BI170" s="22"/>
      <c r="BJ170" s="22"/>
      <c r="BK170" s="22"/>
      <c r="BL170" s="22"/>
      <c r="BM170" s="33"/>
      <c r="BN170" s="33"/>
      <c r="BO170" s="33"/>
      <c r="BP170" s="33"/>
      <c r="BQ170" s="16"/>
      <c r="BR170" s="6"/>
      <c r="BS170" s="6"/>
      <c r="BT170" s="130"/>
      <c r="BU170" s="16"/>
      <c r="BV170" s="16"/>
      <c r="BW170" s="16"/>
      <c r="BX170" s="33"/>
      <c r="BY170" s="33"/>
      <c r="BZ170" s="33"/>
      <c r="CA170" s="33"/>
      <c r="CB170" s="16"/>
      <c r="CC170" s="6"/>
      <c r="CD170" s="6"/>
      <c r="CE170" s="130"/>
      <c r="CF170" s="16"/>
      <c r="CG170" s="16"/>
      <c r="CH170" s="16"/>
      <c r="CI170" s="33"/>
      <c r="CJ170" s="33"/>
      <c r="CK170" s="33"/>
      <c r="CL170" s="33"/>
      <c r="CM170" s="16"/>
      <c r="CN170" s="6"/>
      <c r="CO170" s="6"/>
      <c r="CP170" s="130"/>
      <c r="CQ170" s="16"/>
      <c r="CR170" s="16"/>
      <c r="CS170" s="16"/>
      <c r="CT170" s="33"/>
      <c r="CU170" s="33"/>
      <c r="CV170" s="33"/>
      <c r="CW170" s="33"/>
      <c r="CX170" s="16"/>
      <c r="CY170" s="6"/>
      <c r="CZ170" s="6"/>
      <c r="DA170" s="130"/>
      <c r="DB170" s="16"/>
      <c r="DC170" s="16"/>
      <c r="DD170" s="16"/>
      <c r="DE170" s="33"/>
      <c r="DF170" s="33"/>
      <c r="DG170" s="33"/>
      <c r="DH170" s="33"/>
      <c r="DI170" s="16"/>
      <c r="DJ170" s="6"/>
      <c r="DK170" s="6"/>
      <c r="DL170" s="130"/>
      <c r="DM170" s="16"/>
      <c r="DN170" s="16"/>
      <c r="DO170" s="16"/>
      <c r="DP170" s="33"/>
      <c r="DQ170" s="33"/>
      <c r="DR170" s="33"/>
      <c r="DS170" s="33"/>
      <c r="DT170" s="16"/>
      <c r="DU170" s="6"/>
      <c r="DV170" s="6"/>
      <c r="DW170" s="130"/>
      <c r="DX170" s="16"/>
      <c r="DY170" s="16"/>
      <c r="DZ170" s="16"/>
      <c r="EA170" s="33"/>
      <c r="EB170" s="33"/>
      <c r="EC170" s="33"/>
      <c r="ED170" s="33"/>
      <c r="EE170" s="16"/>
      <c r="EF170" s="6"/>
      <c r="EG170" s="6"/>
      <c r="EH170" s="130"/>
      <c r="EI170" s="16"/>
      <c r="EJ170" s="16"/>
      <c r="EK170" s="16"/>
      <c r="EL170" s="33"/>
      <c r="EM170" s="33"/>
      <c r="EN170" s="33"/>
      <c r="EO170" s="33"/>
      <c r="EP170" s="16"/>
      <c r="EQ170" s="6"/>
      <c r="ER170" s="6"/>
      <c r="ES170" s="130"/>
      <c r="ET170" s="16"/>
      <c r="EU170" s="16"/>
      <c r="EV170" s="16"/>
      <c r="EW170" s="33"/>
      <c r="EX170" s="33"/>
      <c r="EY170" s="33"/>
      <c r="EZ170" s="33"/>
      <c r="FA170" s="16"/>
      <c r="FB170" s="6"/>
      <c r="FC170" s="6"/>
      <c r="FD170" s="130"/>
      <c r="FE170" s="16"/>
      <c r="FF170" s="16"/>
      <c r="FG170" s="16"/>
      <c r="FH170" s="33"/>
      <c r="FI170" s="33"/>
      <c r="FJ170" s="33"/>
      <c r="FK170" s="33"/>
      <c r="FL170" s="16"/>
      <c r="FM170" s="6"/>
      <c r="FN170" s="6"/>
      <c r="FO170" s="130"/>
      <c r="FP170" s="16"/>
      <c r="FQ170" s="16"/>
      <c r="FR170" s="16"/>
      <c r="FS170" s="33"/>
      <c r="FT170" s="33"/>
      <c r="FU170" s="33"/>
      <c r="FV170" s="33"/>
      <c r="FW170" s="16"/>
      <c r="FX170" s="6"/>
      <c r="FY170" s="6"/>
      <c r="FZ170" s="130"/>
      <c r="GA170" s="16"/>
      <c r="GB170" s="16"/>
      <c r="GC170" s="16"/>
      <c r="GD170" s="33"/>
      <c r="GE170" s="33"/>
      <c r="GF170" s="33"/>
      <c r="GG170" s="33"/>
      <c r="GH170" s="16"/>
      <c r="GI170" s="6"/>
      <c r="GJ170" s="6"/>
      <c r="GK170" s="130"/>
      <c r="GL170" s="16"/>
      <c r="GM170" s="16"/>
      <c r="GN170" s="16"/>
      <c r="GO170" s="33"/>
      <c r="GP170" s="33"/>
      <c r="GQ170" s="33"/>
      <c r="GR170" s="33"/>
      <c r="GS170" s="16"/>
      <c r="GT170" s="6"/>
      <c r="GU170" s="6"/>
      <c r="GV170" s="130"/>
      <c r="GW170" s="16"/>
      <c r="GX170" s="16"/>
      <c r="GY170" s="16"/>
      <c r="GZ170" s="33"/>
      <c r="HA170" s="33"/>
      <c r="HB170" s="33"/>
      <c r="HC170" s="33"/>
      <c r="HD170" s="16"/>
      <c r="HE170" s="6"/>
      <c r="HF170" s="6"/>
      <c r="HG170" s="130"/>
      <c r="HH170" s="16"/>
      <c r="HI170" s="16"/>
      <c r="HJ170" s="16"/>
      <c r="HK170" s="33"/>
      <c r="HL170" s="133"/>
      <c r="HM170" s="133"/>
      <c r="HN170" s="133"/>
    </row>
    <row r="171" customFormat="false" ht="15.25" hidden="false" customHeight="false" outlineLevel="0" collapsed="false">
      <c r="N171" s="74"/>
      <c r="O171" s="6"/>
      <c r="P171" s="6"/>
      <c r="Q171" s="130"/>
      <c r="R171" s="6"/>
      <c r="S171" s="6"/>
      <c r="T171" s="6"/>
      <c r="U171" s="9"/>
      <c r="V171" s="9"/>
      <c r="W171" s="9"/>
      <c r="X171" s="9"/>
      <c r="Y171" s="6"/>
      <c r="Z171" s="6"/>
      <c r="AA171" s="6"/>
      <c r="AB171" s="130"/>
      <c r="AC171" s="6"/>
      <c r="AD171" s="6"/>
      <c r="AE171" s="6"/>
      <c r="AF171" s="9"/>
      <c r="AG171" s="9"/>
      <c r="AH171" s="9"/>
      <c r="AI171" s="9"/>
      <c r="AJ171" s="11"/>
      <c r="AK171" s="11"/>
      <c r="AL171" s="11"/>
      <c r="AM171" s="11"/>
      <c r="AN171" s="11"/>
      <c r="AO171" s="11"/>
      <c r="AP171" s="11"/>
      <c r="AQ171" s="9"/>
      <c r="AR171" s="9"/>
      <c r="AS171" s="9"/>
      <c r="AT171" s="9"/>
      <c r="AU171" s="72"/>
      <c r="AV171" s="6"/>
      <c r="AW171" s="6"/>
      <c r="AX171" s="130"/>
      <c r="AY171" s="6"/>
      <c r="AZ171" s="6"/>
      <c r="BA171" s="6"/>
      <c r="BB171" s="9"/>
      <c r="BC171" s="9"/>
      <c r="BD171" s="9"/>
      <c r="BE171" s="9"/>
      <c r="BF171" s="11"/>
      <c r="BG171" s="11"/>
      <c r="BH171" s="11"/>
      <c r="BI171" s="11"/>
      <c r="BJ171" s="11"/>
      <c r="BK171" s="11"/>
      <c r="BL171" s="11"/>
      <c r="BM171" s="9"/>
      <c r="BN171" s="9"/>
      <c r="BO171" s="9"/>
      <c r="BP171" s="9"/>
      <c r="BQ171" s="6"/>
      <c r="BR171" s="6"/>
      <c r="BS171" s="6"/>
      <c r="BT171" s="130"/>
      <c r="BU171" s="6"/>
      <c r="BV171" s="6"/>
      <c r="BW171" s="6"/>
      <c r="BX171" s="9"/>
      <c r="BY171" s="9"/>
      <c r="BZ171" s="9"/>
      <c r="CA171" s="9"/>
      <c r="CB171" s="6"/>
      <c r="CC171" s="6"/>
      <c r="CD171" s="6"/>
      <c r="CE171" s="130"/>
      <c r="CF171" s="6"/>
      <c r="CG171" s="6"/>
      <c r="CH171" s="6"/>
      <c r="CI171" s="9"/>
      <c r="CJ171" s="9"/>
      <c r="CK171" s="9"/>
      <c r="CL171" s="9"/>
      <c r="CM171" s="6"/>
      <c r="CN171" s="6"/>
      <c r="CO171" s="6"/>
      <c r="CP171" s="130"/>
      <c r="CQ171" s="6"/>
      <c r="CR171" s="6"/>
      <c r="CS171" s="6"/>
      <c r="CT171" s="9"/>
      <c r="CU171" s="9"/>
      <c r="CV171" s="9"/>
      <c r="CW171" s="9"/>
      <c r="CX171" s="6"/>
      <c r="CY171" s="6"/>
      <c r="CZ171" s="6"/>
      <c r="DA171" s="130"/>
      <c r="DB171" s="6"/>
      <c r="DC171" s="6"/>
      <c r="DD171" s="6"/>
      <c r="DE171" s="9"/>
      <c r="DF171" s="9"/>
      <c r="DG171" s="9"/>
      <c r="DH171" s="9"/>
      <c r="DI171" s="6"/>
      <c r="DJ171" s="6"/>
      <c r="DK171" s="6"/>
      <c r="DL171" s="130"/>
      <c r="DM171" s="6"/>
      <c r="DN171" s="6"/>
      <c r="DO171" s="6"/>
      <c r="DP171" s="9"/>
      <c r="DQ171" s="9"/>
      <c r="DR171" s="9"/>
      <c r="DS171" s="9"/>
      <c r="DT171" s="6"/>
      <c r="DU171" s="6"/>
      <c r="DV171" s="6"/>
      <c r="DW171" s="130"/>
      <c r="DX171" s="6"/>
      <c r="DY171" s="6"/>
      <c r="DZ171" s="6"/>
      <c r="EA171" s="9"/>
      <c r="EB171" s="9"/>
      <c r="EC171" s="9"/>
      <c r="ED171" s="9"/>
      <c r="EE171" s="6"/>
      <c r="EF171" s="6"/>
      <c r="EG171" s="6"/>
      <c r="EH171" s="130"/>
      <c r="EI171" s="6"/>
      <c r="EJ171" s="6"/>
      <c r="EK171" s="6"/>
      <c r="EL171" s="9"/>
      <c r="EM171" s="9"/>
      <c r="EN171" s="9"/>
      <c r="EO171" s="9"/>
      <c r="EP171" s="6"/>
      <c r="EQ171" s="6"/>
      <c r="ER171" s="6"/>
      <c r="ES171" s="130"/>
      <c r="ET171" s="6"/>
      <c r="EU171" s="6"/>
      <c r="EV171" s="6"/>
      <c r="EW171" s="9"/>
      <c r="EX171" s="9"/>
      <c r="EY171" s="9"/>
      <c r="EZ171" s="9"/>
      <c r="FA171" s="6"/>
      <c r="FB171" s="6"/>
      <c r="FC171" s="6"/>
      <c r="FD171" s="130"/>
      <c r="FE171" s="6"/>
      <c r="FF171" s="6"/>
      <c r="FG171" s="6"/>
      <c r="FH171" s="9"/>
      <c r="FI171" s="9"/>
      <c r="FJ171" s="9"/>
      <c r="FK171" s="9"/>
      <c r="FL171" s="6"/>
      <c r="FM171" s="6"/>
      <c r="FN171" s="6"/>
      <c r="FO171" s="130"/>
      <c r="FP171" s="6"/>
      <c r="FQ171" s="6"/>
      <c r="FR171" s="6"/>
      <c r="FS171" s="9"/>
      <c r="FT171" s="9"/>
      <c r="FU171" s="9"/>
      <c r="FV171" s="9"/>
      <c r="FW171" s="6"/>
      <c r="FX171" s="6"/>
      <c r="FY171" s="6"/>
      <c r="FZ171" s="130"/>
      <c r="GA171" s="6"/>
      <c r="GB171" s="6"/>
      <c r="GC171" s="6"/>
      <c r="GD171" s="9"/>
      <c r="GE171" s="9"/>
      <c r="GF171" s="9"/>
      <c r="GG171" s="9"/>
      <c r="GH171" s="6"/>
      <c r="GI171" s="6"/>
      <c r="GJ171" s="6"/>
      <c r="GK171" s="130"/>
      <c r="GL171" s="6"/>
      <c r="GM171" s="6"/>
      <c r="GN171" s="6"/>
      <c r="GO171" s="9"/>
      <c r="GP171" s="9"/>
      <c r="GQ171" s="9"/>
      <c r="GR171" s="9"/>
      <c r="GS171" s="6"/>
      <c r="GT171" s="6"/>
      <c r="GU171" s="6"/>
      <c r="GV171" s="130"/>
      <c r="GW171" s="6"/>
      <c r="GX171" s="6"/>
      <c r="GY171" s="6"/>
      <c r="GZ171" s="9"/>
      <c r="HA171" s="9"/>
      <c r="HB171" s="9"/>
      <c r="HC171" s="9"/>
      <c r="HD171" s="6"/>
      <c r="HE171" s="6"/>
      <c r="HF171" s="6"/>
      <c r="HG171" s="130"/>
      <c r="HH171" s="6"/>
      <c r="HI171" s="6"/>
      <c r="HJ171" s="6"/>
      <c r="HK171" s="9"/>
      <c r="HL171" s="111"/>
      <c r="HM171" s="111"/>
      <c r="HN171" s="111"/>
    </row>
    <row r="172" customFormat="false" ht="15.25" hidden="false" customHeight="false" outlineLevel="0" collapsed="false">
      <c r="N172" s="131"/>
      <c r="O172" s="6"/>
      <c r="P172" s="6"/>
      <c r="Q172" s="130"/>
      <c r="R172" s="16"/>
      <c r="S172" s="16"/>
      <c r="T172" s="16"/>
      <c r="U172" s="33"/>
      <c r="V172" s="33"/>
      <c r="W172" s="33"/>
      <c r="X172" s="33"/>
      <c r="Y172" s="16"/>
      <c r="Z172" s="6"/>
      <c r="AA172" s="6"/>
      <c r="AB172" s="130"/>
      <c r="AC172" s="16"/>
      <c r="AD172" s="16"/>
      <c r="AE172" s="16"/>
      <c r="AF172" s="33"/>
      <c r="AG172" s="33"/>
      <c r="AH172" s="33"/>
      <c r="AI172" s="33"/>
      <c r="AJ172" s="22"/>
      <c r="AK172" s="22"/>
      <c r="AL172" s="22"/>
      <c r="AM172" s="22"/>
      <c r="AN172" s="22"/>
      <c r="AO172" s="22"/>
      <c r="AP172" s="22"/>
      <c r="AQ172" s="33"/>
      <c r="AR172" s="33"/>
      <c r="AS172" s="33"/>
      <c r="AT172" s="33"/>
      <c r="AU172" s="132"/>
      <c r="AV172" s="6"/>
      <c r="AW172" s="6"/>
      <c r="AX172" s="130"/>
      <c r="AY172" s="16"/>
      <c r="AZ172" s="16"/>
      <c r="BA172" s="16"/>
      <c r="BB172" s="33"/>
      <c r="BC172" s="33"/>
      <c r="BD172" s="33"/>
      <c r="BE172" s="33"/>
      <c r="BF172" s="22"/>
      <c r="BG172" s="22"/>
      <c r="BH172" s="22"/>
      <c r="BI172" s="22"/>
      <c r="BJ172" s="22"/>
      <c r="BK172" s="22"/>
      <c r="BL172" s="22"/>
      <c r="BM172" s="33"/>
      <c r="BN172" s="33"/>
      <c r="BO172" s="33"/>
      <c r="BP172" s="33"/>
      <c r="BQ172" s="16"/>
      <c r="BR172" s="6"/>
      <c r="BS172" s="6"/>
      <c r="BT172" s="130"/>
      <c r="BU172" s="16"/>
      <c r="BV172" s="16"/>
      <c r="BW172" s="16"/>
      <c r="BX172" s="33"/>
      <c r="BY172" s="33"/>
      <c r="BZ172" s="33"/>
      <c r="CA172" s="33"/>
      <c r="CB172" s="16"/>
      <c r="CC172" s="6"/>
      <c r="CD172" s="6"/>
      <c r="CE172" s="130"/>
      <c r="CF172" s="16"/>
      <c r="CG172" s="16"/>
      <c r="CH172" s="16"/>
      <c r="CI172" s="33"/>
      <c r="CJ172" s="33"/>
      <c r="CK172" s="33"/>
      <c r="CL172" s="33"/>
      <c r="CM172" s="16"/>
      <c r="CN172" s="6"/>
      <c r="CO172" s="6"/>
      <c r="CP172" s="130"/>
      <c r="CQ172" s="16"/>
      <c r="CR172" s="16"/>
      <c r="CS172" s="16"/>
      <c r="CT172" s="33"/>
      <c r="CU172" s="33"/>
      <c r="CV172" s="33"/>
      <c r="CW172" s="33"/>
      <c r="CX172" s="16"/>
      <c r="CY172" s="6"/>
      <c r="CZ172" s="6"/>
      <c r="DA172" s="130"/>
      <c r="DB172" s="16"/>
      <c r="DC172" s="16"/>
      <c r="DD172" s="16"/>
      <c r="DE172" s="33"/>
      <c r="DF172" s="33"/>
      <c r="DG172" s="33"/>
      <c r="DH172" s="33"/>
      <c r="DI172" s="16"/>
      <c r="DJ172" s="6"/>
      <c r="DK172" s="6"/>
      <c r="DL172" s="130"/>
      <c r="DM172" s="16"/>
      <c r="DN172" s="16"/>
      <c r="DO172" s="16"/>
      <c r="DP172" s="33"/>
      <c r="DQ172" s="33"/>
      <c r="DR172" s="33"/>
      <c r="DS172" s="33"/>
      <c r="DT172" s="16"/>
      <c r="DU172" s="6"/>
      <c r="DV172" s="6"/>
      <c r="DW172" s="130"/>
      <c r="DX172" s="16"/>
      <c r="DY172" s="16"/>
      <c r="DZ172" s="16"/>
      <c r="EA172" s="33"/>
      <c r="EB172" s="33"/>
      <c r="EC172" s="33"/>
      <c r="ED172" s="33"/>
      <c r="EE172" s="16"/>
      <c r="EF172" s="6"/>
      <c r="EG172" s="6"/>
      <c r="EH172" s="130"/>
      <c r="EI172" s="16"/>
      <c r="EJ172" s="16"/>
      <c r="EK172" s="16"/>
      <c r="EL172" s="33"/>
      <c r="EM172" s="33"/>
      <c r="EN172" s="33"/>
      <c r="EO172" s="33"/>
      <c r="EP172" s="16"/>
      <c r="EQ172" s="6"/>
      <c r="ER172" s="6"/>
      <c r="ES172" s="130"/>
      <c r="ET172" s="16"/>
      <c r="EU172" s="16"/>
      <c r="EV172" s="16"/>
      <c r="EW172" s="33"/>
      <c r="EX172" s="33"/>
      <c r="EY172" s="33"/>
      <c r="EZ172" s="33"/>
      <c r="FA172" s="16"/>
      <c r="FB172" s="6"/>
      <c r="FC172" s="6"/>
      <c r="FD172" s="130"/>
      <c r="FE172" s="16"/>
      <c r="FF172" s="16"/>
      <c r="FG172" s="16"/>
      <c r="FH172" s="33"/>
      <c r="FI172" s="33"/>
      <c r="FJ172" s="33"/>
      <c r="FK172" s="33"/>
      <c r="FL172" s="16"/>
      <c r="FM172" s="6"/>
      <c r="FN172" s="6"/>
      <c r="FO172" s="130"/>
      <c r="FP172" s="16"/>
      <c r="FQ172" s="16"/>
      <c r="FR172" s="16"/>
      <c r="FS172" s="33"/>
      <c r="FT172" s="33"/>
      <c r="FU172" s="33"/>
      <c r="FV172" s="33"/>
      <c r="FW172" s="16"/>
      <c r="FX172" s="6"/>
      <c r="FY172" s="6"/>
      <c r="FZ172" s="130"/>
      <c r="GA172" s="16"/>
      <c r="GB172" s="16"/>
      <c r="GC172" s="16"/>
      <c r="GD172" s="33"/>
      <c r="GE172" s="33"/>
      <c r="GF172" s="33"/>
      <c r="GG172" s="33"/>
      <c r="GH172" s="16"/>
      <c r="GI172" s="6"/>
      <c r="GJ172" s="6"/>
      <c r="GK172" s="130"/>
      <c r="GL172" s="16"/>
      <c r="GM172" s="16"/>
      <c r="GN172" s="16"/>
      <c r="GO172" s="33"/>
      <c r="GP172" s="33"/>
      <c r="GQ172" s="33"/>
      <c r="GR172" s="33"/>
      <c r="GS172" s="16"/>
      <c r="GT172" s="6"/>
      <c r="GU172" s="6"/>
      <c r="GV172" s="130"/>
      <c r="GW172" s="16"/>
      <c r="GX172" s="16"/>
      <c r="GY172" s="16"/>
      <c r="GZ172" s="33"/>
      <c r="HA172" s="33"/>
      <c r="HB172" s="33"/>
      <c r="HC172" s="33"/>
      <c r="HD172" s="16"/>
      <c r="HE172" s="6"/>
      <c r="HF172" s="6"/>
      <c r="HG172" s="130"/>
      <c r="HH172" s="16"/>
      <c r="HI172" s="16"/>
      <c r="HJ172" s="16"/>
      <c r="HK172" s="33"/>
      <c r="HL172" s="133"/>
      <c r="HM172" s="133"/>
      <c r="HN172" s="133"/>
    </row>
    <row r="173" customFormat="false" ht="15.25" hidden="false" customHeight="false" outlineLevel="0" collapsed="false">
      <c r="N173" s="74"/>
      <c r="O173" s="6"/>
      <c r="P173" s="6"/>
      <c r="Q173" s="130"/>
      <c r="R173" s="6"/>
      <c r="S173" s="6"/>
      <c r="T173" s="6"/>
      <c r="U173" s="9"/>
      <c r="V173" s="9"/>
      <c r="W173" s="9"/>
      <c r="X173" s="9"/>
      <c r="Y173" s="6"/>
      <c r="Z173" s="6"/>
      <c r="AA173" s="6"/>
      <c r="AB173" s="130"/>
      <c r="AC173" s="6"/>
      <c r="AD173" s="6"/>
      <c r="AE173" s="6"/>
      <c r="AF173" s="9"/>
      <c r="AG173" s="9"/>
      <c r="AH173" s="9"/>
      <c r="AI173" s="9"/>
      <c r="AJ173" s="11"/>
      <c r="AK173" s="11"/>
      <c r="AL173" s="11"/>
      <c r="AM173" s="11"/>
      <c r="AN173" s="11"/>
      <c r="AO173" s="11"/>
      <c r="AP173" s="11"/>
      <c r="AQ173" s="9"/>
      <c r="AR173" s="9"/>
      <c r="AS173" s="9"/>
      <c r="AT173" s="9"/>
      <c r="AU173" s="72"/>
      <c r="AV173" s="6"/>
      <c r="AW173" s="6"/>
      <c r="AX173" s="130"/>
      <c r="AY173" s="6"/>
      <c r="AZ173" s="6"/>
      <c r="BA173" s="6"/>
      <c r="BB173" s="9"/>
      <c r="BC173" s="9"/>
      <c r="BD173" s="9"/>
      <c r="BE173" s="9"/>
      <c r="BF173" s="11"/>
      <c r="BG173" s="11"/>
      <c r="BH173" s="11"/>
      <c r="BI173" s="11"/>
      <c r="BJ173" s="11"/>
      <c r="BK173" s="11"/>
      <c r="BL173" s="11"/>
      <c r="BM173" s="9"/>
      <c r="BN173" s="9"/>
      <c r="BO173" s="9"/>
      <c r="BP173" s="9"/>
      <c r="BQ173" s="6"/>
      <c r="BR173" s="6"/>
      <c r="BS173" s="6"/>
      <c r="BT173" s="130"/>
      <c r="BU173" s="6"/>
      <c r="BV173" s="6"/>
      <c r="BW173" s="6"/>
      <c r="BX173" s="9"/>
      <c r="BY173" s="9"/>
      <c r="BZ173" s="9"/>
      <c r="CA173" s="9"/>
      <c r="CB173" s="6"/>
      <c r="CC173" s="6"/>
      <c r="CD173" s="6"/>
      <c r="CE173" s="130"/>
      <c r="CF173" s="6"/>
      <c r="CG173" s="6"/>
      <c r="CH173" s="6"/>
      <c r="CI173" s="9"/>
      <c r="CJ173" s="9"/>
      <c r="CK173" s="9"/>
      <c r="CL173" s="9"/>
      <c r="CM173" s="6"/>
      <c r="CN173" s="6"/>
      <c r="CO173" s="6"/>
      <c r="CP173" s="130"/>
      <c r="CQ173" s="6"/>
      <c r="CR173" s="6"/>
      <c r="CS173" s="6"/>
      <c r="CT173" s="9"/>
      <c r="CU173" s="9"/>
      <c r="CV173" s="9"/>
      <c r="CW173" s="9"/>
      <c r="CX173" s="6"/>
      <c r="CY173" s="6"/>
      <c r="CZ173" s="6"/>
      <c r="DA173" s="130"/>
      <c r="DB173" s="6"/>
      <c r="DC173" s="6"/>
      <c r="DD173" s="6"/>
      <c r="DE173" s="9"/>
      <c r="DF173" s="9"/>
      <c r="DG173" s="9"/>
      <c r="DH173" s="9"/>
      <c r="DI173" s="6"/>
      <c r="DJ173" s="6"/>
      <c r="DK173" s="6"/>
      <c r="DL173" s="130"/>
      <c r="DM173" s="6"/>
      <c r="DN173" s="6"/>
      <c r="DO173" s="6"/>
      <c r="DP173" s="9"/>
      <c r="DQ173" s="9"/>
      <c r="DR173" s="9"/>
      <c r="DS173" s="9"/>
      <c r="DT173" s="6"/>
      <c r="DU173" s="6"/>
      <c r="DV173" s="6"/>
      <c r="DW173" s="130"/>
      <c r="DX173" s="6"/>
      <c r="DY173" s="6"/>
      <c r="DZ173" s="6"/>
      <c r="EA173" s="9"/>
      <c r="EB173" s="9"/>
      <c r="EC173" s="9"/>
      <c r="ED173" s="9"/>
      <c r="EE173" s="6"/>
      <c r="EF173" s="6"/>
      <c r="EG173" s="6"/>
      <c r="EH173" s="130"/>
      <c r="EI173" s="6"/>
      <c r="EJ173" s="6"/>
      <c r="EK173" s="6"/>
      <c r="EL173" s="9"/>
      <c r="EM173" s="9"/>
      <c r="EN173" s="9"/>
      <c r="EO173" s="9"/>
      <c r="EP173" s="6"/>
      <c r="EQ173" s="6"/>
      <c r="ER173" s="6"/>
      <c r="ES173" s="130"/>
      <c r="ET173" s="6"/>
      <c r="EU173" s="6"/>
      <c r="EV173" s="6"/>
      <c r="EW173" s="9"/>
      <c r="EX173" s="9"/>
      <c r="EY173" s="9"/>
      <c r="EZ173" s="9"/>
      <c r="FA173" s="6"/>
      <c r="FB173" s="6"/>
      <c r="FC173" s="6"/>
      <c r="FD173" s="130"/>
      <c r="FE173" s="6"/>
      <c r="FF173" s="6"/>
      <c r="FG173" s="6"/>
      <c r="FH173" s="9"/>
      <c r="FI173" s="9"/>
      <c r="FJ173" s="9"/>
      <c r="FK173" s="9"/>
      <c r="FL173" s="6"/>
      <c r="FM173" s="6"/>
      <c r="FN173" s="6"/>
      <c r="FO173" s="130"/>
      <c r="FP173" s="6"/>
      <c r="FQ173" s="6"/>
      <c r="FR173" s="6"/>
      <c r="FS173" s="9"/>
      <c r="FT173" s="9"/>
      <c r="FU173" s="9"/>
      <c r="FV173" s="9"/>
      <c r="FW173" s="6"/>
      <c r="FX173" s="6"/>
      <c r="FY173" s="6"/>
      <c r="FZ173" s="130"/>
      <c r="GA173" s="6"/>
      <c r="GB173" s="6"/>
      <c r="GC173" s="6"/>
      <c r="GD173" s="9"/>
      <c r="GE173" s="9"/>
      <c r="GF173" s="9"/>
      <c r="GG173" s="9"/>
      <c r="GH173" s="6"/>
      <c r="GI173" s="6"/>
      <c r="GJ173" s="6"/>
      <c r="GK173" s="130"/>
      <c r="GL173" s="6"/>
      <c r="GM173" s="6"/>
      <c r="GN173" s="6"/>
      <c r="GO173" s="9"/>
      <c r="GP173" s="9"/>
      <c r="GQ173" s="9"/>
      <c r="GR173" s="9"/>
      <c r="GS173" s="6"/>
      <c r="GT173" s="6"/>
      <c r="GU173" s="6"/>
      <c r="GV173" s="130"/>
      <c r="GW173" s="6"/>
      <c r="GX173" s="6"/>
      <c r="GY173" s="6"/>
      <c r="GZ173" s="9"/>
      <c r="HA173" s="9"/>
      <c r="HB173" s="9"/>
      <c r="HC173" s="9"/>
      <c r="HD173" s="6"/>
      <c r="HE173" s="6"/>
      <c r="HF173" s="6"/>
      <c r="HG173" s="130"/>
      <c r="HH173" s="6"/>
      <c r="HI173" s="6"/>
      <c r="HJ173" s="6"/>
      <c r="HK173" s="9"/>
      <c r="HL173" s="111"/>
      <c r="HM173" s="111"/>
      <c r="HN173" s="111"/>
    </row>
    <row r="174" customFormat="false" ht="15.25" hidden="false" customHeight="false" outlineLevel="0" collapsed="false">
      <c r="N174" s="74"/>
      <c r="O174" s="6"/>
      <c r="P174" s="6"/>
      <c r="Q174" s="130"/>
      <c r="R174" s="6"/>
      <c r="S174" s="6"/>
      <c r="T174" s="6"/>
      <c r="U174" s="9"/>
      <c r="V174" s="9"/>
      <c r="W174" s="9"/>
      <c r="X174" s="9"/>
      <c r="Y174" s="6"/>
      <c r="Z174" s="6"/>
      <c r="AA174" s="6"/>
      <c r="AB174" s="130"/>
      <c r="AC174" s="6"/>
      <c r="AD174" s="6"/>
      <c r="AE174" s="6"/>
      <c r="AF174" s="9"/>
      <c r="AG174" s="9"/>
      <c r="AH174" s="9"/>
      <c r="AI174" s="9"/>
      <c r="AJ174" s="11"/>
      <c r="AK174" s="11"/>
      <c r="AL174" s="11"/>
      <c r="AM174" s="11"/>
      <c r="AN174" s="11"/>
      <c r="AO174" s="11"/>
      <c r="AP174" s="11"/>
      <c r="AQ174" s="9"/>
      <c r="AR174" s="9"/>
      <c r="AS174" s="9"/>
      <c r="AT174" s="9"/>
      <c r="AU174" s="72"/>
      <c r="AV174" s="6"/>
      <c r="AW174" s="6"/>
      <c r="AX174" s="130"/>
      <c r="AY174" s="6"/>
      <c r="AZ174" s="6"/>
      <c r="BA174" s="6"/>
      <c r="BB174" s="9"/>
      <c r="BC174" s="9"/>
      <c r="BD174" s="9"/>
      <c r="BE174" s="9"/>
      <c r="BF174" s="11"/>
      <c r="BG174" s="11"/>
      <c r="BH174" s="11"/>
      <c r="BI174" s="11"/>
      <c r="BJ174" s="11"/>
      <c r="BK174" s="11"/>
      <c r="BL174" s="11"/>
      <c r="BM174" s="9"/>
      <c r="BN174" s="9"/>
      <c r="BO174" s="9"/>
      <c r="BP174" s="9"/>
      <c r="BQ174" s="6"/>
      <c r="BR174" s="6"/>
      <c r="BS174" s="6"/>
      <c r="BT174" s="130"/>
      <c r="BU174" s="6"/>
      <c r="BV174" s="6"/>
      <c r="BW174" s="6"/>
      <c r="BX174" s="9"/>
      <c r="BY174" s="9"/>
      <c r="BZ174" s="9"/>
      <c r="CA174" s="9"/>
      <c r="CB174" s="6"/>
      <c r="CC174" s="6"/>
      <c r="CD174" s="6"/>
      <c r="CE174" s="130"/>
      <c r="CF174" s="6"/>
      <c r="CG174" s="6"/>
      <c r="CH174" s="6"/>
      <c r="CI174" s="9"/>
      <c r="CJ174" s="9"/>
      <c r="CK174" s="9"/>
      <c r="CL174" s="9"/>
      <c r="CM174" s="6"/>
      <c r="CN174" s="6"/>
      <c r="CO174" s="6"/>
      <c r="CP174" s="130"/>
      <c r="CQ174" s="6"/>
      <c r="CR174" s="6"/>
      <c r="CS174" s="6"/>
      <c r="CT174" s="9"/>
      <c r="CU174" s="9"/>
      <c r="CV174" s="9"/>
      <c r="CW174" s="9"/>
      <c r="CX174" s="6"/>
      <c r="CY174" s="6"/>
      <c r="CZ174" s="6"/>
      <c r="DA174" s="130"/>
      <c r="DB174" s="6"/>
      <c r="DC174" s="6"/>
      <c r="DD174" s="6"/>
      <c r="DE174" s="9"/>
      <c r="DF174" s="9"/>
      <c r="DG174" s="9"/>
      <c r="DH174" s="9"/>
      <c r="DI174" s="6"/>
      <c r="DJ174" s="6"/>
      <c r="DK174" s="6"/>
      <c r="DL174" s="130"/>
      <c r="DM174" s="6"/>
      <c r="DN174" s="6"/>
      <c r="DO174" s="6"/>
      <c r="DP174" s="9"/>
      <c r="DQ174" s="9"/>
      <c r="DR174" s="9"/>
      <c r="DS174" s="9"/>
      <c r="DT174" s="6"/>
      <c r="DU174" s="6"/>
      <c r="DV174" s="6"/>
      <c r="DW174" s="130"/>
      <c r="DX174" s="6"/>
      <c r="DY174" s="6"/>
      <c r="DZ174" s="6"/>
      <c r="EA174" s="9"/>
      <c r="EB174" s="9"/>
      <c r="EC174" s="9"/>
      <c r="ED174" s="9"/>
      <c r="EE174" s="6"/>
      <c r="EF174" s="6"/>
      <c r="EG174" s="6"/>
      <c r="EH174" s="130"/>
      <c r="EI174" s="6"/>
      <c r="EJ174" s="6"/>
      <c r="EK174" s="6"/>
      <c r="EL174" s="9"/>
      <c r="EM174" s="9"/>
      <c r="EN174" s="9"/>
      <c r="EO174" s="9"/>
      <c r="EP174" s="6"/>
      <c r="EQ174" s="6"/>
      <c r="ER174" s="6"/>
      <c r="ES174" s="130"/>
      <c r="ET174" s="6"/>
      <c r="EU174" s="6"/>
      <c r="EV174" s="6"/>
      <c r="EW174" s="9"/>
      <c r="EX174" s="9"/>
      <c r="EY174" s="9"/>
      <c r="EZ174" s="9"/>
      <c r="FA174" s="6"/>
      <c r="FB174" s="6"/>
      <c r="FC174" s="6"/>
      <c r="FD174" s="130"/>
      <c r="FE174" s="6"/>
      <c r="FF174" s="6"/>
      <c r="FG174" s="6"/>
      <c r="FH174" s="9"/>
      <c r="FI174" s="9"/>
      <c r="FJ174" s="9"/>
      <c r="FK174" s="9"/>
      <c r="FL174" s="6"/>
      <c r="FM174" s="6"/>
      <c r="FN174" s="6"/>
      <c r="FO174" s="130"/>
      <c r="FP174" s="6"/>
      <c r="FQ174" s="6"/>
      <c r="FR174" s="6"/>
      <c r="FS174" s="9"/>
      <c r="FT174" s="9"/>
      <c r="FU174" s="9"/>
      <c r="FV174" s="9"/>
      <c r="FW174" s="6"/>
      <c r="FX174" s="6"/>
      <c r="FY174" s="6"/>
      <c r="FZ174" s="130"/>
      <c r="GA174" s="6"/>
      <c r="GB174" s="6"/>
      <c r="GC174" s="6"/>
      <c r="GD174" s="9"/>
      <c r="GE174" s="9"/>
      <c r="GF174" s="9"/>
      <c r="GG174" s="9"/>
      <c r="GH174" s="6"/>
      <c r="GI174" s="6"/>
      <c r="GJ174" s="6"/>
      <c r="GK174" s="130"/>
      <c r="GL174" s="6"/>
      <c r="GM174" s="6"/>
      <c r="GN174" s="6"/>
      <c r="GO174" s="9"/>
      <c r="GP174" s="9"/>
      <c r="GQ174" s="9"/>
      <c r="GR174" s="9"/>
      <c r="GS174" s="6"/>
      <c r="GT174" s="6"/>
      <c r="GU174" s="6"/>
      <c r="GV174" s="130"/>
      <c r="GW174" s="6"/>
      <c r="GX174" s="6"/>
      <c r="GY174" s="6"/>
      <c r="GZ174" s="9"/>
      <c r="HA174" s="9"/>
      <c r="HB174" s="9"/>
      <c r="HC174" s="9"/>
      <c r="HD174" s="6"/>
      <c r="HE174" s="6"/>
      <c r="HF174" s="6"/>
      <c r="HG174" s="130"/>
      <c r="HH174" s="6"/>
      <c r="HI174" s="6"/>
      <c r="HJ174" s="6"/>
      <c r="HK174" s="9"/>
      <c r="HL174" s="111"/>
      <c r="HM174" s="111"/>
      <c r="HN174" s="111"/>
    </row>
    <row r="175" customFormat="false" ht="15.25" hidden="false" customHeight="false" outlineLevel="0" collapsed="false">
      <c r="N175" s="74"/>
      <c r="O175" s="6"/>
      <c r="P175" s="6"/>
      <c r="Q175" s="130"/>
      <c r="R175" s="6"/>
      <c r="S175" s="6"/>
      <c r="T175" s="6"/>
      <c r="U175" s="9"/>
      <c r="V175" s="9"/>
      <c r="W175" s="9"/>
      <c r="X175" s="9"/>
      <c r="Y175" s="6"/>
      <c r="Z175" s="6"/>
      <c r="AA175" s="6"/>
      <c r="AB175" s="130"/>
      <c r="AC175" s="6"/>
      <c r="AD175" s="6"/>
      <c r="AE175" s="6"/>
      <c r="AF175" s="9"/>
      <c r="AG175" s="9"/>
      <c r="AH175" s="9"/>
      <c r="AI175" s="9"/>
      <c r="AJ175" s="11"/>
      <c r="AK175" s="11"/>
      <c r="AL175" s="11"/>
      <c r="AM175" s="11"/>
      <c r="AN175" s="11"/>
      <c r="AO175" s="11"/>
      <c r="AP175" s="11"/>
      <c r="AQ175" s="9"/>
      <c r="AR175" s="9"/>
      <c r="AS175" s="9"/>
      <c r="AT175" s="9"/>
      <c r="AU175" s="72"/>
      <c r="AV175" s="6"/>
      <c r="AW175" s="6"/>
      <c r="AX175" s="130"/>
      <c r="AY175" s="6"/>
      <c r="AZ175" s="6"/>
      <c r="BA175" s="6"/>
      <c r="BB175" s="9"/>
      <c r="BC175" s="9"/>
      <c r="BD175" s="9"/>
      <c r="BE175" s="9"/>
      <c r="BF175" s="11"/>
      <c r="BG175" s="11"/>
      <c r="BH175" s="11"/>
      <c r="BI175" s="11"/>
      <c r="BJ175" s="11"/>
      <c r="BK175" s="11"/>
      <c r="BL175" s="11"/>
      <c r="BM175" s="9"/>
      <c r="BN175" s="9"/>
      <c r="BO175" s="9"/>
      <c r="BP175" s="9"/>
      <c r="BQ175" s="6"/>
      <c r="BR175" s="6"/>
      <c r="BS175" s="6"/>
      <c r="BT175" s="130"/>
      <c r="BU175" s="6"/>
      <c r="BV175" s="6"/>
      <c r="BW175" s="6"/>
      <c r="BX175" s="9"/>
      <c r="BY175" s="9"/>
      <c r="BZ175" s="9"/>
      <c r="CA175" s="9"/>
      <c r="CB175" s="6"/>
      <c r="CC175" s="6"/>
      <c r="CD175" s="6"/>
      <c r="CE175" s="130"/>
      <c r="CF175" s="6"/>
      <c r="CG175" s="6"/>
      <c r="CH175" s="6"/>
      <c r="CI175" s="9"/>
      <c r="CJ175" s="9"/>
      <c r="CK175" s="9"/>
      <c r="CL175" s="9"/>
      <c r="CM175" s="6"/>
      <c r="CN175" s="6"/>
      <c r="CO175" s="6"/>
      <c r="CP175" s="130"/>
      <c r="CQ175" s="6"/>
      <c r="CR175" s="6"/>
      <c r="CS175" s="6"/>
      <c r="CT175" s="9"/>
      <c r="CU175" s="9"/>
      <c r="CV175" s="9"/>
      <c r="CW175" s="9"/>
      <c r="CX175" s="6"/>
      <c r="CY175" s="6"/>
      <c r="CZ175" s="6"/>
      <c r="DA175" s="130"/>
      <c r="DB175" s="6"/>
      <c r="DC175" s="6"/>
      <c r="DD175" s="6"/>
      <c r="DE175" s="9"/>
      <c r="DF175" s="9"/>
      <c r="DG175" s="9"/>
      <c r="DH175" s="9"/>
      <c r="DI175" s="6"/>
      <c r="DJ175" s="6"/>
      <c r="DK175" s="6"/>
      <c r="DL175" s="130"/>
      <c r="DM175" s="6"/>
      <c r="DN175" s="6"/>
      <c r="DO175" s="6"/>
      <c r="DP175" s="9"/>
      <c r="DQ175" s="9"/>
      <c r="DR175" s="9"/>
      <c r="DS175" s="9"/>
      <c r="DT175" s="6"/>
      <c r="DU175" s="6"/>
      <c r="DV175" s="6"/>
      <c r="DW175" s="130"/>
      <c r="DX175" s="6"/>
      <c r="DY175" s="6"/>
      <c r="DZ175" s="6"/>
      <c r="EA175" s="9"/>
      <c r="EB175" s="9"/>
      <c r="EC175" s="9"/>
      <c r="ED175" s="9"/>
      <c r="EE175" s="6"/>
      <c r="EF175" s="6"/>
      <c r="EG175" s="6"/>
      <c r="EH175" s="130"/>
      <c r="EI175" s="6"/>
      <c r="EJ175" s="6"/>
      <c r="EK175" s="6"/>
      <c r="EL175" s="9"/>
      <c r="EM175" s="9"/>
      <c r="EN175" s="9"/>
      <c r="EO175" s="9"/>
      <c r="EP175" s="6"/>
      <c r="EQ175" s="6"/>
      <c r="ER175" s="6"/>
      <c r="ES175" s="130"/>
      <c r="ET175" s="6"/>
      <c r="EU175" s="6"/>
      <c r="EV175" s="6"/>
      <c r="EW175" s="9"/>
      <c r="EX175" s="9"/>
      <c r="EY175" s="9"/>
      <c r="EZ175" s="9"/>
      <c r="FA175" s="6"/>
      <c r="FB175" s="6"/>
      <c r="FC175" s="6"/>
      <c r="FD175" s="130"/>
      <c r="FE175" s="6"/>
      <c r="FF175" s="6"/>
      <c r="FG175" s="6"/>
      <c r="FH175" s="9"/>
      <c r="FI175" s="9"/>
      <c r="FJ175" s="9"/>
      <c r="FK175" s="9"/>
      <c r="FL175" s="6"/>
      <c r="FM175" s="6"/>
      <c r="FN175" s="6"/>
      <c r="FO175" s="130"/>
      <c r="FP175" s="6"/>
      <c r="FQ175" s="6"/>
      <c r="FR175" s="6"/>
      <c r="FS175" s="9"/>
      <c r="FT175" s="9"/>
      <c r="FU175" s="9"/>
      <c r="FV175" s="9"/>
      <c r="FW175" s="6"/>
      <c r="FX175" s="6"/>
      <c r="FY175" s="6"/>
      <c r="FZ175" s="130"/>
      <c r="GA175" s="6"/>
      <c r="GB175" s="6"/>
      <c r="GC175" s="6"/>
      <c r="GD175" s="9"/>
      <c r="GE175" s="9"/>
      <c r="GF175" s="9"/>
      <c r="GG175" s="9"/>
      <c r="GH175" s="6"/>
      <c r="GI175" s="6"/>
      <c r="GJ175" s="6"/>
      <c r="GK175" s="130"/>
      <c r="GL175" s="6"/>
      <c r="GM175" s="6"/>
      <c r="GN175" s="6"/>
      <c r="GO175" s="9"/>
      <c r="GP175" s="9"/>
      <c r="GQ175" s="9"/>
      <c r="GR175" s="9"/>
      <c r="GS175" s="6"/>
      <c r="GT175" s="6"/>
      <c r="GU175" s="6"/>
      <c r="GV175" s="130"/>
      <c r="GW175" s="6"/>
      <c r="GX175" s="6"/>
      <c r="GY175" s="6"/>
      <c r="GZ175" s="9"/>
      <c r="HA175" s="9"/>
      <c r="HB175" s="9"/>
      <c r="HC175" s="9"/>
      <c r="HD175" s="6"/>
      <c r="HE175" s="6"/>
      <c r="HF175" s="6"/>
      <c r="HG175" s="130"/>
      <c r="HH175" s="6"/>
      <c r="HI175" s="6"/>
      <c r="HJ175" s="6"/>
      <c r="HK175" s="9"/>
      <c r="HL175" s="111"/>
      <c r="HM175" s="111"/>
      <c r="HN175" s="111"/>
    </row>
    <row r="176" customFormat="false" ht="15.25" hidden="false" customHeight="false" outlineLevel="0" collapsed="false">
      <c r="N176" s="74"/>
      <c r="O176" s="6"/>
      <c r="P176" s="6"/>
      <c r="Q176" s="130"/>
      <c r="R176" s="6"/>
      <c r="S176" s="6"/>
      <c r="T176" s="6"/>
      <c r="U176" s="9"/>
      <c r="V176" s="9"/>
      <c r="W176" s="9"/>
      <c r="X176" s="9"/>
      <c r="Y176" s="6"/>
      <c r="Z176" s="6"/>
      <c r="AA176" s="6"/>
      <c r="AB176" s="130"/>
      <c r="AC176" s="6"/>
      <c r="AD176" s="6"/>
      <c r="AE176" s="6"/>
      <c r="AF176" s="9"/>
      <c r="AG176" s="9"/>
      <c r="AH176" s="9"/>
      <c r="AI176" s="9"/>
      <c r="AJ176" s="11"/>
      <c r="AK176" s="11"/>
      <c r="AL176" s="11"/>
      <c r="AM176" s="11"/>
      <c r="AN176" s="11"/>
      <c r="AO176" s="11"/>
      <c r="AP176" s="11"/>
      <c r="AQ176" s="9"/>
      <c r="AR176" s="9"/>
      <c r="AS176" s="9"/>
      <c r="AT176" s="9"/>
      <c r="AU176" s="72"/>
      <c r="AV176" s="6"/>
      <c r="AW176" s="6"/>
      <c r="AX176" s="130"/>
      <c r="AY176" s="6"/>
      <c r="AZ176" s="6"/>
      <c r="BA176" s="6"/>
      <c r="BB176" s="9"/>
      <c r="BC176" s="9"/>
      <c r="BD176" s="9"/>
      <c r="BE176" s="9"/>
      <c r="BF176" s="11"/>
      <c r="BG176" s="11"/>
      <c r="BH176" s="11"/>
      <c r="BI176" s="11"/>
      <c r="BJ176" s="11"/>
      <c r="BK176" s="11"/>
      <c r="BL176" s="11"/>
      <c r="BM176" s="9"/>
      <c r="BN176" s="9"/>
      <c r="BO176" s="9"/>
      <c r="BP176" s="9"/>
      <c r="BQ176" s="6"/>
      <c r="BR176" s="6"/>
      <c r="BS176" s="6"/>
      <c r="BT176" s="130"/>
      <c r="BU176" s="6"/>
      <c r="BV176" s="6"/>
      <c r="BW176" s="6"/>
      <c r="BX176" s="9"/>
      <c r="BY176" s="9"/>
      <c r="BZ176" s="9"/>
      <c r="CA176" s="9"/>
      <c r="CB176" s="6"/>
      <c r="CC176" s="6"/>
      <c r="CD176" s="6"/>
      <c r="CE176" s="130"/>
      <c r="CF176" s="6"/>
      <c r="CG176" s="6"/>
      <c r="CH176" s="6"/>
      <c r="CI176" s="9"/>
      <c r="CJ176" s="9"/>
      <c r="CK176" s="9"/>
      <c r="CL176" s="9"/>
      <c r="CM176" s="6"/>
      <c r="CN176" s="6"/>
      <c r="CO176" s="6"/>
      <c r="CP176" s="130"/>
      <c r="CQ176" s="6"/>
      <c r="CR176" s="6"/>
      <c r="CS176" s="6"/>
      <c r="CT176" s="9"/>
      <c r="CU176" s="9"/>
      <c r="CV176" s="9"/>
      <c r="CW176" s="9"/>
      <c r="CX176" s="6"/>
      <c r="CY176" s="6"/>
      <c r="CZ176" s="6"/>
      <c r="DA176" s="130"/>
      <c r="DB176" s="6"/>
      <c r="DC176" s="6"/>
      <c r="DD176" s="6"/>
      <c r="DE176" s="9"/>
      <c r="DF176" s="9"/>
      <c r="DG176" s="9"/>
      <c r="DH176" s="9"/>
      <c r="DI176" s="6"/>
      <c r="DJ176" s="6"/>
      <c r="DK176" s="6"/>
      <c r="DL176" s="130"/>
      <c r="DM176" s="6"/>
      <c r="DN176" s="6"/>
      <c r="DO176" s="6"/>
      <c r="DP176" s="9"/>
      <c r="DQ176" s="9"/>
      <c r="DR176" s="9"/>
      <c r="DS176" s="9"/>
      <c r="DT176" s="6"/>
      <c r="DU176" s="6"/>
      <c r="DV176" s="6"/>
      <c r="DW176" s="130"/>
      <c r="DX176" s="6"/>
      <c r="DY176" s="6"/>
      <c r="DZ176" s="6"/>
      <c r="EA176" s="9"/>
      <c r="EB176" s="9"/>
      <c r="EC176" s="9"/>
      <c r="ED176" s="9"/>
      <c r="EE176" s="6"/>
      <c r="EF176" s="6"/>
      <c r="EG176" s="6"/>
      <c r="EH176" s="130"/>
      <c r="EI176" s="6"/>
      <c r="EJ176" s="6"/>
      <c r="EK176" s="6"/>
      <c r="EL176" s="9"/>
      <c r="EM176" s="9"/>
      <c r="EN176" s="9"/>
      <c r="EO176" s="9"/>
      <c r="EP176" s="6"/>
      <c r="EQ176" s="6"/>
      <c r="ER176" s="6"/>
      <c r="ES176" s="130"/>
      <c r="ET176" s="6"/>
      <c r="EU176" s="6"/>
      <c r="EV176" s="6"/>
      <c r="EW176" s="9"/>
      <c r="EX176" s="9"/>
      <c r="EY176" s="9"/>
      <c r="EZ176" s="9"/>
      <c r="FA176" s="6"/>
      <c r="FB176" s="6"/>
      <c r="FC176" s="6"/>
      <c r="FD176" s="130"/>
      <c r="FE176" s="6"/>
      <c r="FF176" s="6"/>
      <c r="FG176" s="6"/>
      <c r="FH176" s="9"/>
      <c r="FI176" s="9"/>
      <c r="FJ176" s="9"/>
      <c r="FK176" s="9"/>
      <c r="FL176" s="6"/>
      <c r="FM176" s="6"/>
      <c r="FN176" s="6"/>
      <c r="FO176" s="130"/>
      <c r="FP176" s="6"/>
      <c r="FQ176" s="6"/>
      <c r="FR176" s="6"/>
      <c r="FS176" s="9"/>
      <c r="FT176" s="9"/>
      <c r="FU176" s="9"/>
      <c r="FV176" s="9"/>
      <c r="FW176" s="6"/>
      <c r="FX176" s="6"/>
      <c r="FY176" s="6"/>
      <c r="FZ176" s="130"/>
      <c r="GA176" s="6"/>
      <c r="GB176" s="6"/>
      <c r="GC176" s="6"/>
      <c r="GD176" s="9"/>
      <c r="GE176" s="9"/>
      <c r="GF176" s="9"/>
      <c r="GG176" s="9"/>
      <c r="GH176" s="6"/>
      <c r="GI176" s="6"/>
      <c r="GJ176" s="6"/>
      <c r="GK176" s="130"/>
      <c r="GL176" s="6"/>
      <c r="GM176" s="6"/>
      <c r="GN176" s="6"/>
      <c r="GO176" s="9"/>
      <c r="GP176" s="9"/>
      <c r="GQ176" s="9"/>
      <c r="GR176" s="9"/>
      <c r="GS176" s="6"/>
      <c r="GT176" s="6"/>
      <c r="GU176" s="6"/>
      <c r="GV176" s="130"/>
      <c r="GW176" s="6"/>
      <c r="GX176" s="6"/>
      <c r="GY176" s="6"/>
      <c r="GZ176" s="9"/>
      <c r="HA176" s="9"/>
      <c r="HB176" s="9"/>
      <c r="HC176" s="9"/>
      <c r="HD176" s="6"/>
      <c r="HE176" s="6"/>
      <c r="HF176" s="6"/>
      <c r="HG176" s="130"/>
      <c r="HH176" s="6"/>
      <c r="HI176" s="6"/>
      <c r="HJ176" s="6"/>
      <c r="HK176" s="9"/>
      <c r="HL176" s="111"/>
      <c r="HM176" s="111"/>
      <c r="HN176" s="111"/>
    </row>
    <row r="177" customFormat="false" ht="15.25" hidden="false" customHeight="false" outlineLevel="0" collapsed="false">
      <c r="N177" s="74"/>
      <c r="O177" s="6"/>
      <c r="P177" s="6"/>
      <c r="Q177" s="130"/>
      <c r="R177" s="6"/>
      <c r="S177" s="6"/>
      <c r="T177" s="6"/>
      <c r="U177" s="9"/>
      <c r="V177" s="9"/>
      <c r="W177" s="9"/>
      <c r="X177" s="9"/>
      <c r="Y177" s="6"/>
      <c r="Z177" s="6"/>
      <c r="AA177" s="6"/>
      <c r="AB177" s="130"/>
      <c r="AC177" s="6"/>
      <c r="AD177" s="6"/>
      <c r="AE177" s="6"/>
      <c r="AF177" s="9"/>
      <c r="AG177" s="9"/>
      <c r="AH177" s="9"/>
      <c r="AI177" s="9"/>
      <c r="AJ177" s="11"/>
      <c r="AK177" s="11"/>
      <c r="AL177" s="11"/>
      <c r="AM177" s="11"/>
      <c r="AN177" s="11"/>
      <c r="AO177" s="11"/>
      <c r="AP177" s="11"/>
      <c r="AQ177" s="9"/>
      <c r="AR177" s="9"/>
      <c r="AS177" s="9"/>
      <c r="AT177" s="9"/>
      <c r="AU177" s="72"/>
      <c r="AV177" s="6"/>
      <c r="AW177" s="6"/>
      <c r="AX177" s="130"/>
      <c r="AY177" s="6"/>
      <c r="AZ177" s="6"/>
      <c r="BA177" s="6"/>
      <c r="BB177" s="9"/>
      <c r="BC177" s="9"/>
      <c r="BD177" s="9"/>
      <c r="BE177" s="9"/>
      <c r="BF177" s="11"/>
      <c r="BG177" s="11"/>
      <c r="BH177" s="11"/>
      <c r="BI177" s="11"/>
      <c r="BJ177" s="11"/>
      <c r="BK177" s="11"/>
      <c r="BL177" s="11"/>
      <c r="BM177" s="9"/>
      <c r="BN177" s="9"/>
      <c r="BO177" s="9"/>
      <c r="BP177" s="9"/>
      <c r="BQ177" s="6"/>
      <c r="BR177" s="6"/>
      <c r="BS177" s="6"/>
      <c r="BT177" s="130"/>
      <c r="BU177" s="6"/>
      <c r="BV177" s="6"/>
      <c r="BW177" s="6"/>
      <c r="BX177" s="9"/>
      <c r="BY177" s="9"/>
      <c r="BZ177" s="9"/>
      <c r="CA177" s="9"/>
      <c r="CB177" s="6"/>
      <c r="CC177" s="6"/>
      <c r="CD177" s="6"/>
      <c r="CE177" s="130"/>
      <c r="CF177" s="6"/>
      <c r="CG177" s="6"/>
      <c r="CH177" s="6"/>
      <c r="CI177" s="9"/>
      <c r="CJ177" s="9"/>
      <c r="CK177" s="9"/>
      <c r="CL177" s="9"/>
      <c r="CM177" s="6"/>
      <c r="CN177" s="6"/>
      <c r="CO177" s="6"/>
      <c r="CP177" s="130"/>
      <c r="CQ177" s="6"/>
      <c r="CR177" s="6"/>
      <c r="CS177" s="6"/>
      <c r="CT177" s="9"/>
      <c r="CU177" s="9"/>
      <c r="CV177" s="9"/>
      <c r="CW177" s="9"/>
      <c r="CX177" s="6"/>
      <c r="CY177" s="6"/>
      <c r="CZ177" s="6"/>
      <c r="DA177" s="130"/>
      <c r="DB177" s="6"/>
      <c r="DC177" s="6"/>
      <c r="DD177" s="6"/>
      <c r="DE177" s="9"/>
      <c r="DF177" s="9"/>
      <c r="DG177" s="9"/>
      <c r="DH177" s="9"/>
      <c r="DI177" s="6"/>
      <c r="DJ177" s="6"/>
      <c r="DK177" s="6"/>
      <c r="DL177" s="130"/>
      <c r="DM177" s="6"/>
      <c r="DN177" s="6"/>
      <c r="DO177" s="6"/>
      <c r="DP177" s="9"/>
      <c r="DQ177" s="9"/>
      <c r="DR177" s="9"/>
      <c r="DS177" s="9"/>
      <c r="DT177" s="6"/>
      <c r="DU177" s="6"/>
      <c r="DV177" s="6"/>
      <c r="DW177" s="130"/>
      <c r="DX177" s="6"/>
      <c r="DY177" s="6"/>
      <c r="DZ177" s="6"/>
      <c r="EA177" s="9"/>
      <c r="EB177" s="9"/>
      <c r="EC177" s="9"/>
      <c r="ED177" s="9"/>
      <c r="EE177" s="6"/>
      <c r="EF177" s="6"/>
      <c r="EG177" s="6"/>
      <c r="EH177" s="130"/>
      <c r="EI177" s="6"/>
      <c r="EJ177" s="6"/>
      <c r="EK177" s="6"/>
      <c r="EL177" s="9"/>
      <c r="EM177" s="9"/>
      <c r="EN177" s="9"/>
      <c r="EO177" s="9"/>
      <c r="EP177" s="6"/>
      <c r="EQ177" s="6"/>
      <c r="ER177" s="6"/>
      <c r="ES177" s="130"/>
      <c r="ET177" s="6"/>
      <c r="EU177" s="6"/>
      <c r="EV177" s="6"/>
      <c r="EW177" s="9"/>
      <c r="EX177" s="9"/>
      <c r="EY177" s="9"/>
      <c r="EZ177" s="9"/>
      <c r="FA177" s="6"/>
      <c r="FB177" s="6"/>
      <c r="FC177" s="6"/>
      <c r="FD177" s="130"/>
      <c r="FE177" s="6"/>
      <c r="FF177" s="6"/>
      <c r="FG177" s="6"/>
      <c r="FH177" s="9"/>
      <c r="FI177" s="9"/>
      <c r="FJ177" s="9"/>
      <c r="FK177" s="9"/>
      <c r="FL177" s="6"/>
      <c r="FM177" s="6"/>
      <c r="FN177" s="6"/>
      <c r="FO177" s="130"/>
      <c r="FP177" s="6"/>
      <c r="FQ177" s="6"/>
      <c r="FR177" s="6"/>
      <c r="FS177" s="9"/>
      <c r="FT177" s="9"/>
      <c r="FU177" s="9"/>
      <c r="FV177" s="9"/>
      <c r="FW177" s="6"/>
      <c r="FX177" s="6"/>
      <c r="FY177" s="6"/>
      <c r="FZ177" s="130"/>
      <c r="GA177" s="6"/>
      <c r="GB177" s="6"/>
      <c r="GC177" s="6"/>
      <c r="GD177" s="9"/>
      <c r="GE177" s="9"/>
      <c r="GF177" s="9"/>
      <c r="GG177" s="9"/>
      <c r="GH177" s="6"/>
      <c r="GI177" s="6"/>
      <c r="GJ177" s="6"/>
      <c r="GK177" s="130"/>
      <c r="GL177" s="6"/>
      <c r="GM177" s="6"/>
      <c r="GN177" s="6"/>
      <c r="GO177" s="9"/>
      <c r="GP177" s="9"/>
      <c r="GQ177" s="9"/>
      <c r="GR177" s="9"/>
      <c r="GS177" s="6"/>
      <c r="GT177" s="6"/>
      <c r="GU177" s="6"/>
      <c r="GV177" s="130"/>
      <c r="GW177" s="6"/>
      <c r="GX177" s="6"/>
      <c r="GY177" s="6"/>
      <c r="GZ177" s="9"/>
      <c r="HA177" s="9"/>
      <c r="HB177" s="9"/>
      <c r="HC177" s="9"/>
      <c r="HD177" s="6"/>
      <c r="HE177" s="6"/>
      <c r="HF177" s="6"/>
      <c r="HG177" s="130"/>
      <c r="HH177" s="6"/>
      <c r="HI177" s="6"/>
      <c r="HJ177" s="6"/>
      <c r="HK177" s="9"/>
      <c r="HL177" s="111"/>
      <c r="HM177" s="111"/>
      <c r="HN177" s="111"/>
    </row>
    <row r="178" customFormat="false" ht="15.25" hidden="false" customHeight="false" outlineLevel="0" collapsed="false">
      <c r="N178" s="74"/>
      <c r="O178" s="6"/>
      <c r="P178" s="6"/>
      <c r="Q178" s="130"/>
      <c r="R178" s="6"/>
      <c r="S178" s="6"/>
      <c r="T178" s="6"/>
      <c r="U178" s="9"/>
      <c r="V178" s="9"/>
      <c r="W178" s="9"/>
      <c r="X178" s="9"/>
      <c r="Y178" s="6"/>
      <c r="Z178" s="6"/>
      <c r="AA178" s="6"/>
      <c r="AB178" s="130"/>
      <c r="AC178" s="6"/>
      <c r="AD178" s="6"/>
      <c r="AE178" s="6"/>
      <c r="AF178" s="9"/>
      <c r="AG178" s="9"/>
      <c r="AH178" s="9"/>
      <c r="AI178" s="9"/>
      <c r="AJ178" s="11"/>
      <c r="AK178" s="11"/>
      <c r="AL178" s="11"/>
      <c r="AM178" s="11"/>
      <c r="AN178" s="11"/>
      <c r="AO178" s="11"/>
      <c r="AP178" s="11"/>
      <c r="AQ178" s="9"/>
      <c r="AR178" s="9"/>
      <c r="AS178" s="9"/>
      <c r="AT178" s="9"/>
      <c r="AU178" s="72"/>
      <c r="AV178" s="6"/>
      <c r="AW178" s="6"/>
      <c r="AX178" s="130"/>
      <c r="AY178" s="6"/>
      <c r="AZ178" s="6"/>
      <c r="BA178" s="6"/>
      <c r="BB178" s="9"/>
      <c r="BC178" s="9"/>
      <c r="BD178" s="9"/>
      <c r="BE178" s="9"/>
      <c r="BF178" s="11"/>
      <c r="BG178" s="11"/>
      <c r="BH178" s="11"/>
      <c r="BI178" s="11"/>
      <c r="BJ178" s="11"/>
      <c r="BK178" s="11"/>
      <c r="BL178" s="11"/>
      <c r="BM178" s="9"/>
      <c r="BN178" s="9"/>
      <c r="BO178" s="9"/>
      <c r="BP178" s="9"/>
      <c r="BQ178" s="6"/>
      <c r="BR178" s="6"/>
      <c r="BS178" s="6"/>
      <c r="BT178" s="130"/>
      <c r="BU178" s="6"/>
      <c r="BV178" s="6"/>
      <c r="BW178" s="6"/>
      <c r="BX178" s="9"/>
      <c r="BY178" s="9"/>
      <c r="BZ178" s="9"/>
      <c r="CA178" s="9"/>
      <c r="CB178" s="6"/>
      <c r="CC178" s="6"/>
      <c r="CD178" s="6"/>
      <c r="CE178" s="130"/>
      <c r="CF178" s="6"/>
      <c r="CG178" s="6"/>
      <c r="CH178" s="6"/>
      <c r="CI178" s="9"/>
      <c r="CJ178" s="9"/>
      <c r="CK178" s="9"/>
      <c r="CL178" s="9"/>
      <c r="CM178" s="6"/>
      <c r="CN178" s="6"/>
      <c r="CO178" s="6"/>
      <c r="CP178" s="130"/>
      <c r="CQ178" s="6"/>
      <c r="CR178" s="6"/>
      <c r="CS178" s="6"/>
      <c r="CT178" s="9"/>
      <c r="CU178" s="9"/>
      <c r="CV178" s="9"/>
      <c r="CW178" s="9"/>
      <c r="CX178" s="6"/>
      <c r="CY178" s="6"/>
      <c r="CZ178" s="6"/>
      <c r="DA178" s="130"/>
      <c r="DB178" s="6"/>
      <c r="DC178" s="6"/>
      <c r="DD178" s="6"/>
      <c r="DE178" s="9"/>
      <c r="DF178" s="9"/>
      <c r="DG178" s="9"/>
      <c r="DH178" s="9"/>
      <c r="DI178" s="6"/>
      <c r="DJ178" s="6"/>
      <c r="DK178" s="6"/>
      <c r="DL178" s="130"/>
      <c r="DM178" s="6"/>
      <c r="DN178" s="6"/>
      <c r="DO178" s="6"/>
      <c r="DP178" s="9"/>
      <c r="DQ178" s="9"/>
      <c r="DR178" s="9"/>
      <c r="DS178" s="9"/>
      <c r="DT178" s="6"/>
      <c r="DU178" s="6"/>
      <c r="DV178" s="6"/>
      <c r="DW178" s="130"/>
      <c r="DX178" s="6"/>
      <c r="DY178" s="6"/>
      <c r="DZ178" s="6"/>
      <c r="EA178" s="9"/>
      <c r="EB178" s="9"/>
      <c r="EC178" s="9"/>
      <c r="ED178" s="9"/>
      <c r="EE178" s="6"/>
      <c r="EF178" s="6"/>
      <c r="EG178" s="6"/>
      <c r="EH178" s="130"/>
      <c r="EI178" s="6"/>
      <c r="EJ178" s="6"/>
      <c r="EK178" s="6"/>
      <c r="EL178" s="9"/>
      <c r="EM178" s="9"/>
      <c r="EN178" s="9"/>
      <c r="EO178" s="9"/>
      <c r="EP178" s="6"/>
      <c r="EQ178" s="6"/>
      <c r="ER178" s="6"/>
      <c r="ES178" s="130"/>
      <c r="ET178" s="6"/>
      <c r="EU178" s="6"/>
      <c r="EV178" s="6"/>
      <c r="EW178" s="9"/>
      <c r="EX178" s="9"/>
      <c r="EY178" s="9"/>
      <c r="EZ178" s="9"/>
      <c r="FA178" s="6"/>
      <c r="FB178" s="6"/>
      <c r="FC178" s="6"/>
      <c r="FD178" s="130"/>
      <c r="FE178" s="6"/>
      <c r="FF178" s="6"/>
      <c r="FG178" s="6"/>
      <c r="FH178" s="9"/>
      <c r="FI178" s="9"/>
      <c r="FJ178" s="9"/>
      <c r="FK178" s="9"/>
      <c r="FL178" s="6"/>
      <c r="FM178" s="6"/>
      <c r="FN178" s="6"/>
      <c r="FO178" s="130"/>
      <c r="FP178" s="6"/>
      <c r="FQ178" s="6"/>
      <c r="FR178" s="6"/>
      <c r="FS178" s="9"/>
      <c r="FT178" s="9"/>
      <c r="FU178" s="9"/>
      <c r="FV178" s="9"/>
      <c r="FW178" s="6"/>
      <c r="FX178" s="6"/>
      <c r="FY178" s="6"/>
      <c r="FZ178" s="130"/>
      <c r="GA178" s="6"/>
      <c r="GB178" s="6"/>
      <c r="GC178" s="6"/>
      <c r="GD178" s="9"/>
      <c r="GE178" s="9"/>
      <c r="GF178" s="9"/>
      <c r="GG178" s="9"/>
      <c r="GH178" s="6"/>
      <c r="GI178" s="6"/>
      <c r="GJ178" s="6"/>
      <c r="GK178" s="130"/>
      <c r="GL178" s="6"/>
      <c r="GM178" s="6"/>
      <c r="GN178" s="6"/>
      <c r="GO178" s="9"/>
      <c r="GP178" s="9"/>
      <c r="GQ178" s="9"/>
      <c r="GR178" s="9"/>
      <c r="GS178" s="6"/>
      <c r="GT178" s="6"/>
      <c r="GU178" s="6"/>
      <c r="GV178" s="130"/>
      <c r="GW178" s="6"/>
      <c r="GX178" s="6"/>
      <c r="GY178" s="6"/>
      <c r="GZ178" s="9"/>
      <c r="HA178" s="9"/>
      <c r="HB178" s="9"/>
      <c r="HC178" s="9"/>
      <c r="HD178" s="6"/>
      <c r="HE178" s="6"/>
      <c r="HF178" s="6"/>
      <c r="HG178" s="130"/>
      <c r="HH178" s="6"/>
      <c r="HI178" s="6"/>
      <c r="HJ178" s="6"/>
      <c r="HK178" s="9"/>
      <c r="HL178" s="111"/>
      <c r="HM178" s="111"/>
      <c r="HN178" s="111"/>
    </row>
    <row r="179" customFormat="false" ht="15.25" hidden="false" customHeight="false" outlineLevel="0" collapsed="false">
      <c r="N179" s="74"/>
      <c r="O179" s="6"/>
      <c r="P179" s="6"/>
      <c r="Q179" s="130"/>
      <c r="R179" s="6"/>
      <c r="S179" s="6"/>
      <c r="T179" s="6"/>
      <c r="U179" s="9"/>
      <c r="V179" s="9"/>
      <c r="W179" s="9"/>
      <c r="X179" s="9"/>
      <c r="Y179" s="6"/>
      <c r="Z179" s="6"/>
      <c r="AA179" s="6"/>
      <c r="AB179" s="130"/>
      <c r="AC179" s="6"/>
      <c r="AD179" s="6"/>
      <c r="AE179" s="6"/>
      <c r="AF179" s="9"/>
      <c r="AG179" s="9"/>
      <c r="AH179" s="9"/>
      <c r="AI179" s="9"/>
      <c r="AJ179" s="11"/>
      <c r="AK179" s="11"/>
      <c r="AL179" s="11"/>
      <c r="AM179" s="11"/>
      <c r="AN179" s="11"/>
      <c r="AO179" s="11"/>
      <c r="AP179" s="11"/>
      <c r="AQ179" s="9"/>
      <c r="AR179" s="9"/>
      <c r="AS179" s="9"/>
      <c r="AT179" s="9"/>
      <c r="AU179" s="72"/>
      <c r="AV179" s="6"/>
      <c r="AW179" s="6"/>
      <c r="AX179" s="130"/>
      <c r="AY179" s="6"/>
      <c r="AZ179" s="6"/>
      <c r="BA179" s="6"/>
      <c r="BB179" s="9"/>
      <c r="BC179" s="9"/>
      <c r="BD179" s="9"/>
      <c r="BE179" s="9"/>
      <c r="BF179" s="11"/>
      <c r="BG179" s="11"/>
      <c r="BH179" s="11"/>
      <c r="BI179" s="11"/>
      <c r="BJ179" s="11"/>
      <c r="BK179" s="11"/>
      <c r="BL179" s="11"/>
      <c r="BM179" s="9"/>
      <c r="BN179" s="9"/>
      <c r="BO179" s="9"/>
      <c r="BP179" s="9"/>
      <c r="BQ179" s="6"/>
      <c r="BR179" s="6"/>
      <c r="BS179" s="6"/>
      <c r="BT179" s="130"/>
      <c r="BU179" s="6"/>
      <c r="BV179" s="6"/>
      <c r="BW179" s="6"/>
      <c r="BX179" s="9"/>
      <c r="BY179" s="9"/>
      <c r="BZ179" s="9"/>
      <c r="CA179" s="9"/>
      <c r="CB179" s="6"/>
      <c r="CC179" s="6"/>
      <c r="CD179" s="6"/>
      <c r="CE179" s="130"/>
      <c r="CF179" s="6"/>
      <c r="CG179" s="6"/>
      <c r="CH179" s="6"/>
      <c r="CI179" s="9"/>
      <c r="CJ179" s="9"/>
      <c r="CK179" s="9"/>
      <c r="CL179" s="9"/>
      <c r="CM179" s="6"/>
      <c r="CN179" s="6"/>
      <c r="CO179" s="6"/>
      <c r="CP179" s="130"/>
      <c r="CQ179" s="6"/>
      <c r="CR179" s="6"/>
      <c r="CS179" s="6"/>
      <c r="CT179" s="9"/>
      <c r="CU179" s="9"/>
      <c r="CV179" s="9"/>
      <c r="CW179" s="9"/>
      <c r="CX179" s="6"/>
      <c r="CY179" s="6"/>
      <c r="CZ179" s="6"/>
      <c r="DA179" s="130"/>
      <c r="DB179" s="6"/>
      <c r="DC179" s="6"/>
      <c r="DD179" s="6"/>
      <c r="DE179" s="9"/>
      <c r="DF179" s="9"/>
      <c r="DG179" s="9"/>
      <c r="DH179" s="9"/>
      <c r="DI179" s="6"/>
      <c r="DJ179" s="6"/>
      <c r="DK179" s="6"/>
      <c r="DL179" s="130"/>
      <c r="DM179" s="6"/>
      <c r="DN179" s="6"/>
      <c r="DO179" s="6"/>
      <c r="DP179" s="9"/>
      <c r="DQ179" s="9"/>
      <c r="DR179" s="9"/>
      <c r="DS179" s="9"/>
      <c r="DT179" s="6"/>
      <c r="DU179" s="6"/>
      <c r="DV179" s="6"/>
      <c r="DW179" s="130"/>
      <c r="DX179" s="6"/>
      <c r="DY179" s="6"/>
      <c r="DZ179" s="6"/>
      <c r="EA179" s="9"/>
      <c r="EB179" s="9"/>
      <c r="EC179" s="9"/>
      <c r="ED179" s="9"/>
      <c r="EE179" s="6"/>
      <c r="EF179" s="6"/>
      <c r="EG179" s="6"/>
      <c r="EH179" s="130"/>
      <c r="EI179" s="6"/>
      <c r="EJ179" s="6"/>
      <c r="EK179" s="6"/>
      <c r="EL179" s="9"/>
      <c r="EM179" s="9"/>
      <c r="EN179" s="9"/>
      <c r="EO179" s="9"/>
      <c r="EP179" s="6"/>
      <c r="EQ179" s="6"/>
      <c r="ER179" s="6"/>
      <c r="ES179" s="130"/>
      <c r="ET179" s="6"/>
      <c r="EU179" s="6"/>
      <c r="EV179" s="6"/>
      <c r="EW179" s="9"/>
      <c r="EX179" s="9"/>
      <c r="EY179" s="9"/>
      <c r="EZ179" s="9"/>
      <c r="FA179" s="6"/>
      <c r="FB179" s="6"/>
      <c r="FC179" s="6"/>
      <c r="FD179" s="130"/>
      <c r="FE179" s="6"/>
      <c r="FF179" s="6"/>
      <c r="FG179" s="6"/>
      <c r="FH179" s="9"/>
      <c r="FI179" s="9"/>
      <c r="FJ179" s="9"/>
      <c r="FK179" s="9"/>
      <c r="FL179" s="6"/>
      <c r="FM179" s="6"/>
      <c r="FN179" s="6"/>
      <c r="FO179" s="130"/>
      <c r="FP179" s="6"/>
      <c r="FQ179" s="6"/>
      <c r="FR179" s="6"/>
      <c r="FS179" s="9"/>
      <c r="FT179" s="9"/>
      <c r="FU179" s="9"/>
      <c r="FV179" s="9"/>
      <c r="FW179" s="6"/>
      <c r="FX179" s="6"/>
      <c r="FY179" s="6"/>
      <c r="FZ179" s="130"/>
      <c r="GA179" s="6"/>
      <c r="GB179" s="6"/>
      <c r="GC179" s="6"/>
      <c r="GD179" s="9"/>
      <c r="GE179" s="9"/>
      <c r="GF179" s="9"/>
      <c r="GG179" s="9"/>
      <c r="GH179" s="6"/>
      <c r="GI179" s="6"/>
      <c r="GJ179" s="6"/>
      <c r="GK179" s="130"/>
      <c r="GL179" s="6"/>
      <c r="GM179" s="6"/>
      <c r="GN179" s="6"/>
      <c r="GO179" s="9"/>
      <c r="GP179" s="9"/>
      <c r="GQ179" s="9"/>
      <c r="GR179" s="9"/>
      <c r="GS179" s="6"/>
      <c r="GT179" s="6"/>
      <c r="GU179" s="6"/>
      <c r="GV179" s="130"/>
      <c r="GW179" s="6"/>
      <c r="GX179" s="6"/>
      <c r="GY179" s="6"/>
      <c r="GZ179" s="9"/>
      <c r="HA179" s="9"/>
      <c r="HB179" s="9"/>
      <c r="HC179" s="9"/>
      <c r="HD179" s="6"/>
      <c r="HE179" s="6"/>
      <c r="HF179" s="6"/>
      <c r="HG179" s="130"/>
      <c r="HH179" s="6"/>
      <c r="HI179" s="6"/>
      <c r="HJ179" s="6"/>
      <c r="HK179" s="9"/>
      <c r="HL179" s="111"/>
      <c r="HM179" s="111"/>
      <c r="HN179" s="111"/>
    </row>
    <row r="180" customFormat="false" ht="15.25" hidden="false" customHeight="false" outlineLevel="0" collapsed="false">
      <c r="N180" s="74"/>
      <c r="O180" s="6"/>
      <c r="P180" s="6"/>
      <c r="Q180" s="130"/>
      <c r="R180" s="6"/>
      <c r="S180" s="6"/>
      <c r="T180" s="6"/>
      <c r="U180" s="9"/>
      <c r="V180" s="9"/>
      <c r="W180" s="9"/>
      <c r="X180" s="9"/>
      <c r="Y180" s="6"/>
      <c r="Z180" s="6"/>
      <c r="AA180" s="6"/>
      <c r="AB180" s="130"/>
      <c r="AC180" s="6"/>
      <c r="AD180" s="6"/>
      <c r="AE180" s="6"/>
      <c r="AF180" s="9"/>
      <c r="AG180" s="9"/>
      <c r="AH180" s="9"/>
      <c r="AI180" s="9"/>
      <c r="AJ180" s="11"/>
      <c r="AK180" s="11"/>
      <c r="AL180" s="11"/>
      <c r="AM180" s="11"/>
      <c r="AN180" s="11"/>
      <c r="AO180" s="11"/>
      <c r="AP180" s="11"/>
      <c r="AQ180" s="9"/>
      <c r="AR180" s="9"/>
      <c r="AS180" s="9"/>
      <c r="AT180" s="9"/>
      <c r="AU180" s="72"/>
      <c r="AV180" s="6"/>
      <c r="AW180" s="6"/>
      <c r="AX180" s="130"/>
      <c r="AY180" s="6"/>
      <c r="AZ180" s="6"/>
      <c r="BA180" s="6"/>
      <c r="BB180" s="9"/>
      <c r="BC180" s="9"/>
      <c r="BD180" s="9"/>
      <c r="BE180" s="9"/>
      <c r="BF180" s="11"/>
      <c r="BG180" s="11"/>
      <c r="BH180" s="11"/>
      <c r="BI180" s="11"/>
      <c r="BJ180" s="11"/>
      <c r="BK180" s="11"/>
      <c r="BL180" s="11"/>
      <c r="BM180" s="9"/>
      <c r="BN180" s="9"/>
      <c r="BO180" s="9"/>
      <c r="BP180" s="9"/>
      <c r="BQ180" s="6"/>
      <c r="BR180" s="6"/>
      <c r="BS180" s="6"/>
      <c r="BT180" s="130"/>
      <c r="BU180" s="6"/>
      <c r="BV180" s="6"/>
      <c r="BW180" s="6"/>
      <c r="BX180" s="9"/>
      <c r="BY180" s="9"/>
      <c r="BZ180" s="9"/>
      <c r="CA180" s="9"/>
      <c r="CB180" s="6"/>
      <c r="CC180" s="6"/>
      <c r="CD180" s="6"/>
      <c r="CE180" s="130"/>
      <c r="CF180" s="6"/>
      <c r="CG180" s="6"/>
      <c r="CH180" s="6"/>
      <c r="CI180" s="9"/>
      <c r="CJ180" s="9"/>
      <c r="CK180" s="9"/>
      <c r="CL180" s="9"/>
      <c r="CM180" s="6"/>
      <c r="CN180" s="6"/>
      <c r="CO180" s="6"/>
      <c r="CP180" s="130"/>
      <c r="CQ180" s="6"/>
      <c r="CR180" s="6"/>
      <c r="CS180" s="6"/>
      <c r="CT180" s="9"/>
      <c r="CU180" s="9"/>
      <c r="CV180" s="9"/>
      <c r="CW180" s="9"/>
      <c r="CX180" s="6"/>
      <c r="CY180" s="6"/>
      <c r="CZ180" s="6"/>
      <c r="DA180" s="130"/>
      <c r="DB180" s="6"/>
      <c r="DC180" s="6"/>
      <c r="DD180" s="6"/>
      <c r="DE180" s="9"/>
      <c r="DF180" s="9"/>
      <c r="DG180" s="9"/>
      <c r="DH180" s="9"/>
      <c r="DI180" s="6"/>
      <c r="DJ180" s="6"/>
      <c r="DK180" s="6"/>
      <c r="DL180" s="130"/>
      <c r="DM180" s="6"/>
      <c r="DN180" s="6"/>
      <c r="DO180" s="6"/>
      <c r="DP180" s="9"/>
      <c r="DQ180" s="9"/>
      <c r="DR180" s="9"/>
      <c r="DS180" s="9"/>
      <c r="DT180" s="6"/>
      <c r="DU180" s="6"/>
      <c r="DV180" s="6"/>
      <c r="DW180" s="130"/>
      <c r="DX180" s="6"/>
      <c r="DY180" s="6"/>
      <c r="DZ180" s="6"/>
      <c r="EA180" s="9"/>
      <c r="EB180" s="9"/>
      <c r="EC180" s="9"/>
      <c r="ED180" s="9"/>
      <c r="EE180" s="6"/>
      <c r="EF180" s="6"/>
      <c r="EG180" s="6"/>
      <c r="EH180" s="130"/>
      <c r="EI180" s="6"/>
      <c r="EJ180" s="6"/>
      <c r="EK180" s="6"/>
      <c r="EL180" s="9"/>
      <c r="EM180" s="9"/>
      <c r="EN180" s="9"/>
      <c r="EO180" s="9"/>
      <c r="EP180" s="6"/>
      <c r="EQ180" s="6"/>
      <c r="ER180" s="6"/>
      <c r="ES180" s="130"/>
      <c r="ET180" s="6"/>
      <c r="EU180" s="6"/>
      <c r="EV180" s="6"/>
      <c r="EW180" s="9"/>
      <c r="EX180" s="9"/>
      <c r="EY180" s="9"/>
      <c r="EZ180" s="9"/>
      <c r="FA180" s="6"/>
      <c r="FB180" s="6"/>
      <c r="FC180" s="6"/>
      <c r="FD180" s="130"/>
      <c r="FE180" s="6"/>
      <c r="FF180" s="6"/>
      <c r="FG180" s="6"/>
      <c r="FH180" s="9"/>
      <c r="FI180" s="9"/>
      <c r="FJ180" s="9"/>
      <c r="FK180" s="9"/>
      <c r="FL180" s="6"/>
      <c r="FM180" s="6"/>
      <c r="FN180" s="6"/>
      <c r="FO180" s="130"/>
      <c r="FP180" s="6"/>
      <c r="FQ180" s="6"/>
      <c r="FR180" s="6"/>
      <c r="FS180" s="9"/>
      <c r="FT180" s="9"/>
      <c r="FU180" s="9"/>
      <c r="FV180" s="9"/>
      <c r="FW180" s="6"/>
      <c r="FX180" s="6"/>
      <c r="FY180" s="6"/>
      <c r="FZ180" s="130"/>
      <c r="GA180" s="6"/>
      <c r="GB180" s="6"/>
      <c r="GC180" s="6"/>
      <c r="GD180" s="9"/>
      <c r="GE180" s="9"/>
      <c r="GF180" s="9"/>
      <c r="GG180" s="9"/>
      <c r="GH180" s="6"/>
      <c r="GI180" s="6"/>
      <c r="GJ180" s="6"/>
      <c r="GK180" s="130"/>
      <c r="GL180" s="6"/>
      <c r="GM180" s="6"/>
      <c r="GN180" s="6"/>
      <c r="GO180" s="9"/>
      <c r="GP180" s="9"/>
      <c r="GQ180" s="9"/>
      <c r="GR180" s="9"/>
      <c r="GS180" s="6"/>
      <c r="GT180" s="6"/>
      <c r="GU180" s="6"/>
      <c r="GV180" s="130"/>
      <c r="GW180" s="6"/>
      <c r="GX180" s="6"/>
      <c r="GY180" s="6"/>
      <c r="GZ180" s="9"/>
      <c r="HA180" s="9"/>
      <c r="HB180" s="9"/>
      <c r="HC180" s="9"/>
      <c r="HD180" s="6"/>
      <c r="HE180" s="6"/>
      <c r="HF180" s="6"/>
      <c r="HG180" s="130"/>
      <c r="HH180" s="6"/>
      <c r="HI180" s="6"/>
      <c r="HJ180" s="6"/>
      <c r="HK180" s="9"/>
      <c r="HL180" s="111"/>
      <c r="HM180" s="111"/>
      <c r="HN180" s="111"/>
    </row>
    <row r="181" customFormat="false" ht="15.25" hidden="false" customHeight="false" outlineLevel="0" collapsed="false">
      <c r="N181" s="74"/>
      <c r="O181" s="6"/>
      <c r="P181" s="6"/>
      <c r="Q181" s="130"/>
      <c r="R181" s="6"/>
      <c r="S181" s="6"/>
      <c r="T181" s="6"/>
      <c r="U181" s="9"/>
      <c r="V181" s="9"/>
      <c r="W181" s="9"/>
      <c r="X181" s="9"/>
      <c r="Y181" s="6"/>
      <c r="Z181" s="6"/>
      <c r="AA181" s="6"/>
      <c r="AB181" s="130"/>
      <c r="AC181" s="6"/>
      <c r="AD181" s="6"/>
      <c r="AE181" s="6"/>
      <c r="AF181" s="9"/>
      <c r="AG181" s="9"/>
      <c r="AH181" s="9"/>
      <c r="AI181" s="9"/>
      <c r="AJ181" s="11"/>
      <c r="AK181" s="11"/>
      <c r="AL181" s="11"/>
      <c r="AM181" s="11"/>
      <c r="AN181" s="11"/>
      <c r="AO181" s="11"/>
      <c r="AP181" s="11"/>
      <c r="AQ181" s="9"/>
      <c r="AR181" s="9"/>
      <c r="AS181" s="9"/>
      <c r="AT181" s="9"/>
      <c r="AU181" s="72"/>
      <c r="AV181" s="6"/>
      <c r="AW181" s="6"/>
      <c r="AX181" s="130"/>
      <c r="AY181" s="6"/>
      <c r="AZ181" s="6"/>
      <c r="BA181" s="6"/>
      <c r="BB181" s="9"/>
      <c r="BC181" s="9"/>
      <c r="BD181" s="9"/>
      <c r="BE181" s="9"/>
      <c r="BF181" s="11"/>
      <c r="BG181" s="11"/>
      <c r="BH181" s="11"/>
      <c r="BI181" s="11"/>
      <c r="BJ181" s="11"/>
      <c r="BK181" s="11"/>
      <c r="BL181" s="11"/>
      <c r="BM181" s="9"/>
      <c r="BN181" s="9"/>
      <c r="BO181" s="9"/>
      <c r="BP181" s="9"/>
      <c r="BQ181" s="6"/>
      <c r="BR181" s="6"/>
      <c r="BS181" s="6"/>
      <c r="BT181" s="130"/>
      <c r="BU181" s="6"/>
      <c r="BV181" s="6"/>
      <c r="BW181" s="6"/>
      <c r="BX181" s="9"/>
      <c r="BY181" s="9"/>
      <c r="BZ181" s="9"/>
      <c r="CA181" s="9"/>
      <c r="CB181" s="6"/>
      <c r="CC181" s="6"/>
      <c r="CD181" s="6"/>
      <c r="CE181" s="130"/>
      <c r="CF181" s="6"/>
      <c r="CG181" s="6"/>
      <c r="CH181" s="6"/>
      <c r="CI181" s="9"/>
      <c r="CJ181" s="9"/>
      <c r="CK181" s="9"/>
      <c r="CL181" s="9"/>
      <c r="CM181" s="6"/>
      <c r="CN181" s="6"/>
      <c r="CO181" s="6"/>
      <c r="CP181" s="130"/>
      <c r="CQ181" s="6"/>
      <c r="CR181" s="6"/>
      <c r="CS181" s="6"/>
      <c r="CT181" s="9"/>
      <c r="CU181" s="9"/>
      <c r="CV181" s="9"/>
      <c r="CW181" s="9"/>
      <c r="CX181" s="6"/>
      <c r="CY181" s="6"/>
      <c r="CZ181" s="6"/>
      <c r="DA181" s="130"/>
      <c r="DB181" s="6"/>
      <c r="DC181" s="6"/>
      <c r="DD181" s="6"/>
      <c r="DE181" s="9"/>
      <c r="DF181" s="9"/>
      <c r="DG181" s="9"/>
      <c r="DH181" s="9"/>
      <c r="DI181" s="6"/>
      <c r="DJ181" s="6"/>
      <c r="DK181" s="6"/>
      <c r="DL181" s="130"/>
      <c r="DM181" s="6"/>
      <c r="DN181" s="6"/>
      <c r="DO181" s="6"/>
      <c r="DP181" s="9"/>
      <c r="DQ181" s="9"/>
      <c r="DR181" s="9"/>
      <c r="DS181" s="9"/>
      <c r="DT181" s="6"/>
      <c r="DU181" s="6"/>
      <c r="DV181" s="6"/>
      <c r="DW181" s="130"/>
      <c r="DX181" s="6"/>
      <c r="DY181" s="6"/>
      <c r="DZ181" s="6"/>
      <c r="EA181" s="9"/>
      <c r="EB181" s="9"/>
      <c r="EC181" s="9"/>
      <c r="ED181" s="9"/>
      <c r="EE181" s="6"/>
      <c r="EF181" s="6"/>
      <c r="EG181" s="6"/>
      <c r="EH181" s="130"/>
      <c r="EI181" s="6"/>
      <c r="EJ181" s="6"/>
      <c r="EK181" s="6"/>
      <c r="EL181" s="9"/>
      <c r="EM181" s="9"/>
      <c r="EN181" s="9"/>
      <c r="EO181" s="9"/>
      <c r="EP181" s="6"/>
      <c r="EQ181" s="6"/>
      <c r="ER181" s="6"/>
      <c r="ES181" s="130"/>
      <c r="ET181" s="6"/>
      <c r="EU181" s="6"/>
      <c r="EV181" s="6"/>
      <c r="EW181" s="9"/>
      <c r="EX181" s="9"/>
      <c r="EY181" s="9"/>
      <c r="EZ181" s="9"/>
      <c r="FA181" s="6"/>
      <c r="FB181" s="6"/>
      <c r="FC181" s="6"/>
      <c r="FD181" s="130"/>
      <c r="FE181" s="6"/>
      <c r="FF181" s="6"/>
      <c r="FG181" s="6"/>
      <c r="FH181" s="9"/>
      <c r="FI181" s="9"/>
      <c r="FJ181" s="9"/>
      <c r="FK181" s="9"/>
      <c r="FL181" s="6"/>
      <c r="FM181" s="6"/>
      <c r="FN181" s="6"/>
      <c r="FO181" s="130"/>
      <c r="FP181" s="6"/>
      <c r="FQ181" s="6"/>
      <c r="FR181" s="6"/>
      <c r="FS181" s="9"/>
      <c r="FT181" s="9"/>
      <c r="FU181" s="9"/>
      <c r="FV181" s="9"/>
      <c r="FW181" s="6"/>
      <c r="FX181" s="6"/>
      <c r="FY181" s="6"/>
      <c r="FZ181" s="130"/>
      <c r="GA181" s="6"/>
      <c r="GB181" s="6"/>
      <c r="GC181" s="6"/>
      <c r="GD181" s="9"/>
      <c r="GE181" s="9"/>
      <c r="GF181" s="9"/>
      <c r="GG181" s="9"/>
      <c r="GH181" s="6"/>
      <c r="GI181" s="6"/>
      <c r="GJ181" s="6"/>
      <c r="GK181" s="130"/>
      <c r="GL181" s="6"/>
      <c r="GM181" s="6"/>
      <c r="GN181" s="6"/>
      <c r="GO181" s="9"/>
      <c r="GP181" s="9"/>
      <c r="GQ181" s="9"/>
      <c r="GR181" s="9"/>
      <c r="GS181" s="6"/>
      <c r="GT181" s="6"/>
      <c r="GU181" s="6"/>
      <c r="GV181" s="130"/>
      <c r="GW181" s="6"/>
      <c r="GX181" s="6"/>
      <c r="GY181" s="6"/>
      <c r="GZ181" s="9"/>
      <c r="HA181" s="9"/>
      <c r="HB181" s="9"/>
      <c r="HC181" s="9"/>
      <c r="HD181" s="6"/>
      <c r="HE181" s="6"/>
      <c r="HF181" s="6"/>
      <c r="HG181" s="130"/>
      <c r="HH181" s="6"/>
      <c r="HI181" s="6"/>
      <c r="HJ181" s="6"/>
      <c r="HK181" s="9"/>
      <c r="HL181" s="111"/>
      <c r="HM181" s="111"/>
      <c r="HN181" s="111"/>
    </row>
    <row r="182" customFormat="false" ht="15.25" hidden="false" customHeight="false" outlineLevel="0" collapsed="false">
      <c r="N182" s="74"/>
      <c r="O182" s="6"/>
      <c r="P182" s="6"/>
      <c r="Q182" s="130"/>
      <c r="R182" s="6"/>
      <c r="S182" s="6"/>
      <c r="T182" s="6"/>
      <c r="U182" s="9"/>
      <c r="V182" s="9"/>
      <c r="W182" s="9"/>
      <c r="X182" s="9"/>
      <c r="Y182" s="6"/>
      <c r="Z182" s="6"/>
      <c r="AA182" s="6"/>
      <c r="AB182" s="130"/>
      <c r="AC182" s="6"/>
      <c r="AD182" s="6"/>
      <c r="AE182" s="6"/>
      <c r="AF182" s="9"/>
      <c r="AG182" s="9"/>
      <c r="AH182" s="9"/>
      <c r="AI182" s="9"/>
      <c r="AJ182" s="11"/>
      <c r="AK182" s="11"/>
      <c r="AL182" s="11"/>
      <c r="AM182" s="11"/>
      <c r="AN182" s="11"/>
      <c r="AO182" s="11"/>
      <c r="AP182" s="11"/>
      <c r="AQ182" s="9"/>
      <c r="AR182" s="9"/>
      <c r="AS182" s="9"/>
      <c r="AT182" s="9"/>
      <c r="AU182" s="72"/>
      <c r="AV182" s="6"/>
      <c r="AW182" s="6"/>
      <c r="AX182" s="130"/>
      <c r="AY182" s="6"/>
      <c r="AZ182" s="6"/>
      <c r="BA182" s="6"/>
      <c r="BB182" s="9"/>
      <c r="BC182" s="9"/>
      <c r="BD182" s="9"/>
      <c r="BE182" s="9"/>
      <c r="BF182" s="11"/>
      <c r="BG182" s="11"/>
      <c r="BH182" s="11"/>
      <c r="BI182" s="11"/>
      <c r="BJ182" s="11"/>
      <c r="BK182" s="11"/>
      <c r="BL182" s="11"/>
      <c r="BM182" s="9"/>
      <c r="BN182" s="9"/>
      <c r="BO182" s="9"/>
      <c r="BP182" s="9"/>
      <c r="BQ182" s="6"/>
      <c r="BR182" s="6"/>
      <c r="BS182" s="6"/>
      <c r="BT182" s="130"/>
      <c r="BU182" s="6"/>
      <c r="BV182" s="6"/>
      <c r="BW182" s="6"/>
      <c r="BX182" s="9"/>
      <c r="BY182" s="9"/>
      <c r="BZ182" s="9"/>
      <c r="CA182" s="9"/>
      <c r="CB182" s="6"/>
      <c r="CC182" s="6"/>
      <c r="CD182" s="6"/>
      <c r="CE182" s="130"/>
      <c r="CF182" s="6"/>
      <c r="CG182" s="6"/>
      <c r="CH182" s="6"/>
      <c r="CI182" s="9"/>
      <c r="CJ182" s="9"/>
      <c r="CK182" s="9"/>
      <c r="CL182" s="9"/>
      <c r="CM182" s="6"/>
      <c r="CN182" s="6"/>
      <c r="CO182" s="6"/>
      <c r="CP182" s="130"/>
      <c r="CQ182" s="6"/>
      <c r="CR182" s="6"/>
      <c r="CS182" s="6"/>
      <c r="CT182" s="9"/>
      <c r="CU182" s="9"/>
      <c r="CV182" s="9"/>
      <c r="CW182" s="9"/>
      <c r="CX182" s="6"/>
      <c r="CY182" s="6"/>
      <c r="CZ182" s="6"/>
      <c r="DA182" s="130"/>
      <c r="DB182" s="6"/>
      <c r="DC182" s="6"/>
      <c r="DD182" s="6"/>
      <c r="DE182" s="9"/>
      <c r="DF182" s="9"/>
      <c r="DG182" s="9"/>
      <c r="DH182" s="9"/>
      <c r="DI182" s="6"/>
      <c r="DJ182" s="6"/>
      <c r="DK182" s="6"/>
      <c r="DL182" s="130"/>
      <c r="DM182" s="6"/>
      <c r="DN182" s="6"/>
      <c r="DO182" s="6"/>
      <c r="DP182" s="9"/>
      <c r="DQ182" s="9"/>
      <c r="DR182" s="9"/>
      <c r="DS182" s="9"/>
      <c r="DT182" s="6"/>
      <c r="DU182" s="6"/>
      <c r="DV182" s="6"/>
      <c r="DW182" s="130"/>
      <c r="DX182" s="6"/>
      <c r="DY182" s="6"/>
      <c r="DZ182" s="6"/>
      <c r="EA182" s="9"/>
      <c r="EB182" s="9"/>
      <c r="EC182" s="9"/>
      <c r="ED182" s="9"/>
      <c r="EE182" s="6"/>
      <c r="EF182" s="6"/>
      <c r="EG182" s="6"/>
      <c r="EH182" s="130"/>
      <c r="EI182" s="6"/>
      <c r="EJ182" s="6"/>
      <c r="EK182" s="6"/>
      <c r="EL182" s="9"/>
      <c r="EM182" s="9"/>
      <c r="EN182" s="9"/>
      <c r="EO182" s="9"/>
      <c r="EP182" s="6"/>
      <c r="EQ182" s="6"/>
      <c r="ER182" s="6"/>
      <c r="ES182" s="130"/>
      <c r="ET182" s="6"/>
      <c r="EU182" s="6"/>
      <c r="EV182" s="6"/>
      <c r="EW182" s="9"/>
      <c r="EX182" s="9"/>
      <c r="EY182" s="9"/>
      <c r="EZ182" s="9"/>
      <c r="FA182" s="6"/>
      <c r="FB182" s="6"/>
      <c r="FC182" s="6"/>
      <c r="FD182" s="130"/>
      <c r="FE182" s="6"/>
      <c r="FF182" s="6"/>
      <c r="FG182" s="6"/>
      <c r="FH182" s="9"/>
      <c r="FI182" s="9"/>
      <c r="FJ182" s="9"/>
      <c r="FK182" s="9"/>
      <c r="FL182" s="6"/>
      <c r="FM182" s="6"/>
      <c r="FN182" s="6"/>
      <c r="FO182" s="130"/>
      <c r="FP182" s="6"/>
      <c r="FQ182" s="6"/>
      <c r="FR182" s="6"/>
      <c r="FS182" s="9"/>
      <c r="FT182" s="9"/>
      <c r="FU182" s="9"/>
      <c r="FV182" s="9"/>
      <c r="FW182" s="6"/>
      <c r="FX182" s="6"/>
      <c r="FY182" s="6"/>
      <c r="FZ182" s="130"/>
      <c r="GA182" s="6"/>
      <c r="GB182" s="6"/>
      <c r="GC182" s="6"/>
      <c r="GD182" s="9"/>
      <c r="GE182" s="9"/>
      <c r="GF182" s="9"/>
      <c r="GG182" s="9"/>
      <c r="GH182" s="6"/>
      <c r="GI182" s="6"/>
      <c r="GJ182" s="6"/>
      <c r="GK182" s="130"/>
      <c r="GL182" s="6"/>
      <c r="GM182" s="6"/>
      <c r="GN182" s="6"/>
      <c r="GO182" s="9"/>
      <c r="GP182" s="9"/>
      <c r="GQ182" s="9"/>
      <c r="GR182" s="9"/>
      <c r="GS182" s="6"/>
      <c r="GT182" s="6"/>
      <c r="GU182" s="6"/>
      <c r="GV182" s="130"/>
      <c r="GW182" s="6"/>
      <c r="GX182" s="6"/>
      <c r="GY182" s="6"/>
      <c r="GZ182" s="9"/>
      <c r="HA182" s="9"/>
      <c r="HB182" s="9"/>
      <c r="HC182" s="9"/>
      <c r="HD182" s="6"/>
      <c r="HE182" s="6"/>
      <c r="HF182" s="6"/>
      <c r="HG182" s="130"/>
      <c r="HH182" s="6"/>
      <c r="HI182" s="6"/>
      <c r="HJ182" s="6"/>
      <c r="HK182" s="9"/>
      <c r="HL182" s="111"/>
      <c r="HM182" s="111"/>
      <c r="HN182" s="111"/>
    </row>
    <row r="183" customFormat="false" ht="15.25" hidden="false" customHeight="false" outlineLevel="0" collapsed="false">
      <c r="N183" s="74"/>
      <c r="O183" s="6"/>
      <c r="P183" s="6"/>
      <c r="Q183" s="130"/>
      <c r="R183" s="6"/>
      <c r="S183" s="6"/>
      <c r="T183" s="6"/>
      <c r="U183" s="9"/>
      <c r="V183" s="9"/>
      <c r="W183" s="9"/>
      <c r="X183" s="9"/>
      <c r="Y183" s="6"/>
      <c r="Z183" s="6"/>
      <c r="AA183" s="6"/>
      <c r="AB183" s="130"/>
      <c r="AC183" s="6"/>
      <c r="AD183" s="6"/>
      <c r="AE183" s="6"/>
      <c r="AF183" s="9"/>
      <c r="AG183" s="9"/>
      <c r="AH183" s="9"/>
      <c r="AI183" s="9"/>
      <c r="AJ183" s="11"/>
      <c r="AK183" s="11"/>
      <c r="AL183" s="11"/>
      <c r="AM183" s="11"/>
      <c r="AN183" s="11"/>
      <c r="AO183" s="11"/>
      <c r="AP183" s="11"/>
      <c r="AQ183" s="9"/>
      <c r="AR183" s="9"/>
      <c r="AS183" s="9"/>
      <c r="AT183" s="9"/>
      <c r="AU183" s="72"/>
      <c r="AV183" s="6"/>
      <c r="AW183" s="6"/>
      <c r="AX183" s="130"/>
      <c r="AY183" s="6"/>
      <c r="AZ183" s="6"/>
      <c r="BA183" s="6"/>
      <c r="BB183" s="9"/>
      <c r="BC183" s="9"/>
      <c r="BD183" s="9"/>
      <c r="BE183" s="9"/>
      <c r="BF183" s="11"/>
      <c r="BG183" s="11"/>
      <c r="BH183" s="11"/>
      <c r="BI183" s="11"/>
      <c r="BJ183" s="11"/>
      <c r="BK183" s="11"/>
      <c r="BL183" s="11"/>
      <c r="BM183" s="9"/>
      <c r="BN183" s="9"/>
      <c r="BO183" s="9"/>
      <c r="BP183" s="9"/>
      <c r="BQ183" s="6"/>
      <c r="BR183" s="6"/>
      <c r="BS183" s="6"/>
      <c r="BT183" s="130"/>
      <c r="BU183" s="6"/>
      <c r="BV183" s="6"/>
      <c r="BW183" s="6"/>
      <c r="BX183" s="9"/>
      <c r="BY183" s="9"/>
      <c r="BZ183" s="9"/>
      <c r="CA183" s="9"/>
      <c r="CB183" s="6"/>
      <c r="CC183" s="6"/>
      <c r="CD183" s="6"/>
      <c r="CE183" s="130"/>
      <c r="CF183" s="6"/>
      <c r="CG183" s="6"/>
      <c r="CH183" s="6"/>
      <c r="CI183" s="9"/>
      <c r="CJ183" s="9"/>
      <c r="CK183" s="9"/>
      <c r="CL183" s="9"/>
      <c r="CM183" s="6"/>
      <c r="CN183" s="6"/>
      <c r="CO183" s="6"/>
      <c r="CP183" s="130"/>
      <c r="CQ183" s="6"/>
      <c r="CR183" s="6"/>
      <c r="CS183" s="6"/>
      <c r="CT183" s="9"/>
      <c r="CU183" s="9"/>
      <c r="CV183" s="9"/>
      <c r="CW183" s="9"/>
      <c r="CX183" s="6"/>
      <c r="CY183" s="6"/>
      <c r="CZ183" s="6"/>
      <c r="DA183" s="130"/>
      <c r="DB183" s="6"/>
      <c r="DC183" s="6"/>
      <c r="DD183" s="6"/>
      <c r="DE183" s="9"/>
      <c r="DF183" s="9"/>
      <c r="DG183" s="9"/>
      <c r="DH183" s="9"/>
      <c r="DI183" s="6"/>
      <c r="DJ183" s="6"/>
      <c r="DK183" s="6"/>
      <c r="DL183" s="130"/>
      <c r="DM183" s="6"/>
      <c r="DN183" s="6"/>
      <c r="DO183" s="6"/>
      <c r="DP183" s="9"/>
      <c r="DQ183" s="9"/>
      <c r="DR183" s="9"/>
      <c r="DS183" s="9"/>
      <c r="DT183" s="6"/>
      <c r="DU183" s="6"/>
      <c r="DV183" s="6"/>
      <c r="DW183" s="130"/>
      <c r="DX183" s="6"/>
      <c r="DY183" s="6"/>
      <c r="DZ183" s="6"/>
      <c r="EA183" s="9"/>
      <c r="EB183" s="9"/>
      <c r="EC183" s="9"/>
      <c r="ED183" s="9"/>
      <c r="EE183" s="6"/>
      <c r="EF183" s="6"/>
      <c r="EG183" s="6"/>
      <c r="EH183" s="130"/>
      <c r="EI183" s="6"/>
      <c r="EJ183" s="6"/>
      <c r="EK183" s="6"/>
      <c r="EL183" s="9"/>
      <c r="EM183" s="9"/>
      <c r="EN183" s="9"/>
      <c r="EO183" s="9"/>
      <c r="EP183" s="6"/>
      <c r="EQ183" s="6"/>
      <c r="ER183" s="6"/>
      <c r="ES183" s="130"/>
      <c r="ET183" s="6"/>
      <c r="EU183" s="6"/>
      <c r="EV183" s="6"/>
      <c r="EW183" s="9"/>
      <c r="EX183" s="9"/>
      <c r="EY183" s="9"/>
      <c r="EZ183" s="9"/>
      <c r="FA183" s="6"/>
      <c r="FB183" s="6"/>
      <c r="FC183" s="6"/>
      <c r="FD183" s="130"/>
      <c r="FE183" s="6"/>
      <c r="FF183" s="6"/>
      <c r="FG183" s="6"/>
      <c r="FH183" s="9"/>
      <c r="FI183" s="9"/>
      <c r="FJ183" s="9"/>
      <c r="FK183" s="9"/>
      <c r="FL183" s="6"/>
      <c r="FM183" s="6"/>
      <c r="FN183" s="6"/>
      <c r="FO183" s="130"/>
      <c r="FP183" s="6"/>
      <c r="FQ183" s="6"/>
      <c r="FR183" s="6"/>
      <c r="FS183" s="9"/>
      <c r="FT183" s="9"/>
      <c r="FU183" s="9"/>
      <c r="FV183" s="9"/>
      <c r="FW183" s="6"/>
      <c r="FX183" s="6"/>
      <c r="FY183" s="6"/>
      <c r="FZ183" s="130"/>
      <c r="GA183" s="6"/>
      <c r="GB183" s="6"/>
      <c r="GC183" s="6"/>
      <c r="GD183" s="9"/>
      <c r="GE183" s="9"/>
      <c r="GF183" s="9"/>
      <c r="GG183" s="9"/>
      <c r="GH183" s="6"/>
      <c r="GI183" s="6"/>
      <c r="GJ183" s="6"/>
      <c r="GK183" s="130"/>
      <c r="GL183" s="6"/>
      <c r="GM183" s="6"/>
      <c r="GN183" s="6"/>
      <c r="GO183" s="9"/>
      <c r="GP183" s="9"/>
      <c r="GQ183" s="9"/>
      <c r="GR183" s="9"/>
      <c r="GS183" s="6"/>
      <c r="GT183" s="6"/>
      <c r="GU183" s="6"/>
      <c r="GV183" s="130"/>
      <c r="GW183" s="6"/>
      <c r="GX183" s="6"/>
      <c r="GY183" s="6"/>
      <c r="GZ183" s="9"/>
      <c r="HA183" s="9"/>
      <c r="HB183" s="9"/>
      <c r="HC183" s="9"/>
      <c r="HD183" s="6"/>
      <c r="HE183" s="6"/>
      <c r="HF183" s="6"/>
      <c r="HG183" s="130"/>
      <c r="HH183" s="6"/>
      <c r="HI183" s="6"/>
      <c r="HJ183" s="6"/>
      <c r="HK183" s="9"/>
      <c r="HL183" s="111"/>
      <c r="HM183" s="111"/>
      <c r="HN183" s="111"/>
    </row>
    <row r="184" customFormat="false" ht="15.25" hidden="false" customHeight="false" outlineLevel="0" collapsed="false">
      <c r="N184" s="74"/>
      <c r="O184" s="6"/>
      <c r="P184" s="6"/>
      <c r="Q184" s="130"/>
      <c r="R184" s="6"/>
      <c r="S184" s="6"/>
      <c r="T184" s="6"/>
      <c r="U184" s="9"/>
      <c r="V184" s="9"/>
      <c r="W184" s="9"/>
      <c r="X184" s="9"/>
      <c r="Y184" s="6"/>
      <c r="Z184" s="6"/>
      <c r="AA184" s="6"/>
      <c r="AB184" s="130"/>
      <c r="AC184" s="6"/>
      <c r="AD184" s="6"/>
      <c r="AE184" s="6"/>
      <c r="AF184" s="9"/>
      <c r="AG184" s="9"/>
      <c r="AH184" s="9"/>
      <c r="AI184" s="9"/>
      <c r="AJ184" s="11"/>
      <c r="AK184" s="11"/>
      <c r="AL184" s="11"/>
      <c r="AM184" s="11"/>
      <c r="AN184" s="11"/>
      <c r="AO184" s="11"/>
      <c r="AP184" s="11"/>
      <c r="AQ184" s="9"/>
      <c r="AR184" s="9"/>
      <c r="AS184" s="9"/>
      <c r="AT184" s="9"/>
      <c r="AU184" s="72"/>
      <c r="AV184" s="6"/>
      <c r="AW184" s="6"/>
      <c r="AX184" s="130"/>
      <c r="AY184" s="6"/>
      <c r="AZ184" s="6"/>
      <c r="BA184" s="6"/>
      <c r="BB184" s="9"/>
      <c r="BC184" s="9"/>
      <c r="BD184" s="9"/>
      <c r="BE184" s="9"/>
      <c r="BF184" s="11"/>
      <c r="BG184" s="11"/>
      <c r="BH184" s="11"/>
      <c r="BI184" s="11"/>
      <c r="BJ184" s="11"/>
      <c r="BK184" s="11"/>
      <c r="BL184" s="11"/>
      <c r="BM184" s="9"/>
      <c r="BN184" s="9"/>
      <c r="BO184" s="9"/>
      <c r="BP184" s="9"/>
      <c r="BQ184" s="6"/>
      <c r="BR184" s="6"/>
      <c r="BS184" s="6"/>
      <c r="BT184" s="130"/>
      <c r="BU184" s="6"/>
      <c r="BV184" s="6"/>
      <c r="BW184" s="6"/>
      <c r="BX184" s="9"/>
      <c r="BY184" s="9"/>
      <c r="BZ184" s="9"/>
      <c r="CA184" s="9"/>
      <c r="CB184" s="6"/>
      <c r="CC184" s="6"/>
      <c r="CD184" s="6"/>
      <c r="CE184" s="130"/>
      <c r="CF184" s="6"/>
      <c r="CG184" s="6"/>
      <c r="CH184" s="6"/>
      <c r="CI184" s="9"/>
      <c r="CJ184" s="9"/>
      <c r="CK184" s="9"/>
      <c r="CL184" s="9"/>
      <c r="CM184" s="6"/>
      <c r="CN184" s="6"/>
      <c r="CO184" s="6"/>
      <c r="CP184" s="130"/>
      <c r="CQ184" s="6"/>
      <c r="CR184" s="6"/>
      <c r="CS184" s="6"/>
      <c r="CT184" s="9"/>
      <c r="CU184" s="9"/>
      <c r="CV184" s="9"/>
      <c r="CW184" s="9"/>
      <c r="CX184" s="6"/>
      <c r="CY184" s="6"/>
      <c r="CZ184" s="6"/>
      <c r="DA184" s="130"/>
      <c r="DB184" s="6"/>
      <c r="DC184" s="6"/>
      <c r="DD184" s="6"/>
      <c r="DE184" s="9"/>
      <c r="DF184" s="9"/>
      <c r="DG184" s="9"/>
      <c r="DH184" s="9"/>
      <c r="DI184" s="6"/>
      <c r="DJ184" s="6"/>
      <c r="DK184" s="6"/>
      <c r="DL184" s="130"/>
      <c r="DM184" s="6"/>
      <c r="DN184" s="6"/>
      <c r="DO184" s="6"/>
      <c r="DP184" s="9"/>
      <c r="DQ184" s="9"/>
      <c r="DR184" s="9"/>
      <c r="DS184" s="9"/>
      <c r="DT184" s="6"/>
      <c r="DU184" s="6"/>
      <c r="DV184" s="6"/>
      <c r="DW184" s="130"/>
      <c r="DX184" s="6"/>
      <c r="DY184" s="6"/>
      <c r="DZ184" s="6"/>
      <c r="EA184" s="9"/>
      <c r="EB184" s="9"/>
      <c r="EC184" s="9"/>
      <c r="ED184" s="9"/>
      <c r="EE184" s="6"/>
      <c r="EF184" s="6"/>
      <c r="EG184" s="6"/>
      <c r="EH184" s="130"/>
      <c r="EI184" s="6"/>
      <c r="EJ184" s="6"/>
      <c r="EK184" s="6"/>
      <c r="EL184" s="9"/>
      <c r="EM184" s="9"/>
      <c r="EN184" s="9"/>
      <c r="EO184" s="9"/>
      <c r="EP184" s="6"/>
      <c r="EQ184" s="6"/>
      <c r="ER184" s="6"/>
      <c r="ES184" s="130"/>
      <c r="ET184" s="6"/>
      <c r="EU184" s="6"/>
      <c r="EV184" s="6"/>
      <c r="EW184" s="9"/>
      <c r="EX184" s="9"/>
      <c r="EY184" s="9"/>
      <c r="EZ184" s="9"/>
      <c r="FA184" s="6"/>
      <c r="FB184" s="6"/>
      <c r="FC184" s="6"/>
      <c r="FD184" s="130"/>
      <c r="FE184" s="6"/>
      <c r="FF184" s="6"/>
      <c r="FG184" s="6"/>
      <c r="FH184" s="9"/>
      <c r="FI184" s="9"/>
      <c r="FJ184" s="9"/>
      <c r="FK184" s="9"/>
      <c r="FL184" s="6"/>
      <c r="FM184" s="6"/>
      <c r="FN184" s="6"/>
      <c r="FO184" s="130"/>
      <c r="FP184" s="6"/>
      <c r="FQ184" s="6"/>
      <c r="FR184" s="6"/>
      <c r="FS184" s="9"/>
      <c r="FT184" s="9"/>
      <c r="FU184" s="9"/>
      <c r="FV184" s="9"/>
      <c r="FW184" s="6"/>
      <c r="FX184" s="6"/>
      <c r="FY184" s="6"/>
      <c r="FZ184" s="130"/>
      <c r="GA184" s="6"/>
      <c r="GB184" s="6"/>
      <c r="GC184" s="6"/>
      <c r="GD184" s="9"/>
      <c r="GE184" s="9"/>
      <c r="GF184" s="9"/>
      <c r="GG184" s="9"/>
      <c r="GH184" s="6"/>
      <c r="GI184" s="6"/>
      <c r="GJ184" s="6"/>
      <c r="GK184" s="130"/>
      <c r="GL184" s="6"/>
      <c r="GM184" s="6"/>
      <c r="GN184" s="6"/>
      <c r="GO184" s="9"/>
      <c r="GP184" s="9"/>
      <c r="GQ184" s="9"/>
      <c r="GR184" s="9"/>
      <c r="GS184" s="6"/>
      <c r="GT184" s="6"/>
      <c r="GU184" s="6"/>
      <c r="GV184" s="130"/>
      <c r="GW184" s="6"/>
      <c r="GX184" s="6"/>
      <c r="GY184" s="6"/>
      <c r="GZ184" s="9"/>
      <c r="HA184" s="9"/>
      <c r="HB184" s="9"/>
      <c r="HC184" s="9"/>
      <c r="HD184" s="6"/>
      <c r="HE184" s="6"/>
      <c r="HF184" s="6"/>
      <c r="HG184" s="130"/>
      <c r="HH184" s="6"/>
      <c r="HI184" s="6"/>
      <c r="HJ184" s="6"/>
      <c r="HK184" s="9"/>
      <c r="HL184" s="111"/>
      <c r="HM184" s="111"/>
      <c r="HN184" s="111"/>
    </row>
    <row r="185" customFormat="false" ht="15.25" hidden="false" customHeight="false" outlineLevel="0" collapsed="false">
      <c r="N185" s="134"/>
      <c r="O185" s="8"/>
      <c r="P185" s="8"/>
      <c r="Q185" s="135"/>
      <c r="R185" s="17"/>
      <c r="S185" s="17"/>
      <c r="T185" s="17"/>
      <c r="U185" s="15"/>
      <c r="V185" s="15"/>
      <c r="W185" s="15"/>
      <c r="X185" s="15"/>
      <c r="Y185" s="17"/>
      <c r="Z185" s="8"/>
      <c r="AA185" s="8"/>
      <c r="AB185" s="135"/>
      <c r="AC185" s="17"/>
      <c r="AD185" s="17"/>
      <c r="AE185" s="17"/>
      <c r="AF185" s="15"/>
      <c r="AG185" s="15"/>
      <c r="AH185" s="15"/>
      <c r="AI185" s="15"/>
      <c r="AJ185" s="23"/>
      <c r="AK185" s="23"/>
      <c r="AL185" s="23"/>
      <c r="AM185" s="23"/>
      <c r="AN185" s="23"/>
      <c r="AO185" s="23"/>
      <c r="AP185" s="23"/>
      <c r="AQ185" s="15"/>
      <c r="AR185" s="15"/>
      <c r="AS185" s="15"/>
      <c r="AT185" s="15"/>
      <c r="AU185" s="136"/>
      <c r="AV185" s="8"/>
      <c r="AW185" s="8"/>
      <c r="AX185" s="135"/>
      <c r="AY185" s="17"/>
      <c r="AZ185" s="17"/>
      <c r="BA185" s="17"/>
      <c r="BB185" s="15"/>
      <c r="BC185" s="15"/>
      <c r="BD185" s="15"/>
      <c r="BE185" s="15"/>
      <c r="BF185" s="23"/>
      <c r="BG185" s="23"/>
      <c r="BH185" s="23"/>
      <c r="BI185" s="23"/>
      <c r="BJ185" s="23"/>
      <c r="BK185" s="23"/>
      <c r="BL185" s="23"/>
      <c r="BM185" s="15"/>
      <c r="BN185" s="15"/>
      <c r="BO185" s="15"/>
      <c r="BP185" s="15"/>
      <c r="BQ185" s="17"/>
      <c r="BR185" s="8"/>
      <c r="BS185" s="8"/>
      <c r="BT185" s="135"/>
      <c r="BU185" s="17"/>
      <c r="BV185" s="17"/>
      <c r="BW185" s="17"/>
      <c r="BX185" s="15"/>
      <c r="BY185" s="15"/>
      <c r="BZ185" s="15"/>
      <c r="CA185" s="15"/>
      <c r="CB185" s="17"/>
      <c r="CC185" s="8"/>
      <c r="CD185" s="8"/>
      <c r="CE185" s="135"/>
      <c r="CF185" s="17"/>
      <c r="CG185" s="17"/>
      <c r="CH185" s="17"/>
      <c r="CI185" s="15"/>
      <c r="CJ185" s="15"/>
      <c r="CK185" s="15"/>
      <c r="CL185" s="15"/>
      <c r="CM185" s="17"/>
      <c r="CN185" s="8"/>
      <c r="CO185" s="8"/>
      <c r="CP185" s="135"/>
      <c r="CQ185" s="17"/>
      <c r="CR185" s="17"/>
      <c r="CS185" s="17"/>
      <c r="CT185" s="15"/>
      <c r="CU185" s="15"/>
      <c r="CV185" s="15"/>
      <c r="CW185" s="15"/>
      <c r="CX185" s="17"/>
      <c r="CY185" s="8"/>
      <c r="CZ185" s="8"/>
      <c r="DA185" s="135"/>
      <c r="DB185" s="17"/>
      <c r="DC185" s="17"/>
      <c r="DD185" s="17"/>
      <c r="DE185" s="15"/>
      <c r="DF185" s="15"/>
      <c r="DG185" s="15"/>
      <c r="DH185" s="15"/>
      <c r="DI185" s="17"/>
      <c r="DJ185" s="8"/>
      <c r="DK185" s="8"/>
      <c r="DL185" s="135"/>
      <c r="DM185" s="17"/>
      <c r="DN185" s="17"/>
      <c r="DO185" s="17"/>
      <c r="DP185" s="15"/>
      <c r="DQ185" s="15"/>
      <c r="DR185" s="15"/>
      <c r="DS185" s="15"/>
      <c r="DT185" s="17"/>
      <c r="DU185" s="8"/>
      <c r="DV185" s="8"/>
      <c r="DW185" s="135"/>
      <c r="DX185" s="17"/>
      <c r="DY185" s="17"/>
      <c r="DZ185" s="17"/>
      <c r="EA185" s="15"/>
      <c r="EB185" s="15"/>
      <c r="EC185" s="15"/>
      <c r="ED185" s="15"/>
      <c r="EE185" s="17"/>
      <c r="EF185" s="8"/>
      <c r="EG185" s="8"/>
      <c r="EH185" s="135"/>
      <c r="EI185" s="17"/>
      <c r="EJ185" s="17"/>
      <c r="EK185" s="17"/>
      <c r="EL185" s="15"/>
      <c r="EM185" s="15"/>
      <c r="EN185" s="15"/>
      <c r="EO185" s="15"/>
      <c r="EP185" s="17"/>
      <c r="EQ185" s="8"/>
      <c r="ER185" s="8"/>
      <c r="ES185" s="135"/>
      <c r="ET185" s="17"/>
      <c r="EU185" s="17"/>
      <c r="EV185" s="17"/>
      <c r="EW185" s="15"/>
      <c r="EX185" s="15"/>
      <c r="EY185" s="15"/>
      <c r="EZ185" s="15"/>
      <c r="FA185" s="17"/>
      <c r="FB185" s="8"/>
      <c r="FC185" s="8"/>
      <c r="FD185" s="135"/>
      <c r="FE185" s="17"/>
      <c r="FF185" s="17"/>
      <c r="FG185" s="17"/>
      <c r="FH185" s="15"/>
      <c r="FI185" s="15"/>
      <c r="FJ185" s="15"/>
      <c r="FK185" s="15"/>
      <c r="FL185" s="17"/>
      <c r="FM185" s="8"/>
      <c r="FN185" s="8"/>
      <c r="FO185" s="135"/>
      <c r="FP185" s="17"/>
      <c r="FQ185" s="17"/>
      <c r="FR185" s="17"/>
      <c r="FS185" s="15"/>
      <c r="FT185" s="15"/>
      <c r="FU185" s="15"/>
      <c r="FV185" s="15"/>
      <c r="FW185" s="17"/>
      <c r="FX185" s="8"/>
      <c r="FY185" s="8"/>
      <c r="FZ185" s="135"/>
      <c r="GA185" s="17"/>
      <c r="GB185" s="17"/>
      <c r="GC185" s="17"/>
      <c r="GD185" s="15"/>
      <c r="GE185" s="15"/>
      <c r="GF185" s="15"/>
      <c r="GG185" s="15"/>
      <c r="GH185" s="17"/>
      <c r="GI185" s="8"/>
      <c r="GJ185" s="8"/>
      <c r="GK185" s="135"/>
      <c r="GL185" s="17"/>
      <c r="GM185" s="17"/>
      <c r="GN185" s="17"/>
      <c r="GO185" s="15"/>
      <c r="GP185" s="15"/>
      <c r="GQ185" s="15"/>
      <c r="GR185" s="15"/>
      <c r="GS185" s="17"/>
      <c r="GT185" s="8"/>
      <c r="GU185" s="8"/>
      <c r="GV185" s="135"/>
      <c r="GW185" s="17"/>
      <c r="GX185" s="17"/>
      <c r="GY185" s="17"/>
      <c r="GZ185" s="15"/>
      <c r="HA185" s="15"/>
      <c r="HB185" s="15"/>
      <c r="HC185" s="15"/>
      <c r="HD185" s="17"/>
      <c r="HE185" s="8"/>
      <c r="HF185" s="8"/>
      <c r="HG185" s="135"/>
      <c r="HH185" s="17"/>
      <c r="HI185" s="17"/>
      <c r="HJ185" s="17"/>
      <c r="HK185" s="15"/>
      <c r="HL185" s="137"/>
      <c r="HM185" s="137"/>
      <c r="HN185" s="137"/>
    </row>
  </sheetData>
  <mergeCells count="187">
    <mergeCell ref="B1:I1"/>
    <mergeCell ref="J1:M1"/>
    <mergeCell ref="N1:X1"/>
    <mergeCell ref="Y1:AI1"/>
    <mergeCell ref="AJ1:AT1"/>
    <mergeCell ref="AU1:BE1"/>
    <mergeCell ref="BF1:BP1"/>
    <mergeCell ref="BQ1:CA1"/>
    <mergeCell ref="CB1:CL1"/>
    <mergeCell ref="CM1:CW1"/>
    <mergeCell ref="CX1:DH1"/>
    <mergeCell ref="DI1:DS1"/>
    <mergeCell ref="DT1:ED1"/>
    <mergeCell ref="EE1:EO1"/>
    <mergeCell ref="EP1:EZ1"/>
    <mergeCell ref="FA1:FK1"/>
    <mergeCell ref="FL1:FV1"/>
    <mergeCell ref="FW1:GG1"/>
    <mergeCell ref="GH1:GR1"/>
    <mergeCell ref="GS1:HC1"/>
    <mergeCell ref="HD1:HN1"/>
    <mergeCell ref="HO1:HY1"/>
    <mergeCell ref="IB1:IL1"/>
    <mergeCell ref="IM1:IW1"/>
    <mergeCell ref="IX1:JH1"/>
    <mergeCell ref="JI1:JS1"/>
    <mergeCell ref="JT1:KD1"/>
    <mergeCell ref="KE1:KO1"/>
    <mergeCell ref="KP1:KZ1"/>
    <mergeCell ref="LA1:LK1"/>
    <mergeCell ref="LL1:LV1"/>
    <mergeCell ref="LW1:MG1"/>
    <mergeCell ref="MH1:MR1"/>
    <mergeCell ref="MS1:NC1"/>
    <mergeCell ref="ND1:NN1"/>
    <mergeCell ref="NO1:NY1"/>
    <mergeCell ref="NZ1:OJ1"/>
    <mergeCell ref="OK1:OU1"/>
    <mergeCell ref="OV1:PF1"/>
    <mergeCell ref="PG1:PQ1"/>
    <mergeCell ref="PR1:QB1"/>
    <mergeCell ref="QC1:QM1"/>
    <mergeCell ref="QN1:QX1"/>
    <mergeCell ref="QY1:RI1"/>
    <mergeCell ref="RJ1:RT1"/>
    <mergeCell ref="RU1:SE1"/>
    <mergeCell ref="SF1:SP1"/>
    <mergeCell ref="SQ1:TA1"/>
    <mergeCell ref="TB1:TL1"/>
    <mergeCell ref="TM1:TW1"/>
    <mergeCell ref="TX1:UH1"/>
    <mergeCell ref="UI1:US1"/>
    <mergeCell ref="UT1:VD1"/>
    <mergeCell ref="VE1:VO1"/>
    <mergeCell ref="VP1:VZ1"/>
    <mergeCell ref="WA1:WK1"/>
    <mergeCell ref="WL1:WV1"/>
    <mergeCell ref="WW1:XG1"/>
    <mergeCell ref="XH1:XR1"/>
    <mergeCell ref="XS1:YC1"/>
    <mergeCell ref="YD1:YN1"/>
    <mergeCell ref="YO1:YY1"/>
    <mergeCell ref="YZ1:ZJ1"/>
    <mergeCell ref="ZK1:ZU1"/>
    <mergeCell ref="ZV1:AAF1"/>
    <mergeCell ref="AAG1:AAQ1"/>
    <mergeCell ref="AAR1:ABB1"/>
    <mergeCell ref="ABC1:ABM1"/>
    <mergeCell ref="ABN1:ABX1"/>
    <mergeCell ref="ABY1:ACI1"/>
    <mergeCell ref="ACJ1:ACT1"/>
    <mergeCell ref="ACU1:ADE1"/>
    <mergeCell ref="ADF1:ADP1"/>
    <mergeCell ref="ADQ1:AEA1"/>
    <mergeCell ref="AEB1:AEL1"/>
    <mergeCell ref="AEM1:AEW1"/>
    <mergeCell ref="AEX1:AFH1"/>
    <mergeCell ref="AFI1:AFS1"/>
    <mergeCell ref="AFT1:AGD1"/>
    <mergeCell ref="AGE1:AGO1"/>
    <mergeCell ref="AGP1:AGZ1"/>
    <mergeCell ref="AHA1:AHK1"/>
    <mergeCell ref="AHL1:AHV1"/>
    <mergeCell ref="AHW1:AIG1"/>
    <mergeCell ref="AIH1:AIR1"/>
    <mergeCell ref="AIS1:AJC1"/>
    <mergeCell ref="AJD1:AJN1"/>
    <mergeCell ref="AJO1:AJY1"/>
    <mergeCell ref="AJZ1:AKJ1"/>
    <mergeCell ref="AKK1:AKU1"/>
    <mergeCell ref="AKV1:ALF1"/>
    <mergeCell ref="ALG1:ALQ1"/>
    <mergeCell ref="ALR1:AMB1"/>
    <mergeCell ref="AMC1:AMJ1"/>
    <mergeCell ref="B107:I107"/>
    <mergeCell ref="N107:U107"/>
    <mergeCell ref="Y107:AF107"/>
    <mergeCell ref="AJ107:AQ107"/>
    <mergeCell ref="AU107:BB107"/>
    <mergeCell ref="BF107:BM107"/>
    <mergeCell ref="BQ107:BX107"/>
    <mergeCell ref="CB107:CI107"/>
    <mergeCell ref="CM107:CT107"/>
    <mergeCell ref="CX107:DE107"/>
    <mergeCell ref="DI107:DP107"/>
    <mergeCell ref="DT107:EA107"/>
    <mergeCell ref="EE107:EL107"/>
    <mergeCell ref="EP107:EW107"/>
    <mergeCell ref="FA107:FH107"/>
    <mergeCell ref="FL107:FS107"/>
    <mergeCell ref="FW107:GD107"/>
    <mergeCell ref="GH107:GO107"/>
    <mergeCell ref="GS107:HC107"/>
    <mergeCell ref="HD107:HK107"/>
    <mergeCell ref="HO107:HV107"/>
    <mergeCell ref="IB107:IL107"/>
    <mergeCell ref="IM107:IW107"/>
    <mergeCell ref="IX107:JH107"/>
    <mergeCell ref="JI107:JS107"/>
    <mergeCell ref="JT107:KD107"/>
    <mergeCell ref="KE107:KO107"/>
    <mergeCell ref="KP107:KZ107"/>
    <mergeCell ref="LA107:LK107"/>
    <mergeCell ref="LL107:LV107"/>
    <mergeCell ref="LW107:MG107"/>
    <mergeCell ref="MH107:MR107"/>
    <mergeCell ref="MS107:NC107"/>
    <mergeCell ref="ND107:NN107"/>
    <mergeCell ref="NO107:NY107"/>
    <mergeCell ref="NZ107:OJ107"/>
    <mergeCell ref="OK107:OU107"/>
    <mergeCell ref="OV107:PF107"/>
    <mergeCell ref="PG107:PQ107"/>
    <mergeCell ref="PR107:QB107"/>
    <mergeCell ref="QC107:QM107"/>
    <mergeCell ref="QN107:QX107"/>
    <mergeCell ref="QY107:RI107"/>
    <mergeCell ref="RJ107:RT107"/>
    <mergeCell ref="RU107:SE107"/>
    <mergeCell ref="SF107:SP107"/>
    <mergeCell ref="SQ107:TA107"/>
    <mergeCell ref="TB107:TL107"/>
    <mergeCell ref="TM107:TW107"/>
    <mergeCell ref="TX107:UH107"/>
    <mergeCell ref="UI107:US107"/>
    <mergeCell ref="UT107:VD107"/>
    <mergeCell ref="VE107:VO107"/>
    <mergeCell ref="VP107:VZ107"/>
    <mergeCell ref="WA107:WK107"/>
    <mergeCell ref="WL107:WV107"/>
    <mergeCell ref="WW107:XG107"/>
    <mergeCell ref="XH107:XR107"/>
    <mergeCell ref="XS107:YC107"/>
    <mergeCell ref="YD107:YN107"/>
    <mergeCell ref="YO107:YY107"/>
    <mergeCell ref="YZ107:ZJ107"/>
    <mergeCell ref="ZK107:ZU107"/>
    <mergeCell ref="ZV107:AAF107"/>
    <mergeCell ref="AAG107:AAQ107"/>
    <mergeCell ref="AAR107:ABB107"/>
    <mergeCell ref="ABC107:ABM107"/>
    <mergeCell ref="ABN107:ABX107"/>
    <mergeCell ref="ABY107:ACI107"/>
    <mergeCell ref="ACJ107:ACT107"/>
    <mergeCell ref="ACU107:ADE107"/>
    <mergeCell ref="ADF107:ADP107"/>
    <mergeCell ref="ADQ107:AEA107"/>
    <mergeCell ref="AEB107:AEL107"/>
    <mergeCell ref="AEM107:AEW107"/>
    <mergeCell ref="AEX107:AFH107"/>
    <mergeCell ref="AFI107:AFS107"/>
    <mergeCell ref="AFT107:AGD107"/>
    <mergeCell ref="AGE107:AGO107"/>
    <mergeCell ref="AGP107:AGZ107"/>
    <mergeCell ref="AHA107:AHK107"/>
    <mergeCell ref="AHL107:AHV107"/>
    <mergeCell ref="AHW107:AIG107"/>
    <mergeCell ref="AIH107:AIR107"/>
    <mergeCell ref="AIS107:AJC107"/>
    <mergeCell ref="AJD107:AJN107"/>
    <mergeCell ref="AJO107:AJY107"/>
    <mergeCell ref="AJZ107:AKJ107"/>
    <mergeCell ref="AKK107:AKU107"/>
    <mergeCell ref="AKV107:ALF107"/>
    <mergeCell ref="ALG107:ALQ107"/>
    <mergeCell ref="ALR107:AMB107"/>
    <mergeCell ref="AMC107:AMJ107"/>
  </mergeCells>
  <hyperlinks>
    <hyperlink ref="AGE55" r:id="rId1" display="https://www.worldometers.info/coronavirus/country/algeria/"/>
    <hyperlink ref="AMC55" r:id="rId2" display="https://www.worldometers.info/coronavirus/country/iraq/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LibreOffice/6.4.2.2$Linux_X86_64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2020-04-14T13:11:00Z</dcterms:created>
  <dc:creator>admin</dc:creator>
  <dc:description/>
  <dc:language>en-US</dc:language>
  <cp:lastModifiedBy/>
  <dcterms:modified xsi:type="dcterms:W3CDTF">2020-05-03T11:34:12Z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